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9068" yWindow="6300" windowWidth="19140" windowHeight="6336" activeTab="1"/>
  </bookViews>
  <sheets>
    <sheet name="EXPLANATION" sheetId="11" r:id="rId1"/>
    <sheet name="BASE MODEL" sheetId="10" r:id="rId2"/>
    <sheet name="ELBA CURVE" sheetId="18" r:id="rId3"/>
    <sheet name="NETBACK COMPARISON" sheetId="8" r:id="rId4"/>
    <sheet name="SHIPPING" sheetId="13" r:id="rId5"/>
    <sheet name="BASIS WEIGHT" sheetId="6" r:id="rId6"/>
    <sheet name="STAK" sheetId="16" r:id="rId7"/>
    <sheet name="DEMAND" sheetId="15" r:id="rId8"/>
    <sheet name="SUPPLY" sheetId="14" r:id="rId9"/>
    <sheet name="ANNUAL CURVES" sheetId="7" r:id="rId10"/>
    <sheet name="MONTHLY CURVES" sheetId="2" r:id="rId11"/>
    <sheet name="Fetch" sheetId="1" r:id="rId12"/>
  </sheets>
  <definedNames>
    <definedName name="BookType">Fetch!$B$9</definedName>
    <definedName name="CurveCode">Fetch!$B$7</definedName>
    <definedName name="CurveDate">Fetch!$B$4</definedName>
    <definedName name="CurveType">Fetch!$B$8</definedName>
    <definedName name="FirstMonth">Fetch!$B$5</definedName>
    <definedName name="NumOfCurves">Fetch!$B$2</definedName>
    <definedName name="Position">Fetch!$B$11</definedName>
    <definedName name="_xlnm.Print_Area" localSheetId="9">'ANNUAL CURVES'!$N$3:$Y$29</definedName>
    <definedName name="_xlnm.Print_Area" localSheetId="1">'BASE MODEL'!$A$1:$U$37</definedName>
    <definedName name="_xlnm.Print_Area" localSheetId="5">'BASIS WEIGHT'!$A$1:$K$33</definedName>
    <definedName name="_xlnm.Print_Area" localSheetId="0">EXPLANATION!$A$1:$R$20</definedName>
    <definedName name="_xlnm.Print_Area" localSheetId="3">'NETBACK COMPARISON'!$A$1:$P$33</definedName>
    <definedName name="_xlnm.Print_Area" localSheetId="4">SHIPPING!$A$1:$F$35</definedName>
  </definedNames>
  <calcPr calcId="92512"/>
</workbook>
</file>

<file path=xl/calcChain.xml><?xml version="1.0" encoding="utf-8"?>
<calcChain xmlns="http://schemas.openxmlformats.org/spreadsheetml/2006/main">
  <c r="F4" i="7" l="1"/>
  <c r="G4" i="7"/>
  <c r="H4" i="7"/>
  <c r="I4" i="7"/>
  <c r="J4" i="7"/>
  <c r="K4" i="7"/>
  <c r="F5" i="7"/>
  <c r="G5" i="7"/>
  <c r="H5" i="7"/>
  <c r="I5" i="7"/>
  <c r="J5" i="7"/>
  <c r="K5" i="7"/>
  <c r="B6" i="7"/>
  <c r="C6" i="7"/>
  <c r="D6" i="7"/>
  <c r="E6" i="7"/>
  <c r="F6" i="7"/>
  <c r="G6" i="7"/>
  <c r="H6" i="7"/>
  <c r="I6" i="7"/>
  <c r="J6" i="7"/>
  <c r="K6" i="7"/>
  <c r="O6" i="7"/>
  <c r="Q6" i="7"/>
  <c r="R6" i="7"/>
  <c r="T6" i="7"/>
  <c r="U6" i="7"/>
  <c r="V6" i="7"/>
  <c r="X6" i="7"/>
  <c r="Y6" i="7"/>
  <c r="B7" i="7"/>
  <c r="C7" i="7"/>
  <c r="D7" i="7"/>
  <c r="E7" i="7"/>
  <c r="F7" i="7"/>
  <c r="G7" i="7"/>
  <c r="H7" i="7"/>
  <c r="I7" i="7"/>
  <c r="J7" i="7"/>
  <c r="K7" i="7"/>
  <c r="O7" i="7"/>
  <c r="Q7" i="7"/>
  <c r="R7" i="7"/>
  <c r="T7" i="7"/>
  <c r="U7" i="7"/>
  <c r="V7" i="7"/>
  <c r="X7" i="7"/>
  <c r="Y7" i="7"/>
  <c r="B8" i="7"/>
  <c r="C8" i="7"/>
  <c r="D8" i="7"/>
  <c r="E8" i="7"/>
  <c r="F8" i="7"/>
  <c r="G8" i="7"/>
  <c r="H8" i="7"/>
  <c r="I8" i="7"/>
  <c r="J8" i="7"/>
  <c r="K8" i="7"/>
  <c r="O8" i="7"/>
  <c r="Q8" i="7"/>
  <c r="R8" i="7"/>
  <c r="T8" i="7"/>
  <c r="U8" i="7"/>
  <c r="V8" i="7"/>
  <c r="X8" i="7"/>
  <c r="Y8" i="7"/>
  <c r="B9" i="7"/>
  <c r="C9" i="7"/>
  <c r="D9" i="7"/>
  <c r="E9" i="7"/>
  <c r="F9" i="7"/>
  <c r="G9" i="7"/>
  <c r="H9" i="7"/>
  <c r="I9" i="7"/>
  <c r="J9" i="7"/>
  <c r="K9" i="7"/>
  <c r="O9" i="7"/>
  <c r="Q9" i="7"/>
  <c r="R9" i="7"/>
  <c r="T9" i="7"/>
  <c r="U9" i="7"/>
  <c r="V9" i="7"/>
  <c r="X9" i="7"/>
  <c r="Y9" i="7"/>
  <c r="B10" i="7"/>
  <c r="C10" i="7"/>
  <c r="D10" i="7"/>
  <c r="E10" i="7"/>
  <c r="F10" i="7"/>
  <c r="G10" i="7"/>
  <c r="H10" i="7"/>
  <c r="I10" i="7"/>
  <c r="J10" i="7"/>
  <c r="K10" i="7"/>
  <c r="O10" i="7"/>
  <c r="Q10" i="7"/>
  <c r="R10" i="7"/>
  <c r="T10" i="7"/>
  <c r="U10" i="7"/>
  <c r="V10" i="7"/>
  <c r="X10" i="7"/>
  <c r="Y10" i="7"/>
  <c r="B11" i="7"/>
  <c r="C11" i="7"/>
  <c r="D11" i="7"/>
  <c r="E11" i="7"/>
  <c r="F11" i="7"/>
  <c r="G11" i="7"/>
  <c r="H11" i="7"/>
  <c r="I11" i="7"/>
  <c r="J11" i="7"/>
  <c r="K11" i="7"/>
  <c r="O11" i="7"/>
  <c r="Q11" i="7"/>
  <c r="R11" i="7"/>
  <c r="T11" i="7"/>
  <c r="U11" i="7"/>
  <c r="V11" i="7"/>
  <c r="X11" i="7"/>
  <c r="Y11" i="7"/>
  <c r="B12" i="7"/>
  <c r="C12" i="7"/>
  <c r="D12" i="7"/>
  <c r="E12" i="7"/>
  <c r="F12" i="7"/>
  <c r="G12" i="7"/>
  <c r="H12" i="7"/>
  <c r="I12" i="7"/>
  <c r="J12" i="7"/>
  <c r="K12" i="7"/>
  <c r="O12" i="7"/>
  <c r="Q12" i="7"/>
  <c r="R12" i="7"/>
  <c r="T12" i="7"/>
  <c r="U12" i="7"/>
  <c r="V12" i="7"/>
  <c r="X12" i="7"/>
  <c r="Y12" i="7"/>
  <c r="B13" i="7"/>
  <c r="C13" i="7"/>
  <c r="D13" i="7"/>
  <c r="E13" i="7"/>
  <c r="F13" i="7"/>
  <c r="G13" i="7"/>
  <c r="H13" i="7"/>
  <c r="I13" i="7"/>
  <c r="J13" i="7"/>
  <c r="K13" i="7"/>
  <c r="O13" i="7"/>
  <c r="Q13" i="7"/>
  <c r="R13" i="7"/>
  <c r="T13" i="7"/>
  <c r="U13" i="7"/>
  <c r="V13" i="7"/>
  <c r="X13" i="7"/>
  <c r="Y13" i="7"/>
  <c r="B14" i="7"/>
  <c r="C14" i="7"/>
  <c r="D14" i="7"/>
  <c r="E14" i="7"/>
  <c r="F14" i="7"/>
  <c r="G14" i="7"/>
  <c r="H14" i="7"/>
  <c r="I14" i="7"/>
  <c r="J14" i="7"/>
  <c r="K14" i="7"/>
  <c r="O14" i="7"/>
  <c r="Q14" i="7"/>
  <c r="R14" i="7"/>
  <c r="T14" i="7"/>
  <c r="U14" i="7"/>
  <c r="V14" i="7"/>
  <c r="X14" i="7"/>
  <c r="Y14" i="7"/>
  <c r="B15" i="7"/>
  <c r="C15" i="7"/>
  <c r="D15" i="7"/>
  <c r="E15" i="7"/>
  <c r="F15" i="7"/>
  <c r="G15" i="7"/>
  <c r="H15" i="7"/>
  <c r="I15" i="7"/>
  <c r="J15" i="7"/>
  <c r="K15" i="7"/>
  <c r="O15" i="7"/>
  <c r="Q15" i="7"/>
  <c r="R15" i="7"/>
  <c r="T15" i="7"/>
  <c r="U15" i="7"/>
  <c r="V15" i="7"/>
  <c r="X15" i="7"/>
  <c r="Y15" i="7"/>
  <c r="B16" i="7"/>
  <c r="C16" i="7"/>
  <c r="D16" i="7"/>
  <c r="E16" i="7"/>
  <c r="F16" i="7"/>
  <c r="G16" i="7"/>
  <c r="H16" i="7"/>
  <c r="I16" i="7"/>
  <c r="J16" i="7"/>
  <c r="K16" i="7"/>
  <c r="O16" i="7"/>
  <c r="Q16" i="7"/>
  <c r="R16" i="7"/>
  <c r="T16" i="7"/>
  <c r="U16" i="7"/>
  <c r="V16" i="7"/>
  <c r="X16" i="7"/>
  <c r="Y16" i="7"/>
  <c r="B17" i="7"/>
  <c r="C17" i="7"/>
  <c r="D17" i="7"/>
  <c r="E17" i="7"/>
  <c r="F17" i="7"/>
  <c r="G17" i="7"/>
  <c r="H17" i="7"/>
  <c r="I17" i="7"/>
  <c r="J17" i="7"/>
  <c r="K17" i="7"/>
  <c r="O17" i="7"/>
  <c r="Q17" i="7"/>
  <c r="R17" i="7"/>
  <c r="T17" i="7"/>
  <c r="U17" i="7"/>
  <c r="V17" i="7"/>
  <c r="X17" i="7"/>
  <c r="Y17" i="7"/>
  <c r="B18" i="7"/>
  <c r="C18" i="7"/>
  <c r="D18" i="7"/>
  <c r="E18" i="7"/>
  <c r="F18" i="7"/>
  <c r="G18" i="7"/>
  <c r="H18" i="7"/>
  <c r="I18" i="7"/>
  <c r="J18" i="7"/>
  <c r="K18" i="7"/>
  <c r="O18" i="7"/>
  <c r="Q18" i="7"/>
  <c r="R18" i="7"/>
  <c r="T18" i="7"/>
  <c r="U18" i="7"/>
  <c r="V18" i="7"/>
  <c r="X18" i="7"/>
  <c r="Y18" i="7"/>
  <c r="B19" i="7"/>
  <c r="C19" i="7"/>
  <c r="D19" i="7"/>
  <c r="E19" i="7"/>
  <c r="F19" i="7"/>
  <c r="G19" i="7"/>
  <c r="H19" i="7"/>
  <c r="I19" i="7"/>
  <c r="J19" i="7"/>
  <c r="K19" i="7"/>
  <c r="O19" i="7"/>
  <c r="Q19" i="7"/>
  <c r="R19" i="7"/>
  <c r="T19" i="7"/>
  <c r="U19" i="7"/>
  <c r="V19" i="7"/>
  <c r="X19" i="7"/>
  <c r="Y19" i="7"/>
  <c r="B20" i="7"/>
  <c r="C20" i="7"/>
  <c r="D20" i="7"/>
  <c r="E20" i="7"/>
  <c r="F20" i="7"/>
  <c r="G20" i="7"/>
  <c r="H20" i="7"/>
  <c r="I20" i="7"/>
  <c r="J20" i="7"/>
  <c r="K20" i="7"/>
  <c r="O20" i="7"/>
  <c r="Q20" i="7"/>
  <c r="R20" i="7"/>
  <c r="T20" i="7"/>
  <c r="U20" i="7"/>
  <c r="V20" i="7"/>
  <c r="X20" i="7"/>
  <c r="Y20" i="7"/>
  <c r="B21" i="7"/>
  <c r="C21" i="7"/>
  <c r="D21" i="7"/>
  <c r="E21" i="7"/>
  <c r="F21" i="7"/>
  <c r="G21" i="7"/>
  <c r="H21" i="7"/>
  <c r="I21" i="7"/>
  <c r="J21" i="7"/>
  <c r="K21" i="7"/>
  <c r="O21" i="7"/>
  <c r="Q21" i="7"/>
  <c r="R21" i="7"/>
  <c r="T21" i="7"/>
  <c r="U21" i="7"/>
  <c r="V21" i="7"/>
  <c r="X21" i="7"/>
  <c r="Y21" i="7"/>
  <c r="B22" i="7"/>
  <c r="C22" i="7"/>
  <c r="D22" i="7"/>
  <c r="E22" i="7"/>
  <c r="F22" i="7"/>
  <c r="G22" i="7"/>
  <c r="H22" i="7"/>
  <c r="I22" i="7"/>
  <c r="J22" i="7"/>
  <c r="K22" i="7"/>
  <c r="O22" i="7"/>
  <c r="Q22" i="7"/>
  <c r="R22" i="7"/>
  <c r="T22" i="7"/>
  <c r="U22" i="7"/>
  <c r="V22" i="7"/>
  <c r="X22" i="7"/>
  <c r="Y22" i="7"/>
  <c r="B23" i="7"/>
  <c r="C23" i="7"/>
  <c r="D23" i="7"/>
  <c r="E23" i="7"/>
  <c r="F23" i="7"/>
  <c r="G23" i="7"/>
  <c r="H23" i="7"/>
  <c r="I23" i="7"/>
  <c r="J23" i="7"/>
  <c r="K23" i="7"/>
  <c r="O23" i="7"/>
  <c r="Q23" i="7"/>
  <c r="R23" i="7"/>
  <c r="T23" i="7"/>
  <c r="U23" i="7"/>
  <c r="V23" i="7"/>
  <c r="X23" i="7"/>
  <c r="Y23" i="7"/>
  <c r="B24" i="7"/>
  <c r="C24" i="7"/>
  <c r="D24" i="7"/>
  <c r="E24" i="7"/>
  <c r="F24" i="7"/>
  <c r="G24" i="7"/>
  <c r="H24" i="7"/>
  <c r="I24" i="7"/>
  <c r="J24" i="7"/>
  <c r="K24" i="7"/>
  <c r="O24" i="7"/>
  <c r="Q24" i="7"/>
  <c r="R24" i="7"/>
  <c r="T24" i="7"/>
  <c r="U24" i="7"/>
  <c r="V24" i="7"/>
  <c r="X24" i="7"/>
  <c r="Y24" i="7"/>
  <c r="B25" i="7"/>
  <c r="C25" i="7"/>
  <c r="D25" i="7"/>
  <c r="E25" i="7"/>
  <c r="F25" i="7"/>
  <c r="G25" i="7"/>
  <c r="H25" i="7"/>
  <c r="I25" i="7"/>
  <c r="J25" i="7"/>
  <c r="K25" i="7"/>
  <c r="O25" i="7"/>
  <c r="Q25" i="7"/>
  <c r="R25" i="7"/>
  <c r="T25" i="7"/>
  <c r="U25" i="7"/>
  <c r="V25" i="7"/>
  <c r="X25" i="7"/>
  <c r="Y25" i="7"/>
  <c r="B26" i="7"/>
  <c r="C26" i="7"/>
  <c r="D26" i="7"/>
  <c r="E26" i="7"/>
  <c r="F26" i="7"/>
  <c r="G26" i="7"/>
  <c r="H26" i="7"/>
  <c r="I26" i="7"/>
  <c r="J26" i="7"/>
  <c r="K26" i="7"/>
  <c r="O26" i="7"/>
  <c r="Q26" i="7"/>
  <c r="R26" i="7"/>
  <c r="T26" i="7"/>
  <c r="U26" i="7"/>
  <c r="V26" i="7"/>
  <c r="X26" i="7"/>
  <c r="Y26" i="7"/>
  <c r="B27" i="7"/>
  <c r="C27" i="7"/>
  <c r="D27" i="7"/>
  <c r="E27" i="7"/>
  <c r="F27" i="7"/>
  <c r="G27" i="7"/>
  <c r="H27" i="7"/>
  <c r="I27" i="7"/>
  <c r="J27" i="7"/>
  <c r="K27" i="7"/>
  <c r="O27" i="7"/>
  <c r="Q27" i="7"/>
  <c r="R27" i="7"/>
  <c r="T27" i="7"/>
  <c r="U27" i="7"/>
  <c r="V27" i="7"/>
  <c r="X27" i="7"/>
  <c r="Y27" i="7"/>
  <c r="B28" i="7"/>
  <c r="C28" i="7"/>
  <c r="D28" i="7"/>
  <c r="E28" i="7"/>
  <c r="F28" i="7"/>
  <c r="G28" i="7"/>
  <c r="H28" i="7"/>
  <c r="I28" i="7"/>
  <c r="J28" i="7"/>
  <c r="K28" i="7"/>
  <c r="O28" i="7"/>
  <c r="Q28" i="7"/>
  <c r="R28" i="7"/>
  <c r="T28" i="7"/>
  <c r="U28" i="7"/>
  <c r="V28" i="7"/>
  <c r="X28" i="7"/>
  <c r="Y28" i="7"/>
  <c r="B29" i="7"/>
  <c r="C29" i="7"/>
  <c r="D29" i="7"/>
  <c r="E29" i="7"/>
  <c r="F29" i="7"/>
  <c r="G29" i="7"/>
  <c r="H29" i="7"/>
  <c r="I29" i="7"/>
  <c r="J29" i="7"/>
  <c r="K29" i="7"/>
  <c r="O29" i="7"/>
  <c r="Q29" i="7"/>
  <c r="R29" i="7"/>
  <c r="T29" i="7"/>
  <c r="U29" i="7"/>
  <c r="V29" i="7"/>
  <c r="X29" i="7"/>
  <c r="Y29" i="7"/>
  <c r="R6" i="10"/>
  <c r="R8" i="10"/>
  <c r="P13" i="10"/>
  <c r="Q13" i="10"/>
  <c r="R13" i="10"/>
  <c r="U13" i="10"/>
  <c r="A14" i="10"/>
  <c r="B14" i="10"/>
  <c r="E14" i="10"/>
  <c r="G14" i="10"/>
  <c r="H14" i="10"/>
  <c r="I14" i="10"/>
  <c r="J14" i="10"/>
  <c r="K14" i="10"/>
  <c r="L14" i="10"/>
  <c r="M14" i="10"/>
  <c r="O14" i="10"/>
  <c r="P14" i="10"/>
  <c r="Q14" i="10"/>
  <c r="R14" i="10"/>
  <c r="S14" i="10"/>
  <c r="T14" i="10"/>
  <c r="U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A125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A126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A127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A128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A129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A130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A131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A132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A133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A134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A135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A136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A137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A138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A139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A140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A141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A142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A143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A144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A145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A146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A147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A148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A149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A156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A157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A158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A159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A160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A181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A196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A197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A198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A199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A200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A201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A202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A203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A204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A205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A206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A207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A208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A209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A210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A211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A212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A213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A214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A215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A216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A217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A218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A219" i="10"/>
  <c r="B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A220" i="10"/>
  <c r="B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A221" i="10"/>
  <c r="B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A222" i="10"/>
  <c r="B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A223" i="10"/>
  <c r="B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A224" i="10"/>
  <c r="B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A225" i="10"/>
  <c r="B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A226" i="10"/>
  <c r="B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A227" i="10"/>
  <c r="B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A228" i="10"/>
  <c r="B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A229" i="10"/>
  <c r="B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A230" i="10"/>
  <c r="B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A231" i="10"/>
  <c r="B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A232" i="10"/>
  <c r="B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A233" i="10"/>
  <c r="B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A234" i="10"/>
  <c r="B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A235" i="10"/>
  <c r="B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A236" i="10"/>
  <c r="B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A237" i="10"/>
  <c r="B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A238" i="10"/>
  <c r="B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A239" i="10"/>
  <c r="B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A240" i="10"/>
  <c r="B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A241" i="10"/>
  <c r="B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A242" i="10"/>
  <c r="B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A243" i="10"/>
  <c r="B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A244" i="10"/>
  <c r="B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A245" i="10"/>
  <c r="B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A246" i="10"/>
  <c r="B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A247" i="10"/>
  <c r="B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A248" i="10"/>
  <c r="B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A249" i="10"/>
  <c r="B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A250" i="10"/>
  <c r="B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A251" i="10"/>
  <c r="B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A252" i="10"/>
  <c r="B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A253" i="10"/>
  <c r="B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A254" i="10"/>
  <c r="B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A255" i="10"/>
  <c r="B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A256" i="10"/>
  <c r="B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A257" i="10"/>
  <c r="B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A258" i="10"/>
  <c r="B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A259" i="10"/>
  <c r="B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A260" i="10"/>
  <c r="B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A261" i="10"/>
  <c r="B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A262" i="10"/>
  <c r="B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A263" i="10"/>
  <c r="B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A264" i="10"/>
  <c r="B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A265" i="10"/>
  <c r="B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A266" i="10"/>
  <c r="B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A267" i="10"/>
  <c r="B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A268" i="10"/>
  <c r="B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A269" i="10"/>
  <c r="B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A270" i="10"/>
  <c r="B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A271" i="10"/>
  <c r="B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A272" i="10"/>
  <c r="B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A273" i="10"/>
  <c r="B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A274" i="10"/>
  <c r="B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A275" i="10"/>
  <c r="B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A276" i="10"/>
  <c r="B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A277" i="10"/>
  <c r="B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A278" i="10"/>
  <c r="B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A279" i="10"/>
  <c r="B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A280" i="10"/>
  <c r="B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A281" i="10"/>
  <c r="B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A282" i="10"/>
  <c r="B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A283" i="10"/>
  <c r="B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A284" i="10"/>
  <c r="B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A285" i="10"/>
  <c r="B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A286" i="10"/>
  <c r="B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A287" i="10"/>
  <c r="B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A288" i="10"/>
  <c r="B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A289" i="10"/>
  <c r="B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A290" i="10"/>
  <c r="B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A291" i="10"/>
  <c r="B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A292" i="10"/>
  <c r="B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B6" i="6"/>
  <c r="C6" i="6"/>
  <c r="D6" i="6"/>
  <c r="E6" i="6"/>
  <c r="F6" i="6"/>
  <c r="B7" i="6"/>
  <c r="C7" i="6"/>
  <c r="D7" i="6"/>
  <c r="E7" i="6"/>
  <c r="F7" i="6"/>
  <c r="A10" i="6"/>
  <c r="J10" i="6"/>
  <c r="K10" i="6"/>
  <c r="M10" i="6"/>
  <c r="N10" i="6"/>
  <c r="O10" i="6"/>
  <c r="P10" i="6"/>
  <c r="Q10" i="6"/>
  <c r="R10" i="6"/>
  <c r="S10" i="6"/>
  <c r="V10" i="6"/>
  <c r="A11" i="6"/>
  <c r="B11" i="6"/>
  <c r="C11" i="6"/>
  <c r="J11" i="6"/>
  <c r="K11" i="6"/>
  <c r="M11" i="6"/>
  <c r="N11" i="6"/>
  <c r="O11" i="6"/>
  <c r="P11" i="6"/>
  <c r="Q11" i="6"/>
  <c r="R11" i="6"/>
  <c r="S11" i="6"/>
  <c r="V11" i="6"/>
  <c r="A12" i="6"/>
  <c r="B12" i="6"/>
  <c r="J12" i="6"/>
  <c r="K12" i="6"/>
  <c r="M12" i="6"/>
  <c r="N12" i="6"/>
  <c r="O12" i="6"/>
  <c r="P12" i="6"/>
  <c r="Q12" i="6"/>
  <c r="R12" i="6"/>
  <c r="S12" i="6"/>
  <c r="V12" i="6"/>
  <c r="A13" i="6"/>
  <c r="B13" i="6"/>
  <c r="J13" i="6"/>
  <c r="K13" i="6"/>
  <c r="M13" i="6"/>
  <c r="N13" i="6"/>
  <c r="O13" i="6"/>
  <c r="P13" i="6"/>
  <c r="Q13" i="6"/>
  <c r="R13" i="6"/>
  <c r="S13" i="6"/>
  <c r="V13" i="6"/>
  <c r="A14" i="6"/>
  <c r="J14" i="6"/>
  <c r="K14" i="6"/>
  <c r="M14" i="6"/>
  <c r="N14" i="6"/>
  <c r="O14" i="6"/>
  <c r="P14" i="6"/>
  <c r="Q14" i="6"/>
  <c r="R14" i="6"/>
  <c r="S14" i="6"/>
  <c r="V14" i="6"/>
  <c r="A15" i="6"/>
  <c r="J15" i="6"/>
  <c r="K15" i="6"/>
  <c r="M15" i="6"/>
  <c r="N15" i="6"/>
  <c r="O15" i="6"/>
  <c r="P15" i="6"/>
  <c r="Q15" i="6"/>
  <c r="R15" i="6"/>
  <c r="S15" i="6"/>
  <c r="V15" i="6"/>
  <c r="A16" i="6"/>
  <c r="F16" i="6"/>
  <c r="J16" i="6"/>
  <c r="K16" i="6"/>
  <c r="M16" i="6"/>
  <c r="N16" i="6"/>
  <c r="O16" i="6"/>
  <c r="P16" i="6"/>
  <c r="Q16" i="6"/>
  <c r="R16" i="6"/>
  <c r="S16" i="6"/>
  <c r="V16" i="6"/>
  <c r="A17" i="6"/>
  <c r="B17" i="6"/>
  <c r="C17" i="6"/>
  <c r="D17" i="6"/>
  <c r="E17" i="6"/>
  <c r="F17" i="6"/>
  <c r="J17" i="6"/>
  <c r="K17" i="6"/>
  <c r="M17" i="6"/>
  <c r="N17" i="6"/>
  <c r="O17" i="6"/>
  <c r="P17" i="6"/>
  <c r="Q17" i="6"/>
  <c r="R17" i="6"/>
  <c r="S17" i="6"/>
  <c r="V17" i="6"/>
  <c r="A18" i="6"/>
  <c r="B18" i="6"/>
  <c r="C18" i="6"/>
  <c r="D18" i="6"/>
  <c r="E18" i="6"/>
  <c r="F18" i="6"/>
  <c r="G18" i="6"/>
  <c r="J18" i="6"/>
  <c r="K18" i="6"/>
  <c r="M18" i="6"/>
  <c r="N18" i="6"/>
  <c r="O18" i="6"/>
  <c r="P18" i="6"/>
  <c r="Q18" i="6"/>
  <c r="R18" i="6"/>
  <c r="S18" i="6"/>
  <c r="V18" i="6"/>
  <c r="A19" i="6"/>
  <c r="B19" i="6"/>
  <c r="C19" i="6"/>
  <c r="D19" i="6"/>
  <c r="E19" i="6"/>
  <c r="F19" i="6"/>
  <c r="G19" i="6"/>
  <c r="J19" i="6"/>
  <c r="K19" i="6"/>
  <c r="M19" i="6"/>
  <c r="N19" i="6"/>
  <c r="O19" i="6"/>
  <c r="P19" i="6"/>
  <c r="Q19" i="6"/>
  <c r="R19" i="6"/>
  <c r="S19" i="6"/>
  <c r="V19" i="6"/>
  <c r="A20" i="6"/>
  <c r="B20" i="6"/>
  <c r="C20" i="6"/>
  <c r="D20" i="6"/>
  <c r="E20" i="6"/>
  <c r="F20" i="6"/>
  <c r="G20" i="6"/>
  <c r="J20" i="6"/>
  <c r="K20" i="6"/>
  <c r="M20" i="6"/>
  <c r="N20" i="6"/>
  <c r="O20" i="6"/>
  <c r="P20" i="6"/>
  <c r="Q20" i="6"/>
  <c r="R20" i="6"/>
  <c r="S20" i="6"/>
  <c r="V20" i="6"/>
  <c r="A21" i="6"/>
  <c r="B21" i="6"/>
  <c r="C21" i="6"/>
  <c r="D21" i="6"/>
  <c r="E21" i="6"/>
  <c r="F21" i="6"/>
  <c r="G21" i="6"/>
  <c r="J21" i="6"/>
  <c r="K21" i="6"/>
  <c r="M21" i="6"/>
  <c r="N21" i="6"/>
  <c r="O21" i="6"/>
  <c r="P21" i="6"/>
  <c r="Q21" i="6"/>
  <c r="R21" i="6"/>
  <c r="S21" i="6"/>
  <c r="V21" i="6"/>
  <c r="A22" i="6"/>
  <c r="B22" i="6"/>
  <c r="C22" i="6"/>
  <c r="D22" i="6"/>
  <c r="E22" i="6"/>
  <c r="F22" i="6"/>
  <c r="G22" i="6"/>
  <c r="J22" i="6"/>
  <c r="K22" i="6"/>
  <c r="M22" i="6"/>
  <c r="N22" i="6"/>
  <c r="O22" i="6"/>
  <c r="P22" i="6"/>
  <c r="Q22" i="6"/>
  <c r="R22" i="6"/>
  <c r="S22" i="6"/>
  <c r="V22" i="6"/>
  <c r="A23" i="6"/>
  <c r="B23" i="6"/>
  <c r="C23" i="6"/>
  <c r="D23" i="6"/>
  <c r="E23" i="6"/>
  <c r="F23" i="6"/>
  <c r="G23" i="6"/>
  <c r="J23" i="6"/>
  <c r="K23" i="6"/>
  <c r="M23" i="6"/>
  <c r="N23" i="6"/>
  <c r="O23" i="6"/>
  <c r="P23" i="6"/>
  <c r="Q23" i="6"/>
  <c r="R23" i="6"/>
  <c r="S23" i="6"/>
  <c r="V23" i="6"/>
  <c r="A24" i="6"/>
  <c r="B24" i="6"/>
  <c r="C24" i="6"/>
  <c r="D24" i="6"/>
  <c r="E24" i="6"/>
  <c r="F24" i="6"/>
  <c r="G24" i="6"/>
  <c r="J24" i="6"/>
  <c r="K24" i="6"/>
  <c r="M24" i="6"/>
  <c r="N24" i="6"/>
  <c r="O24" i="6"/>
  <c r="P24" i="6"/>
  <c r="Q24" i="6"/>
  <c r="R24" i="6"/>
  <c r="S24" i="6"/>
  <c r="V24" i="6"/>
  <c r="A25" i="6"/>
  <c r="B25" i="6"/>
  <c r="C25" i="6"/>
  <c r="D25" i="6"/>
  <c r="E25" i="6"/>
  <c r="F25" i="6"/>
  <c r="G25" i="6"/>
  <c r="J25" i="6"/>
  <c r="K25" i="6"/>
  <c r="M25" i="6"/>
  <c r="N25" i="6"/>
  <c r="O25" i="6"/>
  <c r="P25" i="6"/>
  <c r="Q25" i="6"/>
  <c r="R25" i="6"/>
  <c r="S25" i="6"/>
  <c r="V25" i="6"/>
  <c r="A26" i="6"/>
  <c r="B26" i="6"/>
  <c r="C26" i="6"/>
  <c r="D26" i="6"/>
  <c r="E26" i="6"/>
  <c r="F26" i="6"/>
  <c r="G26" i="6"/>
  <c r="J26" i="6"/>
  <c r="K26" i="6"/>
  <c r="M26" i="6"/>
  <c r="N26" i="6"/>
  <c r="O26" i="6"/>
  <c r="P26" i="6"/>
  <c r="Q26" i="6"/>
  <c r="R26" i="6"/>
  <c r="S26" i="6"/>
  <c r="V26" i="6"/>
  <c r="A27" i="6"/>
  <c r="B27" i="6"/>
  <c r="C27" i="6"/>
  <c r="D27" i="6"/>
  <c r="E27" i="6"/>
  <c r="F27" i="6"/>
  <c r="G27" i="6"/>
  <c r="J27" i="6"/>
  <c r="K27" i="6"/>
  <c r="M27" i="6"/>
  <c r="N27" i="6"/>
  <c r="O27" i="6"/>
  <c r="P27" i="6"/>
  <c r="Q27" i="6"/>
  <c r="R27" i="6"/>
  <c r="S27" i="6"/>
  <c r="V27" i="6"/>
  <c r="A28" i="6"/>
  <c r="B28" i="6"/>
  <c r="C28" i="6"/>
  <c r="D28" i="6"/>
  <c r="E28" i="6"/>
  <c r="F28" i="6"/>
  <c r="G28" i="6"/>
  <c r="J28" i="6"/>
  <c r="K28" i="6"/>
  <c r="M28" i="6"/>
  <c r="N28" i="6"/>
  <c r="O28" i="6"/>
  <c r="P28" i="6"/>
  <c r="Q28" i="6"/>
  <c r="R28" i="6"/>
  <c r="S28" i="6"/>
  <c r="V28" i="6"/>
  <c r="A29" i="6"/>
  <c r="B29" i="6"/>
  <c r="C29" i="6"/>
  <c r="D29" i="6"/>
  <c r="E29" i="6"/>
  <c r="F29" i="6"/>
  <c r="G29" i="6"/>
  <c r="J29" i="6"/>
  <c r="K29" i="6"/>
  <c r="M29" i="6"/>
  <c r="N29" i="6"/>
  <c r="O29" i="6"/>
  <c r="P29" i="6"/>
  <c r="Q29" i="6"/>
  <c r="R29" i="6"/>
  <c r="S29" i="6"/>
  <c r="V29" i="6"/>
  <c r="A30" i="6"/>
  <c r="B30" i="6"/>
  <c r="C30" i="6"/>
  <c r="D30" i="6"/>
  <c r="E30" i="6"/>
  <c r="F30" i="6"/>
  <c r="G30" i="6"/>
  <c r="J30" i="6"/>
  <c r="K30" i="6"/>
  <c r="M30" i="6"/>
  <c r="N30" i="6"/>
  <c r="O30" i="6"/>
  <c r="P30" i="6"/>
  <c r="Q30" i="6"/>
  <c r="R30" i="6"/>
  <c r="S30" i="6"/>
  <c r="V30" i="6"/>
  <c r="A31" i="6"/>
  <c r="B31" i="6"/>
  <c r="C31" i="6"/>
  <c r="D31" i="6"/>
  <c r="E31" i="6"/>
  <c r="F31" i="6"/>
  <c r="G31" i="6"/>
  <c r="J31" i="6"/>
  <c r="K31" i="6"/>
  <c r="M31" i="6"/>
  <c r="N31" i="6"/>
  <c r="O31" i="6"/>
  <c r="P31" i="6"/>
  <c r="Q31" i="6"/>
  <c r="R31" i="6"/>
  <c r="S31" i="6"/>
  <c r="V31" i="6"/>
  <c r="A32" i="6"/>
  <c r="B32" i="6"/>
  <c r="C32" i="6"/>
  <c r="D32" i="6"/>
  <c r="E32" i="6"/>
  <c r="F32" i="6"/>
  <c r="G32" i="6"/>
  <c r="J32" i="6"/>
  <c r="K32" i="6"/>
  <c r="M32" i="6"/>
  <c r="N32" i="6"/>
  <c r="O32" i="6"/>
  <c r="P32" i="6"/>
  <c r="Q32" i="6"/>
  <c r="R32" i="6"/>
  <c r="S32" i="6"/>
  <c r="V32" i="6"/>
  <c r="A33" i="6"/>
  <c r="B33" i="6"/>
  <c r="C33" i="6"/>
  <c r="D33" i="6"/>
  <c r="E33" i="6"/>
  <c r="F33" i="6"/>
  <c r="G33" i="6"/>
  <c r="J33" i="6"/>
  <c r="K33" i="6"/>
  <c r="M33" i="6"/>
  <c r="N33" i="6"/>
  <c r="O33" i="6"/>
  <c r="P33" i="6"/>
  <c r="Q33" i="6"/>
  <c r="R33" i="6"/>
  <c r="S33" i="6"/>
  <c r="V33" i="6"/>
  <c r="M34" i="6"/>
  <c r="N34" i="6"/>
  <c r="O34" i="6"/>
  <c r="P34" i="6"/>
  <c r="Q34" i="6"/>
  <c r="R34" i="6"/>
  <c r="S34" i="6"/>
  <c r="V34" i="6"/>
  <c r="M35" i="6"/>
  <c r="N35" i="6"/>
  <c r="O35" i="6"/>
  <c r="P35" i="6"/>
  <c r="Q35" i="6"/>
  <c r="R35" i="6"/>
  <c r="S35" i="6"/>
  <c r="V35" i="6"/>
  <c r="M36" i="6"/>
  <c r="N36" i="6"/>
  <c r="O36" i="6"/>
  <c r="P36" i="6"/>
  <c r="Q36" i="6"/>
  <c r="R36" i="6"/>
  <c r="S36" i="6"/>
  <c r="V36" i="6"/>
  <c r="M37" i="6"/>
  <c r="N37" i="6"/>
  <c r="O37" i="6"/>
  <c r="P37" i="6"/>
  <c r="Q37" i="6"/>
  <c r="R37" i="6"/>
  <c r="S37" i="6"/>
  <c r="V37" i="6"/>
  <c r="M38" i="6"/>
  <c r="N38" i="6"/>
  <c r="O38" i="6"/>
  <c r="P38" i="6"/>
  <c r="Q38" i="6"/>
  <c r="R38" i="6"/>
  <c r="S38" i="6"/>
  <c r="V38" i="6"/>
  <c r="M39" i="6"/>
  <c r="N39" i="6"/>
  <c r="O39" i="6"/>
  <c r="P39" i="6"/>
  <c r="Q39" i="6"/>
  <c r="R39" i="6"/>
  <c r="S39" i="6"/>
  <c r="V39" i="6"/>
  <c r="M40" i="6"/>
  <c r="N40" i="6"/>
  <c r="O40" i="6"/>
  <c r="P40" i="6"/>
  <c r="Q40" i="6"/>
  <c r="R40" i="6"/>
  <c r="S40" i="6"/>
  <c r="V40" i="6"/>
  <c r="M41" i="6"/>
  <c r="N41" i="6"/>
  <c r="O41" i="6"/>
  <c r="P41" i="6"/>
  <c r="Q41" i="6"/>
  <c r="R41" i="6"/>
  <c r="S41" i="6"/>
  <c r="V41" i="6"/>
  <c r="M42" i="6"/>
  <c r="N42" i="6"/>
  <c r="O42" i="6"/>
  <c r="P42" i="6"/>
  <c r="Q42" i="6"/>
  <c r="R42" i="6"/>
  <c r="S42" i="6"/>
  <c r="V42" i="6"/>
  <c r="M43" i="6"/>
  <c r="N43" i="6"/>
  <c r="O43" i="6"/>
  <c r="P43" i="6"/>
  <c r="Q43" i="6"/>
  <c r="R43" i="6"/>
  <c r="S43" i="6"/>
  <c r="V43" i="6"/>
  <c r="M44" i="6"/>
  <c r="N44" i="6"/>
  <c r="O44" i="6"/>
  <c r="P44" i="6"/>
  <c r="Q44" i="6"/>
  <c r="R44" i="6"/>
  <c r="S44" i="6"/>
  <c r="V44" i="6"/>
  <c r="M45" i="6"/>
  <c r="N45" i="6"/>
  <c r="O45" i="6"/>
  <c r="P45" i="6"/>
  <c r="Q45" i="6"/>
  <c r="R45" i="6"/>
  <c r="S45" i="6"/>
  <c r="V45" i="6"/>
  <c r="M46" i="6"/>
  <c r="N46" i="6"/>
  <c r="O46" i="6"/>
  <c r="P46" i="6"/>
  <c r="Q46" i="6"/>
  <c r="R46" i="6"/>
  <c r="S46" i="6"/>
  <c r="V46" i="6"/>
  <c r="M47" i="6"/>
  <c r="N47" i="6"/>
  <c r="O47" i="6"/>
  <c r="P47" i="6"/>
  <c r="Q47" i="6"/>
  <c r="R47" i="6"/>
  <c r="S47" i="6"/>
  <c r="V47" i="6"/>
  <c r="M48" i="6"/>
  <c r="N48" i="6"/>
  <c r="O48" i="6"/>
  <c r="P48" i="6"/>
  <c r="Q48" i="6"/>
  <c r="R48" i="6"/>
  <c r="S48" i="6"/>
  <c r="V48" i="6"/>
  <c r="M49" i="6"/>
  <c r="N49" i="6"/>
  <c r="O49" i="6"/>
  <c r="P49" i="6"/>
  <c r="Q49" i="6"/>
  <c r="R49" i="6"/>
  <c r="S49" i="6"/>
  <c r="V49" i="6"/>
  <c r="M50" i="6"/>
  <c r="N50" i="6"/>
  <c r="O50" i="6"/>
  <c r="P50" i="6"/>
  <c r="Q50" i="6"/>
  <c r="R50" i="6"/>
  <c r="S50" i="6"/>
  <c r="V50" i="6"/>
  <c r="M51" i="6"/>
  <c r="N51" i="6"/>
  <c r="O51" i="6"/>
  <c r="P51" i="6"/>
  <c r="Q51" i="6"/>
  <c r="R51" i="6"/>
  <c r="S51" i="6"/>
  <c r="V51" i="6"/>
  <c r="M52" i="6"/>
  <c r="N52" i="6"/>
  <c r="O52" i="6"/>
  <c r="P52" i="6"/>
  <c r="Q52" i="6"/>
  <c r="R52" i="6"/>
  <c r="S52" i="6"/>
  <c r="V52" i="6"/>
  <c r="M53" i="6"/>
  <c r="N53" i="6"/>
  <c r="O53" i="6"/>
  <c r="P53" i="6"/>
  <c r="Q53" i="6"/>
  <c r="R53" i="6"/>
  <c r="S53" i="6"/>
  <c r="V53" i="6"/>
  <c r="M54" i="6"/>
  <c r="N54" i="6"/>
  <c r="O54" i="6"/>
  <c r="P54" i="6"/>
  <c r="Q54" i="6"/>
  <c r="R54" i="6"/>
  <c r="S54" i="6"/>
  <c r="V54" i="6"/>
  <c r="M55" i="6"/>
  <c r="N55" i="6"/>
  <c r="O55" i="6"/>
  <c r="P55" i="6"/>
  <c r="Q55" i="6"/>
  <c r="R55" i="6"/>
  <c r="S55" i="6"/>
  <c r="V55" i="6"/>
  <c r="M56" i="6"/>
  <c r="N56" i="6"/>
  <c r="O56" i="6"/>
  <c r="P56" i="6"/>
  <c r="Q56" i="6"/>
  <c r="R56" i="6"/>
  <c r="S56" i="6"/>
  <c r="V56" i="6"/>
  <c r="M57" i="6"/>
  <c r="N57" i="6"/>
  <c r="O57" i="6"/>
  <c r="P57" i="6"/>
  <c r="Q57" i="6"/>
  <c r="R57" i="6"/>
  <c r="S57" i="6"/>
  <c r="V57" i="6"/>
  <c r="M58" i="6"/>
  <c r="N58" i="6"/>
  <c r="O58" i="6"/>
  <c r="P58" i="6"/>
  <c r="Q58" i="6"/>
  <c r="R58" i="6"/>
  <c r="S58" i="6"/>
  <c r="V58" i="6"/>
  <c r="M59" i="6"/>
  <c r="N59" i="6"/>
  <c r="O59" i="6"/>
  <c r="P59" i="6"/>
  <c r="Q59" i="6"/>
  <c r="R59" i="6"/>
  <c r="S59" i="6"/>
  <c r="V59" i="6"/>
  <c r="M60" i="6"/>
  <c r="N60" i="6"/>
  <c r="O60" i="6"/>
  <c r="P60" i="6"/>
  <c r="Q60" i="6"/>
  <c r="R60" i="6"/>
  <c r="S60" i="6"/>
  <c r="V60" i="6"/>
  <c r="M61" i="6"/>
  <c r="N61" i="6"/>
  <c r="O61" i="6"/>
  <c r="P61" i="6"/>
  <c r="Q61" i="6"/>
  <c r="R61" i="6"/>
  <c r="S61" i="6"/>
  <c r="V61" i="6"/>
  <c r="M62" i="6"/>
  <c r="N62" i="6"/>
  <c r="O62" i="6"/>
  <c r="P62" i="6"/>
  <c r="Q62" i="6"/>
  <c r="R62" i="6"/>
  <c r="S62" i="6"/>
  <c r="V62" i="6"/>
  <c r="M63" i="6"/>
  <c r="N63" i="6"/>
  <c r="O63" i="6"/>
  <c r="P63" i="6"/>
  <c r="Q63" i="6"/>
  <c r="R63" i="6"/>
  <c r="S63" i="6"/>
  <c r="V63" i="6"/>
  <c r="M64" i="6"/>
  <c r="N64" i="6"/>
  <c r="O64" i="6"/>
  <c r="P64" i="6"/>
  <c r="Q64" i="6"/>
  <c r="R64" i="6"/>
  <c r="S64" i="6"/>
  <c r="V64" i="6"/>
  <c r="M65" i="6"/>
  <c r="N65" i="6"/>
  <c r="O65" i="6"/>
  <c r="P65" i="6"/>
  <c r="Q65" i="6"/>
  <c r="R65" i="6"/>
  <c r="S65" i="6"/>
  <c r="V65" i="6"/>
  <c r="M66" i="6"/>
  <c r="N66" i="6"/>
  <c r="O66" i="6"/>
  <c r="P66" i="6"/>
  <c r="Q66" i="6"/>
  <c r="R66" i="6"/>
  <c r="S66" i="6"/>
  <c r="V66" i="6"/>
  <c r="M67" i="6"/>
  <c r="N67" i="6"/>
  <c r="O67" i="6"/>
  <c r="P67" i="6"/>
  <c r="Q67" i="6"/>
  <c r="R67" i="6"/>
  <c r="S67" i="6"/>
  <c r="V67" i="6"/>
  <c r="M68" i="6"/>
  <c r="N68" i="6"/>
  <c r="O68" i="6"/>
  <c r="P68" i="6"/>
  <c r="Q68" i="6"/>
  <c r="R68" i="6"/>
  <c r="S68" i="6"/>
  <c r="V68" i="6"/>
  <c r="M69" i="6"/>
  <c r="N69" i="6"/>
  <c r="O69" i="6"/>
  <c r="P69" i="6"/>
  <c r="Q69" i="6"/>
  <c r="R69" i="6"/>
  <c r="S69" i="6"/>
  <c r="V69" i="6"/>
  <c r="M70" i="6"/>
  <c r="N70" i="6"/>
  <c r="O70" i="6"/>
  <c r="P70" i="6"/>
  <c r="Q70" i="6"/>
  <c r="R70" i="6"/>
  <c r="S70" i="6"/>
  <c r="V70" i="6"/>
  <c r="M71" i="6"/>
  <c r="N71" i="6"/>
  <c r="O71" i="6"/>
  <c r="P71" i="6"/>
  <c r="Q71" i="6"/>
  <c r="R71" i="6"/>
  <c r="S71" i="6"/>
  <c r="V71" i="6"/>
  <c r="M72" i="6"/>
  <c r="N72" i="6"/>
  <c r="O72" i="6"/>
  <c r="P72" i="6"/>
  <c r="Q72" i="6"/>
  <c r="R72" i="6"/>
  <c r="S72" i="6"/>
  <c r="V72" i="6"/>
  <c r="M73" i="6"/>
  <c r="N73" i="6"/>
  <c r="O73" i="6"/>
  <c r="P73" i="6"/>
  <c r="Q73" i="6"/>
  <c r="R73" i="6"/>
  <c r="S73" i="6"/>
  <c r="V73" i="6"/>
  <c r="M74" i="6"/>
  <c r="N74" i="6"/>
  <c r="O74" i="6"/>
  <c r="P74" i="6"/>
  <c r="Q74" i="6"/>
  <c r="R74" i="6"/>
  <c r="S74" i="6"/>
  <c r="V74" i="6"/>
  <c r="M75" i="6"/>
  <c r="N75" i="6"/>
  <c r="O75" i="6"/>
  <c r="P75" i="6"/>
  <c r="Q75" i="6"/>
  <c r="R75" i="6"/>
  <c r="S75" i="6"/>
  <c r="V75" i="6"/>
  <c r="M76" i="6"/>
  <c r="N76" i="6"/>
  <c r="O76" i="6"/>
  <c r="P76" i="6"/>
  <c r="Q76" i="6"/>
  <c r="R76" i="6"/>
  <c r="S76" i="6"/>
  <c r="V76" i="6"/>
  <c r="M77" i="6"/>
  <c r="N77" i="6"/>
  <c r="O77" i="6"/>
  <c r="P77" i="6"/>
  <c r="Q77" i="6"/>
  <c r="R77" i="6"/>
  <c r="S77" i="6"/>
  <c r="V77" i="6"/>
  <c r="M78" i="6"/>
  <c r="N78" i="6"/>
  <c r="O78" i="6"/>
  <c r="P78" i="6"/>
  <c r="Q78" i="6"/>
  <c r="R78" i="6"/>
  <c r="S78" i="6"/>
  <c r="V78" i="6"/>
  <c r="M79" i="6"/>
  <c r="N79" i="6"/>
  <c r="O79" i="6"/>
  <c r="P79" i="6"/>
  <c r="Q79" i="6"/>
  <c r="R79" i="6"/>
  <c r="S79" i="6"/>
  <c r="V79" i="6"/>
  <c r="M80" i="6"/>
  <c r="N80" i="6"/>
  <c r="O80" i="6"/>
  <c r="P80" i="6"/>
  <c r="Q80" i="6"/>
  <c r="R80" i="6"/>
  <c r="S80" i="6"/>
  <c r="V80" i="6"/>
  <c r="M81" i="6"/>
  <c r="N81" i="6"/>
  <c r="O81" i="6"/>
  <c r="P81" i="6"/>
  <c r="Q81" i="6"/>
  <c r="R81" i="6"/>
  <c r="S81" i="6"/>
  <c r="V81" i="6"/>
  <c r="M82" i="6"/>
  <c r="N82" i="6"/>
  <c r="O82" i="6"/>
  <c r="P82" i="6"/>
  <c r="Q82" i="6"/>
  <c r="R82" i="6"/>
  <c r="S82" i="6"/>
  <c r="V82" i="6"/>
  <c r="M83" i="6"/>
  <c r="N83" i="6"/>
  <c r="O83" i="6"/>
  <c r="P83" i="6"/>
  <c r="Q83" i="6"/>
  <c r="R83" i="6"/>
  <c r="S83" i="6"/>
  <c r="V83" i="6"/>
  <c r="M84" i="6"/>
  <c r="N84" i="6"/>
  <c r="O84" i="6"/>
  <c r="P84" i="6"/>
  <c r="Q84" i="6"/>
  <c r="R84" i="6"/>
  <c r="S84" i="6"/>
  <c r="V84" i="6"/>
  <c r="M85" i="6"/>
  <c r="N85" i="6"/>
  <c r="O85" i="6"/>
  <c r="P85" i="6"/>
  <c r="Q85" i="6"/>
  <c r="R85" i="6"/>
  <c r="S85" i="6"/>
  <c r="V85" i="6"/>
  <c r="M86" i="6"/>
  <c r="N86" i="6"/>
  <c r="O86" i="6"/>
  <c r="P86" i="6"/>
  <c r="Q86" i="6"/>
  <c r="R86" i="6"/>
  <c r="S86" i="6"/>
  <c r="V86" i="6"/>
  <c r="M87" i="6"/>
  <c r="N87" i="6"/>
  <c r="O87" i="6"/>
  <c r="P87" i="6"/>
  <c r="Q87" i="6"/>
  <c r="R87" i="6"/>
  <c r="S87" i="6"/>
  <c r="V87" i="6"/>
  <c r="M88" i="6"/>
  <c r="N88" i="6"/>
  <c r="O88" i="6"/>
  <c r="P88" i="6"/>
  <c r="Q88" i="6"/>
  <c r="R88" i="6"/>
  <c r="S88" i="6"/>
  <c r="V88" i="6"/>
  <c r="M89" i="6"/>
  <c r="N89" i="6"/>
  <c r="O89" i="6"/>
  <c r="P89" i="6"/>
  <c r="Q89" i="6"/>
  <c r="R89" i="6"/>
  <c r="S89" i="6"/>
  <c r="V89" i="6"/>
  <c r="M90" i="6"/>
  <c r="N90" i="6"/>
  <c r="O90" i="6"/>
  <c r="P90" i="6"/>
  <c r="Q90" i="6"/>
  <c r="R90" i="6"/>
  <c r="S90" i="6"/>
  <c r="V90" i="6"/>
  <c r="M91" i="6"/>
  <c r="N91" i="6"/>
  <c r="O91" i="6"/>
  <c r="P91" i="6"/>
  <c r="Q91" i="6"/>
  <c r="R91" i="6"/>
  <c r="S91" i="6"/>
  <c r="V91" i="6"/>
  <c r="M92" i="6"/>
  <c r="N92" i="6"/>
  <c r="O92" i="6"/>
  <c r="P92" i="6"/>
  <c r="Q92" i="6"/>
  <c r="R92" i="6"/>
  <c r="S92" i="6"/>
  <c r="V92" i="6"/>
  <c r="M93" i="6"/>
  <c r="N93" i="6"/>
  <c r="O93" i="6"/>
  <c r="P93" i="6"/>
  <c r="Q93" i="6"/>
  <c r="R93" i="6"/>
  <c r="S93" i="6"/>
  <c r="V93" i="6"/>
  <c r="M94" i="6"/>
  <c r="N94" i="6"/>
  <c r="O94" i="6"/>
  <c r="P94" i="6"/>
  <c r="Q94" i="6"/>
  <c r="R94" i="6"/>
  <c r="S94" i="6"/>
  <c r="V94" i="6"/>
  <c r="M95" i="6"/>
  <c r="N95" i="6"/>
  <c r="O95" i="6"/>
  <c r="P95" i="6"/>
  <c r="Q95" i="6"/>
  <c r="R95" i="6"/>
  <c r="S95" i="6"/>
  <c r="V95" i="6"/>
  <c r="M96" i="6"/>
  <c r="N96" i="6"/>
  <c r="O96" i="6"/>
  <c r="P96" i="6"/>
  <c r="Q96" i="6"/>
  <c r="R96" i="6"/>
  <c r="S96" i="6"/>
  <c r="V96" i="6"/>
  <c r="M97" i="6"/>
  <c r="N97" i="6"/>
  <c r="O97" i="6"/>
  <c r="P97" i="6"/>
  <c r="Q97" i="6"/>
  <c r="R97" i="6"/>
  <c r="S97" i="6"/>
  <c r="V97" i="6"/>
  <c r="M98" i="6"/>
  <c r="N98" i="6"/>
  <c r="O98" i="6"/>
  <c r="P98" i="6"/>
  <c r="Q98" i="6"/>
  <c r="R98" i="6"/>
  <c r="S98" i="6"/>
  <c r="V98" i="6"/>
  <c r="M99" i="6"/>
  <c r="N99" i="6"/>
  <c r="O99" i="6"/>
  <c r="P99" i="6"/>
  <c r="Q99" i="6"/>
  <c r="R99" i="6"/>
  <c r="S99" i="6"/>
  <c r="V99" i="6"/>
  <c r="M100" i="6"/>
  <c r="N100" i="6"/>
  <c r="O100" i="6"/>
  <c r="P100" i="6"/>
  <c r="Q100" i="6"/>
  <c r="R100" i="6"/>
  <c r="S100" i="6"/>
  <c r="V100" i="6"/>
  <c r="M101" i="6"/>
  <c r="N101" i="6"/>
  <c r="O101" i="6"/>
  <c r="P101" i="6"/>
  <c r="Q101" i="6"/>
  <c r="R101" i="6"/>
  <c r="S101" i="6"/>
  <c r="V101" i="6"/>
  <c r="M102" i="6"/>
  <c r="N102" i="6"/>
  <c r="O102" i="6"/>
  <c r="P102" i="6"/>
  <c r="Q102" i="6"/>
  <c r="R102" i="6"/>
  <c r="S102" i="6"/>
  <c r="V102" i="6"/>
  <c r="M103" i="6"/>
  <c r="N103" i="6"/>
  <c r="O103" i="6"/>
  <c r="P103" i="6"/>
  <c r="Q103" i="6"/>
  <c r="R103" i="6"/>
  <c r="S103" i="6"/>
  <c r="V103" i="6"/>
  <c r="M104" i="6"/>
  <c r="N104" i="6"/>
  <c r="O104" i="6"/>
  <c r="P104" i="6"/>
  <c r="Q104" i="6"/>
  <c r="R104" i="6"/>
  <c r="S104" i="6"/>
  <c r="V104" i="6"/>
  <c r="M105" i="6"/>
  <c r="N105" i="6"/>
  <c r="O105" i="6"/>
  <c r="P105" i="6"/>
  <c r="Q105" i="6"/>
  <c r="R105" i="6"/>
  <c r="S105" i="6"/>
  <c r="V105" i="6"/>
  <c r="M106" i="6"/>
  <c r="N106" i="6"/>
  <c r="O106" i="6"/>
  <c r="P106" i="6"/>
  <c r="Q106" i="6"/>
  <c r="R106" i="6"/>
  <c r="S106" i="6"/>
  <c r="V106" i="6"/>
  <c r="M107" i="6"/>
  <c r="N107" i="6"/>
  <c r="O107" i="6"/>
  <c r="P107" i="6"/>
  <c r="Q107" i="6"/>
  <c r="R107" i="6"/>
  <c r="S107" i="6"/>
  <c r="V107" i="6"/>
  <c r="M108" i="6"/>
  <c r="N108" i="6"/>
  <c r="O108" i="6"/>
  <c r="P108" i="6"/>
  <c r="Q108" i="6"/>
  <c r="R108" i="6"/>
  <c r="S108" i="6"/>
  <c r="V108" i="6"/>
  <c r="M109" i="6"/>
  <c r="N109" i="6"/>
  <c r="O109" i="6"/>
  <c r="P109" i="6"/>
  <c r="Q109" i="6"/>
  <c r="R109" i="6"/>
  <c r="S109" i="6"/>
  <c r="V109" i="6"/>
  <c r="M110" i="6"/>
  <c r="N110" i="6"/>
  <c r="O110" i="6"/>
  <c r="P110" i="6"/>
  <c r="Q110" i="6"/>
  <c r="R110" i="6"/>
  <c r="S110" i="6"/>
  <c r="V110" i="6"/>
  <c r="M111" i="6"/>
  <c r="N111" i="6"/>
  <c r="O111" i="6"/>
  <c r="P111" i="6"/>
  <c r="Q111" i="6"/>
  <c r="R111" i="6"/>
  <c r="S111" i="6"/>
  <c r="V111" i="6"/>
  <c r="M112" i="6"/>
  <c r="N112" i="6"/>
  <c r="O112" i="6"/>
  <c r="P112" i="6"/>
  <c r="Q112" i="6"/>
  <c r="R112" i="6"/>
  <c r="S112" i="6"/>
  <c r="V112" i="6"/>
  <c r="M113" i="6"/>
  <c r="N113" i="6"/>
  <c r="O113" i="6"/>
  <c r="P113" i="6"/>
  <c r="Q113" i="6"/>
  <c r="R113" i="6"/>
  <c r="S113" i="6"/>
  <c r="V113" i="6"/>
  <c r="M114" i="6"/>
  <c r="N114" i="6"/>
  <c r="O114" i="6"/>
  <c r="P114" i="6"/>
  <c r="Q114" i="6"/>
  <c r="R114" i="6"/>
  <c r="S114" i="6"/>
  <c r="V114" i="6"/>
  <c r="M115" i="6"/>
  <c r="N115" i="6"/>
  <c r="O115" i="6"/>
  <c r="P115" i="6"/>
  <c r="Q115" i="6"/>
  <c r="R115" i="6"/>
  <c r="S115" i="6"/>
  <c r="V115" i="6"/>
  <c r="M116" i="6"/>
  <c r="N116" i="6"/>
  <c r="O116" i="6"/>
  <c r="P116" i="6"/>
  <c r="Q116" i="6"/>
  <c r="R116" i="6"/>
  <c r="S116" i="6"/>
  <c r="V116" i="6"/>
  <c r="M117" i="6"/>
  <c r="N117" i="6"/>
  <c r="O117" i="6"/>
  <c r="P117" i="6"/>
  <c r="Q117" i="6"/>
  <c r="R117" i="6"/>
  <c r="S117" i="6"/>
  <c r="V117" i="6"/>
  <c r="M118" i="6"/>
  <c r="N118" i="6"/>
  <c r="O118" i="6"/>
  <c r="P118" i="6"/>
  <c r="Q118" i="6"/>
  <c r="R118" i="6"/>
  <c r="S118" i="6"/>
  <c r="V118" i="6"/>
  <c r="M119" i="6"/>
  <c r="N119" i="6"/>
  <c r="O119" i="6"/>
  <c r="P119" i="6"/>
  <c r="Q119" i="6"/>
  <c r="R119" i="6"/>
  <c r="S119" i="6"/>
  <c r="V119" i="6"/>
  <c r="M120" i="6"/>
  <c r="N120" i="6"/>
  <c r="O120" i="6"/>
  <c r="P120" i="6"/>
  <c r="Q120" i="6"/>
  <c r="R120" i="6"/>
  <c r="S120" i="6"/>
  <c r="V120" i="6"/>
  <c r="M121" i="6"/>
  <c r="N121" i="6"/>
  <c r="O121" i="6"/>
  <c r="P121" i="6"/>
  <c r="Q121" i="6"/>
  <c r="R121" i="6"/>
  <c r="S121" i="6"/>
  <c r="V121" i="6"/>
  <c r="M122" i="6"/>
  <c r="N122" i="6"/>
  <c r="O122" i="6"/>
  <c r="P122" i="6"/>
  <c r="Q122" i="6"/>
  <c r="R122" i="6"/>
  <c r="S122" i="6"/>
  <c r="V122" i="6"/>
  <c r="M123" i="6"/>
  <c r="N123" i="6"/>
  <c r="O123" i="6"/>
  <c r="P123" i="6"/>
  <c r="Q123" i="6"/>
  <c r="R123" i="6"/>
  <c r="S123" i="6"/>
  <c r="V123" i="6"/>
  <c r="M124" i="6"/>
  <c r="N124" i="6"/>
  <c r="O124" i="6"/>
  <c r="P124" i="6"/>
  <c r="Q124" i="6"/>
  <c r="R124" i="6"/>
  <c r="S124" i="6"/>
  <c r="V124" i="6"/>
  <c r="M125" i="6"/>
  <c r="N125" i="6"/>
  <c r="O125" i="6"/>
  <c r="P125" i="6"/>
  <c r="Q125" i="6"/>
  <c r="R125" i="6"/>
  <c r="S125" i="6"/>
  <c r="V125" i="6"/>
  <c r="M126" i="6"/>
  <c r="N126" i="6"/>
  <c r="O126" i="6"/>
  <c r="P126" i="6"/>
  <c r="Q126" i="6"/>
  <c r="R126" i="6"/>
  <c r="S126" i="6"/>
  <c r="V126" i="6"/>
  <c r="M127" i="6"/>
  <c r="N127" i="6"/>
  <c r="O127" i="6"/>
  <c r="P127" i="6"/>
  <c r="Q127" i="6"/>
  <c r="R127" i="6"/>
  <c r="S127" i="6"/>
  <c r="V127" i="6"/>
  <c r="M128" i="6"/>
  <c r="N128" i="6"/>
  <c r="O128" i="6"/>
  <c r="P128" i="6"/>
  <c r="Q128" i="6"/>
  <c r="R128" i="6"/>
  <c r="S128" i="6"/>
  <c r="V128" i="6"/>
  <c r="M129" i="6"/>
  <c r="N129" i="6"/>
  <c r="O129" i="6"/>
  <c r="P129" i="6"/>
  <c r="Q129" i="6"/>
  <c r="R129" i="6"/>
  <c r="S129" i="6"/>
  <c r="V129" i="6"/>
  <c r="M130" i="6"/>
  <c r="N130" i="6"/>
  <c r="O130" i="6"/>
  <c r="P130" i="6"/>
  <c r="Q130" i="6"/>
  <c r="R130" i="6"/>
  <c r="S130" i="6"/>
  <c r="V130" i="6"/>
  <c r="M131" i="6"/>
  <c r="N131" i="6"/>
  <c r="O131" i="6"/>
  <c r="P131" i="6"/>
  <c r="Q131" i="6"/>
  <c r="R131" i="6"/>
  <c r="S131" i="6"/>
  <c r="V131" i="6"/>
  <c r="M132" i="6"/>
  <c r="N132" i="6"/>
  <c r="O132" i="6"/>
  <c r="P132" i="6"/>
  <c r="Q132" i="6"/>
  <c r="R132" i="6"/>
  <c r="S132" i="6"/>
  <c r="V132" i="6"/>
  <c r="M133" i="6"/>
  <c r="N133" i="6"/>
  <c r="O133" i="6"/>
  <c r="P133" i="6"/>
  <c r="Q133" i="6"/>
  <c r="R133" i="6"/>
  <c r="S133" i="6"/>
  <c r="V133" i="6"/>
  <c r="M134" i="6"/>
  <c r="N134" i="6"/>
  <c r="O134" i="6"/>
  <c r="P134" i="6"/>
  <c r="Q134" i="6"/>
  <c r="R134" i="6"/>
  <c r="S134" i="6"/>
  <c r="V134" i="6"/>
  <c r="M135" i="6"/>
  <c r="N135" i="6"/>
  <c r="O135" i="6"/>
  <c r="P135" i="6"/>
  <c r="Q135" i="6"/>
  <c r="R135" i="6"/>
  <c r="S135" i="6"/>
  <c r="V135" i="6"/>
  <c r="M136" i="6"/>
  <c r="N136" i="6"/>
  <c r="O136" i="6"/>
  <c r="P136" i="6"/>
  <c r="Q136" i="6"/>
  <c r="R136" i="6"/>
  <c r="S136" i="6"/>
  <c r="V136" i="6"/>
  <c r="M137" i="6"/>
  <c r="N137" i="6"/>
  <c r="O137" i="6"/>
  <c r="P137" i="6"/>
  <c r="Q137" i="6"/>
  <c r="R137" i="6"/>
  <c r="S137" i="6"/>
  <c r="V137" i="6"/>
  <c r="M138" i="6"/>
  <c r="N138" i="6"/>
  <c r="O138" i="6"/>
  <c r="P138" i="6"/>
  <c r="Q138" i="6"/>
  <c r="R138" i="6"/>
  <c r="S138" i="6"/>
  <c r="V138" i="6"/>
  <c r="M139" i="6"/>
  <c r="N139" i="6"/>
  <c r="O139" i="6"/>
  <c r="P139" i="6"/>
  <c r="Q139" i="6"/>
  <c r="R139" i="6"/>
  <c r="S139" i="6"/>
  <c r="V139" i="6"/>
  <c r="M140" i="6"/>
  <c r="N140" i="6"/>
  <c r="O140" i="6"/>
  <c r="P140" i="6"/>
  <c r="Q140" i="6"/>
  <c r="R140" i="6"/>
  <c r="S140" i="6"/>
  <c r="V140" i="6"/>
  <c r="M141" i="6"/>
  <c r="N141" i="6"/>
  <c r="O141" i="6"/>
  <c r="P141" i="6"/>
  <c r="Q141" i="6"/>
  <c r="R141" i="6"/>
  <c r="S141" i="6"/>
  <c r="V141" i="6"/>
  <c r="M142" i="6"/>
  <c r="N142" i="6"/>
  <c r="O142" i="6"/>
  <c r="P142" i="6"/>
  <c r="Q142" i="6"/>
  <c r="R142" i="6"/>
  <c r="S142" i="6"/>
  <c r="V142" i="6"/>
  <c r="M143" i="6"/>
  <c r="N143" i="6"/>
  <c r="O143" i="6"/>
  <c r="P143" i="6"/>
  <c r="Q143" i="6"/>
  <c r="R143" i="6"/>
  <c r="S143" i="6"/>
  <c r="V143" i="6"/>
  <c r="M144" i="6"/>
  <c r="N144" i="6"/>
  <c r="O144" i="6"/>
  <c r="P144" i="6"/>
  <c r="Q144" i="6"/>
  <c r="R144" i="6"/>
  <c r="S144" i="6"/>
  <c r="V144" i="6"/>
  <c r="M145" i="6"/>
  <c r="N145" i="6"/>
  <c r="O145" i="6"/>
  <c r="P145" i="6"/>
  <c r="Q145" i="6"/>
  <c r="R145" i="6"/>
  <c r="S145" i="6"/>
  <c r="V145" i="6"/>
  <c r="M146" i="6"/>
  <c r="N146" i="6"/>
  <c r="O146" i="6"/>
  <c r="P146" i="6"/>
  <c r="Q146" i="6"/>
  <c r="R146" i="6"/>
  <c r="S146" i="6"/>
  <c r="V146" i="6"/>
  <c r="M147" i="6"/>
  <c r="N147" i="6"/>
  <c r="O147" i="6"/>
  <c r="P147" i="6"/>
  <c r="Q147" i="6"/>
  <c r="R147" i="6"/>
  <c r="S147" i="6"/>
  <c r="V147" i="6"/>
  <c r="M148" i="6"/>
  <c r="N148" i="6"/>
  <c r="O148" i="6"/>
  <c r="P148" i="6"/>
  <c r="Q148" i="6"/>
  <c r="R148" i="6"/>
  <c r="S148" i="6"/>
  <c r="V148" i="6"/>
  <c r="M149" i="6"/>
  <c r="N149" i="6"/>
  <c r="O149" i="6"/>
  <c r="P149" i="6"/>
  <c r="Q149" i="6"/>
  <c r="R149" i="6"/>
  <c r="S149" i="6"/>
  <c r="V149" i="6"/>
  <c r="M150" i="6"/>
  <c r="N150" i="6"/>
  <c r="O150" i="6"/>
  <c r="P150" i="6"/>
  <c r="Q150" i="6"/>
  <c r="R150" i="6"/>
  <c r="S150" i="6"/>
  <c r="V150" i="6"/>
  <c r="M151" i="6"/>
  <c r="N151" i="6"/>
  <c r="O151" i="6"/>
  <c r="P151" i="6"/>
  <c r="Q151" i="6"/>
  <c r="R151" i="6"/>
  <c r="S151" i="6"/>
  <c r="V151" i="6"/>
  <c r="M152" i="6"/>
  <c r="N152" i="6"/>
  <c r="O152" i="6"/>
  <c r="P152" i="6"/>
  <c r="Q152" i="6"/>
  <c r="R152" i="6"/>
  <c r="S152" i="6"/>
  <c r="V152" i="6"/>
  <c r="M153" i="6"/>
  <c r="N153" i="6"/>
  <c r="O153" i="6"/>
  <c r="P153" i="6"/>
  <c r="Q153" i="6"/>
  <c r="R153" i="6"/>
  <c r="S153" i="6"/>
  <c r="V153" i="6"/>
  <c r="M154" i="6"/>
  <c r="N154" i="6"/>
  <c r="O154" i="6"/>
  <c r="P154" i="6"/>
  <c r="Q154" i="6"/>
  <c r="R154" i="6"/>
  <c r="S154" i="6"/>
  <c r="V154" i="6"/>
  <c r="M155" i="6"/>
  <c r="N155" i="6"/>
  <c r="O155" i="6"/>
  <c r="P155" i="6"/>
  <c r="Q155" i="6"/>
  <c r="R155" i="6"/>
  <c r="S155" i="6"/>
  <c r="V155" i="6"/>
  <c r="M156" i="6"/>
  <c r="N156" i="6"/>
  <c r="O156" i="6"/>
  <c r="P156" i="6"/>
  <c r="Q156" i="6"/>
  <c r="R156" i="6"/>
  <c r="S156" i="6"/>
  <c r="V156" i="6"/>
  <c r="M157" i="6"/>
  <c r="N157" i="6"/>
  <c r="O157" i="6"/>
  <c r="P157" i="6"/>
  <c r="Q157" i="6"/>
  <c r="R157" i="6"/>
  <c r="S157" i="6"/>
  <c r="V157" i="6"/>
  <c r="M158" i="6"/>
  <c r="N158" i="6"/>
  <c r="O158" i="6"/>
  <c r="P158" i="6"/>
  <c r="Q158" i="6"/>
  <c r="R158" i="6"/>
  <c r="S158" i="6"/>
  <c r="V158" i="6"/>
  <c r="M159" i="6"/>
  <c r="N159" i="6"/>
  <c r="O159" i="6"/>
  <c r="P159" i="6"/>
  <c r="Q159" i="6"/>
  <c r="R159" i="6"/>
  <c r="S159" i="6"/>
  <c r="V159" i="6"/>
  <c r="M160" i="6"/>
  <c r="N160" i="6"/>
  <c r="O160" i="6"/>
  <c r="P160" i="6"/>
  <c r="Q160" i="6"/>
  <c r="R160" i="6"/>
  <c r="S160" i="6"/>
  <c r="V160" i="6"/>
  <c r="M161" i="6"/>
  <c r="N161" i="6"/>
  <c r="O161" i="6"/>
  <c r="P161" i="6"/>
  <c r="Q161" i="6"/>
  <c r="R161" i="6"/>
  <c r="S161" i="6"/>
  <c r="V161" i="6"/>
  <c r="M162" i="6"/>
  <c r="N162" i="6"/>
  <c r="O162" i="6"/>
  <c r="P162" i="6"/>
  <c r="Q162" i="6"/>
  <c r="R162" i="6"/>
  <c r="S162" i="6"/>
  <c r="V162" i="6"/>
  <c r="M163" i="6"/>
  <c r="N163" i="6"/>
  <c r="O163" i="6"/>
  <c r="P163" i="6"/>
  <c r="Q163" i="6"/>
  <c r="R163" i="6"/>
  <c r="S163" i="6"/>
  <c r="V163" i="6"/>
  <c r="M164" i="6"/>
  <c r="N164" i="6"/>
  <c r="O164" i="6"/>
  <c r="P164" i="6"/>
  <c r="Q164" i="6"/>
  <c r="R164" i="6"/>
  <c r="S164" i="6"/>
  <c r="V164" i="6"/>
  <c r="M165" i="6"/>
  <c r="N165" i="6"/>
  <c r="O165" i="6"/>
  <c r="P165" i="6"/>
  <c r="Q165" i="6"/>
  <c r="R165" i="6"/>
  <c r="S165" i="6"/>
  <c r="V165" i="6"/>
  <c r="M166" i="6"/>
  <c r="N166" i="6"/>
  <c r="O166" i="6"/>
  <c r="P166" i="6"/>
  <c r="Q166" i="6"/>
  <c r="R166" i="6"/>
  <c r="S166" i="6"/>
  <c r="V166" i="6"/>
  <c r="M167" i="6"/>
  <c r="N167" i="6"/>
  <c r="O167" i="6"/>
  <c r="P167" i="6"/>
  <c r="Q167" i="6"/>
  <c r="R167" i="6"/>
  <c r="S167" i="6"/>
  <c r="V167" i="6"/>
  <c r="M168" i="6"/>
  <c r="N168" i="6"/>
  <c r="O168" i="6"/>
  <c r="P168" i="6"/>
  <c r="Q168" i="6"/>
  <c r="R168" i="6"/>
  <c r="S168" i="6"/>
  <c r="V168" i="6"/>
  <c r="M169" i="6"/>
  <c r="N169" i="6"/>
  <c r="O169" i="6"/>
  <c r="P169" i="6"/>
  <c r="Q169" i="6"/>
  <c r="R169" i="6"/>
  <c r="S169" i="6"/>
  <c r="V169" i="6"/>
  <c r="M170" i="6"/>
  <c r="N170" i="6"/>
  <c r="O170" i="6"/>
  <c r="P170" i="6"/>
  <c r="Q170" i="6"/>
  <c r="R170" i="6"/>
  <c r="S170" i="6"/>
  <c r="V170" i="6"/>
  <c r="M171" i="6"/>
  <c r="N171" i="6"/>
  <c r="O171" i="6"/>
  <c r="P171" i="6"/>
  <c r="Q171" i="6"/>
  <c r="R171" i="6"/>
  <c r="S171" i="6"/>
  <c r="V171" i="6"/>
  <c r="M172" i="6"/>
  <c r="N172" i="6"/>
  <c r="O172" i="6"/>
  <c r="P172" i="6"/>
  <c r="Q172" i="6"/>
  <c r="R172" i="6"/>
  <c r="S172" i="6"/>
  <c r="V172" i="6"/>
  <c r="M173" i="6"/>
  <c r="N173" i="6"/>
  <c r="O173" i="6"/>
  <c r="P173" i="6"/>
  <c r="Q173" i="6"/>
  <c r="R173" i="6"/>
  <c r="S173" i="6"/>
  <c r="V173" i="6"/>
  <c r="M174" i="6"/>
  <c r="N174" i="6"/>
  <c r="O174" i="6"/>
  <c r="P174" i="6"/>
  <c r="Q174" i="6"/>
  <c r="R174" i="6"/>
  <c r="S174" i="6"/>
  <c r="V174" i="6"/>
  <c r="M175" i="6"/>
  <c r="N175" i="6"/>
  <c r="O175" i="6"/>
  <c r="P175" i="6"/>
  <c r="Q175" i="6"/>
  <c r="R175" i="6"/>
  <c r="S175" i="6"/>
  <c r="V175" i="6"/>
  <c r="M176" i="6"/>
  <c r="N176" i="6"/>
  <c r="O176" i="6"/>
  <c r="P176" i="6"/>
  <c r="Q176" i="6"/>
  <c r="R176" i="6"/>
  <c r="S176" i="6"/>
  <c r="V176" i="6"/>
  <c r="M177" i="6"/>
  <c r="N177" i="6"/>
  <c r="O177" i="6"/>
  <c r="P177" i="6"/>
  <c r="Q177" i="6"/>
  <c r="R177" i="6"/>
  <c r="S177" i="6"/>
  <c r="V177" i="6"/>
  <c r="M178" i="6"/>
  <c r="N178" i="6"/>
  <c r="O178" i="6"/>
  <c r="P178" i="6"/>
  <c r="Q178" i="6"/>
  <c r="R178" i="6"/>
  <c r="S178" i="6"/>
  <c r="V178" i="6"/>
  <c r="M179" i="6"/>
  <c r="N179" i="6"/>
  <c r="O179" i="6"/>
  <c r="P179" i="6"/>
  <c r="Q179" i="6"/>
  <c r="R179" i="6"/>
  <c r="S179" i="6"/>
  <c r="V179" i="6"/>
  <c r="M180" i="6"/>
  <c r="N180" i="6"/>
  <c r="O180" i="6"/>
  <c r="P180" i="6"/>
  <c r="Q180" i="6"/>
  <c r="R180" i="6"/>
  <c r="S180" i="6"/>
  <c r="V180" i="6"/>
  <c r="M181" i="6"/>
  <c r="N181" i="6"/>
  <c r="O181" i="6"/>
  <c r="P181" i="6"/>
  <c r="Q181" i="6"/>
  <c r="R181" i="6"/>
  <c r="S181" i="6"/>
  <c r="V181" i="6"/>
  <c r="M182" i="6"/>
  <c r="N182" i="6"/>
  <c r="O182" i="6"/>
  <c r="P182" i="6"/>
  <c r="Q182" i="6"/>
  <c r="R182" i="6"/>
  <c r="S182" i="6"/>
  <c r="V182" i="6"/>
  <c r="M183" i="6"/>
  <c r="N183" i="6"/>
  <c r="O183" i="6"/>
  <c r="P183" i="6"/>
  <c r="Q183" i="6"/>
  <c r="R183" i="6"/>
  <c r="S183" i="6"/>
  <c r="V183" i="6"/>
  <c r="M184" i="6"/>
  <c r="N184" i="6"/>
  <c r="O184" i="6"/>
  <c r="P184" i="6"/>
  <c r="Q184" i="6"/>
  <c r="R184" i="6"/>
  <c r="S184" i="6"/>
  <c r="V184" i="6"/>
  <c r="M185" i="6"/>
  <c r="N185" i="6"/>
  <c r="O185" i="6"/>
  <c r="P185" i="6"/>
  <c r="Q185" i="6"/>
  <c r="R185" i="6"/>
  <c r="S185" i="6"/>
  <c r="V185" i="6"/>
  <c r="M186" i="6"/>
  <c r="N186" i="6"/>
  <c r="O186" i="6"/>
  <c r="P186" i="6"/>
  <c r="Q186" i="6"/>
  <c r="R186" i="6"/>
  <c r="S186" i="6"/>
  <c r="V186" i="6"/>
  <c r="M187" i="6"/>
  <c r="N187" i="6"/>
  <c r="O187" i="6"/>
  <c r="P187" i="6"/>
  <c r="Q187" i="6"/>
  <c r="R187" i="6"/>
  <c r="S187" i="6"/>
  <c r="V187" i="6"/>
  <c r="M188" i="6"/>
  <c r="N188" i="6"/>
  <c r="O188" i="6"/>
  <c r="P188" i="6"/>
  <c r="Q188" i="6"/>
  <c r="R188" i="6"/>
  <c r="S188" i="6"/>
  <c r="V188" i="6"/>
  <c r="M189" i="6"/>
  <c r="N189" i="6"/>
  <c r="O189" i="6"/>
  <c r="P189" i="6"/>
  <c r="Q189" i="6"/>
  <c r="R189" i="6"/>
  <c r="S189" i="6"/>
  <c r="V189" i="6"/>
  <c r="M190" i="6"/>
  <c r="N190" i="6"/>
  <c r="O190" i="6"/>
  <c r="P190" i="6"/>
  <c r="Q190" i="6"/>
  <c r="R190" i="6"/>
  <c r="S190" i="6"/>
  <c r="V190" i="6"/>
  <c r="M191" i="6"/>
  <c r="N191" i="6"/>
  <c r="O191" i="6"/>
  <c r="P191" i="6"/>
  <c r="Q191" i="6"/>
  <c r="R191" i="6"/>
  <c r="S191" i="6"/>
  <c r="V191" i="6"/>
  <c r="M192" i="6"/>
  <c r="N192" i="6"/>
  <c r="O192" i="6"/>
  <c r="P192" i="6"/>
  <c r="Q192" i="6"/>
  <c r="R192" i="6"/>
  <c r="S192" i="6"/>
  <c r="V192" i="6"/>
  <c r="M193" i="6"/>
  <c r="N193" i="6"/>
  <c r="O193" i="6"/>
  <c r="P193" i="6"/>
  <c r="Q193" i="6"/>
  <c r="R193" i="6"/>
  <c r="S193" i="6"/>
  <c r="V193" i="6"/>
  <c r="M194" i="6"/>
  <c r="N194" i="6"/>
  <c r="O194" i="6"/>
  <c r="P194" i="6"/>
  <c r="Q194" i="6"/>
  <c r="R194" i="6"/>
  <c r="S194" i="6"/>
  <c r="V194" i="6"/>
  <c r="M195" i="6"/>
  <c r="N195" i="6"/>
  <c r="O195" i="6"/>
  <c r="P195" i="6"/>
  <c r="Q195" i="6"/>
  <c r="R195" i="6"/>
  <c r="S195" i="6"/>
  <c r="V195" i="6"/>
  <c r="M196" i="6"/>
  <c r="N196" i="6"/>
  <c r="O196" i="6"/>
  <c r="P196" i="6"/>
  <c r="Q196" i="6"/>
  <c r="R196" i="6"/>
  <c r="S196" i="6"/>
  <c r="V196" i="6"/>
  <c r="M197" i="6"/>
  <c r="N197" i="6"/>
  <c r="O197" i="6"/>
  <c r="P197" i="6"/>
  <c r="Q197" i="6"/>
  <c r="R197" i="6"/>
  <c r="S197" i="6"/>
  <c r="V197" i="6"/>
  <c r="M198" i="6"/>
  <c r="N198" i="6"/>
  <c r="O198" i="6"/>
  <c r="P198" i="6"/>
  <c r="Q198" i="6"/>
  <c r="R198" i="6"/>
  <c r="S198" i="6"/>
  <c r="V198" i="6"/>
  <c r="M199" i="6"/>
  <c r="N199" i="6"/>
  <c r="O199" i="6"/>
  <c r="P199" i="6"/>
  <c r="Q199" i="6"/>
  <c r="R199" i="6"/>
  <c r="S199" i="6"/>
  <c r="V199" i="6"/>
  <c r="M200" i="6"/>
  <c r="N200" i="6"/>
  <c r="O200" i="6"/>
  <c r="P200" i="6"/>
  <c r="Q200" i="6"/>
  <c r="R200" i="6"/>
  <c r="S200" i="6"/>
  <c r="V200" i="6"/>
  <c r="M201" i="6"/>
  <c r="N201" i="6"/>
  <c r="O201" i="6"/>
  <c r="P201" i="6"/>
  <c r="Q201" i="6"/>
  <c r="R201" i="6"/>
  <c r="S201" i="6"/>
  <c r="V201" i="6"/>
  <c r="M202" i="6"/>
  <c r="N202" i="6"/>
  <c r="O202" i="6"/>
  <c r="P202" i="6"/>
  <c r="Q202" i="6"/>
  <c r="R202" i="6"/>
  <c r="S202" i="6"/>
  <c r="V202" i="6"/>
  <c r="M203" i="6"/>
  <c r="N203" i="6"/>
  <c r="O203" i="6"/>
  <c r="P203" i="6"/>
  <c r="Q203" i="6"/>
  <c r="R203" i="6"/>
  <c r="S203" i="6"/>
  <c r="V203" i="6"/>
  <c r="M204" i="6"/>
  <c r="N204" i="6"/>
  <c r="O204" i="6"/>
  <c r="P204" i="6"/>
  <c r="Q204" i="6"/>
  <c r="R204" i="6"/>
  <c r="S204" i="6"/>
  <c r="V204" i="6"/>
  <c r="M205" i="6"/>
  <c r="N205" i="6"/>
  <c r="O205" i="6"/>
  <c r="P205" i="6"/>
  <c r="Q205" i="6"/>
  <c r="R205" i="6"/>
  <c r="S205" i="6"/>
  <c r="V205" i="6"/>
  <c r="M206" i="6"/>
  <c r="N206" i="6"/>
  <c r="O206" i="6"/>
  <c r="P206" i="6"/>
  <c r="Q206" i="6"/>
  <c r="R206" i="6"/>
  <c r="S206" i="6"/>
  <c r="V206" i="6"/>
  <c r="M207" i="6"/>
  <c r="N207" i="6"/>
  <c r="O207" i="6"/>
  <c r="P207" i="6"/>
  <c r="Q207" i="6"/>
  <c r="R207" i="6"/>
  <c r="S207" i="6"/>
  <c r="V207" i="6"/>
  <c r="M208" i="6"/>
  <c r="N208" i="6"/>
  <c r="O208" i="6"/>
  <c r="P208" i="6"/>
  <c r="Q208" i="6"/>
  <c r="R208" i="6"/>
  <c r="S208" i="6"/>
  <c r="V208" i="6"/>
  <c r="M209" i="6"/>
  <c r="N209" i="6"/>
  <c r="O209" i="6"/>
  <c r="P209" i="6"/>
  <c r="Q209" i="6"/>
  <c r="R209" i="6"/>
  <c r="S209" i="6"/>
  <c r="V209" i="6"/>
  <c r="M210" i="6"/>
  <c r="N210" i="6"/>
  <c r="O210" i="6"/>
  <c r="P210" i="6"/>
  <c r="Q210" i="6"/>
  <c r="R210" i="6"/>
  <c r="S210" i="6"/>
  <c r="V210" i="6"/>
  <c r="M211" i="6"/>
  <c r="N211" i="6"/>
  <c r="O211" i="6"/>
  <c r="P211" i="6"/>
  <c r="Q211" i="6"/>
  <c r="R211" i="6"/>
  <c r="S211" i="6"/>
  <c r="V211" i="6"/>
  <c r="M212" i="6"/>
  <c r="N212" i="6"/>
  <c r="O212" i="6"/>
  <c r="P212" i="6"/>
  <c r="Q212" i="6"/>
  <c r="R212" i="6"/>
  <c r="S212" i="6"/>
  <c r="V212" i="6"/>
  <c r="M213" i="6"/>
  <c r="N213" i="6"/>
  <c r="O213" i="6"/>
  <c r="P213" i="6"/>
  <c r="Q213" i="6"/>
  <c r="R213" i="6"/>
  <c r="S213" i="6"/>
  <c r="V213" i="6"/>
  <c r="M214" i="6"/>
  <c r="N214" i="6"/>
  <c r="O214" i="6"/>
  <c r="P214" i="6"/>
  <c r="Q214" i="6"/>
  <c r="R214" i="6"/>
  <c r="S214" i="6"/>
  <c r="V214" i="6"/>
  <c r="M215" i="6"/>
  <c r="N215" i="6"/>
  <c r="O215" i="6"/>
  <c r="P215" i="6"/>
  <c r="Q215" i="6"/>
  <c r="R215" i="6"/>
  <c r="S215" i="6"/>
  <c r="V215" i="6"/>
  <c r="M216" i="6"/>
  <c r="N216" i="6"/>
  <c r="O216" i="6"/>
  <c r="P216" i="6"/>
  <c r="Q216" i="6"/>
  <c r="R216" i="6"/>
  <c r="S216" i="6"/>
  <c r="V216" i="6"/>
  <c r="M217" i="6"/>
  <c r="N217" i="6"/>
  <c r="O217" i="6"/>
  <c r="P217" i="6"/>
  <c r="Q217" i="6"/>
  <c r="R217" i="6"/>
  <c r="S217" i="6"/>
  <c r="V217" i="6"/>
  <c r="M218" i="6"/>
  <c r="N218" i="6"/>
  <c r="O218" i="6"/>
  <c r="P218" i="6"/>
  <c r="Q218" i="6"/>
  <c r="R218" i="6"/>
  <c r="S218" i="6"/>
  <c r="V218" i="6"/>
  <c r="M219" i="6"/>
  <c r="N219" i="6"/>
  <c r="O219" i="6"/>
  <c r="P219" i="6"/>
  <c r="Q219" i="6"/>
  <c r="R219" i="6"/>
  <c r="S219" i="6"/>
  <c r="V219" i="6"/>
  <c r="M220" i="6"/>
  <c r="N220" i="6"/>
  <c r="O220" i="6"/>
  <c r="P220" i="6"/>
  <c r="Q220" i="6"/>
  <c r="R220" i="6"/>
  <c r="S220" i="6"/>
  <c r="V220" i="6"/>
  <c r="M221" i="6"/>
  <c r="N221" i="6"/>
  <c r="O221" i="6"/>
  <c r="P221" i="6"/>
  <c r="Q221" i="6"/>
  <c r="R221" i="6"/>
  <c r="S221" i="6"/>
  <c r="V221" i="6"/>
  <c r="M222" i="6"/>
  <c r="N222" i="6"/>
  <c r="O222" i="6"/>
  <c r="P222" i="6"/>
  <c r="Q222" i="6"/>
  <c r="R222" i="6"/>
  <c r="S222" i="6"/>
  <c r="V222" i="6"/>
  <c r="M223" i="6"/>
  <c r="N223" i="6"/>
  <c r="O223" i="6"/>
  <c r="P223" i="6"/>
  <c r="Q223" i="6"/>
  <c r="R223" i="6"/>
  <c r="S223" i="6"/>
  <c r="V223" i="6"/>
  <c r="M224" i="6"/>
  <c r="N224" i="6"/>
  <c r="O224" i="6"/>
  <c r="P224" i="6"/>
  <c r="Q224" i="6"/>
  <c r="R224" i="6"/>
  <c r="S224" i="6"/>
  <c r="V224" i="6"/>
  <c r="M225" i="6"/>
  <c r="N225" i="6"/>
  <c r="O225" i="6"/>
  <c r="P225" i="6"/>
  <c r="Q225" i="6"/>
  <c r="R225" i="6"/>
  <c r="S225" i="6"/>
  <c r="V225" i="6"/>
  <c r="M226" i="6"/>
  <c r="N226" i="6"/>
  <c r="O226" i="6"/>
  <c r="P226" i="6"/>
  <c r="Q226" i="6"/>
  <c r="R226" i="6"/>
  <c r="S226" i="6"/>
  <c r="V226" i="6"/>
  <c r="M227" i="6"/>
  <c r="N227" i="6"/>
  <c r="O227" i="6"/>
  <c r="P227" i="6"/>
  <c r="Q227" i="6"/>
  <c r="R227" i="6"/>
  <c r="S227" i="6"/>
  <c r="V227" i="6"/>
  <c r="M228" i="6"/>
  <c r="N228" i="6"/>
  <c r="O228" i="6"/>
  <c r="P228" i="6"/>
  <c r="Q228" i="6"/>
  <c r="R228" i="6"/>
  <c r="S228" i="6"/>
  <c r="V228" i="6"/>
  <c r="M229" i="6"/>
  <c r="N229" i="6"/>
  <c r="O229" i="6"/>
  <c r="P229" i="6"/>
  <c r="Q229" i="6"/>
  <c r="R229" i="6"/>
  <c r="S229" i="6"/>
  <c r="V229" i="6"/>
  <c r="M230" i="6"/>
  <c r="N230" i="6"/>
  <c r="O230" i="6"/>
  <c r="P230" i="6"/>
  <c r="Q230" i="6"/>
  <c r="R230" i="6"/>
  <c r="S230" i="6"/>
  <c r="V230" i="6"/>
  <c r="M231" i="6"/>
  <c r="N231" i="6"/>
  <c r="O231" i="6"/>
  <c r="P231" i="6"/>
  <c r="Q231" i="6"/>
  <c r="R231" i="6"/>
  <c r="S231" i="6"/>
  <c r="V231" i="6"/>
  <c r="M232" i="6"/>
  <c r="N232" i="6"/>
  <c r="O232" i="6"/>
  <c r="P232" i="6"/>
  <c r="Q232" i="6"/>
  <c r="R232" i="6"/>
  <c r="S232" i="6"/>
  <c r="V232" i="6"/>
  <c r="M233" i="6"/>
  <c r="N233" i="6"/>
  <c r="O233" i="6"/>
  <c r="P233" i="6"/>
  <c r="Q233" i="6"/>
  <c r="R233" i="6"/>
  <c r="S233" i="6"/>
  <c r="V233" i="6"/>
  <c r="M234" i="6"/>
  <c r="N234" i="6"/>
  <c r="O234" i="6"/>
  <c r="P234" i="6"/>
  <c r="Q234" i="6"/>
  <c r="R234" i="6"/>
  <c r="S234" i="6"/>
  <c r="V234" i="6"/>
  <c r="M235" i="6"/>
  <c r="N235" i="6"/>
  <c r="O235" i="6"/>
  <c r="P235" i="6"/>
  <c r="Q235" i="6"/>
  <c r="R235" i="6"/>
  <c r="S235" i="6"/>
  <c r="V235" i="6"/>
  <c r="M236" i="6"/>
  <c r="N236" i="6"/>
  <c r="O236" i="6"/>
  <c r="P236" i="6"/>
  <c r="Q236" i="6"/>
  <c r="R236" i="6"/>
  <c r="S236" i="6"/>
  <c r="V236" i="6"/>
  <c r="M237" i="6"/>
  <c r="N237" i="6"/>
  <c r="O237" i="6"/>
  <c r="P237" i="6"/>
  <c r="Q237" i="6"/>
  <c r="R237" i="6"/>
  <c r="S237" i="6"/>
  <c r="V237" i="6"/>
  <c r="M238" i="6"/>
  <c r="N238" i="6"/>
  <c r="O238" i="6"/>
  <c r="P238" i="6"/>
  <c r="Q238" i="6"/>
  <c r="R238" i="6"/>
  <c r="S238" i="6"/>
  <c r="V238" i="6"/>
  <c r="M239" i="6"/>
  <c r="N239" i="6"/>
  <c r="O239" i="6"/>
  <c r="P239" i="6"/>
  <c r="Q239" i="6"/>
  <c r="R239" i="6"/>
  <c r="S239" i="6"/>
  <c r="V239" i="6"/>
  <c r="M240" i="6"/>
  <c r="N240" i="6"/>
  <c r="O240" i="6"/>
  <c r="P240" i="6"/>
  <c r="Q240" i="6"/>
  <c r="R240" i="6"/>
  <c r="S240" i="6"/>
  <c r="V240" i="6"/>
  <c r="M241" i="6"/>
  <c r="N241" i="6"/>
  <c r="O241" i="6"/>
  <c r="P241" i="6"/>
  <c r="Q241" i="6"/>
  <c r="R241" i="6"/>
  <c r="S241" i="6"/>
  <c r="V241" i="6"/>
  <c r="M242" i="6"/>
  <c r="N242" i="6"/>
  <c r="O242" i="6"/>
  <c r="P242" i="6"/>
  <c r="Q242" i="6"/>
  <c r="R242" i="6"/>
  <c r="S242" i="6"/>
  <c r="V242" i="6"/>
  <c r="M243" i="6"/>
  <c r="N243" i="6"/>
  <c r="O243" i="6"/>
  <c r="P243" i="6"/>
  <c r="Q243" i="6"/>
  <c r="R243" i="6"/>
  <c r="S243" i="6"/>
  <c r="V243" i="6"/>
  <c r="M244" i="6"/>
  <c r="N244" i="6"/>
  <c r="O244" i="6"/>
  <c r="P244" i="6"/>
  <c r="Q244" i="6"/>
  <c r="R244" i="6"/>
  <c r="S244" i="6"/>
  <c r="V244" i="6"/>
  <c r="M245" i="6"/>
  <c r="N245" i="6"/>
  <c r="O245" i="6"/>
  <c r="P245" i="6"/>
  <c r="Q245" i="6"/>
  <c r="R245" i="6"/>
  <c r="S245" i="6"/>
  <c r="V245" i="6"/>
  <c r="M246" i="6"/>
  <c r="N246" i="6"/>
  <c r="O246" i="6"/>
  <c r="P246" i="6"/>
  <c r="Q246" i="6"/>
  <c r="R246" i="6"/>
  <c r="S246" i="6"/>
  <c r="V246" i="6"/>
  <c r="M247" i="6"/>
  <c r="N247" i="6"/>
  <c r="O247" i="6"/>
  <c r="P247" i="6"/>
  <c r="Q247" i="6"/>
  <c r="R247" i="6"/>
  <c r="S247" i="6"/>
  <c r="V247" i="6"/>
  <c r="M248" i="6"/>
  <c r="N248" i="6"/>
  <c r="O248" i="6"/>
  <c r="P248" i="6"/>
  <c r="Q248" i="6"/>
  <c r="R248" i="6"/>
  <c r="S248" i="6"/>
  <c r="V248" i="6"/>
  <c r="M249" i="6"/>
  <c r="N249" i="6"/>
  <c r="O249" i="6"/>
  <c r="P249" i="6"/>
  <c r="Q249" i="6"/>
  <c r="R249" i="6"/>
  <c r="S249" i="6"/>
  <c r="V249" i="6"/>
  <c r="M250" i="6"/>
  <c r="N250" i="6"/>
  <c r="O250" i="6"/>
  <c r="P250" i="6"/>
  <c r="Q250" i="6"/>
  <c r="R250" i="6"/>
  <c r="S250" i="6"/>
  <c r="V250" i="6"/>
  <c r="M251" i="6"/>
  <c r="N251" i="6"/>
  <c r="O251" i="6"/>
  <c r="P251" i="6"/>
  <c r="Q251" i="6"/>
  <c r="R251" i="6"/>
  <c r="S251" i="6"/>
  <c r="V251" i="6"/>
  <c r="M252" i="6"/>
  <c r="N252" i="6"/>
  <c r="O252" i="6"/>
  <c r="P252" i="6"/>
  <c r="Q252" i="6"/>
  <c r="R252" i="6"/>
  <c r="S252" i="6"/>
  <c r="V252" i="6"/>
  <c r="M253" i="6"/>
  <c r="N253" i="6"/>
  <c r="O253" i="6"/>
  <c r="P253" i="6"/>
  <c r="Q253" i="6"/>
  <c r="R253" i="6"/>
  <c r="S253" i="6"/>
  <c r="V253" i="6"/>
  <c r="M254" i="6"/>
  <c r="N254" i="6"/>
  <c r="O254" i="6"/>
  <c r="P254" i="6"/>
  <c r="Q254" i="6"/>
  <c r="R254" i="6"/>
  <c r="S254" i="6"/>
  <c r="V254" i="6"/>
  <c r="M255" i="6"/>
  <c r="N255" i="6"/>
  <c r="O255" i="6"/>
  <c r="P255" i="6"/>
  <c r="Q255" i="6"/>
  <c r="R255" i="6"/>
  <c r="S255" i="6"/>
  <c r="V255" i="6"/>
  <c r="M256" i="6"/>
  <c r="N256" i="6"/>
  <c r="O256" i="6"/>
  <c r="P256" i="6"/>
  <c r="Q256" i="6"/>
  <c r="R256" i="6"/>
  <c r="S256" i="6"/>
  <c r="V256" i="6"/>
  <c r="M257" i="6"/>
  <c r="N257" i="6"/>
  <c r="O257" i="6"/>
  <c r="P257" i="6"/>
  <c r="Q257" i="6"/>
  <c r="R257" i="6"/>
  <c r="S257" i="6"/>
  <c r="V257" i="6"/>
  <c r="M258" i="6"/>
  <c r="N258" i="6"/>
  <c r="O258" i="6"/>
  <c r="P258" i="6"/>
  <c r="Q258" i="6"/>
  <c r="R258" i="6"/>
  <c r="S258" i="6"/>
  <c r="V258" i="6"/>
  <c r="M259" i="6"/>
  <c r="N259" i="6"/>
  <c r="O259" i="6"/>
  <c r="P259" i="6"/>
  <c r="Q259" i="6"/>
  <c r="R259" i="6"/>
  <c r="S259" i="6"/>
  <c r="V259" i="6"/>
  <c r="M260" i="6"/>
  <c r="N260" i="6"/>
  <c r="O260" i="6"/>
  <c r="P260" i="6"/>
  <c r="Q260" i="6"/>
  <c r="R260" i="6"/>
  <c r="S260" i="6"/>
  <c r="V260" i="6"/>
  <c r="M261" i="6"/>
  <c r="N261" i="6"/>
  <c r="O261" i="6"/>
  <c r="P261" i="6"/>
  <c r="Q261" i="6"/>
  <c r="R261" i="6"/>
  <c r="S261" i="6"/>
  <c r="V261" i="6"/>
  <c r="M262" i="6"/>
  <c r="N262" i="6"/>
  <c r="O262" i="6"/>
  <c r="P262" i="6"/>
  <c r="Q262" i="6"/>
  <c r="R262" i="6"/>
  <c r="S262" i="6"/>
  <c r="V262" i="6"/>
  <c r="M263" i="6"/>
  <c r="N263" i="6"/>
  <c r="O263" i="6"/>
  <c r="P263" i="6"/>
  <c r="Q263" i="6"/>
  <c r="R263" i="6"/>
  <c r="S263" i="6"/>
  <c r="V263" i="6"/>
  <c r="M264" i="6"/>
  <c r="N264" i="6"/>
  <c r="O264" i="6"/>
  <c r="P264" i="6"/>
  <c r="Q264" i="6"/>
  <c r="R264" i="6"/>
  <c r="S264" i="6"/>
  <c r="V264" i="6"/>
  <c r="M265" i="6"/>
  <c r="N265" i="6"/>
  <c r="O265" i="6"/>
  <c r="P265" i="6"/>
  <c r="Q265" i="6"/>
  <c r="R265" i="6"/>
  <c r="S265" i="6"/>
  <c r="V265" i="6"/>
  <c r="M266" i="6"/>
  <c r="N266" i="6"/>
  <c r="O266" i="6"/>
  <c r="P266" i="6"/>
  <c r="Q266" i="6"/>
  <c r="R266" i="6"/>
  <c r="S266" i="6"/>
  <c r="V266" i="6"/>
  <c r="M267" i="6"/>
  <c r="N267" i="6"/>
  <c r="O267" i="6"/>
  <c r="P267" i="6"/>
  <c r="Q267" i="6"/>
  <c r="R267" i="6"/>
  <c r="S267" i="6"/>
  <c r="V267" i="6"/>
  <c r="M268" i="6"/>
  <c r="N268" i="6"/>
  <c r="O268" i="6"/>
  <c r="P268" i="6"/>
  <c r="Q268" i="6"/>
  <c r="R268" i="6"/>
  <c r="S268" i="6"/>
  <c r="V268" i="6"/>
  <c r="M269" i="6"/>
  <c r="N269" i="6"/>
  <c r="O269" i="6"/>
  <c r="P269" i="6"/>
  <c r="Q269" i="6"/>
  <c r="R269" i="6"/>
  <c r="S269" i="6"/>
  <c r="V269" i="6"/>
  <c r="M270" i="6"/>
  <c r="N270" i="6"/>
  <c r="O270" i="6"/>
  <c r="P270" i="6"/>
  <c r="Q270" i="6"/>
  <c r="R270" i="6"/>
  <c r="S270" i="6"/>
  <c r="V270" i="6"/>
  <c r="M271" i="6"/>
  <c r="N271" i="6"/>
  <c r="O271" i="6"/>
  <c r="P271" i="6"/>
  <c r="Q271" i="6"/>
  <c r="R271" i="6"/>
  <c r="S271" i="6"/>
  <c r="V271" i="6"/>
  <c r="M272" i="6"/>
  <c r="N272" i="6"/>
  <c r="O272" i="6"/>
  <c r="P272" i="6"/>
  <c r="Q272" i="6"/>
  <c r="R272" i="6"/>
  <c r="S272" i="6"/>
  <c r="V272" i="6"/>
  <c r="M273" i="6"/>
  <c r="N273" i="6"/>
  <c r="O273" i="6"/>
  <c r="P273" i="6"/>
  <c r="Q273" i="6"/>
  <c r="R273" i="6"/>
  <c r="S273" i="6"/>
  <c r="V273" i="6"/>
  <c r="M274" i="6"/>
  <c r="N274" i="6"/>
  <c r="O274" i="6"/>
  <c r="P274" i="6"/>
  <c r="Q274" i="6"/>
  <c r="R274" i="6"/>
  <c r="S274" i="6"/>
  <c r="V274" i="6"/>
  <c r="M275" i="6"/>
  <c r="N275" i="6"/>
  <c r="O275" i="6"/>
  <c r="P275" i="6"/>
  <c r="Q275" i="6"/>
  <c r="R275" i="6"/>
  <c r="S275" i="6"/>
  <c r="V275" i="6"/>
  <c r="M276" i="6"/>
  <c r="N276" i="6"/>
  <c r="O276" i="6"/>
  <c r="P276" i="6"/>
  <c r="Q276" i="6"/>
  <c r="R276" i="6"/>
  <c r="S276" i="6"/>
  <c r="V276" i="6"/>
  <c r="M277" i="6"/>
  <c r="N277" i="6"/>
  <c r="O277" i="6"/>
  <c r="P277" i="6"/>
  <c r="Q277" i="6"/>
  <c r="R277" i="6"/>
  <c r="S277" i="6"/>
  <c r="V277" i="6"/>
  <c r="M278" i="6"/>
  <c r="N278" i="6"/>
  <c r="O278" i="6"/>
  <c r="P278" i="6"/>
  <c r="Q278" i="6"/>
  <c r="R278" i="6"/>
  <c r="S278" i="6"/>
  <c r="V278" i="6"/>
  <c r="M279" i="6"/>
  <c r="N279" i="6"/>
  <c r="O279" i="6"/>
  <c r="P279" i="6"/>
  <c r="Q279" i="6"/>
  <c r="R279" i="6"/>
  <c r="S279" i="6"/>
  <c r="V279" i="6"/>
  <c r="M280" i="6"/>
  <c r="N280" i="6"/>
  <c r="O280" i="6"/>
  <c r="P280" i="6"/>
  <c r="Q280" i="6"/>
  <c r="R280" i="6"/>
  <c r="S280" i="6"/>
  <c r="V280" i="6"/>
  <c r="M281" i="6"/>
  <c r="N281" i="6"/>
  <c r="O281" i="6"/>
  <c r="P281" i="6"/>
  <c r="Q281" i="6"/>
  <c r="R281" i="6"/>
  <c r="S281" i="6"/>
  <c r="V281" i="6"/>
  <c r="M282" i="6"/>
  <c r="N282" i="6"/>
  <c r="O282" i="6"/>
  <c r="P282" i="6"/>
  <c r="Q282" i="6"/>
  <c r="R282" i="6"/>
  <c r="S282" i="6"/>
  <c r="V282" i="6"/>
  <c r="M283" i="6"/>
  <c r="N283" i="6"/>
  <c r="O283" i="6"/>
  <c r="P283" i="6"/>
  <c r="Q283" i="6"/>
  <c r="R283" i="6"/>
  <c r="S283" i="6"/>
  <c r="V283" i="6"/>
  <c r="M284" i="6"/>
  <c r="N284" i="6"/>
  <c r="O284" i="6"/>
  <c r="P284" i="6"/>
  <c r="Q284" i="6"/>
  <c r="R284" i="6"/>
  <c r="S284" i="6"/>
  <c r="V284" i="6"/>
  <c r="M285" i="6"/>
  <c r="N285" i="6"/>
  <c r="O285" i="6"/>
  <c r="P285" i="6"/>
  <c r="Q285" i="6"/>
  <c r="R285" i="6"/>
  <c r="S285" i="6"/>
  <c r="V285" i="6"/>
  <c r="M286" i="6"/>
  <c r="N286" i="6"/>
  <c r="O286" i="6"/>
  <c r="P286" i="6"/>
  <c r="Q286" i="6"/>
  <c r="R286" i="6"/>
  <c r="S286" i="6"/>
  <c r="V286" i="6"/>
  <c r="M287" i="6"/>
  <c r="N287" i="6"/>
  <c r="O287" i="6"/>
  <c r="P287" i="6"/>
  <c r="Q287" i="6"/>
  <c r="R287" i="6"/>
  <c r="S287" i="6"/>
  <c r="V287" i="6"/>
  <c r="M288" i="6"/>
  <c r="N288" i="6"/>
  <c r="O288" i="6"/>
  <c r="P288" i="6"/>
  <c r="Q288" i="6"/>
  <c r="R288" i="6"/>
  <c r="S288" i="6"/>
  <c r="V288" i="6"/>
  <c r="A6" i="15"/>
  <c r="P6" i="15"/>
  <c r="AJ6" i="15"/>
  <c r="AN6" i="15"/>
  <c r="A7" i="15"/>
  <c r="J7" i="15"/>
  <c r="P7" i="15"/>
  <c r="AJ7" i="15"/>
  <c r="AN7" i="15"/>
  <c r="A8" i="15"/>
  <c r="J8" i="15"/>
  <c r="P8" i="15"/>
  <c r="AJ8" i="15"/>
  <c r="AN8" i="15"/>
  <c r="A9" i="15"/>
  <c r="J9" i="15"/>
  <c r="P9" i="15"/>
  <c r="AJ9" i="15"/>
  <c r="AN9" i="15"/>
  <c r="A10" i="15"/>
  <c r="J10" i="15"/>
  <c r="P10" i="15"/>
  <c r="AJ10" i="15"/>
  <c r="AN10" i="15"/>
  <c r="A11" i="15"/>
  <c r="J11" i="15"/>
  <c r="P11" i="15"/>
  <c r="AJ11" i="15"/>
  <c r="AN11" i="15"/>
  <c r="A12" i="15"/>
  <c r="J12" i="15"/>
  <c r="P12" i="15"/>
  <c r="AJ12" i="15"/>
  <c r="AN12" i="15"/>
  <c r="A13" i="15"/>
  <c r="J13" i="15"/>
  <c r="P13" i="15"/>
  <c r="AJ13" i="15"/>
  <c r="AN13" i="15"/>
  <c r="A14" i="15"/>
  <c r="J14" i="15"/>
  <c r="P14" i="15"/>
  <c r="AJ14" i="15"/>
  <c r="AN14" i="15"/>
  <c r="A15" i="15"/>
  <c r="J15" i="15"/>
  <c r="P15" i="15"/>
  <c r="AJ15" i="15"/>
  <c r="AN15" i="15"/>
  <c r="A16" i="15"/>
  <c r="J16" i="15"/>
  <c r="P16" i="15"/>
  <c r="AJ16" i="15"/>
  <c r="AN16" i="15"/>
  <c r="A17" i="15"/>
  <c r="J17" i="15"/>
  <c r="P17" i="15"/>
  <c r="AJ17" i="15"/>
  <c r="AN17" i="15"/>
  <c r="A18" i="15"/>
  <c r="J18" i="15"/>
  <c r="P18" i="15"/>
  <c r="AJ18" i="15"/>
  <c r="AN18" i="15"/>
  <c r="A19" i="15"/>
  <c r="J19" i="15"/>
  <c r="P19" i="15"/>
  <c r="AJ19" i="15"/>
  <c r="AN19" i="15"/>
  <c r="A20" i="15"/>
  <c r="J20" i="15"/>
  <c r="P20" i="15"/>
  <c r="AJ20" i="15"/>
  <c r="AN20" i="15"/>
  <c r="A21" i="15"/>
  <c r="J21" i="15"/>
  <c r="P21" i="15"/>
  <c r="AJ21" i="15"/>
  <c r="AN21" i="15"/>
  <c r="A22" i="15"/>
  <c r="J22" i="15"/>
  <c r="P22" i="15"/>
  <c r="AJ22" i="15"/>
  <c r="AN22" i="15"/>
  <c r="A23" i="15"/>
  <c r="J23" i="15"/>
  <c r="P23" i="15"/>
  <c r="AJ23" i="15"/>
  <c r="AN23" i="15"/>
  <c r="A24" i="15"/>
  <c r="J24" i="15"/>
  <c r="P24" i="15"/>
  <c r="AJ24" i="15"/>
  <c r="AN24" i="15"/>
  <c r="A25" i="15"/>
  <c r="J25" i="15"/>
  <c r="P25" i="15"/>
  <c r="AJ25" i="15"/>
  <c r="AN25" i="15"/>
  <c r="A26" i="15"/>
  <c r="J26" i="15"/>
  <c r="P26" i="15"/>
  <c r="AJ26" i="15"/>
  <c r="AN26" i="15"/>
  <c r="A27" i="15"/>
  <c r="J27" i="15"/>
  <c r="P27" i="15"/>
  <c r="AJ27" i="15"/>
  <c r="AN27" i="15"/>
  <c r="A28" i="15"/>
  <c r="J28" i="15"/>
  <c r="P28" i="15"/>
  <c r="AJ28" i="15"/>
  <c r="AN28" i="15"/>
  <c r="A29" i="15"/>
  <c r="J29" i="15"/>
  <c r="P29" i="15"/>
  <c r="AJ29" i="15"/>
  <c r="AN29" i="15"/>
  <c r="A30" i="15"/>
  <c r="J30" i="15"/>
  <c r="P30" i="15"/>
  <c r="AJ30" i="15"/>
  <c r="AN30" i="15"/>
  <c r="A31" i="15"/>
  <c r="J31" i="15"/>
  <c r="P31" i="15"/>
  <c r="AJ31" i="15"/>
  <c r="AN31" i="15"/>
  <c r="A32" i="15"/>
  <c r="J32" i="15"/>
  <c r="P32" i="15"/>
  <c r="AJ32" i="15"/>
  <c r="AN32" i="15"/>
  <c r="A33" i="15"/>
  <c r="J33" i="15"/>
  <c r="P33" i="15"/>
  <c r="AJ33" i="15"/>
  <c r="AN33" i="15"/>
  <c r="A34" i="15"/>
  <c r="J34" i="15"/>
  <c r="P34" i="15"/>
  <c r="AJ34" i="15"/>
  <c r="AN34" i="15"/>
  <c r="A35" i="15"/>
  <c r="J35" i="15"/>
  <c r="P35" i="15"/>
  <c r="AJ35" i="15"/>
  <c r="AN35" i="15"/>
  <c r="A36" i="15"/>
  <c r="J36" i="15"/>
  <c r="P36" i="15"/>
  <c r="AJ36" i="15"/>
  <c r="AN36" i="15"/>
  <c r="A37" i="15"/>
  <c r="J37" i="15"/>
  <c r="P37" i="15"/>
  <c r="AJ37" i="15"/>
  <c r="AN37" i="15"/>
  <c r="A38" i="15"/>
  <c r="J38" i="15"/>
  <c r="P38" i="15"/>
  <c r="AJ38" i="15"/>
  <c r="AN38" i="15"/>
  <c r="A39" i="15"/>
  <c r="J39" i="15"/>
  <c r="P39" i="15"/>
  <c r="AJ39" i="15"/>
  <c r="AN39" i="15"/>
  <c r="A40" i="15"/>
  <c r="J40" i="15"/>
  <c r="P40" i="15"/>
  <c r="AJ40" i="15"/>
  <c r="AN40" i="15"/>
  <c r="A41" i="15"/>
  <c r="J41" i="15"/>
  <c r="P41" i="15"/>
  <c r="AJ41" i="15"/>
  <c r="AN41" i="15"/>
  <c r="A42" i="15"/>
  <c r="J42" i="15"/>
  <c r="P42" i="15"/>
  <c r="AJ42" i="15"/>
  <c r="AN42" i="15"/>
  <c r="A43" i="15"/>
  <c r="J43" i="15"/>
  <c r="P43" i="15"/>
  <c r="AJ43" i="15"/>
  <c r="AN43" i="15"/>
  <c r="A44" i="15"/>
  <c r="J44" i="15"/>
  <c r="P44" i="15"/>
  <c r="AJ44" i="15"/>
  <c r="AN44" i="15"/>
  <c r="A45" i="15"/>
  <c r="J45" i="15"/>
  <c r="P45" i="15"/>
  <c r="AJ45" i="15"/>
  <c r="AN45" i="15"/>
  <c r="A46" i="15"/>
  <c r="J46" i="15"/>
  <c r="P46" i="15"/>
  <c r="AJ46" i="15"/>
  <c r="AN46" i="15"/>
  <c r="A47" i="15"/>
  <c r="J47" i="15"/>
  <c r="P47" i="15"/>
  <c r="AJ47" i="15"/>
  <c r="AN47" i="15"/>
  <c r="A48" i="15"/>
  <c r="J48" i="15"/>
  <c r="P48" i="15"/>
  <c r="AJ48" i="15"/>
  <c r="AN48" i="15"/>
  <c r="A49" i="15"/>
  <c r="J49" i="15"/>
  <c r="P49" i="15"/>
  <c r="AJ49" i="15"/>
  <c r="AN49" i="15"/>
  <c r="A50" i="15"/>
  <c r="J50" i="15"/>
  <c r="P50" i="15"/>
  <c r="AJ50" i="15"/>
  <c r="AN50" i="15"/>
  <c r="A51" i="15"/>
  <c r="J51" i="15"/>
  <c r="P51" i="15"/>
  <c r="AJ51" i="15"/>
  <c r="AN51" i="15"/>
  <c r="A52" i="15"/>
  <c r="J52" i="15"/>
  <c r="P52" i="15"/>
  <c r="AJ52" i="15"/>
  <c r="AN52" i="15"/>
  <c r="A53" i="15"/>
  <c r="J53" i="15"/>
  <c r="P53" i="15"/>
  <c r="AJ53" i="15"/>
  <c r="AN53" i="15"/>
  <c r="A54" i="15"/>
  <c r="J54" i="15"/>
  <c r="P54" i="15"/>
  <c r="AJ54" i="15"/>
  <c r="AN54" i="15"/>
  <c r="A55" i="15"/>
  <c r="J55" i="15"/>
  <c r="P55" i="15"/>
  <c r="AJ55" i="15"/>
  <c r="AN55" i="15"/>
  <c r="A56" i="15"/>
  <c r="J56" i="15"/>
  <c r="P56" i="15"/>
  <c r="AJ56" i="15"/>
  <c r="AN56" i="15"/>
  <c r="A57" i="15"/>
  <c r="J57" i="15"/>
  <c r="P57" i="15"/>
  <c r="AJ57" i="15"/>
  <c r="AN57" i="15"/>
  <c r="A58" i="15"/>
  <c r="J58" i="15"/>
  <c r="P58" i="15"/>
  <c r="AJ58" i="15"/>
  <c r="AN58" i="15"/>
  <c r="A59" i="15"/>
  <c r="J59" i="15"/>
  <c r="P59" i="15"/>
  <c r="AJ59" i="15"/>
  <c r="AN59" i="15"/>
  <c r="A60" i="15"/>
  <c r="J60" i="15"/>
  <c r="P60" i="15"/>
  <c r="AJ60" i="15"/>
  <c r="AN60" i="15"/>
  <c r="A61" i="15"/>
  <c r="J61" i="15"/>
  <c r="P61" i="15"/>
  <c r="AJ61" i="15"/>
  <c r="AN61" i="15"/>
  <c r="A62" i="15"/>
  <c r="J62" i="15"/>
  <c r="P62" i="15"/>
  <c r="AJ62" i="15"/>
  <c r="AN62" i="15"/>
  <c r="A63" i="15"/>
  <c r="J63" i="15"/>
  <c r="P63" i="15"/>
  <c r="AJ63" i="15"/>
  <c r="AN63" i="15"/>
  <c r="A64" i="15"/>
  <c r="J64" i="15"/>
  <c r="P64" i="15"/>
  <c r="AJ64" i="15"/>
  <c r="AN64" i="15"/>
  <c r="A65" i="15"/>
  <c r="J65" i="15"/>
  <c r="P65" i="15"/>
  <c r="AJ65" i="15"/>
  <c r="AN65" i="15"/>
  <c r="A66" i="15"/>
  <c r="J66" i="15"/>
  <c r="P66" i="15"/>
  <c r="AJ66" i="15"/>
  <c r="AN66" i="15"/>
  <c r="A67" i="15"/>
  <c r="J67" i="15"/>
  <c r="P67" i="15"/>
  <c r="AJ67" i="15"/>
  <c r="AN67" i="15"/>
  <c r="A68" i="15"/>
  <c r="J68" i="15"/>
  <c r="P68" i="15"/>
  <c r="AJ68" i="15"/>
  <c r="AN68" i="15"/>
  <c r="A69" i="15"/>
  <c r="J69" i="15"/>
  <c r="P69" i="15"/>
  <c r="AJ69" i="15"/>
  <c r="AN69" i="15"/>
  <c r="A70" i="15"/>
  <c r="J70" i="15"/>
  <c r="P70" i="15"/>
  <c r="AJ70" i="15"/>
  <c r="AN70" i="15"/>
  <c r="A71" i="15"/>
  <c r="J71" i="15"/>
  <c r="P71" i="15"/>
  <c r="AJ71" i="15"/>
  <c r="AN71" i="15"/>
  <c r="A72" i="15"/>
  <c r="J72" i="15"/>
  <c r="P72" i="15"/>
  <c r="AJ72" i="15"/>
  <c r="AN72" i="15"/>
  <c r="A73" i="15"/>
  <c r="J73" i="15"/>
  <c r="P73" i="15"/>
  <c r="AJ73" i="15"/>
  <c r="AN73" i="15"/>
  <c r="A74" i="15"/>
  <c r="J74" i="15"/>
  <c r="P74" i="15"/>
  <c r="AJ74" i="15"/>
  <c r="AN74" i="15"/>
  <c r="A75" i="15"/>
  <c r="J75" i="15"/>
  <c r="P75" i="15"/>
  <c r="AJ75" i="15"/>
  <c r="AN75" i="15"/>
  <c r="A76" i="15"/>
  <c r="J76" i="15"/>
  <c r="P76" i="15"/>
  <c r="AJ76" i="15"/>
  <c r="AN76" i="15"/>
  <c r="A77" i="15"/>
  <c r="J77" i="15"/>
  <c r="P77" i="15"/>
  <c r="AJ77" i="15"/>
  <c r="AN77" i="15"/>
  <c r="A78" i="15"/>
  <c r="J78" i="15"/>
  <c r="P78" i="15"/>
  <c r="AJ78" i="15"/>
  <c r="AN78" i="15"/>
  <c r="A79" i="15"/>
  <c r="J79" i="15"/>
  <c r="P79" i="15"/>
  <c r="AJ79" i="15"/>
  <c r="AN79" i="15"/>
  <c r="A80" i="15"/>
  <c r="J80" i="15"/>
  <c r="P80" i="15"/>
  <c r="AJ80" i="15"/>
  <c r="AN80" i="15"/>
  <c r="A81" i="15"/>
  <c r="J81" i="15"/>
  <c r="P81" i="15"/>
  <c r="AJ81" i="15"/>
  <c r="AN81" i="15"/>
  <c r="A82" i="15"/>
  <c r="J82" i="15"/>
  <c r="P82" i="15"/>
  <c r="AJ82" i="15"/>
  <c r="AN82" i="15"/>
  <c r="A83" i="15"/>
  <c r="J83" i="15"/>
  <c r="P83" i="15"/>
  <c r="AJ83" i="15"/>
  <c r="AN83" i="15"/>
  <c r="A84" i="15"/>
  <c r="J84" i="15"/>
  <c r="P84" i="15"/>
  <c r="AJ84" i="15"/>
  <c r="AN84" i="15"/>
  <c r="A85" i="15"/>
  <c r="J85" i="15"/>
  <c r="P85" i="15"/>
  <c r="AJ85" i="15"/>
  <c r="AN85" i="15"/>
  <c r="A86" i="15"/>
  <c r="J86" i="15"/>
  <c r="P86" i="15"/>
  <c r="AJ86" i="15"/>
  <c r="AN86" i="15"/>
  <c r="A87" i="15"/>
  <c r="J87" i="15"/>
  <c r="P87" i="15"/>
  <c r="AJ87" i="15"/>
  <c r="AN87" i="15"/>
  <c r="A88" i="15"/>
  <c r="J88" i="15"/>
  <c r="P88" i="15"/>
  <c r="AJ88" i="15"/>
  <c r="AN88" i="15"/>
  <c r="A89" i="15"/>
  <c r="J89" i="15"/>
  <c r="P89" i="15"/>
  <c r="AJ89" i="15"/>
  <c r="AN89" i="15"/>
  <c r="A90" i="15"/>
  <c r="J90" i="15"/>
  <c r="P90" i="15"/>
  <c r="AJ90" i="15"/>
  <c r="AN90" i="15"/>
  <c r="A91" i="15"/>
  <c r="J91" i="15"/>
  <c r="P91" i="15"/>
  <c r="AJ91" i="15"/>
  <c r="AN91" i="15"/>
  <c r="A92" i="15"/>
  <c r="J92" i="15"/>
  <c r="P92" i="15"/>
  <c r="AJ92" i="15"/>
  <c r="AN92" i="15"/>
  <c r="A93" i="15"/>
  <c r="J93" i="15"/>
  <c r="P93" i="15"/>
  <c r="AJ93" i="15"/>
  <c r="AN93" i="15"/>
  <c r="A94" i="15"/>
  <c r="J94" i="15"/>
  <c r="P94" i="15"/>
  <c r="AJ94" i="15"/>
  <c r="AN94" i="15"/>
  <c r="A95" i="15"/>
  <c r="J95" i="15"/>
  <c r="P95" i="15"/>
  <c r="AJ95" i="15"/>
  <c r="AN95" i="15"/>
  <c r="A96" i="15"/>
  <c r="J96" i="15"/>
  <c r="P96" i="15"/>
  <c r="AJ96" i="15"/>
  <c r="AN96" i="15"/>
  <c r="A97" i="15"/>
  <c r="J97" i="15"/>
  <c r="P97" i="15"/>
  <c r="AJ97" i="15"/>
  <c r="AN97" i="15"/>
  <c r="A98" i="15"/>
  <c r="J98" i="15"/>
  <c r="P98" i="15"/>
  <c r="AJ98" i="15"/>
  <c r="AN98" i="15"/>
  <c r="A99" i="15"/>
  <c r="J99" i="15"/>
  <c r="P99" i="15"/>
  <c r="AJ99" i="15"/>
  <c r="AN99" i="15"/>
  <c r="A100" i="15"/>
  <c r="J100" i="15"/>
  <c r="P100" i="15"/>
  <c r="AJ100" i="15"/>
  <c r="AN100" i="15"/>
  <c r="A101" i="15"/>
  <c r="J101" i="15"/>
  <c r="P101" i="15"/>
  <c r="AJ101" i="15"/>
  <c r="AN101" i="15"/>
  <c r="A102" i="15"/>
  <c r="J102" i="15"/>
  <c r="P102" i="15"/>
  <c r="AJ102" i="15"/>
  <c r="AN102" i="15"/>
  <c r="A103" i="15"/>
  <c r="J103" i="15"/>
  <c r="P103" i="15"/>
  <c r="AJ103" i="15"/>
  <c r="AN103" i="15"/>
  <c r="A104" i="15"/>
  <c r="J104" i="15"/>
  <c r="P104" i="15"/>
  <c r="AJ104" i="15"/>
  <c r="AN104" i="15"/>
  <c r="A105" i="15"/>
  <c r="J105" i="15"/>
  <c r="P105" i="15"/>
  <c r="AJ105" i="15"/>
  <c r="AN105" i="15"/>
  <c r="A106" i="15"/>
  <c r="J106" i="15"/>
  <c r="P106" i="15"/>
  <c r="AJ106" i="15"/>
  <c r="AN106" i="15"/>
  <c r="A107" i="15"/>
  <c r="J107" i="15"/>
  <c r="P107" i="15"/>
  <c r="AJ107" i="15"/>
  <c r="AN107" i="15"/>
  <c r="A108" i="15"/>
  <c r="J108" i="15"/>
  <c r="P108" i="15"/>
  <c r="AJ108" i="15"/>
  <c r="AN108" i="15"/>
  <c r="A109" i="15"/>
  <c r="J109" i="15"/>
  <c r="P109" i="15"/>
  <c r="AJ109" i="15"/>
  <c r="AN109" i="15"/>
  <c r="A110" i="15"/>
  <c r="J110" i="15"/>
  <c r="P110" i="15"/>
  <c r="AJ110" i="15"/>
  <c r="AN110" i="15"/>
  <c r="A111" i="15"/>
  <c r="J111" i="15"/>
  <c r="P111" i="15"/>
  <c r="AJ111" i="15"/>
  <c r="AN111" i="15"/>
  <c r="A112" i="15"/>
  <c r="J112" i="15"/>
  <c r="P112" i="15"/>
  <c r="AJ112" i="15"/>
  <c r="AN112" i="15"/>
  <c r="A113" i="15"/>
  <c r="J113" i="15"/>
  <c r="P113" i="15"/>
  <c r="AJ113" i="15"/>
  <c r="AN113" i="15"/>
  <c r="J114" i="15"/>
  <c r="P114" i="15"/>
  <c r="AJ114" i="15"/>
  <c r="AN114" i="15"/>
  <c r="J115" i="15"/>
  <c r="P115" i="15"/>
  <c r="AJ115" i="15"/>
  <c r="AN115" i="15"/>
  <c r="J116" i="15"/>
  <c r="P116" i="15"/>
  <c r="AJ116" i="15"/>
  <c r="AN116" i="15"/>
  <c r="J117" i="15"/>
  <c r="P117" i="15"/>
  <c r="AJ117" i="15"/>
  <c r="AN117" i="15"/>
  <c r="J118" i="15"/>
  <c r="P118" i="15"/>
  <c r="AJ118" i="15"/>
  <c r="AN118" i="15"/>
  <c r="J119" i="15"/>
  <c r="P119" i="15"/>
  <c r="AJ119" i="15"/>
  <c r="AN119" i="15"/>
  <c r="J120" i="15"/>
  <c r="P120" i="15"/>
  <c r="AJ120" i="15"/>
  <c r="AN120" i="15"/>
  <c r="J121" i="15"/>
  <c r="P121" i="15"/>
  <c r="AJ121" i="15"/>
  <c r="AN121" i="15"/>
  <c r="J122" i="15"/>
  <c r="P122" i="15"/>
  <c r="AJ122" i="15"/>
  <c r="AN122" i="15"/>
  <c r="J123" i="15"/>
  <c r="P123" i="15"/>
  <c r="AJ123" i="15"/>
  <c r="AN123" i="15"/>
  <c r="J124" i="15"/>
  <c r="P124" i="15"/>
  <c r="AJ124" i="15"/>
  <c r="AN124" i="15"/>
  <c r="J125" i="15"/>
  <c r="P125" i="15"/>
  <c r="AJ125" i="15"/>
  <c r="AN125" i="15"/>
  <c r="J126" i="15"/>
  <c r="P126" i="15"/>
  <c r="AJ126" i="15"/>
  <c r="AN126" i="15"/>
  <c r="J127" i="15"/>
  <c r="P127" i="15"/>
  <c r="AJ127" i="15"/>
  <c r="AN127" i="15"/>
  <c r="J128" i="15"/>
  <c r="P128" i="15"/>
  <c r="AJ128" i="15"/>
  <c r="AN128" i="15"/>
  <c r="J129" i="15"/>
  <c r="P129" i="15"/>
  <c r="AJ129" i="15"/>
  <c r="AN129" i="15"/>
  <c r="J130" i="15"/>
  <c r="P130" i="15"/>
  <c r="AJ130" i="15"/>
  <c r="AN130" i="15"/>
  <c r="J131" i="15"/>
  <c r="P131" i="15"/>
  <c r="AJ131" i="15"/>
  <c r="AN131" i="15"/>
  <c r="J132" i="15"/>
  <c r="P132" i="15"/>
  <c r="AJ132" i="15"/>
  <c r="AN132" i="15"/>
  <c r="J133" i="15"/>
  <c r="P133" i="15"/>
  <c r="AJ133" i="15"/>
  <c r="AN133" i="15"/>
  <c r="J134" i="15"/>
  <c r="P134" i="15"/>
  <c r="AJ134" i="15"/>
  <c r="AN134" i="15"/>
  <c r="J135" i="15"/>
  <c r="P135" i="15"/>
  <c r="AJ135" i="15"/>
  <c r="AN135" i="15"/>
  <c r="J136" i="15"/>
  <c r="P136" i="15"/>
  <c r="AJ136" i="15"/>
  <c r="AN136" i="15"/>
  <c r="J137" i="15"/>
  <c r="P137" i="15"/>
  <c r="AJ137" i="15"/>
  <c r="AN137" i="15"/>
  <c r="J138" i="15"/>
  <c r="P138" i="15"/>
  <c r="AJ138" i="15"/>
  <c r="AN138" i="15"/>
  <c r="J139" i="15"/>
  <c r="P139" i="15"/>
  <c r="AJ139" i="15"/>
  <c r="AN139" i="15"/>
  <c r="J140" i="15"/>
  <c r="P140" i="15"/>
  <c r="AJ140" i="15"/>
  <c r="AN140" i="15"/>
  <c r="J141" i="15"/>
  <c r="P141" i="15"/>
  <c r="AJ141" i="15"/>
  <c r="AN141" i="15"/>
  <c r="J142" i="15"/>
  <c r="P142" i="15"/>
  <c r="AJ142" i="15"/>
  <c r="AN142" i="15"/>
  <c r="J143" i="15"/>
  <c r="P143" i="15"/>
  <c r="AJ143" i="15"/>
  <c r="AN143" i="15"/>
  <c r="J144" i="15"/>
  <c r="P144" i="15"/>
  <c r="AJ144" i="15"/>
  <c r="AN144" i="15"/>
  <c r="J145" i="15"/>
  <c r="P145" i="15"/>
  <c r="AJ145" i="15"/>
  <c r="AN145" i="15"/>
  <c r="J146" i="15"/>
  <c r="P146" i="15"/>
  <c r="AJ146" i="15"/>
  <c r="AN146" i="15"/>
  <c r="J147" i="15"/>
  <c r="P147" i="15"/>
  <c r="AJ147" i="15"/>
  <c r="AN147" i="15"/>
  <c r="J148" i="15"/>
  <c r="P148" i="15"/>
  <c r="AJ148" i="15"/>
  <c r="AN148" i="15"/>
  <c r="J149" i="15"/>
  <c r="P149" i="15"/>
  <c r="AJ149" i="15"/>
  <c r="AN149" i="15"/>
  <c r="J150" i="15"/>
  <c r="P150" i="15"/>
  <c r="AJ150" i="15"/>
  <c r="AN150" i="15"/>
  <c r="J151" i="15"/>
  <c r="P151" i="15"/>
  <c r="AJ151" i="15"/>
  <c r="AN151" i="15"/>
  <c r="J152" i="15"/>
  <c r="P152" i="15"/>
  <c r="AJ152" i="15"/>
  <c r="AN152" i="15"/>
  <c r="J153" i="15"/>
  <c r="P153" i="15"/>
  <c r="AJ153" i="15"/>
  <c r="AN153" i="15"/>
  <c r="J154" i="15"/>
  <c r="P154" i="15"/>
  <c r="AJ154" i="15"/>
  <c r="AN154" i="15"/>
  <c r="J155" i="15"/>
  <c r="P155" i="15"/>
  <c r="AJ155" i="15"/>
  <c r="AN155" i="15"/>
  <c r="J156" i="15"/>
  <c r="P156" i="15"/>
  <c r="AJ156" i="15"/>
  <c r="AN156" i="15"/>
  <c r="J157" i="15"/>
  <c r="P157" i="15"/>
  <c r="AJ157" i="15"/>
  <c r="AN157" i="15"/>
  <c r="J158" i="15"/>
  <c r="P158" i="15"/>
  <c r="AJ158" i="15"/>
  <c r="AN158" i="15"/>
  <c r="J159" i="15"/>
  <c r="P159" i="15"/>
  <c r="AJ159" i="15"/>
  <c r="AN159" i="15"/>
  <c r="J160" i="15"/>
  <c r="P160" i="15"/>
  <c r="AJ160" i="15"/>
  <c r="AN160" i="15"/>
  <c r="J161" i="15"/>
  <c r="P161" i="15"/>
  <c r="AJ161" i="15"/>
  <c r="AN161" i="15"/>
  <c r="J162" i="15"/>
  <c r="P162" i="15"/>
  <c r="AJ162" i="15"/>
  <c r="AN162" i="15"/>
  <c r="J163" i="15"/>
  <c r="P163" i="15"/>
  <c r="AJ163" i="15"/>
  <c r="AN163" i="15"/>
  <c r="J164" i="15"/>
  <c r="P164" i="15"/>
  <c r="AJ164" i="15"/>
  <c r="AN164" i="15"/>
  <c r="J165" i="15"/>
  <c r="P165" i="15"/>
  <c r="AJ165" i="15"/>
  <c r="AN165" i="15"/>
  <c r="J166" i="15"/>
  <c r="P166" i="15"/>
  <c r="AJ166" i="15"/>
  <c r="AN166" i="15"/>
  <c r="J167" i="15"/>
  <c r="P167" i="15"/>
  <c r="AJ167" i="15"/>
  <c r="AN167" i="15"/>
  <c r="J168" i="15"/>
  <c r="P168" i="15"/>
  <c r="AJ168" i="15"/>
  <c r="AN168" i="15"/>
  <c r="J169" i="15"/>
  <c r="P169" i="15"/>
  <c r="AJ169" i="15"/>
  <c r="AN169" i="15"/>
  <c r="J170" i="15"/>
  <c r="P170" i="15"/>
  <c r="AJ170" i="15"/>
  <c r="AN170" i="15"/>
  <c r="J171" i="15"/>
  <c r="P171" i="15"/>
  <c r="AJ171" i="15"/>
  <c r="AN171" i="15"/>
  <c r="J172" i="15"/>
  <c r="P172" i="15"/>
  <c r="AJ172" i="15"/>
  <c r="AN172" i="15"/>
  <c r="J173" i="15"/>
  <c r="P173" i="15"/>
  <c r="AJ173" i="15"/>
  <c r="AN173" i="15"/>
  <c r="J174" i="15"/>
  <c r="P174" i="15"/>
  <c r="AJ174" i="15"/>
  <c r="AN174" i="15"/>
  <c r="J175" i="15"/>
  <c r="P175" i="15"/>
  <c r="AJ175" i="15"/>
  <c r="AN175" i="15"/>
  <c r="J176" i="15"/>
  <c r="P176" i="15"/>
  <c r="AJ176" i="15"/>
  <c r="AN176" i="15"/>
  <c r="J177" i="15"/>
  <c r="P177" i="15"/>
  <c r="AJ177" i="15"/>
  <c r="AN177" i="15"/>
  <c r="J178" i="15"/>
  <c r="P178" i="15"/>
  <c r="AJ178" i="15"/>
  <c r="AN178" i="15"/>
  <c r="J179" i="15"/>
  <c r="P179" i="15"/>
  <c r="AJ179" i="15"/>
  <c r="AN179" i="15"/>
  <c r="J180" i="15"/>
  <c r="P180" i="15"/>
  <c r="AJ180" i="15"/>
  <c r="AN180" i="15"/>
  <c r="J181" i="15"/>
  <c r="P181" i="15"/>
  <c r="AJ181" i="15"/>
  <c r="AN181" i="15"/>
  <c r="J182" i="15"/>
  <c r="P182" i="15"/>
  <c r="AJ182" i="15"/>
  <c r="AN182" i="15"/>
  <c r="J183" i="15"/>
  <c r="P183" i="15"/>
  <c r="AJ183" i="15"/>
  <c r="AN183" i="15"/>
  <c r="J184" i="15"/>
  <c r="P184" i="15"/>
  <c r="AJ184" i="15"/>
  <c r="AN184" i="15"/>
  <c r="J185" i="15"/>
  <c r="P185" i="15"/>
  <c r="AJ185" i="15"/>
  <c r="AN185" i="15"/>
  <c r="J186" i="15"/>
  <c r="P186" i="15"/>
  <c r="AJ186" i="15"/>
  <c r="AN186" i="15"/>
  <c r="J187" i="15"/>
  <c r="P187" i="15"/>
  <c r="AJ187" i="15"/>
  <c r="AN187" i="15"/>
  <c r="J188" i="15"/>
  <c r="P188" i="15"/>
  <c r="AJ188" i="15"/>
  <c r="AN188" i="15"/>
  <c r="J189" i="15"/>
  <c r="P189" i="15"/>
  <c r="AJ189" i="15"/>
  <c r="AN189" i="15"/>
  <c r="J190" i="15"/>
  <c r="P190" i="15"/>
  <c r="AJ190" i="15"/>
  <c r="AN190" i="15"/>
  <c r="J191" i="15"/>
  <c r="P191" i="15"/>
  <c r="AJ191" i="15"/>
  <c r="AN191" i="15"/>
  <c r="J192" i="15"/>
  <c r="P192" i="15"/>
  <c r="AJ192" i="15"/>
  <c r="AN192" i="15"/>
  <c r="J193" i="15"/>
  <c r="P193" i="15"/>
  <c r="AJ193" i="15"/>
  <c r="AN193" i="15"/>
  <c r="J194" i="15"/>
  <c r="P194" i="15"/>
  <c r="AJ194" i="15"/>
  <c r="AN194" i="15"/>
  <c r="J195" i="15"/>
  <c r="P195" i="15"/>
  <c r="AJ195" i="15"/>
  <c r="AN195" i="15"/>
  <c r="J196" i="15"/>
  <c r="P196" i="15"/>
  <c r="AJ196" i="15"/>
  <c r="AN196" i="15"/>
  <c r="J197" i="15"/>
  <c r="P197" i="15"/>
  <c r="AJ197" i="15"/>
  <c r="AN197" i="15"/>
  <c r="J198" i="15"/>
  <c r="P198" i="15"/>
  <c r="AJ198" i="15"/>
  <c r="AN198" i="15"/>
  <c r="J199" i="15"/>
  <c r="P199" i="15"/>
  <c r="AJ199" i="15"/>
  <c r="AN199" i="15"/>
  <c r="J200" i="15"/>
  <c r="P200" i="15"/>
  <c r="AJ200" i="15"/>
  <c r="AN200" i="15"/>
  <c r="J201" i="15"/>
  <c r="P201" i="15"/>
  <c r="AJ201" i="15"/>
  <c r="AN201" i="15"/>
  <c r="J202" i="15"/>
  <c r="P202" i="15"/>
  <c r="AJ202" i="15"/>
  <c r="AN202" i="15"/>
  <c r="J203" i="15"/>
  <c r="P203" i="15"/>
  <c r="AJ203" i="15"/>
  <c r="AN203" i="15"/>
  <c r="J204" i="15"/>
  <c r="P204" i="15"/>
  <c r="AJ204" i="15"/>
  <c r="AN204" i="15"/>
  <c r="J205" i="15"/>
  <c r="P205" i="15"/>
  <c r="AJ205" i="15"/>
  <c r="AN205" i="15"/>
  <c r="J206" i="15"/>
  <c r="P206" i="15"/>
  <c r="AJ206" i="15"/>
  <c r="AN206" i="15"/>
  <c r="J207" i="15"/>
  <c r="P207" i="15"/>
  <c r="AJ207" i="15"/>
  <c r="AN207" i="15"/>
  <c r="J208" i="15"/>
  <c r="P208" i="15"/>
  <c r="AJ208" i="15"/>
  <c r="AN208" i="15"/>
  <c r="J209" i="15"/>
  <c r="P209" i="15"/>
  <c r="AJ209" i="15"/>
  <c r="AN209" i="15"/>
  <c r="J210" i="15"/>
  <c r="P210" i="15"/>
  <c r="AJ210" i="15"/>
  <c r="AN210" i="15"/>
  <c r="J211" i="15"/>
  <c r="P211" i="15"/>
  <c r="AJ211" i="15"/>
  <c r="AN211" i="15"/>
  <c r="J212" i="15"/>
  <c r="P212" i="15"/>
  <c r="AJ212" i="15"/>
  <c r="AN212" i="15"/>
  <c r="J213" i="15"/>
  <c r="P213" i="15"/>
  <c r="AJ213" i="15"/>
  <c r="AN213" i="15"/>
  <c r="J214" i="15"/>
  <c r="P214" i="15"/>
  <c r="AJ214" i="15"/>
  <c r="AN214" i="15"/>
  <c r="J215" i="15"/>
  <c r="P215" i="15"/>
  <c r="AJ215" i="15"/>
  <c r="AN215" i="15"/>
  <c r="J216" i="15"/>
  <c r="P216" i="15"/>
  <c r="AJ216" i="15"/>
  <c r="AN216" i="15"/>
  <c r="J217" i="15"/>
  <c r="P217" i="15"/>
  <c r="AJ217" i="15"/>
  <c r="AN217" i="15"/>
  <c r="J218" i="15"/>
  <c r="P218" i="15"/>
  <c r="AJ218" i="15"/>
  <c r="AN218" i="15"/>
  <c r="J219" i="15"/>
  <c r="P219" i="15"/>
  <c r="AJ219" i="15"/>
  <c r="AN219" i="15"/>
  <c r="J220" i="15"/>
  <c r="P220" i="15"/>
  <c r="AJ220" i="15"/>
  <c r="AN220" i="15"/>
  <c r="J221" i="15"/>
  <c r="P221" i="15"/>
  <c r="AJ221" i="15"/>
  <c r="AN221" i="15"/>
  <c r="J222" i="15"/>
  <c r="P222" i="15"/>
  <c r="AJ222" i="15"/>
  <c r="AN222" i="15"/>
  <c r="J223" i="15"/>
  <c r="P223" i="15"/>
  <c r="AJ223" i="15"/>
  <c r="AN223" i="15"/>
  <c r="J224" i="15"/>
  <c r="P224" i="15"/>
  <c r="AJ224" i="15"/>
  <c r="AN224" i="15"/>
  <c r="J225" i="15"/>
  <c r="P225" i="15"/>
  <c r="AJ225" i="15"/>
  <c r="AN225" i="15"/>
  <c r="J226" i="15"/>
  <c r="P226" i="15"/>
  <c r="AJ226" i="15"/>
  <c r="AN226" i="15"/>
  <c r="J227" i="15"/>
  <c r="P227" i="15"/>
  <c r="AJ227" i="15"/>
  <c r="AN227" i="15"/>
  <c r="J228" i="15"/>
  <c r="P228" i="15"/>
  <c r="AJ228" i="15"/>
  <c r="AN228" i="15"/>
  <c r="J229" i="15"/>
  <c r="P229" i="15"/>
  <c r="AJ229" i="15"/>
  <c r="AN229" i="15"/>
  <c r="J230" i="15"/>
  <c r="P230" i="15"/>
  <c r="AJ230" i="15"/>
  <c r="AN230" i="15"/>
  <c r="J231" i="15"/>
  <c r="P231" i="15"/>
  <c r="AJ231" i="15"/>
  <c r="AN231" i="15"/>
  <c r="J232" i="15"/>
  <c r="P232" i="15"/>
  <c r="AJ232" i="15"/>
  <c r="AN232" i="15"/>
  <c r="J233" i="15"/>
  <c r="P233" i="15"/>
  <c r="AJ233" i="15"/>
  <c r="AN233" i="15"/>
  <c r="J234" i="15"/>
  <c r="P234" i="15"/>
  <c r="AJ234" i="15"/>
  <c r="AN234" i="15"/>
  <c r="J235" i="15"/>
  <c r="P235" i="15"/>
  <c r="AJ235" i="15"/>
  <c r="AN235" i="15"/>
  <c r="J236" i="15"/>
  <c r="P236" i="15"/>
  <c r="AJ236" i="15"/>
  <c r="AN236" i="15"/>
  <c r="J237" i="15"/>
  <c r="P237" i="15"/>
  <c r="AJ237" i="15"/>
  <c r="AN237" i="15"/>
  <c r="J238" i="15"/>
  <c r="P238" i="15"/>
  <c r="AJ238" i="15"/>
  <c r="AN238" i="15"/>
  <c r="J239" i="15"/>
  <c r="P239" i="15"/>
  <c r="AJ239" i="15"/>
  <c r="AN239" i="15"/>
  <c r="J240" i="15"/>
  <c r="P240" i="15"/>
  <c r="AJ240" i="15"/>
  <c r="AN240" i="15"/>
  <c r="J241" i="15"/>
  <c r="P241" i="15"/>
  <c r="AJ241" i="15"/>
  <c r="AN241" i="15"/>
  <c r="J242" i="15"/>
  <c r="P242" i="15"/>
  <c r="AJ242" i="15"/>
  <c r="AN242" i="15"/>
  <c r="J243" i="15"/>
  <c r="P243" i="15"/>
  <c r="AJ243" i="15"/>
  <c r="AN243" i="15"/>
  <c r="J244" i="15"/>
  <c r="P244" i="15"/>
  <c r="AJ244" i="15"/>
  <c r="AN244" i="15"/>
  <c r="J245" i="15"/>
  <c r="P245" i="15"/>
  <c r="AJ245" i="15"/>
  <c r="AN245" i="15"/>
  <c r="J246" i="15"/>
  <c r="P246" i="15"/>
  <c r="AJ246" i="15"/>
  <c r="AN246" i="15"/>
  <c r="J247" i="15"/>
  <c r="P247" i="15"/>
  <c r="AJ247" i="15"/>
  <c r="AN247" i="15"/>
  <c r="J248" i="15"/>
  <c r="P248" i="15"/>
  <c r="AJ248" i="15"/>
  <c r="AN248" i="15"/>
  <c r="J249" i="15"/>
  <c r="P249" i="15"/>
  <c r="AJ249" i="15"/>
  <c r="AN249" i="15"/>
  <c r="J250" i="15"/>
  <c r="P250" i="15"/>
  <c r="AJ250" i="15"/>
  <c r="AN250" i="15"/>
  <c r="J251" i="15"/>
  <c r="P251" i="15"/>
  <c r="AJ251" i="15"/>
  <c r="AN251" i="15"/>
  <c r="J252" i="15"/>
  <c r="P252" i="15"/>
  <c r="AJ252" i="15"/>
  <c r="AN252" i="15"/>
  <c r="J253" i="15"/>
  <c r="P253" i="15"/>
  <c r="AJ253" i="15"/>
  <c r="AN253" i="15"/>
  <c r="J254" i="15"/>
  <c r="P254" i="15"/>
  <c r="AJ254" i="15"/>
  <c r="AN254" i="15"/>
  <c r="J255" i="15"/>
  <c r="P255" i="15"/>
  <c r="AJ255" i="15"/>
  <c r="AN255" i="15"/>
  <c r="J256" i="15"/>
  <c r="P256" i="15"/>
  <c r="AJ256" i="15"/>
  <c r="AN256" i="15"/>
  <c r="J257" i="15"/>
  <c r="P257" i="15"/>
  <c r="AJ257" i="15"/>
  <c r="AN257" i="15"/>
  <c r="J258" i="15"/>
  <c r="P258" i="15"/>
  <c r="AJ258" i="15"/>
  <c r="AN258" i="15"/>
  <c r="J259" i="15"/>
  <c r="P259" i="15"/>
  <c r="AJ259" i="15"/>
  <c r="AN259" i="15"/>
  <c r="J260" i="15"/>
  <c r="P260" i="15"/>
  <c r="AJ260" i="15"/>
  <c r="AN260" i="15"/>
  <c r="J261" i="15"/>
  <c r="P261" i="15"/>
  <c r="AJ261" i="15"/>
  <c r="AN261" i="15"/>
  <c r="J262" i="15"/>
  <c r="P262" i="15"/>
  <c r="AJ262" i="15"/>
  <c r="AN262" i="15"/>
  <c r="J263" i="15"/>
  <c r="P263" i="15"/>
  <c r="AJ263" i="15"/>
  <c r="AN263" i="15"/>
  <c r="J264" i="15"/>
  <c r="P264" i="15"/>
  <c r="AJ264" i="15"/>
  <c r="AN264" i="15"/>
  <c r="J265" i="15"/>
  <c r="P265" i="15"/>
  <c r="AJ265" i="15"/>
  <c r="AN265" i="15"/>
  <c r="J266" i="15"/>
  <c r="P266" i="15"/>
  <c r="AJ266" i="15"/>
  <c r="AN266" i="15"/>
  <c r="J267" i="15"/>
  <c r="P267" i="15"/>
  <c r="AJ267" i="15"/>
  <c r="AN267" i="15"/>
  <c r="J268" i="15"/>
  <c r="P268" i="15"/>
  <c r="AJ268" i="15"/>
  <c r="AN268" i="15"/>
  <c r="J269" i="15"/>
  <c r="P269" i="15"/>
  <c r="AJ269" i="15"/>
  <c r="AN269" i="15"/>
  <c r="J270" i="15"/>
  <c r="P270" i="15"/>
  <c r="AJ270" i="15"/>
  <c r="AN270" i="15"/>
  <c r="J271" i="15"/>
  <c r="P271" i="15"/>
  <c r="AJ271" i="15"/>
  <c r="AN271" i="15"/>
  <c r="J272" i="15"/>
  <c r="P272" i="15"/>
  <c r="AJ272" i="15"/>
  <c r="AN272" i="15"/>
  <c r="J273" i="15"/>
  <c r="P273" i="15"/>
  <c r="AJ273" i="15"/>
  <c r="AN273" i="15"/>
  <c r="J274" i="15"/>
  <c r="P274" i="15"/>
  <c r="AJ274" i="15"/>
  <c r="AN274" i="15"/>
  <c r="J275" i="15"/>
  <c r="P275" i="15"/>
  <c r="AJ275" i="15"/>
  <c r="AN275" i="15"/>
  <c r="J276" i="15"/>
  <c r="P276" i="15"/>
  <c r="AJ276" i="15"/>
  <c r="AN276" i="15"/>
  <c r="J277" i="15"/>
  <c r="P277" i="15"/>
  <c r="AJ277" i="15"/>
  <c r="AN277" i="15"/>
  <c r="J278" i="15"/>
  <c r="P278" i="15"/>
  <c r="AJ278" i="15"/>
  <c r="AN278" i="15"/>
  <c r="J279" i="15"/>
  <c r="P279" i="15"/>
  <c r="AJ279" i="15"/>
  <c r="AN279" i="15"/>
  <c r="J280" i="15"/>
  <c r="P280" i="15"/>
  <c r="AJ280" i="15"/>
  <c r="AN280" i="15"/>
  <c r="J281" i="15"/>
  <c r="P281" i="15"/>
  <c r="AJ281" i="15"/>
  <c r="AN281" i="15"/>
  <c r="J282" i="15"/>
  <c r="P282" i="15"/>
  <c r="AJ282" i="15"/>
  <c r="AN282" i="15"/>
  <c r="J283" i="15"/>
  <c r="P283" i="15"/>
  <c r="AJ283" i="15"/>
  <c r="AN283" i="15"/>
  <c r="J284" i="15"/>
  <c r="P284" i="15"/>
  <c r="AJ284" i="15"/>
  <c r="AN284" i="15"/>
  <c r="J285" i="15"/>
  <c r="P285" i="15"/>
  <c r="AJ285" i="15"/>
  <c r="AN285" i="15"/>
  <c r="J286" i="15"/>
  <c r="P286" i="15"/>
  <c r="AJ286" i="15"/>
  <c r="AN286" i="15"/>
  <c r="J287" i="15"/>
  <c r="P287" i="15"/>
  <c r="AJ287" i="15"/>
  <c r="AN287" i="15"/>
  <c r="J288" i="15"/>
  <c r="P288" i="15"/>
  <c r="AJ288" i="15"/>
  <c r="AN288" i="15"/>
  <c r="J289" i="15"/>
  <c r="P289" i="15"/>
  <c r="AJ289" i="15"/>
  <c r="AN289" i="15"/>
  <c r="J290" i="15"/>
  <c r="P290" i="15"/>
  <c r="AJ290" i="15"/>
  <c r="AN290" i="15"/>
  <c r="J291" i="15"/>
  <c r="P291" i="15"/>
  <c r="AJ291" i="15"/>
  <c r="AN291" i="15"/>
  <c r="J292" i="15"/>
  <c r="P292" i="15"/>
  <c r="AJ292" i="15"/>
  <c r="AN292" i="15"/>
  <c r="J293" i="15"/>
  <c r="P293" i="15"/>
  <c r="AJ293" i="15"/>
  <c r="AN293" i="15"/>
  <c r="J294" i="15"/>
  <c r="P294" i="15"/>
  <c r="AJ294" i="15"/>
  <c r="AN294" i="15"/>
  <c r="J295" i="15"/>
  <c r="P295" i="15"/>
  <c r="AJ295" i="15"/>
  <c r="AN295" i="15"/>
  <c r="J296" i="15"/>
  <c r="P296" i="15"/>
  <c r="AJ296" i="15"/>
  <c r="AN296" i="15"/>
  <c r="J297" i="15"/>
  <c r="P297" i="15"/>
  <c r="AJ297" i="15"/>
  <c r="AN297" i="15"/>
  <c r="J298" i="15"/>
  <c r="P298" i="15"/>
  <c r="AJ298" i="15"/>
  <c r="AN298" i="15"/>
  <c r="J299" i="15"/>
  <c r="P299" i="15"/>
  <c r="AJ299" i="15"/>
  <c r="AN299" i="15"/>
  <c r="J300" i="15"/>
  <c r="P300" i="15"/>
  <c r="AJ300" i="15"/>
  <c r="AN300" i="15"/>
  <c r="J301" i="15"/>
  <c r="P301" i="15"/>
  <c r="AJ301" i="15"/>
  <c r="AN301" i="15"/>
  <c r="J302" i="15"/>
  <c r="P302" i="15"/>
  <c r="AJ302" i="15"/>
  <c r="AN302" i="15"/>
  <c r="J303" i="15"/>
  <c r="P303" i="15"/>
  <c r="AJ303" i="15"/>
  <c r="AN303" i="15"/>
  <c r="J304" i="15"/>
  <c r="P304" i="15"/>
  <c r="AJ304" i="15"/>
  <c r="AN304" i="15"/>
  <c r="J305" i="15"/>
  <c r="P305" i="15"/>
  <c r="AJ305" i="15"/>
  <c r="AN305" i="15"/>
  <c r="J306" i="15"/>
  <c r="P306" i="15"/>
  <c r="AJ306" i="15"/>
  <c r="AN306" i="15"/>
  <c r="J307" i="15"/>
  <c r="P307" i="15"/>
  <c r="AJ307" i="15"/>
  <c r="AN307" i="15"/>
  <c r="J308" i="15"/>
  <c r="P308" i="15"/>
  <c r="AJ308" i="15"/>
  <c r="AN308" i="15"/>
  <c r="J309" i="15"/>
  <c r="P309" i="15"/>
  <c r="AJ309" i="15"/>
  <c r="AN309" i="15"/>
  <c r="J310" i="15"/>
  <c r="P310" i="15"/>
  <c r="AJ310" i="15"/>
  <c r="AN310" i="15"/>
  <c r="J311" i="15"/>
  <c r="P311" i="15"/>
  <c r="AJ311" i="15"/>
  <c r="AN311" i="15"/>
  <c r="J312" i="15"/>
  <c r="P312" i="15"/>
  <c r="AJ312" i="15"/>
  <c r="AN312" i="15"/>
  <c r="J313" i="15"/>
  <c r="P313" i="15"/>
  <c r="AJ313" i="15"/>
  <c r="AN313" i="15"/>
  <c r="J314" i="15"/>
  <c r="P314" i="15"/>
  <c r="AJ314" i="15"/>
  <c r="AN314" i="15"/>
  <c r="J315" i="15"/>
  <c r="P315" i="15"/>
  <c r="AJ315" i="15"/>
  <c r="AN315" i="15"/>
  <c r="J316" i="15"/>
  <c r="P316" i="15"/>
  <c r="AJ316" i="15"/>
  <c r="AN316" i="15"/>
  <c r="J317" i="15"/>
  <c r="P317" i="15"/>
  <c r="AJ317" i="15"/>
  <c r="AN317" i="15"/>
  <c r="J318" i="15"/>
  <c r="P318" i="15"/>
  <c r="AJ318" i="15"/>
  <c r="AN318" i="15"/>
  <c r="J319" i="15"/>
  <c r="P319" i="15"/>
  <c r="AJ319" i="15"/>
  <c r="AN319" i="15"/>
  <c r="J320" i="15"/>
  <c r="P320" i="15"/>
  <c r="AJ320" i="15"/>
  <c r="AN320" i="15"/>
  <c r="J321" i="15"/>
  <c r="P321" i="15"/>
  <c r="AJ321" i="15"/>
  <c r="AN321" i="15"/>
  <c r="J322" i="15"/>
  <c r="P322" i="15"/>
  <c r="AJ322" i="15"/>
  <c r="AN322" i="15"/>
  <c r="J323" i="15"/>
  <c r="P323" i="15"/>
  <c r="AJ323" i="15"/>
  <c r="AN323" i="15"/>
  <c r="J324" i="15"/>
  <c r="P324" i="15"/>
  <c r="AJ324" i="15"/>
  <c r="AN324" i="15"/>
  <c r="J325" i="15"/>
  <c r="P325" i="15"/>
  <c r="AJ325" i="15"/>
  <c r="AN325" i="15"/>
  <c r="J326" i="15"/>
  <c r="P326" i="15"/>
  <c r="AJ326" i="15"/>
  <c r="AN326" i="15"/>
  <c r="J327" i="15"/>
  <c r="P327" i="15"/>
  <c r="AJ327" i="15"/>
  <c r="AN327" i="15"/>
  <c r="J328" i="15"/>
  <c r="P328" i="15"/>
  <c r="AJ328" i="15"/>
  <c r="AN328" i="15"/>
  <c r="J329" i="15"/>
  <c r="P329" i="15"/>
  <c r="AJ329" i="15"/>
  <c r="AN329" i="15"/>
  <c r="B6" i="18"/>
  <c r="C6" i="18"/>
  <c r="D6" i="18"/>
  <c r="F6" i="18"/>
  <c r="H6" i="18"/>
  <c r="I6" i="18"/>
  <c r="J6" i="18"/>
  <c r="K6" i="18"/>
  <c r="L6" i="18"/>
  <c r="M6" i="18"/>
  <c r="N6" i="18"/>
  <c r="B7" i="18"/>
  <c r="C7" i="18"/>
  <c r="D7" i="18"/>
  <c r="E7" i="18"/>
  <c r="F7" i="18"/>
  <c r="H7" i="18"/>
  <c r="I7" i="18"/>
  <c r="J7" i="18"/>
  <c r="K7" i="18"/>
  <c r="L7" i="18"/>
  <c r="M7" i="18"/>
  <c r="N7" i="18"/>
  <c r="B8" i="18"/>
  <c r="C8" i="18"/>
  <c r="D8" i="18"/>
  <c r="E8" i="18"/>
  <c r="F8" i="18"/>
  <c r="H8" i="18"/>
  <c r="I8" i="18"/>
  <c r="J8" i="18"/>
  <c r="K8" i="18"/>
  <c r="L8" i="18"/>
  <c r="M8" i="18"/>
  <c r="N8" i="18"/>
  <c r="B9" i="18"/>
  <c r="C9" i="18"/>
  <c r="D9" i="18"/>
  <c r="E9" i="18"/>
  <c r="F9" i="18"/>
  <c r="H9" i="18"/>
  <c r="I9" i="18"/>
  <c r="J9" i="18"/>
  <c r="K9" i="18"/>
  <c r="L9" i="18"/>
  <c r="M9" i="18"/>
  <c r="N9" i="18"/>
  <c r="B10" i="18"/>
  <c r="C10" i="18"/>
  <c r="D10" i="18"/>
  <c r="E10" i="18"/>
  <c r="F10" i="18"/>
  <c r="H10" i="18"/>
  <c r="I10" i="18"/>
  <c r="J10" i="18"/>
  <c r="K10" i="18"/>
  <c r="L10" i="18"/>
  <c r="M10" i="18"/>
  <c r="N10" i="18"/>
  <c r="B11" i="18"/>
  <c r="C11" i="18"/>
  <c r="D11" i="18"/>
  <c r="E11" i="18"/>
  <c r="F11" i="18"/>
  <c r="H11" i="18"/>
  <c r="I11" i="18"/>
  <c r="J11" i="18"/>
  <c r="K11" i="18"/>
  <c r="L11" i="18"/>
  <c r="M11" i="18"/>
  <c r="N11" i="18"/>
  <c r="B12" i="18"/>
  <c r="C12" i="18"/>
  <c r="D12" i="18"/>
  <c r="E12" i="18"/>
  <c r="F12" i="18"/>
  <c r="H12" i="18"/>
  <c r="I12" i="18"/>
  <c r="J12" i="18"/>
  <c r="K12" i="18"/>
  <c r="L12" i="18"/>
  <c r="M12" i="18"/>
  <c r="N12" i="18"/>
  <c r="B13" i="18"/>
  <c r="C13" i="18"/>
  <c r="D13" i="18"/>
  <c r="E13" i="18"/>
  <c r="F13" i="18"/>
  <c r="H13" i="18"/>
  <c r="I13" i="18"/>
  <c r="J13" i="18"/>
  <c r="K13" i="18"/>
  <c r="L13" i="18"/>
  <c r="M13" i="18"/>
  <c r="N13" i="18"/>
  <c r="B14" i="18"/>
  <c r="C14" i="18"/>
  <c r="D14" i="18"/>
  <c r="E14" i="18"/>
  <c r="F14" i="18"/>
  <c r="H14" i="18"/>
  <c r="I14" i="18"/>
  <c r="J14" i="18"/>
  <c r="K14" i="18"/>
  <c r="L14" i="18"/>
  <c r="M14" i="18"/>
  <c r="N14" i="18"/>
  <c r="B15" i="18"/>
  <c r="C15" i="18"/>
  <c r="D15" i="18"/>
  <c r="E15" i="18"/>
  <c r="F15" i="18"/>
  <c r="H15" i="18"/>
  <c r="I15" i="18"/>
  <c r="J15" i="18"/>
  <c r="K15" i="18"/>
  <c r="L15" i="18"/>
  <c r="M15" i="18"/>
  <c r="N15" i="18"/>
  <c r="B16" i="18"/>
  <c r="C16" i="18"/>
  <c r="D16" i="18"/>
  <c r="E16" i="18"/>
  <c r="F16" i="18"/>
  <c r="H16" i="18"/>
  <c r="I16" i="18"/>
  <c r="J16" i="18"/>
  <c r="K16" i="18"/>
  <c r="L16" i="18"/>
  <c r="M16" i="18"/>
  <c r="N16" i="18"/>
  <c r="B17" i="18"/>
  <c r="C17" i="18"/>
  <c r="D17" i="18"/>
  <c r="E17" i="18"/>
  <c r="F17" i="18"/>
  <c r="H17" i="18"/>
  <c r="I17" i="18"/>
  <c r="J17" i="18"/>
  <c r="K17" i="18"/>
  <c r="L17" i="18"/>
  <c r="M17" i="18"/>
  <c r="N17" i="18"/>
  <c r="B18" i="18"/>
  <c r="C18" i="18"/>
  <c r="D18" i="18"/>
  <c r="E18" i="18"/>
  <c r="F18" i="18"/>
  <c r="H18" i="18"/>
  <c r="I18" i="18"/>
  <c r="J18" i="18"/>
  <c r="K18" i="18"/>
  <c r="L18" i="18"/>
  <c r="M18" i="18"/>
  <c r="N18" i="18"/>
  <c r="B19" i="18"/>
  <c r="C19" i="18"/>
  <c r="D19" i="18"/>
  <c r="E19" i="18"/>
  <c r="F19" i="18"/>
  <c r="H19" i="18"/>
  <c r="I19" i="18"/>
  <c r="J19" i="18"/>
  <c r="K19" i="18"/>
  <c r="L19" i="18"/>
  <c r="M19" i="18"/>
  <c r="N19" i="18"/>
  <c r="B20" i="18"/>
  <c r="C20" i="18"/>
  <c r="D20" i="18"/>
  <c r="E20" i="18"/>
  <c r="F20" i="18"/>
  <c r="H20" i="18"/>
  <c r="I20" i="18"/>
  <c r="J20" i="18"/>
  <c r="K20" i="18"/>
  <c r="L20" i="18"/>
  <c r="M20" i="18"/>
  <c r="N20" i="18"/>
  <c r="B21" i="18"/>
  <c r="C21" i="18"/>
  <c r="D21" i="18"/>
  <c r="E21" i="18"/>
  <c r="F21" i="18"/>
  <c r="H21" i="18"/>
  <c r="I21" i="18"/>
  <c r="J21" i="18"/>
  <c r="K21" i="18"/>
  <c r="L21" i="18"/>
  <c r="M21" i="18"/>
  <c r="N21" i="18"/>
  <c r="B22" i="18"/>
  <c r="C22" i="18"/>
  <c r="D22" i="18"/>
  <c r="E22" i="18"/>
  <c r="F22" i="18"/>
  <c r="H22" i="18"/>
  <c r="I22" i="18"/>
  <c r="J22" i="18"/>
  <c r="K22" i="18"/>
  <c r="L22" i="18"/>
  <c r="M22" i="18"/>
  <c r="N22" i="18"/>
  <c r="B23" i="18"/>
  <c r="C23" i="18"/>
  <c r="D23" i="18"/>
  <c r="E23" i="18"/>
  <c r="F23" i="18"/>
  <c r="H23" i="18"/>
  <c r="I23" i="18"/>
  <c r="J23" i="18"/>
  <c r="K23" i="18"/>
  <c r="L23" i="18"/>
  <c r="M23" i="18"/>
  <c r="N23" i="18"/>
  <c r="B24" i="18"/>
  <c r="C24" i="18"/>
  <c r="D24" i="18"/>
  <c r="E24" i="18"/>
  <c r="F24" i="18"/>
  <c r="H24" i="18"/>
  <c r="I24" i="18"/>
  <c r="J24" i="18"/>
  <c r="K24" i="18"/>
  <c r="L24" i="18"/>
  <c r="M24" i="18"/>
  <c r="N24" i="18"/>
  <c r="B25" i="18"/>
  <c r="C25" i="18"/>
  <c r="D25" i="18"/>
  <c r="E25" i="18"/>
  <c r="F25" i="18"/>
  <c r="H25" i="18"/>
  <c r="I25" i="18"/>
  <c r="J25" i="18"/>
  <c r="K25" i="18"/>
  <c r="L25" i="18"/>
  <c r="M25" i="18"/>
  <c r="N25" i="18"/>
  <c r="B26" i="18"/>
  <c r="C26" i="18"/>
  <c r="D26" i="18"/>
  <c r="E26" i="18"/>
  <c r="F26" i="18"/>
  <c r="H26" i="18"/>
  <c r="I26" i="18"/>
  <c r="J26" i="18"/>
  <c r="K26" i="18"/>
  <c r="L26" i="18"/>
  <c r="M26" i="18"/>
  <c r="N26" i="18"/>
  <c r="B27" i="18"/>
  <c r="C27" i="18"/>
  <c r="D27" i="18"/>
  <c r="E27" i="18"/>
  <c r="F27" i="18"/>
  <c r="H27" i="18"/>
  <c r="I27" i="18"/>
  <c r="J27" i="18"/>
  <c r="K27" i="18"/>
  <c r="L27" i="18"/>
  <c r="M27" i="18"/>
  <c r="N27" i="18"/>
  <c r="B28" i="18"/>
  <c r="C28" i="18"/>
  <c r="D28" i="18"/>
  <c r="E28" i="18"/>
  <c r="F28" i="18"/>
  <c r="H28" i="18"/>
  <c r="I28" i="18"/>
  <c r="J28" i="18"/>
  <c r="K28" i="18"/>
  <c r="L28" i="18"/>
  <c r="M28" i="18"/>
  <c r="N28" i="18"/>
  <c r="B29" i="18"/>
  <c r="C29" i="18"/>
  <c r="D29" i="18"/>
  <c r="E29" i="18"/>
  <c r="F29" i="18"/>
  <c r="H29" i="18"/>
  <c r="I29" i="18"/>
  <c r="J29" i="18"/>
  <c r="K29" i="18"/>
  <c r="L29" i="18"/>
  <c r="M29" i="18"/>
  <c r="N29" i="18"/>
  <c r="H30" i="18"/>
  <c r="I30" i="18"/>
  <c r="J30" i="18"/>
  <c r="K30" i="18"/>
  <c r="L30" i="18"/>
  <c r="M30" i="18"/>
  <c r="N30" i="18"/>
  <c r="H31" i="18"/>
  <c r="I31" i="18"/>
  <c r="J31" i="18"/>
  <c r="K31" i="18"/>
  <c r="L31" i="18"/>
  <c r="M31" i="18"/>
  <c r="N31" i="18"/>
  <c r="H32" i="18"/>
  <c r="I32" i="18"/>
  <c r="J32" i="18"/>
  <c r="K32" i="18"/>
  <c r="L32" i="18"/>
  <c r="M32" i="18"/>
  <c r="N32" i="18"/>
  <c r="H33" i="18"/>
  <c r="I33" i="18"/>
  <c r="J33" i="18"/>
  <c r="K33" i="18"/>
  <c r="L33" i="18"/>
  <c r="M33" i="18"/>
  <c r="N33" i="18"/>
  <c r="H34" i="18"/>
  <c r="I34" i="18"/>
  <c r="J34" i="18"/>
  <c r="K34" i="18"/>
  <c r="L34" i="18"/>
  <c r="M34" i="18"/>
  <c r="N34" i="18"/>
  <c r="H35" i="18"/>
  <c r="I35" i="18"/>
  <c r="J35" i="18"/>
  <c r="K35" i="18"/>
  <c r="L35" i="18"/>
  <c r="M35" i="18"/>
  <c r="N35" i="18"/>
  <c r="H36" i="18"/>
  <c r="I36" i="18"/>
  <c r="J36" i="18"/>
  <c r="K36" i="18"/>
  <c r="L36" i="18"/>
  <c r="M36" i="18"/>
  <c r="N36" i="18"/>
  <c r="H37" i="18"/>
  <c r="I37" i="18"/>
  <c r="J37" i="18"/>
  <c r="K37" i="18"/>
  <c r="L37" i="18"/>
  <c r="M37" i="18"/>
  <c r="N37" i="18"/>
  <c r="H38" i="18"/>
  <c r="I38" i="18"/>
  <c r="J38" i="18"/>
  <c r="K38" i="18"/>
  <c r="L38" i="18"/>
  <c r="M38" i="18"/>
  <c r="N38" i="18"/>
  <c r="H39" i="18"/>
  <c r="I39" i="18"/>
  <c r="J39" i="18"/>
  <c r="K39" i="18"/>
  <c r="L39" i="18"/>
  <c r="M39" i="18"/>
  <c r="N39" i="18"/>
  <c r="H40" i="18"/>
  <c r="I40" i="18"/>
  <c r="J40" i="18"/>
  <c r="K40" i="18"/>
  <c r="L40" i="18"/>
  <c r="M40" i="18"/>
  <c r="N40" i="18"/>
  <c r="H41" i="18"/>
  <c r="I41" i="18"/>
  <c r="J41" i="18"/>
  <c r="K41" i="18"/>
  <c r="L41" i="18"/>
  <c r="M41" i="18"/>
  <c r="N41" i="18"/>
  <c r="H42" i="18"/>
  <c r="I42" i="18"/>
  <c r="J42" i="18"/>
  <c r="K42" i="18"/>
  <c r="L42" i="18"/>
  <c r="M42" i="18"/>
  <c r="N42" i="18"/>
  <c r="H43" i="18"/>
  <c r="I43" i="18"/>
  <c r="J43" i="18"/>
  <c r="K43" i="18"/>
  <c r="L43" i="18"/>
  <c r="M43" i="18"/>
  <c r="N43" i="18"/>
  <c r="H44" i="18"/>
  <c r="I44" i="18"/>
  <c r="J44" i="18"/>
  <c r="K44" i="18"/>
  <c r="L44" i="18"/>
  <c r="M44" i="18"/>
  <c r="N44" i="18"/>
  <c r="H45" i="18"/>
  <c r="I45" i="18"/>
  <c r="J45" i="18"/>
  <c r="K45" i="18"/>
  <c r="L45" i="18"/>
  <c r="M45" i="18"/>
  <c r="N45" i="18"/>
  <c r="H46" i="18"/>
  <c r="I46" i="18"/>
  <c r="J46" i="18"/>
  <c r="K46" i="18"/>
  <c r="L46" i="18"/>
  <c r="M46" i="18"/>
  <c r="N46" i="18"/>
  <c r="H47" i="18"/>
  <c r="I47" i="18"/>
  <c r="J47" i="18"/>
  <c r="K47" i="18"/>
  <c r="L47" i="18"/>
  <c r="M47" i="18"/>
  <c r="N47" i="18"/>
  <c r="H48" i="18"/>
  <c r="I48" i="18"/>
  <c r="J48" i="18"/>
  <c r="K48" i="18"/>
  <c r="L48" i="18"/>
  <c r="M48" i="18"/>
  <c r="N48" i="18"/>
  <c r="H49" i="18"/>
  <c r="I49" i="18"/>
  <c r="J49" i="18"/>
  <c r="K49" i="18"/>
  <c r="L49" i="18"/>
  <c r="M49" i="18"/>
  <c r="N49" i="18"/>
  <c r="H50" i="18"/>
  <c r="I50" i="18"/>
  <c r="J50" i="18"/>
  <c r="K50" i="18"/>
  <c r="L50" i="18"/>
  <c r="M50" i="18"/>
  <c r="N50" i="18"/>
  <c r="H51" i="18"/>
  <c r="I51" i="18"/>
  <c r="J51" i="18"/>
  <c r="K51" i="18"/>
  <c r="L51" i="18"/>
  <c r="M51" i="18"/>
  <c r="N51" i="18"/>
  <c r="H52" i="18"/>
  <c r="I52" i="18"/>
  <c r="J52" i="18"/>
  <c r="K52" i="18"/>
  <c r="L52" i="18"/>
  <c r="M52" i="18"/>
  <c r="N52" i="18"/>
  <c r="H53" i="18"/>
  <c r="I53" i="18"/>
  <c r="J53" i="18"/>
  <c r="K53" i="18"/>
  <c r="L53" i="18"/>
  <c r="M53" i="18"/>
  <c r="N53" i="18"/>
  <c r="H54" i="18"/>
  <c r="I54" i="18"/>
  <c r="J54" i="18"/>
  <c r="K54" i="18"/>
  <c r="L54" i="18"/>
  <c r="M54" i="18"/>
  <c r="N54" i="18"/>
  <c r="H55" i="18"/>
  <c r="I55" i="18"/>
  <c r="J55" i="18"/>
  <c r="K55" i="18"/>
  <c r="L55" i="18"/>
  <c r="M55" i="18"/>
  <c r="N55" i="18"/>
  <c r="H56" i="18"/>
  <c r="I56" i="18"/>
  <c r="J56" i="18"/>
  <c r="K56" i="18"/>
  <c r="L56" i="18"/>
  <c r="M56" i="18"/>
  <c r="N56" i="18"/>
  <c r="H57" i="18"/>
  <c r="I57" i="18"/>
  <c r="J57" i="18"/>
  <c r="K57" i="18"/>
  <c r="L57" i="18"/>
  <c r="M57" i="18"/>
  <c r="N57" i="18"/>
  <c r="H58" i="18"/>
  <c r="I58" i="18"/>
  <c r="J58" i="18"/>
  <c r="K58" i="18"/>
  <c r="L58" i="18"/>
  <c r="M58" i="18"/>
  <c r="N58" i="18"/>
  <c r="H59" i="18"/>
  <c r="I59" i="18"/>
  <c r="J59" i="18"/>
  <c r="K59" i="18"/>
  <c r="L59" i="18"/>
  <c r="M59" i="18"/>
  <c r="N59" i="18"/>
  <c r="H60" i="18"/>
  <c r="I60" i="18"/>
  <c r="J60" i="18"/>
  <c r="K60" i="18"/>
  <c r="L60" i="18"/>
  <c r="M60" i="18"/>
  <c r="N60" i="18"/>
  <c r="H61" i="18"/>
  <c r="I61" i="18"/>
  <c r="J61" i="18"/>
  <c r="K61" i="18"/>
  <c r="L61" i="18"/>
  <c r="M61" i="18"/>
  <c r="N61" i="18"/>
  <c r="H62" i="18"/>
  <c r="I62" i="18"/>
  <c r="J62" i="18"/>
  <c r="K62" i="18"/>
  <c r="L62" i="18"/>
  <c r="M62" i="18"/>
  <c r="N62" i="18"/>
  <c r="H63" i="18"/>
  <c r="I63" i="18"/>
  <c r="J63" i="18"/>
  <c r="K63" i="18"/>
  <c r="L63" i="18"/>
  <c r="M63" i="18"/>
  <c r="N63" i="18"/>
  <c r="H64" i="18"/>
  <c r="I64" i="18"/>
  <c r="J64" i="18"/>
  <c r="K64" i="18"/>
  <c r="L64" i="18"/>
  <c r="M64" i="18"/>
  <c r="N64" i="18"/>
  <c r="H65" i="18"/>
  <c r="I65" i="18"/>
  <c r="J65" i="18"/>
  <c r="K65" i="18"/>
  <c r="L65" i="18"/>
  <c r="M65" i="18"/>
  <c r="N65" i="18"/>
  <c r="H66" i="18"/>
  <c r="I66" i="18"/>
  <c r="J66" i="18"/>
  <c r="K66" i="18"/>
  <c r="L66" i="18"/>
  <c r="M66" i="18"/>
  <c r="N66" i="18"/>
  <c r="H67" i="18"/>
  <c r="I67" i="18"/>
  <c r="J67" i="18"/>
  <c r="K67" i="18"/>
  <c r="L67" i="18"/>
  <c r="M67" i="18"/>
  <c r="N67" i="18"/>
  <c r="H68" i="18"/>
  <c r="I68" i="18"/>
  <c r="J68" i="18"/>
  <c r="K68" i="18"/>
  <c r="L68" i="18"/>
  <c r="M68" i="18"/>
  <c r="N68" i="18"/>
  <c r="H69" i="18"/>
  <c r="I69" i="18"/>
  <c r="J69" i="18"/>
  <c r="K69" i="18"/>
  <c r="L69" i="18"/>
  <c r="M69" i="18"/>
  <c r="N69" i="18"/>
  <c r="H70" i="18"/>
  <c r="I70" i="18"/>
  <c r="J70" i="18"/>
  <c r="K70" i="18"/>
  <c r="L70" i="18"/>
  <c r="M70" i="18"/>
  <c r="N70" i="18"/>
  <c r="H71" i="18"/>
  <c r="I71" i="18"/>
  <c r="J71" i="18"/>
  <c r="K71" i="18"/>
  <c r="L71" i="18"/>
  <c r="M71" i="18"/>
  <c r="N71" i="18"/>
  <c r="H72" i="18"/>
  <c r="I72" i="18"/>
  <c r="J72" i="18"/>
  <c r="K72" i="18"/>
  <c r="L72" i="18"/>
  <c r="M72" i="18"/>
  <c r="N72" i="18"/>
  <c r="H73" i="18"/>
  <c r="I73" i="18"/>
  <c r="J73" i="18"/>
  <c r="K73" i="18"/>
  <c r="L73" i="18"/>
  <c r="M73" i="18"/>
  <c r="N73" i="18"/>
  <c r="H74" i="18"/>
  <c r="I74" i="18"/>
  <c r="J74" i="18"/>
  <c r="K74" i="18"/>
  <c r="L74" i="18"/>
  <c r="M74" i="18"/>
  <c r="N74" i="18"/>
  <c r="H75" i="18"/>
  <c r="I75" i="18"/>
  <c r="J75" i="18"/>
  <c r="K75" i="18"/>
  <c r="L75" i="18"/>
  <c r="M75" i="18"/>
  <c r="N75" i="18"/>
  <c r="H76" i="18"/>
  <c r="I76" i="18"/>
  <c r="J76" i="18"/>
  <c r="K76" i="18"/>
  <c r="L76" i="18"/>
  <c r="M76" i="18"/>
  <c r="N76" i="18"/>
  <c r="H77" i="18"/>
  <c r="I77" i="18"/>
  <c r="J77" i="18"/>
  <c r="K77" i="18"/>
  <c r="L77" i="18"/>
  <c r="M77" i="18"/>
  <c r="N77" i="18"/>
  <c r="H78" i="18"/>
  <c r="I78" i="18"/>
  <c r="J78" i="18"/>
  <c r="K78" i="18"/>
  <c r="L78" i="18"/>
  <c r="M78" i="18"/>
  <c r="N78" i="18"/>
  <c r="H79" i="18"/>
  <c r="I79" i="18"/>
  <c r="J79" i="18"/>
  <c r="K79" i="18"/>
  <c r="L79" i="18"/>
  <c r="M79" i="18"/>
  <c r="N79" i="18"/>
  <c r="H80" i="18"/>
  <c r="I80" i="18"/>
  <c r="J80" i="18"/>
  <c r="K80" i="18"/>
  <c r="L80" i="18"/>
  <c r="M80" i="18"/>
  <c r="N80" i="18"/>
  <c r="H81" i="18"/>
  <c r="I81" i="18"/>
  <c r="J81" i="18"/>
  <c r="K81" i="18"/>
  <c r="L81" i="18"/>
  <c r="M81" i="18"/>
  <c r="N81" i="18"/>
  <c r="H82" i="18"/>
  <c r="I82" i="18"/>
  <c r="J82" i="18"/>
  <c r="K82" i="18"/>
  <c r="L82" i="18"/>
  <c r="M82" i="18"/>
  <c r="N82" i="18"/>
  <c r="H83" i="18"/>
  <c r="I83" i="18"/>
  <c r="J83" i="18"/>
  <c r="K83" i="18"/>
  <c r="L83" i="18"/>
  <c r="M83" i="18"/>
  <c r="N83" i="18"/>
  <c r="H84" i="18"/>
  <c r="I84" i="18"/>
  <c r="J84" i="18"/>
  <c r="K84" i="18"/>
  <c r="L84" i="18"/>
  <c r="M84" i="18"/>
  <c r="N84" i="18"/>
  <c r="H85" i="18"/>
  <c r="I85" i="18"/>
  <c r="J85" i="18"/>
  <c r="K85" i="18"/>
  <c r="L85" i="18"/>
  <c r="M85" i="18"/>
  <c r="N85" i="18"/>
  <c r="H86" i="18"/>
  <c r="I86" i="18"/>
  <c r="J86" i="18"/>
  <c r="K86" i="18"/>
  <c r="L86" i="18"/>
  <c r="M86" i="18"/>
  <c r="N86" i="18"/>
  <c r="H87" i="18"/>
  <c r="I87" i="18"/>
  <c r="J87" i="18"/>
  <c r="K87" i="18"/>
  <c r="L87" i="18"/>
  <c r="M87" i="18"/>
  <c r="N87" i="18"/>
  <c r="H88" i="18"/>
  <c r="I88" i="18"/>
  <c r="J88" i="18"/>
  <c r="K88" i="18"/>
  <c r="L88" i="18"/>
  <c r="M88" i="18"/>
  <c r="N88" i="18"/>
  <c r="H89" i="18"/>
  <c r="I89" i="18"/>
  <c r="J89" i="18"/>
  <c r="K89" i="18"/>
  <c r="L89" i="18"/>
  <c r="M89" i="18"/>
  <c r="N89" i="18"/>
  <c r="H90" i="18"/>
  <c r="I90" i="18"/>
  <c r="J90" i="18"/>
  <c r="K90" i="18"/>
  <c r="L90" i="18"/>
  <c r="M90" i="18"/>
  <c r="N90" i="18"/>
  <c r="H91" i="18"/>
  <c r="I91" i="18"/>
  <c r="J91" i="18"/>
  <c r="K91" i="18"/>
  <c r="L91" i="18"/>
  <c r="M91" i="18"/>
  <c r="N91" i="18"/>
  <c r="H92" i="18"/>
  <c r="I92" i="18"/>
  <c r="J92" i="18"/>
  <c r="K92" i="18"/>
  <c r="L92" i="18"/>
  <c r="M92" i="18"/>
  <c r="N92" i="18"/>
  <c r="H93" i="18"/>
  <c r="I93" i="18"/>
  <c r="J93" i="18"/>
  <c r="K93" i="18"/>
  <c r="L93" i="18"/>
  <c r="M93" i="18"/>
  <c r="N93" i="18"/>
  <c r="H94" i="18"/>
  <c r="I94" i="18"/>
  <c r="J94" i="18"/>
  <c r="K94" i="18"/>
  <c r="L94" i="18"/>
  <c r="M94" i="18"/>
  <c r="N94" i="18"/>
  <c r="H95" i="18"/>
  <c r="I95" i="18"/>
  <c r="J95" i="18"/>
  <c r="K95" i="18"/>
  <c r="L95" i="18"/>
  <c r="M95" i="18"/>
  <c r="N95" i="18"/>
  <c r="H96" i="18"/>
  <c r="I96" i="18"/>
  <c r="J96" i="18"/>
  <c r="K96" i="18"/>
  <c r="L96" i="18"/>
  <c r="M96" i="18"/>
  <c r="N96" i="18"/>
  <c r="H97" i="18"/>
  <c r="I97" i="18"/>
  <c r="J97" i="18"/>
  <c r="K97" i="18"/>
  <c r="L97" i="18"/>
  <c r="M97" i="18"/>
  <c r="N97" i="18"/>
  <c r="H98" i="18"/>
  <c r="I98" i="18"/>
  <c r="J98" i="18"/>
  <c r="K98" i="18"/>
  <c r="L98" i="18"/>
  <c r="M98" i="18"/>
  <c r="N98" i="18"/>
  <c r="H99" i="18"/>
  <c r="I99" i="18"/>
  <c r="J99" i="18"/>
  <c r="K99" i="18"/>
  <c r="L99" i="18"/>
  <c r="M99" i="18"/>
  <c r="N99" i="18"/>
  <c r="H100" i="18"/>
  <c r="I100" i="18"/>
  <c r="J100" i="18"/>
  <c r="K100" i="18"/>
  <c r="L100" i="18"/>
  <c r="M100" i="18"/>
  <c r="N100" i="18"/>
  <c r="H101" i="18"/>
  <c r="I101" i="18"/>
  <c r="J101" i="18"/>
  <c r="K101" i="18"/>
  <c r="L101" i="18"/>
  <c r="M101" i="18"/>
  <c r="N101" i="18"/>
  <c r="H102" i="18"/>
  <c r="I102" i="18"/>
  <c r="J102" i="18"/>
  <c r="K102" i="18"/>
  <c r="L102" i="18"/>
  <c r="M102" i="18"/>
  <c r="N102" i="18"/>
  <c r="H103" i="18"/>
  <c r="I103" i="18"/>
  <c r="J103" i="18"/>
  <c r="K103" i="18"/>
  <c r="L103" i="18"/>
  <c r="M103" i="18"/>
  <c r="N103" i="18"/>
  <c r="H104" i="18"/>
  <c r="I104" i="18"/>
  <c r="J104" i="18"/>
  <c r="K104" i="18"/>
  <c r="L104" i="18"/>
  <c r="M104" i="18"/>
  <c r="N104" i="18"/>
  <c r="H105" i="18"/>
  <c r="I105" i="18"/>
  <c r="J105" i="18"/>
  <c r="K105" i="18"/>
  <c r="L105" i="18"/>
  <c r="M105" i="18"/>
  <c r="N105" i="18"/>
  <c r="H106" i="18"/>
  <c r="I106" i="18"/>
  <c r="J106" i="18"/>
  <c r="K106" i="18"/>
  <c r="L106" i="18"/>
  <c r="M106" i="18"/>
  <c r="N106" i="18"/>
  <c r="H107" i="18"/>
  <c r="I107" i="18"/>
  <c r="J107" i="18"/>
  <c r="K107" i="18"/>
  <c r="L107" i="18"/>
  <c r="M107" i="18"/>
  <c r="N107" i="18"/>
  <c r="H108" i="18"/>
  <c r="I108" i="18"/>
  <c r="J108" i="18"/>
  <c r="K108" i="18"/>
  <c r="L108" i="18"/>
  <c r="M108" i="18"/>
  <c r="N108" i="18"/>
  <c r="H109" i="18"/>
  <c r="I109" i="18"/>
  <c r="J109" i="18"/>
  <c r="K109" i="18"/>
  <c r="L109" i="18"/>
  <c r="M109" i="18"/>
  <c r="N109" i="18"/>
  <c r="H110" i="18"/>
  <c r="I110" i="18"/>
  <c r="J110" i="18"/>
  <c r="K110" i="18"/>
  <c r="L110" i="18"/>
  <c r="M110" i="18"/>
  <c r="N110" i="18"/>
  <c r="H111" i="18"/>
  <c r="I111" i="18"/>
  <c r="J111" i="18"/>
  <c r="K111" i="18"/>
  <c r="L111" i="18"/>
  <c r="M111" i="18"/>
  <c r="N111" i="18"/>
  <c r="H112" i="18"/>
  <c r="I112" i="18"/>
  <c r="J112" i="18"/>
  <c r="K112" i="18"/>
  <c r="L112" i="18"/>
  <c r="M112" i="18"/>
  <c r="N112" i="18"/>
  <c r="H113" i="18"/>
  <c r="I113" i="18"/>
  <c r="J113" i="18"/>
  <c r="K113" i="18"/>
  <c r="L113" i="18"/>
  <c r="M113" i="18"/>
  <c r="N113" i="18"/>
  <c r="H114" i="18"/>
  <c r="I114" i="18"/>
  <c r="J114" i="18"/>
  <c r="K114" i="18"/>
  <c r="L114" i="18"/>
  <c r="M114" i="18"/>
  <c r="N114" i="18"/>
  <c r="H115" i="18"/>
  <c r="I115" i="18"/>
  <c r="J115" i="18"/>
  <c r="K115" i="18"/>
  <c r="L115" i="18"/>
  <c r="M115" i="18"/>
  <c r="N115" i="18"/>
  <c r="H116" i="18"/>
  <c r="I116" i="18"/>
  <c r="J116" i="18"/>
  <c r="K116" i="18"/>
  <c r="L116" i="18"/>
  <c r="M116" i="18"/>
  <c r="N116" i="18"/>
  <c r="H117" i="18"/>
  <c r="I117" i="18"/>
  <c r="J117" i="18"/>
  <c r="K117" i="18"/>
  <c r="L117" i="18"/>
  <c r="M117" i="18"/>
  <c r="N117" i="18"/>
  <c r="H118" i="18"/>
  <c r="I118" i="18"/>
  <c r="J118" i="18"/>
  <c r="K118" i="18"/>
  <c r="L118" i="18"/>
  <c r="M118" i="18"/>
  <c r="N118" i="18"/>
  <c r="H119" i="18"/>
  <c r="I119" i="18"/>
  <c r="J119" i="18"/>
  <c r="K119" i="18"/>
  <c r="L119" i="18"/>
  <c r="M119" i="18"/>
  <c r="N119" i="18"/>
  <c r="H120" i="18"/>
  <c r="I120" i="18"/>
  <c r="J120" i="18"/>
  <c r="K120" i="18"/>
  <c r="L120" i="18"/>
  <c r="M120" i="18"/>
  <c r="N120" i="18"/>
  <c r="H121" i="18"/>
  <c r="I121" i="18"/>
  <c r="J121" i="18"/>
  <c r="K121" i="18"/>
  <c r="L121" i="18"/>
  <c r="M121" i="18"/>
  <c r="N121" i="18"/>
  <c r="H122" i="18"/>
  <c r="I122" i="18"/>
  <c r="J122" i="18"/>
  <c r="K122" i="18"/>
  <c r="L122" i="18"/>
  <c r="M122" i="18"/>
  <c r="N122" i="18"/>
  <c r="H123" i="18"/>
  <c r="I123" i="18"/>
  <c r="J123" i="18"/>
  <c r="K123" i="18"/>
  <c r="L123" i="18"/>
  <c r="M123" i="18"/>
  <c r="N123" i="18"/>
  <c r="H124" i="18"/>
  <c r="I124" i="18"/>
  <c r="J124" i="18"/>
  <c r="K124" i="18"/>
  <c r="L124" i="18"/>
  <c r="M124" i="18"/>
  <c r="N124" i="18"/>
  <c r="H125" i="18"/>
  <c r="I125" i="18"/>
  <c r="J125" i="18"/>
  <c r="K125" i="18"/>
  <c r="L125" i="18"/>
  <c r="M125" i="18"/>
  <c r="N125" i="18"/>
  <c r="H126" i="18"/>
  <c r="I126" i="18"/>
  <c r="J126" i="18"/>
  <c r="K126" i="18"/>
  <c r="L126" i="18"/>
  <c r="M126" i="18"/>
  <c r="N126" i="18"/>
  <c r="H127" i="18"/>
  <c r="I127" i="18"/>
  <c r="J127" i="18"/>
  <c r="K127" i="18"/>
  <c r="L127" i="18"/>
  <c r="M127" i="18"/>
  <c r="N127" i="18"/>
  <c r="H128" i="18"/>
  <c r="I128" i="18"/>
  <c r="J128" i="18"/>
  <c r="K128" i="18"/>
  <c r="L128" i="18"/>
  <c r="M128" i="18"/>
  <c r="N128" i="18"/>
  <c r="H129" i="18"/>
  <c r="I129" i="18"/>
  <c r="J129" i="18"/>
  <c r="K129" i="18"/>
  <c r="L129" i="18"/>
  <c r="M129" i="18"/>
  <c r="N129" i="18"/>
  <c r="H130" i="18"/>
  <c r="I130" i="18"/>
  <c r="J130" i="18"/>
  <c r="K130" i="18"/>
  <c r="L130" i="18"/>
  <c r="M130" i="18"/>
  <c r="N130" i="18"/>
  <c r="H131" i="18"/>
  <c r="I131" i="18"/>
  <c r="J131" i="18"/>
  <c r="K131" i="18"/>
  <c r="L131" i="18"/>
  <c r="M131" i="18"/>
  <c r="N131" i="18"/>
  <c r="H132" i="18"/>
  <c r="I132" i="18"/>
  <c r="J132" i="18"/>
  <c r="K132" i="18"/>
  <c r="L132" i="18"/>
  <c r="M132" i="18"/>
  <c r="N132" i="18"/>
  <c r="H133" i="18"/>
  <c r="I133" i="18"/>
  <c r="J133" i="18"/>
  <c r="K133" i="18"/>
  <c r="L133" i="18"/>
  <c r="M133" i="18"/>
  <c r="N133" i="18"/>
  <c r="H134" i="18"/>
  <c r="I134" i="18"/>
  <c r="J134" i="18"/>
  <c r="K134" i="18"/>
  <c r="L134" i="18"/>
  <c r="M134" i="18"/>
  <c r="N134" i="18"/>
  <c r="H135" i="18"/>
  <c r="I135" i="18"/>
  <c r="J135" i="18"/>
  <c r="K135" i="18"/>
  <c r="L135" i="18"/>
  <c r="M135" i="18"/>
  <c r="N135" i="18"/>
  <c r="H136" i="18"/>
  <c r="I136" i="18"/>
  <c r="J136" i="18"/>
  <c r="K136" i="18"/>
  <c r="L136" i="18"/>
  <c r="M136" i="18"/>
  <c r="N136" i="18"/>
  <c r="H137" i="18"/>
  <c r="I137" i="18"/>
  <c r="J137" i="18"/>
  <c r="K137" i="18"/>
  <c r="L137" i="18"/>
  <c r="M137" i="18"/>
  <c r="N137" i="18"/>
  <c r="H138" i="18"/>
  <c r="I138" i="18"/>
  <c r="J138" i="18"/>
  <c r="K138" i="18"/>
  <c r="L138" i="18"/>
  <c r="M138" i="18"/>
  <c r="N138" i="18"/>
  <c r="H139" i="18"/>
  <c r="I139" i="18"/>
  <c r="J139" i="18"/>
  <c r="K139" i="18"/>
  <c r="L139" i="18"/>
  <c r="M139" i="18"/>
  <c r="N139" i="18"/>
  <c r="H140" i="18"/>
  <c r="I140" i="18"/>
  <c r="J140" i="18"/>
  <c r="K140" i="18"/>
  <c r="L140" i="18"/>
  <c r="M140" i="18"/>
  <c r="N140" i="18"/>
  <c r="H141" i="18"/>
  <c r="I141" i="18"/>
  <c r="J141" i="18"/>
  <c r="K141" i="18"/>
  <c r="L141" i="18"/>
  <c r="M141" i="18"/>
  <c r="N141" i="18"/>
  <c r="H142" i="18"/>
  <c r="I142" i="18"/>
  <c r="J142" i="18"/>
  <c r="K142" i="18"/>
  <c r="L142" i="18"/>
  <c r="M142" i="18"/>
  <c r="N142" i="18"/>
  <c r="H143" i="18"/>
  <c r="I143" i="18"/>
  <c r="J143" i="18"/>
  <c r="K143" i="18"/>
  <c r="L143" i="18"/>
  <c r="M143" i="18"/>
  <c r="N143" i="18"/>
  <c r="H144" i="18"/>
  <c r="I144" i="18"/>
  <c r="J144" i="18"/>
  <c r="K144" i="18"/>
  <c r="L144" i="18"/>
  <c r="M144" i="18"/>
  <c r="N144" i="18"/>
  <c r="H145" i="18"/>
  <c r="I145" i="18"/>
  <c r="J145" i="18"/>
  <c r="K145" i="18"/>
  <c r="L145" i="18"/>
  <c r="M145" i="18"/>
  <c r="N145" i="18"/>
  <c r="H146" i="18"/>
  <c r="I146" i="18"/>
  <c r="J146" i="18"/>
  <c r="K146" i="18"/>
  <c r="L146" i="18"/>
  <c r="M146" i="18"/>
  <c r="N146" i="18"/>
  <c r="H147" i="18"/>
  <c r="I147" i="18"/>
  <c r="J147" i="18"/>
  <c r="K147" i="18"/>
  <c r="L147" i="18"/>
  <c r="M147" i="18"/>
  <c r="N147" i="18"/>
  <c r="H148" i="18"/>
  <c r="I148" i="18"/>
  <c r="J148" i="18"/>
  <c r="K148" i="18"/>
  <c r="L148" i="18"/>
  <c r="M148" i="18"/>
  <c r="N148" i="18"/>
  <c r="H149" i="18"/>
  <c r="I149" i="18"/>
  <c r="J149" i="18"/>
  <c r="K149" i="18"/>
  <c r="L149" i="18"/>
  <c r="M149" i="18"/>
  <c r="N149" i="18"/>
  <c r="H150" i="18"/>
  <c r="I150" i="18"/>
  <c r="J150" i="18"/>
  <c r="K150" i="18"/>
  <c r="L150" i="18"/>
  <c r="M150" i="18"/>
  <c r="N150" i="18"/>
  <c r="H151" i="18"/>
  <c r="I151" i="18"/>
  <c r="J151" i="18"/>
  <c r="K151" i="18"/>
  <c r="L151" i="18"/>
  <c r="M151" i="18"/>
  <c r="N151" i="18"/>
  <c r="H152" i="18"/>
  <c r="I152" i="18"/>
  <c r="J152" i="18"/>
  <c r="K152" i="18"/>
  <c r="L152" i="18"/>
  <c r="M152" i="18"/>
  <c r="N152" i="18"/>
  <c r="H153" i="18"/>
  <c r="I153" i="18"/>
  <c r="J153" i="18"/>
  <c r="K153" i="18"/>
  <c r="L153" i="18"/>
  <c r="M153" i="18"/>
  <c r="N153" i="18"/>
  <c r="H154" i="18"/>
  <c r="I154" i="18"/>
  <c r="J154" i="18"/>
  <c r="K154" i="18"/>
  <c r="L154" i="18"/>
  <c r="M154" i="18"/>
  <c r="N154" i="18"/>
  <c r="H155" i="18"/>
  <c r="I155" i="18"/>
  <c r="J155" i="18"/>
  <c r="K155" i="18"/>
  <c r="L155" i="18"/>
  <c r="M155" i="18"/>
  <c r="N155" i="18"/>
  <c r="H156" i="18"/>
  <c r="I156" i="18"/>
  <c r="J156" i="18"/>
  <c r="K156" i="18"/>
  <c r="L156" i="18"/>
  <c r="M156" i="18"/>
  <c r="N156" i="18"/>
  <c r="H157" i="18"/>
  <c r="I157" i="18"/>
  <c r="J157" i="18"/>
  <c r="K157" i="18"/>
  <c r="L157" i="18"/>
  <c r="M157" i="18"/>
  <c r="N157" i="18"/>
  <c r="H158" i="18"/>
  <c r="I158" i="18"/>
  <c r="J158" i="18"/>
  <c r="K158" i="18"/>
  <c r="L158" i="18"/>
  <c r="M158" i="18"/>
  <c r="N158" i="18"/>
  <c r="H159" i="18"/>
  <c r="I159" i="18"/>
  <c r="J159" i="18"/>
  <c r="K159" i="18"/>
  <c r="L159" i="18"/>
  <c r="M159" i="18"/>
  <c r="N159" i="18"/>
  <c r="H160" i="18"/>
  <c r="I160" i="18"/>
  <c r="J160" i="18"/>
  <c r="K160" i="18"/>
  <c r="L160" i="18"/>
  <c r="M160" i="18"/>
  <c r="N160" i="18"/>
  <c r="H161" i="18"/>
  <c r="I161" i="18"/>
  <c r="J161" i="18"/>
  <c r="K161" i="18"/>
  <c r="L161" i="18"/>
  <c r="M161" i="18"/>
  <c r="N161" i="18"/>
  <c r="H162" i="18"/>
  <c r="I162" i="18"/>
  <c r="J162" i="18"/>
  <c r="K162" i="18"/>
  <c r="L162" i="18"/>
  <c r="M162" i="18"/>
  <c r="N162" i="18"/>
  <c r="H163" i="18"/>
  <c r="I163" i="18"/>
  <c r="J163" i="18"/>
  <c r="K163" i="18"/>
  <c r="L163" i="18"/>
  <c r="M163" i="18"/>
  <c r="N163" i="18"/>
  <c r="H164" i="18"/>
  <c r="I164" i="18"/>
  <c r="J164" i="18"/>
  <c r="K164" i="18"/>
  <c r="L164" i="18"/>
  <c r="M164" i="18"/>
  <c r="N164" i="18"/>
  <c r="H165" i="18"/>
  <c r="I165" i="18"/>
  <c r="J165" i="18"/>
  <c r="K165" i="18"/>
  <c r="L165" i="18"/>
  <c r="M165" i="18"/>
  <c r="N165" i="18"/>
  <c r="H166" i="18"/>
  <c r="I166" i="18"/>
  <c r="J166" i="18"/>
  <c r="K166" i="18"/>
  <c r="L166" i="18"/>
  <c r="M166" i="18"/>
  <c r="N166" i="18"/>
  <c r="H167" i="18"/>
  <c r="I167" i="18"/>
  <c r="J167" i="18"/>
  <c r="K167" i="18"/>
  <c r="L167" i="18"/>
  <c r="M167" i="18"/>
  <c r="N167" i="18"/>
  <c r="H168" i="18"/>
  <c r="I168" i="18"/>
  <c r="J168" i="18"/>
  <c r="K168" i="18"/>
  <c r="L168" i="18"/>
  <c r="M168" i="18"/>
  <c r="N168" i="18"/>
  <c r="H169" i="18"/>
  <c r="I169" i="18"/>
  <c r="J169" i="18"/>
  <c r="K169" i="18"/>
  <c r="L169" i="18"/>
  <c r="M169" i="18"/>
  <c r="N169" i="18"/>
  <c r="H170" i="18"/>
  <c r="I170" i="18"/>
  <c r="J170" i="18"/>
  <c r="K170" i="18"/>
  <c r="L170" i="18"/>
  <c r="M170" i="18"/>
  <c r="N170" i="18"/>
  <c r="H171" i="18"/>
  <c r="I171" i="18"/>
  <c r="J171" i="18"/>
  <c r="K171" i="18"/>
  <c r="L171" i="18"/>
  <c r="M171" i="18"/>
  <c r="N171" i="18"/>
  <c r="H172" i="18"/>
  <c r="I172" i="18"/>
  <c r="J172" i="18"/>
  <c r="K172" i="18"/>
  <c r="L172" i="18"/>
  <c r="M172" i="18"/>
  <c r="N172" i="18"/>
  <c r="H173" i="18"/>
  <c r="I173" i="18"/>
  <c r="J173" i="18"/>
  <c r="K173" i="18"/>
  <c r="L173" i="18"/>
  <c r="M173" i="18"/>
  <c r="N173" i="18"/>
  <c r="H174" i="18"/>
  <c r="I174" i="18"/>
  <c r="J174" i="18"/>
  <c r="K174" i="18"/>
  <c r="L174" i="18"/>
  <c r="M174" i="18"/>
  <c r="N174" i="18"/>
  <c r="H175" i="18"/>
  <c r="I175" i="18"/>
  <c r="J175" i="18"/>
  <c r="K175" i="18"/>
  <c r="L175" i="18"/>
  <c r="M175" i="18"/>
  <c r="N175" i="18"/>
  <c r="H176" i="18"/>
  <c r="I176" i="18"/>
  <c r="J176" i="18"/>
  <c r="K176" i="18"/>
  <c r="L176" i="18"/>
  <c r="M176" i="18"/>
  <c r="N176" i="18"/>
  <c r="H177" i="18"/>
  <c r="I177" i="18"/>
  <c r="J177" i="18"/>
  <c r="K177" i="18"/>
  <c r="L177" i="18"/>
  <c r="M177" i="18"/>
  <c r="N177" i="18"/>
  <c r="H178" i="18"/>
  <c r="I178" i="18"/>
  <c r="J178" i="18"/>
  <c r="K178" i="18"/>
  <c r="L178" i="18"/>
  <c r="M178" i="18"/>
  <c r="N178" i="18"/>
  <c r="H179" i="18"/>
  <c r="I179" i="18"/>
  <c r="J179" i="18"/>
  <c r="K179" i="18"/>
  <c r="L179" i="18"/>
  <c r="M179" i="18"/>
  <c r="N179" i="18"/>
  <c r="H180" i="18"/>
  <c r="I180" i="18"/>
  <c r="J180" i="18"/>
  <c r="K180" i="18"/>
  <c r="L180" i="18"/>
  <c r="M180" i="18"/>
  <c r="N180" i="18"/>
  <c r="H181" i="18"/>
  <c r="I181" i="18"/>
  <c r="J181" i="18"/>
  <c r="K181" i="18"/>
  <c r="L181" i="18"/>
  <c r="M181" i="18"/>
  <c r="N181" i="18"/>
  <c r="H182" i="18"/>
  <c r="I182" i="18"/>
  <c r="J182" i="18"/>
  <c r="K182" i="18"/>
  <c r="L182" i="18"/>
  <c r="M182" i="18"/>
  <c r="N182" i="18"/>
  <c r="H183" i="18"/>
  <c r="I183" i="18"/>
  <c r="J183" i="18"/>
  <c r="K183" i="18"/>
  <c r="L183" i="18"/>
  <c r="M183" i="18"/>
  <c r="N183" i="18"/>
  <c r="H184" i="18"/>
  <c r="I184" i="18"/>
  <c r="J184" i="18"/>
  <c r="K184" i="18"/>
  <c r="L184" i="18"/>
  <c r="M184" i="18"/>
  <c r="N184" i="18"/>
  <c r="H185" i="18"/>
  <c r="I185" i="18"/>
  <c r="J185" i="18"/>
  <c r="K185" i="18"/>
  <c r="L185" i="18"/>
  <c r="M185" i="18"/>
  <c r="N185" i="18"/>
  <c r="H186" i="18"/>
  <c r="I186" i="18"/>
  <c r="J186" i="18"/>
  <c r="K186" i="18"/>
  <c r="L186" i="18"/>
  <c r="M186" i="18"/>
  <c r="N186" i="18"/>
  <c r="H187" i="18"/>
  <c r="I187" i="18"/>
  <c r="J187" i="18"/>
  <c r="K187" i="18"/>
  <c r="L187" i="18"/>
  <c r="M187" i="18"/>
  <c r="N187" i="18"/>
  <c r="H188" i="18"/>
  <c r="I188" i="18"/>
  <c r="J188" i="18"/>
  <c r="K188" i="18"/>
  <c r="L188" i="18"/>
  <c r="M188" i="18"/>
  <c r="N188" i="18"/>
  <c r="H189" i="18"/>
  <c r="I189" i="18"/>
  <c r="J189" i="18"/>
  <c r="K189" i="18"/>
  <c r="L189" i="18"/>
  <c r="M189" i="18"/>
  <c r="N189" i="18"/>
  <c r="H190" i="18"/>
  <c r="I190" i="18"/>
  <c r="J190" i="18"/>
  <c r="K190" i="18"/>
  <c r="L190" i="18"/>
  <c r="M190" i="18"/>
  <c r="N190" i="18"/>
  <c r="H191" i="18"/>
  <c r="I191" i="18"/>
  <c r="J191" i="18"/>
  <c r="K191" i="18"/>
  <c r="L191" i="18"/>
  <c r="M191" i="18"/>
  <c r="N191" i="18"/>
  <c r="H192" i="18"/>
  <c r="I192" i="18"/>
  <c r="J192" i="18"/>
  <c r="K192" i="18"/>
  <c r="L192" i="18"/>
  <c r="M192" i="18"/>
  <c r="N192" i="18"/>
  <c r="H193" i="18"/>
  <c r="I193" i="18"/>
  <c r="J193" i="18"/>
  <c r="K193" i="18"/>
  <c r="L193" i="18"/>
  <c r="M193" i="18"/>
  <c r="N193" i="18"/>
  <c r="H194" i="18"/>
  <c r="I194" i="18"/>
  <c r="J194" i="18"/>
  <c r="K194" i="18"/>
  <c r="L194" i="18"/>
  <c r="M194" i="18"/>
  <c r="N194" i="18"/>
  <c r="H195" i="18"/>
  <c r="I195" i="18"/>
  <c r="J195" i="18"/>
  <c r="K195" i="18"/>
  <c r="L195" i="18"/>
  <c r="M195" i="18"/>
  <c r="N195" i="18"/>
  <c r="H196" i="18"/>
  <c r="I196" i="18"/>
  <c r="J196" i="18"/>
  <c r="K196" i="18"/>
  <c r="L196" i="18"/>
  <c r="M196" i="18"/>
  <c r="N196" i="18"/>
  <c r="H197" i="18"/>
  <c r="I197" i="18"/>
  <c r="J197" i="18"/>
  <c r="K197" i="18"/>
  <c r="L197" i="18"/>
  <c r="M197" i="18"/>
  <c r="N197" i="18"/>
  <c r="H198" i="18"/>
  <c r="I198" i="18"/>
  <c r="J198" i="18"/>
  <c r="K198" i="18"/>
  <c r="L198" i="18"/>
  <c r="M198" i="18"/>
  <c r="N198" i="18"/>
  <c r="H199" i="18"/>
  <c r="I199" i="18"/>
  <c r="J199" i="18"/>
  <c r="K199" i="18"/>
  <c r="L199" i="18"/>
  <c r="M199" i="18"/>
  <c r="N199" i="18"/>
  <c r="H200" i="18"/>
  <c r="I200" i="18"/>
  <c r="J200" i="18"/>
  <c r="K200" i="18"/>
  <c r="L200" i="18"/>
  <c r="M200" i="18"/>
  <c r="N200" i="18"/>
  <c r="H201" i="18"/>
  <c r="I201" i="18"/>
  <c r="J201" i="18"/>
  <c r="K201" i="18"/>
  <c r="L201" i="18"/>
  <c r="M201" i="18"/>
  <c r="N201" i="18"/>
  <c r="H202" i="18"/>
  <c r="I202" i="18"/>
  <c r="J202" i="18"/>
  <c r="K202" i="18"/>
  <c r="L202" i="18"/>
  <c r="M202" i="18"/>
  <c r="N202" i="18"/>
  <c r="H203" i="18"/>
  <c r="I203" i="18"/>
  <c r="J203" i="18"/>
  <c r="K203" i="18"/>
  <c r="L203" i="18"/>
  <c r="M203" i="18"/>
  <c r="N203" i="18"/>
  <c r="H204" i="18"/>
  <c r="I204" i="18"/>
  <c r="J204" i="18"/>
  <c r="K204" i="18"/>
  <c r="L204" i="18"/>
  <c r="M204" i="18"/>
  <c r="N204" i="18"/>
  <c r="H205" i="18"/>
  <c r="I205" i="18"/>
  <c r="J205" i="18"/>
  <c r="K205" i="18"/>
  <c r="L205" i="18"/>
  <c r="M205" i="18"/>
  <c r="N205" i="18"/>
  <c r="H206" i="18"/>
  <c r="I206" i="18"/>
  <c r="J206" i="18"/>
  <c r="K206" i="18"/>
  <c r="L206" i="18"/>
  <c r="M206" i="18"/>
  <c r="N206" i="18"/>
  <c r="H207" i="18"/>
  <c r="I207" i="18"/>
  <c r="J207" i="18"/>
  <c r="K207" i="18"/>
  <c r="L207" i="18"/>
  <c r="M207" i="18"/>
  <c r="N207" i="18"/>
  <c r="H208" i="18"/>
  <c r="I208" i="18"/>
  <c r="J208" i="18"/>
  <c r="K208" i="18"/>
  <c r="L208" i="18"/>
  <c r="M208" i="18"/>
  <c r="N208" i="18"/>
  <c r="H209" i="18"/>
  <c r="I209" i="18"/>
  <c r="J209" i="18"/>
  <c r="K209" i="18"/>
  <c r="L209" i="18"/>
  <c r="M209" i="18"/>
  <c r="N209" i="18"/>
  <c r="H210" i="18"/>
  <c r="I210" i="18"/>
  <c r="J210" i="18"/>
  <c r="K210" i="18"/>
  <c r="L210" i="18"/>
  <c r="M210" i="18"/>
  <c r="N210" i="18"/>
  <c r="H211" i="18"/>
  <c r="I211" i="18"/>
  <c r="J211" i="18"/>
  <c r="K211" i="18"/>
  <c r="L211" i="18"/>
  <c r="M211" i="18"/>
  <c r="N211" i="18"/>
  <c r="H212" i="18"/>
  <c r="I212" i="18"/>
  <c r="J212" i="18"/>
  <c r="K212" i="18"/>
  <c r="L212" i="18"/>
  <c r="M212" i="18"/>
  <c r="N212" i="18"/>
  <c r="H213" i="18"/>
  <c r="I213" i="18"/>
  <c r="J213" i="18"/>
  <c r="K213" i="18"/>
  <c r="L213" i="18"/>
  <c r="M213" i="18"/>
  <c r="N213" i="18"/>
  <c r="H214" i="18"/>
  <c r="I214" i="18"/>
  <c r="J214" i="18"/>
  <c r="K214" i="18"/>
  <c r="L214" i="18"/>
  <c r="M214" i="18"/>
  <c r="N214" i="18"/>
  <c r="H215" i="18"/>
  <c r="I215" i="18"/>
  <c r="J215" i="18"/>
  <c r="K215" i="18"/>
  <c r="L215" i="18"/>
  <c r="M215" i="18"/>
  <c r="N215" i="18"/>
  <c r="H216" i="18"/>
  <c r="I216" i="18"/>
  <c r="J216" i="18"/>
  <c r="K216" i="18"/>
  <c r="L216" i="18"/>
  <c r="M216" i="18"/>
  <c r="N216" i="18"/>
  <c r="H217" i="18"/>
  <c r="I217" i="18"/>
  <c r="J217" i="18"/>
  <c r="K217" i="18"/>
  <c r="L217" i="18"/>
  <c r="M217" i="18"/>
  <c r="N217" i="18"/>
  <c r="H218" i="18"/>
  <c r="I218" i="18"/>
  <c r="J218" i="18"/>
  <c r="K218" i="18"/>
  <c r="L218" i="18"/>
  <c r="M218" i="18"/>
  <c r="N218" i="18"/>
  <c r="H219" i="18"/>
  <c r="I219" i="18"/>
  <c r="J219" i="18"/>
  <c r="K219" i="18"/>
  <c r="L219" i="18"/>
  <c r="M219" i="18"/>
  <c r="N219" i="18"/>
  <c r="H220" i="18"/>
  <c r="I220" i="18"/>
  <c r="J220" i="18"/>
  <c r="K220" i="18"/>
  <c r="L220" i="18"/>
  <c r="M220" i="18"/>
  <c r="N220" i="18"/>
  <c r="H221" i="18"/>
  <c r="I221" i="18"/>
  <c r="J221" i="18"/>
  <c r="K221" i="18"/>
  <c r="L221" i="18"/>
  <c r="M221" i="18"/>
  <c r="N221" i="18"/>
  <c r="H222" i="18"/>
  <c r="I222" i="18"/>
  <c r="J222" i="18"/>
  <c r="K222" i="18"/>
  <c r="L222" i="18"/>
  <c r="M222" i="18"/>
  <c r="N222" i="18"/>
  <c r="H223" i="18"/>
  <c r="I223" i="18"/>
  <c r="J223" i="18"/>
  <c r="K223" i="18"/>
  <c r="L223" i="18"/>
  <c r="M223" i="18"/>
  <c r="N223" i="18"/>
  <c r="H224" i="18"/>
  <c r="I224" i="18"/>
  <c r="J224" i="18"/>
  <c r="K224" i="18"/>
  <c r="L224" i="18"/>
  <c r="M224" i="18"/>
  <c r="N224" i="18"/>
  <c r="H225" i="18"/>
  <c r="I225" i="18"/>
  <c r="J225" i="18"/>
  <c r="K225" i="18"/>
  <c r="L225" i="18"/>
  <c r="M225" i="18"/>
  <c r="N225" i="18"/>
  <c r="H226" i="18"/>
  <c r="I226" i="18"/>
  <c r="J226" i="18"/>
  <c r="K226" i="18"/>
  <c r="L226" i="18"/>
  <c r="M226" i="18"/>
  <c r="N226" i="18"/>
  <c r="H227" i="18"/>
  <c r="I227" i="18"/>
  <c r="J227" i="18"/>
  <c r="K227" i="18"/>
  <c r="L227" i="18"/>
  <c r="M227" i="18"/>
  <c r="N227" i="18"/>
  <c r="H228" i="18"/>
  <c r="I228" i="18"/>
  <c r="J228" i="18"/>
  <c r="K228" i="18"/>
  <c r="L228" i="18"/>
  <c r="M228" i="18"/>
  <c r="N228" i="18"/>
  <c r="H229" i="18"/>
  <c r="I229" i="18"/>
  <c r="J229" i="18"/>
  <c r="K229" i="18"/>
  <c r="L229" i="18"/>
  <c r="M229" i="18"/>
  <c r="N229" i="18"/>
  <c r="H230" i="18"/>
  <c r="I230" i="18"/>
  <c r="J230" i="18"/>
  <c r="K230" i="18"/>
  <c r="L230" i="18"/>
  <c r="M230" i="18"/>
  <c r="N230" i="18"/>
  <c r="H231" i="18"/>
  <c r="I231" i="18"/>
  <c r="J231" i="18"/>
  <c r="K231" i="18"/>
  <c r="L231" i="18"/>
  <c r="M231" i="18"/>
  <c r="N231" i="18"/>
  <c r="H232" i="18"/>
  <c r="I232" i="18"/>
  <c r="J232" i="18"/>
  <c r="K232" i="18"/>
  <c r="L232" i="18"/>
  <c r="M232" i="18"/>
  <c r="N232" i="18"/>
  <c r="H233" i="18"/>
  <c r="I233" i="18"/>
  <c r="J233" i="18"/>
  <c r="K233" i="18"/>
  <c r="L233" i="18"/>
  <c r="M233" i="18"/>
  <c r="N233" i="18"/>
  <c r="H234" i="18"/>
  <c r="I234" i="18"/>
  <c r="J234" i="18"/>
  <c r="K234" i="18"/>
  <c r="L234" i="18"/>
  <c r="M234" i="18"/>
  <c r="N234" i="18"/>
  <c r="H235" i="18"/>
  <c r="I235" i="18"/>
  <c r="J235" i="18"/>
  <c r="K235" i="18"/>
  <c r="L235" i="18"/>
  <c r="M235" i="18"/>
  <c r="N235" i="18"/>
  <c r="H236" i="18"/>
  <c r="I236" i="18"/>
  <c r="J236" i="18"/>
  <c r="K236" i="18"/>
  <c r="L236" i="18"/>
  <c r="M236" i="18"/>
  <c r="N236" i="18"/>
  <c r="H237" i="18"/>
  <c r="I237" i="18"/>
  <c r="J237" i="18"/>
  <c r="K237" i="18"/>
  <c r="L237" i="18"/>
  <c r="M237" i="18"/>
  <c r="N237" i="18"/>
  <c r="H238" i="18"/>
  <c r="I238" i="18"/>
  <c r="J238" i="18"/>
  <c r="K238" i="18"/>
  <c r="L238" i="18"/>
  <c r="M238" i="18"/>
  <c r="N238" i="18"/>
  <c r="H239" i="18"/>
  <c r="I239" i="18"/>
  <c r="J239" i="18"/>
  <c r="K239" i="18"/>
  <c r="L239" i="18"/>
  <c r="M239" i="18"/>
  <c r="N239" i="18"/>
  <c r="H240" i="18"/>
  <c r="I240" i="18"/>
  <c r="J240" i="18"/>
  <c r="K240" i="18"/>
  <c r="L240" i="18"/>
  <c r="M240" i="18"/>
  <c r="N240" i="18"/>
  <c r="H241" i="18"/>
  <c r="I241" i="18"/>
  <c r="J241" i="18"/>
  <c r="K241" i="18"/>
  <c r="L241" i="18"/>
  <c r="M241" i="18"/>
  <c r="N241" i="18"/>
  <c r="H242" i="18"/>
  <c r="I242" i="18"/>
  <c r="J242" i="18"/>
  <c r="K242" i="18"/>
  <c r="L242" i="18"/>
  <c r="M242" i="18"/>
  <c r="N242" i="18"/>
  <c r="H243" i="18"/>
  <c r="I243" i="18"/>
  <c r="J243" i="18"/>
  <c r="K243" i="18"/>
  <c r="L243" i="18"/>
  <c r="M243" i="18"/>
  <c r="N243" i="18"/>
  <c r="H244" i="18"/>
  <c r="I244" i="18"/>
  <c r="J244" i="18"/>
  <c r="K244" i="18"/>
  <c r="L244" i="18"/>
  <c r="M244" i="18"/>
  <c r="N244" i="18"/>
  <c r="H245" i="18"/>
  <c r="I245" i="18"/>
  <c r="J245" i="18"/>
  <c r="K245" i="18"/>
  <c r="L245" i="18"/>
  <c r="M245" i="18"/>
  <c r="N245" i="18"/>
  <c r="H246" i="18"/>
  <c r="I246" i="18"/>
  <c r="J246" i="18"/>
  <c r="K246" i="18"/>
  <c r="L246" i="18"/>
  <c r="M246" i="18"/>
  <c r="N246" i="18"/>
  <c r="H247" i="18"/>
  <c r="I247" i="18"/>
  <c r="J247" i="18"/>
  <c r="K247" i="18"/>
  <c r="L247" i="18"/>
  <c r="M247" i="18"/>
  <c r="N247" i="18"/>
  <c r="H248" i="18"/>
  <c r="I248" i="18"/>
  <c r="J248" i="18"/>
  <c r="K248" i="18"/>
  <c r="L248" i="18"/>
  <c r="M248" i="18"/>
  <c r="N248" i="18"/>
  <c r="H249" i="18"/>
  <c r="I249" i="18"/>
  <c r="J249" i="18"/>
  <c r="K249" i="18"/>
  <c r="L249" i="18"/>
  <c r="M249" i="18"/>
  <c r="N249" i="18"/>
  <c r="H250" i="18"/>
  <c r="I250" i="18"/>
  <c r="J250" i="18"/>
  <c r="K250" i="18"/>
  <c r="L250" i="18"/>
  <c r="M250" i="18"/>
  <c r="N250" i="18"/>
  <c r="H251" i="18"/>
  <c r="I251" i="18"/>
  <c r="J251" i="18"/>
  <c r="K251" i="18"/>
  <c r="L251" i="18"/>
  <c r="M251" i="18"/>
  <c r="N251" i="18"/>
  <c r="H252" i="18"/>
  <c r="I252" i="18"/>
  <c r="J252" i="18"/>
  <c r="K252" i="18"/>
  <c r="L252" i="18"/>
  <c r="M252" i="18"/>
  <c r="N252" i="18"/>
  <c r="H253" i="18"/>
  <c r="I253" i="18"/>
  <c r="J253" i="18"/>
  <c r="K253" i="18"/>
  <c r="L253" i="18"/>
  <c r="M253" i="18"/>
  <c r="N253" i="18"/>
  <c r="H254" i="18"/>
  <c r="I254" i="18"/>
  <c r="J254" i="18"/>
  <c r="K254" i="18"/>
  <c r="L254" i="18"/>
  <c r="M254" i="18"/>
  <c r="N254" i="18"/>
  <c r="H255" i="18"/>
  <c r="I255" i="18"/>
  <c r="J255" i="18"/>
  <c r="K255" i="18"/>
  <c r="L255" i="18"/>
  <c r="M255" i="18"/>
  <c r="N255" i="18"/>
  <c r="H256" i="18"/>
  <c r="I256" i="18"/>
  <c r="J256" i="18"/>
  <c r="K256" i="18"/>
  <c r="L256" i="18"/>
  <c r="M256" i="18"/>
  <c r="N256" i="18"/>
  <c r="H257" i="18"/>
  <c r="I257" i="18"/>
  <c r="J257" i="18"/>
  <c r="K257" i="18"/>
  <c r="L257" i="18"/>
  <c r="M257" i="18"/>
  <c r="N257" i="18"/>
  <c r="H258" i="18"/>
  <c r="I258" i="18"/>
  <c r="J258" i="18"/>
  <c r="K258" i="18"/>
  <c r="L258" i="18"/>
  <c r="M258" i="18"/>
  <c r="N258" i="18"/>
  <c r="H259" i="18"/>
  <c r="I259" i="18"/>
  <c r="J259" i="18"/>
  <c r="K259" i="18"/>
  <c r="L259" i="18"/>
  <c r="M259" i="18"/>
  <c r="N259" i="18"/>
  <c r="H260" i="18"/>
  <c r="I260" i="18"/>
  <c r="J260" i="18"/>
  <c r="K260" i="18"/>
  <c r="L260" i="18"/>
  <c r="M260" i="18"/>
  <c r="N260" i="18"/>
  <c r="H261" i="18"/>
  <c r="I261" i="18"/>
  <c r="J261" i="18"/>
  <c r="K261" i="18"/>
  <c r="L261" i="18"/>
  <c r="M261" i="18"/>
  <c r="N261" i="18"/>
  <c r="H262" i="18"/>
  <c r="I262" i="18"/>
  <c r="J262" i="18"/>
  <c r="K262" i="18"/>
  <c r="L262" i="18"/>
  <c r="M262" i="18"/>
  <c r="N262" i="18"/>
  <c r="H263" i="18"/>
  <c r="I263" i="18"/>
  <c r="J263" i="18"/>
  <c r="K263" i="18"/>
  <c r="L263" i="18"/>
  <c r="M263" i="18"/>
  <c r="N263" i="18"/>
  <c r="H264" i="18"/>
  <c r="I264" i="18"/>
  <c r="J264" i="18"/>
  <c r="K264" i="18"/>
  <c r="L264" i="18"/>
  <c r="M264" i="18"/>
  <c r="N264" i="18"/>
  <c r="H265" i="18"/>
  <c r="I265" i="18"/>
  <c r="J265" i="18"/>
  <c r="K265" i="18"/>
  <c r="L265" i="18"/>
  <c r="M265" i="18"/>
  <c r="N265" i="18"/>
  <c r="H266" i="18"/>
  <c r="I266" i="18"/>
  <c r="J266" i="18"/>
  <c r="K266" i="18"/>
  <c r="L266" i="18"/>
  <c r="M266" i="18"/>
  <c r="N266" i="18"/>
  <c r="H267" i="18"/>
  <c r="I267" i="18"/>
  <c r="J267" i="18"/>
  <c r="K267" i="18"/>
  <c r="L267" i="18"/>
  <c r="M267" i="18"/>
  <c r="N267" i="18"/>
  <c r="H268" i="18"/>
  <c r="I268" i="18"/>
  <c r="J268" i="18"/>
  <c r="K268" i="18"/>
  <c r="L268" i="18"/>
  <c r="M268" i="18"/>
  <c r="N268" i="18"/>
  <c r="H269" i="18"/>
  <c r="I269" i="18"/>
  <c r="J269" i="18"/>
  <c r="K269" i="18"/>
  <c r="L269" i="18"/>
  <c r="M269" i="18"/>
  <c r="N269" i="18"/>
  <c r="H270" i="18"/>
  <c r="I270" i="18"/>
  <c r="J270" i="18"/>
  <c r="K270" i="18"/>
  <c r="L270" i="18"/>
  <c r="M270" i="18"/>
  <c r="N270" i="18"/>
  <c r="H271" i="18"/>
  <c r="I271" i="18"/>
  <c r="J271" i="18"/>
  <c r="K271" i="18"/>
  <c r="L271" i="18"/>
  <c r="M271" i="18"/>
  <c r="N271" i="18"/>
  <c r="H272" i="18"/>
  <c r="I272" i="18"/>
  <c r="J272" i="18"/>
  <c r="K272" i="18"/>
  <c r="L272" i="18"/>
  <c r="M272" i="18"/>
  <c r="N272" i="18"/>
  <c r="H273" i="18"/>
  <c r="I273" i="18"/>
  <c r="J273" i="18"/>
  <c r="K273" i="18"/>
  <c r="L273" i="18"/>
  <c r="M273" i="18"/>
  <c r="N273" i="18"/>
  <c r="H274" i="18"/>
  <c r="I274" i="18"/>
  <c r="J274" i="18"/>
  <c r="K274" i="18"/>
  <c r="L274" i="18"/>
  <c r="M274" i="18"/>
  <c r="N274" i="18"/>
  <c r="H275" i="18"/>
  <c r="I275" i="18"/>
  <c r="J275" i="18"/>
  <c r="K275" i="18"/>
  <c r="L275" i="18"/>
  <c r="M275" i="18"/>
  <c r="N275" i="18"/>
  <c r="H276" i="18"/>
  <c r="I276" i="18"/>
  <c r="J276" i="18"/>
  <c r="K276" i="18"/>
  <c r="L276" i="18"/>
  <c r="M276" i="18"/>
  <c r="N276" i="18"/>
  <c r="H277" i="18"/>
  <c r="I277" i="18"/>
  <c r="J277" i="18"/>
  <c r="K277" i="18"/>
  <c r="L277" i="18"/>
  <c r="M277" i="18"/>
  <c r="N277" i="18"/>
  <c r="H278" i="18"/>
  <c r="I278" i="18"/>
  <c r="J278" i="18"/>
  <c r="K278" i="18"/>
  <c r="L278" i="18"/>
  <c r="M278" i="18"/>
  <c r="N278" i="18"/>
  <c r="H279" i="18"/>
  <c r="I279" i="18"/>
  <c r="J279" i="18"/>
  <c r="K279" i="18"/>
  <c r="L279" i="18"/>
  <c r="M279" i="18"/>
  <c r="N279" i="18"/>
  <c r="H280" i="18"/>
  <c r="I280" i="18"/>
  <c r="J280" i="18"/>
  <c r="K280" i="18"/>
  <c r="L280" i="18"/>
  <c r="M280" i="18"/>
  <c r="N280" i="18"/>
  <c r="H281" i="18"/>
  <c r="I281" i="18"/>
  <c r="J281" i="18"/>
  <c r="K281" i="18"/>
  <c r="L281" i="18"/>
  <c r="M281" i="18"/>
  <c r="N281" i="18"/>
  <c r="H282" i="18"/>
  <c r="I282" i="18"/>
  <c r="J282" i="18"/>
  <c r="K282" i="18"/>
  <c r="L282" i="18"/>
  <c r="M282" i="18"/>
  <c r="N282" i="18"/>
  <c r="H283" i="18"/>
  <c r="I283" i="18"/>
  <c r="J283" i="18"/>
  <c r="K283" i="18"/>
  <c r="L283" i="18"/>
  <c r="M283" i="18"/>
  <c r="N283" i="18"/>
  <c r="H284" i="18"/>
  <c r="I284" i="18"/>
  <c r="J284" i="18"/>
  <c r="K284" i="18"/>
  <c r="L284" i="18"/>
  <c r="M284" i="18"/>
  <c r="N284" i="18"/>
  <c r="B5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6" i="2"/>
  <c r="C6" i="2"/>
  <c r="D6" i="2"/>
  <c r="E6" i="2"/>
  <c r="F6" i="2"/>
  <c r="G6" i="2"/>
  <c r="H6" i="2"/>
  <c r="I6" i="2"/>
  <c r="J6" i="2"/>
  <c r="K6" i="2"/>
  <c r="L6" i="2"/>
  <c r="M6" i="2"/>
  <c r="N6" i="2"/>
  <c r="A7" i="2"/>
  <c r="C7" i="2"/>
  <c r="D7" i="2"/>
  <c r="E7" i="2"/>
  <c r="F7" i="2"/>
  <c r="G7" i="2"/>
  <c r="H7" i="2"/>
  <c r="I7" i="2"/>
  <c r="J7" i="2"/>
  <c r="K7" i="2"/>
  <c r="L7" i="2"/>
  <c r="M7" i="2"/>
  <c r="N7" i="2"/>
  <c r="A8" i="2"/>
  <c r="C8" i="2"/>
  <c r="D8" i="2"/>
  <c r="E8" i="2"/>
  <c r="F8" i="2"/>
  <c r="G8" i="2"/>
  <c r="H8" i="2"/>
  <c r="I8" i="2"/>
  <c r="J8" i="2"/>
  <c r="K8" i="2"/>
  <c r="L8" i="2"/>
  <c r="M8" i="2"/>
  <c r="N8" i="2"/>
  <c r="A9" i="2"/>
  <c r="C9" i="2"/>
  <c r="D9" i="2"/>
  <c r="E9" i="2"/>
  <c r="F9" i="2"/>
  <c r="G9" i="2"/>
  <c r="H9" i="2"/>
  <c r="I9" i="2"/>
  <c r="J9" i="2"/>
  <c r="K9" i="2"/>
  <c r="L9" i="2"/>
  <c r="M9" i="2"/>
  <c r="N9" i="2"/>
  <c r="A10" i="2"/>
  <c r="C10" i="2"/>
  <c r="D10" i="2"/>
  <c r="E10" i="2"/>
  <c r="F10" i="2"/>
  <c r="G10" i="2"/>
  <c r="H10" i="2"/>
  <c r="I10" i="2"/>
  <c r="J10" i="2"/>
  <c r="K10" i="2"/>
  <c r="L10" i="2"/>
  <c r="M10" i="2"/>
  <c r="N10" i="2"/>
  <c r="A11" i="2"/>
  <c r="C11" i="2"/>
  <c r="D11" i="2"/>
  <c r="E11" i="2"/>
  <c r="F11" i="2"/>
  <c r="G11" i="2"/>
  <c r="H11" i="2"/>
  <c r="I11" i="2"/>
  <c r="J11" i="2"/>
  <c r="K11" i="2"/>
  <c r="L11" i="2"/>
  <c r="M11" i="2"/>
  <c r="N11" i="2"/>
  <c r="A12" i="2"/>
  <c r="C12" i="2"/>
  <c r="D12" i="2"/>
  <c r="E12" i="2"/>
  <c r="F12" i="2"/>
  <c r="G12" i="2"/>
  <c r="H12" i="2"/>
  <c r="I12" i="2"/>
  <c r="J12" i="2"/>
  <c r="K12" i="2"/>
  <c r="L12" i="2"/>
  <c r="M12" i="2"/>
  <c r="N12" i="2"/>
  <c r="A13" i="2"/>
  <c r="C13" i="2"/>
  <c r="D13" i="2"/>
  <c r="E13" i="2"/>
  <c r="F13" i="2"/>
  <c r="G13" i="2"/>
  <c r="H13" i="2"/>
  <c r="I13" i="2"/>
  <c r="J13" i="2"/>
  <c r="K13" i="2"/>
  <c r="L13" i="2"/>
  <c r="M13" i="2"/>
  <c r="N13" i="2"/>
  <c r="A14" i="2"/>
  <c r="C14" i="2"/>
  <c r="D14" i="2"/>
  <c r="E14" i="2"/>
  <c r="F14" i="2"/>
  <c r="G14" i="2"/>
  <c r="H14" i="2"/>
  <c r="I14" i="2"/>
  <c r="J14" i="2"/>
  <c r="K14" i="2"/>
  <c r="L14" i="2"/>
  <c r="M14" i="2"/>
  <c r="N14" i="2"/>
  <c r="A15" i="2"/>
  <c r="C15" i="2"/>
  <c r="D15" i="2"/>
  <c r="E15" i="2"/>
  <c r="F15" i="2"/>
  <c r="G15" i="2"/>
  <c r="H15" i="2"/>
  <c r="I15" i="2"/>
  <c r="J15" i="2"/>
  <c r="K15" i="2"/>
  <c r="L15" i="2"/>
  <c r="M15" i="2"/>
  <c r="N15" i="2"/>
  <c r="A16" i="2"/>
  <c r="C16" i="2"/>
  <c r="D16" i="2"/>
  <c r="E16" i="2"/>
  <c r="F16" i="2"/>
  <c r="G16" i="2"/>
  <c r="H16" i="2"/>
  <c r="I16" i="2"/>
  <c r="J16" i="2"/>
  <c r="K16" i="2"/>
  <c r="L16" i="2"/>
  <c r="M16" i="2"/>
  <c r="N16" i="2"/>
  <c r="A17" i="2"/>
  <c r="C17" i="2"/>
  <c r="D17" i="2"/>
  <c r="E17" i="2"/>
  <c r="F17" i="2"/>
  <c r="G17" i="2"/>
  <c r="H17" i="2"/>
  <c r="I17" i="2"/>
  <c r="J17" i="2"/>
  <c r="K17" i="2"/>
  <c r="L17" i="2"/>
  <c r="M17" i="2"/>
  <c r="N17" i="2"/>
  <c r="A18" i="2"/>
  <c r="C18" i="2"/>
  <c r="D18" i="2"/>
  <c r="E18" i="2"/>
  <c r="F18" i="2"/>
  <c r="G18" i="2"/>
  <c r="H18" i="2"/>
  <c r="I18" i="2"/>
  <c r="J18" i="2"/>
  <c r="K18" i="2"/>
  <c r="L18" i="2"/>
  <c r="M18" i="2"/>
  <c r="N18" i="2"/>
  <c r="A19" i="2"/>
  <c r="C19" i="2"/>
  <c r="D19" i="2"/>
  <c r="E19" i="2"/>
  <c r="F19" i="2"/>
  <c r="G19" i="2"/>
  <c r="H19" i="2"/>
  <c r="I19" i="2"/>
  <c r="J19" i="2"/>
  <c r="K19" i="2"/>
  <c r="L19" i="2"/>
  <c r="M19" i="2"/>
  <c r="N19" i="2"/>
  <c r="A20" i="2"/>
  <c r="C20" i="2"/>
  <c r="D20" i="2"/>
  <c r="E20" i="2"/>
  <c r="F20" i="2"/>
  <c r="G20" i="2"/>
  <c r="H20" i="2"/>
  <c r="I20" i="2"/>
  <c r="J20" i="2"/>
  <c r="K20" i="2"/>
  <c r="L20" i="2"/>
  <c r="M20" i="2"/>
  <c r="N20" i="2"/>
  <c r="A21" i="2"/>
  <c r="C21" i="2"/>
  <c r="D21" i="2"/>
  <c r="E21" i="2"/>
  <c r="F21" i="2"/>
  <c r="G21" i="2"/>
  <c r="H21" i="2"/>
  <c r="I21" i="2"/>
  <c r="J21" i="2"/>
  <c r="K21" i="2"/>
  <c r="L21" i="2"/>
  <c r="M21" i="2"/>
  <c r="N21" i="2"/>
  <c r="A22" i="2"/>
  <c r="C22" i="2"/>
  <c r="D22" i="2"/>
  <c r="E22" i="2"/>
  <c r="F22" i="2"/>
  <c r="G22" i="2"/>
  <c r="H22" i="2"/>
  <c r="I22" i="2"/>
  <c r="J22" i="2"/>
  <c r="K22" i="2"/>
  <c r="L22" i="2"/>
  <c r="M22" i="2"/>
  <c r="N22" i="2"/>
  <c r="A23" i="2"/>
  <c r="C23" i="2"/>
  <c r="D23" i="2"/>
  <c r="E23" i="2"/>
  <c r="F23" i="2"/>
  <c r="G23" i="2"/>
  <c r="H23" i="2"/>
  <c r="I23" i="2"/>
  <c r="J23" i="2"/>
  <c r="K23" i="2"/>
  <c r="L23" i="2"/>
  <c r="M23" i="2"/>
  <c r="N23" i="2"/>
  <c r="A24" i="2"/>
  <c r="C24" i="2"/>
  <c r="D24" i="2"/>
  <c r="E24" i="2"/>
  <c r="F24" i="2"/>
  <c r="G24" i="2"/>
  <c r="H24" i="2"/>
  <c r="I24" i="2"/>
  <c r="J24" i="2"/>
  <c r="K24" i="2"/>
  <c r="L24" i="2"/>
  <c r="M24" i="2"/>
  <c r="N24" i="2"/>
  <c r="A25" i="2"/>
  <c r="C25" i="2"/>
  <c r="D25" i="2"/>
  <c r="E25" i="2"/>
  <c r="F25" i="2"/>
  <c r="G25" i="2"/>
  <c r="H25" i="2"/>
  <c r="I25" i="2"/>
  <c r="J25" i="2"/>
  <c r="K25" i="2"/>
  <c r="L25" i="2"/>
  <c r="M25" i="2"/>
  <c r="N25" i="2"/>
  <c r="A26" i="2"/>
  <c r="C26" i="2"/>
  <c r="D26" i="2"/>
  <c r="E26" i="2"/>
  <c r="F26" i="2"/>
  <c r="G26" i="2"/>
  <c r="H26" i="2"/>
  <c r="I26" i="2"/>
  <c r="J26" i="2"/>
  <c r="K26" i="2"/>
  <c r="L26" i="2"/>
  <c r="M26" i="2"/>
  <c r="N26" i="2"/>
  <c r="A27" i="2"/>
  <c r="C27" i="2"/>
  <c r="D27" i="2"/>
  <c r="E27" i="2"/>
  <c r="F27" i="2"/>
  <c r="G27" i="2"/>
  <c r="H27" i="2"/>
  <c r="I27" i="2"/>
  <c r="J27" i="2"/>
  <c r="K27" i="2"/>
  <c r="L27" i="2"/>
  <c r="M27" i="2"/>
  <c r="N27" i="2"/>
  <c r="A28" i="2"/>
  <c r="C28" i="2"/>
  <c r="D28" i="2"/>
  <c r="E28" i="2"/>
  <c r="F28" i="2"/>
  <c r="G28" i="2"/>
  <c r="H28" i="2"/>
  <c r="I28" i="2"/>
  <c r="J28" i="2"/>
  <c r="K28" i="2"/>
  <c r="L28" i="2"/>
  <c r="M28" i="2"/>
  <c r="N28" i="2"/>
  <c r="A29" i="2"/>
  <c r="C29" i="2"/>
  <c r="D29" i="2"/>
  <c r="E29" i="2"/>
  <c r="F29" i="2"/>
  <c r="G29" i="2"/>
  <c r="H29" i="2"/>
  <c r="I29" i="2"/>
  <c r="J29" i="2"/>
  <c r="K29" i="2"/>
  <c r="L29" i="2"/>
  <c r="M29" i="2"/>
  <c r="N29" i="2"/>
  <c r="A30" i="2"/>
  <c r="C30" i="2"/>
  <c r="D30" i="2"/>
  <c r="E30" i="2"/>
  <c r="F30" i="2"/>
  <c r="G30" i="2"/>
  <c r="H30" i="2"/>
  <c r="I30" i="2"/>
  <c r="J30" i="2"/>
  <c r="K30" i="2"/>
  <c r="L30" i="2"/>
  <c r="M30" i="2"/>
  <c r="N30" i="2"/>
  <c r="A31" i="2"/>
  <c r="C31" i="2"/>
  <c r="D31" i="2"/>
  <c r="E31" i="2"/>
  <c r="F31" i="2"/>
  <c r="G31" i="2"/>
  <c r="H31" i="2"/>
  <c r="I31" i="2"/>
  <c r="J31" i="2"/>
  <c r="K31" i="2"/>
  <c r="L31" i="2"/>
  <c r="M31" i="2"/>
  <c r="N31" i="2"/>
  <c r="A32" i="2"/>
  <c r="C32" i="2"/>
  <c r="D32" i="2"/>
  <c r="E32" i="2"/>
  <c r="F32" i="2"/>
  <c r="G32" i="2"/>
  <c r="H32" i="2"/>
  <c r="I32" i="2"/>
  <c r="J32" i="2"/>
  <c r="K32" i="2"/>
  <c r="L32" i="2"/>
  <c r="M32" i="2"/>
  <c r="N32" i="2"/>
  <c r="A33" i="2"/>
  <c r="C33" i="2"/>
  <c r="D33" i="2"/>
  <c r="E33" i="2"/>
  <c r="F33" i="2"/>
  <c r="G33" i="2"/>
  <c r="H33" i="2"/>
  <c r="I33" i="2"/>
  <c r="J33" i="2"/>
  <c r="K33" i="2"/>
  <c r="L33" i="2"/>
  <c r="M33" i="2"/>
  <c r="N33" i="2"/>
  <c r="A34" i="2"/>
  <c r="C34" i="2"/>
  <c r="D34" i="2"/>
  <c r="E34" i="2"/>
  <c r="F34" i="2"/>
  <c r="G34" i="2"/>
  <c r="H34" i="2"/>
  <c r="I34" i="2"/>
  <c r="J34" i="2"/>
  <c r="K34" i="2"/>
  <c r="L34" i="2"/>
  <c r="M34" i="2"/>
  <c r="N34" i="2"/>
  <c r="A35" i="2"/>
  <c r="C35" i="2"/>
  <c r="D35" i="2"/>
  <c r="E35" i="2"/>
  <c r="F35" i="2"/>
  <c r="G35" i="2"/>
  <c r="H35" i="2"/>
  <c r="I35" i="2"/>
  <c r="J35" i="2"/>
  <c r="K35" i="2"/>
  <c r="L35" i="2"/>
  <c r="M35" i="2"/>
  <c r="N35" i="2"/>
  <c r="A36" i="2"/>
  <c r="C36" i="2"/>
  <c r="D36" i="2"/>
  <c r="E36" i="2"/>
  <c r="F36" i="2"/>
  <c r="G36" i="2"/>
  <c r="H36" i="2"/>
  <c r="I36" i="2"/>
  <c r="J36" i="2"/>
  <c r="K36" i="2"/>
  <c r="L36" i="2"/>
  <c r="M36" i="2"/>
  <c r="N36" i="2"/>
  <c r="A37" i="2"/>
  <c r="C37" i="2"/>
  <c r="D37" i="2"/>
  <c r="E37" i="2"/>
  <c r="F37" i="2"/>
  <c r="G37" i="2"/>
  <c r="H37" i="2"/>
  <c r="I37" i="2"/>
  <c r="J37" i="2"/>
  <c r="K37" i="2"/>
  <c r="L37" i="2"/>
  <c r="M37" i="2"/>
  <c r="N37" i="2"/>
  <c r="A38" i="2"/>
  <c r="C38" i="2"/>
  <c r="D38" i="2"/>
  <c r="E38" i="2"/>
  <c r="F38" i="2"/>
  <c r="G38" i="2"/>
  <c r="H38" i="2"/>
  <c r="I38" i="2"/>
  <c r="J38" i="2"/>
  <c r="K38" i="2"/>
  <c r="L38" i="2"/>
  <c r="M38" i="2"/>
  <c r="N38" i="2"/>
  <c r="A39" i="2"/>
  <c r="C39" i="2"/>
  <c r="D39" i="2"/>
  <c r="E39" i="2"/>
  <c r="F39" i="2"/>
  <c r="G39" i="2"/>
  <c r="H39" i="2"/>
  <c r="I39" i="2"/>
  <c r="J39" i="2"/>
  <c r="K39" i="2"/>
  <c r="L39" i="2"/>
  <c r="M39" i="2"/>
  <c r="N39" i="2"/>
  <c r="A40" i="2"/>
  <c r="C40" i="2"/>
  <c r="D40" i="2"/>
  <c r="E40" i="2"/>
  <c r="F40" i="2"/>
  <c r="G40" i="2"/>
  <c r="H40" i="2"/>
  <c r="I40" i="2"/>
  <c r="J40" i="2"/>
  <c r="K40" i="2"/>
  <c r="L40" i="2"/>
  <c r="M40" i="2"/>
  <c r="N40" i="2"/>
  <c r="A41" i="2"/>
  <c r="C41" i="2"/>
  <c r="D41" i="2"/>
  <c r="E41" i="2"/>
  <c r="F41" i="2"/>
  <c r="G41" i="2"/>
  <c r="H41" i="2"/>
  <c r="I41" i="2"/>
  <c r="J41" i="2"/>
  <c r="K41" i="2"/>
  <c r="L41" i="2"/>
  <c r="M41" i="2"/>
  <c r="N41" i="2"/>
  <c r="A42" i="2"/>
  <c r="C42" i="2"/>
  <c r="D42" i="2"/>
  <c r="E42" i="2"/>
  <c r="F42" i="2"/>
  <c r="G42" i="2"/>
  <c r="H42" i="2"/>
  <c r="I42" i="2"/>
  <c r="J42" i="2"/>
  <c r="K42" i="2"/>
  <c r="L42" i="2"/>
  <c r="M42" i="2"/>
  <c r="N42" i="2"/>
  <c r="A43" i="2"/>
  <c r="C43" i="2"/>
  <c r="D43" i="2"/>
  <c r="E43" i="2"/>
  <c r="F43" i="2"/>
  <c r="G43" i="2"/>
  <c r="H43" i="2"/>
  <c r="I43" i="2"/>
  <c r="J43" i="2"/>
  <c r="K43" i="2"/>
  <c r="L43" i="2"/>
  <c r="M43" i="2"/>
  <c r="N43" i="2"/>
  <c r="A44" i="2"/>
  <c r="C44" i="2"/>
  <c r="D44" i="2"/>
  <c r="E44" i="2"/>
  <c r="F44" i="2"/>
  <c r="G44" i="2"/>
  <c r="H44" i="2"/>
  <c r="I44" i="2"/>
  <c r="J44" i="2"/>
  <c r="K44" i="2"/>
  <c r="L44" i="2"/>
  <c r="M44" i="2"/>
  <c r="N44" i="2"/>
  <c r="A45" i="2"/>
  <c r="C45" i="2"/>
  <c r="D45" i="2"/>
  <c r="E45" i="2"/>
  <c r="F45" i="2"/>
  <c r="G45" i="2"/>
  <c r="H45" i="2"/>
  <c r="I45" i="2"/>
  <c r="J45" i="2"/>
  <c r="K45" i="2"/>
  <c r="L45" i="2"/>
  <c r="M45" i="2"/>
  <c r="N45" i="2"/>
  <c r="A46" i="2"/>
  <c r="C46" i="2"/>
  <c r="D46" i="2"/>
  <c r="E46" i="2"/>
  <c r="F46" i="2"/>
  <c r="G46" i="2"/>
  <c r="H46" i="2"/>
  <c r="I46" i="2"/>
  <c r="J46" i="2"/>
  <c r="K46" i="2"/>
  <c r="L46" i="2"/>
  <c r="M46" i="2"/>
  <c r="N46" i="2"/>
  <c r="A47" i="2"/>
  <c r="C47" i="2"/>
  <c r="D47" i="2"/>
  <c r="E47" i="2"/>
  <c r="F47" i="2"/>
  <c r="G47" i="2"/>
  <c r="H47" i="2"/>
  <c r="I47" i="2"/>
  <c r="J47" i="2"/>
  <c r="K47" i="2"/>
  <c r="L47" i="2"/>
  <c r="M47" i="2"/>
  <c r="N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A77" i="2"/>
  <c r="C77" i="2"/>
  <c r="D77" i="2"/>
  <c r="E77" i="2"/>
  <c r="F77" i="2"/>
  <c r="G77" i="2"/>
  <c r="H77" i="2"/>
  <c r="I77" i="2"/>
  <c r="J77" i="2"/>
  <c r="K77" i="2"/>
  <c r="L77" i="2"/>
  <c r="M77" i="2"/>
  <c r="N77" i="2"/>
  <c r="A78" i="2"/>
  <c r="C78" i="2"/>
  <c r="D78" i="2"/>
  <c r="E78" i="2"/>
  <c r="F78" i="2"/>
  <c r="G78" i="2"/>
  <c r="H78" i="2"/>
  <c r="I78" i="2"/>
  <c r="J78" i="2"/>
  <c r="K78" i="2"/>
  <c r="L78" i="2"/>
  <c r="M78" i="2"/>
  <c r="N78" i="2"/>
  <c r="A79" i="2"/>
  <c r="C79" i="2"/>
  <c r="D79" i="2"/>
  <c r="E79" i="2"/>
  <c r="F79" i="2"/>
  <c r="G79" i="2"/>
  <c r="H79" i="2"/>
  <c r="I79" i="2"/>
  <c r="J79" i="2"/>
  <c r="K79" i="2"/>
  <c r="L79" i="2"/>
  <c r="M79" i="2"/>
  <c r="N79" i="2"/>
  <c r="A80" i="2"/>
  <c r="C80" i="2"/>
  <c r="D80" i="2"/>
  <c r="E80" i="2"/>
  <c r="F80" i="2"/>
  <c r="G80" i="2"/>
  <c r="H80" i="2"/>
  <c r="I80" i="2"/>
  <c r="J80" i="2"/>
  <c r="K80" i="2"/>
  <c r="L80" i="2"/>
  <c r="M80" i="2"/>
  <c r="N80" i="2"/>
  <c r="A81" i="2"/>
  <c r="C81" i="2"/>
  <c r="D81" i="2"/>
  <c r="E81" i="2"/>
  <c r="F81" i="2"/>
  <c r="G81" i="2"/>
  <c r="H81" i="2"/>
  <c r="I81" i="2"/>
  <c r="J81" i="2"/>
  <c r="K81" i="2"/>
  <c r="L81" i="2"/>
  <c r="M81" i="2"/>
  <c r="N81" i="2"/>
  <c r="A82" i="2"/>
  <c r="C82" i="2"/>
  <c r="D82" i="2"/>
  <c r="E82" i="2"/>
  <c r="F82" i="2"/>
  <c r="G82" i="2"/>
  <c r="H82" i="2"/>
  <c r="I82" i="2"/>
  <c r="J82" i="2"/>
  <c r="K82" i="2"/>
  <c r="L82" i="2"/>
  <c r="M82" i="2"/>
  <c r="N82" i="2"/>
  <c r="A83" i="2"/>
  <c r="C83" i="2"/>
  <c r="D83" i="2"/>
  <c r="E83" i="2"/>
  <c r="F83" i="2"/>
  <c r="G83" i="2"/>
  <c r="H83" i="2"/>
  <c r="I83" i="2"/>
  <c r="J83" i="2"/>
  <c r="K83" i="2"/>
  <c r="L83" i="2"/>
  <c r="M83" i="2"/>
  <c r="N83" i="2"/>
  <c r="A84" i="2"/>
  <c r="C84" i="2"/>
  <c r="D84" i="2"/>
  <c r="E84" i="2"/>
  <c r="F84" i="2"/>
  <c r="G84" i="2"/>
  <c r="H84" i="2"/>
  <c r="I84" i="2"/>
  <c r="J84" i="2"/>
  <c r="K84" i="2"/>
  <c r="L84" i="2"/>
  <c r="M84" i="2"/>
  <c r="N84" i="2"/>
  <c r="A85" i="2"/>
  <c r="C85" i="2"/>
  <c r="D85" i="2"/>
  <c r="E85" i="2"/>
  <c r="F85" i="2"/>
  <c r="G85" i="2"/>
  <c r="H85" i="2"/>
  <c r="I85" i="2"/>
  <c r="J85" i="2"/>
  <c r="K85" i="2"/>
  <c r="L85" i="2"/>
  <c r="M85" i="2"/>
  <c r="N85" i="2"/>
  <c r="A86" i="2"/>
  <c r="C86" i="2"/>
  <c r="D86" i="2"/>
  <c r="E86" i="2"/>
  <c r="F86" i="2"/>
  <c r="G86" i="2"/>
  <c r="H86" i="2"/>
  <c r="I86" i="2"/>
  <c r="J86" i="2"/>
  <c r="K86" i="2"/>
  <c r="L86" i="2"/>
  <c r="M86" i="2"/>
  <c r="N86" i="2"/>
  <c r="A87" i="2"/>
  <c r="C87" i="2"/>
  <c r="D87" i="2"/>
  <c r="E87" i="2"/>
  <c r="F87" i="2"/>
  <c r="G87" i="2"/>
  <c r="H87" i="2"/>
  <c r="I87" i="2"/>
  <c r="J87" i="2"/>
  <c r="K87" i="2"/>
  <c r="L87" i="2"/>
  <c r="M87" i="2"/>
  <c r="N87" i="2"/>
  <c r="A88" i="2"/>
  <c r="C88" i="2"/>
  <c r="D88" i="2"/>
  <c r="E88" i="2"/>
  <c r="F88" i="2"/>
  <c r="G88" i="2"/>
  <c r="H88" i="2"/>
  <c r="I88" i="2"/>
  <c r="J88" i="2"/>
  <c r="K88" i="2"/>
  <c r="L88" i="2"/>
  <c r="M88" i="2"/>
  <c r="N88" i="2"/>
  <c r="A89" i="2"/>
  <c r="C89" i="2"/>
  <c r="D89" i="2"/>
  <c r="E89" i="2"/>
  <c r="F89" i="2"/>
  <c r="G89" i="2"/>
  <c r="H89" i="2"/>
  <c r="I89" i="2"/>
  <c r="J89" i="2"/>
  <c r="K89" i="2"/>
  <c r="L89" i="2"/>
  <c r="M89" i="2"/>
  <c r="N89" i="2"/>
  <c r="A90" i="2"/>
  <c r="C90" i="2"/>
  <c r="D90" i="2"/>
  <c r="E90" i="2"/>
  <c r="F90" i="2"/>
  <c r="G90" i="2"/>
  <c r="H90" i="2"/>
  <c r="I90" i="2"/>
  <c r="J90" i="2"/>
  <c r="K90" i="2"/>
  <c r="L90" i="2"/>
  <c r="M90" i="2"/>
  <c r="N90" i="2"/>
  <c r="A91" i="2"/>
  <c r="C91" i="2"/>
  <c r="D91" i="2"/>
  <c r="E91" i="2"/>
  <c r="F91" i="2"/>
  <c r="G91" i="2"/>
  <c r="H91" i="2"/>
  <c r="I91" i="2"/>
  <c r="J91" i="2"/>
  <c r="K91" i="2"/>
  <c r="L91" i="2"/>
  <c r="M91" i="2"/>
  <c r="N91" i="2"/>
  <c r="A92" i="2"/>
  <c r="C92" i="2"/>
  <c r="D92" i="2"/>
  <c r="E92" i="2"/>
  <c r="F92" i="2"/>
  <c r="G92" i="2"/>
  <c r="H92" i="2"/>
  <c r="I92" i="2"/>
  <c r="J92" i="2"/>
  <c r="K92" i="2"/>
  <c r="L92" i="2"/>
  <c r="M92" i="2"/>
  <c r="N92" i="2"/>
  <c r="A93" i="2"/>
  <c r="C93" i="2"/>
  <c r="D93" i="2"/>
  <c r="E93" i="2"/>
  <c r="F93" i="2"/>
  <c r="G93" i="2"/>
  <c r="H93" i="2"/>
  <c r="I93" i="2"/>
  <c r="J93" i="2"/>
  <c r="K93" i="2"/>
  <c r="L93" i="2"/>
  <c r="M93" i="2"/>
  <c r="N93" i="2"/>
  <c r="A94" i="2"/>
  <c r="C94" i="2"/>
  <c r="D94" i="2"/>
  <c r="E94" i="2"/>
  <c r="F94" i="2"/>
  <c r="G94" i="2"/>
  <c r="H94" i="2"/>
  <c r="I94" i="2"/>
  <c r="J94" i="2"/>
  <c r="K94" i="2"/>
  <c r="L94" i="2"/>
  <c r="M94" i="2"/>
  <c r="N94" i="2"/>
  <c r="A95" i="2"/>
  <c r="C95" i="2"/>
  <c r="D95" i="2"/>
  <c r="E95" i="2"/>
  <c r="F95" i="2"/>
  <c r="G95" i="2"/>
  <c r="H95" i="2"/>
  <c r="I95" i="2"/>
  <c r="J95" i="2"/>
  <c r="K95" i="2"/>
  <c r="L95" i="2"/>
  <c r="M95" i="2"/>
  <c r="N95" i="2"/>
  <c r="A96" i="2"/>
  <c r="C96" i="2"/>
  <c r="D96" i="2"/>
  <c r="E96" i="2"/>
  <c r="F96" i="2"/>
  <c r="G96" i="2"/>
  <c r="H96" i="2"/>
  <c r="I96" i="2"/>
  <c r="J96" i="2"/>
  <c r="K96" i="2"/>
  <c r="L96" i="2"/>
  <c r="M96" i="2"/>
  <c r="N96" i="2"/>
  <c r="A97" i="2"/>
  <c r="C97" i="2"/>
  <c r="D97" i="2"/>
  <c r="E97" i="2"/>
  <c r="F97" i="2"/>
  <c r="G97" i="2"/>
  <c r="H97" i="2"/>
  <c r="I97" i="2"/>
  <c r="J97" i="2"/>
  <c r="K97" i="2"/>
  <c r="L97" i="2"/>
  <c r="M97" i="2"/>
  <c r="N97" i="2"/>
  <c r="A98" i="2"/>
  <c r="C98" i="2"/>
  <c r="D98" i="2"/>
  <c r="E98" i="2"/>
  <c r="F98" i="2"/>
  <c r="G98" i="2"/>
  <c r="H98" i="2"/>
  <c r="I98" i="2"/>
  <c r="J98" i="2"/>
  <c r="K98" i="2"/>
  <c r="L98" i="2"/>
  <c r="M98" i="2"/>
  <c r="N98" i="2"/>
  <c r="A99" i="2"/>
  <c r="C99" i="2"/>
  <c r="D99" i="2"/>
  <c r="E99" i="2"/>
  <c r="F99" i="2"/>
  <c r="G99" i="2"/>
  <c r="H99" i="2"/>
  <c r="I99" i="2"/>
  <c r="J99" i="2"/>
  <c r="K99" i="2"/>
  <c r="L99" i="2"/>
  <c r="M99" i="2"/>
  <c r="N99" i="2"/>
  <c r="A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C10" i="8"/>
  <c r="D10" i="8"/>
  <c r="E10" i="8"/>
  <c r="F10" i="8"/>
  <c r="K10" i="8"/>
  <c r="L10" i="8"/>
  <c r="M10" i="8"/>
  <c r="N10" i="8"/>
  <c r="P10" i="8"/>
  <c r="C11" i="8"/>
  <c r="D11" i="8"/>
  <c r="E11" i="8"/>
  <c r="F11" i="8"/>
  <c r="G11" i="8"/>
  <c r="H11" i="8"/>
  <c r="I11" i="8"/>
  <c r="J11" i="8"/>
  <c r="K11" i="8"/>
  <c r="L11" i="8"/>
  <c r="M11" i="8"/>
  <c r="N11" i="8"/>
  <c r="P11" i="8"/>
  <c r="C12" i="8"/>
  <c r="D12" i="8"/>
  <c r="E12" i="8"/>
  <c r="F12" i="8"/>
  <c r="G12" i="8"/>
  <c r="H12" i="8"/>
  <c r="I12" i="8"/>
  <c r="J12" i="8"/>
  <c r="K12" i="8"/>
  <c r="L12" i="8"/>
  <c r="M12" i="8"/>
  <c r="N12" i="8"/>
  <c r="P12" i="8"/>
  <c r="C13" i="8"/>
  <c r="D13" i="8"/>
  <c r="E13" i="8"/>
  <c r="F13" i="8"/>
  <c r="G13" i="8"/>
  <c r="H13" i="8"/>
  <c r="I13" i="8"/>
  <c r="J13" i="8"/>
  <c r="K13" i="8"/>
  <c r="L13" i="8"/>
  <c r="M13" i="8"/>
  <c r="N13" i="8"/>
  <c r="P13" i="8"/>
  <c r="C14" i="8"/>
  <c r="D14" i="8"/>
  <c r="E14" i="8"/>
  <c r="F14" i="8"/>
  <c r="G14" i="8"/>
  <c r="H14" i="8"/>
  <c r="I14" i="8"/>
  <c r="J14" i="8"/>
  <c r="K14" i="8"/>
  <c r="L14" i="8"/>
  <c r="M14" i="8"/>
  <c r="N14" i="8"/>
  <c r="P14" i="8"/>
  <c r="C15" i="8"/>
  <c r="D15" i="8"/>
  <c r="E15" i="8"/>
  <c r="F15" i="8"/>
  <c r="G15" i="8"/>
  <c r="H15" i="8"/>
  <c r="I15" i="8"/>
  <c r="J15" i="8"/>
  <c r="K15" i="8"/>
  <c r="L15" i="8"/>
  <c r="M15" i="8"/>
  <c r="N15" i="8"/>
  <c r="P15" i="8"/>
  <c r="C16" i="8"/>
  <c r="D16" i="8"/>
  <c r="E16" i="8"/>
  <c r="F16" i="8"/>
  <c r="G16" i="8"/>
  <c r="H16" i="8"/>
  <c r="I16" i="8"/>
  <c r="J16" i="8"/>
  <c r="K16" i="8"/>
  <c r="L16" i="8"/>
  <c r="M16" i="8"/>
  <c r="N16" i="8"/>
  <c r="P16" i="8"/>
  <c r="C17" i="8"/>
  <c r="D17" i="8"/>
  <c r="E17" i="8"/>
  <c r="F17" i="8"/>
  <c r="G17" i="8"/>
  <c r="H17" i="8"/>
  <c r="I17" i="8"/>
  <c r="J17" i="8"/>
  <c r="K17" i="8"/>
  <c r="L17" i="8"/>
  <c r="M17" i="8"/>
  <c r="N17" i="8"/>
  <c r="P17" i="8"/>
  <c r="C18" i="8"/>
  <c r="D18" i="8"/>
  <c r="E18" i="8"/>
  <c r="F18" i="8"/>
  <c r="G18" i="8"/>
  <c r="H18" i="8"/>
  <c r="I18" i="8"/>
  <c r="J18" i="8"/>
  <c r="K18" i="8"/>
  <c r="L18" i="8"/>
  <c r="M18" i="8"/>
  <c r="N18" i="8"/>
  <c r="P18" i="8"/>
  <c r="C19" i="8"/>
  <c r="D19" i="8"/>
  <c r="E19" i="8"/>
  <c r="F19" i="8"/>
  <c r="G19" i="8"/>
  <c r="H19" i="8"/>
  <c r="I19" i="8"/>
  <c r="J19" i="8"/>
  <c r="K19" i="8"/>
  <c r="L19" i="8"/>
  <c r="M19" i="8"/>
  <c r="N19" i="8"/>
  <c r="P19" i="8"/>
  <c r="C20" i="8"/>
  <c r="D20" i="8"/>
  <c r="E20" i="8"/>
  <c r="F20" i="8"/>
  <c r="G20" i="8"/>
  <c r="H20" i="8"/>
  <c r="I20" i="8"/>
  <c r="J20" i="8"/>
  <c r="K20" i="8"/>
  <c r="L20" i="8"/>
  <c r="M20" i="8"/>
  <c r="N20" i="8"/>
  <c r="P20" i="8"/>
  <c r="C21" i="8"/>
  <c r="D21" i="8"/>
  <c r="E21" i="8"/>
  <c r="F21" i="8"/>
  <c r="G21" i="8"/>
  <c r="H21" i="8"/>
  <c r="I21" i="8"/>
  <c r="J21" i="8"/>
  <c r="K21" i="8"/>
  <c r="L21" i="8"/>
  <c r="M21" i="8"/>
  <c r="N21" i="8"/>
  <c r="P21" i="8"/>
  <c r="C22" i="8"/>
  <c r="D22" i="8"/>
  <c r="E22" i="8"/>
  <c r="F22" i="8"/>
  <c r="G22" i="8"/>
  <c r="H22" i="8"/>
  <c r="I22" i="8"/>
  <c r="J22" i="8"/>
  <c r="K22" i="8"/>
  <c r="L22" i="8"/>
  <c r="M22" i="8"/>
  <c r="N22" i="8"/>
  <c r="P22" i="8"/>
  <c r="C23" i="8"/>
  <c r="D23" i="8"/>
  <c r="E23" i="8"/>
  <c r="F23" i="8"/>
  <c r="G23" i="8"/>
  <c r="H23" i="8"/>
  <c r="I23" i="8"/>
  <c r="J23" i="8"/>
  <c r="K23" i="8"/>
  <c r="L23" i="8"/>
  <c r="M23" i="8"/>
  <c r="N23" i="8"/>
  <c r="P23" i="8"/>
  <c r="C24" i="8"/>
  <c r="D24" i="8"/>
  <c r="E24" i="8"/>
  <c r="F24" i="8"/>
  <c r="G24" i="8"/>
  <c r="H24" i="8"/>
  <c r="I24" i="8"/>
  <c r="J24" i="8"/>
  <c r="K24" i="8"/>
  <c r="L24" i="8"/>
  <c r="M24" i="8"/>
  <c r="N24" i="8"/>
  <c r="P24" i="8"/>
  <c r="C25" i="8"/>
  <c r="D25" i="8"/>
  <c r="E25" i="8"/>
  <c r="F25" i="8"/>
  <c r="G25" i="8"/>
  <c r="H25" i="8"/>
  <c r="I25" i="8"/>
  <c r="J25" i="8"/>
  <c r="K25" i="8"/>
  <c r="L25" i="8"/>
  <c r="M25" i="8"/>
  <c r="N25" i="8"/>
  <c r="P25" i="8"/>
  <c r="C26" i="8"/>
  <c r="D26" i="8"/>
  <c r="E26" i="8"/>
  <c r="F26" i="8"/>
  <c r="G26" i="8"/>
  <c r="H26" i="8"/>
  <c r="I26" i="8"/>
  <c r="J26" i="8"/>
  <c r="K26" i="8"/>
  <c r="L26" i="8"/>
  <c r="M26" i="8"/>
  <c r="N26" i="8"/>
  <c r="P26" i="8"/>
  <c r="C27" i="8"/>
  <c r="D27" i="8"/>
  <c r="E27" i="8"/>
  <c r="F27" i="8"/>
  <c r="G27" i="8"/>
  <c r="H27" i="8"/>
  <c r="I27" i="8"/>
  <c r="J27" i="8"/>
  <c r="K27" i="8"/>
  <c r="L27" i="8"/>
  <c r="M27" i="8"/>
  <c r="N27" i="8"/>
  <c r="P27" i="8"/>
  <c r="C28" i="8"/>
  <c r="D28" i="8"/>
  <c r="E28" i="8"/>
  <c r="F28" i="8"/>
  <c r="G28" i="8"/>
  <c r="H28" i="8"/>
  <c r="I28" i="8"/>
  <c r="J28" i="8"/>
  <c r="K28" i="8"/>
  <c r="L28" i="8"/>
  <c r="M28" i="8"/>
  <c r="N28" i="8"/>
  <c r="P28" i="8"/>
  <c r="C29" i="8"/>
  <c r="D29" i="8"/>
  <c r="E29" i="8"/>
  <c r="F29" i="8"/>
  <c r="G29" i="8"/>
  <c r="H29" i="8"/>
  <c r="I29" i="8"/>
  <c r="J29" i="8"/>
  <c r="K29" i="8"/>
  <c r="L29" i="8"/>
  <c r="M29" i="8"/>
  <c r="N29" i="8"/>
  <c r="P29" i="8"/>
  <c r="C30" i="8"/>
  <c r="D30" i="8"/>
  <c r="E30" i="8"/>
  <c r="F30" i="8"/>
  <c r="G30" i="8"/>
  <c r="H30" i="8"/>
  <c r="I30" i="8"/>
  <c r="J30" i="8"/>
  <c r="K30" i="8"/>
  <c r="L30" i="8"/>
  <c r="M30" i="8"/>
  <c r="N30" i="8"/>
  <c r="P30" i="8"/>
  <c r="C31" i="8"/>
  <c r="D31" i="8"/>
  <c r="E31" i="8"/>
  <c r="F31" i="8"/>
  <c r="G31" i="8"/>
  <c r="H31" i="8"/>
  <c r="I31" i="8"/>
  <c r="J31" i="8"/>
  <c r="K31" i="8"/>
  <c r="L31" i="8"/>
  <c r="M31" i="8"/>
  <c r="N31" i="8"/>
  <c r="P31" i="8"/>
  <c r="C32" i="8"/>
  <c r="D32" i="8"/>
  <c r="E32" i="8"/>
  <c r="F32" i="8"/>
  <c r="G32" i="8"/>
  <c r="H32" i="8"/>
  <c r="I32" i="8"/>
  <c r="J32" i="8"/>
  <c r="K32" i="8"/>
  <c r="L32" i="8"/>
  <c r="M32" i="8"/>
  <c r="N32" i="8"/>
  <c r="P32" i="8"/>
  <c r="C33" i="8"/>
  <c r="D33" i="8"/>
  <c r="E33" i="8"/>
  <c r="F33" i="8"/>
  <c r="G33" i="8"/>
  <c r="H33" i="8"/>
  <c r="I33" i="8"/>
  <c r="J33" i="8"/>
  <c r="K33" i="8"/>
  <c r="L33" i="8"/>
  <c r="M33" i="8"/>
  <c r="N33" i="8"/>
  <c r="P33" i="8"/>
  <c r="J9" i="13"/>
  <c r="Q9" i="13"/>
  <c r="J10" i="13"/>
  <c r="K10" i="13"/>
  <c r="L10" i="13"/>
  <c r="M10" i="13"/>
  <c r="N10" i="13"/>
  <c r="O10" i="13"/>
  <c r="P10" i="13"/>
  <c r="Q10" i="13"/>
  <c r="B11" i="13"/>
  <c r="C11" i="13"/>
  <c r="D11" i="13"/>
  <c r="E11" i="13"/>
  <c r="F11" i="13"/>
  <c r="J11" i="13"/>
  <c r="K11" i="13"/>
  <c r="L11" i="13"/>
  <c r="M11" i="13"/>
  <c r="N11" i="13"/>
  <c r="O11" i="13"/>
  <c r="P11" i="13"/>
  <c r="Q11" i="13"/>
  <c r="A12" i="13"/>
  <c r="B12" i="13"/>
  <c r="C12" i="13"/>
  <c r="D12" i="13"/>
  <c r="E12" i="13"/>
  <c r="F12" i="13"/>
  <c r="J12" i="13"/>
  <c r="K12" i="13"/>
  <c r="L12" i="13"/>
  <c r="M12" i="13"/>
  <c r="N12" i="13"/>
  <c r="O12" i="13"/>
  <c r="P12" i="13"/>
  <c r="Q12" i="13"/>
  <c r="A13" i="13"/>
  <c r="B13" i="13"/>
  <c r="C13" i="13"/>
  <c r="D13" i="13"/>
  <c r="E13" i="13"/>
  <c r="F13" i="13"/>
  <c r="J13" i="13"/>
  <c r="Q13" i="13"/>
  <c r="A14" i="13"/>
  <c r="B14" i="13"/>
  <c r="C14" i="13"/>
  <c r="D14" i="13"/>
  <c r="E14" i="13"/>
  <c r="F14" i="13"/>
  <c r="J14" i="13"/>
  <c r="Q14" i="13"/>
  <c r="A15" i="13"/>
  <c r="B15" i="13"/>
  <c r="C15" i="13"/>
  <c r="D15" i="13"/>
  <c r="E15" i="13"/>
  <c r="F15" i="13"/>
  <c r="J15" i="13"/>
  <c r="K15" i="13"/>
  <c r="L15" i="13"/>
  <c r="M15" i="13"/>
  <c r="Q15" i="13"/>
  <c r="A16" i="13"/>
  <c r="B16" i="13"/>
  <c r="C16" i="13"/>
  <c r="D16" i="13"/>
  <c r="E16" i="13"/>
  <c r="F16" i="13"/>
  <c r="J16" i="13"/>
  <c r="K16" i="13"/>
  <c r="L16" i="13"/>
  <c r="M16" i="13"/>
  <c r="N16" i="13"/>
  <c r="O16" i="13"/>
  <c r="P16" i="13"/>
  <c r="Q16" i="13"/>
  <c r="A17" i="13"/>
  <c r="B17" i="13"/>
  <c r="C17" i="13"/>
  <c r="D17" i="13"/>
  <c r="E17" i="13"/>
  <c r="F17" i="13"/>
  <c r="J17" i="13"/>
  <c r="K17" i="13"/>
  <c r="L17" i="13"/>
  <c r="M17" i="13"/>
  <c r="N17" i="13"/>
  <c r="O17" i="13"/>
  <c r="P17" i="13"/>
  <c r="Q17" i="13"/>
  <c r="A18" i="13"/>
  <c r="B18" i="13"/>
  <c r="C18" i="13"/>
  <c r="D18" i="13"/>
  <c r="E18" i="13"/>
  <c r="F18" i="13"/>
  <c r="J18" i="13"/>
  <c r="K18" i="13"/>
  <c r="L18" i="13"/>
  <c r="M18" i="13"/>
  <c r="N18" i="13"/>
  <c r="O18" i="13"/>
  <c r="P18" i="13"/>
  <c r="Q18" i="13"/>
  <c r="A19" i="13"/>
  <c r="B19" i="13"/>
  <c r="C19" i="13"/>
  <c r="D19" i="13"/>
  <c r="E19" i="13"/>
  <c r="F19" i="13"/>
  <c r="J19" i="13"/>
  <c r="K19" i="13"/>
  <c r="L19" i="13"/>
  <c r="M19" i="13"/>
  <c r="N19" i="13"/>
  <c r="O19" i="13"/>
  <c r="P19" i="13"/>
  <c r="Q19" i="13"/>
  <c r="A20" i="13"/>
  <c r="B20" i="13"/>
  <c r="C20" i="13"/>
  <c r="D20" i="13"/>
  <c r="E20" i="13"/>
  <c r="F20" i="13"/>
  <c r="J20" i="13"/>
  <c r="K20" i="13"/>
  <c r="L20" i="13"/>
  <c r="M20" i="13"/>
  <c r="N20" i="13"/>
  <c r="O20" i="13"/>
  <c r="P20" i="13"/>
  <c r="Q20" i="13"/>
  <c r="A21" i="13"/>
  <c r="B21" i="13"/>
  <c r="C21" i="13"/>
  <c r="D21" i="13"/>
  <c r="E21" i="13"/>
  <c r="F21" i="13"/>
  <c r="J21" i="13"/>
  <c r="K21" i="13"/>
  <c r="L21" i="13"/>
  <c r="M21" i="13"/>
  <c r="N21" i="13"/>
  <c r="O21" i="13"/>
  <c r="P21" i="13"/>
  <c r="Q21" i="13"/>
  <c r="A22" i="13"/>
  <c r="B22" i="13"/>
  <c r="C22" i="13"/>
  <c r="D22" i="13"/>
  <c r="E22" i="13"/>
  <c r="F22" i="13"/>
  <c r="J22" i="13"/>
  <c r="K22" i="13"/>
  <c r="L22" i="13"/>
  <c r="M22" i="13"/>
  <c r="N22" i="13"/>
  <c r="O22" i="13"/>
  <c r="P22" i="13"/>
  <c r="Q22" i="13"/>
  <c r="A23" i="13"/>
  <c r="B23" i="13"/>
  <c r="C23" i="13"/>
  <c r="D23" i="13"/>
  <c r="E23" i="13"/>
  <c r="F23" i="13"/>
  <c r="J23" i="13"/>
  <c r="K23" i="13"/>
  <c r="L23" i="13"/>
  <c r="M23" i="13"/>
  <c r="N23" i="13"/>
  <c r="O23" i="13"/>
  <c r="P23" i="13"/>
  <c r="Q23" i="13"/>
  <c r="A24" i="13"/>
  <c r="B24" i="13"/>
  <c r="C24" i="13"/>
  <c r="D24" i="13"/>
  <c r="E24" i="13"/>
  <c r="F24" i="13"/>
  <c r="J24" i="13"/>
  <c r="K24" i="13"/>
  <c r="L24" i="13"/>
  <c r="M24" i="13"/>
  <c r="N24" i="13"/>
  <c r="O24" i="13"/>
  <c r="P24" i="13"/>
  <c r="Q24" i="13"/>
  <c r="A25" i="13"/>
  <c r="B25" i="13"/>
  <c r="C25" i="13"/>
  <c r="D25" i="13"/>
  <c r="E25" i="13"/>
  <c r="F25" i="13"/>
  <c r="J25" i="13"/>
  <c r="K25" i="13"/>
  <c r="L25" i="13"/>
  <c r="M25" i="13"/>
  <c r="N25" i="13"/>
  <c r="O25" i="13"/>
  <c r="P25" i="13"/>
  <c r="Q25" i="13"/>
  <c r="A26" i="13"/>
  <c r="B26" i="13"/>
  <c r="C26" i="13"/>
  <c r="D26" i="13"/>
  <c r="E26" i="13"/>
  <c r="F26" i="13"/>
  <c r="J26" i="13"/>
  <c r="K26" i="13"/>
  <c r="L26" i="13"/>
  <c r="M26" i="13"/>
  <c r="N26" i="13"/>
  <c r="O26" i="13"/>
  <c r="P26" i="13"/>
  <c r="Q26" i="13"/>
  <c r="A27" i="13"/>
  <c r="B27" i="13"/>
  <c r="C27" i="13"/>
  <c r="D27" i="13"/>
  <c r="E27" i="13"/>
  <c r="F27" i="13"/>
  <c r="J27" i="13"/>
  <c r="K27" i="13"/>
  <c r="L27" i="13"/>
  <c r="M27" i="13"/>
  <c r="N27" i="13"/>
  <c r="O27" i="13"/>
  <c r="P27" i="13"/>
  <c r="Q27" i="13"/>
  <c r="A28" i="13"/>
  <c r="B28" i="13"/>
  <c r="C28" i="13"/>
  <c r="D28" i="13"/>
  <c r="E28" i="13"/>
  <c r="F28" i="13"/>
  <c r="J28" i="13"/>
  <c r="K28" i="13"/>
  <c r="L28" i="13"/>
  <c r="M28" i="13"/>
  <c r="N28" i="13"/>
  <c r="O28" i="13"/>
  <c r="P28" i="13"/>
  <c r="Q28" i="13"/>
  <c r="A29" i="13"/>
  <c r="B29" i="13"/>
  <c r="C29" i="13"/>
  <c r="D29" i="13"/>
  <c r="E29" i="13"/>
  <c r="F29" i="13"/>
  <c r="J29" i="13"/>
  <c r="K29" i="13"/>
  <c r="L29" i="13"/>
  <c r="M29" i="13"/>
  <c r="N29" i="13"/>
  <c r="O29" i="13"/>
  <c r="P29" i="13"/>
  <c r="Q29" i="13"/>
  <c r="A30" i="13"/>
  <c r="B30" i="13"/>
  <c r="C30" i="13"/>
  <c r="D30" i="13"/>
  <c r="E30" i="13"/>
  <c r="F30" i="13"/>
  <c r="J30" i="13"/>
  <c r="K30" i="13"/>
  <c r="L30" i="13"/>
  <c r="M30" i="13"/>
  <c r="N30" i="13"/>
  <c r="O30" i="13"/>
  <c r="P30" i="13"/>
  <c r="Q30" i="13"/>
  <c r="A31" i="13"/>
  <c r="B31" i="13"/>
  <c r="C31" i="13"/>
  <c r="D31" i="13"/>
  <c r="E31" i="13"/>
  <c r="F31" i="13"/>
  <c r="J31" i="13"/>
  <c r="K31" i="13"/>
  <c r="L31" i="13"/>
  <c r="M31" i="13"/>
  <c r="N31" i="13"/>
  <c r="O31" i="13"/>
  <c r="P31" i="13"/>
  <c r="Q31" i="13"/>
  <c r="A32" i="13"/>
  <c r="B32" i="13"/>
  <c r="C32" i="13"/>
  <c r="D32" i="13"/>
  <c r="E32" i="13"/>
  <c r="F32" i="13"/>
  <c r="J32" i="13"/>
  <c r="K32" i="13"/>
  <c r="L32" i="13"/>
  <c r="M32" i="13"/>
  <c r="N32" i="13"/>
  <c r="O32" i="13"/>
  <c r="P32" i="13"/>
  <c r="Q32" i="13"/>
  <c r="A33" i="13"/>
  <c r="B33" i="13"/>
  <c r="C33" i="13"/>
  <c r="D33" i="13"/>
  <c r="E33" i="13"/>
  <c r="F33" i="13"/>
  <c r="A34" i="13"/>
  <c r="B34" i="13"/>
  <c r="C34" i="13"/>
  <c r="D34" i="13"/>
  <c r="E34" i="13"/>
  <c r="F34" i="13"/>
  <c r="A35" i="13"/>
  <c r="B35" i="13"/>
  <c r="C35" i="13"/>
  <c r="D35" i="13"/>
  <c r="E35" i="13"/>
  <c r="F35" i="13"/>
  <c r="A6" i="16"/>
  <c r="D6" i="16"/>
  <c r="E6" i="16"/>
  <c r="F6" i="16"/>
  <c r="G6" i="16"/>
  <c r="H6" i="16"/>
  <c r="I6" i="16"/>
  <c r="J6" i="16"/>
  <c r="K6" i="16"/>
  <c r="M6" i="16"/>
  <c r="N6" i="16"/>
  <c r="O6" i="16"/>
  <c r="P6" i="16"/>
  <c r="Q6" i="16"/>
  <c r="R6" i="16"/>
  <c r="S6" i="16"/>
  <c r="T6" i="16"/>
  <c r="W6" i="16"/>
  <c r="Y6" i="16"/>
  <c r="Z6" i="16"/>
  <c r="A7" i="16"/>
  <c r="D7" i="16"/>
  <c r="E7" i="16"/>
  <c r="F7" i="16"/>
  <c r="G7" i="16"/>
  <c r="H7" i="16"/>
  <c r="I7" i="16"/>
  <c r="J7" i="16"/>
  <c r="K7" i="16"/>
  <c r="M7" i="16"/>
  <c r="N7" i="16"/>
  <c r="O7" i="16"/>
  <c r="P7" i="16"/>
  <c r="Q7" i="16"/>
  <c r="R7" i="16"/>
  <c r="S7" i="16"/>
  <c r="T7" i="16"/>
  <c r="W7" i="16"/>
  <c r="Y7" i="16"/>
  <c r="Z7" i="16"/>
  <c r="A8" i="16"/>
  <c r="D8" i="16"/>
  <c r="E8" i="16"/>
  <c r="F8" i="16"/>
  <c r="G8" i="16"/>
  <c r="H8" i="16"/>
  <c r="I8" i="16"/>
  <c r="J8" i="16"/>
  <c r="K8" i="16"/>
  <c r="M8" i="16"/>
  <c r="N8" i="16"/>
  <c r="O8" i="16"/>
  <c r="P8" i="16"/>
  <c r="Q8" i="16"/>
  <c r="R8" i="16"/>
  <c r="S8" i="16"/>
  <c r="T8" i="16"/>
  <c r="W8" i="16"/>
  <c r="Y8" i="16"/>
  <c r="Z8" i="16"/>
  <c r="A9" i="16"/>
  <c r="D9" i="16"/>
  <c r="E9" i="16"/>
  <c r="F9" i="16"/>
  <c r="G9" i="16"/>
  <c r="H9" i="16"/>
  <c r="I9" i="16"/>
  <c r="J9" i="16"/>
  <c r="K9" i="16"/>
  <c r="M9" i="16"/>
  <c r="N9" i="16"/>
  <c r="O9" i="16"/>
  <c r="P9" i="16"/>
  <c r="Q9" i="16"/>
  <c r="R9" i="16"/>
  <c r="S9" i="16"/>
  <c r="T9" i="16"/>
  <c r="W9" i="16"/>
  <c r="Y9" i="16"/>
  <c r="Z9" i="16"/>
  <c r="A10" i="16"/>
  <c r="D10" i="16"/>
  <c r="E10" i="16"/>
  <c r="F10" i="16"/>
  <c r="G10" i="16"/>
  <c r="H10" i="16"/>
  <c r="I10" i="16"/>
  <c r="J10" i="16"/>
  <c r="K10" i="16"/>
  <c r="M10" i="16"/>
  <c r="N10" i="16"/>
  <c r="O10" i="16"/>
  <c r="P10" i="16"/>
  <c r="Q10" i="16"/>
  <c r="R10" i="16"/>
  <c r="S10" i="16"/>
  <c r="T10" i="16"/>
  <c r="W10" i="16"/>
  <c r="Y10" i="16"/>
  <c r="Z10" i="16"/>
  <c r="A11" i="16"/>
  <c r="D11" i="16"/>
  <c r="E11" i="16"/>
  <c r="F11" i="16"/>
  <c r="G11" i="16"/>
  <c r="H11" i="16"/>
  <c r="I11" i="16"/>
  <c r="J11" i="16"/>
  <c r="K11" i="16"/>
  <c r="M11" i="16"/>
  <c r="N11" i="16"/>
  <c r="O11" i="16"/>
  <c r="P11" i="16"/>
  <c r="Q11" i="16"/>
  <c r="R11" i="16"/>
  <c r="S11" i="16"/>
  <c r="T11" i="16"/>
  <c r="W11" i="16"/>
  <c r="Y11" i="16"/>
  <c r="Z11" i="16"/>
  <c r="A12" i="16"/>
  <c r="D12" i="16"/>
  <c r="E12" i="16"/>
  <c r="F12" i="16"/>
  <c r="G12" i="16"/>
  <c r="H12" i="16"/>
  <c r="I12" i="16"/>
  <c r="J12" i="16"/>
  <c r="K12" i="16"/>
  <c r="M12" i="16"/>
  <c r="N12" i="16"/>
  <c r="O12" i="16"/>
  <c r="P12" i="16"/>
  <c r="Q12" i="16"/>
  <c r="R12" i="16"/>
  <c r="S12" i="16"/>
  <c r="T12" i="16"/>
  <c r="W12" i="16"/>
  <c r="Y12" i="16"/>
  <c r="Z12" i="16"/>
  <c r="A13" i="16"/>
  <c r="D13" i="16"/>
  <c r="E13" i="16"/>
  <c r="F13" i="16"/>
  <c r="G13" i="16"/>
  <c r="H13" i="16"/>
  <c r="I13" i="16"/>
  <c r="J13" i="16"/>
  <c r="K13" i="16"/>
  <c r="M13" i="16"/>
  <c r="N13" i="16"/>
  <c r="O13" i="16"/>
  <c r="P13" i="16"/>
  <c r="Q13" i="16"/>
  <c r="R13" i="16"/>
  <c r="S13" i="16"/>
  <c r="T13" i="16"/>
  <c r="W13" i="16"/>
  <c r="Y13" i="16"/>
  <c r="Z13" i="16"/>
  <c r="A14" i="16"/>
  <c r="D14" i="16"/>
  <c r="E14" i="16"/>
  <c r="F14" i="16"/>
  <c r="G14" i="16"/>
  <c r="H14" i="16"/>
  <c r="I14" i="16"/>
  <c r="J14" i="16"/>
  <c r="K14" i="16"/>
  <c r="M14" i="16"/>
  <c r="N14" i="16"/>
  <c r="O14" i="16"/>
  <c r="P14" i="16"/>
  <c r="Q14" i="16"/>
  <c r="R14" i="16"/>
  <c r="S14" i="16"/>
  <c r="T14" i="16"/>
  <c r="W14" i="16"/>
  <c r="Y14" i="16"/>
  <c r="Z14" i="16"/>
  <c r="A15" i="16"/>
  <c r="D15" i="16"/>
  <c r="E15" i="16"/>
  <c r="F15" i="16"/>
  <c r="G15" i="16"/>
  <c r="H15" i="16"/>
  <c r="I15" i="16"/>
  <c r="J15" i="16"/>
  <c r="K15" i="16"/>
  <c r="M15" i="16"/>
  <c r="N15" i="16"/>
  <c r="O15" i="16"/>
  <c r="P15" i="16"/>
  <c r="Q15" i="16"/>
  <c r="R15" i="16"/>
  <c r="S15" i="16"/>
  <c r="T15" i="16"/>
  <c r="W15" i="16"/>
  <c r="Y15" i="16"/>
  <c r="Z15" i="16"/>
  <c r="A16" i="16"/>
  <c r="D16" i="16"/>
  <c r="E16" i="16"/>
  <c r="F16" i="16"/>
  <c r="G16" i="16"/>
  <c r="H16" i="16"/>
  <c r="I16" i="16"/>
  <c r="J16" i="16"/>
  <c r="K16" i="16"/>
  <c r="M16" i="16"/>
  <c r="N16" i="16"/>
  <c r="O16" i="16"/>
  <c r="P16" i="16"/>
  <c r="Q16" i="16"/>
  <c r="R16" i="16"/>
  <c r="S16" i="16"/>
  <c r="T16" i="16"/>
  <c r="W16" i="16"/>
  <c r="Y16" i="16"/>
  <c r="Z16" i="16"/>
  <c r="A17" i="16"/>
  <c r="D17" i="16"/>
  <c r="E17" i="16"/>
  <c r="F17" i="16"/>
  <c r="G17" i="16"/>
  <c r="H17" i="16"/>
  <c r="I17" i="16"/>
  <c r="J17" i="16"/>
  <c r="K17" i="16"/>
  <c r="M17" i="16"/>
  <c r="N17" i="16"/>
  <c r="O17" i="16"/>
  <c r="P17" i="16"/>
  <c r="Q17" i="16"/>
  <c r="R17" i="16"/>
  <c r="S17" i="16"/>
  <c r="T17" i="16"/>
  <c r="W17" i="16"/>
  <c r="Y17" i="16"/>
  <c r="Z17" i="16"/>
  <c r="A18" i="16"/>
  <c r="D18" i="16"/>
  <c r="E18" i="16"/>
  <c r="F18" i="16"/>
  <c r="G18" i="16"/>
  <c r="H18" i="16"/>
  <c r="I18" i="16"/>
  <c r="J18" i="16"/>
  <c r="K18" i="16"/>
  <c r="M18" i="16"/>
  <c r="N18" i="16"/>
  <c r="O18" i="16"/>
  <c r="P18" i="16"/>
  <c r="Q18" i="16"/>
  <c r="R18" i="16"/>
  <c r="S18" i="16"/>
  <c r="T18" i="16"/>
  <c r="W18" i="16"/>
  <c r="Y18" i="16"/>
  <c r="Z18" i="16"/>
  <c r="A19" i="16"/>
  <c r="D19" i="16"/>
  <c r="E19" i="16"/>
  <c r="F19" i="16"/>
  <c r="G19" i="16"/>
  <c r="H19" i="16"/>
  <c r="I19" i="16"/>
  <c r="J19" i="16"/>
  <c r="K19" i="16"/>
  <c r="M19" i="16"/>
  <c r="N19" i="16"/>
  <c r="O19" i="16"/>
  <c r="P19" i="16"/>
  <c r="Q19" i="16"/>
  <c r="R19" i="16"/>
  <c r="S19" i="16"/>
  <c r="T19" i="16"/>
  <c r="W19" i="16"/>
  <c r="Y19" i="16"/>
  <c r="Z19" i="16"/>
  <c r="A20" i="16"/>
  <c r="D20" i="16"/>
  <c r="E20" i="16"/>
  <c r="F20" i="16"/>
  <c r="G20" i="16"/>
  <c r="H20" i="16"/>
  <c r="I20" i="16"/>
  <c r="J20" i="16"/>
  <c r="K20" i="16"/>
  <c r="M20" i="16"/>
  <c r="N20" i="16"/>
  <c r="O20" i="16"/>
  <c r="P20" i="16"/>
  <c r="Q20" i="16"/>
  <c r="R20" i="16"/>
  <c r="S20" i="16"/>
  <c r="T20" i="16"/>
  <c r="W20" i="16"/>
  <c r="Y20" i="16"/>
  <c r="Z20" i="16"/>
  <c r="A21" i="16"/>
  <c r="D21" i="16"/>
  <c r="E21" i="16"/>
  <c r="F21" i="16"/>
  <c r="G21" i="16"/>
  <c r="H21" i="16"/>
  <c r="I21" i="16"/>
  <c r="J21" i="16"/>
  <c r="K21" i="16"/>
  <c r="M21" i="16"/>
  <c r="N21" i="16"/>
  <c r="O21" i="16"/>
  <c r="P21" i="16"/>
  <c r="Q21" i="16"/>
  <c r="R21" i="16"/>
  <c r="S21" i="16"/>
  <c r="T21" i="16"/>
  <c r="W21" i="16"/>
  <c r="Y21" i="16"/>
  <c r="Z21" i="16"/>
  <c r="A22" i="16"/>
  <c r="D22" i="16"/>
  <c r="E22" i="16"/>
  <c r="F22" i="16"/>
  <c r="G22" i="16"/>
  <c r="H22" i="16"/>
  <c r="I22" i="16"/>
  <c r="J22" i="16"/>
  <c r="K22" i="16"/>
  <c r="M22" i="16"/>
  <c r="N22" i="16"/>
  <c r="O22" i="16"/>
  <c r="P22" i="16"/>
  <c r="Q22" i="16"/>
  <c r="R22" i="16"/>
  <c r="S22" i="16"/>
  <c r="T22" i="16"/>
  <c r="W22" i="16"/>
  <c r="Y22" i="16"/>
  <c r="Z22" i="16"/>
  <c r="A23" i="16"/>
  <c r="D23" i="16"/>
  <c r="E23" i="16"/>
  <c r="F23" i="16"/>
  <c r="G23" i="16"/>
  <c r="H23" i="16"/>
  <c r="I23" i="16"/>
  <c r="J23" i="16"/>
  <c r="K23" i="16"/>
  <c r="M23" i="16"/>
  <c r="N23" i="16"/>
  <c r="O23" i="16"/>
  <c r="P23" i="16"/>
  <c r="Q23" i="16"/>
  <c r="R23" i="16"/>
  <c r="S23" i="16"/>
  <c r="T23" i="16"/>
  <c r="W23" i="16"/>
  <c r="Y23" i="16"/>
  <c r="Z23" i="16"/>
  <c r="A24" i="16"/>
  <c r="D24" i="16"/>
  <c r="E24" i="16"/>
  <c r="F24" i="16"/>
  <c r="G24" i="16"/>
  <c r="H24" i="16"/>
  <c r="I24" i="16"/>
  <c r="J24" i="16"/>
  <c r="K24" i="16"/>
  <c r="M24" i="16"/>
  <c r="N24" i="16"/>
  <c r="O24" i="16"/>
  <c r="P24" i="16"/>
  <c r="Q24" i="16"/>
  <c r="R24" i="16"/>
  <c r="S24" i="16"/>
  <c r="T24" i="16"/>
  <c r="W24" i="16"/>
  <c r="Y24" i="16"/>
  <c r="Z24" i="16"/>
  <c r="A25" i="16"/>
  <c r="D25" i="16"/>
  <c r="E25" i="16"/>
  <c r="F25" i="16"/>
  <c r="G25" i="16"/>
  <c r="H25" i="16"/>
  <c r="I25" i="16"/>
  <c r="J25" i="16"/>
  <c r="K25" i="16"/>
  <c r="M25" i="16"/>
  <c r="N25" i="16"/>
  <c r="O25" i="16"/>
  <c r="P25" i="16"/>
  <c r="Q25" i="16"/>
  <c r="R25" i="16"/>
  <c r="S25" i="16"/>
  <c r="T25" i="16"/>
  <c r="W25" i="16"/>
  <c r="Y25" i="16"/>
  <c r="Z25" i="16"/>
  <c r="A26" i="16"/>
  <c r="D26" i="16"/>
  <c r="E26" i="16"/>
  <c r="F26" i="16"/>
  <c r="G26" i="16"/>
  <c r="H26" i="16"/>
  <c r="I26" i="16"/>
  <c r="J26" i="16"/>
  <c r="K26" i="16"/>
  <c r="M26" i="16"/>
  <c r="N26" i="16"/>
  <c r="O26" i="16"/>
  <c r="P26" i="16"/>
  <c r="Q26" i="16"/>
  <c r="R26" i="16"/>
  <c r="S26" i="16"/>
  <c r="T26" i="16"/>
  <c r="W26" i="16"/>
  <c r="Y26" i="16"/>
  <c r="Z26" i="16"/>
  <c r="A27" i="16"/>
  <c r="D27" i="16"/>
  <c r="E27" i="16"/>
  <c r="F27" i="16"/>
  <c r="G27" i="16"/>
  <c r="H27" i="16"/>
  <c r="I27" i="16"/>
  <c r="J27" i="16"/>
  <c r="K27" i="16"/>
  <c r="M27" i="16"/>
  <c r="N27" i="16"/>
  <c r="O27" i="16"/>
  <c r="P27" i="16"/>
  <c r="Q27" i="16"/>
  <c r="R27" i="16"/>
  <c r="S27" i="16"/>
  <c r="T27" i="16"/>
  <c r="W27" i="16"/>
  <c r="Y27" i="16"/>
  <c r="Z27" i="16"/>
  <c r="A28" i="16"/>
  <c r="D28" i="16"/>
  <c r="E28" i="16"/>
  <c r="F28" i="16"/>
  <c r="G28" i="16"/>
  <c r="H28" i="16"/>
  <c r="I28" i="16"/>
  <c r="J28" i="16"/>
  <c r="K28" i="16"/>
  <c r="M28" i="16"/>
  <c r="N28" i="16"/>
  <c r="O28" i="16"/>
  <c r="P28" i="16"/>
  <c r="Q28" i="16"/>
  <c r="R28" i="16"/>
  <c r="S28" i="16"/>
  <c r="T28" i="16"/>
  <c r="W28" i="16"/>
  <c r="Y28" i="16"/>
  <c r="Z28" i="16"/>
  <c r="A29" i="16"/>
  <c r="D29" i="16"/>
  <c r="E29" i="16"/>
  <c r="F29" i="16"/>
  <c r="G29" i="16"/>
  <c r="H29" i="16"/>
  <c r="I29" i="16"/>
  <c r="J29" i="16"/>
  <c r="K29" i="16"/>
  <c r="M29" i="16"/>
  <c r="N29" i="16"/>
  <c r="O29" i="16"/>
  <c r="P29" i="16"/>
  <c r="Q29" i="16"/>
  <c r="R29" i="16"/>
  <c r="S29" i="16"/>
  <c r="T29" i="16"/>
  <c r="W29" i="16"/>
  <c r="Y29" i="16"/>
  <c r="Z29" i="16"/>
  <c r="A30" i="16"/>
  <c r="D30" i="16"/>
  <c r="E30" i="16"/>
  <c r="F30" i="16"/>
  <c r="G30" i="16"/>
  <c r="H30" i="16"/>
  <c r="I30" i="16"/>
  <c r="J30" i="16"/>
  <c r="K30" i="16"/>
  <c r="M30" i="16"/>
  <c r="N30" i="16"/>
  <c r="O30" i="16"/>
  <c r="P30" i="16"/>
  <c r="Q30" i="16"/>
  <c r="R30" i="16"/>
  <c r="S30" i="16"/>
  <c r="T30" i="16"/>
  <c r="W30" i="16"/>
  <c r="Y30" i="16"/>
  <c r="Z30" i="16"/>
  <c r="A31" i="16"/>
  <c r="D31" i="16"/>
  <c r="E31" i="16"/>
  <c r="F31" i="16"/>
  <c r="G31" i="16"/>
  <c r="H31" i="16"/>
  <c r="I31" i="16"/>
  <c r="J31" i="16"/>
  <c r="K31" i="16"/>
  <c r="M31" i="16"/>
  <c r="N31" i="16"/>
  <c r="O31" i="16"/>
  <c r="P31" i="16"/>
  <c r="Q31" i="16"/>
  <c r="R31" i="16"/>
  <c r="S31" i="16"/>
  <c r="T31" i="16"/>
  <c r="W31" i="16"/>
  <c r="Y31" i="16"/>
  <c r="Z31" i="16"/>
  <c r="A32" i="16"/>
  <c r="D32" i="16"/>
  <c r="E32" i="16"/>
  <c r="F32" i="16"/>
  <c r="G32" i="16"/>
  <c r="H32" i="16"/>
  <c r="I32" i="16"/>
  <c r="J32" i="16"/>
  <c r="K32" i="16"/>
  <c r="M32" i="16"/>
  <c r="N32" i="16"/>
  <c r="O32" i="16"/>
  <c r="P32" i="16"/>
  <c r="Q32" i="16"/>
  <c r="R32" i="16"/>
  <c r="S32" i="16"/>
  <c r="T32" i="16"/>
  <c r="W32" i="16"/>
  <c r="Y32" i="16"/>
  <c r="Z32" i="16"/>
  <c r="A33" i="16"/>
  <c r="D33" i="16"/>
  <c r="E33" i="16"/>
  <c r="F33" i="16"/>
  <c r="G33" i="16"/>
  <c r="H33" i="16"/>
  <c r="I33" i="16"/>
  <c r="J33" i="16"/>
  <c r="K33" i="16"/>
  <c r="M33" i="16"/>
  <c r="N33" i="16"/>
  <c r="O33" i="16"/>
  <c r="P33" i="16"/>
  <c r="Q33" i="16"/>
  <c r="R33" i="16"/>
  <c r="S33" i="16"/>
  <c r="T33" i="16"/>
  <c r="W33" i="16"/>
  <c r="Y33" i="16"/>
  <c r="Z33" i="16"/>
  <c r="A34" i="16"/>
  <c r="D34" i="16"/>
  <c r="E34" i="16"/>
  <c r="F34" i="16"/>
  <c r="G34" i="16"/>
  <c r="H34" i="16"/>
  <c r="I34" i="16"/>
  <c r="J34" i="16"/>
  <c r="K34" i="16"/>
  <c r="M34" i="16"/>
  <c r="N34" i="16"/>
  <c r="O34" i="16"/>
  <c r="P34" i="16"/>
  <c r="Q34" i="16"/>
  <c r="R34" i="16"/>
  <c r="S34" i="16"/>
  <c r="T34" i="16"/>
  <c r="W34" i="16"/>
  <c r="Y34" i="16"/>
  <c r="Z34" i="16"/>
  <c r="A35" i="16"/>
  <c r="D35" i="16"/>
  <c r="E35" i="16"/>
  <c r="F35" i="16"/>
  <c r="G35" i="16"/>
  <c r="H35" i="16"/>
  <c r="I35" i="16"/>
  <c r="J35" i="16"/>
  <c r="K35" i="16"/>
  <c r="M35" i="16"/>
  <c r="N35" i="16"/>
  <c r="O35" i="16"/>
  <c r="P35" i="16"/>
  <c r="Q35" i="16"/>
  <c r="R35" i="16"/>
  <c r="S35" i="16"/>
  <c r="T35" i="16"/>
  <c r="W35" i="16"/>
  <c r="Y35" i="16"/>
  <c r="Z35" i="16"/>
  <c r="A36" i="16"/>
  <c r="D36" i="16"/>
  <c r="E36" i="16"/>
  <c r="F36" i="16"/>
  <c r="G36" i="16"/>
  <c r="H36" i="16"/>
  <c r="I36" i="16"/>
  <c r="J36" i="16"/>
  <c r="K36" i="16"/>
  <c r="M36" i="16"/>
  <c r="N36" i="16"/>
  <c r="O36" i="16"/>
  <c r="P36" i="16"/>
  <c r="Q36" i="16"/>
  <c r="R36" i="16"/>
  <c r="S36" i="16"/>
  <c r="T36" i="16"/>
  <c r="W36" i="16"/>
  <c r="Y36" i="16"/>
  <c r="Z36" i="16"/>
  <c r="A37" i="16"/>
  <c r="D37" i="16"/>
  <c r="E37" i="16"/>
  <c r="F37" i="16"/>
  <c r="G37" i="16"/>
  <c r="H37" i="16"/>
  <c r="I37" i="16"/>
  <c r="J37" i="16"/>
  <c r="K37" i="16"/>
  <c r="M37" i="16"/>
  <c r="N37" i="16"/>
  <c r="O37" i="16"/>
  <c r="P37" i="16"/>
  <c r="Q37" i="16"/>
  <c r="R37" i="16"/>
  <c r="S37" i="16"/>
  <c r="T37" i="16"/>
  <c r="W37" i="16"/>
  <c r="Y37" i="16"/>
  <c r="Z37" i="16"/>
  <c r="A38" i="16"/>
  <c r="D38" i="16"/>
  <c r="E38" i="16"/>
  <c r="F38" i="16"/>
  <c r="G38" i="16"/>
  <c r="H38" i="16"/>
  <c r="I38" i="16"/>
  <c r="J38" i="16"/>
  <c r="K38" i="16"/>
  <c r="M38" i="16"/>
  <c r="N38" i="16"/>
  <c r="O38" i="16"/>
  <c r="P38" i="16"/>
  <c r="Q38" i="16"/>
  <c r="R38" i="16"/>
  <c r="S38" i="16"/>
  <c r="T38" i="16"/>
  <c r="W38" i="16"/>
  <c r="Y38" i="16"/>
  <c r="Z38" i="16"/>
  <c r="A39" i="16"/>
  <c r="D39" i="16"/>
  <c r="E39" i="16"/>
  <c r="F39" i="16"/>
  <c r="G39" i="16"/>
  <c r="H39" i="16"/>
  <c r="I39" i="16"/>
  <c r="J39" i="16"/>
  <c r="K39" i="16"/>
  <c r="M39" i="16"/>
  <c r="N39" i="16"/>
  <c r="O39" i="16"/>
  <c r="P39" i="16"/>
  <c r="Q39" i="16"/>
  <c r="R39" i="16"/>
  <c r="S39" i="16"/>
  <c r="T39" i="16"/>
  <c r="W39" i="16"/>
  <c r="Y39" i="16"/>
  <c r="Z39" i="16"/>
  <c r="A40" i="16"/>
  <c r="D40" i="16"/>
  <c r="E40" i="16"/>
  <c r="F40" i="16"/>
  <c r="G40" i="16"/>
  <c r="H40" i="16"/>
  <c r="I40" i="16"/>
  <c r="J40" i="16"/>
  <c r="K40" i="16"/>
  <c r="M40" i="16"/>
  <c r="N40" i="16"/>
  <c r="O40" i="16"/>
  <c r="P40" i="16"/>
  <c r="Q40" i="16"/>
  <c r="R40" i="16"/>
  <c r="S40" i="16"/>
  <c r="T40" i="16"/>
  <c r="W40" i="16"/>
  <c r="Y40" i="16"/>
  <c r="Z40" i="16"/>
  <c r="A41" i="16"/>
  <c r="D41" i="16"/>
  <c r="E41" i="16"/>
  <c r="F41" i="16"/>
  <c r="G41" i="16"/>
  <c r="H41" i="16"/>
  <c r="I41" i="16"/>
  <c r="J41" i="16"/>
  <c r="K41" i="16"/>
  <c r="M41" i="16"/>
  <c r="N41" i="16"/>
  <c r="O41" i="16"/>
  <c r="P41" i="16"/>
  <c r="Q41" i="16"/>
  <c r="R41" i="16"/>
  <c r="S41" i="16"/>
  <c r="T41" i="16"/>
  <c r="W41" i="16"/>
  <c r="Y41" i="16"/>
  <c r="Z41" i="16"/>
  <c r="A42" i="16"/>
  <c r="D42" i="16"/>
  <c r="E42" i="16"/>
  <c r="F42" i="16"/>
  <c r="G42" i="16"/>
  <c r="H42" i="16"/>
  <c r="I42" i="16"/>
  <c r="J42" i="16"/>
  <c r="K42" i="16"/>
  <c r="M42" i="16"/>
  <c r="N42" i="16"/>
  <c r="O42" i="16"/>
  <c r="P42" i="16"/>
  <c r="Q42" i="16"/>
  <c r="R42" i="16"/>
  <c r="S42" i="16"/>
  <c r="T42" i="16"/>
  <c r="W42" i="16"/>
  <c r="Y42" i="16"/>
  <c r="Z42" i="16"/>
  <c r="A43" i="16"/>
  <c r="D43" i="16"/>
  <c r="E43" i="16"/>
  <c r="F43" i="16"/>
  <c r="G43" i="16"/>
  <c r="H43" i="16"/>
  <c r="I43" i="16"/>
  <c r="J43" i="16"/>
  <c r="K43" i="16"/>
  <c r="M43" i="16"/>
  <c r="N43" i="16"/>
  <c r="O43" i="16"/>
  <c r="P43" i="16"/>
  <c r="Q43" i="16"/>
  <c r="R43" i="16"/>
  <c r="S43" i="16"/>
  <c r="T43" i="16"/>
  <c r="W43" i="16"/>
  <c r="Y43" i="16"/>
  <c r="Z43" i="16"/>
  <c r="A44" i="16"/>
  <c r="D44" i="16"/>
  <c r="E44" i="16"/>
  <c r="F44" i="16"/>
  <c r="G44" i="16"/>
  <c r="H44" i="16"/>
  <c r="I44" i="16"/>
  <c r="J44" i="16"/>
  <c r="K44" i="16"/>
  <c r="M44" i="16"/>
  <c r="N44" i="16"/>
  <c r="O44" i="16"/>
  <c r="P44" i="16"/>
  <c r="Q44" i="16"/>
  <c r="R44" i="16"/>
  <c r="S44" i="16"/>
  <c r="T44" i="16"/>
  <c r="W44" i="16"/>
  <c r="Y44" i="16"/>
  <c r="Z44" i="16"/>
  <c r="A45" i="16"/>
  <c r="D45" i="16"/>
  <c r="E45" i="16"/>
  <c r="F45" i="16"/>
  <c r="G45" i="16"/>
  <c r="H45" i="16"/>
  <c r="I45" i="16"/>
  <c r="J45" i="16"/>
  <c r="K45" i="16"/>
  <c r="M45" i="16"/>
  <c r="N45" i="16"/>
  <c r="O45" i="16"/>
  <c r="P45" i="16"/>
  <c r="Q45" i="16"/>
  <c r="R45" i="16"/>
  <c r="S45" i="16"/>
  <c r="T45" i="16"/>
  <c r="W45" i="16"/>
  <c r="Y45" i="16"/>
  <c r="Z45" i="16"/>
  <c r="A46" i="16"/>
  <c r="D46" i="16"/>
  <c r="E46" i="16"/>
  <c r="F46" i="16"/>
  <c r="G46" i="16"/>
  <c r="H46" i="16"/>
  <c r="I46" i="16"/>
  <c r="J46" i="16"/>
  <c r="K46" i="16"/>
  <c r="M46" i="16"/>
  <c r="N46" i="16"/>
  <c r="O46" i="16"/>
  <c r="P46" i="16"/>
  <c r="Q46" i="16"/>
  <c r="R46" i="16"/>
  <c r="S46" i="16"/>
  <c r="T46" i="16"/>
  <c r="W46" i="16"/>
  <c r="Y46" i="16"/>
  <c r="Z46" i="16"/>
  <c r="A47" i="16"/>
  <c r="D47" i="16"/>
  <c r="E47" i="16"/>
  <c r="F47" i="16"/>
  <c r="G47" i="16"/>
  <c r="H47" i="16"/>
  <c r="I47" i="16"/>
  <c r="J47" i="16"/>
  <c r="K47" i="16"/>
  <c r="M47" i="16"/>
  <c r="N47" i="16"/>
  <c r="O47" i="16"/>
  <c r="P47" i="16"/>
  <c r="Q47" i="16"/>
  <c r="R47" i="16"/>
  <c r="S47" i="16"/>
  <c r="T47" i="16"/>
  <c r="W47" i="16"/>
  <c r="Y47" i="16"/>
  <c r="Z47" i="16"/>
  <c r="A48" i="16"/>
  <c r="D48" i="16"/>
  <c r="E48" i="16"/>
  <c r="F48" i="16"/>
  <c r="G48" i="16"/>
  <c r="H48" i="16"/>
  <c r="I48" i="16"/>
  <c r="J48" i="16"/>
  <c r="K48" i="16"/>
  <c r="M48" i="16"/>
  <c r="N48" i="16"/>
  <c r="O48" i="16"/>
  <c r="P48" i="16"/>
  <c r="Q48" i="16"/>
  <c r="R48" i="16"/>
  <c r="S48" i="16"/>
  <c r="T48" i="16"/>
  <c r="W48" i="16"/>
  <c r="Y48" i="16"/>
  <c r="Z48" i="16"/>
  <c r="A49" i="16"/>
  <c r="D49" i="16"/>
  <c r="E49" i="16"/>
  <c r="F49" i="16"/>
  <c r="G49" i="16"/>
  <c r="H49" i="16"/>
  <c r="I49" i="16"/>
  <c r="J49" i="16"/>
  <c r="K49" i="16"/>
  <c r="M49" i="16"/>
  <c r="N49" i="16"/>
  <c r="O49" i="16"/>
  <c r="P49" i="16"/>
  <c r="Q49" i="16"/>
  <c r="R49" i="16"/>
  <c r="S49" i="16"/>
  <c r="T49" i="16"/>
  <c r="W49" i="16"/>
  <c r="Y49" i="16"/>
  <c r="Z49" i="16"/>
  <c r="A50" i="16"/>
  <c r="D50" i="16"/>
  <c r="E50" i="16"/>
  <c r="F50" i="16"/>
  <c r="G50" i="16"/>
  <c r="H50" i="16"/>
  <c r="I50" i="16"/>
  <c r="J50" i="16"/>
  <c r="K50" i="16"/>
  <c r="M50" i="16"/>
  <c r="N50" i="16"/>
  <c r="O50" i="16"/>
  <c r="P50" i="16"/>
  <c r="Q50" i="16"/>
  <c r="R50" i="16"/>
  <c r="S50" i="16"/>
  <c r="T50" i="16"/>
  <c r="W50" i="16"/>
  <c r="Y50" i="16"/>
  <c r="Z50" i="16"/>
  <c r="A51" i="16"/>
  <c r="D51" i="16"/>
  <c r="E51" i="16"/>
  <c r="F51" i="16"/>
  <c r="G51" i="16"/>
  <c r="H51" i="16"/>
  <c r="I51" i="16"/>
  <c r="J51" i="16"/>
  <c r="K51" i="16"/>
  <c r="M51" i="16"/>
  <c r="N51" i="16"/>
  <c r="O51" i="16"/>
  <c r="P51" i="16"/>
  <c r="Q51" i="16"/>
  <c r="R51" i="16"/>
  <c r="S51" i="16"/>
  <c r="T51" i="16"/>
  <c r="W51" i="16"/>
  <c r="Y51" i="16"/>
  <c r="Z51" i="16"/>
  <c r="A52" i="16"/>
  <c r="D52" i="16"/>
  <c r="E52" i="16"/>
  <c r="F52" i="16"/>
  <c r="G52" i="16"/>
  <c r="H52" i="16"/>
  <c r="I52" i="16"/>
  <c r="J52" i="16"/>
  <c r="K52" i="16"/>
  <c r="M52" i="16"/>
  <c r="N52" i="16"/>
  <c r="O52" i="16"/>
  <c r="P52" i="16"/>
  <c r="Q52" i="16"/>
  <c r="R52" i="16"/>
  <c r="S52" i="16"/>
  <c r="T52" i="16"/>
  <c r="W52" i="16"/>
  <c r="Y52" i="16"/>
  <c r="Z52" i="16"/>
  <c r="A53" i="16"/>
  <c r="D53" i="16"/>
  <c r="E53" i="16"/>
  <c r="F53" i="16"/>
  <c r="G53" i="16"/>
  <c r="H53" i="16"/>
  <c r="I53" i="16"/>
  <c r="J53" i="16"/>
  <c r="K53" i="16"/>
  <c r="M53" i="16"/>
  <c r="N53" i="16"/>
  <c r="O53" i="16"/>
  <c r="P53" i="16"/>
  <c r="Q53" i="16"/>
  <c r="R53" i="16"/>
  <c r="S53" i="16"/>
  <c r="T53" i="16"/>
  <c r="W53" i="16"/>
  <c r="Y53" i="16"/>
  <c r="Z53" i="16"/>
  <c r="A54" i="16"/>
  <c r="D54" i="16"/>
  <c r="E54" i="16"/>
  <c r="F54" i="16"/>
  <c r="G54" i="16"/>
  <c r="H54" i="16"/>
  <c r="I54" i="16"/>
  <c r="J54" i="16"/>
  <c r="K54" i="16"/>
  <c r="M54" i="16"/>
  <c r="N54" i="16"/>
  <c r="O54" i="16"/>
  <c r="P54" i="16"/>
  <c r="Q54" i="16"/>
  <c r="R54" i="16"/>
  <c r="S54" i="16"/>
  <c r="T54" i="16"/>
  <c r="W54" i="16"/>
  <c r="Y54" i="16"/>
  <c r="Z54" i="16"/>
  <c r="A55" i="16"/>
  <c r="D55" i="16"/>
  <c r="E55" i="16"/>
  <c r="F55" i="16"/>
  <c r="G55" i="16"/>
  <c r="H55" i="16"/>
  <c r="I55" i="16"/>
  <c r="J55" i="16"/>
  <c r="K55" i="16"/>
  <c r="M55" i="16"/>
  <c r="N55" i="16"/>
  <c r="O55" i="16"/>
  <c r="P55" i="16"/>
  <c r="Q55" i="16"/>
  <c r="R55" i="16"/>
  <c r="S55" i="16"/>
  <c r="T55" i="16"/>
  <c r="W55" i="16"/>
  <c r="Y55" i="16"/>
  <c r="Z55" i="16"/>
  <c r="A56" i="16"/>
  <c r="D56" i="16"/>
  <c r="E56" i="16"/>
  <c r="F56" i="16"/>
  <c r="G56" i="16"/>
  <c r="H56" i="16"/>
  <c r="I56" i="16"/>
  <c r="J56" i="16"/>
  <c r="K56" i="16"/>
  <c r="M56" i="16"/>
  <c r="N56" i="16"/>
  <c r="O56" i="16"/>
  <c r="P56" i="16"/>
  <c r="Q56" i="16"/>
  <c r="R56" i="16"/>
  <c r="S56" i="16"/>
  <c r="T56" i="16"/>
  <c r="W56" i="16"/>
  <c r="Y56" i="16"/>
  <c r="Z56" i="16"/>
  <c r="A57" i="16"/>
  <c r="D57" i="16"/>
  <c r="E57" i="16"/>
  <c r="F57" i="16"/>
  <c r="G57" i="16"/>
  <c r="H57" i="16"/>
  <c r="I57" i="16"/>
  <c r="J57" i="16"/>
  <c r="K57" i="16"/>
  <c r="M57" i="16"/>
  <c r="N57" i="16"/>
  <c r="O57" i="16"/>
  <c r="P57" i="16"/>
  <c r="Q57" i="16"/>
  <c r="R57" i="16"/>
  <c r="S57" i="16"/>
  <c r="T57" i="16"/>
  <c r="W57" i="16"/>
  <c r="Y57" i="16"/>
  <c r="Z57" i="16"/>
  <c r="A58" i="16"/>
  <c r="D58" i="16"/>
  <c r="E58" i="16"/>
  <c r="F58" i="16"/>
  <c r="G58" i="16"/>
  <c r="H58" i="16"/>
  <c r="I58" i="16"/>
  <c r="J58" i="16"/>
  <c r="K58" i="16"/>
  <c r="M58" i="16"/>
  <c r="N58" i="16"/>
  <c r="O58" i="16"/>
  <c r="P58" i="16"/>
  <c r="Q58" i="16"/>
  <c r="R58" i="16"/>
  <c r="S58" i="16"/>
  <c r="T58" i="16"/>
  <c r="W58" i="16"/>
  <c r="Y58" i="16"/>
  <c r="Z58" i="16"/>
  <c r="A59" i="16"/>
  <c r="D59" i="16"/>
  <c r="E59" i="16"/>
  <c r="F59" i="16"/>
  <c r="G59" i="16"/>
  <c r="H59" i="16"/>
  <c r="I59" i="16"/>
  <c r="J59" i="16"/>
  <c r="K59" i="16"/>
  <c r="M59" i="16"/>
  <c r="N59" i="16"/>
  <c r="O59" i="16"/>
  <c r="P59" i="16"/>
  <c r="Q59" i="16"/>
  <c r="R59" i="16"/>
  <c r="S59" i="16"/>
  <c r="T59" i="16"/>
  <c r="W59" i="16"/>
  <c r="Y59" i="16"/>
  <c r="Z59" i="16"/>
  <c r="A60" i="16"/>
  <c r="D60" i="16"/>
  <c r="E60" i="16"/>
  <c r="F60" i="16"/>
  <c r="G60" i="16"/>
  <c r="H60" i="16"/>
  <c r="I60" i="16"/>
  <c r="J60" i="16"/>
  <c r="K60" i="16"/>
  <c r="M60" i="16"/>
  <c r="N60" i="16"/>
  <c r="O60" i="16"/>
  <c r="P60" i="16"/>
  <c r="Q60" i="16"/>
  <c r="R60" i="16"/>
  <c r="S60" i="16"/>
  <c r="T60" i="16"/>
  <c r="W60" i="16"/>
  <c r="Y60" i="16"/>
  <c r="Z60" i="16"/>
  <c r="A61" i="16"/>
  <c r="D61" i="16"/>
  <c r="E61" i="16"/>
  <c r="F61" i="16"/>
  <c r="G61" i="16"/>
  <c r="H61" i="16"/>
  <c r="I61" i="16"/>
  <c r="J61" i="16"/>
  <c r="K61" i="16"/>
  <c r="M61" i="16"/>
  <c r="N61" i="16"/>
  <c r="O61" i="16"/>
  <c r="P61" i="16"/>
  <c r="Q61" i="16"/>
  <c r="R61" i="16"/>
  <c r="S61" i="16"/>
  <c r="T61" i="16"/>
  <c r="W61" i="16"/>
  <c r="Y61" i="16"/>
  <c r="Z61" i="16"/>
  <c r="A62" i="16"/>
  <c r="D62" i="16"/>
  <c r="E62" i="16"/>
  <c r="F62" i="16"/>
  <c r="G62" i="16"/>
  <c r="H62" i="16"/>
  <c r="I62" i="16"/>
  <c r="J62" i="16"/>
  <c r="K62" i="16"/>
  <c r="M62" i="16"/>
  <c r="N62" i="16"/>
  <c r="O62" i="16"/>
  <c r="P62" i="16"/>
  <c r="Q62" i="16"/>
  <c r="R62" i="16"/>
  <c r="S62" i="16"/>
  <c r="T62" i="16"/>
  <c r="W62" i="16"/>
  <c r="Y62" i="16"/>
  <c r="Z62" i="16"/>
  <c r="A63" i="16"/>
  <c r="D63" i="16"/>
  <c r="E63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W63" i="16"/>
  <c r="Y63" i="16"/>
  <c r="Z63" i="16"/>
  <c r="A64" i="16"/>
  <c r="D64" i="16"/>
  <c r="E64" i="16"/>
  <c r="F64" i="16"/>
  <c r="G64" i="16"/>
  <c r="H64" i="16"/>
  <c r="I64" i="16"/>
  <c r="J64" i="16"/>
  <c r="K64" i="16"/>
  <c r="M64" i="16"/>
  <c r="N64" i="16"/>
  <c r="O64" i="16"/>
  <c r="P64" i="16"/>
  <c r="Q64" i="16"/>
  <c r="R64" i="16"/>
  <c r="S64" i="16"/>
  <c r="T64" i="16"/>
  <c r="W64" i="16"/>
  <c r="Y64" i="16"/>
  <c r="Z64" i="16"/>
  <c r="A65" i="16"/>
  <c r="D65" i="16"/>
  <c r="E65" i="16"/>
  <c r="F65" i="16"/>
  <c r="G65" i="16"/>
  <c r="H65" i="16"/>
  <c r="I65" i="16"/>
  <c r="J65" i="16"/>
  <c r="K65" i="16"/>
  <c r="M65" i="16"/>
  <c r="N65" i="16"/>
  <c r="O65" i="16"/>
  <c r="P65" i="16"/>
  <c r="Q65" i="16"/>
  <c r="R65" i="16"/>
  <c r="S65" i="16"/>
  <c r="T65" i="16"/>
  <c r="W65" i="16"/>
  <c r="Y65" i="16"/>
  <c r="Z65" i="16"/>
  <c r="A66" i="16"/>
  <c r="D66" i="16"/>
  <c r="E66" i="16"/>
  <c r="F66" i="16"/>
  <c r="G66" i="16"/>
  <c r="H66" i="16"/>
  <c r="I66" i="16"/>
  <c r="J66" i="16"/>
  <c r="K66" i="16"/>
  <c r="M66" i="16"/>
  <c r="N66" i="16"/>
  <c r="O66" i="16"/>
  <c r="P66" i="16"/>
  <c r="Q66" i="16"/>
  <c r="R66" i="16"/>
  <c r="S66" i="16"/>
  <c r="T66" i="16"/>
  <c r="W66" i="16"/>
  <c r="Y66" i="16"/>
  <c r="Z66" i="16"/>
  <c r="A67" i="16"/>
  <c r="D67" i="16"/>
  <c r="E67" i="16"/>
  <c r="F67" i="16"/>
  <c r="G67" i="16"/>
  <c r="H67" i="16"/>
  <c r="I67" i="16"/>
  <c r="J67" i="16"/>
  <c r="K67" i="16"/>
  <c r="M67" i="16"/>
  <c r="N67" i="16"/>
  <c r="O67" i="16"/>
  <c r="P67" i="16"/>
  <c r="Q67" i="16"/>
  <c r="R67" i="16"/>
  <c r="S67" i="16"/>
  <c r="T67" i="16"/>
  <c r="W67" i="16"/>
  <c r="Y67" i="16"/>
  <c r="Z67" i="16"/>
  <c r="A68" i="16"/>
  <c r="D68" i="16"/>
  <c r="E68" i="16"/>
  <c r="F68" i="16"/>
  <c r="G68" i="16"/>
  <c r="H68" i="16"/>
  <c r="I68" i="16"/>
  <c r="J68" i="16"/>
  <c r="K68" i="16"/>
  <c r="M68" i="16"/>
  <c r="N68" i="16"/>
  <c r="O68" i="16"/>
  <c r="P68" i="16"/>
  <c r="Q68" i="16"/>
  <c r="R68" i="16"/>
  <c r="S68" i="16"/>
  <c r="T68" i="16"/>
  <c r="W68" i="16"/>
  <c r="Y68" i="16"/>
  <c r="Z68" i="16"/>
  <c r="A69" i="16"/>
  <c r="D69" i="16"/>
  <c r="E69" i="16"/>
  <c r="F69" i="16"/>
  <c r="G69" i="16"/>
  <c r="H69" i="16"/>
  <c r="I69" i="16"/>
  <c r="J69" i="16"/>
  <c r="K69" i="16"/>
  <c r="M69" i="16"/>
  <c r="N69" i="16"/>
  <c r="O69" i="16"/>
  <c r="P69" i="16"/>
  <c r="Q69" i="16"/>
  <c r="R69" i="16"/>
  <c r="S69" i="16"/>
  <c r="T69" i="16"/>
  <c r="W69" i="16"/>
  <c r="Y69" i="16"/>
  <c r="Z69" i="16"/>
  <c r="A70" i="16"/>
  <c r="D70" i="16"/>
  <c r="E70" i="16"/>
  <c r="F70" i="16"/>
  <c r="G70" i="16"/>
  <c r="H70" i="16"/>
  <c r="I70" i="16"/>
  <c r="J70" i="16"/>
  <c r="K70" i="16"/>
  <c r="M70" i="16"/>
  <c r="N70" i="16"/>
  <c r="O70" i="16"/>
  <c r="P70" i="16"/>
  <c r="Q70" i="16"/>
  <c r="R70" i="16"/>
  <c r="S70" i="16"/>
  <c r="T70" i="16"/>
  <c r="W70" i="16"/>
  <c r="Y70" i="16"/>
  <c r="Z70" i="16"/>
  <c r="A71" i="16"/>
  <c r="D71" i="16"/>
  <c r="E71" i="16"/>
  <c r="F71" i="16"/>
  <c r="G71" i="16"/>
  <c r="H71" i="16"/>
  <c r="I71" i="16"/>
  <c r="J71" i="16"/>
  <c r="K71" i="16"/>
  <c r="M71" i="16"/>
  <c r="N71" i="16"/>
  <c r="O71" i="16"/>
  <c r="P71" i="16"/>
  <c r="Q71" i="16"/>
  <c r="R71" i="16"/>
  <c r="S71" i="16"/>
  <c r="T71" i="16"/>
  <c r="W71" i="16"/>
  <c r="Y71" i="16"/>
  <c r="Z71" i="16"/>
  <c r="A72" i="16"/>
  <c r="D72" i="16"/>
  <c r="E72" i="16"/>
  <c r="F72" i="16"/>
  <c r="G72" i="16"/>
  <c r="H72" i="16"/>
  <c r="I72" i="16"/>
  <c r="J72" i="16"/>
  <c r="K72" i="16"/>
  <c r="M72" i="16"/>
  <c r="N72" i="16"/>
  <c r="O72" i="16"/>
  <c r="P72" i="16"/>
  <c r="Q72" i="16"/>
  <c r="R72" i="16"/>
  <c r="S72" i="16"/>
  <c r="T72" i="16"/>
  <c r="W72" i="16"/>
  <c r="Y72" i="16"/>
  <c r="Z72" i="16"/>
  <c r="A73" i="16"/>
  <c r="D73" i="16"/>
  <c r="E73" i="16"/>
  <c r="F73" i="16"/>
  <c r="G73" i="16"/>
  <c r="H73" i="16"/>
  <c r="I73" i="16"/>
  <c r="J73" i="16"/>
  <c r="K73" i="16"/>
  <c r="M73" i="16"/>
  <c r="N73" i="16"/>
  <c r="O73" i="16"/>
  <c r="P73" i="16"/>
  <c r="Q73" i="16"/>
  <c r="R73" i="16"/>
  <c r="S73" i="16"/>
  <c r="T73" i="16"/>
  <c r="W73" i="16"/>
  <c r="Y73" i="16"/>
  <c r="Z73" i="16"/>
  <c r="A74" i="16"/>
  <c r="D74" i="16"/>
  <c r="E74" i="16"/>
  <c r="F74" i="16"/>
  <c r="G74" i="16"/>
  <c r="H74" i="16"/>
  <c r="I74" i="16"/>
  <c r="J74" i="16"/>
  <c r="K74" i="16"/>
  <c r="M74" i="16"/>
  <c r="N74" i="16"/>
  <c r="O74" i="16"/>
  <c r="P74" i="16"/>
  <c r="Q74" i="16"/>
  <c r="R74" i="16"/>
  <c r="S74" i="16"/>
  <c r="T74" i="16"/>
  <c r="W74" i="16"/>
  <c r="Y74" i="16"/>
  <c r="Z74" i="16"/>
  <c r="A75" i="16"/>
  <c r="D75" i="16"/>
  <c r="E75" i="16"/>
  <c r="F75" i="16"/>
  <c r="G75" i="16"/>
  <c r="H75" i="16"/>
  <c r="I75" i="16"/>
  <c r="J75" i="16"/>
  <c r="K75" i="16"/>
  <c r="M75" i="16"/>
  <c r="N75" i="16"/>
  <c r="O75" i="16"/>
  <c r="P75" i="16"/>
  <c r="Q75" i="16"/>
  <c r="R75" i="16"/>
  <c r="S75" i="16"/>
  <c r="T75" i="16"/>
  <c r="W75" i="16"/>
  <c r="Y75" i="16"/>
  <c r="Z75" i="16"/>
  <c r="A76" i="16"/>
  <c r="D76" i="16"/>
  <c r="E76" i="16"/>
  <c r="F76" i="16"/>
  <c r="G76" i="16"/>
  <c r="H76" i="16"/>
  <c r="I76" i="16"/>
  <c r="J76" i="16"/>
  <c r="K76" i="16"/>
  <c r="M76" i="16"/>
  <c r="N76" i="16"/>
  <c r="O76" i="16"/>
  <c r="P76" i="16"/>
  <c r="Q76" i="16"/>
  <c r="R76" i="16"/>
  <c r="S76" i="16"/>
  <c r="T76" i="16"/>
  <c r="W76" i="16"/>
  <c r="Y76" i="16"/>
  <c r="Z76" i="16"/>
  <c r="A77" i="16"/>
  <c r="D77" i="16"/>
  <c r="E77" i="16"/>
  <c r="F77" i="16"/>
  <c r="G77" i="16"/>
  <c r="H77" i="16"/>
  <c r="I77" i="16"/>
  <c r="J77" i="16"/>
  <c r="K77" i="16"/>
  <c r="M77" i="16"/>
  <c r="N77" i="16"/>
  <c r="O77" i="16"/>
  <c r="P77" i="16"/>
  <c r="Q77" i="16"/>
  <c r="R77" i="16"/>
  <c r="S77" i="16"/>
  <c r="T77" i="16"/>
  <c r="W77" i="16"/>
  <c r="Y77" i="16"/>
  <c r="Z77" i="16"/>
  <c r="A78" i="16"/>
  <c r="D78" i="16"/>
  <c r="E78" i="16"/>
  <c r="F78" i="16"/>
  <c r="G78" i="16"/>
  <c r="H78" i="16"/>
  <c r="I78" i="16"/>
  <c r="J78" i="16"/>
  <c r="K78" i="16"/>
  <c r="M78" i="16"/>
  <c r="N78" i="16"/>
  <c r="O78" i="16"/>
  <c r="P78" i="16"/>
  <c r="Q78" i="16"/>
  <c r="R78" i="16"/>
  <c r="S78" i="16"/>
  <c r="T78" i="16"/>
  <c r="W78" i="16"/>
  <c r="Y78" i="16"/>
  <c r="Z78" i="16"/>
  <c r="A79" i="16"/>
  <c r="D79" i="16"/>
  <c r="E79" i="16"/>
  <c r="F79" i="16"/>
  <c r="G79" i="16"/>
  <c r="H79" i="16"/>
  <c r="I79" i="16"/>
  <c r="J79" i="16"/>
  <c r="K79" i="16"/>
  <c r="M79" i="16"/>
  <c r="N79" i="16"/>
  <c r="O79" i="16"/>
  <c r="P79" i="16"/>
  <c r="Q79" i="16"/>
  <c r="R79" i="16"/>
  <c r="S79" i="16"/>
  <c r="T79" i="16"/>
  <c r="W79" i="16"/>
  <c r="Y79" i="16"/>
  <c r="Z79" i="16"/>
  <c r="A80" i="16"/>
  <c r="D80" i="16"/>
  <c r="E80" i="16"/>
  <c r="F80" i="16"/>
  <c r="G80" i="16"/>
  <c r="H80" i="16"/>
  <c r="I80" i="16"/>
  <c r="J80" i="16"/>
  <c r="K80" i="16"/>
  <c r="M80" i="16"/>
  <c r="N80" i="16"/>
  <c r="O80" i="16"/>
  <c r="P80" i="16"/>
  <c r="Q80" i="16"/>
  <c r="R80" i="16"/>
  <c r="S80" i="16"/>
  <c r="T80" i="16"/>
  <c r="W80" i="16"/>
  <c r="Y80" i="16"/>
  <c r="Z80" i="16"/>
  <c r="A81" i="16"/>
  <c r="D81" i="16"/>
  <c r="E81" i="16"/>
  <c r="F81" i="16"/>
  <c r="G81" i="16"/>
  <c r="H81" i="16"/>
  <c r="I81" i="16"/>
  <c r="J81" i="16"/>
  <c r="K81" i="16"/>
  <c r="M81" i="16"/>
  <c r="N81" i="16"/>
  <c r="O81" i="16"/>
  <c r="P81" i="16"/>
  <c r="Q81" i="16"/>
  <c r="R81" i="16"/>
  <c r="S81" i="16"/>
  <c r="T81" i="16"/>
  <c r="W81" i="16"/>
  <c r="Y81" i="16"/>
  <c r="Z81" i="16"/>
  <c r="A82" i="16"/>
  <c r="D82" i="16"/>
  <c r="E82" i="16"/>
  <c r="F82" i="16"/>
  <c r="G82" i="16"/>
  <c r="H82" i="16"/>
  <c r="I82" i="16"/>
  <c r="J82" i="16"/>
  <c r="K82" i="16"/>
  <c r="M82" i="16"/>
  <c r="N82" i="16"/>
  <c r="O82" i="16"/>
  <c r="P82" i="16"/>
  <c r="Q82" i="16"/>
  <c r="R82" i="16"/>
  <c r="S82" i="16"/>
  <c r="T82" i="16"/>
  <c r="W82" i="16"/>
  <c r="Y82" i="16"/>
  <c r="Z82" i="16"/>
  <c r="A83" i="16"/>
  <c r="D83" i="16"/>
  <c r="E83" i="16"/>
  <c r="F83" i="16"/>
  <c r="G83" i="16"/>
  <c r="H83" i="16"/>
  <c r="I83" i="16"/>
  <c r="J83" i="16"/>
  <c r="K83" i="16"/>
  <c r="M83" i="16"/>
  <c r="N83" i="16"/>
  <c r="O83" i="16"/>
  <c r="P83" i="16"/>
  <c r="Q83" i="16"/>
  <c r="R83" i="16"/>
  <c r="S83" i="16"/>
  <c r="T83" i="16"/>
  <c r="W83" i="16"/>
  <c r="Y83" i="16"/>
  <c r="Z83" i="16"/>
  <c r="A84" i="16"/>
  <c r="D84" i="16"/>
  <c r="E84" i="16"/>
  <c r="F84" i="16"/>
  <c r="G84" i="16"/>
  <c r="H84" i="16"/>
  <c r="I84" i="16"/>
  <c r="J84" i="16"/>
  <c r="K84" i="16"/>
  <c r="M84" i="16"/>
  <c r="N84" i="16"/>
  <c r="O84" i="16"/>
  <c r="P84" i="16"/>
  <c r="Q84" i="16"/>
  <c r="R84" i="16"/>
  <c r="S84" i="16"/>
  <c r="T84" i="16"/>
  <c r="W84" i="16"/>
  <c r="Y84" i="16"/>
  <c r="Z84" i="16"/>
  <c r="A85" i="16"/>
  <c r="D85" i="16"/>
  <c r="E85" i="16"/>
  <c r="F85" i="16"/>
  <c r="G85" i="16"/>
  <c r="H85" i="16"/>
  <c r="I85" i="16"/>
  <c r="J85" i="16"/>
  <c r="K85" i="16"/>
  <c r="M85" i="16"/>
  <c r="N85" i="16"/>
  <c r="O85" i="16"/>
  <c r="P85" i="16"/>
  <c r="Q85" i="16"/>
  <c r="R85" i="16"/>
  <c r="S85" i="16"/>
  <c r="T85" i="16"/>
  <c r="W85" i="16"/>
  <c r="Y85" i="16"/>
  <c r="Z85" i="16"/>
  <c r="A86" i="16"/>
  <c r="D86" i="16"/>
  <c r="E86" i="16"/>
  <c r="F86" i="16"/>
  <c r="G86" i="16"/>
  <c r="H86" i="16"/>
  <c r="I86" i="16"/>
  <c r="J86" i="16"/>
  <c r="K86" i="16"/>
  <c r="M86" i="16"/>
  <c r="N86" i="16"/>
  <c r="O86" i="16"/>
  <c r="P86" i="16"/>
  <c r="Q86" i="16"/>
  <c r="R86" i="16"/>
  <c r="S86" i="16"/>
  <c r="T86" i="16"/>
  <c r="W86" i="16"/>
  <c r="Y86" i="16"/>
  <c r="Z86" i="16"/>
  <c r="A87" i="16"/>
  <c r="D87" i="16"/>
  <c r="E87" i="16"/>
  <c r="F87" i="16"/>
  <c r="G87" i="16"/>
  <c r="H87" i="16"/>
  <c r="I87" i="16"/>
  <c r="J87" i="16"/>
  <c r="K87" i="16"/>
  <c r="M87" i="16"/>
  <c r="N87" i="16"/>
  <c r="O87" i="16"/>
  <c r="P87" i="16"/>
  <c r="Q87" i="16"/>
  <c r="R87" i="16"/>
  <c r="S87" i="16"/>
  <c r="T87" i="16"/>
  <c r="W87" i="16"/>
  <c r="Y87" i="16"/>
  <c r="Z87" i="16"/>
  <c r="A88" i="16"/>
  <c r="D88" i="16"/>
  <c r="E88" i="16"/>
  <c r="F88" i="16"/>
  <c r="G88" i="16"/>
  <c r="H88" i="16"/>
  <c r="I88" i="16"/>
  <c r="J88" i="16"/>
  <c r="K88" i="16"/>
  <c r="M88" i="16"/>
  <c r="N88" i="16"/>
  <c r="O88" i="16"/>
  <c r="P88" i="16"/>
  <c r="Q88" i="16"/>
  <c r="R88" i="16"/>
  <c r="S88" i="16"/>
  <c r="T88" i="16"/>
  <c r="W88" i="16"/>
  <c r="Y88" i="16"/>
  <c r="Z88" i="16"/>
  <c r="A89" i="16"/>
  <c r="D89" i="16"/>
  <c r="E89" i="16"/>
  <c r="F89" i="16"/>
  <c r="G89" i="16"/>
  <c r="H89" i="16"/>
  <c r="I89" i="16"/>
  <c r="J89" i="16"/>
  <c r="K89" i="16"/>
  <c r="M89" i="16"/>
  <c r="N89" i="16"/>
  <c r="O89" i="16"/>
  <c r="P89" i="16"/>
  <c r="Q89" i="16"/>
  <c r="R89" i="16"/>
  <c r="S89" i="16"/>
  <c r="T89" i="16"/>
  <c r="W89" i="16"/>
  <c r="Y89" i="16"/>
  <c r="Z89" i="16"/>
  <c r="A90" i="16"/>
  <c r="D90" i="16"/>
  <c r="E90" i="16"/>
  <c r="F90" i="16"/>
  <c r="G90" i="16"/>
  <c r="H90" i="16"/>
  <c r="I90" i="16"/>
  <c r="J90" i="16"/>
  <c r="K90" i="16"/>
  <c r="M90" i="16"/>
  <c r="N90" i="16"/>
  <c r="O90" i="16"/>
  <c r="P90" i="16"/>
  <c r="Q90" i="16"/>
  <c r="R90" i="16"/>
  <c r="S90" i="16"/>
  <c r="T90" i="16"/>
  <c r="W90" i="16"/>
  <c r="Y90" i="16"/>
  <c r="Z90" i="16"/>
  <c r="A91" i="16"/>
  <c r="D91" i="16"/>
  <c r="E91" i="16"/>
  <c r="F91" i="16"/>
  <c r="G91" i="16"/>
  <c r="H91" i="16"/>
  <c r="I91" i="16"/>
  <c r="J91" i="16"/>
  <c r="K91" i="16"/>
  <c r="M91" i="16"/>
  <c r="N91" i="16"/>
  <c r="O91" i="16"/>
  <c r="P91" i="16"/>
  <c r="Q91" i="16"/>
  <c r="R91" i="16"/>
  <c r="S91" i="16"/>
  <c r="T91" i="16"/>
  <c r="W91" i="16"/>
  <c r="Y91" i="16"/>
  <c r="Z91" i="16"/>
  <c r="A92" i="16"/>
  <c r="D92" i="16"/>
  <c r="E92" i="16"/>
  <c r="F92" i="16"/>
  <c r="G92" i="16"/>
  <c r="H92" i="16"/>
  <c r="I92" i="16"/>
  <c r="J92" i="16"/>
  <c r="K92" i="16"/>
  <c r="M92" i="16"/>
  <c r="N92" i="16"/>
  <c r="O92" i="16"/>
  <c r="P92" i="16"/>
  <c r="Q92" i="16"/>
  <c r="R92" i="16"/>
  <c r="S92" i="16"/>
  <c r="T92" i="16"/>
  <c r="W92" i="16"/>
  <c r="Y92" i="16"/>
  <c r="Z92" i="16"/>
  <c r="A93" i="16"/>
  <c r="D93" i="16"/>
  <c r="E93" i="16"/>
  <c r="F93" i="16"/>
  <c r="G93" i="16"/>
  <c r="H93" i="16"/>
  <c r="I93" i="16"/>
  <c r="J93" i="16"/>
  <c r="K93" i="16"/>
  <c r="M93" i="16"/>
  <c r="N93" i="16"/>
  <c r="O93" i="16"/>
  <c r="P93" i="16"/>
  <c r="Q93" i="16"/>
  <c r="R93" i="16"/>
  <c r="S93" i="16"/>
  <c r="T93" i="16"/>
  <c r="W93" i="16"/>
  <c r="Y93" i="16"/>
  <c r="Z93" i="16"/>
  <c r="A94" i="16"/>
  <c r="D94" i="16"/>
  <c r="E94" i="16"/>
  <c r="F94" i="16"/>
  <c r="G94" i="16"/>
  <c r="H94" i="16"/>
  <c r="I94" i="16"/>
  <c r="J94" i="16"/>
  <c r="K94" i="16"/>
  <c r="M94" i="16"/>
  <c r="N94" i="16"/>
  <c r="O94" i="16"/>
  <c r="P94" i="16"/>
  <c r="Q94" i="16"/>
  <c r="R94" i="16"/>
  <c r="S94" i="16"/>
  <c r="T94" i="16"/>
  <c r="W94" i="16"/>
  <c r="Y94" i="16"/>
  <c r="Z94" i="16"/>
  <c r="A95" i="16"/>
  <c r="D95" i="16"/>
  <c r="E95" i="16"/>
  <c r="F95" i="16"/>
  <c r="G95" i="16"/>
  <c r="H95" i="16"/>
  <c r="I95" i="16"/>
  <c r="J95" i="16"/>
  <c r="K95" i="16"/>
  <c r="M95" i="16"/>
  <c r="N95" i="16"/>
  <c r="O95" i="16"/>
  <c r="P95" i="16"/>
  <c r="Q95" i="16"/>
  <c r="R95" i="16"/>
  <c r="S95" i="16"/>
  <c r="T95" i="16"/>
  <c r="W95" i="16"/>
  <c r="Y95" i="16"/>
  <c r="Z95" i="16"/>
  <c r="A96" i="16"/>
  <c r="D96" i="16"/>
  <c r="E96" i="16"/>
  <c r="F96" i="16"/>
  <c r="G96" i="16"/>
  <c r="H96" i="16"/>
  <c r="I96" i="16"/>
  <c r="J96" i="16"/>
  <c r="K96" i="16"/>
  <c r="M96" i="16"/>
  <c r="N96" i="16"/>
  <c r="O96" i="16"/>
  <c r="P96" i="16"/>
  <c r="Q96" i="16"/>
  <c r="R96" i="16"/>
  <c r="S96" i="16"/>
  <c r="T96" i="16"/>
  <c r="W96" i="16"/>
  <c r="Y96" i="16"/>
  <c r="Z96" i="16"/>
  <c r="A97" i="16"/>
  <c r="D97" i="16"/>
  <c r="E97" i="16"/>
  <c r="F97" i="16"/>
  <c r="G97" i="16"/>
  <c r="H97" i="16"/>
  <c r="I97" i="16"/>
  <c r="J97" i="16"/>
  <c r="K97" i="16"/>
  <c r="M97" i="16"/>
  <c r="N97" i="16"/>
  <c r="O97" i="16"/>
  <c r="P97" i="16"/>
  <c r="Q97" i="16"/>
  <c r="R97" i="16"/>
  <c r="S97" i="16"/>
  <c r="T97" i="16"/>
  <c r="W97" i="16"/>
  <c r="Y97" i="16"/>
  <c r="Z97" i="16"/>
  <c r="A98" i="16"/>
  <c r="D98" i="16"/>
  <c r="E98" i="16"/>
  <c r="F98" i="16"/>
  <c r="G98" i="16"/>
  <c r="H98" i="16"/>
  <c r="I98" i="16"/>
  <c r="J98" i="16"/>
  <c r="K98" i="16"/>
  <c r="M98" i="16"/>
  <c r="N98" i="16"/>
  <c r="O98" i="16"/>
  <c r="P98" i="16"/>
  <c r="Q98" i="16"/>
  <c r="R98" i="16"/>
  <c r="S98" i="16"/>
  <c r="T98" i="16"/>
  <c r="W98" i="16"/>
  <c r="Y98" i="16"/>
  <c r="Z98" i="16"/>
  <c r="A99" i="16"/>
  <c r="D99" i="16"/>
  <c r="E99" i="16"/>
  <c r="F99" i="16"/>
  <c r="G99" i="16"/>
  <c r="H99" i="16"/>
  <c r="I99" i="16"/>
  <c r="J99" i="16"/>
  <c r="K99" i="16"/>
  <c r="M99" i="16"/>
  <c r="N99" i="16"/>
  <c r="O99" i="16"/>
  <c r="P99" i="16"/>
  <c r="Q99" i="16"/>
  <c r="R99" i="16"/>
  <c r="S99" i="16"/>
  <c r="T99" i="16"/>
  <c r="W99" i="16"/>
  <c r="Y99" i="16"/>
  <c r="Z99" i="16"/>
  <c r="A100" i="16"/>
  <c r="D100" i="16"/>
  <c r="E100" i="16"/>
  <c r="F100" i="16"/>
  <c r="G100" i="16"/>
  <c r="H100" i="16"/>
  <c r="I100" i="16"/>
  <c r="J100" i="16"/>
  <c r="K100" i="16"/>
  <c r="M100" i="16"/>
  <c r="N100" i="16"/>
  <c r="O100" i="16"/>
  <c r="P100" i="16"/>
  <c r="Q100" i="16"/>
  <c r="R100" i="16"/>
  <c r="S100" i="16"/>
  <c r="T100" i="16"/>
  <c r="W100" i="16"/>
  <c r="Y100" i="16"/>
  <c r="Z100" i="16"/>
  <c r="A101" i="16"/>
  <c r="D101" i="16"/>
  <c r="E101" i="16"/>
  <c r="F101" i="16"/>
  <c r="G101" i="16"/>
  <c r="H101" i="16"/>
  <c r="I101" i="16"/>
  <c r="J101" i="16"/>
  <c r="K101" i="16"/>
  <c r="M101" i="16"/>
  <c r="N101" i="16"/>
  <c r="O101" i="16"/>
  <c r="P101" i="16"/>
  <c r="Q101" i="16"/>
  <c r="R101" i="16"/>
  <c r="S101" i="16"/>
  <c r="T101" i="16"/>
  <c r="W101" i="16"/>
  <c r="Y101" i="16"/>
  <c r="Z101" i="16"/>
  <c r="A102" i="16"/>
  <c r="D102" i="16"/>
  <c r="E102" i="16"/>
  <c r="F102" i="16"/>
  <c r="G102" i="16"/>
  <c r="H102" i="16"/>
  <c r="I102" i="16"/>
  <c r="J102" i="16"/>
  <c r="K102" i="16"/>
  <c r="M102" i="16"/>
  <c r="N102" i="16"/>
  <c r="O102" i="16"/>
  <c r="P102" i="16"/>
  <c r="Q102" i="16"/>
  <c r="R102" i="16"/>
  <c r="S102" i="16"/>
  <c r="T102" i="16"/>
  <c r="W102" i="16"/>
  <c r="Y102" i="16"/>
  <c r="Z102" i="16"/>
  <c r="A103" i="16"/>
  <c r="D103" i="16"/>
  <c r="E103" i="16"/>
  <c r="F103" i="16"/>
  <c r="G103" i="16"/>
  <c r="H103" i="16"/>
  <c r="I103" i="16"/>
  <c r="J103" i="16"/>
  <c r="K103" i="16"/>
  <c r="M103" i="16"/>
  <c r="N103" i="16"/>
  <c r="O103" i="16"/>
  <c r="P103" i="16"/>
  <c r="Q103" i="16"/>
  <c r="R103" i="16"/>
  <c r="S103" i="16"/>
  <c r="T103" i="16"/>
  <c r="W103" i="16"/>
  <c r="Y103" i="16"/>
  <c r="Z103" i="16"/>
  <c r="A104" i="16"/>
  <c r="D104" i="16"/>
  <c r="E104" i="16"/>
  <c r="F104" i="16"/>
  <c r="G104" i="16"/>
  <c r="H104" i="16"/>
  <c r="I104" i="16"/>
  <c r="J104" i="16"/>
  <c r="K104" i="16"/>
  <c r="M104" i="16"/>
  <c r="N104" i="16"/>
  <c r="O104" i="16"/>
  <c r="P104" i="16"/>
  <c r="Q104" i="16"/>
  <c r="R104" i="16"/>
  <c r="S104" i="16"/>
  <c r="T104" i="16"/>
  <c r="W104" i="16"/>
  <c r="Y104" i="16"/>
  <c r="Z104" i="16"/>
  <c r="A105" i="16"/>
  <c r="D105" i="16"/>
  <c r="E105" i="16"/>
  <c r="F105" i="16"/>
  <c r="G105" i="16"/>
  <c r="H105" i="16"/>
  <c r="I105" i="16"/>
  <c r="J105" i="16"/>
  <c r="K105" i="16"/>
  <c r="M105" i="16"/>
  <c r="N105" i="16"/>
  <c r="O105" i="16"/>
  <c r="P105" i="16"/>
  <c r="Q105" i="16"/>
  <c r="R105" i="16"/>
  <c r="S105" i="16"/>
  <c r="T105" i="16"/>
  <c r="W105" i="16"/>
  <c r="Y105" i="16"/>
  <c r="Z105" i="16"/>
  <c r="A106" i="16"/>
  <c r="D106" i="16"/>
  <c r="E106" i="16"/>
  <c r="F106" i="16"/>
  <c r="G106" i="16"/>
  <c r="H106" i="16"/>
  <c r="I106" i="16"/>
  <c r="J106" i="16"/>
  <c r="K106" i="16"/>
  <c r="M106" i="16"/>
  <c r="N106" i="16"/>
  <c r="O106" i="16"/>
  <c r="P106" i="16"/>
  <c r="Q106" i="16"/>
  <c r="R106" i="16"/>
  <c r="S106" i="16"/>
  <c r="T106" i="16"/>
  <c r="W106" i="16"/>
  <c r="Y106" i="16"/>
  <c r="Z106" i="16"/>
  <c r="A107" i="16"/>
  <c r="D107" i="16"/>
  <c r="E107" i="16"/>
  <c r="F107" i="16"/>
  <c r="G107" i="16"/>
  <c r="H107" i="16"/>
  <c r="I107" i="16"/>
  <c r="J107" i="16"/>
  <c r="K107" i="16"/>
  <c r="M107" i="16"/>
  <c r="N107" i="16"/>
  <c r="O107" i="16"/>
  <c r="P107" i="16"/>
  <c r="Q107" i="16"/>
  <c r="R107" i="16"/>
  <c r="S107" i="16"/>
  <c r="T107" i="16"/>
  <c r="W107" i="16"/>
  <c r="Y107" i="16"/>
  <c r="Z107" i="16"/>
  <c r="A108" i="16"/>
  <c r="D108" i="16"/>
  <c r="E108" i="16"/>
  <c r="F108" i="16"/>
  <c r="G108" i="16"/>
  <c r="H108" i="16"/>
  <c r="I108" i="16"/>
  <c r="J108" i="16"/>
  <c r="K108" i="16"/>
  <c r="M108" i="16"/>
  <c r="N108" i="16"/>
  <c r="O108" i="16"/>
  <c r="P108" i="16"/>
  <c r="Q108" i="16"/>
  <c r="R108" i="16"/>
  <c r="S108" i="16"/>
  <c r="T108" i="16"/>
  <c r="W108" i="16"/>
  <c r="Y108" i="16"/>
  <c r="Z108" i="16"/>
  <c r="A109" i="16"/>
  <c r="D109" i="16"/>
  <c r="E109" i="16"/>
  <c r="F109" i="16"/>
  <c r="G109" i="16"/>
  <c r="H109" i="16"/>
  <c r="I109" i="16"/>
  <c r="J109" i="16"/>
  <c r="K109" i="16"/>
  <c r="M109" i="16"/>
  <c r="N109" i="16"/>
  <c r="O109" i="16"/>
  <c r="P109" i="16"/>
  <c r="Q109" i="16"/>
  <c r="R109" i="16"/>
  <c r="S109" i="16"/>
  <c r="T109" i="16"/>
  <c r="W109" i="16"/>
  <c r="Y109" i="16"/>
  <c r="Z109" i="16"/>
  <c r="A110" i="16"/>
  <c r="D110" i="16"/>
  <c r="E110" i="16"/>
  <c r="F110" i="16"/>
  <c r="G110" i="16"/>
  <c r="H110" i="16"/>
  <c r="I110" i="16"/>
  <c r="J110" i="16"/>
  <c r="K110" i="16"/>
  <c r="M110" i="16"/>
  <c r="N110" i="16"/>
  <c r="O110" i="16"/>
  <c r="P110" i="16"/>
  <c r="Q110" i="16"/>
  <c r="R110" i="16"/>
  <c r="S110" i="16"/>
  <c r="T110" i="16"/>
  <c r="W110" i="16"/>
  <c r="Y110" i="16"/>
  <c r="Z110" i="16"/>
  <c r="A111" i="16"/>
  <c r="D111" i="16"/>
  <c r="E111" i="16"/>
  <c r="F111" i="16"/>
  <c r="G111" i="16"/>
  <c r="H111" i="16"/>
  <c r="I111" i="16"/>
  <c r="J111" i="16"/>
  <c r="K111" i="16"/>
  <c r="M111" i="16"/>
  <c r="N111" i="16"/>
  <c r="O111" i="16"/>
  <c r="P111" i="16"/>
  <c r="Q111" i="16"/>
  <c r="R111" i="16"/>
  <c r="S111" i="16"/>
  <c r="T111" i="16"/>
  <c r="W111" i="16"/>
  <c r="Y111" i="16"/>
  <c r="Z111" i="16"/>
  <c r="A112" i="16"/>
  <c r="D112" i="16"/>
  <c r="E112" i="16"/>
  <c r="F112" i="16"/>
  <c r="G112" i="16"/>
  <c r="H112" i="16"/>
  <c r="I112" i="16"/>
  <c r="J112" i="16"/>
  <c r="K112" i="16"/>
  <c r="M112" i="16"/>
  <c r="N112" i="16"/>
  <c r="O112" i="16"/>
  <c r="P112" i="16"/>
  <c r="Q112" i="16"/>
  <c r="R112" i="16"/>
  <c r="S112" i="16"/>
  <c r="T112" i="16"/>
  <c r="W112" i="16"/>
  <c r="Y112" i="16"/>
  <c r="Z112" i="16"/>
  <c r="A113" i="16"/>
  <c r="D113" i="16"/>
  <c r="E113" i="16"/>
  <c r="F113" i="16"/>
  <c r="G113" i="16"/>
  <c r="H113" i="16"/>
  <c r="I113" i="16"/>
  <c r="J113" i="16"/>
  <c r="K113" i="16"/>
  <c r="M113" i="16"/>
  <c r="N113" i="16"/>
  <c r="O113" i="16"/>
  <c r="P113" i="16"/>
  <c r="Q113" i="16"/>
  <c r="R113" i="16"/>
  <c r="S113" i="16"/>
  <c r="T113" i="16"/>
  <c r="W113" i="16"/>
  <c r="Y113" i="16"/>
  <c r="Z113" i="16"/>
  <c r="A6" i="14"/>
  <c r="K6" i="14"/>
  <c r="P6" i="14"/>
  <c r="V6" i="14"/>
  <c r="AE6" i="14"/>
  <c r="A7" i="14"/>
  <c r="K7" i="14"/>
  <c r="P7" i="14"/>
  <c r="V7" i="14"/>
  <c r="AE7" i="14"/>
  <c r="A8" i="14"/>
  <c r="K8" i="14"/>
  <c r="P8" i="14"/>
  <c r="V8" i="14"/>
  <c r="AE8" i="14"/>
  <c r="A9" i="14"/>
  <c r="K9" i="14"/>
  <c r="P9" i="14"/>
  <c r="V9" i="14"/>
  <c r="AE9" i="14"/>
  <c r="A10" i="14"/>
  <c r="K10" i="14"/>
  <c r="P10" i="14"/>
  <c r="V10" i="14"/>
  <c r="AE10" i="14"/>
  <c r="A11" i="14"/>
  <c r="K11" i="14"/>
  <c r="P11" i="14"/>
  <c r="V11" i="14"/>
  <c r="AE11" i="14"/>
  <c r="A12" i="14"/>
  <c r="K12" i="14"/>
  <c r="P12" i="14"/>
  <c r="V12" i="14"/>
  <c r="AE12" i="14"/>
  <c r="A13" i="14"/>
  <c r="K13" i="14"/>
  <c r="P13" i="14"/>
  <c r="V13" i="14"/>
  <c r="AE13" i="14"/>
  <c r="A14" i="14"/>
  <c r="K14" i="14"/>
  <c r="P14" i="14"/>
  <c r="V14" i="14"/>
  <c r="AE14" i="14"/>
  <c r="A15" i="14"/>
  <c r="K15" i="14"/>
  <c r="P15" i="14"/>
  <c r="V15" i="14"/>
  <c r="AE15" i="14"/>
  <c r="A16" i="14"/>
  <c r="K16" i="14"/>
  <c r="P16" i="14"/>
  <c r="V16" i="14"/>
  <c r="AE16" i="14"/>
  <c r="A17" i="14"/>
  <c r="K17" i="14"/>
  <c r="P17" i="14"/>
  <c r="V17" i="14"/>
  <c r="AE17" i="14"/>
  <c r="A18" i="14"/>
  <c r="K18" i="14"/>
  <c r="P18" i="14"/>
  <c r="V18" i="14"/>
  <c r="AE18" i="14"/>
  <c r="A19" i="14"/>
  <c r="K19" i="14"/>
  <c r="P19" i="14"/>
  <c r="V19" i="14"/>
  <c r="AE19" i="14"/>
  <c r="A20" i="14"/>
  <c r="K20" i="14"/>
  <c r="P20" i="14"/>
  <c r="V20" i="14"/>
  <c r="AE20" i="14"/>
  <c r="A21" i="14"/>
  <c r="K21" i="14"/>
  <c r="P21" i="14"/>
  <c r="V21" i="14"/>
  <c r="AE21" i="14"/>
  <c r="A22" i="14"/>
  <c r="K22" i="14"/>
  <c r="P22" i="14"/>
  <c r="V22" i="14"/>
  <c r="AE22" i="14"/>
  <c r="A23" i="14"/>
  <c r="K23" i="14"/>
  <c r="P23" i="14"/>
  <c r="V23" i="14"/>
  <c r="AE23" i="14"/>
  <c r="A24" i="14"/>
  <c r="K24" i="14"/>
  <c r="P24" i="14"/>
  <c r="V24" i="14"/>
  <c r="AE24" i="14"/>
  <c r="A25" i="14"/>
  <c r="K25" i="14"/>
  <c r="P25" i="14"/>
  <c r="V25" i="14"/>
  <c r="AE25" i="14"/>
  <c r="A26" i="14"/>
  <c r="K26" i="14"/>
  <c r="P26" i="14"/>
  <c r="V26" i="14"/>
  <c r="AE26" i="14"/>
  <c r="A27" i="14"/>
  <c r="K27" i="14"/>
  <c r="P27" i="14"/>
  <c r="V27" i="14"/>
  <c r="AE27" i="14"/>
  <c r="A28" i="14"/>
  <c r="K28" i="14"/>
  <c r="P28" i="14"/>
  <c r="V28" i="14"/>
  <c r="AE28" i="14"/>
  <c r="A29" i="14"/>
  <c r="K29" i="14"/>
  <c r="P29" i="14"/>
  <c r="V29" i="14"/>
  <c r="AE29" i="14"/>
  <c r="A30" i="14"/>
  <c r="K30" i="14"/>
  <c r="P30" i="14"/>
  <c r="V30" i="14"/>
  <c r="AE30" i="14"/>
  <c r="A31" i="14"/>
  <c r="K31" i="14"/>
  <c r="P31" i="14"/>
  <c r="V31" i="14"/>
  <c r="AE31" i="14"/>
  <c r="A32" i="14"/>
  <c r="K32" i="14"/>
  <c r="P32" i="14"/>
  <c r="V32" i="14"/>
  <c r="AE32" i="14"/>
  <c r="A33" i="14"/>
  <c r="K33" i="14"/>
  <c r="P33" i="14"/>
  <c r="V33" i="14"/>
  <c r="AE33" i="14"/>
  <c r="A34" i="14"/>
  <c r="K34" i="14"/>
  <c r="P34" i="14"/>
  <c r="V34" i="14"/>
  <c r="AE34" i="14"/>
  <c r="A35" i="14"/>
  <c r="K35" i="14"/>
  <c r="P35" i="14"/>
  <c r="V35" i="14"/>
  <c r="AE35" i="14"/>
  <c r="A36" i="14"/>
  <c r="K36" i="14"/>
  <c r="P36" i="14"/>
  <c r="V36" i="14"/>
  <c r="AE36" i="14"/>
  <c r="A37" i="14"/>
  <c r="K37" i="14"/>
  <c r="P37" i="14"/>
  <c r="V37" i="14"/>
  <c r="AE37" i="14"/>
  <c r="A38" i="14"/>
  <c r="K38" i="14"/>
  <c r="P38" i="14"/>
  <c r="V38" i="14"/>
  <c r="AE38" i="14"/>
  <c r="A39" i="14"/>
  <c r="K39" i="14"/>
  <c r="P39" i="14"/>
  <c r="V39" i="14"/>
  <c r="AE39" i="14"/>
  <c r="A40" i="14"/>
  <c r="K40" i="14"/>
  <c r="P40" i="14"/>
  <c r="V40" i="14"/>
  <c r="AE40" i="14"/>
  <c r="A41" i="14"/>
  <c r="K41" i="14"/>
  <c r="P41" i="14"/>
  <c r="V41" i="14"/>
  <c r="AE41" i="14"/>
  <c r="A42" i="14"/>
  <c r="K42" i="14"/>
  <c r="P42" i="14"/>
  <c r="V42" i="14"/>
  <c r="AE42" i="14"/>
  <c r="A43" i="14"/>
  <c r="K43" i="14"/>
  <c r="P43" i="14"/>
  <c r="V43" i="14"/>
  <c r="AE43" i="14"/>
  <c r="A44" i="14"/>
  <c r="K44" i="14"/>
  <c r="P44" i="14"/>
  <c r="V44" i="14"/>
  <c r="AE44" i="14"/>
  <c r="A45" i="14"/>
  <c r="K45" i="14"/>
  <c r="P45" i="14"/>
  <c r="V45" i="14"/>
  <c r="AE45" i="14"/>
  <c r="A46" i="14"/>
  <c r="K46" i="14"/>
  <c r="P46" i="14"/>
  <c r="V46" i="14"/>
  <c r="AE46" i="14"/>
  <c r="A47" i="14"/>
  <c r="K47" i="14"/>
  <c r="P47" i="14"/>
  <c r="V47" i="14"/>
  <c r="AE47" i="14"/>
  <c r="A48" i="14"/>
  <c r="K48" i="14"/>
  <c r="P48" i="14"/>
  <c r="V48" i="14"/>
  <c r="AE48" i="14"/>
  <c r="A49" i="14"/>
  <c r="K49" i="14"/>
  <c r="P49" i="14"/>
  <c r="V49" i="14"/>
  <c r="AE49" i="14"/>
  <c r="A50" i="14"/>
  <c r="K50" i="14"/>
  <c r="P50" i="14"/>
  <c r="V50" i="14"/>
  <c r="AE50" i="14"/>
  <c r="A51" i="14"/>
  <c r="K51" i="14"/>
  <c r="P51" i="14"/>
  <c r="V51" i="14"/>
  <c r="AE51" i="14"/>
  <c r="A52" i="14"/>
  <c r="K52" i="14"/>
  <c r="P52" i="14"/>
  <c r="V52" i="14"/>
  <c r="AE52" i="14"/>
  <c r="A53" i="14"/>
  <c r="K53" i="14"/>
  <c r="P53" i="14"/>
  <c r="V53" i="14"/>
  <c r="AE53" i="14"/>
  <c r="A54" i="14"/>
  <c r="K54" i="14"/>
  <c r="P54" i="14"/>
  <c r="V54" i="14"/>
  <c r="AE54" i="14"/>
  <c r="A55" i="14"/>
  <c r="K55" i="14"/>
  <c r="P55" i="14"/>
  <c r="V55" i="14"/>
  <c r="AE55" i="14"/>
  <c r="A56" i="14"/>
  <c r="K56" i="14"/>
  <c r="P56" i="14"/>
  <c r="V56" i="14"/>
  <c r="AE56" i="14"/>
  <c r="A57" i="14"/>
  <c r="K57" i="14"/>
  <c r="P57" i="14"/>
  <c r="V57" i="14"/>
  <c r="AE57" i="14"/>
  <c r="A58" i="14"/>
  <c r="K58" i="14"/>
  <c r="P58" i="14"/>
  <c r="V58" i="14"/>
  <c r="AE58" i="14"/>
  <c r="A59" i="14"/>
  <c r="K59" i="14"/>
  <c r="P59" i="14"/>
  <c r="V59" i="14"/>
  <c r="AE59" i="14"/>
  <c r="A60" i="14"/>
  <c r="K60" i="14"/>
  <c r="P60" i="14"/>
  <c r="V60" i="14"/>
  <c r="AE60" i="14"/>
  <c r="A61" i="14"/>
  <c r="K61" i="14"/>
  <c r="P61" i="14"/>
  <c r="V61" i="14"/>
  <c r="AE61" i="14"/>
  <c r="A62" i="14"/>
  <c r="K62" i="14"/>
  <c r="P62" i="14"/>
  <c r="V62" i="14"/>
  <c r="AE62" i="14"/>
  <c r="A63" i="14"/>
  <c r="K63" i="14"/>
  <c r="P63" i="14"/>
  <c r="V63" i="14"/>
  <c r="AE63" i="14"/>
  <c r="A64" i="14"/>
  <c r="K64" i="14"/>
  <c r="P64" i="14"/>
  <c r="V64" i="14"/>
  <c r="AE64" i="14"/>
  <c r="A65" i="14"/>
  <c r="K65" i="14"/>
  <c r="P65" i="14"/>
  <c r="V65" i="14"/>
  <c r="AE65" i="14"/>
  <c r="A66" i="14"/>
  <c r="K66" i="14"/>
  <c r="P66" i="14"/>
  <c r="V66" i="14"/>
  <c r="AE66" i="14"/>
  <c r="A67" i="14"/>
  <c r="K67" i="14"/>
  <c r="P67" i="14"/>
  <c r="V67" i="14"/>
  <c r="AE67" i="14"/>
  <c r="A68" i="14"/>
  <c r="K68" i="14"/>
  <c r="P68" i="14"/>
  <c r="V68" i="14"/>
  <c r="AE68" i="14"/>
  <c r="A69" i="14"/>
  <c r="K69" i="14"/>
  <c r="P69" i="14"/>
  <c r="V69" i="14"/>
  <c r="AE69" i="14"/>
  <c r="A70" i="14"/>
  <c r="K70" i="14"/>
  <c r="P70" i="14"/>
  <c r="V70" i="14"/>
  <c r="AE70" i="14"/>
  <c r="A71" i="14"/>
  <c r="K71" i="14"/>
  <c r="P71" i="14"/>
  <c r="V71" i="14"/>
  <c r="AE71" i="14"/>
  <c r="A72" i="14"/>
  <c r="K72" i="14"/>
  <c r="P72" i="14"/>
  <c r="V72" i="14"/>
  <c r="AE72" i="14"/>
  <c r="A73" i="14"/>
  <c r="K73" i="14"/>
  <c r="P73" i="14"/>
  <c r="V73" i="14"/>
  <c r="AE73" i="14"/>
  <c r="A74" i="14"/>
  <c r="K74" i="14"/>
  <c r="P74" i="14"/>
  <c r="V74" i="14"/>
  <c r="AE74" i="14"/>
  <c r="A75" i="14"/>
  <c r="K75" i="14"/>
  <c r="P75" i="14"/>
  <c r="V75" i="14"/>
  <c r="AE75" i="14"/>
  <c r="A76" i="14"/>
  <c r="K76" i="14"/>
  <c r="P76" i="14"/>
  <c r="V76" i="14"/>
  <c r="AE76" i="14"/>
  <c r="A77" i="14"/>
  <c r="K77" i="14"/>
  <c r="P77" i="14"/>
  <c r="V77" i="14"/>
  <c r="AE77" i="14"/>
  <c r="A78" i="14"/>
  <c r="K78" i="14"/>
  <c r="P78" i="14"/>
  <c r="V78" i="14"/>
  <c r="AE78" i="14"/>
  <c r="A79" i="14"/>
  <c r="K79" i="14"/>
  <c r="P79" i="14"/>
  <c r="V79" i="14"/>
  <c r="AE79" i="14"/>
  <c r="A80" i="14"/>
  <c r="K80" i="14"/>
  <c r="P80" i="14"/>
  <c r="V80" i="14"/>
  <c r="AE80" i="14"/>
  <c r="A81" i="14"/>
  <c r="K81" i="14"/>
  <c r="P81" i="14"/>
  <c r="V81" i="14"/>
  <c r="AE81" i="14"/>
  <c r="A82" i="14"/>
  <c r="K82" i="14"/>
  <c r="P82" i="14"/>
  <c r="V82" i="14"/>
  <c r="AE82" i="14"/>
  <c r="A83" i="14"/>
  <c r="K83" i="14"/>
  <c r="P83" i="14"/>
  <c r="V83" i="14"/>
  <c r="AE83" i="14"/>
  <c r="A84" i="14"/>
  <c r="K84" i="14"/>
  <c r="P84" i="14"/>
  <c r="V84" i="14"/>
  <c r="AE84" i="14"/>
  <c r="A85" i="14"/>
  <c r="K85" i="14"/>
  <c r="P85" i="14"/>
  <c r="V85" i="14"/>
  <c r="AE85" i="14"/>
  <c r="A86" i="14"/>
  <c r="K86" i="14"/>
  <c r="P86" i="14"/>
  <c r="V86" i="14"/>
  <c r="AE86" i="14"/>
  <c r="A87" i="14"/>
  <c r="K87" i="14"/>
  <c r="P87" i="14"/>
  <c r="V87" i="14"/>
  <c r="AE87" i="14"/>
  <c r="A88" i="14"/>
  <c r="K88" i="14"/>
  <c r="P88" i="14"/>
  <c r="V88" i="14"/>
  <c r="AE88" i="14"/>
  <c r="A89" i="14"/>
  <c r="K89" i="14"/>
  <c r="P89" i="14"/>
  <c r="V89" i="14"/>
  <c r="AE89" i="14"/>
  <c r="A90" i="14"/>
  <c r="K90" i="14"/>
  <c r="P90" i="14"/>
  <c r="V90" i="14"/>
  <c r="AE90" i="14"/>
  <c r="A91" i="14"/>
  <c r="K91" i="14"/>
  <c r="P91" i="14"/>
  <c r="V91" i="14"/>
  <c r="AE91" i="14"/>
  <c r="A92" i="14"/>
  <c r="K92" i="14"/>
  <c r="P92" i="14"/>
  <c r="V92" i="14"/>
  <c r="AE92" i="14"/>
  <c r="A93" i="14"/>
  <c r="K93" i="14"/>
  <c r="P93" i="14"/>
  <c r="V93" i="14"/>
  <c r="AE93" i="14"/>
  <c r="A94" i="14"/>
  <c r="K94" i="14"/>
  <c r="P94" i="14"/>
  <c r="V94" i="14"/>
  <c r="AE94" i="14"/>
  <c r="A95" i="14"/>
  <c r="K95" i="14"/>
  <c r="P95" i="14"/>
  <c r="V95" i="14"/>
  <c r="AE95" i="14"/>
  <c r="A96" i="14"/>
  <c r="K96" i="14"/>
  <c r="P96" i="14"/>
  <c r="V96" i="14"/>
  <c r="AE96" i="14"/>
  <c r="A97" i="14"/>
  <c r="K97" i="14"/>
  <c r="P97" i="14"/>
  <c r="V97" i="14"/>
  <c r="AE97" i="14"/>
  <c r="A98" i="14"/>
  <c r="K98" i="14"/>
  <c r="P98" i="14"/>
  <c r="V98" i="14"/>
  <c r="AE98" i="14"/>
  <c r="A99" i="14"/>
  <c r="K99" i="14"/>
  <c r="P99" i="14"/>
  <c r="V99" i="14"/>
  <c r="AE99" i="14"/>
  <c r="A100" i="14"/>
  <c r="K100" i="14"/>
  <c r="P100" i="14"/>
  <c r="V100" i="14"/>
  <c r="AE100" i="14"/>
  <c r="A101" i="14"/>
  <c r="K101" i="14"/>
  <c r="P101" i="14"/>
  <c r="V101" i="14"/>
  <c r="AE101" i="14"/>
  <c r="A102" i="14"/>
  <c r="K102" i="14"/>
  <c r="P102" i="14"/>
  <c r="V102" i="14"/>
  <c r="AE102" i="14"/>
  <c r="A103" i="14"/>
  <c r="K103" i="14"/>
  <c r="P103" i="14"/>
  <c r="V103" i="14"/>
  <c r="AE103" i="14"/>
  <c r="A104" i="14"/>
  <c r="K104" i="14"/>
  <c r="P104" i="14"/>
  <c r="V104" i="14"/>
  <c r="AE104" i="14"/>
  <c r="A105" i="14"/>
  <c r="K105" i="14"/>
  <c r="P105" i="14"/>
  <c r="V105" i="14"/>
  <c r="AE105" i="14"/>
  <c r="A106" i="14"/>
  <c r="K106" i="14"/>
  <c r="P106" i="14"/>
  <c r="V106" i="14"/>
  <c r="AE106" i="14"/>
  <c r="A107" i="14"/>
  <c r="K107" i="14"/>
  <c r="P107" i="14"/>
  <c r="V107" i="14"/>
  <c r="AE107" i="14"/>
  <c r="A108" i="14"/>
  <c r="K108" i="14"/>
  <c r="P108" i="14"/>
  <c r="V108" i="14"/>
  <c r="AE108" i="14"/>
  <c r="A109" i="14"/>
  <c r="K109" i="14"/>
  <c r="P109" i="14"/>
  <c r="V109" i="14"/>
  <c r="AE109" i="14"/>
  <c r="A110" i="14"/>
  <c r="K110" i="14"/>
  <c r="P110" i="14"/>
  <c r="V110" i="14"/>
  <c r="AE110" i="14"/>
  <c r="A111" i="14"/>
  <c r="K111" i="14"/>
  <c r="P111" i="14"/>
  <c r="V111" i="14"/>
  <c r="AE111" i="14"/>
  <c r="A112" i="14"/>
  <c r="K112" i="14"/>
  <c r="P112" i="14"/>
  <c r="V112" i="14"/>
  <c r="AE112" i="14"/>
  <c r="A113" i="14"/>
  <c r="K113" i="14"/>
  <c r="P113" i="14"/>
  <c r="V113" i="14"/>
  <c r="AE113" i="14"/>
</calcChain>
</file>

<file path=xl/sharedStrings.xml><?xml version="1.0" encoding="utf-8"?>
<sst xmlns="http://schemas.openxmlformats.org/spreadsheetml/2006/main" count="409" uniqueCount="217">
  <si>
    <t>Curve Code</t>
  </si>
  <si>
    <t>Curve Type</t>
  </si>
  <si>
    <t>Book Type</t>
  </si>
  <si>
    <t>Number of Curves to Fetch:</t>
  </si>
  <si>
    <t>Curve Date</t>
  </si>
  <si>
    <t>First Month</t>
  </si>
  <si>
    <t>PR</t>
  </si>
  <si>
    <t>R</t>
  </si>
  <si>
    <t>AA</t>
  </si>
  <si>
    <t>INT</t>
  </si>
  <si>
    <t>NG</t>
  </si>
  <si>
    <t>IR Curve</t>
  </si>
  <si>
    <t>PV</t>
  </si>
  <si>
    <t>AA Libor</t>
  </si>
  <si>
    <t>Annual Curves</t>
  </si>
  <si>
    <t>Month</t>
  </si>
  <si>
    <t>Nymex</t>
  </si>
  <si>
    <t>I</t>
  </si>
  <si>
    <t>P</t>
  </si>
  <si>
    <t>D</t>
  </si>
  <si>
    <t>TRUNKL/WLA-GD</t>
  </si>
  <si>
    <t>IF-TRANSCO/Z6</t>
  </si>
  <si>
    <t>IF-TRANSCO/Z5</t>
  </si>
  <si>
    <t>PHYSICAL BASIS CURVES</t>
  </si>
  <si>
    <t>Trunkline</t>
  </si>
  <si>
    <t>WLA</t>
  </si>
  <si>
    <t>Transco</t>
  </si>
  <si>
    <t>Z5</t>
  </si>
  <si>
    <t>Z6</t>
  </si>
  <si>
    <t>IF-CGT/APPALAC</t>
  </si>
  <si>
    <t>CGT</t>
  </si>
  <si>
    <t>Appalachia</t>
  </si>
  <si>
    <t>FGT</t>
  </si>
  <si>
    <t>MKT AREA</t>
  </si>
  <si>
    <t>IF-FGT/MKTAREA</t>
  </si>
  <si>
    <t>Monthly Curves</t>
  </si>
  <si>
    <t>WEIGHT OF COMPETITION IN DETERMINING VALUE OF GAS DELIVERED TO ELBA</t>
  </si>
  <si>
    <t>TOTAL</t>
  </si>
  <si>
    <t>ELBA</t>
  </si>
  <si>
    <t>WEIGHT</t>
  </si>
  <si>
    <t>ELBA ISLAND</t>
  </si>
  <si>
    <t>BASIS CURVE</t>
  </si>
  <si>
    <t>ISLAND</t>
  </si>
  <si>
    <t>BOSTON</t>
  </si>
  <si>
    <t>COVE</t>
  </si>
  <si>
    <t>POINT</t>
  </si>
  <si>
    <t>LAKE</t>
  </si>
  <si>
    <t>CHARLES</t>
  </si>
  <si>
    <t>AVERAGE SHIPPING DIFF PER MMBTU</t>
  </si>
  <si>
    <t>Differentials in Shipping Cost to from Various LNG Supply Point to US Terminals</t>
  </si>
  <si>
    <t>BASIS</t>
  </si>
  <si>
    <t>WEIGHTED</t>
  </si>
  <si>
    <t>NYMEX</t>
  </si>
  <si>
    <t>CALCULATION OF ELBA CURVE FOR PUT VALUATION</t>
  </si>
  <si>
    <t>DATE</t>
  </si>
  <si>
    <t>EXPIRATION</t>
  </si>
  <si>
    <t>VOLUME</t>
  </si>
  <si>
    <t>MMBTU</t>
  </si>
  <si>
    <t>STRIKE</t>
  </si>
  <si>
    <t>PRICE</t>
  </si>
  <si>
    <t>MARKET</t>
  </si>
  <si>
    <t>CLEARING SPREAD</t>
  </si>
  <si>
    <t>MKT BASIS</t>
  </si>
  <si>
    <t>FLOAT</t>
  </si>
  <si>
    <t>VO</t>
  </si>
  <si>
    <t>VOL</t>
  </si>
  <si>
    <t>IR</t>
  </si>
  <si>
    <t>OPTION</t>
  </si>
  <si>
    <t>PREMIUM</t>
  </si>
  <si>
    <t>VALUE</t>
  </si>
  <si>
    <t>CORRELATION</t>
  </si>
  <si>
    <t>NET MTM</t>
  </si>
  <si>
    <t>AVERAGE TERMINAL COST</t>
  </si>
  <si>
    <t>TRANSIT</t>
  </si>
  <si>
    <t>TRANSIT DIFF</t>
  </si>
  <si>
    <t>Elba Island LNG Regasification Terminal</t>
  </si>
  <si>
    <t>Enron Put Option to El Paso Corp</t>
  </si>
  <si>
    <t xml:space="preserve">price taken from the downstream markets at the other US regas terminals.  This weighted average is determined by analysing the probability of future supply </t>
  </si>
  <si>
    <t xml:space="preserve">sources that will meet downstream gas specs. (ie.  In 2002, only Trinidad volumes will fit into Elba, therefore the Weighted average is 100% Everett terminal in </t>
  </si>
  <si>
    <t xml:space="preserve">Boston as this terminal has the best downstream market and currently is taking all of the offtake from Trinidad.  Also, in 2002 the Cove Point terminal is </t>
  </si>
  <si>
    <t>expected to reactivate.  Therefore the basis curve relavent to Cove Point's downstream market have a small weight attached to them.  In 2005 and forward, we</t>
  </si>
  <si>
    <t xml:space="preserve">expect multiple additional supply sources to come online that can meet the interchangeability specs at Elba.  Therefore the competition is no longer the </t>
  </si>
  <si>
    <t>Everett terminal but that of Lake Charles which is the least attractive basis market of the 4 US terminals.  If after taking into consideration the terminal costs and</t>
  </si>
  <si>
    <r>
      <t>Description</t>
    </r>
    <r>
      <rPr>
        <sz val="10"/>
        <rFont val="Arial"/>
      </rPr>
      <t>:  This model attempts to value this option by looking at the competitive market for LNG coming into the US for each year during the term of</t>
    </r>
  </si>
  <si>
    <r>
      <t>Purpose</t>
    </r>
    <r>
      <rPr>
        <sz val="10"/>
        <rFont val="Arial"/>
      </rPr>
      <t>:  The purpose of this model is to value the option that Enron has to put LNG to El Paso for delivery to the Elba Island Regas facility in Georgia.</t>
    </r>
  </si>
  <si>
    <t>DELTA A</t>
  </si>
  <si>
    <t>DELTA B</t>
  </si>
  <si>
    <t>shipping differentials, Elba can beat the other terminals then we should be able to put volumes into Elba.</t>
  </si>
  <si>
    <t>NGW-ALGO/CITY</t>
  </si>
  <si>
    <t>Algonquin</t>
  </si>
  <si>
    <t>Citygate</t>
  </si>
  <si>
    <t>MID</t>
  </si>
  <si>
    <t>Nigeria</t>
  </si>
  <si>
    <t>Algeria</t>
  </si>
  <si>
    <t>Trinidad</t>
  </si>
  <si>
    <t>Oman</t>
  </si>
  <si>
    <t>Boston</t>
  </si>
  <si>
    <t>Cove</t>
  </si>
  <si>
    <t>Elba</t>
  </si>
  <si>
    <t>LC</t>
  </si>
  <si>
    <t>Nautical Mileage</t>
  </si>
  <si>
    <t>MKTAREA</t>
  </si>
  <si>
    <t>BAHAMAS</t>
  </si>
  <si>
    <t>Bahamas</t>
  </si>
  <si>
    <t>Mileage</t>
  </si>
  <si>
    <t>Jose</t>
  </si>
  <si>
    <t>Angola</t>
  </si>
  <si>
    <t>Egypt</t>
  </si>
  <si>
    <t>average</t>
  </si>
  <si>
    <t>FLOATING</t>
  </si>
  <si>
    <t>CALCULATION OF WEIGHTED AVERAGE SHIPPING DIFFERENTIALS</t>
  </si>
  <si>
    <t>Supply Stack- Atlantic</t>
  </si>
  <si>
    <t>Train 1</t>
  </si>
  <si>
    <t>Train 2</t>
  </si>
  <si>
    <t>Train 3</t>
  </si>
  <si>
    <t>Train 4</t>
  </si>
  <si>
    <t>Train 5</t>
  </si>
  <si>
    <t>Total</t>
  </si>
  <si>
    <t>mta</t>
  </si>
  <si>
    <t>GL-1Z</t>
  </si>
  <si>
    <t>Bethioua</t>
  </si>
  <si>
    <t>GL-2Z</t>
  </si>
  <si>
    <t>GL-1K</t>
  </si>
  <si>
    <t>GL-2K</t>
  </si>
  <si>
    <t>Skikda</t>
  </si>
  <si>
    <t>GL-4Z</t>
  </si>
  <si>
    <t>Arzew</t>
  </si>
  <si>
    <t>Other</t>
  </si>
  <si>
    <t>Cove Point</t>
  </si>
  <si>
    <t>Lake Charles</t>
  </si>
  <si>
    <t>West Coast</t>
  </si>
  <si>
    <t>France</t>
  </si>
  <si>
    <t>Italy</t>
  </si>
  <si>
    <t>Turkey</t>
  </si>
  <si>
    <t>Portugal</t>
  </si>
  <si>
    <t>UK</t>
  </si>
  <si>
    <t>Eco</t>
  </si>
  <si>
    <t>Carribean</t>
  </si>
  <si>
    <t>Brazil</t>
  </si>
  <si>
    <t>base</t>
  </si>
  <si>
    <t>expansion</t>
  </si>
  <si>
    <t>Barcelona</t>
  </si>
  <si>
    <t>extension</t>
  </si>
  <si>
    <t>Huelva</t>
  </si>
  <si>
    <t>Spain</t>
  </si>
  <si>
    <t>Cartagena</t>
  </si>
  <si>
    <t>Montoir</t>
  </si>
  <si>
    <t>Fos</t>
  </si>
  <si>
    <t>La Spezia</t>
  </si>
  <si>
    <t>bcm/year</t>
  </si>
  <si>
    <t>Belgium</t>
  </si>
  <si>
    <t>Zeebrugge</t>
  </si>
  <si>
    <t>Other EUR</t>
  </si>
  <si>
    <t>Total EUR</t>
  </si>
  <si>
    <t>Everett</t>
  </si>
  <si>
    <t>Venezuela</t>
  </si>
  <si>
    <t>Supply</t>
  </si>
  <si>
    <t>Elba Island</t>
  </si>
  <si>
    <t>US</t>
  </si>
  <si>
    <t>Europe</t>
  </si>
  <si>
    <t>Demand</t>
  </si>
  <si>
    <t>Atlantic Basin</t>
  </si>
  <si>
    <t>CONTRACT</t>
  </si>
  <si>
    <t>STRIKE PRICE</t>
  </si>
  <si>
    <t>TERMINAL</t>
  </si>
  <si>
    <t>COMMODITY FEE</t>
  </si>
  <si>
    <t>West Delta</t>
  </si>
  <si>
    <t>Brass River</t>
  </si>
  <si>
    <t>(Exxon)</t>
  </si>
  <si>
    <t>(Phillips)</t>
  </si>
  <si>
    <t>Norway</t>
  </si>
  <si>
    <t>Snohvit</t>
  </si>
  <si>
    <t>Union Fenosa</t>
  </si>
  <si>
    <t>BG-Idku</t>
  </si>
  <si>
    <t>Shell</t>
  </si>
  <si>
    <t>Damietta</t>
  </si>
  <si>
    <t>N.Paria</t>
  </si>
  <si>
    <t>Boston, Cove</t>
  </si>
  <si>
    <t>and Bahamas</t>
  </si>
  <si>
    <t>Supply less</t>
  </si>
  <si>
    <t>Supply less Algeria</t>
  </si>
  <si>
    <t>less</t>
  </si>
  <si>
    <t>TOTAL VALUE OF BASE MODEL</t>
  </si>
  <si>
    <t>TOTAL VALUE OF ELBA</t>
  </si>
  <si>
    <t>VOL B</t>
  </si>
  <si>
    <t>NET DELTA</t>
  </si>
  <si>
    <t>USA</t>
  </si>
  <si>
    <t>Demand Stack- Atlantic</t>
  </si>
  <si>
    <t xml:space="preserve">Boston </t>
  </si>
  <si>
    <t>Terminal</t>
  </si>
  <si>
    <t>Loss</t>
  </si>
  <si>
    <t>Ex-ship</t>
  </si>
  <si>
    <t>Shipping</t>
  </si>
  <si>
    <t>Compare</t>
  </si>
  <si>
    <t>Basis</t>
  </si>
  <si>
    <t>Tractabel</t>
  </si>
  <si>
    <t>Hicky</t>
  </si>
  <si>
    <t>the Elba Island contract.  The put option that Enron has is in the money when our put price (Nymex + 2) is higher than the competitive basis</t>
  </si>
  <si>
    <t>Year</t>
  </si>
  <si>
    <t>NYMEX NG</t>
  </si>
  <si>
    <t xml:space="preserve">Weighted </t>
  </si>
  <si>
    <t>Transit Diff</t>
  </si>
  <si>
    <t>Weigthed</t>
  </si>
  <si>
    <t>Clearing Spread</t>
  </si>
  <si>
    <t>Market</t>
  </si>
  <si>
    <t>Elba Basis</t>
  </si>
  <si>
    <t>ELBA BASE CAPACITY VALUE</t>
  </si>
  <si>
    <t>Monthly</t>
  </si>
  <si>
    <t>Transco Z5</t>
  </si>
  <si>
    <t>Transco Z6</t>
  </si>
  <si>
    <t>Al Citygate</t>
  </si>
  <si>
    <t>CGT Appalachia</t>
  </si>
  <si>
    <t xml:space="preserve">Elba Island </t>
  </si>
  <si>
    <t>Basis Curve</t>
  </si>
  <si>
    <t>ANNUAL PHYSICAL BASIS CURVES</t>
  </si>
  <si>
    <t>IF-HEHUB</t>
  </si>
  <si>
    <t>HENRYHUB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</si>
</sst>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mm/dd/yy"/>
    <numFmt numFmtId="165" formatCode="0.0000"/>
    <numFmt numFmtId="166" formatCode="0.0%"/>
    <numFmt numFmtId="167" formatCode="0.0"/>
    <numFmt numFmtId="172" formatCode="0.000"/>
    <numFmt numFmtId="179" formatCode="0.000%"/>
    <numFmt numFmtId="182" formatCode="&quot;$&quot;#,##0.000_);[Red]\(&quot;$&quot;#,##0.000\)"/>
    <numFmt numFmtId="184" formatCode="0.00_);[Red]\(0.00\)"/>
    <numFmt numFmtId="185" formatCode="_(* #,##0.000_);_(* \(#,##0.000\);_(* &quot;-&quot;??_);_(@_)"/>
  </numFmts>
  <fonts count="18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b/>
      <sz val="10"/>
      <color indexed="42"/>
      <name val="Arial"/>
      <family val="2"/>
    </font>
    <font>
      <b/>
      <sz val="16"/>
      <name val="Arial"/>
      <family val="2"/>
    </font>
    <font>
      <b/>
      <sz val="14"/>
      <color indexed="56"/>
      <name val="Arial"/>
      <family val="2"/>
    </font>
    <font>
      <b/>
      <sz val="10"/>
      <color indexed="18"/>
      <name val="Arial"/>
      <family val="2"/>
    </font>
    <font>
      <b/>
      <sz val="22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2"/>
      <color indexed="13"/>
      <name val="Arial"/>
      <family val="2"/>
    </font>
    <font>
      <b/>
      <sz val="10"/>
      <color indexed="13"/>
      <name val="Arial"/>
      <family val="2"/>
    </font>
    <font>
      <i/>
      <sz val="10"/>
      <name val="Arial"/>
      <family val="2"/>
    </font>
    <font>
      <b/>
      <sz val="10"/>
      <color indexed="22"/>
      <name val="Arial"/>
      <family val="2"/>
    </font>
    <font>
      <b/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1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</cellStyleXfs>
  <cellXfs count="394">
    <xf numFmtId="0" fontId="0" fillId="0" borderId="0" xfId="0"/>
    <xf numFmtId="0" fontId="2" fillId="0" borderId="0" xfId="0" applyFont="1"/>
    <xf numFmtId="17" fontId="2" fillId="0" borderId="0" xfId="0" applyNumberFormat="1" applyFont="1"/>
    <xf numFmtId="0" fontId="0" fillId="0" borderId="0" xfId="0" applyAlignment="1">
      <alignment horizontal="center"/>
    </xf>
    <xf numFmtId="17" fontId="2" fillId="2" borderId="0" xfId="0" applyNumberFormat="1" applyFont="1" applyFill="1"/>
    <xf numFmtId="165" fontId="0" fillId="0" borderId="0" xfId="0" applyNumberFormat="1"/>
    <xf numFmtId="164" fontId="2" fillId="3" borderId="1" xfId="0" applyNumberFormat="1" applyFont="1" applyFill="1" applyBorder="1"/>
    <xf numFmtId="0" fontId="4" fillId="0" borderId="0" xfId="2" applyFont="1" applyAlignment="1">
      <alignment horizontal="center"/>
    </xf>
    <xf numFmtId="17" fontId="0" fillId="0" borderId="0" xfId="0" applyNumberFormat="1"/>
    <xf numFmtId="166" fontId="0" fillId="0" borderId="0" xfId="3" applyNumberFormat="1" applyFont="1"/>
    <xf numFmtId="10" fontId="0" fillId="0" borderId="0" xfId="3" applyNumberFormat="1" applyFont="1"/>
    <xf numFmtId="179" fontId="0" fillId="0" borderId="0" xfId="3" applyNumberFormat="1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8" fontId="0" fillId="0" borderId="0" xfId="3" applyNumberFormat="1" applyFont="1" applyAlignment="1">
      <alignment horizontal="center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" fillId="5" borderId="3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17" fontId="0" fillId="2" borderId="6" xfId="0" applyNumberFormat="1" applyFill="1" applyBorder="1"/>
    <xf numFmtId="17" fontId="0" fillId="2" borderId="7" xfId="0" applyNumberFormat="1" applyFill="1" applyBorder="1"/>
    <xf numFmtId="17" fontId="0" fillId="2" borderId="8" xfId="0" applyNumberFormat="1" applyFill="1" applyBorder="1"/>
    <xf numFmtId="0" fontId="2" fillId="6" borderId="5" xfId="0" applyFont="1" applyFill="1" applyBorder="1" applyAlignment="1">
      <alignment horizontal="center"/>
    </xf>
    <xf numFmtId="0" fontId="0" fillId="0" borderId="0" xfId="0" applyFill="1" applyBorder="1"/>
    <xf numFmtId="17" fontId="0" fillId="0" borderId="0" xfId="0" applyNumberFormat="1" applyFill="1" applyBorder="1"/>
    <xf numFmtId="38" fontId="0" fillId="0" borderId="0" xfId="0" applyNumberFormat="1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2" fillId="0" borderId="0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5" borderId="4" xfId="0" applyFill="1" applyBorder="1"/>
    <xf numFmtId="0" fontId="2" fillId="5" borderId="2" xfId="0" applyFont="1" applyFill="1" applyBorder="1" applyAlignment="1">
      <alignment horizontal="center"/>
    </xf>
    <xf numFmtId="8" fontId="0" fillId="0" borderId="0" xfId="3" applyNumberFormat="1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2" fillId="7" borderId="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15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Continuous"/>
    </xf>
    <xf numFmtId="0" fontId="5" fillId="8" borderId="18" xfId="0" applyFont="1" applyFill="1" applyBorder="1" applyAlignment="1">
      <alignment horizontal="centerContinuous"/>
    </xf>
    <xf numFmtId="0" fontId="5" fillId="8" borderId="19" xfId="0" applyFont="1" applyFill="1" applyBorder="1" applyAlignment="1">
      <alignment horizontal="centerContinuous"/>
    </xf>
    <xf numFmtId="0" fontId="6" fillId="8" borderId="17" xfId="0" applyFont="1" applyFill="1" applyBorder="1" applyAlignment="1">
      <alignment horizontal="centerContinuous"/>
    </xf>
    <xf numFmtId="0" fontId="2" fillId="0" borderId="0" xfId="0" applyFont="1" applyAlignment="1">
      <alignment horizontal="centerContinuous"/>
    </xf>
    <xf numFmtId="0" fontId="2" fillId="7" borderId="6" xfId="0" applyFont="1" applyFill="1" applyBorder="1" applyAlignment="1">
      <alignment horizontal="center"/>
    </xf>
    <xf numFmtId="0" fontId="2" fillId="7" borderId="8" xfId="0" applyFont="1" applyFill="1" applyBorder="1" applyAlignment="1">
      <alignment horizontal="center"/>
    </xf>
    <xf numFmtId="9" fontId="0" fillId="0" borderId="0" xfId="0" applyNumberFormat="1" applyAlignment="1">
      <alignment horizontal="center"/>
    </xf>
    <xf numFmtId="0" fontId="2" fillId="9" borderId="6" xfId="0" applyFont="1" applyFill="1" applyBorder="1" applyAlignment="1">
      <alignment horizontal="center"/>
    </xf>
    <xf numFmtId="0" fontId="2" fillId="9" borderId="8" xfId="0" applyFont="1" applyFill="1" applyBorder="1" applyAlignment="1">
      <alignment horizontal="center"/>
    </xf>
    <xf numFmtId="8" fontId="0" fillId="2" borderId="6" xfId="3" applyNumberFormat="1" applyFont="1" applyFill="1" applyBorder="1" applyAlignment="1">
      <alignment horizontal="center"/>
    </xf>
    <xf numFmtId="8" fontId="0" fillId="2" borderId="7" xfId="3" applyNumberFormat="1" applyFont="1" applyFill="1" applyBorder="1" applyAlignment="1">
      <alignment horizontal="center"/>
    </xf>
    <xf numFmtId="8" fontId="0" fillId="2" borderId="8" xfId="3" applyNumberFormat="1" applyFont="1" applyFill="1" applyBorder="1" applyAlignment="1">
      <alignment horizontal="center"/>
    </xf>
    <xf numFmtId="8" fontId="0" fillId="0" borderId="20" xfId="3" applyNumberFormat="1" applyFont="1" applyBorder="1" applyAlignment="1">
      <alignment horizontal="center"/>
    </xf>
    <xf numFmtId="8" fontId="0" fillId="0" borderId="0" xfId="3" applyNumberFormat="1" applyFont="1" applyBorder="1" applyAlignment="1">
      <alignment horizontal="center"/>
    </xf>
    <xf numFmtId="8" fontId="0" fillId="0" borderId="21" xfId="3" applyNumberFormat="1" applyFont="1" applyBorder="1" applyAlignment="1">
      <alignment horizontal="center"/>
    </xf>
    <xf numFmtId="8" fontId="0" fillId="0" borderId="5" xfId="3" applyNumberFormat="1" applyFont="1" applyBorder="1" applyAlignment="1">
      <alignment horizontal="center"/>
    </xf>
    <xf numFmtId="8" fontId="0" fillId="0" borderId="2" xfId="3" applyNumberFormat="1" applyFont="1" applyBorder="1" applyAlignment="1">
      <alignment horizontal="center"/>
    </xf>
    <xf numFmtId="8" fontId="0" fillId="0" borderId="15" xfId="3" applyNumberFormat="1" applyFont="1" applyBorder="1" applyAlignment="1">
      <alignment horizontal="center"/>
    </xf>
    <xf numFmtId="9" fontId="0" fillId="0" borderId="20" xfId="3" applyFont="1" applyBorder="1" applyAlignment="1">
      <alignment horizontal="center"/>
    </xf>
    <xf numFmtId="9" fontId="0" fillId="0" borderId="0" xfId="3" applyFont="1" applyBorder="1" applyAlignment="1">
      <alignment horizontal="center"/>
    </xf>
    <xf numFmtId="9" fontId="0" fillId="0" borderId="21" xfId="3" applyFont="1" applyBorder="1" applyAlignment="1">
      <alignment horizontal="center"/>
    </xf>
    <xf numFmtId="9" fontId="0" fillId="0" borderId="5" xfId="3" applyFont="1" applyBorder="1" applyAlignment="1">
      <alignment horizontal="center"/>
    </xf>
    <xf numFmtId="9" fontId="0" fillId="0" borderId="2" xfId="3" applyFont="1" applyBorder="1" applyAlignment="1">
      <alignment horizontal="center"/>
    </xf>
    <xf numFmtId="9" fontId="0" fillId="0" borderId="15" xfId="3" applyFont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182" fontId="0" fillId="0" borderId="6" xfId="0" applyNumberFormat="1" applyBorder="1" applyAlignment="1">
      <alignment horizontal="center"/>
    </xf>
    <xf numFmtId="182" fontId="0" fillId="0" borderId="7" xfId="0" applyNumberFormat="1" applyBorder="1" applyAlignment="1">
      <alignment horizontal="center"/>
    </xf>
    <xf numFmtId="182" fontId="0" fillId="0" borderId="8" xfId="0" applyNumberFormat="1" applyBorder="1" applyAlignment="1">
      <alignment horizontal="center"/>
    </xf>
    <xf numFmtId="8" fontId="0" fillId="0" borderId="6" xfId="3" applyNumberFormat="1" applyFont="1" applyBorder="1" applyAlignment="1">
      <alignment horizontal="center"/>
    </xf>
    <xf numFmtId="8" fontId="0" fillId="0" borderId="7" xfId="3" applyNumberFormat="1" applyFont="1" applyBorder="1" applyAlignment="1">
      <alignment horizontal="center"/>
    </xf>
    <xf numFmtId="8" fontId="0" fillId="0" borderId="8" xfId="3" applyNumberFormat="1" applyFont="1" applyBorder="1" applyAlignment="1">
      <alignment horizontal="center"/>
    </xf>
    <xf numFmtId="0" fontId="6" fillId="10" borderId="17" xfId="0" applyFont="1" applyFill="1" applyBorder="1" applyAlignment="1">
      <alignment horizontal="centerContinuous"/>
    </xf>
    <xf numFmtId="0" fontId="5" fillId="10" borderId="18" xfId="0" applyFont="1" applyFill="1" applyBorder="1" applyAlignment="1">
      <alignment horizontal="centerContinuous"/>
    </xf>
    <xf numFmtId="0" fontId="5" fillId="10" borderId="19" xfId="0" applyFont="1" applyFill="1" applyBorder="1" applyAlignment="1">
      <alignment horizontal="centerContinuous"/>
    </xf>
    <xf numFmtId="0" fontId="2" fillId="11" borderId="3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11" borderId="5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14" fontId="0" fillId="0" borderId="7" xfId="3" applyNumberFormat="1" applyFont="1" applyBorder="1" applyAlignment="1">
      <alignment horizontal="center"/>
    </xf>
    <xf numFmtId="0" fontId="2" fillId="11" borderId="20" xfId="0" applyFont="1" applyFill="1" applyBorder="1" applyAlignment="1">
      <alignment horizontal="center"/>
    </xf>
    <xf numFmtId="0" fontId="2" fillId="11" borderId="21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38" fontId="0" fillId="0" borderId="20" xfId="3" applyNumberFormat="1" applyFont="1" applyBorder="1" applyAlignment="1">
      <alignment horizontal="center"/>
    </xf>
    <xf numFmtId="0" fontId="6" fillId="10" borderId="3" xfId="0" applyFont="1" applyFill="1" applyBorder="1" applyAlignment="1">
      <alignment horizontal="centerContinuous"/>
    </xf>
    <xf numFmtId="0" fontId="6" fillId="10" borderId="4" xfId="0" applyFont="1" applyFill="1" applyBorder="1" applyAlignment="1">
      <alignment horizontal="centerContinuous"/>
    </xf>
    <xf numFmtId="0" fontId="5" fillId="10" borderId="4" xfId="0" applyFont="1" applyFill="1" applyBorder="1" applyAlignment="1">
      <alignment horizontal="centerContinuous"/>
    </xf>
    <xf numFmtId="0" fontId="5" fillId="10" borderId="16" xfId="0" applyFont="1" applyFill="1" applyBorder="1" applyAlignment="1">
      <alignment horizontal="centerContinuous"/>
    </xf>
    <xf numFmtId="0" fontId="2" fillId="0" borderId="18" xfId="0" applyFont="1" applyFill="1" applyBorder="1" applyAlignment="1">
      <alignment horizontal="centerContinuous"/>
    </xf>
    <xf numFmtId="0" fontId="4" fillId="0" borderId="18" xfId="0" applyFont="1" applyFill="1" applyBorder="1" applyAlignment="1">
      <alignment horizontal="centerContinuous"/>
    </xf>
    <xf numFmtId="0" fontId="4" fillId="0" borderId="19" xfId="0" applyFont="1" applyFill="1" applyBorder="1" applyAlignment="1">
      <alignment horizontal="centerContinuous"/>
    </xf>
    <xf numFmtId="0" fontId="2" fillId="0" borderId="19" xfId="0" applyFont="1" applyFill="1" applyBorder="1" applyAlignment="1">
      <alignment horizontal="centerContinuous"/>
    </xf>
    <xf numFmtId="9" fontId="0" fillId="0" borderId="0" xfId="3" applyFont="1" applyAlignment="1">
      <alignment horizontal="center"/>
    </xf>
    <xf numFmtId="10" fontId="0" fillId="0" borderId="0" xfId="3" applyNumberFormat="1" applyFont="1" applyBorder="1" applyAlignment="1">
      <alignment horizontal="center"/>
    </xf>
    <xf numFmtId="6" fontId="2" fillId="2" borderId="18" xfId="0" applyNumberFormat="1" applyFont="1" applyFill="1" applyBorder="1" applyAlignment="1">
      <alignment horizontal="center"/>
    </xf>
    <xf numFmtId="6" fontId="0" fillId="0" borderId="0" xfId="3" applyNumberFormat="1" applyFont="1" applyBorder="1" applyAlignment="1">
      <alignment horizontal="center"/>
    </xf>
    <xf numFmtId="0" fontId="7" fillId="0" borderId="0" xfId="0" applyFont="1"/>
    <xf numFmtId="182" fontId="2" fillId="11" borderId="0" xfId="0" applyNumberFormat="1" applyFont="1" applyFill="1" applyBorder="1" applyAlignment="1">
      <alignment horizontal="center"/>
    </xf>
    <xf numFmtId="6" fontId="8" fillId="2" borderId="18" xfId="0" applyNumberFormat="1" applyFont="1" applyFill="1" applyBorder="1" applyAlignment="1">
      <alignment horizontal="center"/>
    </xf>
    <xf numFmtId="8" fontId="9" fillId="0" borderId="0" xfId="3" applyNumberFormat="1" applyFont="1" applyBorder="1" applyAlignment="1">
      <alignment horizontal="center"/>
    </xf>
    <xf numFmtId="8" fontId="9" fillId="0" borderId="16" xfId="3" applyNumberFormat="1" applyFont="1" applyBorder="1" applyAlignment="1">
      <alignment horizontal="center"/>
    </xf>
    <xf numFmtId="8" fontId="9" fillId="0" borderId="4" xfId="3" applyNumberFormat="1" applyFont="1" applyBorder="1" applyAlignment="1">
      <alignment horizontal="center"/>
    </xf>
    <xf numFmtId="0" fontId="10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11" fillId="0" borderId="0" xfId="0" applyFont="1" applyAlignment="1">
      <alignment horizontal="centerContinuous"/>
    </xf>
    <xf numFmtId="38" fontId="0" fillId="0" borderId="0" xfId="3" applyNumberFormat="1" applyFont="1" applyBorder="1" applyAlignment="1">
      <alignment horizontal="center"/>
    </xf>
    <xf numFmtId="38" fontId="0" fillId="0" borderId="6" xfId="3" applyNumberFormat="1" applyFont="1" applyBorder="1" applyAlignment="1">
      <alignment horizontal="center"/>
    </xf>
    <xf numFmtId="38" fontId="0" fillId="0" borderId="7" xfId="3" applyNumberFormat="1" applyFont="1" applyBorder="1" applyAlignment="1">
      <alignment horizontal="center"/>
    </xf>
    <xf numFmtId="9" fontId="2" fillId="11" borderId="0" xfId="3" applyFont="1" applyFill="1" applyBorder="1" applyAlignment="1">
      <alignment horizontal="center"/>
    </xf>
    <xf numFmtId="9" fontId="0" fillId="0" borderId="0" xfId="3" applyFont="1"/>
    <xf numFmtId="0" fontId="12" fillId="0" borderId="0" xfId="0" applyFont="1" applyFill="1" applyBorder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6" fontId="0" fillId="0" borderId="0" xfId="0" applyNumberFormat="1"/>
    <xf numFmtId="6" fontId="0" fillId="0" borderId="0" xfId="0" applyNumberFormat="1" applyAlignment="1">
      <alignment horizontal="center"/>
    </xf>
    <xf numFmtId="0" fontId="2" fillId="0" borderId="22" xfId="0" applyFont="1" applyBorder="1" applyAlignment="1">
      <alignment horizontal="center"/>
    </xf>
    <xf numFmtId="38" fontId="0" fillId="0" borderId="0" xfId="0" applyNumberFormat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5" fillId="8" borderId="0" xfId="0" applyFont="1" applyFill="1" applyBorder="1" applyAlignment="1">
      <alignment horizontal="centerContinuous"/>
    </xf>
    <xf numFmtId="38" fontId="0" fillId="0" borderId="3" xfId="0" applyNumberFormat="1" applyBorder="1" applyAlignment="1">
      <alignment horizontal="center"/>
    </xf>
    <xf numFmtId="38" fontId="0" fillId="0" borderId="4" xfId="0" applyNumberFormat="1" applyBorder="1" applyAlignment="1">
      <alignment horizontal="center"/>
    </xf>
    <xf numFmtId="38" fontId="0" fillId="0" borderId="16" xfId="0" applyNumberFormat="1" applyBorder="1" applyAlignment="1">
      <alignment horizontal="center"/>
    </xf>
    <xf numFmtId="38" fontId="0" fillId="0" borderId="20" xfId="0" applyNumberFormat="1" applyBorder="1" applyAlignment="1">
      <alignment horizontal="center"/>
    </xf>
    <xf numFmtId="38" fontId="0" fillId="0" borderId="21" xfId="0" applyNumberFormat="1" applyBorder="1" applyAlignment="1">
      <alignment horizontal="center"/>
    </xf>
    <xf numFmtId="0" fontId="2" fillId="6" borderId="17" xfId="0" applyFont="1" applyFill="1" applyBorder="1" applyAlignment="1">
      <alignment horizontal="center"/>
    </xf>
    <xf numFmtId="0" fontId="2" fillId="6" borderId="18" xfId="0" applyFont="1" applyFill="1" applyBorder="1" applyAlignment="1">
      <alignment horizontal="center"/>
    </xf>
    <xf numFmtId="0" fontId="2" fillId="6" borderId="19" xfId="0" applyFont="1" applyFill="1" applyBorder="1" applyAlignment="1">
      <alignment horizontal="center"/>
    </xf>
    <xf numFmtId="0" fontId="0" fillId="7" borderId="6" xfId="0" applyFill="1" applyBorder="1"/>
    <xf numFmtId="0" fontId="0" fillId="7" borderId="7" xfId="0" applyFill="1" applyBorder="1"/>
    <xf numFmtId="0" fontId="2" fillId="12" borderId="22" xfId="0" applyFont="1" applyFill="1" applyBorder="1"/>
    <xf numFmtId="0" fontId="0" fillId="7" borderId="22" xfId="0" applyFill="1" applyBorder="1"/>
    <xf numFmtId="38" fontId="0" fillId="0" borderId="18" xfId="0" applyNumberFormat="1" applyBorder="1" applyAlignment="1">
      <alignment horizontal="center"/>
    </xf>
    <xf numFmtId="38" fontId="0" fillId="0" borderId="19" xfId="0" applyNumberFormat="1" applyBorder="1" applyAlignment="1">
      <alignment horizontal="center"/>
    </xf>
    <xf numFmtId="0" fontId="0" fillId="7" borderId="8" xfId="0" applyFill="1" applyBorder="1"/>
    <xf numFmtId="38" fontId="0" fillId="0" borderId="5" xfId="0" applyNumberFormat="1" applyBorder="1" applyAlignment="1">
      <alignment horizontal="center"/>
    </xf>
    <xf numFmtId="38" fontId="0" fillId="0" borderId="2" xfId="0" applyNumberFormat="1" applyBorder="1" applyAlignment="1">
      <alignment horizontal="center"/>
    </xf>
    <xf numFmtId="0" fontId="2" fillId="6" borderId="22" xfId="0" applyFont="1" applyFill="1" applyBorder="1" applyAlignment="1">
      <alignment horizontal="center"/>
    </xf>
    <xf numFmtId="38" fontId="0" fillId="2" borderId="6" xfId="0" applyNumberFormat="1" applyFill="1" applyBorder="1" applyAlignment="1">
      <alignment horizontal="center"/>
    </xf>
    <xf numFmtId="38" fontId="0" fillId="2" borderId="7" xfId="0" applyNumberFormat="1" applyFill="1" applyBorder="1" applyAlignment="1">
      <alignment horizontal="center"/>
    </xf>
    <xf numFmtId="38" fontId="0" fillId="2" borderId="8" xfId="0" applyNumberFormat="1" applyFill="1" applyBorder="1" applyAlignment="1">
      <alignment horizontal="center"/>
    </xf>
    <xf numFmtId="9" fontId="0" fillId="0" borderId="4" xfId="3" applyFon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9" fontId="0" fillId="0" borderId="6" xfId="3" applyFont="1" applyBorder="1" applyAlignment="1">
      <alignment horizontal="center"/>
    </xf>
    <xf numFmtId="9" fontId="0" fillId="0" borderId="7" xfId="3" applyFont="1" applyBorder="1" applyAlignment="1">
      <alignment horizontal="center"/>
    </xf>
    <xf numFmtId="9" fontId="0" fillId="0" borderId="8" xfId="3" applyFont="1" applyBorder="1" applyAlignment="1">
      <alignment horizontal="center"/>
    </xf>
    <xf numFmtId="0" fontId="0" fillId="0" borderId="20" xfId="0" applyBorder="1"/>
    <xf numFmtId="0" fontId="2" fillId="0" borderId="0" xfId="0" applyFont="1" applyBorder="1"/>
    <xf numFmtId="0" fontId="2" fillId="0" borderId="21" xfId="0" applyFont="1" applyBorder="1"/>
    <xf numFmtId="0" fontId="2" fillId="0" borderId="2" xfId="0" applyFont="1" applyBorder="1"/>
    <xf numFmtId="0" fontId="2" fillId="0" borderId="15" xfId="0" applyFont="1" applyBorder="1"/>
    <xf numFmtId="0" fontId="13" fillId="13" borderId="17" xfId="0" applyFont="1" applyFill="1" applyBorder="1" applyAlignment="1">
      <alignment horizontal="centerContinuous"/>
    </xf>
    <xf numFmtId="0" fontId="14" fillId="13" borderId="18" xfId="0" applyFont="1" applyFill="1" applyBorder="1" applyAlignment="1">
      <alignment horizontal="centerContinuous"/>
    </xf>
    <xf numFmtId="0" fontId="14" fillId="13" borderId="19" xfId="0" applyFont="1" applyFill="1" applyBorder="1" applyAlignment="1">
      <alignment horizontal="centerContinuous"/>
    </xf>
    <xf numFmtId="8" fontId="0" fillId="0" borderId="3" xfId="3" applyNumberFormat="1" applyFont="1" applyBorder="1" applyAlignment="1">
      <alignment horizontal="center"/>
    </xf>
    <xf numFmtId="8" fontId="0" fillId="0" borderId="4" xfId="3" applyNumberFormat="1" applyFont="1" applyBorder="1" applyAlignment="1">
      <alignment horizontal="center"/>
    </xf>
    <xf numFmtId="8" fontId="0" fillId="0" borderId="16" xfId="3" applyNumberFormat="1" applyFont="1" applyBorder="1" applyAlignment="1">
      <alignment horizontal="center"/>
    </xf>
    <xf numFmtId="0" fontId="2" fillId="11" borderId="6" xfId="0" applyFont="1" applyFill="1" applyBorder="1" applyAlignment="1">
      <alignment horizontal="center"/>
    </xf>
    <xf numFmtId="0" fontId="2" fillId="11" borderId="8" xfId="0" applyFont="1" applyFill="1" applyBorder="1" applyAlignment="1">
      <alignment horizontal="center"/>
    </xf>
    <xf numFmtId="0" fontId="6" fillId="14" borderId="17" xfId="0" applyFont="1" applyFill="1" applyBorder="1" applyAlignment="1">
      <alignment horizontal="centerContinuous"/>
    </xf>
    <xf numFmtId="0" fontId="5" fillId="14" borderId="18" xfId="0" applyFont="1" applyFill="1" applyBorder="1" applyAlignment="1">
      <alignment horizontal="centerContinuous"/>
    </xf>
    <xf numFmtId="167" fontId="0" fillId="0" borderId="0" xfId="3" applyNumberFormat="1" applyFont="1" applyFill="1" applyBorder="1" applyAlignment="1">
      <alignment horizontal="center"/>
    </xf>
    <xf numFmtId="167" fontId="0" fillId="0" borderId="0" xfId="0" applyNumberFormat="1"/>
    <xf numFmtId="167" fontId="0" fillId="0" borderId="0" xfId="0" applyNumberFormat="1" applyFill="1" applyBorder="1"/>
    <xf numFmtId="0" fontId="15" fillId="7" borderId="5" xfId="0" applyFont="1" applyFill="1" applyBorder="1" applyAlignment="1">
      <alignment horizontal="center"/>
    </xf>
    <xf numFmtId="0" fontId="6" fillId="15" borderId="17" xfId="0" applyFont="1" applyFill="1" applyBorder="1" applyAlignment="1">
      <alignment horizontal="centerContinuous"/>
    </xf>
    <xf numFmtId="0" fontId="5" fillId="15" borderId="18" xfId="0" applyFont="1" applyFill="1" applyBorder="1" applyAlignment="1">
      <alignment horizontal="centerContinuous"/>
    </xf>
    <xf numFmtId="0" fontId="5" fillId="15" borderId="19" xfId="0" applyFont="1" applyFill="1" applyBorder="1" applyAlignment="1">
      <alignment horizontal="centerContinuous"/>
    </xf>
    <xf numFmtId="0" fontId="6" fillId="16" borderId="22" xfId="0" applyFont="1" applyFill="1" applyBorder="1" applyAlignment="1">
      <alignment horizontal="centerContinuous"/>
    </xf>
    <xf numFmtId="0" fontId="6" fillId="17" borderId="22" xfId="0" applyFont="1" applyFill="1" applyBorder="1" applyAlignment="1">
      <alignment horizontal="centerContinuous"/>
    </xf>
    <xf numFmtId="0" fontId="0" fillId="2" borderId="0" xfId="0" applyFill="1" applyBorder="1"/>
    <xf numFmtId="0" fontId="0" fillId="2" borderId="0" xfId="0" applyFill="1"/>
    <xf numFmtId="0" fontId="2" fillId="2" borderId="0" xfId="0" applyFont="1" applyFill="1"/>
    <xf numFmtId="0" fontId="2" fillId="2" borderId="3" xfId="0" applyFont="1" applyFill="1" applyBorder="1"/>
    <xf numFmtId="0" fontId="2" fillId="2" borderId="4" xfId="0" applyFont="1" applyFill="1" applyBorder="1"/>
    <xf numFmtId="0" fontId="0" fillId="2" borderId="16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5" xfId="0" applyFill="1" applyBorder="1"/>
    <xf numFmtId="0" fontId="0" fillId="2" borderId="2" xfId="0" applyFill="1" applyBorder="1"/>
    <xf numFmtId="0" fontId="0" fillId="2" borderId="15" xfId="0" applyFill="1" applyBorder="1"/>
    <xf numFmtId="0" fontId="0" fillId="2" borderId="3" xfId="0" applyFill="1" applyBorder="1"/>
    <xf numFmtId="0" fontId="0" fillId="2" borderId="4" xfId="0" applyFill="1" applyBorder="1"/>
    <xf numFmtId="9" fontId="0" fillId="2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9" fontId="0" fillId="2" borderId="0" xfId="0" applyNumberFormat="1" applyFill="1" applyAlignment="1">
      <alignment horizontal="center"/>
    </xf>
    <xf numFmtId="0" fontId="15" fillId="7" borderId="15" xfId="0" applyFont="1" applyFill="1" applyBorder="1" applyAlignment="1">
      <alignment horizontal="center"/>
    </xf>
    <xf numFmtId="167" fontId="0" fillId="0" borderId="20" xfId="0" applyNumberFormat="1" applyBorder="1"/>
    <xf numFmtId="167" fontId="0" fillId="0" borderId="0" xfId="0" applyNumberFormat="1" applyBorder="1"/>
    <xf numFmtId="167" fontId="0" fillId="0" borderId="21" xfId="0" applyNumberFormat="1" applyBorder="1"/>
    <xf numFmtId="167" fontId="0" fillId="0" borderId="5" xfId="0" applyNumberFormat="1" applyBorder="1"/>
    <xf numFmtId="167" fontId="0" fillId="0" borderId="2" xfId="0" applyNumberFormat="1" applyBorder="1"/>
    <xf numFmtId="167" fontId="0" fillId="0" borderId="15" xfId="0" applyNumberFormat="1" applyBorder="1"/>
    <xf numFmtId="0" fontId="5" fillId="14" borderId="19" xfId="0" applyFont="1" applyFill="1" applyBorder="1" applyAlignment="1">
      <alignment horizontal="centerContinuous"/>
    </xf>
    <xf numFmtId="0" fontId="15" fillId="7" borderId="8" xfId="0" applyFont="1" applyFill="1" applyBorder="1" applyAlignment="1">
      <alignment horizontal="center"/>
    </xf>
    <xf numFmtId="167" fontId="0" fillId="0" borderId="7" xfId="0" applyNumberFormat="1" applyBorder="1"/>
    <xf numFmtId="167" fontId="0" fillId="0" borderId="8" xfId="0" applyNumberFormat="1" applyBorder="1"/>
    <xf numFmtId="167" fontId="0" fillId="0" borderId="3" xfId="0" applyNumberFormat="1" applyBorder="1"/>
    <xf numFmtId="167" fontId="0" fillId="0" borderId="16" xfId="0" applyNumberFormat="1" applyBorder="1"/>
    <xf numFmtId="167" fontId="0" fillId="0" borderId="20" xfId="3" applyNumberFormat="1" applyFont="1" applyFill="1" applyBorder="1" applyAlignment="1">
      <alignment horizontal="center"/>
    </xf>
    <xf numFmtId="167" fontId="2" fillId="0" borderId="21" xfId="3" applyNumberFormat="1" applyFont="1" applyFill="1" applyBorder="1" applyAlignment="1">
      <alignment horizontal="center"/>
    </xf>
    <xf numFmtId="167" fontId="0" fillId="0" borderId="5" xfId="3" applyNumberFormat="1" applyFont="1" applyFill="1" applyBorder="1" applyAlignment="1">
      <alignment horizontal="center"/>
    </xf>
    <xf numFmtId="167" fontId="0" fillId="0" borderId="2" xfId="3" applyNumberFormat="1" applyFont="1" applyFill="1" applyBorder="1" applyAlignment="1">
      <alignment horizontal="center"/>
    </xf>
    <xf numFmtId="167" fontId="2" fillId="0" borderId="21" xfId="0" applyNumberFormat="1" applyFont="1" applyBorder="1"/>
    <xf numFmtId="167" fontId="2" fillId="0" borderId="15" xfId="0" applyNumberFormat="1" applyFont="1" applyBorder="1"/>
    <xf numFmtId="0" fontId="6" fillId="18" borderId="17" xfId="0" applyFont="1" applyFill="1" applyBorder="1" applyAlignment="1">
      <alignment horizontal="centerContinuous"/>
    </xf>
    <xf numFmtId="0" fontId="2" fillId="7" borderId="7" xfId="0" applyFont="1" applyFill="1" applyBorder="1"/>
    <xf numFmtId="0" fontId="15" fillId="7" borderId="7" xfId="0" applyFont="1" applyFill="1" applyBorder="1"/>
    <xf numFmtId="167" fontId="2" fillId="7" borderId="6" xfId="0" applyNumberFormat="1" applyFont="1" applyFill="1" applyBorder="1"/>
    <xf numFmtId="167" fontId="2" fillId="7" borderId="7" xfId="0" applyNumberFormat="1" applyFont="1" applyFill="1" applyBorder="1"/>
    <xf numFmtId="167" fontId="2" fillId="7" borderId="8" xfId="0" applyNumberFormat="1" applyFont="1" applyFill="1" applyBorder="1"/>
    <xf numFmtId="167" fontId="2" fillId="7" borderId="6" xfId="3" applyNumberFormat="1" applyFont="1" applyFill="1" applyBorder="1" applyAlignment="1">
      <alignment horizontal="center"/>
    </xf>
    <xf numFmtId="167" fontId="2" fillId="7" borderId="7" xfId="3" applyNumberFormat="1" applyFont="1" applyFill="1" applyBorder="1" applyAlignment="1">
      <alignment horizontal="center"/>
    </xf>
    <xf numFmtId="167" fontId="2" fillId="7" borderId="8" xfId="3" applyNumberFormat="1" applyFont="1" applyFill="1" applyBorder="1" applyAlignment="1">
      <alignment horizontal="center"/>
    </xf>
    <xf numFmtId="167" fontId="0" fillId="0" borderId="21" xfId="3" applyNumberFormat="1" applyFont="1" applyFill="1" applyBorder="1" applyAlignment="1">
      <alignment horizontal="center"/>
    </xf>
    <xf numFmtId="167" fontId="0" fillId="0" borderId="15" xfId="3" applyNumberFormat="1" applyFont="1" applyFill="1" applyBorder="1" applyAlignment="1">
      <alignment horizontal="center"/>
    </xf>
    <xf numFmtId="167" fontId="0" fillId="0" borderId="6" xfId="0" applyNumberFormat="1" applyBorder="1"/>
    <xf numFmtId="167" fontId="2" fillId="7" borderId="23" xfId="0" applyNumberFormat="1" applyFont="1" applyFill="1" applyBorder="1"/>
    <xf numFmtId="0" fontId="6" fillId="14" borderId="5" xfId="0" applyFont="1" applyFill="1" applyBorder="1" applyAlignment="1">
      <alignment horizontal="center"/>
    </xf>
    <xf numFmtId="0" fontId="5" fillId="14" borderId="15" xfId="0" applyFont="1" applyFill="1" applyBorder="1" applyAlignment="1">
      <alignment horizontal="centerContinuous"/>
    </xf>
    <xf numFmtId="0" fontId="6" fillId="14" borderId="15" xfId="0" applyFont="1" applyFill="1" applyBorder="1" applyAlignment="1">
      <alignment horizontal="left"/>
    </xf>
    <xf numFmtId="0" fontId="6" fillId="14" borderId="8" xfId="0" applyFont="1" applyFill="1" applyBorder="1" applyAlignment="1">
      <alignment horizontal="center"/>
    </xf>
    <xf numFmtId="0" fontId="5" fillId="14" borderId="8" xfId="0" applyFont="1" applyFill="1" applyBorder="1" applyAlignment="1">
      <alignment horizontal="centerContinuous"/>
    </xf>
    <xf numFmtId="0" fontId="6" fillId="8" borderId="15" xfId="0" applyFont="1" applyFill="1" applyBorder="1" applyAlignment="1">
      <alignment horizontal="centerContinuous"/>
    </xf>
    <xf numFmtId="0" fontId="0" fillId="2" borderId="21" xfId="0" applyFill="1" applyBorder="1" applyAlignment="1">
      <alignment horizontal="center"/>
    </xf>
    <xf numFmtId="0" fontId="0" fillId="7" borderId="16" xfId="0" applyFill="1" applyBorder="1"/>
    <xf numFmtId="0" fontId="2" fillId="7" borderId="21" xfId="0" applyFont="1" applyFill="1" applyBorder="1"/>
    <xf numFmtId="0" fontId="15" fillId="7" borderId="15" xfId="0" applyFont="1" applyFill="1" applyBorder="1"/>
    <xf numFmtId="0" fontId="6" fillId="18" borderId="6" xfId="0" applyFont="1" applyFill="1" applyBorder="1" applyAlignment="1">
      <alignment horizontal="centerContinuous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0" xfId="0" applyNumberFormat="1"/>
    <xf numFmtId="1" fontId="0" fillId="0" borderId="5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0" fontId="2" fillId="0" borderId="17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38" fontId="0" fillId="0" borderId="7" xfId="0" applyNumberFormat="1" applyBorder="1" applyAlignment="1">
      <alignment horizontal="center"/>
    </xf>
    <xf numFmtId="38" fontId="0" fillId="0" borderId="8" xfId="0" applyNumberFormat="1" applyBorder="1" applyAlignment="1">
      <alignment horizontal="center"/>
    </xf>
    <xf numFmtId="0" fontId="2" fillId="0" borderId="4" xfId="0" applyFont="1" applyFill="1" applyBorder="1" applyAlignment="1">
      <alignment horizontal="centerContinuous"/>
    </xf>
    <xf numFmtId="0" fontId="2" fillId="11" borderId="16" xfId="0" applyFont="1" applyFill="1" applyBorder="1" applyAlignment="1">
      <alignment horizontal="center"/>
    </xf>
    <xf numFmtId="182" fontId="0" fillId="0" borderId="20" xfId="3" applyNumberFormat="1" applyFont="1" applyBorder="1" applyAlignment="1">
      <alignment horizontal="center"/>
    </xf>
    <xf numFmtId="9" fontId="0" fillId="2" borderId="0" xfId="0" applyNumberFormat="1" applyFill="1" applyBorder="1"/>
    <xf numFmtId="0" fontId="15" fillId="7" borderId="2" xfId="0" applyFont="1" applyFill="1" applyBorder="1" applyAlignment="1">
      <alignment horizontal="center"/>
    </xf>
    <xf numFmtId="9" fontId="0" fillId="2" borderId="0" xfId="0" applyNumberFormat="1" applyFill="1"/>
    <xf numFmtId="0" fontId="2" fillId="3" borderId="19" xfId="0" applyFont="1" applyFill="1" applyBorder="1" applyAlignment="1">
      <alignment horizontal="centerContinuous"/>
    </xf>
    <xf numFmtId="167" fontId="4" fillId="0" borderId="21" xfId="0" applyNumberFormat="1" applyFont="1" applyBorder="1"/>
    <xf numFmtId="0" fontId="6" fillId="16" borderId="3" xfId="0" applyFont="1" applyFill="1" applyBorder="1" applyAlignment="1">
      <alignment horizontal="centerContinuous"/>
    </xf>
    <xf numFmtId="0" fontId="6" fillId="16" borderId="17" xfId="0" applyFont="1" applyFill="1" applyBorder="1" applyAlignment="1">
      <alignment horizontal="centerContinuous"/>
    </xf>
    <xf numFmtId="182" fontId="0" fillId="0" borderId="3" xfId="3" applyNumberFormat="1" applyFont="1" applyBorder="1" applyAlignment="1">
      <alignment horizontal="center"/>
    </xf>
    <xf numFmtId="182" fontId="0" fillId="0" borderId="0" xfId="3" applyNumberFormat="1" applyFont="1" applyBorder="1" applyAlignment="1">
      <alignment horizontal="center"/>
    </xf>
    <xf numFmtId="182" fontId="0" fillId="0" borderId="4" xfId="3" applyNumberFormat="1" applyFont="1" applyBorder="1" applyAlignment="1">
      <alignment horizontal="center"/>
    </xf>
    <xf numFmtId="38" fontId="2" fillId="2" borderId="19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0" xfId="3" applyFont="1" applyBorder="1"/>
    <xf numFmtId="6" fontId="0" fillId="0" borderId="0" xfId="0" applyNumberFormat="1" applyBorder="1" applyAlignment="1">
      <alignment horizontal="center"/>
    </xf>
    <xf numFmtId="9" fontId="2" fillId="0" borderId="0" xfId="3" applyFont="1" applyBorder="1" applyAlignment="1">
      <alignment horizontal="centerContinuous"/>
    </xf>
    <xf numFmtId="6" fontId="2" fillId="0" borderId="0" xfId="0" applyNumberFormat="1" applyFont="1" applyBorder="1" applyAlignment="1">
      <alignment horizontal="centerContinuous"/>
    </xf>
    <xf numFmtId="167" fontId="2" fillId="0" borderId="15" xfId="3" applyNumberFormat="1" applyFont="1" applyFill="1" applyBorder="1" applyAlignment="1">
      <alignment horizontal="center"/>
    </xf>
    <xf numFmtId="167" fontId="4" fillId="0" borderId="15" xfId="0" applyNumberFormat="1" applyFont="1" applyBorder="1"/>
    <xf numFmtId="0" fontId="0" fillId="4" borderId="3" xfId="0" applyFill="1" applyBorder="1"/>
    <xf numFmtId="0" fontId="0" fillId="4" borderId="20" xfId="0" applyFill="1" applyBorder="1"/>
    <xf numFmtId="0" fontId="0" fillId="4" borderId="5" xfId="0" applyFill="1" applyBorder="1"/>
    <xf numFmtId="0" fontId="2" fillId="7" borderId="0" xfId="0" applyFont="1" applyFill="1" applyBorder="1" applyAlignment="1">
      <alignment horizontal="center"/>
    </xf>
    <xf numFmtId="0" fontId="2" fillId="7" borderId="21" xfId="0" applyFont="1" applyFill="1" applyBorder="1" applyAlignment="1">
      <alignment horizontal="center"/>
    </xf>
    <xf numFmtId="0" fontId="2" fillId="7" borderId="20" xfId="0" applyFont="1" applyFill="1" applyBorder="1" applyAlignment="1">
      <alignment horizontal="center"/>
    </xf>
    <xf numFmtId="0" fontId="6" fillId="8" borderId="17" xfId="0" applyFont="1" applyFill="1" applyBorder="1" applyAlignment="1">
      <alignment horizontal="center"/>
    </xf>
    <xf numFmtId="0" fontId="6" fillId="8" borderId="18" xfId="0" applyFont="1" applyFill="1" applyBorder="1" applyAlignment="1">
      <alignment horizontal="centerContinuous"/>
    </xf>
    <xf numFmtId="0" fontId="16" fillId="8" borderId="18" xfId="0" applyFont="1" applyFill="1" applyBorder="1" applyAlignment="1">
      <alignment horizontal="centerContinuous"/>
    </xf>
    <xf numFmtId="0" fontId="5" fillId="8" borderId="2" xfId="0" applyFont="1" applyFill="1" applyBorder="1" applyAlignment="1">
      <alignment horizontal="centerContinuous"/>
    </xf>
    <xf numFmtId="0" fontId="6" fillId="14" borderId="2" xfId="0" applyFont="1" applyFill="1" applyBorder="1" applyAlignment="1">
      <alignment horizontal="center"/>
    </xf>
    <xf numFmtId="0" fontId="6" fillId="14" borderId="17" xfId="0" applyFont="1" applyFill="1" applyBorder="1" applyAlignment="1">
      <alignment horizontal="center"/>
    </xf>
    <xf numFmtId="0" fontId="6" fillId="14" borderId="18" xfId="0" applyFont="1" applyFill="1" applyBorder="1" applyAlignment="1">
      <alignment horizontal="centerContinuous"/>
    </xf>
    <xf numFmtId="0" fontId="2" fillId="7" borderId="21" xfId="0" applyFont="1" applyFill="1" applyBorder="1" applyAlignment="1">
      <alignment horizontal="left"/>
    </xf>
    <xf numFmtId="0" fontId="6" fillId="14" borderId="18" xfId="0" applyFont="1" applyFill="1" applyBorder="1" applyAlignment="1">
      <alignment horizontal="center"/>
    </xf>
    <xf numFmtId="0" fontId="6" fillId="8" borderId="20" xfId="0" applyFont="1" applyFill="1" applyBorder="1" applyAlignment="1">
      <alignment horizontal="centerContinuous"/>
    </xf>
    <xf numFmtId="0" fontId="6" fillId="19" borderId="8" xfId="0" applyFont="1" applyFill="1" applyBorder="1" applyAlignment="1">
      <alignment horizontal="centerContinuous"/>
    </xf>
    <xf numFmtId="1" fontId="0" fillId="0" borderId="2" xfId="0" applyNumberFormat="1" applyBorder="1"/>
    <xf numFmtId="1" fontId="0" fillId="0" borderId="0" xfId="0" applyNumberFormat="1" applyBorder="1"/>
    <xf numFmtId="8" fontId="0" fillId="0" borderId="0" xfId="0" applyNumberFormat="1"/>
    <xf numFmtId="9" fontId="2" fillId="0" borderId="0" xfId="0" applyNumberFormat="1" applyFont="1" applyAlignment="1">
      <alignment horizontal="center"/>
    </xf>
    <xf numFmtId="17" fontId="0" fillId="0" borderId="0" xfId="0" applyNumberFormat="1" applyBorder="1"/>
    <xf numFmtId="8" fontId="0" fillId="0" borderId="0" xfId="0" applyNumberFormat="1" applyBorder="1"/>
    <xf numFmtId="2" fontId="0" fillId="0" borderId="0" xfId="0" applyNumberFormat="1" applyBorder="1"/>
    <xf numFmtId="184" fontId="0" fillId="0" borderId="0" xfId="0" applyNumberFormat="1" applyBorder="1"/>
    <xf numFmtId="17" fontId="0" fillId="0" borderId="2" xfId="0" applyNumberFormat="1" applyBorder="1"/>
    <xf numFmtId="8" fontId="0" fillId="0" borderId="2" xfId="0" applyNumberFormat="1" applyBorder="1"/>
    <xf numFmtId="2" fontId="0" fillId="0" borderId="2" xfId="0" applyNumberFormat="1" applyBorder="1"/>
    <xf numFmtId="184" fontId="0" fillId="0" borderId="2" xfId="0" applyNumberFormat="1" applyBorder="1"/>
    <xf numFmtId="8" fontId="0" fillId="0" borderId="7" xfId="0" applyNumberFormat="1" applyBorder="1"/>
    <xf numFmtId="8" fontId="0" fillId="0" borderId="8" xfId="0" applyNumberFormat="1" applyBorder="1"/>
    <xf numFmtId="14" fontId="0" fillId="0" borderId="0" xfId="3" applyNumberFormat="1" applyFont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2" borderId="25" xfId="0" applyFont="1" applyFill="1" applyBorder="1"/>
    <xf numFmtId="0" fontId="2" fillId="2" borderId="26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9" fontId="0" fillId="0" borderId="12" xfId="3" applyFont="1" applyBorder="1"/>
    <xf numFmtId="172" fontId="0" fillId="0" borderId="25" xfId="0" applyNumberFormat="1" applyBorder="1"/>
    <xf numFmtId="172" fontId="0" fillId="0" borderId="28" xfId="0" applyNumberFormat="1" applyBorder="1"/>
    <xf numFmtId="9" fontId="0" fillId="0" borderId="29" xfId="3" applyFont="1" applyBorder="1"/>
    <xf numFmtId="9" fontId="0" fillId="0" borderId="14" xfId="3" applyFont="1" applyBorder="1"/>
    <xf numFmtId="172" fontId="0" fillId="0" borderId="30" xfId="0" applyNumberFormat="1" applyBorder="1"/>
    <xf numFmtId="0" fontId="6" fillId="8" borderId="3" xfId="0" applyFont="1" applyFill="1" applyBorder="1" applyAlignment="1">
      <alignment horizontal="centerContinuous"/>
    </xf>
    <xf numFmtId="0" fontId="5" fillId="8" borderId="4" xfId="0" applyFont="1" applyFill="1" applyBorder="1" applyAlignment="1">
      <alignment horizontal="centerContinuous"/>
    </xf>
    <xf numFmtId="0" fontId="2" fillId="7" borderId="9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9" borderId="31" xfId="0" applyFont="1" applyFill="1" applyBorder="1" applyAlignment="1">
      <alignment horizontal="center"/>
    </xf>
    <xf numFmtId="0" fontId="2" fillId="7" borderId="26" xfId="0" applyFont="1" applyFill="1" applyBorder="1" applyAlignment="1">
      <alignment horizontal="center"/>
    </xf>
    <xf numFmtId="0" fontId="2" fillId="9" borderId="27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9" fontId="0" fillId="0" borderId="12" xfId="0" applyNumberFormat="1" applyBorder="1" applyAlignment="1">
      <alignment horizontal="center"/>
    </xf>
    <xf numFmtId="8" fontId="0" fillId="0" borderId="13" xfId="0" applyNumberFormat="1" applyBorder="1" applyAlignment="1">
      <alignment horizontal="center"/>
    </xf>
    <xf numFmtId="9" fontId="0" fillId="0" borderId="29" xfId="0" applyNumberFormat="1" applyBorder="1" applyAlignment="1">
      <alignment horizontal="center"/>
    </xf>
    <xf numFmtId="9" fontId="0" fillId="0" borderId="14" xfId="0" applyNumberFormat="1" applyBorder="1" applyAlignment="1">
      <alignment horizontal="center"/>
    </xf>
    <xf numFmtId="8" fontId="0" fillId="0" borderId="34" xfId="0" applyNumberFormat="1" applyBorder="1" applyAlignment="1">
      <alignment horizontal="center"/>
    </xf>
    <xf numFmtId="10" fontId="17" fillId="0" borderId="0" xfId="3" applyNumberFormat="1" applyFont="1" applyBorder="1" applyAlignment="1">
      <alignment horizontal="center"/>
    </xf>
    <xf numFmtId="6" fontId="2" fillId="0" borderId="35" xfId="0" applyNumberFormat="1" applyFont="1" applyBorder="1" applyAlignment="1">
      <alignment horizontal="center"/>
    </xf>
    <xf numFmtId="6" fontId="2" fillId="0" borderId="36" xfId="0" applyNumberFormat="1" applyFont="1" applyBorder="1" applyAlignment="1">
      <alignment horizontal="center"/>
    </xf>
    <xf numFmtId="0" fontId="2" fillId="6" borderId="9" xfId="0" applyFont="1" applyFill="1" applyBorder="1"/>
    <xf numFmtId="0" fontId="0" fillId="6" borderId="10" xfId="0" applyFill="1" applyBorder="1"/>
    <xf numFmtId="0" fontId="2" fillId="6" borderId="12" xfId="0" applyFont="1" applyFill="1" applyBorder="1"/>
    <xf numFmtId="0" fontId="0" fillId="6" borderId="0" xfId="0" applyFill="1" applyBorder="1"/>
    <xf numFmtId="0" fontId="2" fillId="6" borderId="37" xfId="0" applyFont="1" applyFill="1" applyBorder="1"/>
    <xf numFmtId="0" fontId="0" fillId="6" borderId="38" xfId="0" applyFill="1" applyBorder="1"/>
    <xf numFmtId="6" fontId="2" fillId="0" borderId="1" xfId="0" applyNumberFormat="1" applyFont="1" applyBorder="1" applyAlignment="1">
      <alignment horizontal="center"/>
    </xf>
    <xf numFmtId="6" fontId="2" fillId="0" borderId="18" xfId="0" applyNumberFormat="1" applyFont="1" applyFill="1" applyBorder="1" applyAlignment="1">
      <alignment horizontal="centerContinuous"/>
    </xf>
    <xf numFmtId="8" fontId="4" fillId="0" borderId="3" xfId="3" applyNumberFormat="1" applyFont="1" applyBorder="1" applyAlignment="1">
      <alignment horizontal="center"/>
    </xf>
    <xf numFmtId="8" fontId="4" fillId="0" borderId="4" xfId="3" applyNumberFormat="1" applyFont="1" applyBorder="1" applyAlignment="1">
      <alignment horizontal="center"/>
    </xf>
    <xf numFmtId="8" fontId="4" fillId="0" borderId="16" xfId="3" applyNumberFormat="1" applyFont="1" applyBorder="1" applyAlignment="1">
      <alignment horizontal="center"/>
    </xf>
    <xf numFmtId="13" fontId="0" fillId="0" borderId="0" xfId="0" applyNumberFormat="1" applyBorder="1" applyAlignment="1">
      <alignment horizontal="center"/>
    </xf>
    <xf numFmtId="185" fontId="0" fillId="0" borderId="0" xfId="1" applyNumberFormat="1" applyFont="1" applyBorder="1" applyAlignment="1">
      <alignment horizontal="center"/>
    </xf>
    <xf numFmtId="14" fontId="0" fillId="0" borderId="23" xfId="3" applyNumberFormat="1" applyFont="1" applyBorder="1" applyAlignment="1">
      <alignment horizontal="center"/>
    </xf>
    <xf numFmtId="38" fontId="0" fillId="0" borderId="39" xfId="3" applyNumberFormat="1" applyFont="1" applyBorder="1" applyAlignment="1">
      <alignment horizontal="center"/>
    </xf>
    <xf numFmtId="182" fontId="0" fillId="0" borderId="39" xfId="3" applyNumberFormat="1" applyFont="1" applyBorder="1" applyAlignment="1">
      <alignment horizontal="center"/>
    </xf>
    <xf numFmtId="182" fontId="0" fillId="0" borderId="10" xfId="3" applyNumberFormat="1" applyFont="1" applyBorder="1" applyAlignment="1">
      <alignment horizontal="center"/>
    </xf>
    <xf numFmtId="8" fontId="0" fillId="0" borderId="40" xfId="3" applyNumberFormat="1" applyFont="1" applyBorder="1" applyAlignment="1">
      <alignment horizontal="center"/>
    </xf>
    <xf numFmtId="8" fontId="0" fillId="0" borderId="39" xfId="3" applyNumberFormat="1" applyFont="1" applyBorder="1" applyAlignment="1">
      <alignment horizontal="center"/>
    </xf>
    <xf numFmtId="9" fontId="0" fillId="0" borderId="39" xfId="3" applyFont="1" applyBorder="1" applyAlignment="1">
      <alignment horizontal="center"/>
    </xf>
    <xf numFmtId="9" fontId="0" fillId="0" borderId="10" xfId="3" applyFont="1" applyBorder="1" applyAlignment="1">
      <alignment horizontal="center"/>
    </xf>
    <xf numFmtId="10" fontId="0" fillId="0" borderId="10" xfId="3" applyNumberFormat="1" applyFont="1" applyBorder="1" applyAlignment="1">
      <alignment horizontal="center"/>
    </xf>
    <xf numFmtId="8" fontId="0" fillId="0" borderId="10" xfId="3" applyNumberFormat="1" applyFont="1" applyBorder="1" applyAlignment="1">
      <alignment horizontal="center"/>
    </xf>
    <xf numFmtId="6" fontId="0" fillId="0" borderId="10" xfId="3" applyNumberFormat="1" applyFont="1" applyBorder="1" applyAlignment="1">
      <alignment horizontal="center"/>
    </xf>
    <xf numFmtId="38" fontId="0" fillId="0" borderId="10" xfId="3" applyNumberFormat="1" applyFont="1" applyBorder="1" applyAlignment="1">
      <alignment horizontal="center"/>
    </xf>
    <xf numFmtId="38" fontId="0" fillId="0" borderId="31" xfId="3" applyNumberFormat="1" applyFont="1" applyBorder="1" applyAlignment="1">
      <alignment horizontal="center"/>
    </xf>
    <xf numFmtId="38" fontId="0" fillId="0" borderId="28" xfId="3" applyNumberFormat="1" applyFont="1" applyBorder="1" applyAlignment="1">
      <alignment horizontal="center"/>
    </xf>
    <xf numFmtId="0" fontId="0" fillId="0" borderId="29" xfId="0" applyBorder="1"/>
    <xf numFmtId="14" fontId="0" fillId="0" borderId="41" xfId="3" applyNumberFormat="1" applyFont="1" applyBorder="1" applyAlignment="1">
      <alignment horizontal="center"/>
    </xf>
    <xf numFmtId="38" fontId="0" fillId="0" borderId="42" xfId="3" applyNumberFormat="1" applyFont="1" applyBorder="1" applyAlignment="1">
      <alignment horizontal="center"/>
    </xf>
    <xf numFmtId="182" fontId="0" fillId="0" borderId="42" xfId="3" applyNumberFormat="1" applyFont="1" applyBorder="1" applyAlignment="1">
      <alignment horizontal="center"/>
    </xf>
    <xf numFmtId="182" fontId="0" fillId="0" borderId="14" xfId="3" applyNumberFormat="1" applyFont="1" applyBorder="1" applyAlignment="1">
      <alignment horizontal="center"/>
    </xf>
    <xf numFmtId="8" fontId="0" fillId="0" borderId="43" xfId="3" applyNumberFormat="1" applyFont="1" applyBorder="1" applyAlignment="1">
      <alignment horizontal="center"/>
    </xf>
    <xf numFmtId="8" fontId="0" fillId="0" borderId="42" xfId="3" applyNumberFormat="1" applyFont="1" applyBorder="1" applyAlignment="1">
      <alignment horizontal="center"/>
    </xf>
    <xf numFmtId="9" fontId="0" fillId="0" borderId="42" xfId="3" applyFont="1" applyBorder="1" applyAlignment="1">
      <alignment horizontal="center"/>
    </xf>
    <xf numFmtId="9" fontId="0" fillId="0" borderId="14" xfId="3" applyFont="1" applyBorder="1" applyAlignment="1">
      <alignment horizontal="center"/>
    </xf>
    <xf numFmtId="10" fontId="0" fillId="0" borderId="14" xfId="3" applyNumberFormat="1" applyFont="1" applyBorder="1" applyAlignment="1">
      <alignment horizontal="center"/>
    </xf>
    <xf numFmtId="8" fontId="0" fillId="0" borderId="14" xfId="3" applyNumberFormat="1" applyFont="1" applyBorder="1" applyAlignment="1">
      <alignment horizontal="center"/>
    </xf>
    <xf numFmtId="6" fontId="0" fillId="0" borderId="14" xfId="3" applyNumberFormat="1" applyFont="1" applyBorder="1" applyAlignment="1">
      <alignment horizontal="center"/>
    </xf>
    <xf numFmtId="38" fontId="0" fillId="0" borderId="14" xfId="3" applyNumberFormat="1" applyFont="1" applyBorder="1" applyAlignment="1">
      <alignment horizontal="center"/>
    </xf>
    <xf numFmtId="38" fontId="0" fillId="0" borderId="30" xfId="3" applyNumberFormat="1" applyFont="1" applyBorder="1" applyAlignment="1">
      <alignment horizontal="center"/>
    </xf>
  </cellXfs>
  <cellStyles count="4">
    <cellStyle name="Comma" xfId="1" builtinId="3"/>
    <cellStyle name="Normal" xfId="0" builtinId="0"/>
    <cellStyle name="Normal_BTUProposal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99060</xdr:colOff>
          <xdr:row>1</xdr:row>
          <xdr:rowOff>22860</xdr:rowOff>
        </xdr:from>
        <xdr:to>
          <xdr:col>4</xdr:col>
          <xdr:colOff>22860</xdr:colOff>
          <xdr:row>4</xdr:row>
          <xdr:rowOff>129540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6"/>
  <sheetViews>
    <sheetView showGridLines="0" workbookViewId="0">
      <selection activeCell="A12" sqref="A12"/>
    </sheetView>
  </sheetViews>
  <sheetFormatPr defaultRowHeight="13.2" x14ac:dyDescent="0.25"/>
  <sheetData>
    <row r="1" spans="1:15" ht="28.2" x14ac:dyDescent="0.5">
      <c r="A1" s="117" t="s">
        <v>75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</row>
    <row r="2" spans="1:15" ht="17.399999999999999" x14ac:dyDescent="0.3">
      <c r="A2" s="119" t="s">
        <v>76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</row>
    <row r="3" spans="1:15" x14ac:dyDescent="0.25">
      <c r="A3" s="118"/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</row>
    <row r="6" spans="1:15" x14ac:dyDescent="0.25">
      <c r="A6" s="1" t="s">
        <v>84</v>
      </c>
    </row>
    <row r="8" spans="1:15" x14ac:dyDescent="0.25">
      <c r="A8" s="1" t="s">
        <v>83</v>
      </c>
    </row>
    <row r="9" spans="1:15" x14ac:dyDescent="0.25">
      <c r="A9" t="s">
        <v>197</v>
      </c>
    </row>
    <row r="10" spans="1:15" x14ac:dyDescent="0.25">
      <c r="A10" t="s">
        <v>77</v>
      </c>
    </row>
    <row r="11" spans="1:15" x14ac:dyDescent="0.25">
      <c r="A11" t="s">
        <v>78</v>
      </c>
    </row>
    <row r="12" spans="1:15" x14ac:dyDescent="0.25">
      <c r="A12" t="s">
        <v>79</v>
      </c>
    </row>
    <row r="13" spans="1:15" x14ac:dyDescent="0.25">
      <c r="A13" t="s">
        <v>80</v>
      </c>
    </row>
    <row r="14" spans="1:15" x14ac:dyDescent="0.25">
      <c r="A14" t="s">
        <v>81</v>
      </c>
    </row>
    <row r="15" spans="1:15" x14ac:dyDescent="0.25">
      <c r="A15" t="s">
        <v>82</v>
      </c>
    </row>
    <row r="16" spans="1:15" x14ac:dyDescent="0.25">
      <c r="A16" t="s">
        <v>87</v>
      </c>
    </row>
  </sheetData>
  <phoneticPr fontId="0" type="noConversion"/>
  <pageMargins left="0.75" right="0.75" top="1" bottom="1" header="0.5" footer="0.5"/>
  <pageSetup scale="7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R303"/>
  <sheetViews>
    <sheetView showGridLines="0" tabSelected="1" zoomScale="75" workbookViewId="0"/>
  </sheetViews>
  <sheetFormatPr defaultRowHeight="13.2" x14ac:dyDescent="0.25"/>
  <cols>
    <col min="2" max="2" width="16" customWidth="1"/>
    <col min="3" max="3" width="18.109375" customWidth="1"/>
    <col min="4" max="5" width="17.33203125" customWidth="1"/>
    <col min="6" max="6" width="19.6640625" bestFit="1" customWidth="1"/>
    <col min="7" max="10" width="17.33203125" customWidth="1"/>
    <col min="11" max="13" width="16.88671875" customWidth="1"/>
    <col min="14" max="17" width="18.109375" customWidth="1"/>
    <col min="18" max="18" width="19.5546875" bestFit="1" customWidth="1"/>
    <col min="19" max="21" width="18.109375" customWidth="1"/>
    <col min="22" max="22" width="20.5546875" customWidth="1"/>
    <col min="23" max="25" width="7.5546875" customWidth="1"/>
    <col min="26" max="26" width="10.88671875" customWidth="1"/>
    <col min="27" max="32" width="7.5546875" customWidth="1"/>
    <col min="33" max="46" width="6.109375" customWidth="1"/>
    <col min="47" max="47" width="20.5546875" customWidth="1"/>
  </cols>
  <sheetData>
    <row r="1" spans="1:96" ht="21" x14ac:dyDescent="0.4">
      <c r="A1" s="111" t="s">
        <v>206</v>
      </c>
    </row>
    <row r="5" spans="1:96" ht="13.8" thickBot="1" x14ac:dyDescent="0.3"/>
    <row r="6" spans="1:96" x14ac:dyDescent="0.25">
      <c r="O6" s="353" t="s">
        <v>182</v>
      </c>
      <c r="P6" s="354"/>
      <c r="Q6" s="354"/>
      <c r="R6" s="351">
        <f ca="1">+R13</f>
        <v>27941560.989906438</v>
      </c>
    </row>
    <row r="7" spans="1:96" ht="13.8" thickBot="1" x14ac:dyDescent="0.3">
      <c r="A7" s="1"/>
      <c r="O7" s="355"/>
      <c r="P7" s="356"/>
      <c r="Q7" s="356"/>
      <c r="R7" s="352"/>
    </row>
    <row r="8" spans="1:96" ht="13.8" thickBot="1" x14ac:dyDescent="0.3">
      <c r="O8" s="357" t="s">
        <v>183</v>
      </c>
      <c r="P8" s="358"/>
      <c r="Q8" s="358"/>
      <c r="R8" s="359">
        <f ca="1">+R7+R6</f>
        <v>27941560.989906438</v>
      </c>
    </row>
    <row r="9" spans="1:96" x14ac:dyDescent="0.25">
      <c r="C9" s="99" t="s">
        <v>53</v>
      </c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1"/>
      <c r="T9" s="102"/>
      <c r="U9" s="102"/>
    </row>
    <row r="10" spans="1:96" x14ac:dyDescent="0.25">
      <c r="C10" s="51"/>
      <c r="D10" s="271"/>
      <c r="E10" s="271"/>
      <c r="F10" s="271"/>
      <c r="G10" s="271"/>
      <c r="H10" s="103"/>
      <c r="I10" s="103"/>
      <c r="J10" s="106"/>
      <c r="K10" s="51"/>
      <c r="L10" s="103"/>
      <c r="M10" s="103"/>
      <c r="N10" s="103"/>
      <c r="O10" s="103"/>
      <c r="P10" s="103"/>
      <c r="Q10" s="360"/>
      <c r="R10" s="103"/>
      <c r="S10" s="104"/>
      <c r="T10" s="105"/>
      <c r="U10" s="105"/>
    </row>
    <row r="11" spans="1:96" x14ac:dyDescent="0.25">
      <c r="A11" s="33"/>
      <c r="B11" s="37" t="s">
        <v>55</v>
      </c>
      <c r="C11" s="93" t="s">
        <v>56</v>
      </c>
      <c r="D11" s="86" t="s">
        <v>162</v>
      </c>
      <c r="E11" s="87" t="s">
        <v>216</v>
      </c>
      <c r="F11" s="87" t="s">
        <v>164</v>
      </c>
      <c r="G11" s="272" t="s">
        <v>58</v>
      </c>
      <c r="H11" s="94" t="s">
        <v>109</v>
      </c>
      <c r="I11" s="93"/>
      <c r="J11" s="94" t="s">
        <v>63</v>
      </c>
      <c r="K11" s="93"/>
      <c r="L11" s="91"/>
      <c r="M11" s="91"/>
      <c r="N11" s="123"/>
      <c r="O11" s="91" t="s">
        <v>91</v>
      </c>
      <c r="P11" s="91" t="s">
        <v>67</v>
      </c>
      <c r="Q11" s="112">
        <v>0.2</v>
      </c>
      <c r="R11" s="91"/>
      <c r="S11" s="91"/>
      <c r="T11" s="94"/>
      <c r="U11" s="94"/>
      <c r="AA11" s="128"/>
    </row>
    <row r="12" spans="1:96" ht="15.6" x14ac:dyDescent="0.3">
      <c r="A12" s="33"/>
      <c r="B12" s="25" t="s">
        <v>54</v>
      </c>
      <c r="C12" s="88" t="s">
        <v>57</v>
      </c>
      <c r="D12" s="88" t="s">
        <v>163</v>
      </c>
      <c r="E12" s="89" t="s">
        <v>50</v>
      </c>
      <c r="F12" s="89" t="s">
        <v>165</v>
      </c>
      <c r="G12" s="90" t="s">
        <v>59</v>
      </c>
      <c r="H12" s="90" t="s">
        <v>50</v>
      </c>
      <c r="I12" s="88" t="s">
        <v>52</v>
      </c>
      <c r="J12" s="90" t="s">
        <v>62</v>
      </c>
      <c r="K12" s="88" t="s">
        <v>65</v>
      </c>
      <c r="L12" s="89" t="s">
        <v>184</v>
      </c>
      <c r="M12" s="89" t="s">
        <v>66</v>
      </c>
      <c r="N12" s="89" t="s">
        <v>70</v>
      </c>
      <c r="O12" s="89" t="s">
        <v>68</v>
      </c>
      <c r="P12" s="89" t="s">
        <v>69</v>
      </c>
      <c r="Q12" s="89" t="s">
        <v>68</v>
      </c>
      <c r="R12" s="89" t="s">
        <v>71</v>
      </c>
      <c r="S12" s="89" t="s">
        <v>85</v>
      </c>
      <c r="T12" s="90" t="s">
        <v>86</v>
      </c>
      <c r="U12" s="90" t="s">
        <v>185</v>
      </c>
      <c r="X12" s="125"/>
    </row>
    <row r="13" spans="1:96" ht="17.399999999999999" x14ac:dyDescent="0.3">
      <c r="A13" s="33"/>
      <c r="B13" s="95"/>
      <c r="C13" s="95"/>
      <c r="D13" s="132"/>
      <c r="E13" s="133"/>
      <c r="F13" s="133"/>
      <c r="G13" s="137"/>
      <c r="H13" s="97"/>
      <c r="I13" s="95"/>
      <c r="J13" s="97"/>
      <c r="K13" s="95"/>
      <c r="L13" s="96"/>
      <c r="M13" s="96"/>
      <c r="N13" s="96"/>
      <c r="O13" s="96"/>
      <c r="P13" s="109">
        <f ca="1">SUM(P14:P292)</f>
        <v>169681179.28023952</v>
      </c>
      <c r="Q13" s="109">
        <f ca="1">SUM(Q14:Q292)</f>
        <v>-141739618.29033327</v>
      </c>
      <c r="R13" s="113">
        <f ca="1">SUM(R14:R292)</f>
        <v>27941560.989906438</v>
      </c>
      <c r="S13" s="96"/>
      <c r="T13" s="97"/>
      <c r="U13" s="284">
        <f ca="1">SUM(U14:U292)</f>
        <v>11881756.307220198</v>
      </c>
      <c r="W13" s="285"/>
      <c r="X13" s="71"/>
      <c r="Y13" s="286"/>
      <c r="Z13" s="286"/>
      <c r="AA13" s="286"/>
      <c r="AB13" s="286"/>
      <c r="AC13" s="286"/>
      <c r="AD13" s="286"/>
      <c r="AE13" s="286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</row>
    <row r="14" spans="1:96" x14ac:dyDescent="0.25">
      <c r="A14">
        <f>YEAR(B14)</f>
        <v>2001</v>
      </c>
      <c r="B14" s="92">
        <f>Fetch!A11</f>
        <v>37165</v>
      </c>
      <c r="C14" s="98">
        <v>0</v>
      </c>
      <c r="D14" s="281">
        <v>0.02</v>
      </c>
      <c r="E14" s="283">
        <f>+'MONTHLY CURVES'!N6</f>
        <v>2.9000000000000001E-2</v>
      </c>
      <c r="F14" s="283">
        <v>-2.7E-2</v>
      </c>
      <c r="G14" s="177">
        <f>+D14+F14+E14</f>
        <v>2.2000000000000002E-2</v>
      </c>
      <c r="H14" s="66">
        <f>'ELBA CURVE'!N6</f>
        <v>0.26779279279279278</v>
      </c>
      <c r="I14" s="64">
        <f>'MONTHLY CURVES'!F6</f>
        <v>1.83</v>
      </c>
      <c r="J14" s="66">
        <f t="shared" ref="J14:J77" si="0">+I14+H14</f>
        <v>2.0977927927927928</v>
      </c>
      <c r="K14" s="70">
        <f>'MONTHLY CURVES'!G6</f>
        <v>0.85</v>
      </c>
      <c r="L14" s="71">
        <f t="shared" ref="L14:L77" si="1">+K14</f>
        <v>0.85</v>
      </c>
      <c r="M14" s="108">
        <f>'MONTHLY CURVES'!D6</f>
        <v>2.6044006389597901E-2</v>
      </c>
      <c r="N14" s="350">
        <v>0.99</v>
      </c>
      <c r="O14" s="65">
        <f ca="1">_xll.SPRDOPT($J14,$I14,$G14,$M14,$K14,$L14,$N14,$B14-TODAY(),0,0)</f>
        <v>0</v>
      </c>
      <c r="P14" s="110">
        <f ca="1">+O14*C14</f>
        <v>0</v>
      </c>
      <c r="Q14" s="110">
        <f ca="1">-$Q$11*$C14*VLOOKUP(B14,'MONTHLY CURVES'!$C$6:$M$329,3,0)</f>
        <v>0</v>
      </c>
      <c r="R14" s="110">
        <f ca="1">+Q14+P14</f>
        <v>0</v>
      </c>
      <c r="S14" s="120">
        <f ca="1">_xll.SPRDOPT($J14,$I14,$G14,$M14,$K14,$L14,$N14,$B14-TODAY(),0,1)*C14</f>
        <v>0</v>
      </c>
      <c r="T14" s="120">
        <f ca="1">_xll.SPRDOPT($J14,$I14,$G14,$M14,$K14,$L14,$N14,$B14-TODAY(),0,2)*C14</f>
        <v>0</v>
      </c>
      <c r="U14" s="121">
        <f ca="1">+T14+S14</f>
        <v>0</v>
      </c>
      <c r="V14" s="127"/>
      <c r="W14" s="287"/>
      <c r="X14" s="288"/>
      <c r="Y14" s="288"/>
      <c r="Z14" s="364"/>
      <c r="AA14" s="288"/>
      <c r="AB14" s="288"/>
      <c r="AC14" s="288"/>
      <c r="AD14" s="288"/>
      <c r="AE14" s="288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</row>
    <row r="15" spans="1:96" x14ac:dyDescent="0.25">
      <c r="A15">
        <f t="shared" ref="A15:A78" si="2">YEAR(B15)</f>
        <v>2001</v>
      </c>
      <c r="B15" s="92">
        <f>Fetch!A12</f>
        <v>37196</v>
      </c>
      <c r="C15" s="98">
        <f t="shared" ref="C15:C78" si="3">58000000*1.075/12</f>
        <v>5195833.333333333</v>
      </c>
      <c r="D15" s="273">
        <f t="shared" ref="D15:D78" si="4">+D14</f>
        <v>0.02</v>
      </c>
      <c r="E15" s="282">
        <f>+'MONTHLY CURVES'!N7</f>
        <v>1.4999999999999999E-2</v>
      </c>
      <c r="F15" s="282">
        <f>+F14</f>
        <v>-2.7E-2</v>
      </c>
      <c r="G15" s="66">
        <f t="shared" ref="G15:G78" si="5">+D15+F15+E15</f>
        <v>8.0000000000000002E-3</v>
      </c>
      <c r="H15" s="66">
        <f>'ELBA CURVE'!N7</f>
        <v>0.49904279279279284</v>
      </c>
      <c r="I15" s="64">
        <f>'MONTHLY CURVES'!F7</f>
        <v>2.9380000000000002</v>
      </c>
      <c r="J15" s="66">
        <f t="shared" si="0"/>
        <v>3.4370427927927931</v>
      </c>
      <c r="K15" s="70">
        <f>'MONTHLY CURVES'!G7</f>
        <v>1.1499999999999999</v>
      </c>
      <c r="L15" s="71">
        <f t="shared" si="1"/>
        <v>1.1499999999999999</v>
      </c>
      <c r="M15" s="108">
        <f>'MONTHLY CURVES'!D7</f>
        <v>2.6044006389597901E-2</v>
      </c>
      <c r="N15" s="108">
        <f>+N14</f>
        <v>0.99</v>
      </c>
      <c r="O15" s="65">
        <f ca="1">_xll.SPRDOPT($J15,$I15,$G15,$M15,$K15,$L15,$N15,$B15-TODAY(),0,0)</f>
        <v>6.3409951199522308E-8</v>
      </c>
      <c r="P15" s="110">
        <f t="shared" ref="P15:P78" ca="1" si="6">+O15*C15</f>
        <v>0.32946753810751794</v>
      </c>
      <c r="Q15" s="110">
        <f ca="1">-$Q$11*$C15*VLOOKUP(B15,'MONTHLY CURVES'!$C$6:$M$329,3,0)</f>
        <v>-1038725.0461316784</v>
      </c>
      <c r="R15" s="110">
        <f t="shared" ref="R15:R78" ca="1" si="7">+Q15+P15</f>
        <v>-1038724.7166641402</v>
      </c>
      <c r="S15" s="120">
        <f ca="1">_xll.SPRDOPT($J15,$I15,$G15,$M15,$K15,$L15,$N15,$B15-TODAY(),0,1)*C15</f>
        <v>0.66977469094138997</v>
      </c>
      <c r="T15" s="120">
        <f ca="1">_xll.SPRDOPT($J15,$I15,$G15,$M15,$K15,$L15,$N15,$B15-TODAY(),0,2)*C15</f>
        <v>-0.83623917842695628</v>
      </c>
      <c r="U15" s="122">
        <f t="shared" ref="U15:U78" ca="1" si="8">+T15+S15</f>
        <v>-0.1664644874855663</v>
      </c>
      <c r="V15" s="127"/>
      <c r="W15" s="287"/>
      <c r="X15" s="288"/>
      <c r="Y15" s="288"/>
      <c r="Z15" s="365"/>
      <c r="AA15" s="288"/>
      <c r="AB15" s="288"/>
      <c r="AC15" s="288"/>
      <c r="AD15" s="288"/>
      <c r="AE15" s="288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29"/>
      <c r="BP15" s="129"/>
      <c r="BQ15" s="129"/>
      <c r="BR15" s="129"/>
      <c r="BS15" s="129"/>
      <c r="BT15" s="129"/>
      <c r="BU15" s="129"/>
      <c r="BV15" s="129"/>
      <c r="BW15" s="129"/>
      <c r="BX15" s="129"/>
      <c r="BY15" s="129"/>
      <c r="BZ15" s="129"/>
      <c r="CA15" s="129"/>
      <c r="CB15" s="129"/>
      <c r="CC15" s="129"/>
      <c r="CD15" s="129"/>
      <c r="CE15" s="129"/>
      <c r="CF15" s="129"/>
      <c r="CG15" s="129"/>
      <c r="CH15" s="129"/>
      <c r="CI15" s="129"/>
      <c r="CJ15" s="129"/>
      <c r="CK15" s="129"/>
      <c r="CL15" s="129"/>
      <c r="CM15" s="129"/>
      <c r="CN15" s="129"/>
      <c r="CO15" s="129"/>
      <c r="CP15" s="129"/>
      <c r="CQ15" s="129"/>
      <c r="CR15" s="129"/>
    </row>
    <row r="16" spans="1:96" x14ac:dyDescent="0.25">
      <c r="A16">
        <f t="shared" si="2"/>
        <v>2001</v>
      </c>
      <c r="B16" s="92">
        <f>Fetch!A13</f>
        <v>37226</v>
      </c>
      <c r="C16" s="98">
        <f t="shared" si="3"/>
        <v>5195833.333333333</v>
      </c>
      <c r="D16" s="273">
        <f t="shared" si="4"/>
        <v>0.02</v>
      </c>
      <c r="E16" s="282">
        <f>+'MONTHLY CURVES'!N8</f>
        <v>7.4999999999999997E-3</v>
      </c>
      <c r="F16" s="282">
        <f t="shared" ref="F16:F79" si="9">+F15</f>
        <v>-2.7E-2</v>
      </c>
      <c r="G16" s="66">
        <f t="shared" si="5"/>
        <v>5.0000000000000044E-4</v>
      </c>
      <c r="H16" s="66">
        <f>'ELBA CURVE'!N8</f>
        <v>1.1840427927927928</v>
      </c>
      <c r="I16" s="64">
        <f>'MONTHLY CURVES'!F8</f>
        <v>3.1030000000000002</v>
      </c>
      <c r="J16" s="66">
        <f t="shared" si="0"/>
        <v>4.2870427927927928</v>
      </c>
      <c r="K16" s="70">
        <f>'MONTHLY CURVES'!G8</f>
        <v>0.79500000000000004</v>
      </c>
      <c r="L16" s="71">
        <f t="shared" si="1"/>
        <v>0.79500000000000004</v>
      </c>
      <c r="M16" s="108">
        <f>'MONTHLY CURVES'!D8</f>
        <v>2.4393020527200302E-2</v>
      </c>
      <c r="N16" s="108">
        <f t="shared" ref="N16:N79" si="10">+N15</f>
        <v>0.99</v>
      </c>
      <c r="O16" s="65">
        <f ca="1">_xll.SPRDOPT($J16,$I16,$G16,$M16,$K16,$L16,$N16,$B16-TODAY(),0,0)</f>
        <v>1.4789562839082494E-7</v>
      </c>
      <c r="P16" s="110">
        <f t="shared" ca="1" si="6"/>
        <v>0.76844103584732781</v>
      </c>
      <c r="Q16" s="110">
        <f ca="1">-$Q$11*$C16*VLOOKUP(B16,'MONTHLY CURVES'!$C$6:$M$329,3,0)</f>
        <v>-1036686.3383297399</v>
      </c>
      <c r="R16" s="110">
        <f t="shared" ca="1" si="7"/>
        <v>-1036685.569888704</v>
      </c>
      <c r="S16" s="120">
        <f ca="1">_xll.SPRDOPT($J16,$I16,$G16,$M16,$K16,$L16,$N16,$B16-TODAY(),0,1)*C16</f>
        <v>0.64758264993839776</v>
      </c>
      <c r="T16" s="120">
        <f ca="1">_xll.SPRDOPT($J16,$I16,$G16,$M16,$K16,$L16,$N16,$B16-TODAY(),0,2)*C16</f>
        <v>-1.032421744521598</v>
      </c>
      <c r="U16" s="122">
        <f t="shared" ca="1" si="8"/>
        <v>-0.3848390945832002</v>
      </c>
      <c r="V16" s="127"/>
      <c r="W16" s="287"/>
      <c r="X16" s="288"/>
      <c r="Y16" s="288"/>
      <c r="Z16" s="288"/>
      <c r="AA16" s="288"/>
      <c r="AB16" s="288"/>
      <c r="AC16" s="288"/>
      <c r="AD16" s="288"/>
      <c r="AE16" s="288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129"/>
      <c r="BJ16" s="129"/>
      <c r="BK16" s="129"/>
      <c r="BL16" s="129"/>
      <c r="BM16" s="129"/>
      <c r="BN16" s="129"/>
      <c r="BO16" s="129"/>
      <c r="BP16" s="129"/>
      <c r="BQ16" s="129"/>
      <c r="BR16" s="129"/>
      <c r="BS16" s="129"/>
      <c r="BT16" s="129"/>
      <c r="BU16" s="129"/>
      <c r="BV16" s="129"/>
      <c r="BW16" s="129"/>
      <c r="BX16" s="129"/>
      <c r="BY16" s="129"/>
      <c r="BZ16" s="129"/>
      <c r="CA16" s="129"/>
      <c r="CB16" s="129"/>
      <c r="CC16" s="129"/>
      <c r="CD16" s="129"/>
      <c r="CE16" s="129"/>
      <c r="CF16" s="129"/>
      <c r="CG16" s="129"/>
      <c r="CH16" s="129"/>
      <c r="CI16" s="129"/>
      <c r="CJ16" s="129"/>
      <c r="CK16" s="129"/>
      <c r="CL16" s="129"/>
      <c r="CM16" s="129"/>
      <c r="CN16" s="129"/>
      <c r="CO16" s="129"/>
      <c r="CP16" s="129"/>
      <c r="CQ16" s="129"/>
      <c r="CR16" s="129"/>
    </row>
    <row r="17" spans="1:96" x14ac:dyDescent="0.25">
      <c r="A17">
        <f t="shared" si="2"/>
        <v>2002</v>
      </c>
      <c r="B17" s="92">
        <f>Fetch!A14</f>
        <v>37257</v>
      </c>
      <c r="C17" s="98">
        <f t="shared" si="3"/>
        <v>5195833.333333333</v>
      </c>
      <c r="D17" s="273">
        <f t="shared" si="4"/>
        <v>0.02</v>
      </c>
      <c r="E17" s="282">
        <f>+'MONTHLY CURVES'!N9</f>
        <v>7.4999999999999997E-3</v>
      </c>
      <c r="F17" s="282">
        <f t="shared" si="9"/>
        <v>-2.7E-2</v>
      </c>
      <c r="G17" s="66">
        <f t="shared" si="5"/>
        <v>5.0000000000000044E-4</v>
      </c>
      <c r="H17" s="66">
        <f>'ELBA CURVE'!N9</f>
        <v>1.9595011261261264</v>
      </c>
      <c r="I17" s="64">
        <f>'MONTHLY CURVES'!F9</f>
        <v>3.25</v>
      </c>
      <c r="J17" s="66">
        <f t="shared" si="0"/>
        <v>5.2095011261261259</v>
      </c>
      <c r="K17" s="70">
        <f>'MONTHLY CURVES'!G9</f>
        <v>0.78500000000000003</v>
      </c>
      <c r="L17" s="71">
        <f t="shared" si="1"/>
        <v>0.78500000000000003</v>
      </c>
      <c r="M17" s="108">
        <f>'MONTHLY CURVES'!D9</f>
        <v>2.3764979897465299E-2</v>
      </c>
      <c r="N17" s="108">
        <f t="shared" si="10"/>
        <v>0.99</v>
      </c>
      <c r="O17" s="65">
        <f ca="1">_xll.SPRDOPT($J17,$I17,$G17,$M17,$K17,$L17,$N17,$B17-TODAY(),0,0)</f>
        <v>2.3462631710429761E-7</v>
      </c>
      <c r="P17" s="110">
        <f t="shared" ca="1" si="6"/>
        <v>1.2190792392877463</v>
      </c>
      <c r="Q17" s="110">
        <f ca="1">-$Q$11*$C17*VLOOKUP(B17,'MONTHLY CURVES'!$C$6:$M$329,3,0)</f>
        <v>-1034673.0194955709</v>
      </c>
      <c r="R17" s="110">
        <f t="shared" ca="1" si="7"/>
        <v>-1034671.8004163316</v>
      </c>
      <c r="S17" s="120">
        <f ca="1">_xll.SPRDOPT($J17,$I17,$G17,$M17,$K17,$L17,$N17,$B17-TODAY(),0,1)*C17</f>
        <v>0.62036845822575437</v>
      </c>
      <c r="T17" s="120">
        <f ca="1">_xll.SPRDOPT($J17,$I17,$G17,$M17,$K17,$L17,$N17,$B17-TODAY(),0,2)*C17</f>
        <v>-1.2304975036061168</v>
      </c>
      <c r="U17" s="122">
        <f t="shared" ca="1" si="8"/>
        <v>-0.61012904538036239</v>
      </c>
      <c r="W17" s="287"/>
      <c r="X17" s="288"/>
      <c r="Y17" s="288"/>
      <c r="Z17" s="288"/>
      <c r="AA17" s="288"/>
      <c r="AB17" s="288"/>
      <c r="AC17" s="288"/>
      <c r="AD17" s="288"/>
      <c r="AE17" s="288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129"/>
      <c r="BJ17" s="129"/>
      <c r="BK17" s="129"/>
      <c r="BL17" s="129"/>
      <c r="BM17" s="129"/>
      <c r="BN17" s="129"/>
      <c r="BO17" s="129"/>
      <c r="BP17" s="129"/>
      <c r="BQ17" s="129"/>
      <c r="BR17" s="129"/>
      <c r="BS17" s="129"/>
      <c r="BT17" s="129"/>
      <c r="BU17" s="129"/>
      <c r="BV17" s="129"/>
      <c r="BW17" s="129"/>
      <c r="BX17" s="129"/>
      <c r="BY17" s="129"/>
      <c r="BZ17" s="129"/>
      <c r="CA17" s="129"/>
      <c r="CB17" s="129"/>
      <c r="CC17" s="129"/>
      <c r="CD17" s="129"/>
      <c r="CE17" s="129"/>
      <c r="CF17" s="129"/>
      <c r="CG17" s="129"/>
      <c r="CH17" s="129"/>
      <c r="CI17" s="129"/>
      <c r="CJ17" s="129"/>
      <c r="CK17" s="129"/>
      <c r="CL17" s="129"/>
      <c r="CM17" s="129"/>
      <c r="CN17" s="129"/>
      <c r="CO17" s="129"/>
      <c r="CP17" s="129"/>
      <c r="CQ17" s="129"/>
      <c r="CR17" s="129"/>
    </row>
    <row r="18" spans="1:96" x14ac:dyDescent="0.25">
      <c r="A18">
        <f t="shared" si="2"/>
        <v>2002</v>
      </c>
      <c r="B18" s="92">
        <f>Fetch!A15</f>
        <v>37288</v>
      </c>
      <c r="C18" s="98">
        <f t="shared" si="3"/>
        <v>5195833.333333333</v>
      </c>
      <c r="D18" s="273">
        <f t="shared" si="4"/>
        <v>0.02</v>
      </c>
      <c r="E18" s="282">
        <f>+'MONTHLY CURVES'!N10</f>
        <v>7.4999999999999997E-3</v>
      </c>
      <c r="F18" s="282">
        <f t="shared" si="9"/>
        <v>-2.7E-2</v>
      </c>
      <c r="G18" s="66">
        <f t="shared" si="5"/>
        <v>5.0000000000000044E-4</v>
      </c>
      <c r="H18" s="66">
        <f>'ELBA CURVE'!N10</f>
        <v>1.9010011261261264</v>
      </c>
      <c r="I18" s="64">
        <f>'MONTHLY CURVES'!F10</f>
        <v>3.2480000000000002</v>
      </c>
      <c r="J18" s="66">
        <f t="shared" si="0"/>
        <v>5.1490011261261266</v>
      </c>
      <c r="K18" s="70">
        <f>'MONTHLY CURVES'!G10</f>
        <v>0.72499999999999998</v>
      </c>
      <c r="L18" s="71">
        <f t="shared" si="1"/>
        <v>0.72499999999999998</v>
      </c>
      <c r="M18" s="108">
        <f>'MONTHLY CURVES'!D10</f>
        <v>2.3552572431166503E-2</v>
      </c>
      <c r="N18" s="108">
        <f t="shared" si="10"/>
        <v>0.99</v>
      </c>
      <c r="O18" s="65">
        <f ca="1">_xll.SPRDOPT($J18,$I18,$G18,$M18,$K18,$L18,$N18,$B18-TODAY(),0,0)</f>
        <v>2.2216473711926272E-7</v>
      </c>
      <c r="P18" s="110">
        <f t="shared" ca="1" si="6"/>
        <v>1.1543309466155025</v>
      </c>
      <c r="Q18" s="110">
        <f ca="1">-$Q$11*$C18*VLOOKUP(B18,'MONTHLY CURVES'!$C$6:$M$329,3,0)</f>
        <v>-1032658.6122690574</v>
      </c>
      <c r="R18" s="110">
        <f t="shared" ca="1" si="7"/>
        <v>-1032657.4579381108</v>
      </c>
      <c r="S18" s="120">
        <f ca="1">_xll.SPRDOPT($J18,$I18,$G18,$M18,$K18,$L18,$N18,$B18-TODAY(),0,1)*C18</f>
        <v>0.60491540703755398</v>
      </c>
      <c r="T18" s="120">
        <f ca="1">_xll.SPRDOPT($J18,$I18,$G18,$M18,$K18,$L18,$N18,$B18-TODAY(),0,2)*C18</f>
        <v>-1.1940554443303404</v>
      </c>
      <c r="U18" s="122">
        <f t="shared" ca="1" si="8"/>
        <v>-0.58914003729278641</v>
      </c>
      <c r="W18" s="287"/>
      <c r="X18" s="288"/>
      <c r="Y18" s="288"/>
      <c r="Z18" s="288"/>
      <c r="AA18" s="288"/>
      <c r="AB18" s="288"/>
      <c r="AC18" s="288"/>
      <c r="AD18" s="288"/>
      <c r="AE18" s="288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</row>
    <row r="19" spans="1:96" x14ac:dyDescent="0.25">
      <c r="A19">
        <f t="shared" si="2"/>
        <v>2002</v>
      </c>
      <c r="B19" s="92">
        <f>Fetch!A16</f>
        <v>37316</v>
      </c>
      <c r="C19" s="98">
        <f t="shared" si="3"/>
        <v>5195833.333333333</v>
      </c>
      <c r="D19" s="273">
        <f t="shared" si="4"/>
        <v>0.02</v>
      </c>
      <c r="E19" s="282">
        <f>+'MONTHLY CURVES'!N11</f>
        <v>7.4999999999999997E-3</v>
      </c>
      <c r="F19" s="282">
        <f t="shared" si="9"/>
        <v>-2.7E-2</v>
      </c>
      <c r="G19" s="66">
        <f t="shared" si="5"/>
        <v>5.0000000000000044E-4</v>
      </c>
      <c r="H19" s="66">
        <f>'ELBA CURVE'!N11</f>
        <v>0.68775112612612621</v>
      </c>
      <c r="I19" s="64">
        <f>'MONTHLY CURVES'!F11</f>
        <v>3.1949999999999998</v>
      </c>
      <c r="J19" s="66">
        <f t="shared" si="0"/>
        <v>3.8827511261261263</v>
      </c>
      <c r="K19" s="70">
        <f>'MONTHLY CURVES'!G11</f>
        <v>0.65</v>
      </c>
      <c r="L19" s="71">
        <f t="shared" si="1"/>
        <v>0.65</v>
      </c>
      <c r="M19" s="108">
        <f>'MONTHLY CURVES'!D11</f>
        <v>2.3027261633295402E-2</v>
      </c>
      <c r="N19" s="108">
        <f t="shared" si="10"/>
        <v>0.99</v>
      </c>
      <c r="O19" s="65">
        <f ca="1">_xll.SPRDOPT($J19,$I19,$G19,$M19,$K19,$L19,$N19,$B19-TODAY(),0,0)</f>
        <v>7.1997579449803754E-6</v>
      </c>
      <c r="P19" s="110">
        <f t="shared" ca="1" si="6"/>
        <v>37.408742322460533</v>
      </c>
      <c r="Q19" s="110">
        <f ca="1">-$Q$11*$C19*VLOOKUP(B19,'MONTHLY CURVES'!$C$6:$M$329,3,0)</f>
        <v>-1030991.3306089903</v>
      </c>
      <c r="R19" s="110">
        <f t="shared" ca="1" si="7"/>
        <v>-1030953.9218666678</v>
      </c>
      <c r="S19" s="120">
        <f ca="1">_xll.SPRDOPT($J19,$I19,$G19,$M19,$K19,$L19,$N19,$B19-TODAY(),0,1)*C19</f>
        <v>-715.19546350208805</v>
      </c>
      <c r="T19" s="120">
        <f ca="1">_xll.SPRDOPT($J19,$I19,$G19,$M19,$K19,$L19,$N19,$B19-TODAY(),0,2)*C19</f>
        <v>880.50999889444086</v>
      </c>
      <c r="U19" s="122">
        <f t="shared" ca="1" si="8"/>
        <v>165.31453539235281</v>
      </c>
      <c r="W19" s="287"/>
      <c r="X19" s="288"/>
      <c r="Y19" s="288"/>
      <c r="Z19" s="288"/>
      <c r="AA19" s="288"/>
      <c r="AB19" s="288"/>
      <c r="AC19" s="288"/>
      <c r="AD19" s="288"/>
      <c r="AE19" s="288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  <c r="CE19" s="129"/>
      <c r="CF19" s="129"/>
      <c r="CG19" s="129"/>
      <c r="CH19" s="129"/>
      <c r="CI19" s="129"/>
      <c r="CJ19" s="129"/>
      <c r="CK19" s="129"/>
      <c r="CL19" s="129"/>
      <c r="CM19" s="129"/>
      <c r="CN19" s="129"/>
      <c r="CO19" s="129"/>
      <c r="CP19" s="129"/>
      <c r="CQ19" s="129"/>
      <c r="CR19" s="129"/>
    </row>
    <row r="20" spans="1:96" x14ac:dyDescent="0.25">
      <c r="A20">
        <f t="shared" si="2"/>
        <v>2002</v>
      </c>
      <c r="B20" s="92">
        <f>Fetch!A17</f>
        <v>37347</v>
      </c>
      <c r="C20" s="98">
        <f t="shared" si="3"/>
        <v>5195833.333333333</v>
      </c>
      <c r="D20" s="273">
        <f t="shared" si="4"/>
        <v>0.02</v>
      </c>
      <c r="E20" s="282">
        <f>+'MONTHLY CURVES'!N12</f>
        <v>2.5000000000000001E-3</v>
      </c>
      <c r="F20" s="282">
        <f t="shared" si="9"/>
        <v>-2.7E-2</v>
      </c>
      <c r="G20" s="66">
        <f t="shared" si="5"/>
        <v>-4.4999999999999988E-3</v>
      </c>
      <c r="H20" s="66">
        <f>'ELBA CURVE'!N12</f>
        <v>0.30775112612612615</v>
      </c>
      <c r="I20" s="64">
        <f>'MONTHLY CURVES'!F12</f>
        <v>3.0950000000000002</v>
      </c>
      <c r="J20" s="66">
        <f t="shared" si="0"/>
        <v>3.4027511261261263</v>
      </c>
      <c r="K20" s="70">
        <f>'MONTHLY CURVES'!G12</f>
        <v>0.52249999999999996</v>
      </c>
      <c r="L20" s="71">
        <f t="shared" si="1"/>
        <v>0.52249999999999996</v>
      </c>
      <c r="M20" s="108">
        <f>'MONTHLY CURVES'!D12</f>
        <v>2.26849174085424E-2</v>
      </c>
      <c r="N20" s="108">
        <f t="shared" si="10"/>
        <v>0.99</v>
      </c>
      <c r="O20" s="65">
        <f ca="1">_xll.SPRDOPT($J20,$I20,$G20,$M20,$K20,$L20,$N20,$B20-TODAY(),0,0)</f>
        <v>1.3747659701763518E-3</v>
      </c>
      <c r="P20" s="110">
        <f t="shared" ca="1" si="6"/>
        <v>7143.0548533746278</v>
      </c>
      <c r="Q20" s="110">
        <f ca="1">-$Q$11*$C20*VLOOKUP(B20,'MONTHLY CURVES'!$C$6:$M$329,3,0)</f>
        <v>-1029139.5366895706</v>
      </c>
      <c r="R20" s="110">
        <f t="shared" ca="1" si="7"/>
        <v>-1021996.481836196</v>
      </c>
      <c r="S20" s="120">
        <f ca="1">_xll.SPRDOPT($J20,$I20,$G20,$M20,$K20,$L20,$N20,$B20-TODAY(),0,1)*C20</f>
        <v>-114443.33345394074</v>
      </c>
      <c r="T20" s="120">
        <f ca="1">_xll.SPRDOPT($J20,$I20,$G20,$M20,$K20,$L20,$N20,$B20-TODAY(),0,2)*C20</f>
        <v>128305.65815482604</v>
      </c>
      <c r="U20" s="122">
        <f t="shared" ca="1" si="8"/>
        <v>13862.324700885307</v>
      </c>
      <c r="W20" s="287"/>
      <c r="X20" s="288"/>
      <c r="Y20" s="288"/>
      <c r="Z20" s="288"/>
      <c r="AA20" s="288"/>
      <c r="AB20" s="288"/>
      <c r="AC20" s="288"/>
      <c r="AD20" s="288"/>
      <c r="AE20" s="288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129"/>
      <c r="CI20" s="129"/>
      <c r="CJ20" s="129"/>
      <c r="CK20" s="129"/>
      <c r="CL20" s="129"/>
      <c r="CM20" s="129"/>
      <c r="CN20" s="129"/>
      <c r="CO20" s="129"/>
      <c r="CP20" s="129"/>
      <c r="CQ20" s="129"/>
      <c r="CR20" s="129"/>
    </row>
    <row r="21" spans="1:96" x14ac:dyDescent="0.25">
      <c r="A21">
        <f t="shared" si="2"/>
        <v>2002</v>
      </c>
      <c r="B21" s="92">
        <f>Fetch!A18</f>
        <v>37377</v>
      </c>
      <c r="C21" s="98">
        <f t="shared" si="3"/>
        <v>5195833.333333333</v>
      </c>
      <c r="D21" s="273">
        <f t="shared" si="4"/>
        <v>0.02</v>
      </c>
      <c r="E21" s="282">
        <f>+'MONTHLY CURVES'!N13</f>
        <v>2.5000000000000001E-3</v>
      </c>
      <c r="F21" s="282">
        <f t="shared" si="9"/>
        <v>-2.7E-2</v>
      </c>
      <c r="G21" s="66">
        <f t="shared" si="5"/>
        <v>-4.4999999999999988E-3</v>
      </c>
      <c r="H21" s="66">
        <f>'ELBA CURVE'!N13</f>
        <v>0.2655011261261262</v>
      </c>
      <c r="I21" s="64">
        <f>'MONTHLY CURVES'!F13</f>
        <v>3.125</v>
      </c>
      <c r="J21" s="66">
        <f t="shared" si="0"/>
        <v>3.390501126126126</v>
      </c>
      <c r="K21" s="70">
        <f>'MONTHLY CURVES'!G13</f>
        <v>0.47</v>
      </c>
      <c r="L21" s="71">
        <f t="shared" si="1"/>
        <v>0.47</v>
      </c>
      <c r="M21" s="108">
        <f>'MONTHLY CURVES'!D13</f>
        <v>2.26737414033105E-2</v>
      </c>
      <c r="N21" s="108">
        <f t="shared" si="10"/>
        <v>0.99</v>
      </c>
      <c r="O21" s="65">
        <f ca="1">_xll.SPRDOPT($J21,$I21,$G21,$M21,$K21,$L21,$N21,$B21-TODAY(),0,0)</f>
        <v>2.5144681048097904E-3</v>
      </c>
      <c r="P21" s="110">
        <f t="shared" ca="1" si="6"/>
        <v>13064.757194574202</v>
      </c>
      <c r="Q21" s="110">
        <f ca="1">-$Q$11*$C21*VLOOKUP(B21,'MONTHLY CURVES'!$C$6:$M$329,3,0)</f>
        <v>-1027240.37554275</v>
      </c>
      <c r="R21" s="110">
        <f t="shared" ca="1" si="7"/>
        <v>-1014175.6183481758</v>
      </c>
      <c r="S21" s="120">
        <f ca="1">_xll.SPRDOPT($J21,$I21,$G21,$M21,$K21,$L21,$N21,$B21-TODAY(),0,1)*C21</f>
        <v>-198179.540008374</v>
      </c>
      <c r="T21" s="120">
        <f ca="1">_xll.SPRDOPT($J21,$I21,$G21,$M21,$K21,$L21,$N21,$B21-TODAY(),0,2)*C21</f>
        <v>219495.84326614771</v>
      </c>
      <c r="U21" s="122">
        <f t="shared" ca="1" si="8"/>
        <v>21316.303257773718</v>
      </c>
      <c r="W21" s="289"/>
      <c r="X21" s="290"/>
      <c r="Y21" s="290"/>
      <c r="Z21" s="290"/>
      <c r="AA21" s="290"/>
      <c r="AB21" s="290"/>
      <c r="AC21" s="290"/>
      <c r="AD21" s="290"/>
      <c r="AE21" s="288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129"/>
      <c r="BJ21" s="129"/>
      <c r="BK21" s="129"/>
      <c r="BL21" s="129"/>
      <c r="BM21" s="129"/>
      <c r="BN21" s="129"/>
      <c r="BO21" s="129"/>
      <c r="BP21" s="129"/>
      <c r="BQ21" s="129"/>
      <c r="BR21" s="129"/>
      <c r="BS21" s="129"/>
      <c r="BT21" s="129"/>
      <c r="BU21" s="129"/>
      <c r="BV21" s="129"/>
      <c r="BW21" s="129"/>
      <c r="BX21" s="129"/>
      <c r="BY21" s="129"/>
      <c r="BZ21" s="129"/>
      <c r="CA21" s="129"/>
      <c r="CB21" s="129"/>
      <c r="CC21" s="129"/>
      <c r="CD21" s="129"/>
      <c r="CE21" s="129"/>
      <c r="CF21" s="129"/>
      <c r="CG21" s="129"/>
      <c r="CH21" s="129"/>
      <c r="CI21" s="129"/>
      <c r="CJ21" s="129"/>
      <c r="CK21" s="129"/>
      <c r="CL21" s="129"/>
      <c r="CM21" s="129"/>
      <c r="CN21" s="129"/>
      <c r="CO21" s="129"/>
      <c r="CP21" s="129"/>
      <c r="CQ21" s="129"/>
      <c r="CR21" s="129"/>
    </row>
    <row r="22" spans="1:96" x14ac:dyDescent="0.25">
      <c r="A22">
        <f t="shared" si="2"/>
        <v>2002</v>
      </c>
      <c r="B22" s="92">
        <f>Fetch!A19</f>
        <v>37408</v>
      </c>
      <c r="C22" s="98">
        <f t="shared" si="3"/>
        <v>5195833.333333333</v>
      </c>
      <c r="D22" s="273">
        <f t="shared" si="4"/>
        <v>0.02</v>
      </c>
      <c r="E22" s="282">
        <f>+'MONTHLY CURVES'!N14</f>
        <v>2.5000000000000001E-3</v>
      </c>
      <c r="F22" s="282">
        <f t="shared" si="9"/>
        <v>-2.7E-2</v>
      </c>
      <c r="G22" s="66">
        <f t="shared" si="5"/>
        <v>-4.4999999999999988E-3</v>
      </c>
      <c r="H22" s="66">
        <f>'ELBA CURVE'!N14</f>
        <v>0.28025112612612618</v>
      </c>
      <c r="I22" s="64">
        <f>'MONTHLY CURVES'!F14</f>
        <v>3.165</v>
      </c>
      <c r="J22" s="66">
        <f t="shared" si="0"/>
        <v>3.4452511261261263</v>
      </c>
      <c r="K22" s="70">
        <f>'MONTHLY CURVES'!G14</f>
        <v>0.45750000000000002</v>
      </c>
      <c r="L22" s="71">
        <f t="shared" si="1"/>
        <v>0.45750000000000002</v>
      </c>
      <c r="M22" s="108">
        <f>'MONTHLY CURVES'!D14</f>
        <v>2.2662192864614503E-2</v>
      </c>
      <c r="N22" s="108">
        <f t="shared" si="10"/>
        <v>0.99</v>
      </c>
      <c r="O22" s="65">
        <f ca="1">_xll.SPRDOPT($J22,$I22,$G22,$M22,$K22,$L22,$N22,$B22-TODAY(),0,0)</f>
        <v>2.8037669338045641E-3</v>
      </c>
      <c r="P22" s="110">
        <f t="shared" ca="1" si="6"/>
        <v>14567.905693559547</v>
      </c>
      <c r="Q22" s="110">
        <f ca="1">-$Q$11*$C22*VLOOKUP(B22,'MONTHLY CURVES'!$C$6:$M$329,3,0)</f>
        <v>-1025283.5461565998</v>
      </c>
      <c r="R22" s="110">
        <f t="shared" ca="1" si="7"/>
        <v>-1010715.6404630402</v>
      </c>
      <c r="S22" s="120">
        <f ca="1">_xll.SPRDOPT($J22,$I22,$G22,$M22,$K22,$L22,$N22,$B22-TODAY(),0,1)*C22</f>
        <v>-205536.94989239107</v>
      </c>
      <c r="T22" s="120">
        <f ca="1">_xll.SPRDOPT($J22,$I22,$G22,$M22,$K22,$L22,$N22,$B22-TODAY(),0,2)*C22</f>
        <v>228645.37822123768</v>
      </c>
      <c r="U22" s="122">
        <f t="shared" ca="1" si="8"/>
        <v>23108.42832884661</v>
      </c>
      <c r="W22" s="33"/>
      <c r="X22" s="288"/>
      <c r="Y22" s="288"/>
      <c r="Z22" s="288"/>
      <c r="AA22" s="288"/>
      <c r="AB22" s="288"/>
      <c r="AC22" s="288"/>
      <c r="AD22" s="288"/>
      <c r="AE22" s="288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129"/>
      <c r="BJ22" s="129"/>
      <c r="BK22" s="129"/>
      <c r="BL22" s="129"/>
      <c r="BM22" s="129"/>
      <c r="BN22" s="129"/>
      <c r="BO22" s="129"/>
      <c r="BP22" s="129"/>
      <c r="BQ22" s="129"/>
      <c r="BR22" s="129"/>
      <c r="BS22" s="129"/>
      <c r="BT22" s="129"/>
      <c r="BU22" s="129"/>
      <c r="BV22" s="129"/>
      <c r="BW22" s="129"/>
      <c r="BX22" s="129"/>
      <c r="BY22" s="129"/>
      <c r="BZ22" s="129"/>
      <c r="CA22" s="129"/>
      <c r="CB22" s="129"/>
      <c r="CC22" s="129"/>
      <c r="CD22" s="129"/>
      <c r="CE22" s="129"/>
      <c r="CF22" s="129"/>
      <c r="CG22" s="129"/>
      <c r="CH22" s="129"/>
      <c r="CI22" s="129"/>
      <c r="CJ22" s="129"/>
      <c r="CK22" s="129"/>
      <c r="CL22" s="129"/>
      <c r="CM22" s="129"/>
      <c r="CN22" s="129"/>
      <c r="CO22" s="129"/>
      <c r="CP22" s="129"/>
      <c r="CQ22" s="129"/>
      <c r="CR22" s="129"/>
    </row>
    <row r="23" spans="1:96" x14ac:dyDescent="0.25">
      <c r="A23">
        <f t="shared" si="2"/>
        <v>2002</v>
      </c>
      <c r="B23" s="92">
        <f>Fetch!A20</f>
        <v>37438</v>
      </c>
      <c r="C23" s="98">
        <f t="shared" si="3"/>
        <v>5195833.333333333</v>
      </c>
      <c r="D23" s="273">
        <f t="shared" si="4"/>
        <v>0.02</v>
      </c>
      <c r="E23" s="282">
        <f>+'MONTHLY CURVES'!N15</f>
        <v>2.5000000000000001E-3</v>
      </c>
      <c r="F23" s="282">
        <f t="shared" si="9"/>
        <v>-2.7E-2</v>
      </c>
      <c r="G23" s="66">
        <f t="shared" si="5"/>
        <v>-4.4999999999999988E-3</v>
      </c>
      <c r="H23" s="66">
        <f>'ELBA CURVE'!N15</f>
        <v>0.31650112612612608</v>
      </c>
      <c r="I23" s="64">
        <f>'MONTHLY CURVES'!F15</f>
        <v>3.2</v>
      </c>
      <c r="J23" s="66">
        <f t="shared" si="0"/>
        <v>3.5165011261261263</v>
      </c>
      <c r="K23" s="70">
        <f>'MONTHLY CURVES'!G15</f>
        <v>0.45750000000000002</v>
      </c>
      <c r="L23" s="71">
        <f t="shared" si="1"/>
        <v>0.45750000000000002</v>
      </c>
      <c r="M23" s="108">
        <f>'MONTHLY CURVES'!D15</f>
        <v>2.2758714534247802E-2</v>
      </c>
      <c r="N23" s="108">
        <f t="shared" si="10"/>
        <v>0.99</v>
      </c>
      <c r="O23" s="65">
        <f ca="1">_xll.SPRDOPT($J23,$I23,$G23,$M23,$K23,$L23,$N23,$B23-TODAY(),0,0)</f>
        <v>2.5505725911843949E-3</v>
      </c>
      <c r="P23" s="110">
        <f t="shared" ca="1" si="6"/>
        <v>13252.350088362251</v>
      </c>
      <c r="Q23" s="110">
        <f ca="1">-$Q$11*$C23*VLOOKUP(B23,'MONTHLY CURVES'!$C$6:$M$329,3,0)</f>
        <v>-1023321.2849769195</v>
      </c>
      <c r="R23" s="110">
        <f t="shared" ca="1" si="7"/>
        <v>-1010068.9348885573</v>
      </c>
      <c r="S23" s="120">
        <f ca="1">_xll.SPRDOPT($J23,$I23,$G23,$M23,$K23,$L23,$N23,$B23-TODAY(),0,1)*C23</f>
        <v>-175571.97115322473</v>
      </c>
      <c r="T23" s="120">
        <f ca="1">_xll.SPRDOPT($J23,$I23,$G23,$M23,$K23,$L23,$N23,$B23-TODAY(),0,2)*C23</f>
        <v>197338.19516024232</v>
      </c>
      <c r="U23" s="122">
        <f t="shared" ca="1" si="8"/>
        <v>21766.22400701759</v>
      </c>
      <c r="W23" s="33"/>
      <c r="X23" s="288"/>
      <c r="Y23" s="288"/>
      <c r="Z23" s="288"/>
      <c r="AA23" s="288"/>
      <c r="AB23" s="288"/>
      <c r="AC23" s="288"/>
      <c r="AD23" s="288"/>
      <c r="AE23" s="288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9"/>
      <c r="BC23" s="129"/>
      <c r="BD23" s="129"/>
      <c r="BE23" s="129"/>
      <c r="BF23" s="129"/>
      <c r="BG23" s="129"/>
      <c r="BH23" s="129"/>
      <c r="BI23" s="129"/>
      <c r="BJ23" s="129"/>
      <c r="BK23" s="129"/>
      <c r="BL23" s="129"/>
      <c r="BM23" s="129"/>
      <c r="BN23" s="129"/>
      <c r="BO23" s="129"/>
      <c r="BP23" s="129"/>
      <c r="BQ23" s="129"/>
      <c r="BR23" s="129"/>
      <c r="BS23" s="129"/>
      <c r="BT23" s="129"/>
      <c r="BU23" s="129"/>
      <c r="BV23" s="129"/>
      <c r="BW23" s="129"/>
      <c r="BX23" s="129"/>
      <c r="BY23" s="129"/>
      <c r="BZ23" s="129"/>
      <c r="CA23" s="129"/>
      <c r="CB23" s="129"/>
      <c r="CC23" s="129"/>
      <c r="CD23" s="129"/>
      <c r="CE23" s="129"/>
      <c r="CF23" s="129"/>
      <c r="CG23" s="129"/>
      <c r="CH23" s="129"/>
      <c r="CI23" s="129"/>
      <c r="CJ23" s="129"/>
      <c r="CK23" s="129"/>
      <c r="CL23" s="129"/>
      <c r="CM23" s="129"/>
      <c r="CN23" s="129"/>
      <c r="CO23" s="129"/>
      <c r="CP23" s="129"/>
      <c r="CQ23" s="129"/>
      <c r="CR23" s="129"/>
    </row>
    <row r="24" spans="1:96" x14ac:dyDescent="0.25">
      <c r="A24">
        <f t="shared" si="2"/>
        <v>2002</v>
      </c>
      <c r="B24" s="92">
        <f>Fetch!A21</f>
        <v>37469</v>
      </c>
      <c r="C24" s="98">
        <f t="shared" si="3"/>
        <v>5195833.333333333</v>
      </c>
      <c r="D24" s="273">
        <f t="shared" si="4"/>
        <v>0.02</v>
      </c>
      <c r="E24" s="282">
        <f>+'MONTHLY CURVES'!N16</f>
        <v>2.5000000000000001E-3</v>
      </c>
      <c r="F24" s="282">
        <f t="shared" si="9"/>
        <v>-2.7E-2</v>
      </c>
      <c r="G24" s="66">
        <f t="shared" si="5"/>
        <v>-4.4999999999999988E-3</v>
      </c>
      <c r="H24" s="66">
        <f>'ELBA CURVE'!N16</f>
        <v>0.30525112612612609</v>
      </c>
      <c r="I24" s="64">
        <f>'MONTHLY CURVES'!F16</f>
        <v>3.2349999999999999</v>
      </c>
      <c r="J24" s="66">
        <f t="shared" si="0"/>
        <v>3.540251126126126</v>
      </c>
      <c r="K24" s="70">
        <f>'MONTHLY CURVES'!G16</f>
        <v>0.45750000000000002</v>
      </c>
      <c r="L24" s="71">
        <f t="shared" si="1"/>
        <v>0.45750000000000002</v>
      </c>
      <c r="M24" s="108">
        <f>'MONTHLY CURVES'!D16</f>
        <v>2.3032629028655102E-2</v>
      </c>
      <c r="N24" s="108">
        <f t="shared" si="10"/>
        <v>0.99</v>
      </c>
      <c r="O24" s="65">
        <f ca="1">_xll.SPRDOPT($J24,$I24,$G24,$M24,$K24,$L24,$N24,$B24-TODAY(),0,0)</f>
        <v>4.18695267427047E-3</v>
      </c>
      <c r="P24" s="110">
        <f t="shared" ca="1" si="6"/>
        <v>21754.708270063649</v>
      </c>
      <c r="Q24" s="110">
        <f ca="1">-$Q$11*$C24*VLOOKUP(B24,'MONTHLY CURVES'!$C$6:$M$329,3,0)</f>
        <v>-1021146.4162073199</v>
      </c>
      <c r="R24" s="110">
        <f t="shared" ca="1" si="7"/>
        <v>-999391.70793725632</v>
      </c>
      <c r="S24" s="120">
        <f ca="1">_xll.SPRDOPT($J24,$I24,$G24,$M24,$K24,$L24,$N24,$B24-TODAY(),0,1)*C24</f>
        <v>-254506.84111801602</v>
      </c>
      <c r="T24" s="120">
        <f ca="1">_xll.SPRDOPT($J24,$I24,$G24,$M24,$K24,$L24,$N24,$B24-TODAY(),0,2)*C24</f>
        <v>285618.7377790481</v>
      </c>
      <c r="U24" s="122">
        <f t="shared" ca="1" si="8"/>
        <v>31111.896661032079</v>
      </c>
      <c r="W24" s="33"/>
      <c r="X24" s="288"/>
      <c r="Y24" s="288"/>
      <c r="Z24" s="288"/>
      <c r="AA24" s="288"/>
      <c r="AB24" s="288"/>
      <c r="AC24" s="288"/>
      <c r="AD24" s="288"/>
      <c r="AE24" s="288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  <c r="CE24" s="129"/>
      <c r="CF24" s="129"/>
      <c r="CG24" s="129"/>
      <c r="CH24" s="129"/>
      <c r="CI24" s="129"/>
      <c r="CJ24" s="129"/>
      <c r="CK24" s="129"/>
      <c r="CL24" s="129"/>
      <c r="CM24" s="129"/>
      <c r="CN24" s="129"/>
      <c r="CO24" s="129"/>
      <c r="CP24" s="129"/>
      <c r="CQ24" s="129"/>
      <c r="CR24" s="129"/>
    </row>
    <row r="25" spans="1:96" x14ac:dyDescent="0.25">
      <c r="A25">
        <f t="shared" si="2"/>
        <v>2002</v>
      </c>
      <c r="B25" s="92">
        <f>Fetch!A22</f>
        <v>37500</v>
      </c>
      <c r="C25" s="98">
        <f t="shared" si="3"/>
        <v>5195833.333333333</v>
      </c>
      <c r="D25" s="273">
        <f t="shared" si="4"/>
        <v>0.02</v>
      </c>
      <c r="E25" s="282">
        <f>+'MONTHLY CURVES'!N17</f>
        <v>2.5000000000000001E-3</v>
      </c>
      <c r="F25" s="282">
        <f t="shared" si="9"/>
        <v>-2.7E-2</v>
      </c>
      <c r="G25" s="66">
        <f t="shared" si="5"/>
        <v>-4.4999999999999988E-3</v>
      </c>
      <c r="H25" s="66">
        <f>'ELBA CURVE'!N17</f>
        <v>0.26675112612612611</v>
      </c>
      <c r="I25" s="64">
        <f>'MONTHLY CURVES'!F17</f>
        <v>3.2349999999999999</v>
      </c>
      <c r="J25" s="66">
        <f t="shared" si="0"/>
        <v>3.501751126126126</v>
      </c>
      <c r="K25" s="70">
        <f>'MONTHLY CURVES'!G17</f>
        <v>0.45750000000000002</v>
      </c>
      <c r="L25" s="71">
        <f t="shared" si="1"/>
        <v>0.45750000000000002</v>
      </c>
      <c r="M25" s="108">
        <f>'MONTHLY CURVES'!D17</f>
        <v>2.3306543548447901E-2</v>
      </c>
      <c r="N25" s="108">
        <f t="shared" si="10"/>
        <v>0.99</v>
      </c>
      <c r="O25" s="65">
        <f ca="1">_xll.SPRDOPT($J25,$I25,$G25,$M25,$K25,$L25,$N25,$B25-TODAY(),0,0)</f>
        <v>8.0130693359154841E-3</v>
      </c>
      <c r="P25" s="110">
        <f t="shared" ca="1" si="6"/>
        <v>41634.572757860864</v>
      </c>
      <c r="Q25" s="110">
        <f ca="1">-$Q$11*$C25*VLOOKUP(B25,'MONTHLY CURVES'!$C$6:$M$329,3,0)</f>
        <v>-1018929.3602866783</v>
      </c>
      <c r="R25" s="110">
        <f t="shared" ca="1" si="7"/>
        <v>-977294.78752881743</v>
      </c>
      <c r="S25" s="120">
        <f ca="1">_xll.SPRDOPT($J25,$I25,$G25,$M25,$K25,$L25,$N25,$B25-TODAY(),0,1)*C25</f>
        <v>-425696.65947756486</v>
      </c>
      <c r="T25" s="120">
        <f ca="1">_xll.SPRDOPT($J25,$I25,$G25,$M25,$K25,$L25,$N25,$B25-TODAY(),0,2)*C25</f>
        <v>474289.19789417245</v>
      </c>
      <c r="U25" s="122">
        <f t="shared" ca="1" si="8"/>
        <v>48592.538416607596</v>
      </c>
      <c r="W25" s="33"/>
      <c r="X25" s="288"/>
      <c r="Y25" s="288"/>
      <c r="Z25" s="288"/>
      <c r="AA25" s="288"/>
      <c r="AB25" s="288"/>
      <c r="AC25" s="288"/>
      <c r="AD25" s="288"/>
      <c r="AE25" s="288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/>
      <c r="BK25" s="129"/>
      <c r="BL25" s="129"/>
      <c r="BM25" s="129"/>
      <c r="BN25" s="129"/>
      <c r="BO25" s="129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  <c r="CE25" s="129"/>
      <c r="CF25" s="129"/>
      <c r="CG25" s="129"/>
      <c r="CH25" s="129"/>
      <c r="CI25" s="129"/>
      <c r="CJ25" s="129"/>
      <c r="CK25" s="129"/>
      <c r="CL25" s="129"/>
      <c r="CM25" s="129"/>
      <c r="CN25" s="129"/>
      <c r="CO25" s="129"/>
      <c r="CP25" s="129"/>
      <c r="CQ25" s="129"/>
      <c r="CR25" s="129"/>
    </row>
    <row r="26" spans="1:96" x14ac:dyDescent="0.25">
      <c r="A26">
        <f t="shared" si="2"/>
        <v>2002</v>
      </c>
      <c r="B26" s="92">
        <f>Fetch!A23</f>
        <v>37530</v>
      </c>
      <c r="C26" s="98">
        <f t="shared" si="3"/>
        <v>5195833.333333333</v>
      </c>
      <c r="D26" s="273">
        <f t="shared" si="4"/>
        <v>0.02</v>
      </c>
      <c r="E26" s="282">
        <f>+'MONTHLY CURVES'!N18</f>
        <v>2.5000000000000001E-3</v>
      </c>
      <c r="F26" s="282">
        <f t="shared" si="9"/>
        <v>-2.7E-2</v>
      </c>
      <c r="G26" s="66">
        <f t="shared" si="5"/>
        <v>-4.4999999999999988E-3</v>
      </c>
      <c r="H26" s="66">
        <f>'ELBA CURVE'!N18</f>
        <v>0.28925112612612613</v>
      </c>
      <c r="I26" s="64">
        <f>'MONTHLY CURVES'!F18</f>
        <v>3.2650000000000001</v>
      </c>
      <c r="J26" s="66">
        <f t="shared" si="0"/>
        <v>3.5542511261261263</v>
      </c>
      <c r="K26" s="70">
        <f>'MONTHLY CURVES'!G18</f>
        <v>0.45750000000000002</v>
      </c>
      <c r="L26" s="71">
        <f t="shared" si="1"/>
        <v>0.45750000000000002</v>
      </c>
      <c r="M26" s="108">
        <f>'MONTHLY CURVES'!D18</f>
        <v>2.3643248381814499E-2</v>
      </c>
      <c r="N26" s="108">
        <f t="shared" si="10"/>
        <v>0.99</v>
      </c>
      <c r="O26" s="65">
        <f ca="1">_xll.SPRDOPT($J26,$I26,$G26,$M26,$K26,$L26,$N26,$B26-TODAY(),0,0)</f>
        <v>7.9517877901132822E-3</v>
      </c>
      <c r="P26" s="110">
        <f t="shared" ca="1" si="6"/>
        <v>41316.16405946359</v>
      </c>
      <c r="Q26" s="110">
        <f ca="1">-$Q$11*$C26*VLOOKUP(B26,'MONTHLY CURVES'!$C$6:$M$329,3,0)</f>
        <v>-1016676.9433152037</v>
      </c>
      <c r="R26" s="110">
        <f t="shared" ca="1" si="7"/>
        <v>-975360.77925574011</v>
      </c>
      <c r="S26" s="120">
        <f ca="1">_xll.SPRDOPT($J26,$I26,$G26,$M26,$K26,$L26,$N26,$B26-TODAY(),0,1)*C26</f>
        <v>-401313.31455278333</v>
      </c>
      <c r="T26" s="120">
        <f ca="1">_xll.SPRDOPT($J26,$I26,$G26,$M26,$K26,$L26,$N26,$B26-TODAY(),0,2)*C26</f>
        <v>450101.75462108303</v>
      </c>
      <c r="U26" s="122">
        <f t="shared" ca="1" si="8"/>
        <v>48788.440068299707</v>
      </c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129"/>
      <c r="BJ26" s="129"/>
      <c r="BK26" s="129"/>
      <c r="BL26" s="129"/>
      <c r="BM26" s="129"/>
      <c r="BN26" s="129"/>
      <c r="BO26" s="129"/>
      <c r="BP26" s="129"/>
      <c r="BQ26" s="129"/>
      <c r="BR26" s="129"/>
      <c r="BS26" s="129"/>
      <c r="BT26" s="129"/>
      <c r="BU26" s="129"/>
      <c r="BV26" s="129"/>
      <c r="BW26" s="129"/>
      <c r="BX26" s="129"/>
      <c r="BY26" s="129"/>
      <c r="BZ26" s="129"/>
      <c r="CA26" s="129"/>
      <c r="CB26" s="129"/>
      <c r="CC26" s="129"/>
      <c r="CD26" s="129"/>
      <c r="CE26" s="129"/>
      <c r="CF26" s="129"/>
      <c r="CG26" s="129"/>
      <c r="CH26" s="129"/>
      <c r="CI26" s="129"/>
      <c r="CJ26" s="129"/>
      <c r="CK26" s="129"/>
      <c r="CL26" s="129"/>
      <c r="CM26" s="129"/>
      <c r="CN26" s="129"/>
      <c r="CO26" s="129"/>
      <c r="CP26" s="129"/>
      <c r="CQ26" s="129"/>
      <c r="CR26" s="129"/>
    </row>
    <row r="27" spans="1:96" x14ac:dyDescent="0.25">
      <c r="A27">
        <f t="shared" si="2"/>
        <v>2002</v>
      </c>
      <c r="B27" s="92">
        <f>Fetch!A24</f>
        <v>37561</v>
      </c>
      <c r="C27" s="98">
        <f t="shared" si="3"/>
        <v>5195833.333333333</v>
      </c>
      <c r="D27" s="273">
        <f t="shared" si="4"/>
        <v>0.02</v>
      </c>
      <c r="E27" s="282">
        <f>+'MONTHLY CURVES'!N19</f>
        <v>2.5000000000000001E-3</v>
      </c>
      <c r="F27" s="282">
        <f t="shared" si="9"/>
        <v>-2.7E-2</v>
      </c>
      <c r="G27" s="66">
        <f t="shared" si="5"/>
        <v>-4.4999999999999988E-3</v>
      </c>
      <c r="H27" s="66">
        <f>'ELBA CURVE'!N19</f>
        <v>0.46875112612612618</v>
      </c>
      <c r="I27" s="64">
        <f>'MONTHLY CURVES'!F19</f>
        <v>3.4330000000000003</v>
      </c>
      <c r="J27" s="66">
        <f t="shared" si="0"/>
        <v>3.9017511261261264</v>
      </c>
      <c r="K27" s="70">
        <f>'MONTHLY CURVES'!G19</f>
        <v>0.45500000000000002</v>
      </c>
      <c r="L27" s="71">
        <f t="shared" si="1"/>
        <v>0.45500000000000002</v>
      </c>
      <c r="M27" s="108">
        <f>'MONTHLY CURVES'!D19</f>
        <v>2.40928657319892E-2</v>
      </c>
      <c r="N27" s="108">
        <f t="shared" si="10"/>
        <v>0.99</v>
      </c>
      <c r="O27" s="65">
        <f ca="1">_xll.SPRDOPT($J27,$I27,$G27,$M27,$K27,$L27,$N27,$B27-TODAY(),0,0)</f>
        <v>2.005723127438346E-3</v>
      </c>
      <c r="P27" s="110">
        <f t="shared" ca="1" si="6"/>
        <v>10421.403082981738</v>
      </c>
      <c r="Q27" s="110">
        <f ca="1">-$Q$11*$C27*VLOOKUP(B27,'MONTHLY CURVES'!$C$6:$M$329,3,0)</f>
        <v>-1014192.9638262775</v>
      </c>
      <c r="R27" s="110">
        <f t="shared" ca="1" si="7"/>
        <v>-1003771.5607432958</v>
      </c>
      <c r="S27" s="120">
        <f ca="1">_xll.SPRDOPT($J27,$I27,$G27,$M27,$K27,$L27,$N27,$B27-TODAY(),0,1)*C27</f>
        <v>-108694.24307093785</v>
      </c>
      <c r="T27" s="120">
        <f ca="1">_xll.SPRDOPT($J27,$I27,$G27,$M27,$K27,$L27,$N27,$B27-TODAY(),0,2)*C27</f>
        <v>126723.58299277334</v>
      </c>
      <c r="U27" s="122">
        <f t="shared" ca="1" si="8"/>
        <v>18029.33992183549</v>
      </c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29"/>
      <c r="BW27" s="129"/>
      <c r="BX27" s="129"/>
      <c r="BY27" s="129"/>
      <c r="BZ27" s="129"/>
      <c r="CA27" s="129"/>
      <c r="CB27" s="129"/>
      <c r="CC27" s="129"/>
      <c r="CD27" s="129"/>
      <c r="CE27" s="129"/>
      <c r="CF27" s="129"/>
      <c r="CG27" s="129"/>
      <c r="CH27" s="129"/>
      <c r="CI27" s="129"/>
      <c r="CJ27" s="129"/>
      <c r="CK27" s="129"/>
      <c r="CL27" s="129"/>
      <c r="CM27" s="129"/>
      <c r="CN27" s="129"/>
      <c r="CO27" s="129"/>
      <c r="CP27" s="129"/>
      <c r="CQ27" s="129"/>
      <c r="CR27" s="129"/>
    </row>
    <row r="28" spans="1:96" x14ac:dyDescent="0.25">
      <c r="A28">
        <f t="shared" si="2"/>
        <v>2002</v>
      </c>
      <c r="B28" s="92">
        <f>Fetch!A25</f>
        <v>37591</v>
      </c>
      <c r="C28" s="98">
        <f t="shared" si="3"/>
        <v>5195833.333333333</v>
      </c>
      <c r="D28" s="273">
        <f t="shared" si="4"/>
        <v>0.02</v>
      </c>
      <c r="E28" s="282">
        <f>+'MONTHLY CURVES'!N20</f>
        <v>2.5000000000000001E-3</v>
      </c>
      <c r="F28" s="282">
        <f t="shared" si="9"/>
        <v>-2.7E-2</v>
      </c>
      <c r="G28" s="66">
        <f t="shared" si="5"/>
        <v>-4.4999999999999988E-3</v>
      </c>
      <c r="H28" s="66">
        <f>'ELBA CURVE'!N20</f>
        <v>1.0175011261261262</v>
      </c>
      <c r="I28" s="64">
        <f>'MONTHLY CURVES'!F20</f>
        <v>3.6220000000000003</v>
      </c>
      <c r="J28" s="66">
        <f t="shared" si="0"/>
        <v>4.6395011261261265</v>
      </c>
      <c r="K28" s="70">
        <f>'MONTHLY CURVES'!G20</f>
        <v>0.45250000000000001</v>
      </c>
      <c r="L28" s="71">
        <f t="shared" si="1"/>
        <v>0.45250000000000001</v>
      </c>
      <c r="M28" s="108">
        <f>'MONTHLY CURVES'!D20</f>
        <v>2.4527979361762799E-2</v>
      </c>
      <c r="N28" s="108">
        <f t="shared" si="10"/>
        <v>0.99</v>
      </c>
      <c r="O28" s="65">
        <f ca="1">_xll.SPRDOPT($J28,$I28,$G28,$M28,$K28,$L28,$N28,$B28-TODAY(),0,0)</f>
        <v>6.6750785243993238E-6</v>
      </c>
      <c r="P28" s="110">
        <f t="shared" ca="1" si="6"/>
        <v>34.682595499691487</v>
      </c>
      <c r="Q28" s="110">
        <f ca="1">-$Q$11*$C28*VLOOKUP(B28,'MONTHLY CURVES'!$C$6:$M$329,3,0)</f>
        <v>-1011722.3403620515</v>
      </c>
      <c r="R28" s="110">
        <f t="shared" ca="1" si="7"/>
        <v>-1011687.6577665518</v>
      </c>
      <c r="S28" s="120">
        <f ca="1">_xll.SPRDOPT($J28,$I28,$G28,$M28,$K28,$L28,$N28,$B28-TODAY(),0,1)*C28</f>
        <v>-461.52167646007945</v>
      </c>
      <c r="T28" s="120">
        <f ca="1">_xll.SPRDOPT($J28,$I28,$G28,$M28,$K28,$L28,$N28,$B28-TODAY(),0,2)*C28</f>
        <v>601.40185491176533</v>
      </c>
      <c r="U28" s="122">
        <f t="shared" ca="1" si="8"/>
        <v>139.88017845168588</v>
      </c>
    </row>
    <row r="29" spans="1:96" x14ac:dyDescent="0.25">
      <c r="A29">
        <f t="shared" si="2"/>
        <v>2003</v>
      </c>
      <c r="B29" s="92">
        <f>Fetch!A26</f>
        <v>37622</v>
      </c>
      <c r="C29" s="98">
        <f t="shared" si="3"/>
        <v>5195833.333333333</v>
      </c>
      <c r="D29" s="273">
        <f t="shared" si="4"/>
        <v>0.02</v>
      </c>
      <c r="E29" s="282">
        <f>+'MONTHLY CURVES'!N21</f>
        <v>2.5000000000000001E-3</v>
      </c>
      <c r="F29" s="282">
        <f t="shared" si="9"/>
        <v>-2.7E-2</v>
      </c>
      <c r="G29" s="66">
        <f t="shared" si="5"/>
        <v>-4.4999999999999988E-3</v>
      </c>
      <c r="H29" s="66">
        <f>'ELBA CURVE'!N21</f>
        <v>1.5061677927927928</v>
      </c>
      <c r="I29" s="64">
        <f>'MONTHLY CURVES'!F21</f>
        <v>3.7470000000000003</v>
      </c>
      <c r="J29" s="66">
        <f t="shared" si="0"/>
        <v>5.2531677927927927</v>
      </c>
      <c r="K29" s="70">
        <f>'MONTHLY CURVES'!G21</f>
        <v>0.45250000000000001</v>
      </c>
      <c r="L29" s="71">
        <f t="shared" si="1"/>
        <v>0.45250000000000001</v>
      </c>
      <c r="M29" s="108">
        <f>'MONTHLY CURVES'!D21</f>
        <v>2.50432909664111E-2</v>
      </c>
      <c r="N29" s="108">
        <f t="shared" si="10"/>
        <v>0.99</v>
      </c>
      <c r="O29" s="65">
        <f ca="1">_xll.SPRDOPT($J29,$I29,$G29,$M29,$K29,$L29,$N29,$B29-TODAY(),0,0)</f>
        <v>3.1828024747309158E-8</v>
      </c>
      <c r="P29" s="110">
        <f t="shared" ca="1" si="6"/>
        <v>0.16537311191622717</v>
      </c>
      <c r="Q29" s="110">
        <f ca="1">-$Q$11*$C29*VLOOKUP(B29,'MONTHLY CURVES'!$C$6:$M$329,3,0)</f>
        <v>-1009023.4993044327</v>
      </c>
      <c r="R29" s="110">
        <f t="shared" ca="1" si="7"/>
        <v>-1009023.3339313207</v>
      </c>
      <c r="S29" s="120">
        <f ca="1">_xll.SPRDOPT($J29,$I29,$G29,$M29,$K29,$L29,$N29,$B29-TODAY(),0,1)*C29</f>
        <v>-2.3703716372447881</v>
      </c>
      <c r="T29" s="120">
        <f ca="1">_xll.SPRDOPT($J29,$I29,$G29,$M29,$K29,$L29,$N29,$B29-TODAY(),0,2)*C29</f>
        <v>3.3708439342683056</v>
      </c>
      <c r="U29" s="122">
        <f t="shared" ca="1" si="8"/>
        <v>1.0004722970235176</v>
      </c>
    </row>
    <row r="30" spans="1:96" x14ac:dyDescent="0.25">
      <c r="A30">
        <f t="shared" si="2"/>
        <v>2003</v>
      </c>
      <c r="B30" s="92">
        <f>Fetch!A27</f>
        <v>37653</v>
      </c>
      <c r="C30" s="98">
        <f t="shared" si="3"/>
        <v>5195833.333333333</v>
      </c>
      <c r="D30" s="273">
        <f t="shared" si="4"/>
        <v>0.02</v>
      </c>
      <c r="E30" s="282">
        <f>+'MONTHLY CURVES'!N22</f>
        <v>2.5000000000000001E-3</v>
      </c>
      <c r="F30" s="282">
        <f t="shared" si="9"/>
        <v>-2.7E-2</v>
      </c>
      <c r="G30" s="66">
        <f t="shared" si="5"/>
        <v>-4.4999999999999988E-3</v>
      </c>
      <c r="H30" s="66">
        <f>'ELBA CURVE'!N22</f>
        <v>1.5016677927927928</v>
      </c>
      <c r="I30" s="64">
        <f>'MONTHLY CURVES'!F22</f>
        <v>3.6549999999999998</v>
      </c>
      <c r="J30" s="66">
        <f t="shared" si="0"/>
        <v>5.1566677927927929</v>
      </c>
      <c r="K30" s="70">
        <f>'MONTHLY CURVES'!G22</f>
        <v>0.44500000000000001</v>
      </c>
      <c r="L30" s="71">
        <f t="shared" si="1"/>
        <v>0.44500000000000001</v>
      </c>
      <c r="M30" s="108">
        <f>'MONTHLY CURVES'!D22</f>
        <v>2.5638374108060399E-2</v>
      </c>
      <c r="N30" s="108">
        <f t="shared" si="10"/>
        <v>0.99</v>
      </c>
      <c r="O30" s="65">
        <f ca="1">_xll.SPRDOPT($J30,$I30,$G30,$M30,$K30,$L30,$N30,$B30-TODAY(),0,0)</f>
        <v>3.1136066420192759E-8</v>
      </c>
      <c r="P30" s="110">
        <f t="shared" ca="1" si="6"/>
        <v>0.16177781177491821</v>
      </c>
      <c r="Q30" s="110">
        <f ca="1">-$Q$11*$C30*VLOOKUP(B30,'MONTHLY CURVES'!$C$6:$M$329,3,0)</f>
        <v>-1006144.6167663387</v>
      </c>
      <c r="R30" s="110">
        <f t="shared" ca="1" si="7"/>
        <v>-1006144.4549885269</v>
      </c>
      <c r="S30" s="120">
        <f ca="1">_xll.SPRDOPT($J30,$I30,$G30,$M30,$K30,$L30,$N30,$B30-TODAY(),0,1)*C30</f>
        <v>-2.3211939705027977</v>
      </c>
      <c r="T30" s="120">
        <f ca="1">_xll.SPRDOPT($J30,$I30,$G30,$M30,$K30,$L30,$N30,$B30-TODAY(),0,2)*C30</f>
        <v>3.3226718684853727</v>
      </c>
      <c r="U30" s="122">
        <f t="shared" ca="1" si="8"/>
        <v>1.0014778979825749</v>
      </c>
    </row>
    <row r="31" spans="1:96" x14ac:dyDescent="0.25">
      <c r="A31">
        <f t="shared" si="2"/>
        <v>2003</v>
      </c>
      <c r="B31" s="92">
        <f>Fetch!A28</f>
        <v>37681</v>
      </c>
      <c r="C31" s="98">
        <f t="shared" si="3"/>
        <v>5195833.333333333</v>
      </c>
      <c r="D31" s="273">
        <f t="shared" si="4"/>
        <v>0.02</v>
      </c>
      <c r="E31" s="282">
        <f>+'MONTHLY CURVES'!N23</f>
        <v>2.5000000000000001E-3</v>
      </c>
      <c r="F31" s="282">
        <f t="shared" si="9"/>
        <v>-2.7E-2</v>
      </c>
      <c r="G31" s="66">
        <f t="shared" si="5"/>
        <v>-4.4999999999999988E-3</v>
      </c>
      <c r="H31" s="66">
        <f>'ELBA CURVE'!N23</f>
        <v>0.56016779279279283</v>
      </c>
      <c r="I31" s="64">
        <f>'MONTHLY CURVES'!F23</f>
        <v>3.56</v>
      </c>
      <c r="J31" s="66">
        <f t="shared" si="0"/>
        <v>4.1201677927927927</v>
      </c>
      <c r="K31" s="70">
        <f>'MONTHLY CURVES'!G23</f>
        <v>0.42499999999999999</v>
      </c>
      <c r="L31" s="71">
        <f t="shared" si="1"/>
        <v>0.42499999999999999</v>
      </c>
      <c r="M31" s="108">
        <f>'MONTHLY CURVES'!D23</f>
        <v>2.6175868661432403E-2</v>
      </c>
      <c r="N31" s="108">
        <f t="shared" si="10"/>
        <v>0.99</v>
      </c>
      <c r="O31" s="65">
        <f ca="1">_xll.SPRDOPT($J31,$I31,$G31,$M31,$K31,$L31,$N31,$B31-TODAY(),0,0)</f>
        <v>1.603499577547999E-3</v>
      </c>
      <c r="P31" s="110">
        <f t="shared" ca="1" si="6"/>
        <v>8331.5165550098118</v>
      </c>
      <c r="Q31" s="110">
        <f ca="1">-$Q$11*$C31*VLOOKUP(B31,'MONTHLY CURVES'!$C$6:$M$329,3,0)</f>
        <v>-1003465.5587152267</v>
      </c>
      <c r="R31" s="110">
        <f t="shared" ca="1" si="7"/>
        <v>-995134.04216021695</v>
      </c>
      <c r="S31" s="120">
        <f ca="1">_xll.SPRDOPT($J31,$I31,$G31,$M31,$K31,$L31,$N31,$B31-TODAY(),0,1)*C31</f>
        <v>-79413.734829857043</v>
      </c>
      <c r="T31" s="120">
        <f ca="1">_xll.SPRDOPT($J31,$I31,$G31,$M31,$K31,$L31,$N31,$B31-TODAY(),0,2)*C31</f>
        <v>94358.043056097798</v>
      </c>
      <c r="U31" s="122">
        <f t="shared" ca="1" si="8"/>
        <v>14944.308226240755</v>
      </c>
    </row>
    <row r="32" spans="1:96" x14ac:dyDescent="0.25">
      <c r="A32">
        <f t="shared" si="2"/>
        <v>2003</v>
      </c>
      <c r="B32" s="92">
        <f>Fetch!A29</f>
        <v>37712</v>
      </c>
      <c r="C32" s="98">
        <f t="shared" si="3"/>
        <v>5195833.333333333</v>
      </c>
      <c r="D32" s="273">
        <f t="shared" si="4"/>
        <v>0.02</v>
      </c>
      <c r="E32" s="282">
        <f>+'MONTHLY CURVES'!N24</f>
        <v>2.5000000000000001E-3</v>
      </c>
      <c r="F32" s="282">
        <f t="shared" si="9"/>
        <v>-2.7E-2</v>
      </c>
      <c r="G32" s="66">
        <f t="shared" si="5"/>
        <v>-4.4999999999999988E-3</v>
      </c>
      <c r="H32" s="66">
        <f>'ELBA CURVE'!N24</f>
        <v>0.26829279279279278</v>
      </c>
      <c r="I32" s="64">
        <f>'MONTHLY CURVES'!F24</f>
        <v>3.4350000000000001</v>
      </c>
      <c r="J32" s="66">
        <f t="shared" si="0"/>
        <v>3.703292792792793</v>
      </c>
      <c r="K32" s="70">
        <f>'MONTHLY CURVES'!G24</f>
        <v>0.3775</v>
      </c>
      <c r="L32" s="71">
        <f t="shared" si="1"/>
        <v>0.3775</v>
      </c>
      <c r="M32" s="108">
        <f>'MONTHLY CURVES'!D24</f>
        <v>2.6777217904645899E-2</v>
      </c>
      <c r="N32" s="108">
        <f t="shared" si="10"/>
        <v>0.99</v>
      </c>
      <c r="O32" s="65">
        <f ca="1">_xll.SPRDOPT($J32,$I32,$G32,$M32,$K32,$L32,$N32,$B32-TODAY(),0,0)</f>
        <v>1.233586297846349E-2</v>
      </c>
      <c r="P32" s="110">
        <f t="shared" ca="1" si="6"/>
        <v>64095.088058933216</v>
      </c>
      <c r="Q32" s="110">
        <f ca="1">-$Q$11*$C32*VLOOKUP(B32,'MONTHLY CURVES'!$C$6:$M$329,3,0)</f>
        <v>-1000404.2330416524</v>
      </c>
      <c r="R32" s="110">
        <f t="shared" ca="1" si="7"/>
        <v>-936309.1449827191</v>
      </c>
      <c r="S32" s="120">
        <f ca="1">_xll.SPRDOPT($J32,$I32,$G32,$M32,$K32,$L32,$N32,$B32-TODAY(),0,1)*C32</f>
        <v>-546830.8633688807</v>
      </c>
      <c r="T32" s="120">
        <f ca="1">_xll.SPRDOPT($J32,$I32,$G32,$M32,$K32,$L32,$N32,$B32-TODAY(),0,2)*C32</f>
        <v>608951.57671077631</v>
      </c>
      <c r="U32" s="122">
        <f t="shared" ca="1" si="8"/>
        <v>62120.713341895607</v>
      </c>
    </row>
    <row r="33" spans="1:21" x14ac:dyDescent="0.25">
      <c r="A33">
        <f t="shared" si="2"/>
        <v>2003</v>
      </c>
      <c r="B33" s="92">
        <f>Fetch!A30</f>
        <v>37742</v>
      </c>
      <c r="C33" s="98">
        <f t="shared" si="3"/>
        <v>5195833.333333333</v>
      </c>
      <c r="D33" s="273">
        <f t="shared" si="4"/>
        <v>0.02</v>
      </c>
      <c r="E33" s="282">
        <f>+'MONTHLY CURVES'!N25</f>
        <v>2.5000000000000001E-3</v>
      </c>
      <c r="F33" s="282">
        <f t="shared" si="9"/>
        <v>-2.7E-2</v>
      </c>
      <c r="G33" s="66">
        <f t="shared" si="5"/>
        <v>-4.4999999999999988E-3</v>
      </c>
      <c r="H33" s="66">
        <f>'ELBA CURVE'!N25</f>
        <v>0.22616779279279281</v>
      </c>
      <c r="I33" s="64">
        <f>'MONTHLY CURVES'!F25</f>
        <v>3.4350000000000001</v>
      </c>
      <c r="J33" s="66">
        <f t="shared" si="0"/>
        <v>3.661167792792793</v>
      </c>
      <c r="K33" s="70">
        <f>'MONTHLY CURVES'!G25</f>
        <v>0.36</v>
      </c>
      <c r="L33" s="71">
        <f t="shared" si="1"/>
        <v>0.36</v>
      </c>
      <c r="M33" s="108">
        <f>'MONTHLY CURVES'!D25</f>
        <v>2.7358296961919E-2</v>
      </c>
      <c r="N33" s="108">
        <f t="shared" si="10"/>
        <v>0.99</v>
      </c>
      <c r="O33" s="65">
        <f ca="1">_xll.SPRDOPT($J33,$I33,$G33,$M33,$K33,$L33,$N33,$B33-TODAY(),0,0)</f>
        <v>1.6458398398124147E-2</v>
      </c>
      <c r="P33" s="110">
        <f t="shared" ca="1" si="6"/>
        <v>85515.095010253382</v>
      </c>
      <c r="Q33" s="110">
        <f ca="1">-$Q$11*$C33*VLOOKUP(B33,'MONTHLY CURVES'!$C$6:$M$329,3,0)</f>
        <v>-997356.42943721742</v>
      </c>
      <c r="R33" s="110">
        <f t="shared" ca="1" si="7"/>
        <v>-911841.33442696405</v>
      </c>
      <c r="S33" s="120">
        <f ca="1">_xll.SPRDOPT($J33,$I33,$G33,$M33,$K33,$L33,$N33,$B33-TODAY(),0,1)*C33</f>
        <v>-709089.01931945398</v>
      </c>
      <c r="T33" s="120">
        <f ca="1">_xll.SPRDOPT($J33,$I33,$G33,$M33,$K33,$L33,$N33,$B33-TODAY(),0,2)*C33</f>
        <v>781641.31987623207</v>
      </c>
      <c r="U33" s="122">
        <f t="shared" ca="1" si="8"/>
        <v>72552.300556778093</v>
      </c>
    </row>
    <row r="34" spans="1:21" x14ac:dyDescent="0.25">
      <c r="A34">
        <f t="shared" si="2"/>
        <v>2003</v>
      </c>
      <c r="B34" s="92">
        <f>Fetch!A31</f>
        <v>37773</v>
      </c>
      <c r="C34" s="98">
        <f t="shared" si="3"/>
        <v>5195833.333333333</v>
      </c>
      <c r="D34" s="273">
        <f t="shared" si="4"/>
        <v>0.02</v>
      </c>
      <c r="E34" s="282">
        <f>+'MONTHLY CURVES'!N26</f>
        <v>2.5000000000000001E-3</v>
      </c>
      <c r="F34" s="282">
        <f t="shared" si="9"/>
        <v>-2.7E-2</v>
      </c>
      <c r="G34" s="66">
        <f t="shared" si="5"/>
        <v>-4.4999999999999988E-3</v>
      </c>
      <c r="H34" s="66">
        <f>'ELBA CURVE'!N26</f>
        <v>0.25979279279279283</v>
      </c>
      <c r="I34" s="64">
        <f>'MONTHLY CURVES'!F26</f>
        <v>3.4550000000000001</v>
      </c>
      <c r="J34" s="66">
        <f t="shared" si="0"/>
        <v>3.7147927927927928</v>
      </c>
      <c r="K34" s="70">
        <f>'MONTHLY CURVES'!G26</f>
        <v>0.35499999999999998</v>
      </c>
      <c r="L34" s="71">
        <f t="shared" si="1"/>
        <v>0.35499999999999998</v>
      </c>
      <c r="M34" s="108">
        <f>'MONTHLY CURVES'!D26</f>
        <v>2.7958745440860099E-2</v>
      </c>
      <c r="N34" s="108">
        <f t="shared" si="10"/>
        <v>0.99</v>
      </c>
      <c r="O34" s="65">
        <f ca="1">_xll.SPRDOPT($J34,$I34,$G34,$M34,$K34,$L34,$N34,$B34-TODAY(),0,0)</f>
        <v>1.3148237271590583E-2</v>
      </c>
      <c r="P34" s="110">
        <f t="shared" ca="1" si="6"/>
        <v>68316.049490306075</v>
      </c>
      <c r="Q34" s="110">
        <f ca="1">-$Q$11*$C34*VLOOKUP(B34,'MONTHLY CURVES'!$C$6:$M$329,3,0)</f>
        <v>-994118.69643075753</v>
      </c>
      <c r="R34" s="110">
        <f t="shared" ca="1" si="7"/>
        <v>-925802.64694045146</v>
      </c>
      <c r="S34" s="120">
        <f ca="1">_xll.SPRDOPT($J34,$I34,$G34,$M34,$K34,$L34,$N34,$B34-TODAY(),0,1)*C34</f>
        <v>-577105.9831277387</v>
      </c>
      <c r="T34" s="120">
        <f ca="1">_xll.SPRDOPT($J34,$I34,$G34,$M34,$K34,$L34,$N34,$B34-TODAY(),0,2)*C34</f>
        <v>641060.45645970362</v>
      </c>
      <c r="U34" s="122">
        <f t="shared" ca="1" si="8"/>
        <v>63954.473331964924</v>
      </c>
    </row>
    <row r="35" spans="1:21" x14ac:dyDescent="0.25">
      <c r="A35">
        <f t="shared" si="2"/>
        <v>2003</v>
      </c>
      <c r="B35" s="92">
        <f>Fetch!A32</f>
        <v>37803</v>
      </c>
      <c r="C35" s="98">
        <f t="shared" si="3"/>
        <v>5195833.333333333</v>
      </c>
      <c r="D35" s="273">
        <f t="shared" si="4"/>
        <v>0.02</v>
      </c>
      <c r="E35" s="282">
        <f>+'MONTHLY CURVES'!N27</f>
        <v>2.5000000000000001E-3</v>
      </c>
      <c r="F35" s="282">
        <f t="shared" si="9"/>
        <v>-2.7E-2</v>
      </c>
      <c r="G35" s="66">
        <f t="shared" si="5"/>
        <v>-4.4999999999999988E-3</v>
      </c>
      <c r="H35" s="66">
        <f>'ELBA CURVE'!N27</f>
        <v>0.29216779279279276</v>
      </c>
      <c r="I35" s="64">
        <f>'MONTHLY CURVES'!F27</f>
        <v>3.48</v>
      </c>
      <c r="J35" s="66">
        <f t="shared" si="0"/>
        <v>3.7721677927927928</v>
      </c>
      <c r="K35" s="70">
        <f>'MONTHLY CURVES'!G27</f>
        <v>0.35499999999999998</v>
      </c>
      <c r="L35" s="71">
        <f t="shared" si="1"/>
        <v>0.35499999999999998</v>
      </c>
      <c r="M35" s="108">
        <f>'MONTHLY CURVES'!D27</f>
        <v>2.85465669880978E-2</v>
      </c>
      <c r="N35" s="108">
        <f t="shared" si="10"/>
        <v>0.99</v>
      </c>
      <c r="O35" s="65">
        <f ca="1">_xll.SPRDOPT($J35,$I35,$G35,$M35,$K35,$L35,$N35,$B35-TODAY(),0,0)</f>
        <v>1.1157764935303478E-2</v>
      </c>
      <c r="P35" s="110">
        <f t="shared" ca="1" si="6"/>
        <v>57973.886976347647</v>
      </c>
      <c r="Q35" s="110">
        <f ca="1">-$Q$11*$C35*VLOOKUP(B35,'MONTHLY CURVES'!$C$6:$M$329,3,0)</f>
        <v>-990889.78188432497</v>
      </c>
      <c r="R35" s="110">
        <f t="shared" ca="1" si="7"/>
        <v>-932915.89490797732</v>
      </c>
      <c r="S35" s="120">
        <f ca="1">_xll.SPRDOPT($J35,$I35,$G35,$M35,$K35,$L35,$N35,$B35-TODAY(),0,1)*C35</f>
        <v>-487042.03850855469</v>
      </c>
      <c r="T35" s="120">
        <f ca="1">_xll.SPRDOPT($J35,$I35,$G35,$M35,$K35,$L35,$N35,$B35-TODAY(),0,2)*C35</f>
        <v>545253.03402436699</v>
      </c>
      <c r="U35" s="122">
        <f t="shared" ca="1" si="8"/>
        <v>58210.995515812305</v>
      </c>
    </row>
    <row r="36" spans="1:21" x14ac:dyDescent="0.25">
      <c r="A36">
        <f t="shared" si="2"/>
        <v>2003</v>
      </c>
      <c r="B36" s="92">
        <f>Fetch!A33</f>
        <v>37834</v>
      </c>
      <c r="C36" s="98">
        <f t="shared" si="3"/>
        <v>5195833.333333333</v>
      </c>
      <c r="D36" s="273">
        <f t="shared" si="4"/>
        <v>0.02</v>
      </c>
      <c r="E36" s="282">
        <f>+'MONTHLY CURVES'!N28</f>
        <v>2.5000000000000001E-3</v>
      </c>
      <c r="F36" s="282">
        <f t="shared" si="9"/>
        <v>-2.7E-2</v>
      </c>
      <c r="G36" s="66">
        <f t="shared" si="5"/>
        <v>-4.4999999999999988E-3</v>
      </c>
      <c r="H36" s="66">
        <f>'ELBA CURVE'!N28</f>
        <v>0.28579279279279279</v>
      </c>
      <c r="I36" s="64">
        <f>'MONTHLY CURVES'!F28</f>
        <v>3.512</v>
      </c>
      <c r="J36" s="66">
        <f t="shared" si="0"/>
        <v>3.7977927927927926</v>
      </c>
      <c r="K36" s="70">
        <f>'MONTHLY CURVES'!G28</f>
        <v>0.35499999999999998</v>
      </c>
      <c r="L36" s="71">
        <f t="shared" si="1"/>
        <v>0.35499999999999998</v>
      </c>
      <c r="M36" s="108">
        <f>'MONTHLY CURVES'!D28</f>
        <v>2.91636424223904E-2</v>
      </c>
      <c r="N36" s="108">
        <f t="shared" si="10"/>
        <v>0.99</v>
      </c>
      <c r="O36" s="65">
        <f ca="1">_xll.SPRDOPT($J36,$I36,$G36,$M36,$K36,$L36,$N36,$B36-TODAY(),0,0)</f>
        <v>1.3184165535491706E-2</v>
      </c>
      <c r="P36" s="110">
        <f t="shared" ca="1" si="6"/>
        <v>68502.726761492318</v>
      </c>
      <c r="Q36" s="110">
        <f ca="1">-$Q$11*$C36*VLOOKUP(B36,'MONTHLY CURVES'!$C$6:$M$329,3,0)</f>
        <v>-987449.20287117455</v>
      </c>
      <c r="R36" s="110">
        <f t="shared" ca="1" si="7"/>
        <v>-918946.47610968223</v>
      </c>
      <c r="S36" s="120">
        <f ca="1">_xll.SPRDOPT($J36,$I36,$G36,$M36,$K36,$L36,$N36,$B36-TODAY(),0,1)*C36</f>
        <v>-544002.03495106858</v>
      </c>
      <c r="T36" s="120">
        <f ca="1">_xll.SPRDOPT($J36,$I36,$G36,$M36,$K36,$L36,$N36,$B36-TODAY(),0,2)*C36</f>
        <v>608508.11151267483</v>
      </c>
      <c r="U36" s="122">
        <f t="shared" ca="1" si="8"/>
        <v>64506.076561606256</v>
      </c>
    </row>
    <row r="37" spans="1:21" x14ac:dyDescent="0.25">
      <c r="A37">
        <f t="shared" si="2"/>
        <v>2003</v>
      </c>
      <c r="B37" s="92">
        <f>Fetch!A34</f>
        <v>37865</v>
      </c>
      <c r="C37" s="98">
        <f t="shared" si="3"/>
        <v>5195833.333333333</v>
      </c>
      <c r="D37" s="273">
        <f t="shared" si="4"/>
        <v>0.02</v>
      </c>
      <c r="E37" s="282">
        <f>+'MONTHLY CURVES'!N29</f>
        <v>2.5000000000000001E-3</v>
      </c>
      <c r="F37" s="282">
        <f t="shared" si="9"/>
        <v>-2.7E-2</v>
      </c>
      <c r="G37" s="66">
        <f t="shared" si="5"/>
        <v>-4.4999999999999988E-3</v>
      </c>
      <c r="H37" s="66">
        <f>'ELBA CURVE'!N29</f>
        <v>0.24616779279279283</v>
      </c>
      <c r="I37" s="64">
        <f>'MONTHLY CURVES'!F29</f>
        <v>3.5170000000000003</v>
      </c>
      <c r="J37" s="66">
        <f t="shared" si="0"/>
        <v>3.7631677927927933</v>
      </c>
      <c r="K37" s="70">
        <f>'MONTHLY CURVES'!G29</f>
        <v>0.35499999999999998</v>
      </c>
      <c r="L37" s="71">
        <f t="shared" si="1"/>
        <v>0.35499999999999998</v>
      </c>
      <c r="M37" s="108">
        <f>'MONTHLY CURVES'!D29</f>
        <v>2.9780717985125302E-2</v>
      </c>
      <c r="N37" s="108">
        <f t="shared" si="10"/>
        <v>0.99</v>
      </c>
      <c r="O37" s="65">
        <f ca="1">_xll.SPRDOPT($J37,$I37,$G37,$M37,$K37,$L37,$N37,$B37-TODAY(),0,0)</f>
        <v>1.9226647020596496E-2</v>
      </c>
      <c r="P37" s="110">
        <f t="shared" ca="1" si="6"/>
        <v>99898.453477849296</v>
      </c>
      <c r="Q37" s="110">
        <f ca="1">-$Q$11*$C37*VLOOKUP(B37,'MONTHLY CURVES'!$C$6:$M$329,3,0)</f>
        <v>-983919.30478456954</v>
      </c>
      <c r="R37" s="110">
        <f t="shared" ca="1" si="7"/>
        <v>-884020.85130672029</v>
      </c>
      <c r="S37" s="120">
        <f ca="1">_xll.SPRDOPT($J37,$I37,$G37,$M37,$K37,$L37,$N37,$B37-TODAY(),0,1)*C37</f>
        <v>-729602.52231931698</v>
      </c>
      <c r="T37" s="120">
        <f ca="1">_xll.SPRDOPT($J37,$I37,$G37,$M37,$K37,$L37,$N37,$B37-TODAY(),0,2)*C37</f>
        <v>810051.57884628524</v>
      </c>
      <c r="U37" s="122">
        <f t="shared" ca="1" si="8"/>
        <v>80449.056526968256</v>
      </c>
    </row>
    <row r="38" spans="1:21" x14ac:dyDescent="0.25">
      <c r="A38">
        <f t="shared" si="2"/>
        <v>2003</v>
      </c>
      <c r="B38" s="92">
        <f>Fetch!A35</f>
        <v>37895</v>
      </c>
      <c r="C38" s="98">
        <f t="shared" si="3"/>
        <v>5195833.333333333</v>
      </c>
      <c r="D38" s="273">
        <f t="shared" si="4"/>
        <v>0.02</v>
      </c>
      <c r="E38" s="282">
        <f>+'MONTHLY CURVES'!N30</f>
        <v>2.5000000000000001E-3</v>
      </c>
      <c r="F38" s="282">
        <f t="shared" si="9"/>
        <v>-2.7E-2</v>
      </c>
      <c r="G38" s="66">
        <f t="shared" si="5"/>
        <v>-4.4999999999999988E-3</v>
      </c>
      <c r="H38" s="66">
        <f>'ELBA CURVE'!N30</f>
        <v>0.26179279279279277</v>
      </c>
      <c r="I38" s="64">
        <f>'MONTHLY CURVES'!F30</f>
        <v>3.5370000000000004</v>
      </c>
      <c r="J38" s="66">
        <f t="shared" si="0"/>
        <v>3.7987927927927929</v>
      </c>
      <c r="K38" s="70">
        <f>'MONTHLY CURVES'!G30</f>
        <v>0.35499999999999998</v>
      </c>
      <c r="L38" s="71">
        <f t="shared" si="1"/>
        <v>0.35499999999999998</v>
      </c>
      <c r="M38" s="108">
        <f>'MONTHLY CURVES'!D30</f>
        <v>3.0373004296596801E-2</v>
      </c>
      <c r="N38" s="108">
        <f t="shared" si="10"/>
        <v>0.99</v>
      </c>
      <c r="O38" s="65">
        <f ca="1">_xll.SPRDOPT($J38,$I38,$G38,$M38,$K38,$L38,$N38,$B38-TODAY(),0,0)</f>
        <v>1.8551686261524307E-2</v>
      </c>
      <c r="P38" s="110">
        <f t="shared" ca="1" si="6"/>
        <v>96391.469867170046</v>
      </c>
      <c r="Q38" s="110">
        <f ca="1">-$Q$11*$C38*VLOOKUP(B38,'MONTHLY CURVES'!$C$6:$M$329,3,0)</f>
        <v>-980428.36129653733</v>
      </c>
      <c r="R38" s="110">
        <f t="shared" ca="1" si="7"/>
        <v>-884036.89142936724</v>
      </c>
      <c r="S38" s="120">
        <f ca="1">_xll.SPRDOPT($J38,$I38,$G38,$M38,$K38,$L38,$N38,$B38-TODAY(),0,1)*C38</f>
        <v>-690540.61035361653</v>
      </c>
      <c r="T38" s="120">
        <f ca="1">_xll.SPRDOPT($J38,$I38,$G38,$M38,$K38,$L38,$N38,$B38-TODAY(),0,2)*C38</f>
        <v>769824.81080180674</v>
      </c>
      <c r="U38" s="122">
        <f t="shared" ca="1" si="8"/>
        <v>79284.200448190211</v>
      </c>
    </row>
    <row r="39" spans="1:21" x14ac:dyDescent="0.25">
      <c r="A39">
        <f t="shared" si="2"/>
        <v>2003</v>
      </c>
      <c r="B39" s="92">
        <f>Fetch!A36</f>
        <v>37926</v>
      </c>
      <c r="C39" s="98">
        <f t="shared" si="3"/>
        <v>5195833.333333333</v>
      </c>
      <c r="D39" s="273">
        <f t="shared" si="4"/>
        <v>0.02</v>
      </c>
      <c r="E39" s="282">
        <f>+'MONTHLY CURVES'!N31</f>
        <v>2.5000000000000001E-3</v>
      </c>
      <c r="F39" s="282">
        <f t="shared" si="9"/>
        <v>-2.7E-2</v>
      </c>
      <c r="G39" s="66">
        <f t="shared" si="5"/>
        <v>-4.4999999999999988E-3</v>
      </c>
      <c r="H39" s="66">
        <f>'ELBA CURVE'!N31</f>
        <v>0.51591779279279293</v>
      </c>
      <c r="I39" s="64">
        <f>'MONTHLY CURVES'!F31</f>
        <v>3.7050000000000001</v>
      </c>
      <c r="J39" s="66">
        <f t="shared" si="0"/>
        <v>4.2209177927927932</v>
      </c>
      <c r="K39" s="70">
        <f>'MONTHLY CURVES'!G31</f>
        <v>0.35749999999999998</v>
      </c>
      <c r="L39" s="71">
        <f t="shared" si="1"/>
        <v>0.35749999999999998</v>
      </c>
      <c r="M39" s="108">
        <f>'MONTHLY CURVES'!D31</f>
        <v>3.09789219117209E-2</v>
      </c>
      <c r="N39" s="108">
        <f t="shared" si="10"/>
        <v>0.99</v>
      </c>
      <c r="O39" s="65">
        <f ca="1">_xll.SPRDOPT($J39,$I39,$G39,$M39,$K39,$L39,$N39,$B39-TODAY(),0,0)</f>
        <v>3.5060388676100875E-3</v>
      </c>
      <c r="P39" s="110">
        <f t="shared" ca="1" si="6"/>
        <v>18216.793616290746</v>
      </c>
      <c r="Q39" s="110">
        <f ca="1">-$Q$11*$C39*VLOOKUP(B39,'MONTHLY CURVES'!$C$6:$M$329,3,0)</f>
        <v>-976747.89951261319</v>
      </c>
      <c r="R39" s="110">
        <f t="shared" ca="1" si="7"/>
        <v>-958531.10589632241</v>
      </c>
      <c r="S39" s="120">
        <f ca="1">_xll.SPRDOPT($J39,$I39,$G39,$M39,$K39,$L39,$N39,$B39-TODAY(),0,1)*C39</f>
        <v>-150673.27908009614</v>
      </c>
      <c r="T39" s="120">
        <f ca="1">_xll.SPRDOPT($J39,$I39,$G39,$M39,$K39,$L39,$N39,$B39-TODAY(),0,2)*C39</f>
        <v>176767.48482524892</v>
      </c>
      <c r="U39" s="122">
        <f t="shared" ca="1" si="8"/>
        <v>26094.20574515278</v>
      </c>
    </row>
    <row r="40" spans="1:21" x14ac:dyDescent="0.25">
      <c r="A40">
        <f t="shared" si="2"/>
        <v>2003</v>
      </c>
      <c r="B40" s="92">
        <f>Fetch!A37</f>
        <v>37956</v>
      </c>
      <c r="C40" s="98">
        <f t="shared" si="3"/>
        <v>5195833.333333333</v>
      </c>
      <c r="D40" s="273">
        <f t="shared" si="4"/>
        <v>0.02</v>
      </c>
      <c r="E40" s="282">
        <f>+'MONTHLY CURVES'!N32</f>
        <v>2.5000000000000001E-3</v>
      </c>
      <c r="F40" s="282">
        <f t="shared" si="9"/>
        <v>-2.7E-2</v>
      </c>
      <c r="G40" s="66">
        <f t="shared" si="5"/>
        <v>-4.4999999999999988E-3</v>
      </c>
      <c r="H40" s="66">
        <f>'ELBA CURVE'!N32</f>
        <v>0.89316779279279279</v>
      </c>
      <c r="I40" s="64">
        <f>'MONTHLY CURVES'!F32</f>
        <v>3.8570000000000002</v>
      </c>
      <c r="J40" s="66">
        <f t="shared" si="0"/>
        <v>4.7501677927927926</v>
      </c>
      <c r="K40" s="70">
        <f>'MONTHLY CURVES'!G32</f>
        <v>0.35749999999999998</v>
      </c>
      <c r="L40" s="71">
        <f t="shared" si="1"/>
        <v>0.35749999999999998</v>
      </c>
      <c r="M40" s="108">
        <f>'MONTHLY CURVES'!D32</f>
        <v>3.1565293915131402E-2</v>
      </c>
      <c r="N40" s="108">
        <f t="shared" si="10"/>
        <v>0.99</v>
      </c>
      <c r="O40" s="65">
        <f ca="1">_xll.SPRDOPT($J40,$I40,$G40,$M40,$K40,$L40,$N40,$B40-TODAY(),0,0)</f>
        <v>1.8260143665477826E-4</v>
      </c>
      <c r="P40" s="110">
        <f t="shared" ca="1" si="6"/>
        <v>948.76663128545204</v>
      </c>
      <c r="Q40" s="110">
        <f ca="1">-$Q$11*$C40*VLOOKUP(B40,'MONTHLY CURVES'!$C$6:$M$329,3,0)</f>
        <v>-973105.80283658777</v>
      </c>
      <c r="R40" s="110">
        <f t="shared" ca="1" si="7"/>
        <v>-972157.03620530234</v>
      </c>
      <c r="S40" s="120">
        <f ca="1">_xll.SPRDOPT($J40,$I40,$G40,$M40,$K40,$L40,$N40,$B40-TODAY(),0,1)*C40</f>
        <v>-9198.1037195972276</v>
      </c>
      <c r="T40" s="120">
        <f ca="1">_xll.SPRDOPT($J40,$I40,$G40,$M40,$K40,$L40,$N40,$B40-TODAY(),0,2)*C40</f>
        <v>11586.000892603357</v>
      </c>
      <c r="U40" s="122">
        <f t="shared" ca="1" si="8"/>
        <v>2387.8971730061294</v>
      </c>
    </row>
    <row r="41" spans="1:21" x14ac:dyDescent="0.25">
      <c r="A41">
        <f t="shared" si="2"/>
        <v>2004</v>
      </c>
      <c r="B41" s="92">
        <f>Fetch!A38</f>
        <v>37987</v>
      </c>
      <c r="C41" s="98">
        <f t="shared" si="3"/>
        <v>5195833.333333333</v>
      </c>
      <c r="D41" s="273">
        <f t="shared" si="4"/>
        <v>0.02</v>
      </c>
      <c r="E41" s="282">
        <f>+'MONTHLY CURVES'!N33</f>
        <v>2.5000000000000001E-3</v>
      </c>
      <c r="F41" s="282">
        <f t="shared" si="9"/>
        <v>-2.7E-2</v>
      </c>
      <c r="G41" s="66">
        <f t="shared" si="5"/>
        <v>-4.4999999999999988E-3</v>
      </c>
      <c r="H41" s="66">
        <f>'ELBA CURVE'!N33</f>
        <v>1.2793761261261263</v>
      </c>
      <c r="I41" s="64">
        <f>'MONTHLY CURVES'!F33</f>
        <v>3.907</v>
      </c>
      <c r="J41" s="66">
        <f t="shared" si="0"/>
        <v>5.1863761261261265</v>
      </c>
      <c r="K41" s="70">
        <f>'MONTHLY CURVES'!G33</f>
        <v>0.35249999999999998</v>
      </c>
      <c r="L41" s="71">
        <f t="shared" si="1"/>
        <v>0.35249999999999998</v>
      </c>
      <c r="M41" s="108">
        <f>'MONTHLY CURVES'!D33</f>
        <v>3.21681107693386E-2</v>
      </c>
      <c r="N41" s="108">
        <f t="shared" si="10"/>
        <v>0.99</v>
      </c>
      <c r="O41" s="65">
        <f ca="1">_xll.SPRDOPT($J41,$I41,$G41,$M41,$K41,$L41,$N41,$B41-TODAY(),0,0)</f>
        <v>4.0557801145828771E-6</v>
      </c>
      <c r="P41" s="110">
        <f t="shared" ca="1" si="6"/>
        <v>21.073157512020199</v>
      </c>
      <c r="Q41" s="110">
        <f ca="1">-$Q$11*$C41*VLOOKUP(B41,'MONTHLY CURVES'!$C$6:$M$329,3,0)</f>
        <v>-969266.81656196306</v>
      </c>
      <c r="R41" s="110">
        <f t="shared" ca="1" si="7"/>
        <v>-969245.74340445106</v>
      </c>
      <c r="S41" s="120">
        <f ca="1">_xll.SPRDOPT($J41,$I41,$G41,$M41,$K41,$L41,$N41,$B41-TODAY(),0,1)*C41</f>
        <v>-235.9835106919063</v>
      </c>
      <c r="T41" s="120">
        <f ca="1">_xll.SPRDOPT($J41,$I41,$G41,$M41,$K41,$L41,$N41,$B41-TODAY(),0,2)*C41</f>
        <v>318.96837200678283</v>
      </c>
      <c r="U41" s="122">
        <f t="shared" ca="1" si="8"/>
        <v>82.984861314876525</v>
      </c>
    </row>
    <row r="42" spans="1:21" x14ac:dyDescent="0.25">
      <c r="A42">
        <f t="shared" si="2"/>
        <v>2004</v>
      </c>
      <c r="B42" s="92">
        <f>Fetch!A39</f>
        <v>38018</v>
      </c>
      <c r="C42" s="98">
        <f t="shared" si="3"/>
        <v>5195833.333333333</v>
      </c>
      <c r="D42" s="273">
        <f t="shared" si="4"/>
        <v>0.02</v>
      </c>
      <c r="E42" s="282">
        <f>+'MONTHLY CURVES'!N34</f>
        <v>2.5000000000000001E-3</v>
      </c>
      <c r="F42" s="282">
        <f t="shared" si="9"/>
        <v>-2.7E-2</v>
      </c>
      <c r="G42" s="66">
        <f t="shared" si="5"/>
        <v>-4.4999999999999988E-3</v>
      </c>
      <c r="H42" s="66">
        <f>'ELBA CURVE'!N34</f>
        <v>1.2733761261261261</v>
      </c>
      <c r="I42" s="64">
        <f>'MONTHLY CURVES'!F34</f>
        <v>3.8190000000000004</v>
      </c>
      <c r="J42" s="66">
        <f t="shared" si="0"/>
        <v>5.0923761261261262</v>
      </c>
      <c r="K42" s="70">
        <f>'MONTHLY CURVES'!G34</f>
        <v>0.34749999999999998</v>
      </c>
      <c r="L42" s="71">
        <f t="shared" si="1"/>
        <v>0.34749999999999998</v>
      </c>
      <c r="M42" s="108">
        <f>'MONTHLY CURVES'!D34</f>
        <v>3.2767620007300796E-2</v>
      </c>
      <c r="N42" s="108">
        <f t="shared" si="10"/>
        <v>0.99</v>
      </c>
      <c r="O42" s="65">
        <f ca="1">_xll.SPRDOPT($J42,$I42,$G42,$M42,$K42,$L42,$N42,$B42-TODAY(),0,0)</f>
        <v>3.3081746557335682E-6</v>
      </c>
      <c r="P42" s="110">
        <f t="shared" ca="1" si="6"/>
        <v>17.188724148748996</v>
      </c>
      <c r="Q42" s="110">
        <f ca="1">-$Q$11*$C42*VLOOKUP(B42,'MONTHLY CURVES'!$C$6:$M$329,3,0)</f>
        <v>-965353.24637090031</v>
      </c>
      <c r="R42" s="110">
        <f t="shared" ca="1" si="7"/>
        <v>-965336.05764675152</v>
      </c>
      <c r="S42" s="120">
        <f ca="1">_xll.SPRDOPT($J42,$I42,$G42,$M42,$K42,$L42,$N42,$B42-TODAY(),0,1)*C42</f>
        <v>-196.89409258055642</v>
      </c>
      <c r="T42" s="120">
        <f ca="1">_xll.SPRDOPT($J42,$I42,$G42,$M42,$K42,$L42,$N42,$B42-TODAY(),0,2)*C42</f>
        <v>267.31660532202932</v>
      </c>
      <c r="U42" s="122">
        <f t="shared" ca="1" si="8"/>
        <v>70.4225127414729</v>
      </c>
    </row>
    <row r="43" spans="1:21" x14ac:dyDescent="0.25">
      <c r="A43">
        <f t="shared" si="2"/>
        <v>2004</v>
      </c>
      <c r="B43" s="92">
        <f>Fetch!A40</f>
        <v>38047</v>
      </c>
      <c r="C43" s="98">
        <f t="shared" si="3"/>
        <v>5195833.333333333</v>
      </c>
      <c r="D43" s="273">
        <f t="shared" si="4"/>
        <v>0.02</v>
      </c>
      <c r="E43" s="282">
        <f>+'MONTHLY CURVES'!N35</f>
        <v>2.5000000000000001E-3</v>
      </c>
      <c r="F43" s="282">
        <f t="shared" si="9"/>
        <v>-2.7E-2</v>
      </c>
      <c r="G43" s="66">
        <f t="shared" si="5"/>
        <v>-4.4999999999999988E-3</v>
      </c>
      <c r="H43" s="66">
        <f>'ELBA CURVE'!N35</f>
        <v>0.52137612612612616</v>
      </c>
      <c r="I43" s="64">
        <f>'MONTHLY CURVES'!F35</f>
        <v>3.68</v>
      </c>
      <c r="J43" s="66">
        <f t="shared" si="0"/>
        <v>4.2013761261261262</v>
      </c>
      <c r="K43" s="70">
        <f>'MONTHLY CURVES'!G35</f>
        <v>0.33500000000000002</v>
      </c>
      <c r="L43" s="71">
        <f t="shared" si="1"/>
        <v>0.33500000000000002</v>
      </c>
      <c r="M43" s="108">
        <f>'MONTHLY CURVES'!D35</f>
        <v>3.3328451339470704E-2</v>
      </c>
      <c r="N43" s="108">
        <f t="shared" si="10"/>
        <v>0.99</v>
      </c>
      <c r="O43" s="65">
        <f ca="1">_xll.SPRDOPT($J43,$I43,$G43,$M43,$K43,$L43,$N43,$B43-TODAY(),0,0)</f>
        <v>3.3893096846621443E-3</v>
      </c>
      <c r="P43" s="110">
        <f t="shared" ca="1" si="6"/>
        <v>17610.288236557059</v>
      </c>
      <c r="Q43" s="110">
        <f ca="1">-$Q$11*$C43*VLOOKUP(B43,'MONTHLY CURVES'!$C$6:$M$329,3,0)</f>
        <v>-961619.64517119701</v>
      </c>
      <c r="R43" s="110">
        <f t="shared" ca="1" si="7"/>
        <v>-944009.35693463997</v>
      </c>
      <c r="S43" s="120">
        <f ca="1">_xll.SPRDOPT($J43,$I43,$G43,$M43,$K43,$L43,$N43,$B43-TODAY(),0,1)*C43</f>
        <v>-145125.00800977164</v>
      </c>
      <c r="T43" s="120">
        <f ca="1">_xll.SPRDOPT($J43,$I43,$G43,$M43,$K43,$L43,$N43,$B43-TODAY(),0,2)*C43</f>
        <v>170661.99226133403</v>
      </c>
      <c r="U43" s="122">
        <f t="shared" ca="1" si="8"/>
        <v>25536.98425156239</v>
      </c>
    </row>
    <row r="44" spans="1:21" x14ac:dyDescent="0.25">
      <c r="A44">
        <f t="shared" si="2"/>
        <v>2004</v>
      </c>
      <c r="B44" s="92">
        <f>Fetch!A41</f>
        <v>38078</v>
      </c>
      <c r="C44" s="98">
        <f t="shared" si="3"/>
        <v>5195833.333333333</v>
      </c>
      <c r="D44" s="273">
        <f t="shared" si="4"/>
        <v>0.02</v>
      </c>
      <c r="E44" s="282">
        <f>+'MONTHLY CURVES'!N36</f>
        <v>2.5000000000000001E-3</v>
      </c>
      <c r="F44" s="282">
        <f t="shared" si="9"/>
        <v>-2.7E-2</v>
      </c>
      <c r="G44" s="66">
        <f t="shared" si="5"/>
        <v>-4.4999999999999988E-3</v>
      </c>
      <c r="H44" s="66">
        <f>'ELBA CURVE'!N36</f>
        <v>0.24637612612612614</v>
      </c>
      <c r="I44" s="64">
        <f>'MONTHLY CURVES'!F36</f>
        <v>3.5260000000000002</v>
      </c>
      <c r="J44" s="66">
        <f t="shared" si="0"/>
        <v>3.7723761261261264</v>
      </c>
      <c r="K44" s="70">
        <f>'MONTHLY CURVES'!G36</f>
        <v>0.3075</v>
      </c>
      <c r="L44" s="71">
        <f t="shared" si="1"/>
        <v>0.3075</v>
      </c>
      <c r="M44" s="108">
        <f>'MONTHLY CURVES'!D36</f>
        <v>3.3895892393958495E-2</v>
      </c>
      <c r="N44" s="108">
        <f t="shared" si="10"/>
        <v>0.99</v>
      </c>
      <c r="O44" s="65">
        <f ca="1">_xll.SPRDOPT($J44,$I44,$G44,$M44,$K44,$L44,$N44,$B44-TODAY(),0,0)</f>
        <v>1.8458764701590469E-2</v>
      </c>
      <c r="P44" s="110">
        <f t="shared" ca="1" si="6"/>
        <v>95908.664928680475</v>
      </c>
      <c r="Q44" s="110">
        <f ca="1">-$Q$11*$C44*VLOOKUP(B44,'MONTHLY CURVES'!$C$6:$M$329,3,0)</f>
        <v>-957625.552952589</v>
      </c>
      <c r="R44" s="110">
        <f t="shared" ca="1" si="7"/>
        <v>-861716.88802390848</v>
      </c>
      <c r="S44" s="120">
        <f ca="1">_xll.SPRDOPT($J44,$I44,$G44,$M44,$K44,$L44,$N44,$B44-TODAY(),0,1)*C44</f>
        <v>-704731.87716540985</v>
      </c>
      <c r="T44" s="120">
        <f ca="1">_xll.SPRDOPT($J44,$I44,$G44,$M44,$K44,$L44,$N44,$B44-TODAY(),0,2)*C44</f>
        <v>782115.98727656261</v>
      </c>
      <c r="U44" s="122">
        <f t="shared" ca="1" si="8"/>
        <v>77384.110111152753</v>
      </c>
    </row>
    <row r="45" spans="1:21" x14ac:dyDescent="0.25">
      <c r="A45">
        <f t="shared" si="2"/>
        <v>2004</v>
      </c>
      <c r="B45" s="92">
        <f>Fetch!A42</f>
        <v>38108</v>
      </c>
      <c r="C45" s="98">
        <f t="shared" si="3"/>
        <v>5195833.333333333</v>
      </c>
      <c r="D45" s="273">
        <f t="shared" si="4"/>
        <v>0.02</v>
      </c>
      <c r="E45" s="282">
        <f>+'MONTHLY CURVES'!N37</f>
        <v>2.5000000000000001E-3</v>
      </c>
      <c r="F45" s="282">
        <f t="shared" si="9"/>
        <v>-2.7E-2</v>
      </c>
      <c r="G45" s="66">
        <f t="shared" si="5"/>
        <v>-4.4999999999999988E-3</v>
      </c>
      <c r="H45" s="66">
        <f>'ELBA CURVE'!N37</f>
        <v>0.20687612612612616</v>
      </c>
      <c r="I45" s="64">
        <f>'MONTHLY CURVES'!F37</f>
        <v>3.5310000000000001</v>
      </c>
      <c r="J45" s="66">
        <f t="shared" si="0"/>
        <v>3.7378761261261264</v>
      </c>
      <c r="K45" s="70">
        <f>'MONTHLY CURVES'!G37</f>
        <v>0.30249999999999999</v>
      </c>
      <c r="L45" s="71">
        <f t="shared" si="1"/>
        <v>0.30249999999999999</v>
      </c>
      <c r="M45" s="108">
        <f>'MONTHLY CURVES'!D37</f>
        <v>3.44119261129614E-2</v>
      </c>
      <c r="N45" s="108">
        <f t="shared" si="10"/>
        <v>0.99</v>
      </c>
      <c r="O45" s="65">
        <f ca="1">_xll.SPRDOPT($J45,$I45,$G45,$M45,$K45,$L45,$N45,$B45-TODAY(),0,0)</f>
        <v>2.4499929838568538E-2</v>
      </c>
      <c r="P45" s="110">
        <f t="shared" ca="1" si="6"/>
        <v>127297.55211956236</v>
      </c>
      <c r="Q45" s="110">
        <f ca="1">-$Q$11*$C45*VLOOKUP(B45,'MONTHLY CURVES'!$C$6:$M$329,3,0)</f>
        <v>-953768.43829487043</v>
      </c>
      <c r="R45" s="110">
        <f t="shared" ca="1" si="7"/>
        <v>-826470.88617530803</v>
      </c>
      <c r="S45" s="120">
        <f ca="1">_xll.SPRDOPT($J45,$I45,$G45,$M45,$K45,$L45,$N45,$B45-TODAY(),0,1)*C45</f>
        <v>-887732.62518853194</v>
      </c>
      <c r="T45" s="120">
        <f ca="1">_xll.SPRDOPT($J45,$I45,$G45,$M45,$K45,$L45,$N45,$B45-TODAY(),0,2)*C45</f>
        <v>976974.48393957841</v>
      </c>
      <c r="U45" s="122">
        <f t="shared" ca="1" si="8"/>
        <v>89241.858751046471</v>
      </c>
    </row>
    <row r="46" spans="1:21" x14ac:dyDescent="0.25">
      <c r="A46">
        <f t="shared" si="2"/>
        <v>2004</v>
      </c>
      <c r="B46" s="92">
        <f>Fetch!A43</f>
        <v>38139</v>
      </c>
      <c r="C46" s="98">
        <f t="shared" si="3"/>
        <v>5195833.333333333</v>
      </c>
      <c r="D46" s="273">
        <f t="shared" si="4"/>
        <v>0.02</v>
      </c>
      <c r="E46" s="282">
        <f>+'MONTHLY CURVES'!N38</f>
        <v>2.5000000000000001E-3</v>
      </c>
      <c r="F46" s="282">
        <f t="shared" si="9"/>
        <v>-2.7E-2</v>
      </c>
      <c r="G46" s="66">
        <f t="shared" si="5"/>
        <v>-4.4999999999999988E-3</v>
      </c>
      <c r="H46" s="66">
        <f>'ELBA CURVE'!N38</f>
        <v>0.24087612612612619</v>
      </c>
      <c r="I46" s="64">
        <f>'MONTHLY CURVES'!F38</f>
        <v>3.569</v>
      </c>
      <c r="J46" s="66">
        <f t="shared" si="0"/>
        <v>3.809876126126126</v>
      </c>
      <c r="K46" s="70">
        <f>'MONTHLY CURVES'!G38</f>
        <v>0.30249999999999999</v>
      </c>
      <c r="L46" s="71">
        <f t="shared" si="1"/>
        <v>0.30249999999999999</v>
      </c>
      <c r="M46" s="108">
        <f>'MONTHLY CURVES'!D38</f>
        <v>3.49451610500515E-2</v>
      </c>
      <c r="N46" s="108">
        <f t="shared" si="10"/>
        <v>0.99</v>
      </c>
      <c r="O46" s="65">
        <f ca="1">_xll.SPRDOPT($J46,$I46,$G46,$M46,$K46,$L46,$N46,$B46-TODAY(),0,0)</f>
        <v>2.0671819160849137E-2</v>
      </c>
      <c r="P46" s="110">
        <f t="shared" ca="1" si="6"/>
        <v>107407.32705657864</v>
      </c>
      <c r="Q46" s="110">
        <f ca="1">-$Q$11*$C46*VLOOKUP(B46,'MONTHLY CURVES'!$C$6:$M$329,3,0)</f>
        <v>-949716.24633505149</v>
      </c>
      <c r="R46" s="110">
        <f t="shared" ca="1" si="7"/>
        <v>-842308.91927847289</v>
      </c>
      <c r="S46" s="120">
        <f ca="1">_xll.SPRDOPT($J46,$I46,$G46,$M46,$K46,$L46,$N46,$B46-TODAY(),0,1)*C46</f>
        <v>-753630.54737193394</v>
      </c>
      <c r="T46" s="120">
        <f ca="1">_xll.SPRDOPT($J46,$I46,$G46,$M46,$K46,$L46,$N46,$B46-TODAY(),0,2)*C46</f>
        <v>835582.48063932371</v>
      </c>
      <c r="U46" s="122">
        <f t="shared" ca="1" si="8"/>
        <v>81951.933267389773</v>
      </c>
    </row>
    <row r="47" spans="1:21" x14ac:dyDescent="0.25">
      <c r="A47">
        <f t="shared" si="2"/>
        <v>2004</v>
      </c>
      <c r="B47" s="92">
        <f>Fetch!A44</f>
        <v>38169</v>
      </c>
      <c r="C47" s="98">
        <f t="shared" si="3"/>
        <v>5195833.333333333</v>
      </c>
      <c r="D47" s="273">
        <f t="shared" si="4"/>
        <v>0.02</v>
      </c>
      <c r="E47" s="282">
        <f>+'MONTHLY CURVES'!N39</f>
        <v>2.5000000000000001E-3</v>
      </c>
      <c r="F47" s="282">
        <f t="shared" si="9"/>
        <v>-2.7E-2</v>
      </c>
      <c r="G47" s="66">
        <f t="shared" si="5"/>
        <v>-4.4999999999999988E-3</v>
      </c>
      <c r="H47" s="66">
        <f>'ELBA CURVE'!N39</f>
        <v>0.27362612612612613</v>
      </c>
      <c r="I47" s="64">
        <f>'MONTHLY CURVES'!F39</f>
        <v>3.6140000000000003</v>
      </c>
      <c r="J47" s="66">
        <f t="shared" si="0"/>
        <v>3.8876261261261265</v>
      </c>
      <c r="K47" s="70">
        <f>'MONTHLY CURVES'!G39</f>
        <v>0.30249999999999999</v>
      </c>
      <c r="L47" s="71">
        <f t="shared" si="1"/>
        <v>0.30249999999999999</v>
      </c>
      <c r="M47" s="108">
        <f>'MONTHLY CURVES'!D39</f>
        <v>3.54438624381452E-2</v>
      </c>
      <c r="N47" s="108">
        <f t="shared" si="10"/>
        <v>0.99</v>
      </c>
      <c r="O47" s="65">
        <f ca="1">_xll.SPRDOPT($J47,$I47,$G47,$M47,$K47,$L47,$N47,$B47-TODAY(),0,0)</f>
        <v>1.7742385600861683E-2</v>
      </c>
      <c r="P47" s="110">
        <f t="shared" ca="1" si="6"/>
        <v>92186.478517810494</v>
      </c>
      <c r="Q47" s="110">
        <f ca="1">-$Q$11*$C47*VLOOKUP(B47,'MONTHLY CURVES'!$C$6:$M$329,3,0)</f>
        <v>-945774.54672729899</v>
      </c>
      <c r="R47" s="110">
        <f t="shared" ca="1" si="7"/>
        <v>-853588.06820948853</v>
      </c>
      <c r="S47" s="120">
        <f ca="1">_xll.SPRDOPT($J47,$I47,$G47,$M47,$K47,$L47,$N47,$B47-TODAY(),0,1)*C47</f>
        <v>-647028.60851762735</v>
      </c>
      <c r="T47" s="120">
        <f ca="1">_xll.SPRDOPT($J47,$I47,$G47,$M47,$K47,$L47,$N47,$B47-TODAY(),0,2)*C47</f>
        <v>722370.54422518436</v>
      </c>
      <c r="U47" s="122">
        <f t="shared" ca="1" si="8"/>
        <v>75341.935707557015</v>
      </c>
    </row>
    <row r="48" spans="1:21" x14ac:dyDescent="0.25">
      <c r="A48">
        <f t="shared" si="2"/>
        <v>2004</v>
      </c>
      <c r="B48" s="92">
        <f>Fetch!A45</f>
        <v>38200</v>
      </c>
      <c r="C48" s="98">
        <f t="shared" si="3"/>
        <v>5195833.333333333</v>
      </c>
      <c r="D48" s="273">
        <f t="shared" si="4"/>
        <v>0.02</v>
      </c>
      <c r="E48" s="282">
        <f>+'MONTHLY CURVES'!N40</f>
        <v>2.5000000000000001E-3</v>
      </c>
      <c r="F48" s="282">
        <f t="shared" si="9"/>
        <v>-2.7E-2</v>
      </c>
      <c r="G48" s="66">
        <f t="shared" si="5"/>
        <v>-4.4999999999999988E-3</v>
      </c>
      <c r="H48" s="66">
        <f>'ELBA CURVE'!N40</f>
        <v>0.26887612612612621</v>
      </c>
      <c r="I48" s="64">
        <f>'MONTHLY CURVES'!F40</f>
        <v>3.6520000000000001</v>
      </c>
      <c r="J48" s="66">
        <f t="shared" si="0"/>
        <v>3.9208761261261262</v>
      </c>
      <c r="K48" s="70">
        <f>'MONTHLY CURVES'!G40</f>
        <v>0.30249999999999999</v>
      </c>
      <c r="L48" s="71">
        <f t="shared" si="1"/>
        <v>0.30249999999999999</v>
      </c>
      <c r="M48" s="108">
        <f>'MONTHLY CURVES'!D40</f>
        <v>3.5940170974608297E-2</v>
      </c>
      <c r="N48" s="108">
        <f t="shared" si="10"/>
        <v>0.99</v>
      </c>
      <c r="O48" s="65">
        <f ca="1">_xll.SPRDOPT($J48,$I48,$G48,$M48,$K48,$L48,$N48,$B48-TODAY(),0,0)</f>
        <v>1.9714239382254979E-2</v>
      </c>
      <c r="P48" s="110">
        <f t="shared" ca="1" si="6"/>
        <v>102431.90212363316</v>
      </c>
      <c r="Q48" s="110">
        <f ca="1">-$Q$11*$C48*VLOOKUP(B48,'MONTHLY CURVES'!$C$6:$M$329,3,0)</f>
        <v>-941687.97079287015</v>
      </c>
      <c r="R48" s="110">
        <f t="shared" ca="1" si="7"/>
        <v>-839256.06866923696</v>
      </c>
      <c r="S48" s="120">
        <f ca="1">_xll.SPRDOPT($J48,$I48,$G48,$M48,$K48,$L48,$N48,$B48-TODAY(),0,1)*C48</f>
        <v>-689927.56415513356</v>
      </c>
      <c r="T48" s="120">
        <f ca="1">_xll.SPRDOPT($J48,$I48,$G48,$M48,$K48,$L48,$N48,$B48-TODAY(),0,2)*C48</f>
        <v>769663.01364052366</v>
      </c>
      <c r="U48" s="122">
        <f t="shared" ca="1" si="8"/>
        <v>79735.449485390098</v>
      </c>
    </row>
    <row r="49" spans="1:21" x14ac:dyDescent="0.25">
      <c r="A49">
        <f t="shared" si="2"/>
        <v>2004</v>
      </c>
      <c r="B49" s="92">
        <f>Fetch!A46</f>
        <v>38231</v>
      </c>
      <c r="C49" s="98">
        <f t="shared" si="3"/>
        <v>5195833.333333333</v>
      </c>
      <c r="D49" s="273">
        <f t="shared" si="4"/>
        <v>0.02</v>
      </c>
      <c r="E49" s="282">
        <f>+'MONTHLY CURVES'!N41</f>
        <v>2.5000000000000001E-3</v>
      </c>
      <c r="F49" s="282">
        <f t="shared" si="9"/>
        <v>-2.7E-2</v>
      </c>
      <c r="G49" s="66">
        <f t="shared" si="5"/>
        <v>-4.4999999999999988E-3</v>
      </c>
      <c r="H49" s="66">
        <f>'ELBA CURVE'!N41</f>
        <v>0.22812612612612615</v>
      </c>
      <c r="I49" s="64">
        <f>'MONTHLY CURVES'!F41</f>
        <v>3.6460000000000004</v>
      </c>
      <c r="J49" s="66">
        <f t="shared" si="0"/>
        <v>3.8741261261261264</v>
      </c>
      <c r="K49" s="70">
        <f>'MONTHLY CURVES'!G41</f>
        <v>0.30249999999999999</v>
      </c>
      <c r="L49" s="71">
        <f t="shared" si="1"/>
        <v>0.30249999999999999</v>
      </c>
      <c r="M49" s="108">
        <f>'MONTHLY CURVES'!D41</f>
        <v>3.6436479593882999E-2</v>
      </c>
      <c r="N49" s="108">
        <f t="shared" si="10"/>
        <v>0.99</v>
      </c>
      <c r="O49" s="65">
        <f ca="1">_xll.SPRDOPT($J49,$I49,$G49,$M49,$K49,$L49,$N49,$B49-TODAY(),0,0)</f>
        <v>2.6566016536361252E-2</v>
      </c>
      <c r="P49" s="110">
        <f t="shared" ca="1" si="6"/>
        <v>138032.59425351032</v>
      </c>
      <c r="Q49" s="110">
        <f ca="1">-$Q$11*$C49*VLOOKUP(B49,'MONTHLY CURVES'!$C$6:$M$329,3,0)</f>
        <v>-937541.76662408852</v>
      </c>
      <c r="R49" s="110">
        <f t="shared" ca="1" si="7"/>
        <v>-799509.17237057816</v>
      </c>
      <c r="S49" s="120">
        <f ca="1">_xll.SPRDOPT($J49,$I49,$G49,$M49,$K49,$L49,$N49,$B49-TODAY(),0,1)*C49</f>
        <v>-870790.15940966923</v>
      </c>
      <c r="T49" s="120">
        <f ca="1">_xll.SPRDOPT($J49,$I49,$G49,$M49,$K49,$L49,$N49,$B49-TODAY(),0,2)*C49</f>
        <v>964256.83060335065</v>
      </c>
      <c r="U49" s="122">
        <f t="shared" ca="1" si="8"/>
        <v>93466.671193681424</v>
      </c>
    </row>
    <row r="50" spans="1:21" x14ac:dyDescent="0.25">
      <c r="A50">
        <f t="shared" si="2"/>
        <v>2004</v>
      </c>
      <c r="B50" s="92">
        <f>Fetch!A47</f>
        <v>38261</v>
      </c>
      <c r="C50" s="98">
        <f t="shared" si="3"/>
        <v>5195833.333333333</v>
      </c>
      <c r="D50" s="273">
        <f t="shared" si="4"/>
        <v>0.02</v>
      </c>
      <c r="E50" s="282">
        <f>+'MONTHLY CURVES'!N42</f>
        <v>2.5000000000000001E-3</v>
      </c>
      <c r="F50" s="282">
        <f t="shared" si="9"/>
        <v>-2.7E-2</v>
      </c>
      <c r="G50" s="66">
        <f t="shared" si="5"/>
        <v>-4.4999999999999988E-3</v>
      </c>
      <c r="H50" s="66">
        <f>'ELBA CURVE'!N42</f>
        <v>0.24187612612612619</v>
      </c>
      <c r="I50" s="64">
        <f>'MONTHLY CURVES'!F42</f>
        <v>3.6460000000000004</v>
      </c>
      <c r="J50" s="66">
        <f t="shared" si="0"/>
        <v>3.8878761261261268</v>
      </c>
      <c r="K50" s="70">
        <f>'MONTHLY CURVES'!G42</f>
        <v>0.30249999999999999</v>
      </c>
      <c r="L50" s="71">
        <f t="shared" si="1"/>
        <v>0.30249999999999999</v>
      </c>
      <c r="M50" s="108">
        <f>'MONTHLY CURVES'!D42</f>
        <v>3.6898602310066607E-2</v>
      </c>
      <c r="N50" s="108">
        <f t="shared" si="10"/>
        <v>0.99</v>
      </c>
      <c r="O50" s="65">
        <f ca="1">_xll.SPRDOPT($J50,$I50,$G50,$M50,$K50,$L50,$N50,$B50-TODAY(),0,0)</f>
        <v>2.5165049390745511E-2</v>
      </c>
      <c r="P50" s="110">
        <f t="shared" ca="1" si="6"/>
        <v>130753.40245941521</v>
      </c>
      <c r="Q50" s="110">
        <f ca="1">-$Q$11*$C50*VLOOKUP(B50,'MONTHLY CURVES'!$C$6:$M$329,3,0)</f>
        <v>-933522.30362404976</v>
      </c>
      <c r="R50" s="110">
        <f t="shared" ca="1" si="7"/>
        <v>-802768.9011646345</v>
      </c>
      <c r="S50" s="120">
        <f ca="1">_xll.SPRDOPT($J50,$I50,$G50,$M50,$K50,$L50,$N50,$B50-TODAY(),0,1)*C50</f>
        <v>-821865.21572501492</v>
      </c>
      <c r="T50" s="120">
        <f ca="1">_xll.SPRDOPT($J50,$I50,$G50,$M50,$K50,$L50,$N50,$B50-TODAY(),0,2)*C50</f>
        <v>913312.19857942429</v>
      </c>
      <c r="U50" s="122">
        <f t="shared" ca="1" si="8"/>
        <v>91446.982854409376</v>
      </c>
    </row>
    <row r="51" spans="1:21" x14ac:dyDescent="0.25">
      <c r="A51">
        <f t="shared" si="2"/>
        <v>2004</v>
      </c>
      <c r="B51" s="92">
        <f>Fetch!A48</f>
        <v>38292</v>
      </c>
      <c r="C51" s="98">
        <f t="shared" si="3"/>
        <v>5195833.333333333</v>
      </c>
      <c r="D51" s="273">
        <f t="shared" si="4"/>
        <v>0.02</v>
      </c>
      <c r="E51" s="282">
        <f>+'MONTHLY CURVES'!N43</f>
        <v>2.5000000000000001E-3</v>
      </c>
      <c r="F51" s="282">
        <f t="shared" si="9"/>
        <v>-2.7E-2</v>
      </c>
      <c r="G51" s="66">
        <f t="shared" si="5"/>
        <v>-4.4999999999999988E-3</v>
      </c>
      <c r="H51" s="66">
        <f>'ELBA CURVE'!N43</f>
        <v>0.48237612612612618</v>
      </c>
      <c r="I51" s="64">
        <f>'MONTHLY CURVES'!F43</f>
        <v>3.7949999999999999</v>
      </c>
      <c r="J51" s="66">
        <f t="shared" si="0"/>
        <v>4.2773761261261258</v>
      </c>
      <c r="K51" s="70">
        <f>'MONTHLY CURVES'!G43</f>
        <v>0.30249999999999999</v>
      </c>
      <c r="L51" s="71">
        <f t="shared" si="1"/>
        <v>0.30249999999999999</v>
      </c>
      <c r="M51" s="108">
        <f>'MONTHLY CURVES'!D43</f>
        <v>3.73586593081532E-2</v>
      </c>
      <c r="N51" s="108">
        <f t="shared" si="10"/>
        <v>0.99</v>
      </c>
      <c r="O51" s="65">
        <f ca="1">_xll.SPRDOPT($J51,$I51,$G51,$M51,$K51,$L51,$N51,$B51-TODAY(),0,0)</f>
        <v>5.8532478736033561E-3</v>
      </c>
      <c r="P51" s="110">
        <f t="shared" ca="1" si="6"/>
        <v>30412.50040993077</v>
      </c>
      <c r="Q51" s="110">
        <f ca="1">-$Q$11*$C51*VLOOKUP(B51,'MONTHLY CURVES'!$C$6:$M$329,3,0)</f>
        <v>-929362.56750002399</v>
      </c>
      <c r="R51" s="110">
        <f t="shared" ca="1" si="7"/>
        <v>-898950.06709009316</v>
      </c>
      <c r="S51" s="120">
        <f ca="1">_xll.SPRDOPT($J51,$I51,$G51,$M51,$K51,$L51,$N51,$B51-TODAY(),0,1)*C51</f>
        <v>-223820.88013104122</v>
      </c>
      <c r="T51" s="120">
        <f ca="1">_xll.SPRDOPT($J51,$I51,$G51,$M51,$K51,$L51,$N51,$B51-TODAY(),0,2)*C51</f>
        <v>260567.99836330517</v>
      </c>
      <c r="U51" s="122">
        <f t="shared" ca="1" si="8"/>
        <v>36747.118232263951</v>
      </c>
    </row>
    <row r="52" spans="1:21" x14ac:dyDescent="0.25">
      <c r="A52">
        <f t="shared" si="2"/>
        <v>2004</v>
      </c>
      <c r="B52" s="92">
        <f>Fetch!A49</f>
        <v>38322</v>
      </c>
      <c r="C52" s="98">
        <f t="shared" si="3"/>
        <v>5195833.333333333</v>
      </c>
      <c r="D52" s="273">
        <f t="shared" si="4"/>
        <v>0.02</v>
      </c>
      <c r="E52" s="282">
        <f>+'MONTHLY CURVES'!N44</f>
        <v>2.5000000000000001E-3</v>
      </c>
      <c r="F52" s="282">
        <f t="shared" si="9"/>
        <v>-2.7E-2</v>
      </c>
      <c r="G52" s="66">
        <f t="shared" si="5"/>
        <v>-4.4999999999999988E-3</v>
      </c>
      <c r="H52" s="66">
        <f>'ELBA CURVE'!N44</f>
        <v>0.83037612612612621</v>
      </c>
      <c r="I52" s="64">
        <f>'MONTHLY CURVES'!F44</f>
        <v>3.9470000000000001</v>
      </c>
      <c r="J52" s="66">
        <f t="shared" si="0"/>
        <v>4.7773761261261267</v>
      </c>
      <c r="K52" s="70">
        <f>'MONTHLY CURVES'!G44</f>
        <v>0.29749999999999999</v>
      </c>
      <c r="L52" s="71">
        <f t="shared" si="1"/>
        <v>0.29749999999999999</v>
      </c>
      <c r="M52" s="108">
        <f>'MONTHLY CURVES'!D44</f>
        <v>3.78038758256172E-2</v>
      </c>
      <c r="N52" s="108">
        <f t="shared" si="10"/>
        <v>0.99</v>
      </c>
      <c r="O52" s="65">
        <f ca="1">_xll.SPRDOPT($J52,$I52,$G52,$M52,$K52,$L52,$N52,$B52-TODAY(),0,0)</f>
        <v>4.2957805742597219E-4</v>
      </c>
      <c r="P52" s="110">
        <f t="shared" ca="1" si="6"/>
        <v>2232.0159900424469</v>
      </c>
      <c r="Q52" s="110">
        <f ca="1">-$Q$11*$C52*VLOOKUP(B52,'MONTHLY CURVES'!$C$6:$M$329,3,0)</f>
        <v>-925287.39554259658</v>
      </c>
      <c r="R52" s="110">
        <f t="shared" ca="1" si="7"/>
        <v>-923055.37955255411</v>
      </c>
      <c r="S52" s="120">
        <f ca="1">_xll.SPRDOPT($J52,$I52,$G52,$M52,$K52,$L52,$N52,$B52-TODAY(),0,1)*C52</f>
        <v>-19799.680222226889</v>
      </c>
      <c r="T52" s="120">
        <f ca="1">_xll.SPRDOPT($J52,$I52,$G52,$M52,$K52,$L52,$N52,$B52-TODAY(),0,2)*C52</f>
        <v>24555.500939195055</v>
      </c>
      <c r="U52" s="122">
        <f t="shared" ca="1" si="8"/>
        <v>4755.8207169681664</v>
      </c>
    </row>
    <row r="53" spans="1:21" x14ac:dyDescent="0.25">
      <c r="A53">
        <f t="shared" si="2"/>
        <v>2005</v>
      </c>
      <c r="B53" s="92">
        <f>Fetch!A50</f>
        <v>38353</v>
      </c>
      <c r="C53" s="98">
        <f t="shared" si="3"/>
        <v>5195833.333333333</v>
      </c>
      <c r="D53" s="273">
        <f t="shared" si="4"/>
        <v>0.02</v>
      </c>
      <c r="E53" s="282">
        <f>+'MONTHLY CURVES'!N45</f>
        <v>2.5000000000000001E-3</v>
      </c>
      <c r="F53" s="282">
        <f t="shared" si="9"/>
        <v>-2.7E-2</v>
      </c>
      <c r="G53" s="66">
        <f t="shared" si="5"/>
        <v>-4.4999999999999988E-3</v>
      </c>
      <c r="H53" s="66">
        <f>'ELBA CURVE'!N45</f>
        <v>1.2903209459459459</v>
      </c>
      <c r="I53" s="64">
        <f>'MONTHLY CURVES'!F45</f>
        <v>4.0070000000000006</v>
      </c>
      <c r="J53" s="66">
        <f t="shared" si="0"/>
        <v>5.2973209459459465</v>
      </c>
      <c r="K53" s="70">
        <f>'MONTHLY CURVES'!G45</f>
        <v>0.29749999999999999</v>
      </c>
      <c r="L53" s="71">
        <f t="shared" si="1"/>
        <v>0.29749999999999999</v>
      </c>
      <c r="M53" s="108">
        <f>'MONTHLY CURVES'!D45</f>
        <v>3.82521196870007E-2</v>
      </c>
      <c r="N53" s="108">
        <f t="shared" si="10"/>
        <v>0.99</v>
      </c>
      <c r="O53" s="65">
        <f ca="1">_xll.SPRDOPT($J53,$I53,$G53,$M53,$K53,$L53,$N53,$B53-TODAY(),0,0)</f>
        <v>6.9481063291802927E-6</v>
      </c>
      <c r="P53" s="110">
        <f t="shared" ca="1" si="6"/>
        <v>36.10120246869927</v>
      </c>
      <c r="Q53" s="110">
        <f ca="1">-$Q$11*$C53*VLOOKUP(B53,'MONTHLY CURVES'!$C$6:$M$329,3,0)</f>
        <v>-921059.98167806212</v>
      </c>
      <c r="R53" s="110">
        <f t="shared" ca="1" si="7"/>
        <v>-921023.88047559338</v>
      </c>
      <c r="S53" s="120">
        <f ca="1">_xll.SPRDOPT($J53,$I53,$G53,$M53,$K53,$L53,$N53,$B53-TODAY(),0,1)*C53</f>
        <v>-377.3374504131437</v>
      </c>
      <c r="T53" s="120">
        <f ca="1">_xll.SPRDOPT($J53,$I53,$G53,$M53,$K53,$L53,$N53,$B53-TODAY(),0,2)*C53</f>
        <v>508.34749681927968</v>
      </c>
      <c r="U53" s="122">
        <f t="shared" ca="1" si="8"/>
        <v>131.01004640613598</v>
      </c>
    </row>
    <row r="54" spans="1:21" x14ac:dyDescent="0.25">
      <c r="A54">
        <f t="shared" si="2"/>
        <v>2005</v>
      </c>
      <c r="B54" s="92">
        <f>Fetch!A51</f>
        <v>38384</v>
      </c>
      <c r="C54" s="98">
        <f t="shared" si="3"/>
        <v>5195833.333333333</v>
      </c>
      <c r="D54" s="273">
        <f t="shared" si="4"/>
        <v>0.02</v>
      </c>
      <c r="E54" s="282">
        <f>+'MONTHLY CURVES'!N46</f>
        <v>2.5000000000000001E-3</v>
      </c>
      <c r="F54" s="282">
        <f t="shared" si="9"/>
        <v>-2.7E-2</v>
      </c>
      <c r="G54" s="66">
        <f t="shared" si="5"/>
        <v>-4.4999999999999988E-3</v>
      </c>
      <c r="H54" s="66">
        <f>'ELBA CURVE'!N46</f>
        <v>1.2843209459459457</v>
      </c>
      <c r="I54" s="64">
        <f>'MONTHLY CURVES'!F46</f>
        <v>3.919</v>
      </c>
      <c r="J54" s="66">
        <f t="shared" si="0"/>
        <v>5.2033209459459453</v>
      </c>
      <c r="K54" s="70">
        <f>'MONTHLY CURVES'!G46</f>
        <v>0.29499999999999998</v>
      </c>
      <c r="L54" s="71">
        <f t="shared" si="1"/>
        <v>0.29499999999999998</v>
      </c>
      <c r="M54" s="108">
        <f>'MONTHLY CURVES'!D46</f>
        <v>3.8690635033692203E-2</v>
      </c>
      <c r="N54" s="108">
        <f t="shared" si="10"/>
        <v>0.99</v>
      </c>
      <c r="O54" s="65">
        <f ca="1">_xll.SPRDOPT($J54,$I54,$G54,$M54,$K54,$L54,$N54,$B54-TODAY(),0,0)</f>
        <v>5.761558272222476E-6</v>
      </c>
      <c r="P54" s="110">
        <f t="shared" ca="1" si="6"/>
        <v>29.936096522755946</v>
      </c>
      <c r="Q54" s="110">
        <f ca="1">-$Q$11*$C54*VLOOKUP(B54,'MONTHLY CURVES'!$C$6:$M$329,3,0)</f>
        <v>-916812.31762831495</v>
      </c>
      <c r="R54" s="110">
        <f t="shared" ca="1" si="7"/>
        <v>-916782.38153179223</v>
      </c>
      <c r="S54" s="120">
        <f ca="1">_xll.SPRDOPT($J54,$I54,$G54,$M54,$K54,$L54,$N54,$B54-TODAY(),0,1)*C54</f>
        <v>-319.83774494805766</v>
      </c>
      <c r="T54" s="120">
        <f ca="1">_xll.SPRDOPT($J54,$I54,$G54,$M54,$K54,$L54,$N54,$B54-TODAY(),0,2)*C54</f>
        <v>432.71952132357205</v>
      </c>
      <c r="U54" s="122">
        <f t="shared" ca="1" si="8"/>
        <v>112.88177637551439</v>
      </c>
    </row>
    <row r="55" spans="1:21" x14ac:dyDescent="0.25">
      <c r="A55">
        <f t="shared" si="2"/>
        <v>2005</v>
      </c>
      <c r="B55" s="92">
        <f>Fetch!A52</f>
        <v>38412</v>
      </c>
      <c r="C55" s="98">
        <f t="shared" si="3"/>
        <v>5195833.333333333</v>
      </c>
      <c r="D55" s="273">
        <f t="shared" si="4"/>
        <v>0.02</v>
      </c>
      <c r="E55" s="282">
        <f>+'MONTHLY CURVES'!N47</f>
        <v>2.5000000000000001E-3</v>
      </c>
      <c r="F55" s="282">
        <f t="shared" si="9"/>
        <v>-2.7E-2</v>
      </c>
      <c r="G55" s="66">
        <f t="shared" si="5"/>
        <v>-4.4999999999999988E-3</v>
      </c>
      <c r="H55" s="66">
        <f>'ELBA CURVE'!N47</f>
        <v>0.52732094594594592</v>
      </c>
      <c r="I55" s="64">
        <f>'MONTHLY CURVES'!F47</f>
        <v>3.78</v>
      </c>
      <c r="J55" s="66">
        <f t="shared" si="0"/>
        <v>4.3073209459459454</v>
      </c>
      <c r="K55" s="70">
        <f>'MONTHLY CURVES'!G47</f>
        <v>0.28000000000000003</v>
      </c>
      <c r="L55" s="71">
        <f t="shared" si="1"/>
        <v>0.28000000000000003</v>
      </c>
      <c r="M55" s="108">
        <f>'MONTHLY CURVES'!D47</f>
        <v>3.9086713466840402E-2</v>
      </c>
      <c r="N55" s="108">
        <f t="shared" si="10"/>
        <v>0.99</v>
      </c>
      <c r="O55" s="65">
        <f ca="1">_xll.SPRDOPT($J55,$I55,$G55,$M55,$K55,$L55,$N55,$B55-TODAY(),0,0)</f>
        <v>3.4932323179732781E-3</v>
      </c>
      <c r="P55" s="110">
        <f t="shared" ca="1" si="6"/>
        <v>18150.252918802824</v>
      </c>
      <c r="Q55" s="110">
        <f ca="1">-$Q$11*$C55*VLOOKUP(B55,'MONTHLY CURVES'!$C$6:$M$329,3,0)</f>
        <v>-912935.49140352989</v>
      </c>
      <c r="R55" s="110">
        <f t="shared" ca="1" si="7"/>
        <v>-894785.2384847271</v>
      </c>
      <c r="S55" s="120">
        <f ca="1">_xll.SPRDOPT($J55,$I55,$G55,$M55,$K55,$L55,$N55,$B55-TODAY(),0,1)*C55</f>
        <v>-145098.78676407266</v>
      </c>
      <c r="T55" s="120">
        <f ca="1">_xll.SPRDOPT($J55,$I55,$G55,$M55,$K55,$L55,$N55,$B55-TODAY(),0,2)*C55</f>
        <v>170327.49305721224</v>
      </c>
      <c r="U55" s="122">
        <f t="shared" ca="1" si="8"/>
        <v>25228.706293139578</v>
      </c>
    </row>
    <row r="56" spans="1:21" x14ac:dyDescent="0.25">
      <c r="A56">
        <f t="shared" si="2"/>
        <v>2005</v>
      </c>
      <c r="B56" s="92">
        <f>Fetch!A53</f>
        <v>38443</v>
      </c>
      <c r="C56" s="98">
        <f t="shared" si="3"/>
        <v>5195833.333333333</v>
      </c>
      <c r="D56" s="273">
        <f t="shared" si="4"/>
        <v>0.02</v>
      </c>
      <c r="E56" s="282">
        <f>+'MONTHLY CURVES'!N48</f>
        <v>2.5000000000000001E-3</v>
      </c>
      <c r="F56" s="282">
        <f t="shared" si="9"/>
        <v>-2.7E-2</v>
      </c>
      <c r="G56" s="66">
        <f t="shared" si="5"/>
        <v>-4.4999999999999988E-3</v>
      </c>
      <c r="H56" s="66">
        <f>'ELBA CURVE'!N48</f>
        <v>0.24982094594594589</v>
      </c>
      <c r="I56" s="64">
        <f>'MONTHLY CURVES'!F48</f>
        <v>3.6260000000000003</v>
      </c>
      <c r="J56" s="66">
        <f t="shared" si="0"/>
        <v>3.8758209459459461</v>
      </c>
      <c r="K56" s="70">
        <f>'MONTHLY CURVES'!G48</f>
        <v>0.27</v>
      </c>
      <c r="L56" s="71">
        <f t="shared" si="1"/>
        <v>0.27</v>
      </c>
      <c r="M56" s="108">
        <f>'MONTHLY CURVES'!D48</f>
        <v>3.9496039991010701E-2</v>
      </c>
      <c r="N56" s="108">
        <f t="shared" si="10"/>
        <v>0.99</v>
      </c>
      <c r="O56" s="65">
        <f ca="1">_xll.SPRDOPT($J56,$I56,$G56,$M56,$K56,$L56,$N56,$B56-TODAY(),0,0)</f>
        <v>2.0835387151509593E-2</v>
      </c>
      <c r="P56" s="110">
        <f t="shared" ca="1" si="6"/>
        <v>108257.19907471859</v>
      </c>
      <c r="Q56" s="110">
        <f ca="1">-$Q$11*$C56*VLOOKUP(B56,'MONTHLY CURVES'!$C$6:$M$329,3,0)</f>
        <v>-908688.77250670467</v>
      </c>
      <c r="R56" s="110">
        <f t="shared" ca="1" si="7"/>
        <v>-800431.57343198603</v>
      </c>
      <c r="S56" s="120">
        <f ca="1">_xll.SPRDOPT($J56,$I56,$G56,$M56,$K56,$L56,$N56,$B56-TODAY(),0,1)*C56</f>
        <v>-726059.03437852382</v>
      </c>
      <c r="T56" s="120">
        <f ca="1">_xll.SPRDOPT($J56,$I56,$G56,$M56,$K56,$L56,$N56,$B56-TODAY(),0,2)*C56</f>
        <v>806881.82197573478</v>
      </c>
      <c r="U56" s="122">
        <f t="shared" ca="1" si="8"/>
        <v>80822.787597210961</v>
      </c>
    </row>
    <row r="57" spans="1:21" x14ac:dyDescent="0.25">
      <c r="A57">
        <f t="shared" si="2"/>
        <v>2005</v>
      </c>
      <c r="B57" s="92">
        <f>Fetch!A54</f>
        <v>38473</v>
      </c>
      <c r="C57" s="98">
        <f t="shared" si="3"/>
        <v>5195833.333333333</v>
      </c>
      <c r="D57" s="273">
        <f t="shared" si="4"/>
        <v>0.02</v>
      </c>
      <c r="E57" s="282">
        <f>+'MONTHLY CURVES'!N49</f>
        <v>2.5000000000000001E-3</v>
      </c>
      <c r="F57" s="282">
        <f t="shared" si="9"/>
        <v>-2.7E-2</v>
      </c>
      <c r="G57" s="66">
        <f t="shared" si="5"/>
        <v>-4.4999999999999988E-3</v>
      </c>
      <c r="H57" s="66">
        <f>'ELBA CURVE'!N49</f>
        <v>0.21032094594594591</v>
      </c>
      <c r="I57" s="64">
        <f>'MONTHLY CURVES'!F49</f>
        <v>3.6310000000000002</v>
      </c>
      <c r="J57" s="66">
        <f t="shared" si="0"/>
        <v>3.8413209459459461</v>
      </c>
      <c r="K57" s="70">
        <f>'MONTHLY CURVES'!G49</f>
        <v>0.26250000000000001</v>
      </c>
      <c r="L57" s="71">
        <f t="shared" si="1"/>
        <v>0.26250000000000001</v>
      </c>
      <c r="M57" s="108">
        <f>'MONTHLY CURVES'!D49</f>
        <v>3.9866739779777005E-2</v>
      </c>
      <c r="N57" s="108">
        <f t="shared" si="10"/>
        <v>0.99</v>
      </c>
      <c r="O57" s="65">
        <f ca="1">_xll.SPRDOPT($J57,$I57,$G57,$M57,$K57,$L57,$N57,$B57-TODAY(),0,0)</f>
        <v>2.5895887122232557E-2</v>
      </c>
      <c r="P57" s="110">
        <f t="shared" ca="1" si="6"/>
        <v>134550.71350593332</v>
      </c>
      <c r="Q57" s="110">
        <f ca="1">-$Q$11*$C57*VLOOKUP(B57,'MONTHLY CURVES'!$C$6:$M$329,3,0)</f>
        <v>-904618.60929797345</v>
      </c>
      <c r="R57" s="110">
        <f t="shared" ca="1" si="7"/>
        <v>-770067.89579204016</v>
      </c>
      <c r="S57" s="120">
        <f ca="1">_xll.SPRDOPT($J57,$I57,$G57,$M57,$K57,$L57,$N57,$B57-TODAY(),0,1)*C57</f>
        <v>-878594.64207582641</v>
      </c>
      <c r="T57" s="120">
        <f ca="1">_xll.SPRDOPT($J57,$I57,$G57,$M57,$K57,$L57,$N57,$B57-TODAY(),0,2)*C57</f>
        <v>967677.94497259089</v>
      </c>
      <c r="U57" s="122">
        <f t="shared" ca="1" si="8"/>
        <v>89083.302896764479</v>
      </c>
    </row>
    <row r="58" spans="1:21" x14ac:dyDescent="0.25">
      <c r="A58">
        <f t="shared" si="2"/>
        <v>2005</v>
      </c>
      <c r="B58" s="92">
        <f>Fetch!A55</f>
        <v>38504</v>
      </c>
      <c r="C58" s="98">
        <f t="shared" si="3"/>
        <v>5195833.333333333</v>
      </c>
      <c r="D58" s="273">
        <f t="shared" si="4"/>
        <v>0.02</v>
      </c>
      <c r="E58" s="282">
        <f>+'MONTHLY CURVES'!N50</f>
        <v>2.5000000000000001E-3</v>
      </c>
      <c r="F58" s="282">
        <f t="shared" si="9"/>
        <v>-2.7E-2</v>
      </c>
      <c r="G58" s="66">
        <f t="shared" si="5"/>
        <v>-4.4999999999999988E-3</v>
      </c>
      <c r="H58" s="66">
        <f>'ELBA CURVE'!N50</f>
        <v>0.24432094594594594</v>
      </c>
      <c r="I58" s="64">
        <f>'MONTHLY CURVES'!F50</f>
        <v>3.669</v>
      </c>
      <c r="J58" s="66">
        <f t="shared" si="0"/>
        <v>3.9133209459459461</v>
      </c>
      <c r="K58" s="70">
        <f>'MONTHLY CURVES'!G50</f>
        <v>0.25750000000000001</v>
      </c>
      <c r="L58" s="71">
        <f t="shared" si="1"/>
        <v>0.25750000000000001</v>
      </c>
      <c r="M58" s="108">
        <f>'MONTHLY CURVES'!D50</f>
        <v>4.0249796276609698E-2</v>
      </c>
      <c r="N58" s="108">
        <f t="shared" si="10"/>
        <v>0.99</v>
      </c>
      <c r="O58" s="65">
        <f ca="1">_xll.SPRDOPT($J58,$I58,$G58,$M58,$K58,$L58,$N58,$B58-TODAY(),0,0)</f>
        <v>2.0705256567024096E-2</v>
      </c>
      <c r="P58" s="110">
        <f t="shared" ca="1" si="6"/>
        <v>107581.06224616269</v>
      </c>
      <c r="Q58" s="110">
        <f ca="1">-$Q$11*$C58*VLOOKUP(B58,'MONTHLY CURVES'!$C$6:$M$329,3,0)</f>
        <v>-900375.66858106351</v>
      </c>
      <c r="R58" s="110">
        <f t="shared" ca="1" si="7"/>
        <v>-792794.60633490083</v>
      </c>
      <c r="S58" s="120">
        <f ca="1">_xll.SPRDOPT($J58,$I58,$G58,$M58,$K58,$L58,$N58,$B58-TODAY(),0,1)*C58</f>
        <v>-729604.66285480175</v>
      </c>
      <c r="T58" s="120">
        <f ca="1">_xll.SPRDOPT($J58,$I58,$G58,$M58,$K58,$L58,$N58,$B58-TODAY(),0,2)*C58</f>
        <v>808447.09397675307</v>
      </c>
      <c r="U58" s="122">
        <f t="shared" ca="1" si="8"/>
        <v>78842.431121951318</v>
      </c>
    </row>
    <row r="59" spans="1:21" x14ac:dyDescent="0.25">
      <c r="A59">
        <f t="shared" si="2"/>
        <v>2005</v>
      </c>
      <c r="B59" s="92">
        <f>Fetch!A56</f>
        <v>38534</v>
      </c>
      <c r="C59" s="98">
        <f t="shared" si="3"/>
        <v>5195833.333333333</v>
      </c>
      <c r="D59" s="273">
        <f t="shared" si="4"/>
        <v>0.02</v>
      </c>
      <c r="E59" s="282">
        <f>+'MONTHLY CURVES'!N51</f>
        <v>2.5000000000000001E-3</v>
      </c>
      <c r="F59" s="282">
        <f t="shared" si="9"/>
        <v>-2.7E-2</v>
      </c>
      <c r="G59" s="66">
        <f t="shared" si="5"/>
        <v>-4.4999999999999988E-3</v>
      </c>
      <c r="H59" s="66">
        <f>'ELBA CURVE'!N51</f>
        <v>0.27707094594594589</v>
      </c>
      <c r="I59" s="64">
        <f>'MONTHLY CURVES'!F51</f>
        <v>3.714</v>
      </c>
      <c r="J59" s="66">
        <f t="shared" si="0"/>
        <v>3.9910709459459457</v>
      </c>
      <c r="K59" s="70">
        <f>'MONTHLY CURVES'!G51</f>
        <v>0.25750000000000001</v>
      </c>
      <c r="L59" s="71">
        <f t="shared" si="1"/>
        <v>0.25750000000000001</v>
      </c>
      <c r="M59" s="108">
        <f>'MONTHLY CURVES'!D51</f>
        <v>4.0606004466254002E-2</v>
      </c>
      <c r="N59" s="108">
        <f t="shared" si="10"/>
        <v>0.99</v>
      </c>
      <c r="O59" s="65">
        <f ca="1">_xll.SPRDOPT($J59,$I59,$G59,$M59,$K59,$L59,$N59,$B59-TODAY(),0,0)</f>
        <v>1.763533091411636E-2</v>
      </c>
      <c r="P59" s="110">
        <f t="shared" ca="1" si="6"/>
        <v>91630.240207929586</v>
      </c>
      <c r="Q59" s="110">
        <f ca="1">-$Q$11*$C59*VLOOKUP(B59,'MONTHLY CURVES'!$C$6:$M$329,3,0)</f>
        <v>-896281.21052654472</v>
      </c>
      <c r="R59" s="110">
        <f t="shared" ca="1" si="7"/>
        <v>-804650.97031861509</v>
      </c>
      <c r="S59" s="120">
        <f ca="1">_xll.SPRDOPT($J59,$I59,$G59,$M59,$K59,$L59,$N59,$B59-TODAY(),0,1)*C59</f>
        <v>-625161.74028313067</v>
      </c>
      <c r="T59" s="120">
        <f ca="1">_xll.SPRDOPT($J59,$I59,$G59,$M59,$K59,$L59,$N59,$B59-TODAY(),0,2)*C59</f>
        <v>697266.14873716619</v>
      </c>
      <c r="U59" s="122">
        <f t="shared" ca="1" si="8"/>
        <v>72104.408454035525</v>
      </c>
    </row>
    <row r="60" spans="1:21" x14ac:dyDescent="0.25">
      <c r="A60">
        <f t="shared" si="2"/>
        <v>2005</v>
      </c>
      <c r="B60" s="92">
        <f>Fetch!A57</f>
        <v>38565</v>
      </c>
      <c r="C60" s="98">
        <f t="shared" si="3"/>
        <v>5195833.333333333</v>
      </c>
      <c r="D60" s="273">
        <f t="shared" si="4"/>
        <v>0.02</v>
      </c>
      <c r="E60" s="282">
        <f>+'MONTHLY CURVES'!N52</f>
        <v>2.5000000000000001E-3</v>
      </c>
      <c r="F60" s="282">
        <f t="shared" si="9"/>
        <v>-2.7E-2</v>
      </c>
      <c r="G60" s="66">
        <f t="shared" si="5"/>
        <v>-4.4999999999999988E-3</v>
      </c>
      <c r="H60" s="66">
        <f>'ELBA CURVE'!N52</f>
        <v>0.27232094594594597</v>
      </c>
      <c r="I60" s="64">
        <f>'MONTHLY CURVES'!F52</f>
        <v>3.7520000000000002</v>
      </c>
      <c r="J60" s="66">
        <f t="shared" si="0"/>
        <v>4.0243209459459459</v>
      </c>
      <c r="K60" s="70">
        <f>'MONTHLY CURVES'!G52</f>
        <v>0.25750000000000001</v>
      </c>
      <c r="L60" s="71">
        <f t="shared" si="1"/>
        <v>0.25750000000000001</v>
      </c>
      <c r="M60" s="108">
        <f>'MONTHLY CURVES'!D52</f>
        <v>4.0960141811975596E-2</v>
      </c>
      <c r="N60" s="108">
        <f t="shared" si="10"/>
        <v>0.99</v>
      </c>
      <c r="O60" s="65">
        <f ca="1">_xll.SPRDOPT($J60,$I60,$G60,$M60,$K60,$L60,$N60,$B60-TODAY(),0,0)</f>
        <v>1.9301025585307881E-2</v>
      </c>
      <c r="P60" s="110">
        <f t="shared" ca="1" si="6"/>
        <v>100284.91210366219</v>
      </c>
      <c r="Q60" s="110">
        <f ca="1">-$Q$11*$C60*VLOOKUP(B60,'MONTHLY CURVES'!$C$6:$M$329,3,0)</f>
        <v>-892062.18263582676</v>
      </c>
      <c r="R60" s="110">
        <f t="shared" ca="1" si="7"/>
        <v>-791777.27053216461</v>
      </c>
      <c r="S60" s="120">
        <f ca="1">_xll.SPRDOPT($J60,$I60,$G60,$M60,$K60,$L60,$N60,$B60-TODAY(),0,1)*C60</f>
        <v>-660842.85262387898</v>
      </c>
      <c r="T60" s="120">
        <f ca="1">_xll.SPRDOPT($J60,$I60,$G60,$M60,$K60,$L60,$N60,$B60-TODAY(),0,2)*C60</f>
        <v>736366.54825923929</v>
      </c>
      <c r="U60" s="122">
        <f t="shared" ca="1" si="8"/>
        <v>75523.695635360316</v>
      </c>
    </row>
    <row r="61" spans="1:21" x14ac:dyDescent="0.25">
      <c r="A61">
        <f t="shared" si="2"/>
        <v>2005</v>
      </c>
      <c r="B61" s="92">
        <f>Fetch!A58</f>
        <v>38596</v>
      </c>
      <c r="C61" s="98">
        <f t="shared" si="3"/>
        <v>5195833.333333333</v>
      </c>
      <c r="D61" s="273">
        <f t="shared" si="4"/>
        <v>0.02</v>
      </c>
      <c r="E61" s="282">
        <f>+'MONTHLY CURVES'!N53</f>
        <v>2.5000000000000001E-3</v>
      </c>
      <c r="F61" s="282">
        <f t="shared" si="9"/>
        <v>-2.7E-2</v>
      </c>
      <c r="G61" s="66">
        <f t="shared" si="5"/>
        <v>-4.4999999999999988E-3</v>
      </c>
      <c r="H61" s="66">
        <f>'ELBA CURVE'!N53</f>
        <v>0.23157094594594591</v>
      </c>
      <c r="I61" s="64">
        <f>'MONTHLY CURVES'!F53</f>
        <v>3.746</v>
      </c>
      <c r="J61" s="66">
        <f t="shared" si="0"/>
        <v>3.9775709459459461</v>
      </c>
      <c r="K61" s="70">
        <f>'MONTHLY CURVES'!G53</f>
        <v>0.25750000000000001</v>
      </c>
      <c r="L61" s="71">
        <f t="shared" si="1"/>
        <v>0.25750000000000001</v>
      </c>
      <c r="M61" s="108">
        <f>'MONTHLY CURVES'!D53</f>
        <v>4.1314279199756498E-2</v>
      </c>
      <c r="N61" s="108">
        <f t="shared" si="10"/>
        <v>0.99</v>
      </c>
      <c r="O61" s="65">
        <f ca="1">_xll.SPRDOPT($J61,$I61,$G61,$M61,$K61,$L61,$N61,$B61-TODAY(),0,0)</f>
        <v>2.559154002793828E-2</v>
      </c>
      <c r="P61" s="110">
        <f t="shared" ca="1" si="6"/>
        <v>132969.37672849596</v>
      </c>
      <c r="Q61" s="110">
        <f ca="1">-$Q$11*$C61*VLOOKUP(B61,'MONTHLY CURVES'!$C$6:$M$329,3,0)</f>
        <v>-887810.91589382221</v>
      </c>
      <c r="R61" s="110">
        <f t="shared" ca="1" si="7"/>
        <v>-754841.53916532628</v>
      </c>
      <c r="S61" s="120">
        <f ca="1">_xll.SPRDOPT($J61,$I61,$G61,$M61,$K61,$L61,$N61,$B61-TODAY(),0,1)*C61</f>
        <v>-825736.47070888116</v>
      </c>
      <c r="T61" s="120">
        <f ca="1">_xll.SPRDOPT($J61,$I61,$G61,$M61,$K61,$L61,$N61,$B61-TODAY(),0,2)*C61</f>
        <v>913315.13384964259</v>
      </c>
      <c r="U61" s="122">
        <f t="shared" ca="1" si="8"/>
        <v>87578.663140761433</v>
      </c>
    </row>
    <row r="62" spans="1:21" x14ac:dyDescent="0.25">
      <c r="A62">
        <f t="shared" si="2"/>
        <v>2005</v>
      </c>
      <c r="B62" s="92">
        <f>Fetch!A59</f>
        <v>38626</v>
      </c>
      <c r="C62" s="98">
        <f t="shared" si="3"/>
        <v>5195833.333333333</v>
      </c>
      <c r="D62" s="273">
        <f t="shared" si="4"/>
        <v>0.02</v>
      </c>
      <c r="E62" s="282">
        <f>+'MONTHLY CURVES'!N54</f>
        <v>2.5000000000000001E-3</v>
      </c>
      <c r="F62" s="282">
        <f t="shared" si="9"/>
        <v>-2.7E-2</v>
      </c>
      <c r="G62" s="66">
        <f t="shared" si="5"/>
        <v>-4.4999999999999988E-3</v>
      </c>
      <c r="H62" s="66">
        <f>'ELBA CURVE'!N54</f>
        <v>0.24532094594594595</v>
      </c>
      <c r="I62" s="64">
        <f>'MONTHLY CURVES'!F54</f>
        <v>3.746</v>
      </c>
      <c r="J62" s="66">
        <f t="shared" si="0"/>
        <v>3.991320945945946</v>
      </c>
      <c r="K62" s="70">
        <f>'MONTHLY CURVES'!G54</f>
        <v>0.25750000000000001</v>
      </c>
      <c r="L62" s="71">
        <f t="shared" si="1"/>
        <v>0.25750000000000001</v>
      </c>
      <c r="M62" s="108">
        <f>'MONTHLY CURVES'!D54</f>
        <v>4.1648335812001204E-2</v>
      </c>
      <c r="N62" s="108">
        <f t="shared" si="10"/>
        <v>0.99</v>
      </c>
      <c r="O62" s="65">
        <f ca="1">_xll.SPRDOPT($J62,$I62,$G62,$M62,$K62,$L62,$N62,$B62-TODAY(),0,0)</f>
        <v>2.4033212660734386E-2</v>
      </c>
      <c r="P62" s="110">
        <f t="shared" ca="1" si="6"/>
        <v>124872.56744973241</v>
      </c>
      <c r="Q62" s="110">
        <f ca="1">-$Q$11*$C62*VLOOKUP(B62,'MONTHLY CURVES'!$C$6:$M$329,3,0)</f>
        <v>-883696.18029586331</v>
      </c>
      <c r="R62" s="110">
        <f t="shared" ca="1" si="7"/>
        <v>-758823.61284613085</v>
      </c>
      <c r="S62" s="120">
        <f ca="1">_xll.SPRDOPT($J62,$I62,$G62,$M62,$K62,$L62,$N62,$B62-TODAY(),0,1)*C62</f>
        <v>-776362.86342936335</v>
      </c>
      <c r="T62" s="120">
        <f ca="1">_xll.SPRDOPT($J62,$I62,$G62,$M62,$K62,$L62,$N62,$B62-TODAY(),0,2)*C62</f>
        <v>861517.00474247255</v>
      </c>
      <c r="U62" s="122">
        <f t="shared" ca="1" si="8"/>
        <v>85154.141313109198</v>
      </c>
    </row>
    <row r="63" spans="1:21" x14ac:dyDescent="0.25">
      <c r="A63">
        <f t="shared" si="2"/>
        <v>2005</v>
      </c>
      <c r="B63" s="92">
        <f>Fetch!A60</f>
        <v>38657</v>
      </c>
      <c r="C63" s="98">
        <f t="shared" si="3"/>
        <v>5195833.333333333</v>
      </c>
      <c r="D63" s="273">
        <f t="shared" si="4"/>
        <v>0.02</v>
      </c>
      <c r="E63" s="282">
        <f>+'MONTHLY CURVES'!N55</f>
        <v>2.5000000000000001E-3</v>
      </c>
      <c r="F63" s="282">
        <f t="shared" si="9"/>
        <v>-2.7E-2</v>
      </c>
      <c r="G63" s="66">
        <f t="shared" si="5"/>
        <v>-4.4999999999999988E-3</v>
      </c>
      <c r="H63" s="66">
        <f>'ELBA CURVE'!N55</f>
        <v>0.489820945945946</v>
      </c>
      <c r="I63" s="64">
        <f>'MONTHLY CURVES'!F55</f>
        <v>3.895</v>
      </c>
      <c r="J63" s="66">
        <f t="shared" si="0"/>
        <v>4.384820945945946</v>
      </c>
      <c r="K63" s="70">
        <f>'MONTHLY CURVES'!G55</f>
        <v>0.25750000000000001</v>
      </c>
      <c r="L63" s="71">
        <f t="shared" si="1"/>
        <v>0.25750000000000001</v>
      </c>
      <c r="M63" s="108">
        <f>'MONTHLY CURVES'!D55</f>
        <v>4.1974248302385005E-2</v>
      </c>
      <c r="N63" s="108">
        <f t="shared" si="10"/>
        <v>0.99</v>
      </c>
      <c r="O63" s="65">
        <f ca="1">_xll.SPRDOPT($J63,$I63,$G63,$M63,$K63,$L63,$N63,$B63-TODAY(),0,0)</f>
        <v>5.4099108371806056E-3</v>
      </c>
      <c r="P63" s="110">
        <f t="shared" ca="1" si="6"/>
        <v>28108.995058184228</v>
      </c>
      <c r="Q63" s="110">
        <f ca="1">-$Q$11*$C63*VLOOKUP(B63,'MONTHLY CURVES'!$C$6:$M$329,3,0)</f>
        <v>-879481.54868498445</v>
      </c>
      <c r="R63" s="110">
        <f t="shared" ca="1" si="7"/>
        <v>-851372.55362680019</v>
      </c>
      <c r="S63" s="120">
        <f ca="1">_xll.SPRDOPT($J63,$I63,$G63,$M63,$K63,$L63,$N63,$B63-TODAY(),0,1)*C63</f>
        <v>-206410.08241006293</v>
      </c>
      <c r="T63" s="120">
        <f ca="1">_xll.SPRDOPT($J63,$I63,$G63,$M63,$K63,$L63,$N63,$B63-TODAY(),0,2)*C63</f>
        <v>239838.98784032091</v>
      </c>
      <c r="U63" s="122">
        <f t="shared" ca="1" si="8"/>
        <v>33428.90543025799</v>
      </c>
    </row>
    <row r="64" spans="1:21" x14ac:dyDescent="0.25">
      <c r="A64">
        <f t="shared" si="2"/>
        <v>2005</v>
      </c>
      <c r="B64" s="92">
        <f>Fetch!A61</f>
        <v>38687</v>
      </c>
      <c r="C64" s="98">
        <f t="shared" si="3"/>
        <v>5195833.333333333</v>
      </c>
      <c r="D64" s="273">
        <f t="shared" si="4"/>
        <v>0.02</v>
      </c>
      <c r="E64" s="282">
        <f>+'MONTHLY CURVES'!N56</f>
        <v>2.5000000000000001E-3</v>
      </c>
      <c r="F64" s="282">
        <f t="shared" si="9"/>
        <v>-2.7E-2</v>
      </c>
      <c r="G64" s="66">
        <f t="shared" si="5"/>
        <v>-4.4999999999999988E-3</v>
      </c>
      <c r="H64" s="66">
        <f>'ELBA CURVE'!N56</f>
        <v>0.83682094594594603</v>
      </c>
      <c r="I64" s="64">
        <f>'MONTHLY CURVES'!F56</f>
        <v>4.0470000000000006</v>
      </c>
      <c r="J64" s="66">
        <f t="shared" si="0"/>
        <v>4.8838209459459465</v>
      </c>
      <c r="K64" s="70">
        <f>'MONTHLY CURVES'!G56</f>
        <v>0.25750000000000001</v>
      </c>
      <c r="L64" s="71">
        <f t="shared" si="1"/>
        <v>0.25750000000000001</v>
      </c>
      <c r="M64" s="108">
        <f>'MONTHLY CURVES'!D56</f>
        <v>4.2289647520527204E-2</v>
      </c>
      <c r="N64" s="108">
        <f t="shared" si="10"/>
        <v>0.99</v>
      </c>
      <c r="O64" s="65">
        <f ca="1">_xll.SPRDOPT($J64,$I64,$G64,$M64,$K64,$L64,$N64,$B64-TODAY(),0,0)</f>
        <v>4.5320988492497031E-4</v>
      </c>
      <c r="P64" s="110">
        <f t="shared" ca="1" si="6"/>
        <v>2354.8030270893246</v>
      </c>
      <c r="Q64" s="110">
        <f ca="1">-$Q$11*$C64*VLOOKUP(B64,'MONTHLY CURVES'!$C$6:$M$329,3,0)</f>
        <v>-875377.01965022227</v>
      </c>
      <c r="R64" s="110">
        <f t="shared" ca="1" si="7"/>
        <v>-873022.21662313293</v>
      </c>
      <c r="S64" s="120">
        <f ca="1">_xll.SPRDOPT($J64,$I64,$G64,$M64,$K64,$L64,$N64,$B64-TODAY(),0,1)*C64</f>
        <v>-20368.876439283558</v>
      </c>
      <c r="T64" s="120">
        <f ca="1">_xll.SPRDOPT($J64,$I64,$G64,$M64,$K64,$L64,$N64,$B64-TODAY(),0,2)*C64</f>
        <v>25187.418695377914</v>
      </c>
      <c r="U64" s="122">
        <f t="shared" ca="1" si="8"/>
        <v>4818.5422560943553</v>
      </c>
    </row>
    <row r="65" spans="1:21" x14ac:dyDescent="0.25">
      <c r="A65">
        <f t="shared" si="2"/>
        <v>2006</v>
      </c>
      <c r="B65" s="92">
        <f>Fetch!A62</f>
        <v>38718</v>
      </c>
      <c r="C65" s="98">
        <f t="shared" si="3"/>
        <v>5195833.333333333</v>
      </c>
      <c r="D65" s="273">
        <f t="shared" si="4"/>
        <v>0.02</v>
      </c>
      <c r="E65" s="282">
        <f>+'MONTHLY CURVES'!N57</f>
        <v>2.5000000000000001E-3</v>
      </c>
      <c r="F65" s="282">
        <f t="shared" si="9"/>
        <v>-2.7E-2</v>
      </c>
      <c r="G65" s="66">
        <f t="shared" si="5"/>
        <v>-4.4999999999999988E-3</v>
      </c>
      <c r="H65" s="66">
        <f>'ELBA CURVE'!N57</f>
        <v>-0.12707305743243247</v>
      </c>
      <c r="I65" s="64">
        <f>'MONTHLY CURVES'!F57</f>
        <v>4.1095000000000006</v>
      </c>
      <c r="J65" s="66">
        <f t="shared" si="0"/>
        <v>3.9824269425675682</v>
      </c>
      <c r="K65" s="70">
        <f>'MONTHLY CURVES'!G57</f>
        <v>0.25750000000000001</v>
      </c>
      <c r="L65" s="71">
        <f t="shared" si="1"/>
        <v>0.25750000000000001</v>
      </c>
      <c r="M65" s="108">
        <f>'MONTHLY CURVES'!D57</f>
        <v>4.2600001038939801E-2</v>
      </c>
      <c r="N65" s="108">
        <f t="shared" si="10"/>
        <v>0.99</v>
      </c>
      <c r="O65" s="65">
        <f ca="1">_xll.SPRDOPT($J65,$I65,$G65,$M65,$K65,$L65,$N65,$B65-TODAY(),0,0)</f>
        <v>0.16006420053425996</v>
      </c>
      <c r="P65" s="110">
        <f t="shared" ca="1" si="6"/>
        <v>831666.90860925894</v>
      </c>
      <c r="Q65" s="110">
        <f ca="1">-$Q$11*$C65*VLOOKUP(B65,'MONTHLY CURVES'!$C$6:$M$329,3,0)</f>
        <v>-871165.06066243036</v>
      </c>
      <c r="R65" s="110">
        <f t="shared" ca="1" si="7"/>
        <v>-39498.15205317142</v>
      </c>
      <c r="S65" s="120">
        <f ca="1">_xll.SPRDOPT($J65,$I65,$G65,$M65,$K65,$L65,$N65,$B65-TODAY(),0,1)*C65</f>
        <v>-2800448.159503852</v>
      </c>
      <c r="T65" s="120">
        <f ca="1">_xll.SPRDOPT($J65,$I65,$G65,$M65,$K65,$L65,$N65,$B65-TODAY(),0,2)*C65</f>
        <v>2919353.6503573461</v>
      </c>
      <c r="U65" s="122">
        <f t="shared" ca="1" si="8"/>
        <v>118905.49085349403</v>
      </c>
    </row>
    <row r="66" spans="1:21" x14ac:dyDescent="0.25">
      <c r="A66">
        <f t="shared" si="2"/>
        <v>2006</v>
      </c>
      <c r="B66" s="92">
        <f>Fetch!A63</f>
        <v>38749</v>
      </c>
      <c r="C66" s="98">
        <f t="shared" si="3"/>
        <v>5195833.333333333</v>
      </c>
      <c r="D66" s="273">
        <f t="shared" si="4"/>
        <v>0.02</v>
      </c>
      <c r="E66" s="282">
        <f>+'MONTHLY CURVES'!N58</f>
        <v>2.5000000000000001E-3</v>
      </c>
      <c r="F66" s="282">
        <f t="shared" si="9"/>
        <v>-2.7E-2</v>
      </c>
      <c r="G66" s="66">
        <f t="shared" si="5"/>
        <v>-4.4999999999999988E-3</v>
      </c>
      <c r="H66" s="66">
        <f>'ELBA CURVE'!N58</f>
        <v>-0.13857305743243242</v>
      </c>
      <c r="I66" s="64">
        <f>'MONTHLY CURVES'!F58</f>
        <v>4.0215000000000005</v>
      </c>
      <c r="J66" s="66">
        <f t="shared" si="0"/>
        <v>3.8829269425675683</v>
      </c>
      <c r="K66" s="70">
        <f>'MONTHLY CURVES'!G58</f>
        <v>0.25</v>
      </c>
      <c r="L66" s="71">
        <f t="shared" si="1"/>
        <v>0.25</v>
      </c>
      <c r="M66" s="108">
        <f>'MONTHLY CURVES'!D58</f>
        <v>4.2882065419574303E-2</v>
      </c>
      <c r="N66" s="108">
        <f t="shared" si="10"/>
        <v>0.99</v>
      </c>
      <c r="O66" s="65">
        <f ca="1">_xll.SPRDOPT($J66,$I66,$G66,$M66,$K66,$L66,$N66,$B66-TODAY(),0,0)</f>
        <v>0.16186592933319677</v>
      </c>
      <c r="P66" s="110">
        <f t="shared" ca="1" si="6"/>
        <v>841028.39116040152</v>
      </c>
      <c r="Q66" s="110">
        <f ca="1">-$Q$11*$C66*VLOOKUP(B66,'MONTHLY CURVES'!$C$6:$M$329,3,0)</f>
        <v>-867031.30252612242</v>
      </c>
      <c r="R66" s="110">
        <f t="shared" ca="1" si="7"/>
        <v>-26002.911365720909</v>
      </c>
      <c r="S66" s="120">
        <f ca="1">_xll.SPRDOPT($J66,$I66,$G66,$M66,$K66,$L66,$N66,$B66-TODAY(),0,1)*C66</f>
        <v>-2880110.0478276457</v>
      </c>
      <c r="T66" s="120">
        <f ca="1">_xll.SPRDOPT($J66,$I66,$G66,$M66,$K66,$L66,$N66,$B66-TODAY(),0,2)*C66</f>
        <v>2993278.3948911387</v>
      </c>
      <c r="U66" s="122">
        <f t="shared" ca="1" si="8"/>
        <v>113168.34706349298</v>
      </c>
    </row>
    <row r="67" spans="1:21" x14ac:dyDescent="0.25">
      <c r="A67">
        <f t="shared" si="2"/>
        <v>2006</v>
      </c>
      <c r="B67" s="92">
        <f>Fetch!A64</f>
        <v>38777</v>
      </c>
      <c r="C67" s="98">
        <f t="shared" si="3"/>
        <v>5195833.333333333</v>
      </c>
      <c r="D67" s="273">
        <f t="shared" si="4"/>
        <v>0.02</v>
      </c>
      <c r="E67" s="282">
        <f>+'MONTHLY CURVES'!N59</f>
        <v>2.5000000000000001E-3</v>
      </c>
      <c r="F67" s="282">
        <f t="shared" si="9"/>
        <v>-2.7E-2</v>
      </c>
      <c r="G67" s="66">
        <f t="shared" si="5"/>
        <v>-4.4999999999999988E-3</v>
      </c>
      <c r="H67" s="66">
        <f>'ELBA CURVE'!N59</f>
        <v>-0.26982305743243251</v>
      </c>
      <c r="I67" s="64">
        <f>'MONTHLY CURVES'!F59</f>
        <v>3.8824999999999998</v>
      </c>
      <c r="J67" s="66">
        <f t="shared" si="0"/>
        <v>3.6126769425675676</v>
      </c>
      <c r="K67" s="70">
        <f>'MONTHLY CURVES'!G59</f>
        <v>0.24249999999999999</v>
      </c>
      <c r="L67" s="71">
        <f t="shared" si="1"/>
        <v>0.24249999999999999</v>
      </c>
      <c r="M67" s="108">
        <f>'MONTHLY CURVES'!D59</f>
        <v>4.3136833270156501E-2</v>
      </c>
      <c r="N67" s="108">
        <f t="shared" si="10"/>
        <v>0.99</v>
      </c>
      <c r="O67" s="65">
        <f ca="1">_xll.SPRDOPT($J67,$I67,$G67,$M67,$K67,$L67,$N67,$B67-TODAY(),0,0)</f>
        <v>0.23879052915239546</v>
      </c>
      <c r="P67" s="110">
        <f t="shared" ca="1" si="6"/>
        <v>1240715.7910543212</v>
      </c>
      <c r="Q67" s="110">
        <f ca="1">-$Q$11*$C67*VLOOKUP(B67,'MONTHLY CURVES'!$C$6:$M$329,3,0)</f>
        <v>-863279.78618440893</v>
      </c>
      <c r="R67" s="110">
        <f t="shared" ca="1" si="7"/>
        <v>377436.00486991229</v>
      </c>
      <c r="S67" s="120">
        <f ca="1">_xll.SPRDOPT($J67,$I67,$G67,$M67,$K67,$L67,$N67,$B67-TODAY(),0,1)*C67</f>
        <v>-3576405.06655868</v>
      </c>
      <c r="T67" s="120">
        <f ca="1">_xll.SPRDOPT($J67,$I67,$G67,$M67,$K67,$L67,$N67,$B67-TODAY(),0,2)*C67</f>
        <v>3651604.5039447751</v>
      </c>
      <c r="U67" s="122">
        <f t="shared" ca="1" si="8"/>
        <v>75199.437386095058</v>
      </c>
    </row>
    <row r="68" spans="1:21" x14ac:dyDescent="0.25">
      <c r="A68">
        <f t="shared" si="2"/>
        <v>2006</v>
      </c>
      <c r="B68" s="92">
        <f>Fetch!A65</f>
        <v>38808</v>
      </c>
      <c r="C68" s="98">
        <f t="shared" si="3"/>
        <v>5195833.333333333</v>
      </c>
      <c r="D68" s="273">
        <f t="shared" si="4"/>
        <v>0.02</v>
      </c>
      <c r="E68" s="282">
        <f>+'MONTHLY CURVES'!N60</f>
        <v>2.5000000000000001E-3</v>
      </c>
      <c r="F68" s="282">
        <f t="shared" si="9"/>
        <v>-2.7E-2</v>
      </c>
      <c r="G68" s="66">
        <f t="shared" si="5"/>
        <v>-4.4999999999999988E-3</v>
      </c>
      <c r="H68" s="66">
        <f>'ELBA CURVE'!N60</f>
        <v>-0.23232305743243248</v>
      </c>
      <c r="I68" s="64">
        <f>'MONTHLY CURVES'!F60</f>
        <v>3.7285000000000004</v>
      </c>
      <c r="J68" s="66">
        <f t="shared" si="0"/>
        <v>3.4961769425675677</v>
      </c>
      <c r="K68" s="70">
        <f>'MONTHLY CURVES'!G60</f>
        <v>0.24</v>
      </c>
      <c r="L68" s="71">
        <f t="shared" si="1"/>
        <v>0.24</v>
      </c>
      <c r="M68" s="108">
        <f>'MONTHLY CURVES'!D60</f>
        <v>4.3418897701521103E-2</v>
      </c>
      <c r="N68" s="108">
        <f t="shared" si="10"/>
        <v>0.99</v>
      </c>
      <c r="O68" s="65">
        <f ca="1">_xll.SPRDOPT($J68,$I68,$G68,$M68,$K68,$L68,$N68,$B68-TODAY(),0,0)</f>
        <v>0.20999299995864057</v>
      </c>
      <c r="P68" s="110">
        <f t="shared" ca="1" si="6"/>
        <v>1091088.6289517698</v>
      </c>
      <c r="Q68" s="110">
        <f ca="1">-$Q$11*$C68*VLOOKUP(B68,'MONTHLY CURVES'!$C$6:$M$329,3,0)</f>
        <v>-859107.07077103923</v>
      </c>
      <c r="R68" s="110">
        <f t="shared" ca="1" si="7"/>
        <v>231981.55818073056</v>
      </c>
      <c r="S68" s="120">
        <f ca="1">_xll.SPRDOPT($J68,$I68,$G68,$M68,$K68,$L68,$N68,$B68-TODAY(),0,1)*C68</f>
        <v>-3436268.6739762449</v>
      </c>
      <c r="T68" s="120">
        <f ca="1">_xll.SPRDOPT($J68,$I68,$G68,$M68,$K68,$L68,$N68,$B68-TODAY(),0,2)*C68</f>
        <v>3518980.2039026045</v>
      </c>
      <c r="U68" s="122">
        <f t="shared" ca="1" si="8"/>
        <v>82711.529926359653</v>
      </c>
    </row>
    <row r="69" spans="1:21" x14ac:dyDescent="0.25">
      <c r="A69">
        <f t="shared" si="2"/>
        <v>2006</v>
      </c>
      <c r="B69" s="92">
        <f>Fetch!A66</f>
        <v>38838</v>
      </c>
      <c r="C69" s="98">
        <f t="shared" si="3"/>
        <v>5195833.333333333</v>
      </c>
      <c r="D69" s="273">
        <f t="shared" si="4"/>
        <v>0.02</v>
      </c>
      <c r="E69" s="282">
        <f>+'MONTHLY CURVES'!N61</f>
        <v>2.5000000000000001E-3</v>
      </c>
      <c r="F69" s="282">
        <f t="shared" si="9"/>
        <v>-2.7E-2</v>
      </c>
      <c r="G69" s="66">
        <f t="shared" si="5"/>
        <v>-4.4999999999999988E-3</v>
      </c>
      <c r="H69" s="66">
        <f>'ELBA CURVE'!N61</f>
        <v>-0.21432305743243246</v>
      </c>
      <c r="I69" s="64">
        <f>'MONTHLY CURVES'!F61</f>
        <v>3.7335000000000003</v>
      </c>
      <c r="J69" s="66">
        <f t="shared" si="0"/>
        <v>3.5191769425675679</v>
      </c>
      <c r="K69" s="70">
        <f>'MONTHLY CURVES'!G61</f>
        <v>0.23749999999999999</v>
      </c>
      <c r="L69" s="71">
        <f t="shared" si="1"/>
        <v>0.23749999999999999</v>
      </c>
      <c r="M69" s="108">
        <f>'MONTHLY CURVES'!D61</f>
        <v>4.3691863305634897E-2</v>
      </c>
      <c r="N69" s="108">
        <f t="shared" si="10"/>
        <v>0.99</v>
      </c>
      <c r="O69" s="65">
        <f ca="1">_xll.SPRDOPT($J69,$I69,$G69,$M69,$K69,$L69,$N69,$B69-TODAY(),0,0)</f>
        <v>0.19729741665250208</v>
      </c>
      <c r="P69" s="110">
        <f t="shared" ca="1" si="6"/>
        <v>1025124.4940236254</v>
      </c>
      <c r="Q69" s="110">
        <f ca="1">-$Q$11*$C69*VLOOKUP(B69,'MONTHLY CURVES'!$C$6:$M$329,3,0)</f>
        <v>-855050.14862694929</v>
      </c>
      <c r="R69" s="110">
        <f t="shared" ca="1" si="7"/>
        <v>170074.3453966761</v>
      </c>
      <c r="S69" s="120">
        <f ca="1">_xll.SPRDOPT($J69,$I69,$G69,$M69,$K69,$L69,$N69,$B69-TODAY(),0,1)*C69</f>
        <v>-3331822.8958096537</v>
      </c>
      <c r="T69" s="120">
        <f ca="1">_xll.SPRDOPT($J69,$I69,$G69,$M69,$K69,$L69,$N69,$B69-TODAY(),0,2)*C69</f>
        <v>3419194.7812958239</v>
      </c>
      <c r="U69" s="122">
        <f t="shared" ca="1" si="8"/>
        <v>87371.885486170184</v>
      </c>
    </row>
    <row r="70" spans="1:21" x14ac:dyDescent="0.25">
      <c r="A70">
        <f t="shared" si="2"/>
        <v>2006</v>
      </c>
      <c r="B70" s="92">
        <f>Fetch!A67</f>
        <v>38869</v>
      </c>
      <c r="C70" s="98">
        <f t="shared" si="3"/>
        <v>5195833.333333333</v>
      </c>
      <c r="D70" s="273">
        <f t="shared" si="4"/>
        <v>0.02</v>
      </c>
      <c r="E70" s="282">
        <f>+'MONTHLY CURVES'!N62</f>
        <v>2.5000000000000001E-3</v>
      </c>
      <c r="F70" s="282">
        <f t="shared" si="9"/>
        <v>-2.7E-2</v>
      </c>
      <c r="G70" s="66">
        <f t="shared" si="5"/>
        <v>-4.4999999999999988E-3</v>
      </c>
      <c r="H70" s="66">
        <f>'ELBA CURVE'!N62</f>
        <v>-0.19182305743243244</v>
      </c>
      <c r="I70" s="64">
        <f>'MONTHLY CURVES'!F62</f>
        <v>3.7715000000000001</v>
      </c>
      <c r="J70" s="66">
        <f t="shared" si="0"/>
        <v>3.5796769425675676</v>
      </c>
      <c r="K70" s="70">
        <f>'MONTHLY CURVES'!G62</f>
        <v>0.23749999999999999</v>
      </c>
      <c r="L70" s="71">
        <f t="shared" si="1"/>
        <v>0.23749999999999999</v>
      </c>
      <c r="M70" s="108">
        <f>'MONTHLY CURVES'!D62</f>
        <v>4.3973927789435797E-2</v>
      </c>
      <c r="N70" s="108">
        <f t="shared" si="10"/>
        <v>0.99</v>
      </c>
      <c r="O70" s="65">
        <f ca="1">_xll.SPRDOPT($J70,$I70,$G70,$M70,$K70,$L70,$N70,$B70-TODAY(),0,0)</f>
        <v>0.18350796218062285</v>
      </c>
      <c r="P70" s="110">
        <f t="shared" ca="1" si="6"/>
        <v>953476.78683015285</v>
      </c>
      <c r="Q70" s="110">
        <f ca="1">-$Q$11*$C70*VLOOKUP(B70,'MONTHLY CURVES'!$C$6:$M$329,3,0)</f>
        <v>-850839.04019785684</v>
      </c>
      <c r="R70" s="110">
        <f t="shared" ca="1" si="7"/>
        <v>102637.74663229601</v>
      </c>
      <c r="S70" s="120">
        <f ca="1">_xll.SPRDOPT($J70,$I70,$G70,$M70,$K70,$L70,$N70,$B70-TODAY(),0,1)*C70</f>
        <v>-3180066.257223045</v>
      </c>
      <c r="T70" s="120">
        <f ca="1">_xll.SPRDOPT($J70,$I70,$G70,$M70,$K70,$L70,$N70,$B70-TODAY(),0,2)*C70</f>
        <v>3274979.0661903098</v>
      </c>
      <c r="U70" s="122">
        <f t="shared" ca="1" si="8"/>
        <v>94912.808967264835</v>
      </c>
    </row>
    <row r="71" spans="1:21" x14ac:dyDescent="0.25">
      <c r="A71">
        <f t="shared" si="2"/>
        <v>2006</v>
      </c>
      <c r="B71" s="92">
        <f>Fetch!A68</f>
        <v>38899</v>
      </c>
      <c r="C71" s="98">
        <f t="shared" si="3"/>
        <v>5195833.333333333</v>
      </c>
      <c r="D71" s="273">
        <f t="shared" si="4"/>
        <v>0.02</v>
      </c>
      <c r="E71" s="282">
        <f>+'MONTHLY CURVES'!N63</f>
        <v>2.5000000000000001E-3</v>
      </c>
      <c r="F71" s="282">
        <f t="shared" si="9"/>
        <v>-2.7E-2</v>
      </c>
      <c r="G71" s="66">
        <f t="shared" si="5"/>
        <v>-4.4999999999999988E-3</v>
      </c>
      <c r="H71" s="66">
        <f>'ELBA CURVE'!N63</f>
        <v>-0.15057305743243249</v>
      </c>
      <c r="I71" s="64">
        <f>'MONTHLY CURVES'!F63</f>
        <v>3.8165</v>
      </c>
      <c r="J71" s="66">
        <f t="shared" si="0"/>
        <v>3.6659269425675673</v>
      </c>
      <c r="K71" s="70">
        <f>'MONTHLY CURVES'!G63</f>
        <v>0.23749999999999999</v>
      </c>
      <c r="L71" s="71">
        <f t="shared" si="1"/>
        <v>0.23749999999999999</v>
      </c>
      <c r="M71" s="108">
        <f>'MONTHLY CURVES'!D63</f>
        <v>4.4246893444287706E-2</v>
      </c>
      <c r="N71" s="108">
        <f t="shared" si="10"/>
        <v>0.99</v>
      </c>
      <c r="O71" s="65">
        <f ca="1">_xll.SPRDOPT($J71,$I71,$G71,$M71,$K71,$L71,$N71,$B71-TODAY(),0,0)</f>
        <v>0.15994590627242988</v>
      </c>
      <c r="P71" s="110">
        <f t="shared" ca="1" si="6"/>
        <v>831052.27134050021</v>
      </c>
      <c r="Q71" s="110">
        <f ca="1">-$Q$11*$C71*VLOOKUP(B71,'MONTHLY CURVES'!$C$6:$M$329,3,0)</f>
        <v>-846745.89133403916</v>
      </c>
      <c r="R71" s="110">
        <f t="shared" ca="1" si="7"/>
        <v>-15693.619993538945</v>
      </c>
      <c r="S71" s="120">
        <f ca="1">_xll.SPRDOPT($J71,$I71,$G71,$M71,$K71,$L71,$N71,$B71-TODAY(),0,1)*C71</f>
        <v>-2922531.2680676547</v>
      </c>
      <c r="T71" s="120">
        <f ca="1">_xll.SPRDOPT($J71,$I71,$G71,$M71,$K71,$L71,$N71,$B71-TODAY(),0,2)*C71</f>
        <v>3028480.983266864</v>
      </c>
      <c r="U71" s="122">
        <f t="shared" ca="1" si="8"/>
        <v>105949.71519920928</v>
      </c>
    </row>
    <row r="72" spans="1:21" x14ac:dyDescent="0.25">
      <c r="A72">
        <f t="shared" si="2"/>
        <v>2006</v>
      </c>
      <c r="B72" s="92">
        <f>Fetch!A69</f>
        <v>38930</v>
      </c>
      <c r="C72" s="98">
        <f t="shared" si="3"/>
        <v>5195833.333333333</v>
      </c>
      <c r="D72" s="273">
        <f t="shared" si="4"/>
        <v>0.02</v>
      </c>
      <c r="E72" s="282">
        <f>+'MONTHLY CURVES'!N64</f>
        <v>2.5000000000000001E-3</v>
      </c>
      <c r="F72" s="282">
        <f t="shared" si="9"/>
        <v>-2.7E-2</v>
      </c>
      <c r="G72" s="66">
        <f t="shared" si="5"/>
        <v>-4.4999999999999988E-3</v>
      </c>
      <c r="H72" s="66">
        <f>'ELBA CURVE'!N64</f>
        <v>-0.15057305743243249</v>
      </c>
      <c r="I72" s="64">
        <f>'MONTHLY CURVES'!F64</f>
        <v>3.8545000000000003</v>
      </c>
      <c r="J72" s="66">
        <f t="shared" si="0"/>
        <v>3.7039269425675676</v>
      </c>
      <c r="K72" s="70">
        <f>'MONTHLY CURVES'!G64</f>
        <v>0.23749999999999999</v>
      </c>
      <c r="L72" s="71">
        <f t="shared" si="1"/>
        <v>0.23749999999999999</v>
      </c>
      <c r="M72" s="108">
        <f>'MONTHLY CURVES'!D64</f>
        <v>4.4528957980510195E-2</v>
      </c>
      <c r="N72" s="108">
        <f t="shared" si="10"/>
        <v>0.99</v>
      </c>
      <c r="O72" s="65">
        <f ca="1">_xll.SPRDOPT($J72,$I72,$G72,$M72,$K72,$L72,$N72,$B72-TODAY(),0,0)</f>
        <v>0.16059916248905287</v>
      </c>
      <c r="P72" s="110">
        <f t="shared" ca="1" si="6"/>
        <v>834446.48176603718</v>
      </c>
      <c r="Q72" s="110">
        <f ca="1">-$Q$11*$C72*VLOOKUP(B72,'MONTHLY CURVES'!$C$6:$M$329,3,0)</f>
        <v>-842498.3075465986</v>
      </c>
      <c r="R72" s="110">
        <f t="shared" ca="1" si="7"/>
        <v>-8051.8257805614267</v>
      </c>
      <c r="S72" s="120">
        <f ca="1">_xll.SPRDOPT($J72,$I72,$G72,$M72,$K72,$L72,$N72,$B72-TODAY(),0,1)*C72</f>
        <v>-2892107.8722403995</v>
      </c>
      <c r="T72" s="120">
        <f ca="1">_xll.SPRDOPT($J72,$I72,$G72,$M72,$K72,$L72,$N72,$B72-TODAY(),0,2)*C72</f>
        <v>2999047.1570708216</v>
      </c>
      <c r="U72" s="122">
        <f t="shared" ca="1" si="8"/>
        <v>106939.28483042214</v>
      </c>
    </row>
    <row r="73" spans="1:21" x14ac:dyDescent="0.25">
      <c r="A73">
        <f t="shared" si="2"/>
        <v>2006</v>
      </c>
      <c r="B73" s="92">
        <f>Fetch!A70</f>
        <v>38961</v>
      </c>
      <c r="C73" s="98">
        <f t="shared" si="3"/>
        <v>5195833.333333333</v>
      </c>
      <c r="D73" s="273">
        <f t="shared" si="4"/>
        <v>0.02</v>
      </c>
      <c r="E73" s="282">
        <f>+'MONTHLY CURVES'!N65</f>
        <v>2.5000000000000001E-3</v>
      </c>
      <c r="F73" s="282">
        <f t="shared" si="9"/>
        <v>-2.7E-2</v>
      </c>
      <c r="G73" s="66">
        <f t="shared" si="5"/>
        <v>-4.4999999999999988E-3</v>
      </c>
      <c r="H73" s="66">
        <f>'ELBA CURVE'!N65</f>
        <v>-0.24957305743243247</v>
      </c>
      <c r="I73" s="64">
        <f>'MONTHLY CURVES'!F65</f>
        <v>3.8485</v>
      </c>
      <c r="J73" s="66">
        <f t="shared" si="0"/>
        <v>3.5989269425675676</v>
      </c>
      <c r="K73" s="70">
        <f>'MONTHLY CURVES'!G65</f>
        <v>0.23749999999999999</v>
      </c>
      <c r="L73" s="71">
        <f t="shared" si="1"/>
        <v>0.23749999999999999</v>
      </c>
      <c r="M73" s="108">
        <f>'MONTHLY CURVES'!D65</f>
        <v>4.4811022543367302E-2</v>
      </c>
      <c r="N73" s="108">
        <f t="shared" si="10"/>
        <v>0.99</v>
      </c>
      <c r="O73" s="65">
        <f ca="1">_xll.SPRDOPT($J73,$I73,$G73,$M73,$K73,$L73,$N73,$B73-TODAY(),0,0)</f>
        <v>0.21985259976604291</v>
      </c>
      <c r="P73" s="110">
        <f t="shared" ca="1" si="6"/>
        <v>1142317.4662843978</v>
      </c>
      <c r="Q73" s="110">
        <f ca="1">-$Q$11*$C73*VLOOKUP(B73,'MONTHLY CURVES'!$C$6:$M$329,3,0)</f>
        <v>-838232.92206582008</v>
      </c>
      <c r="R73" s="110">
        <f t="shared" ca="1" si="7"/>
        <v>304084.54421857768</v>
      </c>
      <c r="S73" s="120">
        <f ca="1">_xll.SPRDOPT($J73,$I73,$G73,$M73,$K73,$L73,$N73,$B73-TODAY(),0,1)*C73</f>
        <v>-3358357.434626116</v>
      </c>
      <c r="T73" s="120">
        <f ca="1">_xll.SPRDOPT($J73,$I73,$G73,$M73,$K73,$L73,$N73,$B73-TODAY(),0,2)*C73</f>
        <v>3441360.763171325</v>
      </c>
      <c r="U73" s="122">
        <f t="shared" ca="1" si="8"/>
        <v>83003.32854520902</v>
      </c>
    </row>
    <row r="74" spans="1:21" x14ac:dyDescent="0.25">
      <c r="A74">
        <f t="shared" si="2"/>
        <v>2006</v>
      </c>
      <c r="B74" s="92">
        <f>Fetch!A71</f>
        <v>38991</v>
      </c>
      <c r="C74" s="98">
        <f t="shared" si="3"/>
        <v>5195833.333333333</v>
      </c>
      <c r="D74" s="273">
        <f t="shared" si="4"/>
        <v>0.02</v>
      </c>
      <c r="E74" s="282">
        <f>+'MONTHLY CURVES'!N66</f>
        <v>2.5000000000000001E-3</v>
      </c>
      <c r="F74" s="282">
        <f t="shared" si="9"/>
        <v>-2.7E-2</v>
      </c>
      <c r="G74" s="66">
        <f t="shared" si="5"/>
        <v>-4.4999999999999988E-3</v>
      </c>
      <c r="H74" s="66">
        <f>'ELBA CURVE'!N66</f>
        <v>-0.27432305743243246</v>
      </c>
      <c r="I74" s="64">
        <f>'MONTHLY CURVES'!F66</f>
        <v>3.8485</v>
      </c>
      <c r="J74" s="66">
        <f t="shared" si="0"/>
        <v>3.5741769425675676</v>
      </c>
      <c r="K74" s="70">
        <f>'MONTHLY CURVES'!G66</f>
        <v>0.23749999999999999</v>
      </c>
      <c r="L74" s="71">
        <f t="shared" si="1"/>
        <v>0.23749999999999999</v>
      </c>
      <c r="M74" s="108">
        <f>'MONTHLY CURVES'!D66</f>
        <v>4.5083988274715402E-2</v>
      </c>
      <c r="N74" s="108">
        <f t="shared" si="10"/>
        <v>0.99</v>
      </c>
      <c r="O74" s="65">
        <f ca="1">_xll.SPRDOPT($J74,$I74,$G74,$M74,$K74,$L74,$N74,$B74-TODAY(),0,0)</f>
        <v>0.23537359480557854</v>
      </c>
      <c r="P74" s="110">
        <f t="shared" ca="1" si="6"/>
        <v>1222961.9696773184</v>
      </c>
      <c r="Q74" s="110">
        <f ca="1">-$Q$11*$C74*VLOOKUP(B74,'MONTHLY CURVES'!$C$6:$M$329,3,0)</f>
        <v>-834088.64646411396</v>
      </c>
      <c r="R74" s="110">
        <f t="shared" ca="1" si="7"/>
        <v>388873.32321320439</v>
      </c>
      <c r="S74" s="120">
        <f ca="1">_xll.SPRDOPT($J74,$I74,$G74,$M74,$K74,$L74,$N74,$B74-TODAY(),0,1)*C74</f>
        <v>-3435658.3281102572</v>
      </c>
      <c r="T74" s="120">
        <f ca="1">_xll.SPRDOPT($J74,$I74,$G74,$M74,$K74,$L74,$N74,$B74-TODAY(),0,2)*C74</f>
        <v>3512595.8128914139</v>
      </c>
      <c r="U74" s="122">
        <f t="shared" ca="1" si="8"/>
        <v>76937.48478115676</v>
      </c>
    </row>
    <row r="75" spans="1:21" x14ac:dyDescent="0.25">
      <c r="A75">
        <f t="shared" si="2"/>
        <v>2006</v>
      </c>
      <c r="B75" s="92">
        <f>Fetch!A72</f>
        <v>39022</v>
      </c>
      <c r="C75" s="98">
        <f t="shared" si="3"/>
        <v>5195833.333333333</v>
      </c>
      <c r="D75" s="273">
        <f t="shared" si="4"/>
        <v>0.02</v>
      </c>
      <c r="E75" s="282">
        <f>+'MONTHLY CURVES'!N67</f>
        <v>2.5000000000000001E-3</v>
      </c>
      <c r="F75" s="282">
        <f t="shared" si="9"/>
        <v>-2.7E-2</v>
      </c>
      <c r="G75" s="66">
        <f t="shared" si="5"/>
        <v>-4.4999999999999988E-3</v>
      </c>
      <c r="H75" s="66">
        <f>'ELBA CURVE'!N67</f>
        <v>-0.2215730574324325</v>
      </c>
      <c r="I75" s="64">
        <f>'MONTHLY CURVES'!F67</f>
        <v>3.9975000000000001</v>
      </c>
      <c r="J75" s="66">
        <f t="shared" si="0"/>
        <v>3.7759269425675677</v>
      </c>
      <c r="K75" s="70">
        <f>'MONTHLY CURVES'!G67</f>
        <v>0.23749999999999999</v>
      </c>
      <c r="L75" s="71">
        <f t="shared" si="1"/>
        <v>0.23749999999999999</v>
      </c>
      <c r="M75" s="108">
        <f>'MONTHLY CURVES'!D67</f>
        <v>4.5360143383085902E-2</v>
      </c>
      <c r="N75" s="108">
        <f t="shared" si="10"/>
        <v>0.99</v>
      </c>
      <c r="O75" s="65">
        <f ca="1">_xll.SPRDOPT($J75,$I75,$G75,$M75,$K75,$L75,$N75,$B75-TODAY(),0,0)</f>
        <v>0.20381309625636349</v>
      </c>
      <c r="P75" s="110">
        <f t="shared" ca="1" si="6"/>
        <v>1058978.8792986886</v>
      </c>
      <c r="Q75" s="110">
        <f ca="1">-$Q$11*$C75*VLOOKUP(B75,'MONTHLY CURVES'!$C$6:$M$329,3,0)</f>
        <v>-829813.72770380625</v>
      </c>
      <c r="R75" s="110">
        <f t="shared" ca="1" si="7"/>
        <v>229165.15159488237</v>
      </c>
      <c r="S75" s="120">
        <f ca="1">_xll.SPRDOPT($J75,$I75,$G75,$M75,$K75,$L75,$N75,$B75-TODAY(),0,1)*C75</f>
        <v>-3143633.5724363932</v>
      </c>
      <c r="T75" s="120">
        <f ca="1">_xll.SPRDOPT($J75,$I75,$G75,$M75,$K75,$L75,$N75,$B75-TODAY(),0,2)*C75</f>
        <v>3237884.3607113152</v>
      </c>
      <c r="U75" s="122">
        <f t="shared" ca="1" si="8"/>
        <v>94250.788274921943</v>
      </c>
    </row>
    <row r="76" spans="1:21" x14ac:dyDescent="0.25">
      <c r="A76">
        <f t="shared" si="2"/>
        <v>2006</v>
      </c>
      <c r="B76" s="92">
        <f>Fetch!A73</f>
        <v>39052</v>
      </c>
      <c r="C76" s="98">
        <f t="shared" si="3"/>
        <v>5195833.333333333</v>
      </c>
      <c r="D76" s="273">
        <f t="shared" si="4"/>
        <v>0.02</v>
      </c>
      <c r="E76" s="282">
        <f>+'MONTHLY CURVES'!N68</f>
        <v>2.5000000000000001E-3</v>
      </c>
      <c r="F76" s="282">
        <f t="shared" si="9"/>
        <v>-2.7E-2</v>
      </c>
      <c r="G76" s="66">
        <f t="shared" si="5"/>
        <v>-4.4999999999999988E-3</v>
      </c>
      <c r="H76" s="66">
        <f>'ELBA CURVE'!N68</f>
        <v>-0.18982305743243244</v>
      </c>
      <c r="I76" s="64">
        <f>'MONTHLY CURVES'!F68</f>
        <v>4.1495000000000006</v>
      </c>
      <c r="J76" s="66">
        <f t="shared" si="0"/>
        <v>3.959676942567568</v>
      </c>
      <c r="K76" s="70">
        <f>'MONTHLY CURVES'!G68</f>
        <v>0.24</v>
      </c>
      <c r="L76" s="71">
        <f t="shared" si="1"/>
        <v>0.24</v>
      </c>
      <c r="M76" s="108">
        <f>'MONTHLY CURVES'!D68</f>
        <v>4.55444665545994E-2</v>
      </c>
      <c r="N76" s="108">
        <f t="shared" si="10"/>
        <v>0.99</v>
      </c>
      <c r="O76" s="65">
        <f ca="1">_xll.SPRDOPT($J76,$I76,$G76,$M76,$K76,$L76,$N76,$B76-TODAY(),0,0)</f>
        <v>0.18868499264897176</v>
      </c>
      <c r="P76" s="110">
        <f t="shared" ca="1" si="6"/>
        <v>980375.77430528239</v>
      </c>
      <c r="Q76" s="110">
        <f ca="1">-$Q$11*$C76*VLOOKUP(B76,'MONTHLY CURVES'!$C$6:$M$329,3,0)</f>
        <v>-826003.00903006375</v>
      </c>
      <c r="R76" s="110">
        <f t="shared" ca="1" si="7"/>
        <v>154372.76527521864</v>
      </c>
      <c r="S76" s="120">
        <f ca="1">_xll.SPRDOPT($J76,$I76,$G76,$M76,$K76,$L76,$N76,$B76-TODAY(),0,1)*C76</f>
        <v>-2931456.1456874395</v>
      </c>
      <c r="T76" s="120">
        <f ca="1">_xll.SPRDOPT($J76,$I76,$G76,$M76,$K76,$L76,$N76,$B76-TODAY(),0,2)*C76</f>
        <v>3036846.8517628941</v>
      </c>
      <c r="U76" s="122">
        <f t="shared" ca="1" si="8"/>
        <v>105390.7060754546</v>
      </c>
    </row>
    <row r="77" spans="1:21" x14ac:dyDescent="0.25">
      <c r="A77">
        <f t="shared" si="2"/>
        <v>2007</v>
      </c>
      <c r="B77" s="92">
        <f>Fetch!A74</f>
        <v>39083</v>
      </c>
      <c r="C77" s="98">
        <f t="shared" si="3"/>
        <v>5195833.333333333</v>
      </c>
      <c r="D77" s="273">
        <f t="shared" si="4"/>
        <v>0.02</v>
      </c>
      <c r="E77" s="282">
        <f>+'MONTHLY CURVES'!N69</f>
        <v>2.5000000000000001E-3</v>
      </c>
      <c r="F77" s="282">
        <f t="shared" si="9"/>
        <v>-2.7E-2</v>
      </c>
      <c r="G77" s="66">
        <f t="shared" si="5"/>
        <v>-4.4999999999999988E-3</v>
      </c>
      <c r="H77" s="66">
        <f>'ELBA CURVE'!N69</f>
        <v>-0.32438344594594598</v>
      </c>
      <c r="I77" s="64">
        <f>'MONTHLY CURVES'!F69</f>
        <v>4.2145000000000001</v>
      </c>
      <c r="J77" s="66">
        <f t="shared" si="0"/>
        <v>3.8901165540540541</v>
      </c>
      <c r="K77" s="70">
        <f>'MONTHLY CURVES'!G69</f>
        <v>0.24249999999999999</v>
      </c>
      <c r="L77" s="71">
        <f t="shared" si="1"/>
        <v>0.24249999999999999</v>
      </c>
      <c r="M77" s="108">
        <f>'MONTHLY CURVES'!D69</f>
        <v>4.5734933843773799E-2</v>
      </c>
      <c r="N77" s="108">
        <f t="shared" si="10"/>
        <v>0.99</v>
      </c>
      <c r="O77" s="65">
        <f ca="1">_xll.SPRDOPT($J77,$I77,$G77,$M77,$K77,$L77,$N77,$B77-TODAY(),0,0)</f>
        <v>0.27269406131206808</v>
      </c>
      <c r="P77" s="110">
        <f t="shared" ca="1" si="6"/>
        <v>1416872.8935672869</v>
      </c>
      <c r="Q77" s="110">
        <f ca="1">-$Q$11*$C77*VLOOKUP(B77,'MONTHLY CURVES'!$C$6:$M$329,3,0)</f>
        <v>-822058.15384084661</v>
      </c>
      <c r="R77" s="110">
        <f t="shared" ca="1" si="7"/>
        <v>594814.73972644028</v>
      </c>
      <c r="S77" s="120">
        <f ca="1">_xll.SPRDOPT($J77,$I77,$G77,$M77,$K77,$L77,$N77,$B77-TODAY(),0,1)*C77</f>
        <v>-3421326.6714594099</v>
      </c>
      <c r="T77" s="120">
        <f ca="1">_xll.SPRDOPT($J77,$I77,$G77,$M77,$K77,$L77,$N77,$B77-TODAY(),0,2)*C77</f>
        <v>3497871.9364452125</v>
      </c>
      <c r="U77" s="122">
        <f t="shared" ca="1" si="8"/>
        <v>76545.264985802583</v>
      </c>
    </row>
    <row r="78" spans="1:21" x14ac:dyDescent="0.25">
      <c r="A78">
        <f t="shared" si="2"/>
        <v>2007</v>
      </c>
      <c r="B78" s="92">
        <f>Fetch!A75</f>
        <v>39114</v>
      </c>
      <c r="C78" s="98">
        <f t="shared" si="3"/>
        <v>5195833.333333333</v>
      </c>
      <c r="D78" s="273">
        <f t="shared" si="4"/>
        <v>0.02</v>
      </c>
      <c r="E78" s="282">
        <f>+'MONTHLY CURVES'!N70</f>
        <v>2.5000000000000001E-3</v>
      </c>
      <c r="F78" s="282">
        <f t="shared" si="9"/>
        <v>-2.7E-2</v>
      </c>
      <c r="G78" s="66">
        <f t="shared" si="5"/>
        <v>-4.4999999999999988E-3</v>
      </c>
      <c r="H78" s="66">
        <f>'ELBA CURVE'!N70</f>
        <v>-0.33438344594594599</v>
      </c>
      <c r="I78" s="64">
        <f>'MONTHLY CURVES'!F70</f>
        <v>4.1265000000000001</v>
      </c>
      <c r="J78" s="66">
        <f t="shared" ref="J78:J141" si="11">+I78+H78</f>
        <v>3.7921165540540542</v>
      </c>
      <c r="K78" s="70">
        <f>'MONTHLY CURVES'!G70</f>
        <v>0.23749999999999999</v>
      </c>
      <c r="L78" s="71">
        <f t="shared" ref="L78:L141" si="12">+K78</f>
        <v>0.23749999999999999</v>
      </c>
      <c r="M78" s="108">
        <f>'MONTHLY CURVES'!D70</f>
        <v>4.5925401145085101E-2</v>
      </c>
      <c r="N78" s="108">
        <f t="shared" si="10"/>
        <v>0.99</v>
      </c>
      <c r="O78" s="65">
        <f ca="1">_xll.SPRDOPT($J78,$I78,$G78,$M78,$K78,$L78,$N78,$B78-TODAY(),0,0)</f>
        <v>0.27603200890667429</v>
      </c>
      <c r="P78" s="110">
        <f t="shared" ca="1" si="6"/>
        <v>1434216.3129442618</v>
      </c>
      <c r="Q78" s="110">
        <f ca="1">-$Q$11*$C78*VLOOKUP(B78,'MONTHLY CURVES'!$C$6:$M$329,3,0)</f>
        <v>-818106.35265404836</v>
      </c>
      <c r="R78" s="110">
        <f t="shared" ca="1" si="7"/>
        <v>616109.96029021346</v>
      </c>
      <c r="S78" s="120">
        <f ca="1">_xll.SPRDOPT($J78,$I78,$G78,$M78,$K78,$L78,$N78,$B78-TODAY(),0,1)*C78</f>
        <v>-3473554.2345261518</v>
      </c>
      <c r="T78" s="120">
        <f ca="1">_xll.SPRDOPT($J78,$I78,$G78,$M78,$K78,$L78,$N78,$B78-TODAY(),0,2)*C78</f>
        <v>3543465.1875338466</v>
      </c>
      <c r="U78" s="122">
        <f t="shared" ca="1" si="8"/>
        <v>69910.953007694799</v>
      </c>
    </row>
    <row r="79" spans="1:21" x14ac:dyDescent="0.25">
      <c r="A79">
        <f t="shared" ref="A79:A142" si="13">YEAR(B79)</f>
        <v>2007</v>
      </c>
      <c r="B79" s="92">
        <f>Fetch!A76</f>
        <v>39142</v>
      </c>
      <c r="C79" s="98">
        <f t="shared" ref="C79:C142" si="14">58000000*1.075/12</f>
        <v>5195833.333333333</v>
      </c>
      <c r="D79" s="273">
        <f t="shared" ref="D79:D142" si="15">+D78</f>
        <v>0.02</v>
      </c>
      <c r="E79" s="282">
        <f>+'MONTHLY CURVES'!N71</f>
        <v>2.5000000000000001E-3</v>
      </c>
      <c r="F79" s="282">
        <f t="shared" si="9"/>
        <v>-2.7E-2</v>
      </c>
      <c r="G79" s="66">
        <f t="shared" ref="G79:G142" si="16">+D79+F79+E79</f>
        <v>-4.4999999999999988E-3</v>
      </c>
      <c r="H79" s="66">
        <f>'ELBA CURVE'!N71</f>
        <v>-0.39438344594594599</v>
      </c>
      <c r="I79" s="64">
        <f>'MONTHLY CURVES'!F71</f>
        <v>3.9874999999999998</v>
      </c>
      <c r="J79" s="66">
        <f t="shared" si="11"/>
        <v>3.5931165540540539</v>
      </c>
      <c r="K79" s="70">
        <f>'MONTHLY CURVES'!G71</f>
        <v>0.23250000000000001</v>
      </c>
      <c r="L79" s="71">
        <f t="shared" si="12"/>
        <v>0.23250000000000001</v>
      </c>
      <c r="M79" s="108">
        <f>'MONTHLY CURVES'!D71</f>
        <v>4.6097436137347202E-2</v>
      </c>
      <c r="N79" s="108">
        <f t="shared" si="10"/>
        <v>0.99</v>
      </c>
      <c r="O79" s="65">
        <f ca="1">_xll.SPRDOPT($J79,$I79,$G79,$M79,$K79,$L79,$N79,$B79-TODAY(),0,0)</f>
        <v>0.31385560841585491</v>
      </c>
      <c r="P79" s="110">
        <f t="shared" ref="P79:P142" ca="1" si="17">+O79*C79</f>
        <v>1630741.4320607127</v>
      </c>
      <c r="Q79" s="110">
        <f ca="1">-$Q$11*$C79*VLOOKUP(B79,'MONTHLY CURVES'!$C$6:$M$329,3,0)</f>
        <v>-814531.25108060997</v>
      </c>
      <c r="R79" s="110">
        <f t="shared" ref="R79:R142" ca="1" si="18">+Q79+P79</f>
        <v>816210.18098010274</v>
      </c>
      <c r="S79" s="120">
        <f ca="1">_xll.SPRDOPT($J79,$I79,$G79,$M79,$K79,$L79,$N79,$B79-TODAY(),0,1)*C79</f>
        <v>-3679438.0068794037</v>
      </c>
      <c r="T79" s="120">
        <f ca="1">_xll.SPRDOPT($J79,$I79,$G79,$M79,$K79,$L79,$N79,$B79-TODAY(),0,2)*C79</f>
        <v>3728663.6359062623</v>
      </c>
      <c r="U79" s="122">
        <f t="shared" ref="U79:U142" ca="1" si="19">+T79+S79</f>
        <v>49225.629026858602</v>
      </c>
    </row>
    <row r="80" spans="1:21" x14ac:dyDescent="0.25">
      <c r="A80">
        <f t="shared" si="13"/>
        <v>2007</v>
      </c>
      <c r="B80" s="92">
        <f>Fetch!A77</f>
        <v>39173</v>
      </c>
      <c r="C80" s="98">
        <f t="shared" si="14"/>
        <v>5195833.333333333</v>
      </c>
      <c r="D80" s="273">
        <f t="shared" si="15"/>
        <v>0.02</v>
      </c>
      <c r="E80" s="282">
        <f>+'MONTHLY CURVES'!N72</f>
        <v>2.5000000000000001E-3</v>
      </c>
      <c r="F80" s="282">
        <f t="shared" ref="F80:F143" si="20">+F79</f>
        <v>-2.7E-2</v>
      </c>
      <c r="G80" s="66">
        <f t="shared" si="16"/>
        <v>-4.4999999999999988E-3</v>
      </c>
      <c r="H80" s="66">
        <f>'ELBA CURVE'!N72</f>
        <v>-0.37188344594594597</v>
      </c>
      <c r="I80" s="64">
        <f>'MONTHLY CURVES'!F72</f>
        <v>3.8335000000000004</v>
      </c>
      <c r="J80" s="66">
        <f t="shared" si="11"/>
        <v>3.4616165540540544</v>
      </c>
      <c r="K80" s="70">
        <f>'MONTHLY CURVES'!G72</f>
        <v>0.23250000000000001</v>
      </c>
      <c r="L80" s="71">
        <f t="shared" si="12"/>
        <v>0.23250000000000001</v>
      </c>
      <c r="M80" s="108">
        <f>'MONTHLY CURVES'!D72</f>
        <v>4.6287903461756902E-2</v>
      </c>
      <c r="N80" s="108">
        <f t="shared" ref="N80:N143" si="21">+N79</f>
        <v>0.99</v>
      </c>
      <c r="O80" s="65">
        <f ca="1">_xll.SPRDOPT($J80,$I80,$G80,$M80,$K80,$L80,$N80,$B80-TODAY(),0,0)</f>
        <v>0.29529805096189499</v>
      </c>
      <c r="P80" s="110">
        <f t="shared" ca="1" si="17"/>
        <v>1534319.4564561793</v>
      </c>
      <c r="Q80" s="110">
        <f ca="1">-$Q$11*$C80*VLOOKUP(B80,'MONTHLY CURVES'!$C$6:$M$329,3,0)</f>
        <v>-810567.01812420005</v>
      </c>
      <c r="R80" s="110">
        <f t="shared" ca="1" si="18"/>
        <v>723752.43833197921</v>
      </c>
      <c r="S80" s="120">
        <f ca="1">_xll.SPRDOPT($J80,$I80,$G80,$M80,$K80,$L80,$N80,$B80-TODAY(),0,1)*C80</f>
        <v>-3634180.5570319914</v>
      </c>
      <c r="T80" s="120">
        <f ca="1">_xll.SPRDOPT($J80,$I80,$G80,$M80,$K80,$L80,$N80,$B80-TODAY(),0,2)*C80</f>
        <v>3686165.4782025036</v>
      </c>
      <c r="U80" s="122">
        <f t="shared" ca="1" si="19"/>
        <v>51984.921170512214</v>
      </c>
    </row>
    <row r="81" spans="1:21" x14ac:dyDescent="0.25">
      <c r="A81">
        <f t="shared" si="13"/>
        <v>2007</v>
      </c>
      <c r="B81" s="92">
        <f>Fetch!A78</f>
        <v>39203</v>
      </c>
      <c r="C81" s="98">
        <f t="shared" si="14"/>
        <v>5195833.333333333</v>
      </c>
      <c r="D81" s="273">
        <f t="shared" si="15"/>
        <v>0.02</v>
      </c>
      <c r="E81" s="282">
        <f>+'MONTHLY CURVES'!N73</f>
        <v>2.5000000000000001E-3</v>
      </c>
      <c r="F81" s="282">
        <f t="shared" si="20"/>
        <v>-2.7E-2</v>
      </c>
      <c r="G81" s="66">
        <f t="shared" si="16"/>
        <v>-4.4999999999999988E-3</v>
      </c>
      <c r="H81" s="66">
        <f>'ELBA CURVE'!N73</f>
        <v>-0.37188344594594597</v>
      </c>
      <c r="I81" s="64">
        <f>'MONTHLY CURVES'!F73</f>
        <v>3.8385000000000002</v>
      </c>
      <c r="J81" s="66">
        <f t="shared" si="11"/>
        <v>3.4666165540540543</v>
      </c>
      <c r="K81" s="70">
        <f>'MONTHLY CURVES'!G73</f>
        <v>0.23250000000000001</v>
      </c>
      <c r="L81" s="71">
        <f t="shared" si="12"/>
        <v>0.23250000000000001</v>
      </c>
      <c r="M81" s="108">
        <f>'MONTHLY CURVES'!D73</f>
        <v>4.6472226690481601E-2</v>
      </c>
      <c r="N81" s="108">
        <f t="shared" si="21"/>
        <v>0.99</v>
      </c>
      <c r="O81" s="65">
        <f ca="1">_xll.SPRDOPT($J81,$I81,$G81,$M81,$K81,$L81,$N81,$B81-TODAY(),0,0)</f>
        <v>0.29420456341812806</v>
      </c>
      <c r="P81" s="110">
        <f t="shared" ca="1" si="17"/>
        <v>1528637.8774266902</v>
      </c>
      <c r="Q81" s="110">
        <f ca="1">-$Q$11*$C81*VLOOKUP(B81,'MONTHLY CURVES'!$C$6:$M$329,3,0)</f>
        <v>-806724.83423078025</v>
      </c>
      <c r="R81" s="110">
        <f t="shared" ca="1" si="18"/>
        <v>721913.04319590994</v>
      </c>
      <c r="S81" s="120">
        <f ca="1">_xll.SPRDOPT($J81,$I81,$G81,$M81,$K81,$L81,$N81,$B81-TODAY(),0,1)*C81</f>
        <v>-3608191.2062256089</v>
      </c>
      <c r="T81" s="120">
        <f ca="1">_xll.SPRDOPT($J81,$I81,$G81,$M81,$K81,$L81,$N81,$B81-TODAY(),0,2)*C81</f>
        <v>3661116.1808935837</v>
      </c>
      <c r="U81" s="122">
        <f t="shared" ca="1" si="19"/>
        <v>52924.974667974748</v>
      </c>
    </row>
    <row r="82" spans="1:21" x14ac:dyDescent="0.25">
      <c r="A82">
        <f t="shared" si="13"/>
        <v>2007</v>
      </c>
      <c r="B82" s="92">
        <f>Fetch!A79</f>
        <v>39234</v>
      </c>
      <c r="C82" s="98">
        <f t="shared" si="14"/>
        <v>5195833.333333333</v>
      </c>
      <c r="D82" s="273">
        <f t="shared" si="15"/>
        <v>0.02</v>
      </c>
      <c r="E82" s="282">
        <f>+'MONTHLY CURVES'!N74</f>
        <v>2.5000000000000001E-3</v>
      </c>
      <c r="F82" s="282">
        <f t="shared" si="20"/>
        <v>-2.7E-2</v>
      </c>
      <c r="G82" s="66">
        <f t="shared" si="16"/>
        <v>-4.4999999999999988E-3</v>
      </c>
      <c r="H82" s="66">
        <f>'ELBA CURVE'!N74</f>
        <v>-0.37188344594594597</v>
      </c>
      <c r="I82" s="64">
        <f>'MONTHLY CURVES'!F74</f>
        <v>3.8765000000000001</v>
      </c>
      <c r="J82" s="66">
        <f t="shared" si="11"/>
        <v>3.5046165540540541</v>
      </c>
      <c r="K82" s="70">
        <f>'MONTHLY CURVES'!G74</f>
        <v>0.23250000000000001</v>
      </c>
      <c r="L82" s="71">
        <f t="shared" si="12"/>
        <v>0.23250000000000001</v>
      </c>
      <c r="M82" s="108">
        <f>'MONTHLY CURVES'!D74</f>
        <v>4.6662694038767799E-2</v>
      </c>
      <c r="N82" s="108">
        <f t="shared" si="21"/>
        <v>0.99</v>
      </c>
      <c r="O82" s="65">
        <f ca="1">_xll.SPRDOPT($J82,$I82,$G82,$M82,$K82,$L82,$N82,$B82-TODAY(),0,0)</f>
        <v>0.29341597311196188</v>
      </c>
      <c r="P82" s="110">
        <f t="shared" ca="1" si="17"/>
        <v>1524540.4936275685</v>
      </c>
      <c r="Q82" s="110">
        <f ca="1">-$Q$11*$C82*VLOOKUP(B82,'MONTHLY CURVES'!$C$6:$M$329,3,0)</f>
        <v>-802748.8293220083</v>
      </c>
      <c r="R82" s="110">
        <f t="shared" ca="1" si="18"/>
        <v>721791.66430556017</v>
      </c>
      <c r="S82" s="120">
        <f ca="1">_xll.SPRDOPT($J82,$I82,$G82,$M82,$K82,$L82,$N82,$B82-TODAY(),0,1)*C82</f>
        <v>-3573010.8503173944</v>
      </c>
      <c r="T82" s="120">
        <f ca="1">_xll.SPRDOPT($J82,$I82,$G82,$M82,$K82,$L82,$N82,$B82-TODAY(),0,2)*C82</f>
        <v>3627695.0777033432</v>
      </c>
      <c r="U82" s="122">
        <f t="shared" ca="1" si="19"/>
        <v>54684.227385948878</v>
      </c>
    </row>
    <row r="83" spans="1:21" x14ac:dyDescent="0.25">
      <c r="A83">
        <f t="shared" si="13"/>
        <v>2007</v>
      </c>
      <c r="B83" s="92">
        <f>Fetch!A80</f>
        <v>39264</v>
      </c>
      <c r="C83" s="98">
        <f t="shared" si="14"/>
        <v>5195833.333333333</v>
      </c>
      <c r="D83" s="273">
        <f t="shared" si="15"/>
        <v>0.02</v>
      </c>
      <c r="E83" s="282">
        <f>+'MONTHLY CURVES'!N75</f>
        <v>2.5000000000000001E-3</v>
      </c>
      <c r="F83" s="282">
        <f t="shared" si="20"/>
        <v>-2.7E-2</v>
      </c>
      <c r="G83" s="66">
        <f t="shared" si="16"/>
        <v>-4.4999999999999988E-3</v>
      </c>
      <c r="H83" s="66">
        <f>'ELBA CURVE'!N75</f>
        <v>-0.37188344594594597</v>
      </c>
      <c r="I83" s="64">
        <f>'MONTHLY CURVES'!F75</f>
        <v>3.9215</v>
      </c>
      <c r="J83" s="66">
        <f t="shared" si="11"/>
        <v>3.5496165540540541</v>
      </c>
      <c r="K83" s="70">
        <f>'MONTHLY CURVES'!G75</f>
        <v>0.23250000000000001</v>
      </c>
      <c r="L83" s="71">
        <f t="shared" si="12"/>
        <v>0.23250000000000001</v>
      </c>
      <c r="M83" s="108">
        <f>'MONTHLY CURVES'!D75</f>
        <v>4.6847017290596205E-2</v>
      </c>
      <c r="N83" s="108">
        <f t="shared" si="21"/>
        <v>0.99</v>
      </c>
      <c r="O83" s="65">
        <f ca="1">_xll.SPRDOPT($J83,$I83,$G83,$M83,$K83,$L83,$N83,$B83-TODAY(),0,0)</f>
        <v>0.29275663095415222</v>
      </c>
      <c r="P83" s="110">
        <f t="shared" ca="1" si="17"/>
        <v>1521114.661665949</v>
      </c>
      <c r="Q83" s="110">
        <f ca="1">-$Q$11*$C83*VLOOKUP(B83,'MONTHLY CURVES'!$C$6:$M$329,3,0)</f>
        <v>-798895.78275392693</v>
      </c>
      <c r="R83" s="110">
        <f t="shared" ca="1" si="18"/>
        <v>722218.8789120221</v>
      </c>
      <c r="S83" s="120">
        <f ca="1">_xll.SPRDOPT($J83,$I83,$G83,$M83,$K83,$L83,$N83,$B83-TODAY(),0,1)*C83</f>
        <v>-3537023.9670330682</v>
      </c>
      <c r="T83" s="120">
        <f ca="1">_xll.SPRDOPT($J83,$I83,$G83,$M83,$K83,$L83,$N83,$B83-TODAY(),0,2)*C83</f>
        <v>3593579.4728093622</v>
      </c>
      <c r="U83" s="122">
        <f t="shared" ca="1" si="19"/>
        <v>56555.505776294041</v>
      </c>
    </row>
    <row r="84" spans="1:21" x14ac:dyDescent="0.25">
      <c r="A84">
        <f t="shared" si="13"/>
        <v>2007</v>
      </c>
      <c r="B84" s="92">
        <f>Fetch!A81</f>
        <v>39295</v>
      </c>
      <c r="C84" s="98">
        <f t="shared" si="14"/>
        <v>5195833.333333333</v>
      </c>
      <c r="D84" s="273">
        <f t="shared" si="15"/>
        <v>0.02</v>
      </c>
      <c r="E84" s="282">
        <f>+'MONTHLY CURVES'!N76</f>
        <v>2.5000000000000001E-3</v>
      </c>
      <c r="F84" s="282">
        <f t="shared" si="20"/>
        <v>-2.7E-2</v>
      </c>
      <c r="G84" s="66">
        <f t="shared" si="16"/>
        <v>-4.4999999999999988E-3</v>
      </c>
      <c r="H84" s="66">
        <f>'ELBA CURVE'!N76</f>
        <v>-0.37188344594594597</v>
      </c>
      <c r="I84" s="64">
        <f>'MONTHLY CURVES'!F76</f>
        <v>3.9595000000000002</v>
      </c>
      <c r="J84" s="66">
        <f t="shared" si="11"/>
        <v>3.5876165540540543</v>
      </c>
      <c r="K84" s="70">
        <f>'MONTHLY CURVES'!G76</f>
        <v>0.23250000000000001</v>
      </c>
      <c r="L84" s="71">
        <f t="shared" si="12"/>
        <v>0.23250000000000001</v>
      </c>
      <c r="M84" s="108">
        <f>'MONTHLY CURVES'!D76</f>
        <v>4.7037484662755299E-2</v>
      </c>
      <c r="N84" s="108">
        <f t="shared" si="21"/>
        <v>0.99</v>
      </c>
      <c r="O84" s="65">
        <f ca="1">_xll.SPRDOPT($J84,$I84,$G84,$M84,$K84,$L84,$N84,$B84-TODAY(),0,0)</f>
        <v>0.29200010712056707</v>
      </c>
      <c r="P84" s="110">
        <f t="shared" ca="1" si="17"/>
        <v>1517183.8899139464</v>
      </c>
      <c r="Q84" s="110">
        <f ca="1">-$Q$11*$C84*VLOOKUP(B84,'MONTHLY CURVES'!$C$6:$M$329,3,0)</f>
        <v>-794909.09853012615</v>
      </c>
      <c r="R84" s="110">
        <f t="shared" ca="1" si="18"/>
        <v>722274.79138382024</v>
      </c>
      <c r="S84" s="120">
        <f ca="1">_xll.SPRDOPT($J84,$I84,$G84,$M84,$K84,$L84,$N84,$B84-TODAY(),0,1)*C84</f>
        <v>-3502201.2407000554</v>
      </c>
      <c r="T84" s="120">
        <f ca="1">_xll.SPRDOPT($J84,$I84,$G84,$M84,$K84,$L84,$N84,$B84-TODAY(),0,2)*C84</f>
        <v>3560453.1470427196</v>
      </c>
      <c r="U84" s="122">
        <f t="shared" ca="1" si="19"/>
        <v>58251.906342664268</v>
      </c>
    </row>
    <row r="85" spans="1:21" x14ac:dyDescent="0.25">
      <c r="A85">
        <f t="shared" si="13"/>
        <v>2007</v>
      </c>
      <c r="B85" s="92">
        <f>Fetch!A82</f>
        <v>39326</v>
      </c>
      <c r="C85" s="98">
        <f t="shared" si="14"/>
        <v>5195833.333333333</v>
      </c>
      <c r="D85" s="273">
        <f t="shared" si="15"/>
        <v>0.02</v>
      </c>
      <c r="E85" s="282">
        <f>+'MONTHLY CURVES'!N77</f>
        <v>2.5000000000000001E-3</v>
      </c>
      <c r="F85" s="282">
        <f t="shared" si="20"/>
        <v>-2.7E-2</v>
      </c>
      <c r="G85" s="66">
        <f t="shared" si="16"/>
        <v>-4.4999999999999988E-3</v>
      </c>
      <c r="H85" s="66">
        <f>'ELBA CURVE'!N77</f>
        <v>-0.40188344594594599</v>
      </c>
      <c r="I85" s="64">
        <f>'MONTHLY CURVES'!F77</f>
        <v>3.9535</v>
      </c>
      <c r="J85" s="66">
        <f t="shared" si="11"/>
        <v>3.5516165540540539</v>
      </c>
      <c r="K85" s="70">
        <f>'MONTHLY CURVES'!G77</f>
        <v>0.23250000000000001</v>
      </c>
      <c r="L85" s="71">
        <f t="shared" si="12"/>
        <v>0.23250000000000001</v>
      </c>
      <c r="M85" s="108">
        <f>'MONTHLY CURVES'!D77</f>
        <v>4.7227952047043796E-2</v>
      </c>
      <c r="N85" s="108">
        <f t="shared" si="21"/>
        <v>0.99</v>
      </c>
      <c r="O85" s="65">
        <f ca="1">_xll.SPRDOPT($J85,$I85,$G85,$M85,$K85,$L85,$N85,$B85-TODAY(),0,0)</f>
        <v>0.31106725857873135</v>
      </c>
      <c r="P85" s="110">
        <f t="shared" ca="1" si="17"/>
        <v>1616253.6310319914</v>
      </c>
      <c r="Q85" s="110">
        <f ca="1">-$Q$11*$C85*VLOOKUP(B85,'MONTHLY CURVES'!$C$6:$M$329,3,0)</f>
        <v>-790917.40357140207</v>
      </c>
      <c r="R85" s="110">
        <f t="shared" ca="1" si="18"/>
        <v>825336.22746058938</v>
      </c>
      <c r="S85" s="120">
        <f ca="1">_xll.SPRDOPT($J85,$I85,$G85,$M85,$K85,$L85,$N85,$B85-TODAY(),0,1)*C85</f>
        <v>-3555748.2962387018</v>
      </c>
      <c r="T85" s="120">
        <f ca="1">_xll.SPRDOPT($J85,$I85,$G85,$M85,$K85,$L85,$N85,$B85-TODAY(),0,2)*C85</f>
        <v>3607186.2503236299</v>
      </c>
      <c r="U85" s="122">
        <f t="shared" ca="1" si="19"/>
        <v>51437.954084928147</v>
      </c>
    </row>
    <row r="86" spans="1:21" x14ac:dyDescent="0.25">
      <c r="A86">
        <f t="shared" si="13"/>
        <v>2007</v>
      </c>
      <c r="B86" s="92">
        <f>Fetch!A83</f>
        <v>39356</v>
      </c>
      <c r="C86" s="98">
        <f t="shared" si="14"/>
        <v>5195833.333333333</v>
      </c>
      <c r="D86" s="273">
        <f t="shared" si="15"/>
        <v>0.02</v>
      </c>
      <c r="E86" s="282">
        <f>+'MONTHLY CURVES'!N78</f>
        <v>2.5000000000000001E-3</v>
      </c>
      <c r="F86" s="282">
        <f t="shared" si="20"/>
        <v>-2.7E-2</v>
      </c>
      <c r="G86" s="66">
        <f t="shared" si="16"/>
        <v>-4.4999999999999988E-3</v>
      </c>
      <c r="H86" s="66">
        <f>'ELBA CURVE'!N78</f>
        <v>-0.37188344594594597</v>
      </c>
      <c r="I86" s="64">
        <f>'MONTHLY CURVES'!F78</f>
        <v>3.9535</v>
      </c>
      <c r="J86" s="66">
        <f t="shared" si="11"/>
        <v>3.5816165540540541</v>
      </c>
      <c r="K86" s="70">
        <f>'MONTHLY CURVES'!G78</f>
        <v>0.23250000000000001</v>
      </c>
      <c r="L86" s="71">
        <f t="shared" si="12"/>
        <v>0.23250000000000001</v>
      </c>
      <c r="M86" s="108">
        <f>'MONTHLY CURVES'!D78</f>
        <v>4.7412275333710098E-2</v>
      </c>
      <c r="N86" s="108">
        <f t="shared" si="21"/>
        <v>0.99</v>
      </c>
      <c r="O86" s="65">
        <f ca="1">_xll.SPRDOPT($J86,$I86,$G86,$M86,$K86,$L86,$N86,$B86-TODAY(),0,0)</f>
        <v>0.28961091949128454</v>
      </c>
      <c r="P86" s="110">
        <f t="shared" ca="1" si="17"/>
        <v>1504770.0691901324</v>
      </c>
      <c r="Q86" s="110">
        <f ca="1">-$Q$11*$C86*VLOOKUP(B86,'MONTHLY CURVES'!$C$6:$M$329,3,0)</f>
        <v>-787049.96521858231</v>
      </c>
      <c r="R86" s="110">
        <f t="shared" ca="1" si="18"/>
        <v>717720.10397155012</v>
      </c>
      <c r="S86" s="120">
        <f ca="1">_xll.SPRDOPT($J86,$I86,$G86,$M86,$K86,$L86,$N86,$B86-TODAY(),0,1)*C86</f>
        <v>-3454599.5536738108</v>
      </c>
      <c r="T86" s="120">
        <f ca="1">_xll.SPRDOPT($J86,$I86,$G86,$M86,$K86,$L86,$N86,$B86-TODAY(),0,2)*C86</f>
        <v>3514224.0113842827</v>
      </c>
      <c r="U86" s="122">
        <f t="shared" ca="1" si="19"/>
        <v>59624.457710471936</v>
      </c>
    </row>
    <row r="87" spans="1:21" x14ac:dyDescent="0.25">
      <c r="A87">
        <f t="shared" si="13"/>
        <v>2007</v>
      </c>
      <c r="B87" s="92">
        <f>Fetch!A84</f>
        <v>39387</v>
      </c>
      <c r="C87" s="98">
        <f t="shared" si="14"/>
        <v>5195833.333333333</v>
      </c>
      <c r="D87" s="273">
        <f t="shared" si="15"/>
        <v>0.02</v>
      </c>
      <c r="E87" s="282">
        <f>+'MONTHLY CURVES'!N79</f>
        <v>2.5000000000000001E-3</v>
      </c>
      <c r="F87" s="282">
        <f t="shared" si="20"/>
        <v>-2.7E-2</v>
      </c>
      <c r="G87" s="66">
        <f t="shared" si="16"/>
        <v>-4.4999999999999988E-3</v>
      </c>
      <c r="H87" s="66">
        <f>'ELBA CURVE'!N79</f>
        <v>-0.33188344594594599</v>
      </c>
      <c r="I87" s="64">
        <f>'MONTHLY CURVES'!F79</f>
        <v>4.1025</v>
      </c>
      <c r="J87" s="66">
        <f t="shared" si="11"/>
        <v>3.7706165540540542</v>
      </c>
      <c r="K87" s="70">
        <f>'MONTHLY CURVES'!G79</f>
        <v>0.23250000000000001</v>
      </c>
      <c r="L87" s="71">
        <f t="shared" si="12"/>
        <v>0.23250000000000001</v>
      </c>
      <c r="M87" s="108">
        <f>'MONTHLY CURVES'!D79</f>
        <v>4.7602742741864795E-2</v>
      </c>
      <c r="N87" s="108">
        <f t="shared" si="21"/>
        <v>0.99</v>
      </c>
      <c r="O87" s="65">
        <f ca="1">_xll.SPRDOPT($J87,$I87,$G87,$M87,$K87,$L87,$N87,$B87-TODAY(),0,0)</f>
        <v>0.26453050036810427</v>
      </c>
      <c r="P87" s="110">
        <f t="shared" ca="1" si="17"/>
        <v>1374456.3914959417</v>
      </c>
      <c r="Q87" s="110">
        <f ca="1">-$Q$11*$C87*VLOOKUP(B87,'MONTHLY CURVES'!$C$6:$M$329,3,0)</f>
        <v>-783049.22517961368</v>
      </c>
      <c r="R87" s="110">
        <f t="shared" ca="1" si="18"/>
        <v>591407.16631632799</v>
      </c>
      <c r="S87" s="120">
        <f ca="1">_xll.SPRDOPT($J87,$I87,$G87,$M87,$K87,$L87,$N87,$B87-TODAY(),0,1)*C87</f>
        <v>-3275009.7576090693</v>
      </c>
      <c r="T87" s="120">
        <f ca="1">_xll.SPRDOPT($J87,$I87,$G87,$M87,$K87,$L87,$N87,$B87-TODAY(),0,2)*C87</f>
        <v>3348725.5158505295</v>
      </c>
      <c r="U87" s="122">
        <f t="shared" ca="1" si="19"/>
        <v>73715.758241460193</v>
      </c>
    </row>
    <row r="88" spans="1:21" x14ac:dyDescent="0.25">
      <c r="A88">
        <f t="shared" si="13"/>
        <v>2007</v>
      </c>
      <c r="B88" s="92">
        <f>Fetch!A85</f>
        <v>39417</v>
      </c>
      <c r="C88" s="98">
        <f t="shared" si="14"/>
        <v>5195833.333333333</v>
      </c>
      <c r="D88" s="273">
        <f t="shared" si="15"/>
        <v>0.02</v>
      </c>
      <c r="E88" s="282">
        <f>+'MONTHLY CURVES'!N80</f>
        <v>2.5000000000000001E-3</v>
      </c>
      <c r="F88" s="282">
        <f t="shared" si="20"/>
        <v>-2.7E-2</v>
      </c>
      <c r="G88" s="66">
        <f t="shared" si="16"/>
        <v>-4.4999999999999988E-3</v>
      </c>
      <c r="H88" s="66">
        <f>'ELBA CURVE'!N80</f>
        <v>-0.344383445945946</v>
      </c>
      <c r="I88" s="64">
        <f>'MONTHLY CURVES'!F80</f>
        <v>4.2545000000000002</v>
      </c>
      <c r="J88" s="66">
        <f t="shared" si="11"/>
        <v>3.9101165540540541</v>
      </c>
      <c r="K88" s="70">
        <f>'MONTHLY CURVES'!G80</f>
        <v>0.23250000000000001</v>
      </c>
      <c r="L88" s="71">
        <f t="shared" si="12"/>
        <v>0.23250000000000001</v>
      </c>
      <c r="M88" s="108">
        <f>'MONTHLY CURVES'!D80</f>
        <v>4.7787066051625096E-2</v>
      </c>
      <c r="N88" s="108">
        <f t="shared" si="21"/>
        <v>0.99</v>
      </c>
      <c r="O88" s="65">
        <f ca="1">_xll.SPRDOPT($J88,$I88,$G88,$M88,$K88,$L88,$N88,$B88-TODAY(),0,0)</f>
        <v>0.2735797719914837</v>
      </c>
      <c r="P88" s="110">
        <f t="shared" ca="1" si="17"/>
        <v>1421474.8986390841</v>
      </c>
      <c r="Q88" s="110">
        <f ca="1">-$Q$11*$C88*VLOOKUP(B88,'MONTHLY CURVES'!$C$6:$M$329,3,0)</f>
        <v>-779173.55410003953</v>
      </c>
      <c r="R88" s="110">
        <f t="shared" ca="1" si="18"/>
        <v>642301.34453904454</v>
      </c>
      <c r="S88" s="120">
        <f ca="1">_xll.SPRDOPT($J88,$I88,$G88,$M88,$K88,$L88,$N88,$B88-TODAY(),0,1)*C88</f>
        <v>-3252768.0290181688</v>
      </c>
      <c r="T88" s="120">
        <f ca="1">_xll.SPRDOPT($J88,$I88,$G88,$M88,$K88,$L88,$N88,$B88-TODAY(),0,2)*C88</f>
        <v>3327056.7320321877</v>
      </c>
      <c r="U88" s="122">
        <f t="shared" ca="1" si="19"/>
        <v>74288.703014018945</v>
      </c>
    </row>
    <row r="89" spans="1:21" x14ac:dyDescent="0.25">
      <c r="A89">
        <f t="shared" si="13"/>
        <v>2008</v>
      </c>
      <c r="B89" s="92">
        <f>Fetch!A86</f>
        <v>39448</v>
      </c>
      <c r="C89" s="98">
        <f t="shared" si="14"/>
        <v>5195833.333333333</v>
      </c>
      <c r="D89" s="273">
        <f t="shared" si="15"/>
        <v>0.02</v>
      </c>
      <c r="E89" s="282">
        <f>+'MONTHLY CURVES'!N81</f>
        <v>2.5000000000000001E-3</v>
      </c>
      <c r="F89" s="282">
        <f t="shared" si="20"/>
        <v>-2.7E-2</v>
      </c>
      <c r="G89" s="66">
        <f t="shared" si="16"/>
        <v>-4.4999999999999988E-3</v>
      </c>
      <c r="H89" s="66">
        <f>'ELBA CURVE'!N81</f>
        <v>-0.32188344594594598</v>
      </c>
      <c r="I89" s="64">
        <f>'MONTHLY CURVES'!F81</f>
        <v>4.3220000000000001</v>
      </c>
      <c r="J89" s="66">
        <f t="shared" si="11"/>
        <v>4.0001165540540544</v>
      </c>
      <c r="K89" s="70">
        <f>'MONTHLY CURVES'!G81</f>
        <v>0.23250000000000001</v>
      </c>
      <c r="L89" s="71">
        <f t="shared" si="12"/>
        <v>0.23250000000000001</v>
      </c>
      <c r="M89" s="108">
        <f>'MONTHLY CURVES'!D81</f>
        <v>4.7977533483640804E-2</v>
      </c>
      <c r="N89" s="108">
        <f t="shared" si="21"/>
        <v>0.99</v>
      </c>
      <c r="O89" s="65">
        <f ca="1">_xll.SPRDOPT($J89,$I89,$G89,$M89,$K89,$L89,$N89,$B89-TODAY(),0,0)</f>
        <v>0.25977276969855134</v>
      </c>
      <c r="P89" s="110">
        <f t="shared" ca="1" si="17"/>
        <v>1349736.0158920563</v>
      </c>
      <c r="Q89" s="110">
        <f ca="1">-$Q$11*$C89*VLOOKUP(B89,'MONTHLY CURVES'!$C$6:$M$329,3,0)</f>
        <v>-775164.84281208366</v>
      </c>
      <c r="R89" s="110">
        <f t="shared" ca="1" si="18"/>
        <v>574571.17307997262</v>
      </c>
      <c r="S89" s="120">
        <f ca="1">_xll.SPRDOPT($J89,$I89,$G89,$M89,$K89,$L89,$N89,$B89-TODAY(),0,1)*C89</f>
        <v>-3143683.9670752706</v>
      </c>
      <c r="T89" s="120">
        <f ca="1">_xll.SPRDOPT($J89,$I89,$G89,$M89,$K89,$L89,$N89,$B89-TODAY(),0,2)*C89</f>
        <v>3225161.4818561263</v>
      </c>
      <c r="U89" s="122">
        <f t="shared" ca="1" si="19"/>
        <v>81477.514780855738</v>
      </c>
    </row>
    <row r="90" spans="1:21" x14ac:dyDescent="0.25">
      <c r="A90">
        <f t="shared" si="13"/>
        <v>2008</v>
      </c>
      <c r="B90" s="92">
        <f>Fetch!A87</f>
        <v>39479</v>
      </c>
      <c r="C90" s="98">
        <f t="shared" si="14"/>
        <v>5195833.333333333</v>
      </c>
      <c r="D90" s="273">
        <f t="shared" si="15"/>
        <v>0.02</v>
      </c>
      <c r="E90" s="282">
        <f>+'MONTHLY CURVES'!N82</f>
        <v>2.5000000000000001E-3</v>
      </c>
      <c r="F90" s="282">
        <f t="shared" si="20"/>
        <v>-2.7E-2</v>
      </c>
      <c r="G90" s="66">
        <f t="shared" si="16"/>
        <v>-4.4999999999999988E-3</v>
      </c>
      <c r="H90" s="66">
        <f>'ELBA CURVE'!N82</f>
        <v>-0.33188344594594599</v>
      </c>
      <c r="I90" s="64">
        <f>'MONTHLY CURVES'!F82</f>
        <v>4.234</v>
      </c>
      <c r="J90" s="66">
        <f t="shared" si="11"/>
        <v>3.9021165540540541</v>
      </c>
      <c r="K90" s="70">
        <f>'MONTHLY CURVES'!G82</f>
        <v>0.23250000000000001</v>
      </c>
      <c r="L90" s="71">
        <f t="shared" si="12"/>
        <v>0.23250000000000001</v>
      </c>
      <c r="M90" s="108">
        <f>'MONTHLY CURVES'!D82</f>
        <v>4.8168000927781E-2</v>
      </c>
      <c r="N90" s="108">
        <f t="shared" si="21"/>
        <v>0.99</v>
      </c>
      <c r="O90" s="65">
        <f ca="1">_xll.SPRDOPT($J90,$I90,$G90,$M90,$K90,$L90,$N90,$B90-TODAY(),0,0)</f>
        <v>0.2635509118343044</v>
      </c>
      <c r="P90" s="110">
        <f t="shared" ca="1" si="17"/>
        <v>1369366.6127390731</v>
      </c>
      <c r="Q90" s="110">
        <f ca="1">-$Q$11*$C90*VLOOKUP(B90,'MONTHLY CURVES'!$C$6:$M$329,3,0)</f>
        <v>-771152.48944880418</v>
      </c>
      <c r="R90" s="110">
        <f t="shared" ca="1" si="18"/>
        <v>598214.12329026894</v>
      </c>
      <c r="S90" s="120">
        <f ca="1">_xll.SPRDOPT($J90,$I90,$G90,$M90,$K90,$L90,$N90,$B90-TODAY(),0,1)*C90</f>
        <v>-3172061.7812035722</v>
      </c>
      <c r="T90" s="120">
        <f ca="1">_xll.SPRDOPT($J90,$I90,$G90,$M90,$K90,$L90,$N90,$B90-TODAY(),0,2)*C90</f>
        <v>3250248.3820260074</v>
      </c>
      <c r="U90" s="122">
        <f t="shared" ca="1" si="19"/>
        <v>78186.600822435226</v>
      </c>
    </row>
    <row r="91" spans="1:21" x14ac:dyDescent="0.25">
      <c r="A91">
        <f t="shared" si="13"/>
        <v>2008</v>
      </c>
      <c r="B91" s="92">
        <f>Fetch!A88</f>
        <v>39508</v>
      </c>
      <c r="C91" s="98">
        <f t="shared" si="14"/>
        <v>5195833.333333333</v>
      </c>
      <c r="D91" s="273">
        <f t="shared" si="15"/>
        <v>0.02</v>
      </c>
      <c r="E91" s="282">
        <f>+'MONTHLY CURVES'!N83</f>
        <v>2.5000000000000001E-3</v>
      </c>
      <c r="F91" s="282">
        <f t="shared" si="20"/>
        <v>-2.7E-2</v>
      </c>
      <c r="G91" s="66">
        <f t="shared" si="16"/>
        <v>-4.4999999999999988E-3</v>
      </c>
      <c r="H91" s="66">
        <f>'ELBA CURVE'!N83</f>
        <v>-0.39188344594594599</v>
      </c>
      <c r="I91" s="64">
        <f>'MONTHLY CURVES'!F83</f>
        <v>4.0949999999999998</v>
      </c>
      <c r="J91" s="66">
        <f t="shared" si="11"/>
        <v>3.7031165540540538</v>
      </c>
      <c r="K91" s="70">
        <f>'MONTHLY CURVES'!G83</f>
        <v>0.2225</v>
      </c>
      <c r="L91" s="71">
        <f t="shared" si="12"/>
        <v>0.2225</v>
      </c>
      <c r="M91" s="108">
        <f>'MONTHLY CURVES'!D83</f>
        <v>4.8346180160694405E-2</v>
      </c>
      <c r="N91" s="108">
        <f t="shared" si="21"/>
        <v>0.99</v>
      </c>
      <c r="O91" s="65">
        <f ca="1">_xll.SPRDOPT($J91,$I91,$G91,$M91,$K91,$L91,$N91,$B91-TODAY(),0,0)</f>
        <v>0.29640973657482161</v>
      </c>
      <c r="P91" s="110">
        <f t="shared" ca="1" si="17"/>
        <v>1540095.5896200105</v>
      </c>
      <c r="Q91" s="110">
        <f ca="1">-$Q$11*$C91*VLOOKUP(B91,'MONTHLY CURVES'!$C$6:$M$329,3,0)</f>
        <v>-767395.94319329888</v>
      </c>
      <c r="R91" s="110">
        <f t="shared" ca="1" si="18"/>
        <v>772699.64642671158</v>
      </c>
      <c r="S91" s="120">
        <f ca="1">_xll.SPRDOPT($J91,$I91,$G91,$M91,$K91,$L91,$N91,$B91-TODAY(),0,1)*C91</f>
        <v>-3393916.8026738027</v>
      </c>
      <c r="T91" s="120">
        <f ca="1">_xll.SPRDOPT($J91,$I91,$G91,$M91,$K91,$L91,$N91,$B91-TODAY(),0,2)*C91</f>
        <v>3448973.6866866346</v>
      </c>
      <c r="U91" s="122">
        <f t="shared" ca="1" si="19"/>
        <v>55056.884012831841</v>
      </c>
    </row>
    <row r="92" spans="1:21" x14ac:dyDescent="0.25">
      <c r="A92">
        <f t="shared" si="13"/>
        <v>2008</v>
      </c>
      <c r="B92" s="92">
        <f>Fetch!A89</f>
        <v>39539</v>
      </c>
      <c r="C92" s="98">
        <f t="shared" si="14"/>
        <v>5195833.333333333</v>
      </c>
      <c r="D92" s="273">
        <f t="shared" si="15"/>
        <v>0.02</v>
      </c>
      <c r="E92" s="282">
        <f>+'MONTHLY CURVES'!N84</f>
        <v>2.5000000000000001E-3</v>
      </c>
      <c r="F92" s="282">
        <f t="shared" si="20"/>
        <v>-2.7E-2</v>
      </c>
      <c r="G92" s="66">
        <f t="shared" si="16"/>
        <v>-4.4999999999999988E-3</v>
      </c>
      <c r="H92" s="66">
        <f>'ELBA CURVE'!N84</f>
        <v>-0.36938344594594602</v>
      </c>
      <c r="I92" s="64">
        <f>'MONTHLY CURVES'!F84</f>
        <v>3.9410000000000003</v>
      </c>
      <c r="J92" s="66">
        <f t="shared" si="11"/>
        <v>3.5716165540540543</v>
      </c>
      <c r="K92" s="70">
        <f>'MONTHLY CURVES'!G84</f>
        <v>0.2225</v>
      </c>
      <c r="L92" s="71">
        <f t="shared" si="12"/>
        <v>0.2225</v>
      </c>
      <c r="M92" s="108">
        <f>'MONTHLY CURVES'!D84</f>
        <v>4.8536647628297999E-2</v>
      </c>
      <c r="N92" s="108">
        <f t="shared" si="21"/>
        <v>0.99</v>
      </c>
      <c r="O92" s="65">
        <f ca="1">_xll.SPRDOPT($J92,$I92,$G92,$M92,$K92,$L92,$N92,$B92-TODAY(),0,0)</f>
        <v>0.27888218530243591</v>
      </c>
      <c r="P92" s="110">
        <f t="shared" ca="1" si="17"/>
        <v>1449025.3544672399</v>
      </c>
      <c r="Q92" s="110">
        <f ca="1">-$Q$11*$C92*VLOOKUP(B92,'MONTHLY CURVES'!$C$6:$M$329,3,0)</f>
        <v>-763377.31819635234</v>
      </c>
      <c r="R92" s="110">
        <f t="shared" ca="1" si="18"/>
        <v>685648.03627088759</v>
      </c>
      <c r="S92" s="120">
        <f ca="1">_xll.SPRDOPT($J92,$I92,$G92,$M92,$K92,$L92,$N92,$B92-TODAY(),0,1)*C92</f>
        <v>-3348899.2093966263</v>
      </c>
      <c r="T92" s="120">
        <f ca="1">_xll.SPRDOPT($J92,$I92,$G92,$M92,$K92,$L92,$N92,$B92-TODAY(),0,2)*C92</f>
        <v>3406544.8390064663</v>
      </c>
      <c r="U92" s="122">
        <f t="shared" ca="1" si="19"/>
        <v>57645.629609839991</v>
      </c>
    </row>
    <row r="93" spans="1:21" x14ac:dyDescent="0.25">
      <c r="A93">
        <f t="shared" si="13"/>
        <v>2008</v>
      </c>
      <c r="B93" s="92">
        <f>Fetch!A90</f>
        <v>39569</v>
      </c>
      <c r="C93" s="98">
        <f t="shared" si="14"/>
        <v>5195833.333333333</v>
      </c>
      <c r="D93" s="273">
        <f t="shared" si="15"/>
        <v>0.02</v>
      </c>
      <c r="E93" s="282">
        <f>+'MONTHLY CURVES'!N85</f>
        <v>2.5000000000000001E-3</v>
      </c>
      <c r="F93" s="282">
        <f t="shared" si="20"/>
        <v>-2.7E-2</v>
      </c>
      <c r="G93" s="66">
        <f t="shared" si="16"/>
        <v>-4.4999999999999988E-3</v>
      </c>
      <c r="H93" s="66">
        <f>'ELBA CURVE'!N85</f>
        <v>-0.36938344594594602</v>
      </c>
      <c r="I93" s="64">
        <f>'MONTHLY CURVES'!F85</f>
        <v>3.9460000000000002</v>
      </c>
      <c r="J93" s="66">
        <f t="shared" si="11"/>
        <v>3.5766165540540542</v>
      </c>
      <c r="K93" s="70">
        <f>'MONTHLY CURVES'!G85</f>
        <v>0.2225</v>
      </c>
      <c r="L93" s="71">
        <f t="shared" si="12"/>
        <v>0.2225</v>
      </c>
      <c r="M93" s="108">
        <f>'MONTHLY CURVES'!D85</f>
        <v>4.87209709955847E-2</v>
      </c>
      <c r="N93" s="108">
        <f t="shared" si="21"/>
        <v>0.99</v>
      </c>
      <c r="O93" s="65">
        <f ca="1">_xll.SPRDOPT($J93,$I93,$G93,$M93,$K93,$L93,$N93,$B93-TODAY(),0,0)</f>
        <v>0.2777600471368542</v>
      </c>
      <c r="P93" s="110">
        <f t="shared" ca="1" si="17"/>
        <v>1443194.9115819049</v>
      </c>
      <c r="Q93" s="110">
        <f ca="1">-$Q$11*$C93*VLOOKUP(B93,'MONTHLY CURVES'!$C$6:$M$329,3,0)</f>
        <v>-759485.61860334082</v>
      </c>
      <c r="R93" s="110">
        <f t="shared" ca="1" si="18"/>
        <v>683709.29297856404</v>
      </c>
      <c r="S93" s="120">
        <f ca="1">_xll.SPRDOPT($J93,$I93,$G93,$M93,$K93,$L93,$N93,$B93-TODAY(),0,1)*C93</f>
        <v>-3324317.5002063862</v>
      </c>
      <c r="T93" s="120">
        <f ca="1">_xll.SPRDOPT($J93,$I93,$G93,$M93,$K93,$L93,$N93,$B93-TODAY(),0,2)*C93</f>
        <v>3382685.9396634707</v>
      </c>
      <c r="U93" s="122">
        <f t="shared" ca="1" si="19"/>
        <v>58368.439457084518</v>
      </c>
    </row>
    <row r="94" spans="1:21" x14ac:dyDescent="0.25">
      <c r="A94">
        <f t="shared" si="13"/>
        <v>2008</v>
      </c>
      <c r="B94" s="92">
        <f>Fetch!A91</f>
        <v>39600</v>
      </c>
      <c r="C94" s="98">
        <f t="shared" si="14"/>
        <v>5195833.333333333</v>
      </c>
      <c r="D94" s="273">
        <f t="shared" si="15"/>
        <v>0.02</v>
      </c>
      <c r="E94" s="282">
        <f>+'MONTHLY CURVES'!N86</f>
        <v>2.5000000000000001E-3</v>
      </c>
      <c r="F94" s="282">
        <f t="shared" si="20"/>
        <v>-2.7E-2</v>
      </c>
      <c r="G94" s="66">
        <f t="shared" si="16"/>
        <v>-4.4999999999999988E-3</v>
      </c>
      <c r="H94" s="66">
        <f>'ELBA CURVE'!N86</f>
        <v>-0.36938344594594602</v>
      </c>
      <c r="I94" s="64">
        <f>'MONTHLY CURVES'!F86</f>
        <v>3.984</v>
      </c>
      <c r="J94" s="66">
        <f t="shared" si="11"/>
        <v>3.614616554054054</v>
      </c>
      <c r="K94" s="70">
        <f>'MONTHLY CURVES'!G86</f>
        <v>0.2225</v>
      </c>
      <c r="L94" s="71">
        <f t="shared" si="12"/>
        <v>0.2225</v>
      </c>
      <c r="M94" s="108">
        <f>'MONTHLY CURVES'!D86</f>
        <v>4.8911438487039501E-2</v>
      </c>
      <c r="N94" s="108">
        <f t="shared" si="21"/>
        <v>0.99</v>
      </c>
      <c r="O94" s="65">
        <f ca="1">_xll.SPRDOPT($J94,$I94,$G94,$M94,$K94,$L94,$N94,$B94-TODAY(),0,0)</f>
        <v>0.27697459651643697</v>
      </c>
      <c r="P94" s="110">
        <f t="shared" ca="1" si="17"/>
        <v>1439113.8410666536</v>
      </c>
      <c r="Q94" s="110">
        <f ca="1">-$Q$11*$C94*VLOOKUP(B94,'MONTHLY CURVES'!$C$6:$M$329,3,0)</f>
        <v>-755461.66115250881</v>
      </c>
      <c r="R94" s="110">
        <f t="shared" ca="1" si="18"/>
        <v>683652.1799141448</v>
      </c>
      <c r="S94" s="120">
        <f ca="1">_xll.SPRDOPT($J94,$I94,$G94,$M94,$K94,$L94,$N94,$B94-TODAY(),0,1)*C94</f>
        <v>-3291028.0502393614</v>
      </c>
      <c r="T94" s="120">
        <f ca="1">_xll.SPRDOPT($J94,$I94,$G94,$M94,$K94,$L94,$N94,$B94-TODAY(),0,2)*C94</f>
        <v>3350865.0491508041</v>
      </c>
      <c r="U94" s="122">
        <f t="shared" ca="1" si="19"/>
        <v>59836.998911442701</v>
      </c>
    </row>
    <row r="95" spans="1:21" x14ac:dyDescent="0.25">
      <c r="A95">
        <f t="shared" si="13"/>
        <v>2008</v>
      </c>
      <c r="B95" s="92">
        <f>Fetch!A92</f>
        <v>39630</v>
      </c>
      <c r="C95" s="98">
        <f t="shared" si="14"/>
        <v>5195833.333333333</v>
      </c>
      <c r="D95" s="273">
        <f t="shared" si="15"/>
        <v>0.02</v>
      </c>
      <c r="E95" s="282">
        <f>+'MONTHLY CURVES'!N87</f>
        <v>2.5000000000000001E-3</v>
      </c>
      <c r="F95" s="282">
        <f t="shared" si="20"/>
        <v>-2.7E-2</v>
      </c>
      <c r="G95" s="66">
        <f t="shared" si="16"/>
        <v>-4.4999999999999988E-3</v>
      </c>
      <c r="H95" s="66">
        <f>'ELBA CURVE'!N87</f>
        <v>-0.36938344594594602</v>
      </c>
      <c r="I95" s="64">
        <f>'MONTHLY CURVES'!F87</f>
        <v>4.0289999999999999</v>
      </c>
      <c r="J95" s="66">
        <f t="shared" si="11"/>
        <v>3.6596165540540539</v>
      </c>
      <c r="K95" s="70">
        <f>'MONTHLY CURVES'!G87</f>
        <v>0.22</v>
      </c>
      <c r="L95" s="71">
        <f t="shared" si="12"/>
        <v>0.22</v>
      </c>
      <c r="M95" s="108">
        <f>'MONTHLY CURVES'!D87</f>
        <v>4.9095761877405004E-2</v>
      </c>
      <c r="N95" s="108">
        <f t="shared" si="21"/>
        <v>0.99</v>
      </c>
      <c r="O95" s="65">
        <f ca="1">_xll.SPRDOPT($J95,$I95,$G95,$M95,$K95,$L95,$N95,$B95-TODAY(),0,0)</f>
        <v>0.27581733982499013</v>
      </c>
      <c r="P95" s="110">
        <f t="shared" ca="1" si="17"/>
        <v>1433100.9281740112</v>
      </c>
      <c r="Q95" s="110">
        <f ca="1">-$Q$11*$C95*VLOOKUP(B95,'MONTHLY CURVES'!$C$6:$M$329,3,0)</f>
        <v>-751565.30697607133</v>
      </c>
      <c r="R95" s="110">
        <f t="shared" ca="1" si="18"/>
        <v>681535.62119793985</v>
      </c>
      <c r="S95" s="120">
        <f ca="1">_xll.SPRDOPT($J95,$I95,$G95,$M95,$K95,$L95,$N95,$B95-TODAY(),0,1)*C95</f>
        <v>-3267822.7651450881</v>
      </c>
      <c r="T95" s="120">
        <f ca="1">_xll.SPRDOPT($J95,$I95,$G95,$M95,$K95,$L95,$N95,$B95-TODAY(),0,2)*C95</f>
        <v>3327600.6317067011</v>
      </c>
      <c r="U95" s="122">
        <f t="shared" ca="1" si="19"/>
        <v>59777.866561613046</v>
      </c>
    </row>
    <row r="96" spans="1:21" x14ac:dyDescent="0.25">
      <c r="A96">
        <f t="shared" si="13"/>
        <v>2008</v>
      </c>
      <c r="B96" s="92">
        <f>Fetch!A93</f>
        <v>39661</v>
      </c>
      <c r="C96" s="98">
        <f t="shared" si="14"/>
        <v>5195833.333333333</v>
      </c>
      <c r="D96" s="273">
        <f t="shared" si="15"/>
        <v>0.02</v>
      </c>
      <c r="E96" s="282">
        <f>+'MONTHLY CURVES'!N88</f>
        <v>2.5000000000000001E-3</v>
      </c>
      <c r="F96" s="282">
        <f t="shared" si="20"/>
        <v>-2.7E-2</v>
      </c>
      <c r="G96" s="66">
        <f t="shared" si="16"/>
        <v>-4.4999999999999988E-3</v>
      </c>
      <c r="H96" s="66">
        <f>'ELBA CURVE'!N88</f>
        <v>-0.36938344594594602</v>
      </c>
      <c r="I96" s="64">
        <f>'MONTHLY CURVES'!F88</f>
        <v>4.0670000000000002</v>
      </c>
      <c r="J96" s="66">
        <f t="shared" si="11"/>
        <v>3.6976165540540542</v>
      </c>
      <c r="K96" s="70">
        <f>'MONTHLY CURVES'!G88</f>
        <v>0.22</v>
      </c>
      <c r="L96" s="71">
        <f t="shared" si="12"/>
        <v>0.22</v>
      </c>
      <c r="M96" s="108">
        <f>'MONTHLY CURVES'!D88</f>
        <v>4.9286229392705196E-2</v>
      </c>
      <c r="N96" s="108">
        <f t="shared" si="21"/>
        <v>0.99</v>
      </c>
      <c r="O96" s="65">
        <f ca="1">_xll.SPRDOPT($J96,$I96,$G96,$M96,$K96,$L96,$N96,$B96-TODAY(),0,0)</f>
        <v>0.27504033972051967</v>
      </c>
      <c r="P96" s="110">
        <f t="shared" ca="1" si="17"/>
        <v>1429063.7651312</v>
      </c>
      <c r="Q96" s="110">
        <f ca="1">-$Q$11*$C96*VLOOKUP(B96,'MONTHLY CURVES'!$C$6:$M$329,3,0)</f>
        <v>-747537.0601049416</v>
      </c>
      <c r="R96" s="110">
        <f t="shared" ca="1" si="18"/>
        <v>681526.70502625837</v>
      </c>
      <c r="S96" s="120">
        <f ca="1">_xll.SPRDOPT($J96,$I96,$G96,$M96,$K96,$L96,$N96,$B96-TODAY(),0,1)*C96</f>
        <v>-3235014.3323893994</v>
      </c>
      <c r="T96" s="120">
        <f ca="1">_xll.SPRDOPT($J96,$I96,$G96,$M96,$K96,$L96,$N96,$B96-TODAY(),0,2)*C96</f>
        <v>3296185.2240551994</v>
      </c>
      <c r="U96" s="122">
        <f t="shared" ca="1" si="19"/>
        <v>61170.891665800009</v>
      </c>
    </row>
    <row r="97" spans="1:21" x14ac:dyDescent="0.25">
      <c r="A97">
        <f t="shared" si="13"/>
        <v>2008</v>
      </c>
      <c r="B97" s="92">
        <f>Fetch!A94</f>
        <v>39692</v>
      </c>
      <c r="C97" s="98">
        <f t="shared" si="14"/>
        <v>5195833.333333333</v>
      </c>
      <c r="D97" s="273">
        <f t="shared" si="15"/>
        <v>0.02</v>
      </c>
      <c r="E97" s="282">
        <f>+'MONTHLY CURVES'!N89</f>
        <v>2.5000000000000001E-3</v>
      </c>
      <c r="F97" s="282">
        <f t="shared" si="20"/>
        <v>-2.7E-2</v>
      </c>
      <c r="G97" s="66">
        <f t="shared" si="16"/>
        <v>-4.4999999999999988E-3</v>
      </c>
      <c r="H97" s="66">
        <f>'ELBA CURVE'!N89</f>
        <v>-0.39938344594594599</v>
      </c>
      <c r="I97" s="64">
        <f>'MONTHLY CURVES'!F89</f>
        <v>4.0609999999999999</v>
      </c>
      <c r="J97" s="66">
        <f t="shared" si="11"/>
        <v>3.6616165540540537</v>
      </c>
      <c r="K97" s="70">
        <f>'MONTHLY CURVES'!G89</f>
        <v>0.22</v>
      </c>
      <c r="L97" s="71">
        <f t="shared" si="12"/>
        <v>0.22</v>
      </c>
      <c r="M97" s="108">
        <f>'MONTHLY CURVES'!D89</f>
        <v>4.9476696920122805E-2</v>
      </c>
      <c r="N97" s="108">
        <f t="shared" si="21"/>
        <v>0.99</v>
      </c>
      <c r="O97" s="65">
        <f ca="1">_xll.SPRDOPT($J97,$I97,$G97,$M97,$K97,$L97,$N97,$B97-TODAY(),0,0)</f>
        <v>0.29251945773177185</v>
      </c>
      <c r="P97" s="110">
        <f t="shared" ca="1" si="17"/>
        <v>1519882.3491313311</v>
      </c>
      <c r="Q97" s="110">
        <f ca="1">-$Q$11*$C97*VLOOKUP(B97,'MONTHLY CURVES'!$C$6:$M$329,3,0)</f>
        <v>-743507.02997608006</v>
      </c>
      <c r="R97" s="110">
        <f t="shared" ca="1" si="18"/>
        <v>776375.31915525103</v>
      </c>
      <c r="S97" s="120">
        <f ca="1">_xll.SPRDOPT($J97,$I97,$G97,$M97,$K97,$L97,$N97,$B97-TODAY(),0,1)*C97</f>
        <v>-3287767.0076041427</v>
      </c>
      <c r="T97" s="120">
        <f ca="1">_xll.SPRDOPT($J97,$I97,$G97,$M97,$K97,$L97,$N97,$B97-TODAY(),0,2)*C97</f>
        <v>3342360.9414598863</v>
      </c>
      <c r="U97" s="122">
        <f t="shared" ca="1" si="19"/>
        <v>54593.933855743613</v>
      </c>
    </row>
    <row r="98" spans="1:21" x14ac:dyDescent="0.25">
      <c r="A98">
        <f t="shared" si="13"/>
        <v>2008</v>
      </c>
      <c r="B98" s="92">
        <f>Fetch!A95</f>
        <v>39722</v>
      </c>
      <c r="C98" s="98">
        <f t="shared" si="14"/>
        <v>5195833.333333333</v>
      </c>
      <c r="D98" s="273">
        <f t="shared" si="15"/>
        <v>0.02</v>
      </c>
      <c r="E98" s="282">
        <f>+'MONTHLY CURVES'!N90</f>
        <v>2.5000000000000001E-3</v>
      </c>
      <c r="F98" s="282">
        <f t="shared" si="20"/>
        <v>-2.7E-2</v>
      </c>
      <c r="G98" s="66">
        <f t="shared" si="16"/>
        <v>-4.4999999999999988E-3</v>
      </c>
      <c r="H98" s="66">
        <f>'ELBA CURVE'!N90</f>
        <v>-0.36938344594594602</v>
      </c>
      <c r="I98" s="64">
        <f>'MONTHLY CURVES'!F90</f>
        <v>4.0609999999999999</v>
      </c>
      <c r="J98" s="66">
        <f t="shared" si="11"/>
        <v>3.691616554054054</v>
      </c>
      <c r="K98" s="70">
        <f>'MONTHLY CURVES'!G90</f>
        <v>0.22</v>
      </c>
      <c r="L98" s="71">
        <f t="shared" si="12"/>
        <v>0.22</v>
      </c>
      <c r="M98" s="108">
        <f>'MONTHLY CURVES'!D90</f>
        <v>4.9661020345288097E-2</v>
      </c>
      <c r="N98" s="108">
        <f t="shared" si="21"/>
        <v>0.99</v>
      </c>
      <c r="O98" s="65">
        <f ca="1">_xll.SPRDOPT($J98,$I98,$G98,$M98,$K98,$L98,$N98,$B98-TODAY(),0,0)</f>
        <v>0.27256422443085093</v>
      </c>
      <c r="P98" s="110">
        <f t="shared" ca="1" si="17"/>
        <v>1416198.2827719629</v>
      </c>
      <c r="Q98" s="110">
        <f ca="1">-$Q$11*$C98*VLOOKUP(B98,'MONTHLY CURVES'!$C$6:$M$329,3,0)</f>
        <v>-739605.55304505734</v>
      </c>
      <c r="R98" s="110">
        <f t="shared" ca="1" si="18"/>
        <v>676592.72972690559</v>
      </c>
      <c r="S98" s="120">
        <f ca="1">_xll.SPRDOPT($J98,$I98,$G98,$M98,$K98,$L98,$N98,$B98-TODAY(),0,1)*C98</f>
        <v>-3190072.7715201448</v>
      </c>
      <c r="T98" s="120">
        <f ca="1">_xll.SPRDOPT($J98,$I98,$G98,$M98,$K98,$L98,$N98,$B98-TODAY(),0,2)*C98</f>
        <v>3252204.4589352054</v>
      </c>
      <c r="U98" s="122">
        <f t="shared" ca="1" si="19"/>
        <v>62131.687415060587</v>
      </c>
    </row>
    <row r="99" spans="1:21" x14ac:dyDescent="0.25">
      <c r="A99">
        <f t="shared" si="13"/>
        <v>2008</v>
      </c>
      <c r="B99" s="92">
        <f>Fetch!A96</f>
        <v>39753</v>
      </c>
      <c r="C99" s="98">
        <f t="shared" si="14"/>
        <v>5195833.333333333</v>
      </c>
      <c r="D99" s="273">
        <f t="shared" si="15"/>
        <v>0.02</v>
      </c>
      <c r="E99" s="282">
        <f>+'MONTHLY CURVES'!N91</f>
        <v>2.5000000000000001E-3</v>
      </c>
      <c r="F99" s="282">
        <f t="shared" si="20"/>
        <v>-2.7E-2</v>
      </c>
      <c r="G99" s="66">
        <f t="shared" si="16"/>
        <v>-4.4999999999999988E-3</v>
      </c>
      <c r="H99" s="66">
        <f>'ELBA CURVE'!N91</f>
        <v>-0.31938344594594598</v>
      </c>
      <c r="I99" s="64">
        <f>'MONTHLY CURVES'!F91</f>
        <v>4.21</v>
      </c>
      <c r="J99" s="66">
        <f t="shared" si="11"/>
        <v>3.8906165540540538</v>
      </c>
      <c r="K99" s="70">
        <f>'MONTHLY CURVES'!G91</f>
        <v>0.22</v>
      </c>
      <c r="L99" s="71">
        <f t="shared" si="12"/>
        <v>0.22</v>
      </c>
      <c r="M99" s="108">
        <f>'MONTHLY CURVES'!D91</f>
        <v>4.9843682488540403E-2</v>
      </c>
      <c r="N99" s="108">
        <f t="shared" si="21"/>
        <v>0.99</v>
      </c>
      <c r="O99" s="65">
        <f ca="1">_xll.SPRDOPT($J99,$I99,$G99,$M99,$K99,$L99,$N99,$B99-TODAY(),0,0)</f>
        <v>0.24371611755119349</v>
      </c>
      <c r="P99" s="110">
        <f t="shared" ca="1" si="17"/>
        <v>1266308.3274430761</v>
      </c>
      <c r="Q99" s="110">
        <f ca="1">-$Q$11*$C99*VLOOKUP(B99,'MONTHLY CURVES'!$C$6:$M$329,3,0)</f>
        <v>-735612.09770750173</v>
      </c>
      <c r="R99" s="110">
        <f t="shared" ca="1" si="18"/>
        <v>530696.22973557434</v>
      </c>
      <c r="S99" s="120">
        <f ca="1">_xll.SPRDOPT($J99,$I99,$G99,$M99,$K99,$L99,$N99,$B99-TODAY(),0,1)*C99</f>
        <v>-2990692.7551594181</v>
      </c>
      <c r="T99" s="120">
        <f ca="1">_xll.SPRDOPT($J99,$I99,$G99,$M99,$K99,$L99,$N99,$B99-TODAY(),0,2)*C99</f>
        <v>3067828.7194126095</v>
      </c>
      <c r="U99" s="122">
        <f t="shared" ca="1" si="19"/>
        <v>77135.964253191371</v>
      </c>
    </row>
    <row r="100" spans="1:21" x14ac:dyDescent="0.25">
      <c r="A100">
        <f t="shared" si="13"/>
        <v>2008</v>
      </c>
      <c r="B100" s="92">
        <f>Fetch!A97</f>
        <v>39783</v>
      </c>
      <c r="C100" s="98">
        <f t="shared" si="14"/>
        <v>5195833.333333333</v>
      </c>
      <c r="D100" s="273">
        <f t="shared" si="15"/>
        <v>0.02</v>
      </c>
      <c r="E100" s="282">
        <f>+'MONTHLY CURVES'!N92</f>
        <v>2.5000000000000001E-3</v>
      </c>
      <c r="F100" s="282">
        <f t="shared" si="20"/>
        <v>-2.7E-2</v>
      </c>
      <c r="G100" s="66">
        <f t="shared" si="16"/>
        <v>-4.4999999999999988E-3</v>
      </c>
      <c r="H100" s="66">
        <f>'ELBA CURVE'!N92</f>
        <v>-0.33188344594594599</v>
      </c>
      <c r="I100" s="64">
        <f>'MONTHLY CURVES'!F92</f>
        <v>4.3620000000000001</v>
      </c>
      <c r="J100" s="66">
        <f t="shared" si="11"/>
        <v>4.0301165540540538</v>
      </c>
      <c r="K100" s="70">
        <f>'MONTHLY CURVES'!G92</f>
        <v>0.2225</v>
      </c>
      <c r="L100" s="71">
        <f t="shared" si="12"/>
        <v>0.2225</v>
      </c>
      <c r="M100" s="108">
        <f>'MONTHLY CURVES'!D92</f>
        <v>4.9949951852559703E-2</v>
      </c>
      <c r="N100" s="108">
        <f t="shared" si="21"/>
        <v>0.99</v>
      </c>
      <c r="O100" s="65">
        <f ca="1">_xll.SPRDOPT($J100,$I100,$G100,$M100,$K100,$L100,$N100,$B100-TODAY(),0,0)</f>
        <v>0.25301690135554444</v>
      </c>
      <c r="P100" s="110">
        <f t="shared" ca="1" si="17"/>
        <v>1314633.6499598497</v>
      </c>
      <c r="Q100" s="110">
        <f ca="1">-$Q$11*$C100*VLOOKUP(B100,'MONTHLY CURVES'!$C$6:$M$329,3,0)</f>
        <v>-732104.39149333176</v>
      </c>
      <c r="R100" s="110">
        <f t="shared" ca="1" si="18"/>
        <v>582529.2584665179</v>
      </c>
      <c r="S100" s="120">
        <f ca="1">_xll.SPRDOPT($J100,$I100,$G100,$M100,$K100,$L100,$N100,$B100-TODAY(),0,1)*C100</f>
        <v>-2963184.6862381003</v>
      </c>
      <c r="T100" s="120">
        <f ca="1">_xll.SPRDOPT($J100,$I100,$G100,$M100,$K100,$L100,$N100,$B100-TODAY(),0,2)*C100</f>
        <v>3042206.7473817938</v>
      </c>
      <c r="U100" s="122">
        <f t="shared" ca="1" si="19"/>
        <v>79022.061143693514</v>
      </c>
    </row>
    <row r="101" spans="1:21" x14ac:dyDescent="0.25">
      <c r="A101">
        <f t="shared" si="13"/>
        <v>2009</v>
      </c>
      <c r="B101" s="92">
        <f>Fetch!A98</f>
        <v>39814</v>
      </c>
      <c r="C101" s="98">
        <f t="shared" si="14"/>
        <v>5195833.333333333</v>
      </c>
      <c r="D101" s="273">
        <f t="shared" si="15"/>
        <v>0.02</v>
      </c>
      <c r="E101" s="282">
        <f>+'MONTHLY CURVES'!N93</f>
        <v>2.5000000000000001E-3</v>
      </c>
      <c r="F101" s="282">
        <f t="shared" si="20"/>
        <v>-2.7E-2</v>
      </c>
      <c r="G101" s="66">
        <f t="shared" si="16"/>
        <v>-4.4999999999999988E-3</v>
      </c>
      <c r="H101" s="66">
        <f>'ELBA CURVE'!N93</f>
        <v>-0.30938344594594597</v>
      </c>
      <c r="I101" s="64">
        <f>'MONTHLY CURVES'!F93</f>
        <v>4.4320000000000004</v>
      </c>
      <c r="J101" s="66">
        <f t="shared" si="11"/>
        <v>4.122616554054054</v>
      </c>
      <c r="K101" s="70">
        <f>'MONTHLY CURVES'!G93</f>
        <v>0.22500000000000001</v>
      </c>
      <c r="L101" s="71">
        <f t="shared" si="12"/>
        <v>0.22500000000000001</v>
      </c>
      <c r="M101" s="108">
        <f>'MONTHLY CURVES'!D93</f>
        <v>5.0059763532674502E-2</v>
      </c>
      <c r="N101" s="108">
        <f t="shared" si="21"/>
        <v>0.99</v>
      </c>
      <c r="O101" s="65">
        <f ca="1">_xll.SPRDOPT($J101,$I101,$G101,$M101,$K101,$L101,$N101,$B101-TODAY(),0,0)</f>
        <v>0.2414606775727641</v>
      </c>
      <c r="P101" s="110">
        <f t="shared" ca="1" si="17"/>
        <v>1254589.43722182</v>
      </c>
      <c r="Q101" s="110">
        <f ca="1">-$Q$11*$C101*VLOOKUP(B101,'MONTHLY CURVES'!$C$6:$M$329,3,0)</f>
        <v>-728484.32717576437</v>
      </c>
      <c r="R101" s="110">
        <f t="shared" ca="1" si="18"/>
        <v>526105.11004605563</v>
      </c>
      <c r="S101" s="120">
        <f ca="1">_xll.SPRDOPT($J101,$I101,$G101,$M101,$K101,$L101,$N101,$B101-TODAY(),0,1)*C101</f>
        <v>-2851160.4831976485</v>
      </c>
      <c r="T101" s="120">
        <f ca="1">_xll.SPRDOPT($J101,$I101,$G101,$M101,$K101,$L101,$N101,$B101-TODAY(),0,2)*C101</f>
        <v>2938139.7527779448</v>
      </c>
      <c r="U101" s="122">
        <f t="shared" ca="1" si="19"/>
        <v>86979.269580296241</v>
      </c>
    </row>
    <row r="102" spans="1:21" x14ac:dyDescent="0.25">
      <c r="A102">
        <f t="shared" si="13"/>
        <v>2009</v>
      </c>
      <c r="B102" s="92">
        <f>Fetch!A99</f>
        <v>39845</v>
      </c>
      <c r="C102" s="98">
        <f t="shared" si="14"/>
        <v>5195833.333333333</v>
      </c>
      <c r="D102" s="273">
        <f t="shared" si="15"/>
        <v>0.02</v>
      </c>
      <c r="E102" s="282">
        <f>+'MONTHLY CURVES'!N94</f>
        <v>2.5000000000000001E-3</v>
      </c>
      <c r="F102" s="282">
        <f t="shared" si="20"/>
        <v>-2.7E-2</v>
      </c>
      <c r="G102" s="66">
        <f t="shared" si="16"/>
        <v>-4.4999999999999988E-3</v>
      </c>
      <c r="H102" s="66">
        <f>'ELBA CURVE'!N94</f>
        <v>-0.31938344594594598</v>
      </c>
      <c r="I102" s="64">
        <f>'MONTHLY CURVES'!F94</f>
        <v>4.3440000000000003</v>
      </c>
      <c r="J102" s="66">
        <f t="shared" si="11"/>
        <v>4.0246165540540542</v>
      </c>
      <c r="K102" s="70">
        <f>'MONTHLY CURVES'!G94</f>
        <v>0.22</v>
      </c>
      <c r="L102" s="71">
        <f t="shared" si="12"/>
        <v>0.22</v>
      </c>
      <c r="M102" s="108">
        <f>'MONTHLY CURVES'!D94</f>
        <v>5.0169575216815004E-2</v>
      </c>
      <c r="N102" s="108">
        <f t="shared" si="21"/>
        <v>0.99</v>
      </c>
      <c r="O102" s="65">
        <f ca="1">_xll.SPRDOPT($J102,$I102,$G102,$M102,$K102,$L102,$N102,$B102-TODAY(),0,0)</f>
        <v>0.24322034104207954</v>
      </c>
      <c r="P102" s="110">
        <f t="shared" ca="1" si="17"/>
        <v>1263732.3553311382</v>
      </c>
      <c r="Q102" s="110">
        <f ca="1">-$Q$11*$C102*VLOOKUP(B102,'MONTHLY CURVES'!$C$6:$M$329,3,0)</f>
        <v>-724869.01112243056</v>
      </c>
      <c r="R102" s="110">
        <f t="shared" ca="1" si="18"/>
        <v>538863.34420870768</v>
      </c>
      <c r="S102" s="120">
        <f ca="1">_xll.SPRDOPT($J102,$I102,$G102,$M102,$K102,$L102,$N102,$B102-TODAY(),0,1)*C102</f>
        <v>-2900470.5502153607</v>
      </c>
      <c r="T102" s="120">
        <f ca="1">_xll.SPRDOPT($J102,$I102,$G102,$M102,$K102,$L102,$N102,$B102-TODAY(),0,2)*C102</f>
        <v>2981175.8070826167</v>
      </c>
      <c r="U102" s="122">
        <f t="shared" ca="1" si="19"/>
        <v>80705.256867256016</v>
      </c>
    </row>
    <row r="103" spans="1:21" x14ac:dyDescent="0.25">
      <c r="A103">
        <f t="shared" si="13"/>
        <v>2009</v>
      </c>
      <c r="B103" s="92">
        <f>Fetch!A100</f>
        <v>39873</v>
      </c>
      <c r="C103" s="98">
        <f t="shared" si="14"/>
        <v>5195833.333333333</v>
      </c>
      <c r="D103" s="273">
        <f t="shared" si="15"/>
        <v>0.02</v>
      </c>
      <c r="E103" s="282">
        <f>+'MONTHLY CURVES'!N95</f>
        <v>2.5000000000000001E-3</v>
      </c>
      <c r="F103" s="282">
        <f t="shared" si="20"/>
        <v>-2.7E-2</v>
      </c>
      <c r="G103" s="66">
        <f t="shared" si="16"/>
        <v>-4.4999999999999988E-3</v>
      </c>
      <c r="H103" s="66">
        <f>'ELBA CURVE'!N95</f>
        <v>-0.37938344594594597</v>
      </c>
      <c r="I103" s="64">
        <f>'MONTHLY CURVES'!F95</f>
        <v>4.2050000000000001</v>
      </c>
      <c r="J103" s="66">
        <f t="shared" si="11"/>
        <v>3.8256165540540543</v>
      </c>
      <c r="K103" s="70">
        <f>'MONTHLY CURVES'!G95</f>
        <v>0.20499999999999999</v>
      </c>
      <c r="L103" s="71">
        <f t="shared" si="12"/>
        <v>0.20499999999999999</v>
      </c>
      <c r="M103" s="108">
        <f>'MONTHLY CURVES'!D95</f>
        <v>5.0268759967241602E-2</v>
      </c>
      <c r="N103" s="108">
        <f t="shared" si="21"/>
        <v>0.99</v>
      </c>
      <c r="O103" s="65">
        <f ca="1">_xll.SPRDOPT($J103,$I103,$G103,$M103,$K103,$L103,$N103,$B103-TODAY(),0,0)</f>
        <v>0.27163037994583306</v>
      </c>
      <c r="P103" s="110">
        <f t="shared" ca="1" si="17"/>
        <v>1411346.1824685575</v>
      </c>
      <c r="Q103" s="110">
        <f ca="1">-$Q$11*$C103*VLOOKUP(B103,'MONTHLY CURVES'!$C$6:$M$329,3,0)</f>
        <v>-721607.73574015684</v>
      </c>
      <c r="R103" s="110">
        <f t="shared" ca="1" si="18"/>
        <v>689738.44672840065</v>
      </c>
      <c r="S103" s="120">
        <f ca="1">_xll.SPRDOPT($J103,$I103,$G103,$M103,$K103,$L103,$N103,$B103-TODAY(),0,1)*C103</f>
        <v>-3142213.7683358234</v>
      </c>
      <c r="T103" s="120">
        <f ca="1">_xll.SPRDOPT($J103,$I103,$G103,$M103,$K103,$L103,$N103,$B103-TODAY(),0,2)*C103</f>
        <v>3197741.2729858425</v>
      </c>
      <c r="U103" s="122">
        <f t="shared" ca="1" si="19"/>
        <v>55527.504650019109</v>
      </c>
    </row>
    <row r="104" spans="1:21" x14ac:dyDescent="0.25">
      <c r="A104">
        <f t="shared" si="13"/>
        <v>2009</v>
      </c>
      <c r="B104" s="92">
        <f>Fetch!A101</f>
        <v>39904</v>
      </c>
      <c r="C104" s="98">
        <f t="shared" si="14"/>
        <v>5195833.333333333</v>
      </c>
      <c r="D104" s="273">
        <f t="shared" si="15"/>
        <v>0.02</v>
      </c>
      <c r="E104" s="282">
        <f>+'MONTHLY CURVES'!N96</f>
        <v>2.5000000000000001E-3</v>
      </c>
      <c r="F104" s="282">
        <f t="shared" si="20"/>
        <v>-2.7E-2</v>
      </c>
      <c r="G104" s="66">
        <f t="shared" si="16"/>
        <v>-4.4999999999999988E-3</v>
      </c>
      <c r="H104" s="66">
        <f>'ELBA CURVE'!N96</f>
        <v>-0.35688344594594595</v>
      </c>
      <c r="I104" s="64">
        <f>'MONTHLY CURVES'!F96</f>
        <v>4.0510000000000002</v>
      </c>
      <c r="J104" s="66">
        <f t="shared" si="11"/>
        <v>3.6941165540540544</v>
      </c>
      <c r="K104" s="70">
        <f>'MONTHLY CURVES'!G96</f>
        <v>0.19500000000000001</v>
      </c>
      <c r="L104" s="71">
        <f t="shared" si="12"/>
        <v>0.19500000000000001</v>
      </c>
      <c r="M104" s="108">
        <f>'MONTHLY CURVES'!D96</f>
        <v>5.0378571659044406E-2</v>
      </c>
      <c r="N104" s="108">
        <f t="shared" si="21"/>
        <v>0.99</v>
      </c>
      <c r="O104" s="65">
        <f ca="1">_xll.SPRDOPT($J104,$I104,$G104,$M104,$K104,$L104,$N104,$B104-TODAY(),0,0)</f>
        <v>0.25330777795276027</v>
      </c>
      <c r="P104" s="110">
        <f t="shared" ca="1" si="17"/>
        <v>1316144.9962795503</v>
      </c>
      <c r="Q104" s="110">
        <f ca="1">-$Q$11*$C104*VLOOKUP(B104,'MONTHLY CURVES'!$C$6:$M$329,3,0)</f>
        <v>-718001.75536816288</v>
      </c>
      <c r="R104" s="110">
        <f t="shared" ca="1" si="18"/>
        <v>598143.24091138737</v>
      </c>
      <c r="S104" s="120">
        <f ca="1">_xll.SPRDOPT($J104,$I104,$G104,$M104,$K104,$L104,$N104,$B104-TODAY(),0,1)*C104</f>
        <v>-3143665.5920794932</v>
      </c>
      <c r="T104" s="120">
        <f ca="1">_xll.SPRDOPT($J104,$I104,$G104,$M104,$K104,$L104,$N104,$B104-TODAY(),0,2)*C104</f>
        <v>3195127.3627367993</v>
      </c>
      <c r="U104" s="122">
        <f t="shared" ca="1" si="19"/>
        <v>51461.770657306071</v>
      </c>
    </row>
    <row r="105" spans="1:21" x14ac:dyDescent="0.25">
      <c r="A105">
        <f t="shared" si="13"/>
        <v>2009</v>
      </c>
      <c r="B105" s="92">
        <f>Fetch!A102</f>
        <v>39934</v>
      </c>
      <c r="C105" s="98">
        <f t="shared" si="14"/>
        <v>5195833.333333333</v>
      </c>
      <c r="D105" s="273">
        <f t="shared" si="15"/>
        <v>0.02</v>
      </c>
      <c r="E105" s="282">
        <f>+'MONTHLY CURVES'!N97</f>
        <v>2.5000000000000001E-3</v>
      </c>
      <c r="F105" s="282">
        <f t="shared" si="20"/>
        <v>-2.7E-2</v>
      </c>
      <c r="G105" s="66">
        <f t="shared" si="16"/>
        <v>-4.4999999999999988E-3</v>
      </c>
      <c r="H105" s="66">
        <f>'ELBA CURVE'!N97</f>
        <v>-0.35688344594594595</v>
      </c>
      <c r="I105" s="64">
        <f>'MONTHLY CURVES'!F97</f>
        <v>4.056</v>
      </c>
      <c r="J105" s="66">
        <f t="shared" si="11"/>
        <v>3.6991165540540543</v>
      </c>
      <c r="K105" s="70">
        <f>'MONTHLY CURVES'!G97</f>
        <v>0.19500000000000001</v>
      </c>
      <c r="L105" s="71">
        <f t="shared" si="12"/>
        <v>0.19500000000000001</v>
      </c>
      <c r="M105" s="108">
        <f>'MONTHLY CURVES'!D97</f>
        <v>5.0484841042041304E-2</v>
      </c>
      <c r="N105" s="108">
        <f t="shared" si="21"/>
        <v>0.99</v>
      </c>
      <c r="O105" s="65">
        <f ca="1">_xll.SPRDOPT($J105,$I105,$G105,$M105,$K105,$L105,$N105,$B105-TODAY(),0,0)</f>
        <v>0.2523212987623073</v>
      </c>
      <c r="P105" s="110">
        <f t="shared" ca="1" si="17"/>
        <v>1311019.4148191549</v>
      </c>
      <c r="Q105" s="110">
        <f ca="1">-$Q$11*$C105*VLOOKUP(B105,'MONTHLY CURVES'!$C$6:$M$329,3,0)</f>
        <v>-714516.91418781388</v>
      </c>
      <c r="R105" s="110">
        <f t="shared" ca="1" si="18"/>
        <v>596502.50063134101</v>
      </c>
      <c r="S105" s="120">
        <f ca="1">_xll.SPRDOPT($J105,$I105,$G105,$M105,$K105,$L105,$N105,$B105-TODAY(),0,1)*C105</f>
        <v>-3122170.6703494517</v>
      </c>
      <c r="T105" s="120">
        <f ca="1">_xll.SPRDOPT($J105,$I105,$G105,$M105,$K105,$L105,$N105,$B105-TODAY(),0,2)*C105</f>
        <v>3174173.0326070758</v>
      </c>
      <c r="U105" s="122">
        <f t="shared" ca="1" si="19"/>
        <v>52002.362257624045</v>
      </c>
    </row>
    <row r="106" spans="1:21" x14ac:dyDescent="0.25">
      <c r="A106">
        <f t="shared" si="13"/>
        <v>2009</v>
      </c>
      <c r="B106" s="92">
        <f>Fetch!A103</f>
        <v>39965</v>
      </c>
      <c r="C106" s="98">
        <f t="shared" si="14"/>
        <v>5195833.333333333</v>
      </c>
      <c r="D106" s="273">
        <f t="shared" si="15"/>
        <v>0.02</v>
      </c>
      <c r="E106" s="282">
        <f>+'MONTHLY CURVES'!N98</f>
        <v>2.5000000000000001E-3</v>
      </c>
      <c r="F106" s="282">
        <f t="shared" si="20"/>
        <v>-2.7E-2</v>
      </c>
      <c r="G106" s="66">
        <f t="shared" si="16"/>
        <v>-4.4999999999999988E-3</v>
      </c>
      <c r="H106" s="66">
        <f>'ELBA CURVE'!N98</f>
        <v>-0.35688344594594595</v>
      </c>
      <c r="I106" s="64">
        <f>'MONTHLY CURVES'!F98</f>
        <v>4.0940000000000003</v>
      </c>
      <c r="J106" s="66">
        <f t="shared" si="11"/>
        <v>3.7371165540540545</v>
      </c>
      <c r="K106" s="70">
        <f>'MONTHLY CURVES'!G98</f>
        <v>0.19500000000000001</v>
      </c>
      <c r="L106" s="71">
        <f t="shared" si="12"/>
        <v>0.19500000000000001</v>
      </c>
      <c r="M106" s="108">
        <f>'MONTHLY CURVES'!D98</f>
        <v>5.0594652741764896E-2</v>
      </c>
      <c r="N106" s="108">
        <f t="shared" si="21"/>
        <v>0.99</v>
      </c>
      <c r="O106" s="65">
        <f ca="1">_xll.SPRDOPT($J106,$I106,$G106,$M106,$K106,$L106,$N106,$B106-TODAY(),0,0)</f>
        <v>0.25163718810025076</v>
      </c>
      <c r="P106" s="110">
        <f t="shared" ca="1" si="17"/>
        <v>1307464.8898375528</v>
      </c>
      <c r="Q106" s="110">
        <f ca="1">-$Q$11*$C106*VLOOKUP(B106,'MONTHLY CURVES'!$C$6:$M$329,3,0)</f>
        <v>-710920.99260073749</v>
      </c>
      <c r="R106" s="110">
        <f t="shared" ca="1" si="18"/>
        <v>596543.8972368153</v>
      </c>
      <c r="S106" s="120">
        <f ca="1">_xll.SPRDOPT($J106,$I106,$G106,$M106,$K106,$L106,$N106,$B106-TODAY(),0,1)*C106</f>
        <v>-3092787.7956671906</v>
      </c>
      <c r="T106" s="120">
        <f ca="1">_xll.SPRDOPT($J106,$I106,$G106,$M106,$K106,$L106,$N106,$B106-TODAY(),0,2)*C106</f>
        <v>3145968.9297166504</v>
      </c>
      <c r="U106" s="122">
        <f t="shared" ca="1" si="19"/>
        <v>53181.134049459826</v>
      </c>
    </row>
    <row r="107" spans="1:21" x14ac:dyDescent="0.25">
      <c r="A107">
        <f t="shared" si="13"/>
        <v>2009</v>
      </c>
      <c r="B107" s="92">
        <f>Fetch!A104</f>
        <v>39995</v>
      </c>
      <c r="C107" s="98">
        <f t="shared" si="14"/>
        <v>5195833.333333333</v>
      </c>
      <c r="D107" s="273">
        <f t="shared" si="15"/>
        <v>0.02</v>
      </c>
      <c r="E107" s="282">
        <f>+'MONTHLY CURVES'!N99</f>
        <v>2.5000000000000001E-3</v>
      </c>
      <c r="F107" s="282">
        <f t="shared" si="20"/>
        <v>-2.7E-2</v>
      </c>
      <c r="G107" s="66">
        <f t="shared" si="16"/>
        <v>-4.4999999999999988E-3</v>
      </c>
      <c r="H107" s="66">
        <f>'ELBA CURVE'!N99</f>
        <v>-0.35688344594594595</v>
      </c>
      <c r="I107" s="64">
        <f>'MONTHLY CURVES'!F99</f>
        <v>4.1390000000000002</v>
      </c>
      <c r="J107" s="66">
        <f t="shared" si="11"/>
        <v>3.7821165540540544</v>
      </c>
      <c r="K107" s="70">
        <f>'MONTHLY CURVES'!G99</f>
        <v>0.19500000000000001</v>
      </c>
      <c r="L107" s="71">
        <f t="shared" si="12"/>
        <v>0.19500000000000001</v>
      </c>
      <c r="M107" s="108">
        <f>'MONTHLY CURVES'!D99</f>
        <v>5.0700922132426406E-2</v>
      </c>
      <c r="N107" s="108">
        <f t="shared" si="21"/>
        <v>0.99</v>
      </c>
      <c r="O107" s="65">
        <f ca="1">_xll.SPRDOPT($J107,$I107,$G107,$M107,$K107,$L107,$N107,$B107-TODAY(),0,0)</f>
        <v>0.25107255507581089</v>
      </c>
      <c r="P107" s="110">
        <f t="shared" ca="1" si="17"/>
        <v>1304531.1507480673</v>
      </c>
      <c r="Q107" s="110">
        <f ca="1">-$Q$11*$C107*VLOOKUP(B107,'MONTHLY CURVES'!$C$6:$M$329,3,0)</f>
        <v>-707446.08352323866</v>
      </c>
      <c r="R107" s="110">
        <f t="shared" ca="1" si="18"/>
        <v>597085.06722482864</v>
      </c>
      <c r="S107" s="120">
        <f ca="1">_xll.SPRDOPT($J107,$I107,$G107,$M107,$K107,$L107,$N107,$B107-TODAY(),0,1)*C107</f>
        <v>-3062756.4351236098</v>
      </c>
      <c r="T107" s="120">
        <f ca="1">_xll.SPRDOPT($J107,$I107,$G107,$M107,$K107,$L107,$N107,$B107-TODAY(),0,2)*C107</f>
        <v>3117208.0078590615</v>
      </c>
      <c r="U107" s="122">
        <f t="shared" ca="1" si="19"/>
        <v>54451.572735451628</v>
      </c>
    </row>
    <row r="108" spans="1:21" x14ac:dyDescent="0.25">
      <c r="A108">
        <f t="shared" si="13"/>
        <v>2009</v>
      </c>
      <c r="B108" s="92">
        <f>Fetch!A105</f>
        <v>40026</v>
      </c>
      <c r="C108" s="98">
        <f t="shared" si="14"/>
        <v>5195833.333333333</v>
      </c>
      <c r="D108" s="273">
        <f t="shared" si="15"/>
        <v>0.02</v>
      </c>
      <c r="E108" s="282">
        <f>+'MONTHLY CURVES'!N100</f>
        <v>2.5000000000000001E-3</v>
      </c>
      <c r="F108" s="282">
        <f t="shared" si="20"/>
        <v>-2.7E-2</v>
      </c>
      <c r="G108" s="66">
        <f t="shared" si="16"/>
        <v>-4.4999999999999988E-3</v>
      </c>
      <c r="H108" s="66">
        <f>'ELBA CURVE'!N100</f>
        <v>-0.35688344594594595</v>
      </c>
      <c r="I108" s="64">
        <f>'MONTHLY CURVES'!F100</f>
        <v>4.1770000000000005</v>
      </c>
      <c r="J108" s="66">
        <f t="shared" si="11"/>
        <v>3.8201165540540547</v>
      </c>
      <c r="K108" s="70">
        <f>'MONTHLY CURVES'!G100</f>
        <v>0.19500000000000001</v>
      </c>
      <c r="L108" s="71">
        <f t="shared" si="12"/>
        <v>0.19500000000000001</v>
      </c>
      <c r="M108" s="108">
        <f>'MONTHLY CURVES'!D100</f>
        <v>5.0810733840069795E-2</v>
      </c>
      <c r="N108" s="108">
        <f t="shared" si="21"/>
        <v>0.99</v>
      </c>
      <c r="O108" s="65">
        <f ca="1">_xll.SPRDOPT($J108,$I108,$G108,$M108,$K108,$L108,$N108,$B108-TODAY(),0,0)</f>
        <v>0.25041330992153565</v>
      </c>
      <c r="P108" s="110">
        <f t="shared" ca="1" si="17"/>
        <v>1301105.8228006456</v>
      </c>
      <c r="Q108" s="110">
        <f ca="1">-$Q$11*$C108*VLOOKUP(B108,'MONTHLY CURVES'!$C$6:$M$329,3,0)</f>
        <v>-703860.62790712819</v>
      </c>
      <c r="R108" s="110">
        <f t="shared" ca="1" si="18"/>
        <v>597245.19489351742</v>
      </c>
      <c r="S108" s="120">
        <f ca="1">_xll.SPRDOPT($J108,$I108,$G108,$M108,$K108,$L108,$N108,$B108-TODAY(),0,1)*C108</f>
        <v>-3033828.6107009058</v>
      </c>
      <c r="T108" s="120">
        <f ca="1">_xll.SPRDOPT($J108,$I108,$G108,$M108,$K108,$L108,$N108,$B108-TODAY(),0,2)*C108</f>
        <v>3089405.768467295</v>
      </c>
      <c r="U108" s="122">
        <f t="shared" ca="1" si="19"/>
        <v>55577.157766389195</v>
      </c>
    </row>
    <row r="109" spans="1:21" x14ac:dyDescent="0.25">
      <c r="A109">
        <f t="shared" si="13"/>
        <v>2009</v>
      </c>
      <c r="B109" s="92">
        <f>Fetch!A106</f>
        <v>40057</v>
      </c>
      <c r="C109" s="98">
        <f t="shared" si="14"/>
        <v>5195833.333333333</v>
      </c>
      <c r="D109" s="273">
        <f t="shared" si="15"/>
        <v>0.02</v>
      </c>
      <c r="E109" s="282">
        <f>+'MONTHLY CURVES'!N101</f>
        <v>2.5000000000000001E-3</v>
      </c>
      <c r="F109" s="282">
        <f t="shared" si="20"/>
        <v>-2.7E-2</v>
      </c>
      <c r="G109" s="66">
        <f t="shared" si="16"/>
        <v>-4.4999999999999988E-3</v>
      </c>
      <c r="H109" s="66">
        <f>'ELBA CURVE'!N101</f>
        <v>-0.38688344594594598</v>
      </c>
      <c r="I109" s="64">
        <f>'MONTHLY CURVES'!F101</f>
        <v>4.1710000000000003</v>
      </c>
      <c r="J109" s="66">
        <f t="shared" si="11"/>
        <v>3.7841165540540542</v>
      </c>
      <c r="K109" s="70">
        <f>'MONTHLY CURVES'!G101</f>
        <v>0.19500000000000001</v>
      </c>
      <c r="L109" s="71">
        <f t="shared" si="12"/>
        <v>0.19500000000000001</v>
      </c>
      <c r="M109" s="108">
        <f>'MONTHLY CURVES'!D101</f>
        <v>5.0920545551738097E-2</v>
      </c>
      <c r="N109" s="108">
        <f t="shared" si="21"/>
        <v>0.99</v>
      </c>
      <c r="O109" s="65">
        <f ca="1">_xll.SPRDOPT($J109,$I109,$G109,$M109,$K109,$L109,$N109,$B109-TODAY(),0,0)</f>
        <v>0.26690880401736955</v>
      </c>
      <c r="P109" s="110">
        <f t="shared" ca="1" si="17"/>
        <v>1386813.6608735826</v>
      </c>
      <c r="Q109" s="110">
        <f ca="1">-$Q$11*$C109*VLOOKUP(B109,'MONTHLY CURVES'!$C$6:$M$329,3,0)</f>
        <v>-700280.64507642027</v>
      </c>
      <c r="R109" s="110">
        <f t="shared" ca="1" si="18"/>
        <v>686533.01579716231</v>
      </c>
      <c r="S109" s="120">
        <f ca="1">_xll.SPRDOPT($J109,$I109,$G109,$M109,$K109,$L109,$N109,$B109-TODAY(),0,1)*C109</f>
        <v>-3087453.0574166086</v>
      </c>
      <c r="T109" s="120">
        <f ca="1">_xll.SPRDOPT($J109,$I109,$G109,$M109,$K109,$L109,$N109,$B109-TODAY(),0,2)*C109</f>
        <v>3136918.7665872057</v>
      </c>
      <c r="U109" s="122">
        <f t="shared" ca="1" si="19"/>
        <v>49465.70917059714</v>
      </c>
    </row>
    <row r="110" spans="1:21" x14ac:dyDescent="0.25">
      <c r="A110">
        <f t="shared" si="13"/>
        <v>2009</v>
      </c>
      <c r="B110" s="92">
        <f>Fetch!A107</f>
        <v>40087</v>
      </c>
      <c r="C110" s="98">
        <f t="shared" si="14"/>
        <v>5195833.333333333</v>
      </c>
      <c r="D110" s="273">
        <f t="shared" si="15"/>
        <v>0.02</v>
      </c>
      <c r="E110" s="282">
        <f>+'MONTHLY CURVES'!N102</f>
        <v>2.5000000000000001E-3</v>
      </c>
      <c r="F110" s="282">
        <f t="shared" si="20"/>
        <v>-2.7E-2</v>
      </c>
      <c r="G110" s="66">
        <f t="shared" si="16"/>
        <v>-4.4999999999999988E-3</v>
      </c>
      <c r="H110" s="66">
        <f>'ELBA CURVE'!N102</f>
        <v>-0.35688344594594595</v>
      </c>
      <c r="I110" s="64">
        <f>'MONTHLY CURVES'!F102</f>
        <v>4.1710000000000003</v>
      </c>
      <c r="J110" s="66">
        <f t="shared" si="11"/>
        <v>3.8141165540540545</v>
      </c>
      <c r="K110" s="70">
        <f>'MONTHLY CURVES'!G102</f>
        <v>0.19500000000000001</v>
      </c>
      <c r="L110" s="71">
        <f t="shared" si="12"/>
        <v>0.19500000000000001</v>
      </c>
      <c r="M110" s="108">
        <f>'MONTHLY CURVES'!D102</f>
        <v>5.1026814953958298E-2</v>
      </c>
      <c r="N110" s="108">
        <f t="shared" si="21"/>
        <v>0.99</v>
      </c>
      <c r="O110" s="65">
        <f ca="1">_xll.SPRDOPT($J110,$I110,$G110,$M110,$K110,$L110,$N110,$B110-TODAY(),0,0)</f>
        <v>0.24826237720180899</v>
      </c>
      <c r="P110" s="110">
        <f t="shared" ca="1" si="17"/>
        <v>1289929.9348777325</v>
      </c>
      <c r="Q110" s="110">
        <f ca="1">-$Q$11*$C110*VLOOKUP(B110,'MONTHLY CURVES'!$C$6:$M$329,3,0)</f>
        <v>-696821.45310729917</v>
      </c>
      <c r="R110" s="110">
        <f t="shared" ca="1" si="18"/>
        <v>593108.48177043337</v>
      </c>
      <c r="S110" s="120">
        <f ca="1">_xll.SPRDOPT($J110,$I110,$G110,$M110,$K110,$L110,$N110,$B110-TODAY(),0,1)*C110</f>
        <v>-2994882.3636934794</v>
      </c>
      <c r="T110" s="120">
        <f ca="1">_xll.SPRDOPT($J110,$I110,$G110,$M110,$K110,$L110,$N110,$B110-TODAY(),0,2)*C110</f>
        <v>3051150.7000165563</v>
      </c>
      <c r="U110" s="122">
        <f t="shared" ca="1" si="19"/>
        <v>56268.336323076859</v>
      </c>
    </row>
    <row r="111" spans="1:21" x14ac:dyDescent="0.25">
      <c r="A111">
        <f t="shared" si="13"/>
        <v>2009</v>
      </c>
      <c r="B111" s="92">
        <f>Fetch!A108</f>
        <v>40118</v>
      </c>
      <c r="C111" s="98">
        <f t="shared" si="14"/>
        <v>5195833.333333333</v>
      </c>
      <c r="D111" s="273">
        <f t="shared" si="15"/>
        <v>0.02</v>
      </c>
      <c r="E111" s="282">
        <f>+'MONTHLY CURVES'!N103</f>
        <v>2.5000000000000001E-3</v>
      </c>
      <c r="F111" s="282">
        <f t="shared" si="20"/>
        <v>-2.7E-2</v>
      </c>
      <c r="G111" s="66">
        <f t="shared" si="16"/>
        <v>-4.4999999999999988E-3</v>
      </c>
      <c r="H111" s="66">
        <f>'ELBA CURVE'!N103</f>
        <v>-0.31638344594594597</v>
      </c>
      <c r="I111" s="64">
        <f>'MONTHLY CURVES'!F103</f>
        <v>4.32</v>
      </c>
      <c r="J111" s="66">
        <f t="shared" si="11"/>
        <v>4.0036165540540543</v>
      </c>
      <c r="K111" s="70">
        <f>'MONTHLY CURVES'!G103</f>
        <v>0.19500000000000001</v>
      </c>
      <c r="L111" s="71">
        <f t="shared" si="12"/>
        <v>0.19500000000000001</v>
      </c>
      <c r="M111" s="108">
        <f>'MONTHLY CURVES'!D103</f>
        <v>5.1136626673545099E-2</v>
      </c>
      <c r="N111" s="108">
        <f t="shared" si="21"/>
        <v>0.99</v>
      </c>
      <c r="O111" s="65">
        <f ca="1">_xll.SPRDOPT($J111,$I111,$G111,$M111,$K111,$L111,$N111,$B111-TODAY(),0,0)</f>
        <v>0.22634524626242303</v>
      </c>
      <c r="P111" s="110">
        <f t="shared" ca="1" si="17"/>
        <v>1176052.1753718397</v>
      </c>
      <c r="Q111" s="110">
        <f ca="1">-$Q$11*$C111*VLOOKUP(B111,'MONTHLY CURVES'!$C$6:$M$329,3,0)</f>
        <v>-693252.5383374641</v>
      </c>
      <c r="R111" s="110">
        <f t="shared" ca="1" si="18"/>
        <v>482799.63703437557</v>
      </c>
      <c r="S111" s="120">
        <f ca="1">_xll.SPRDOPT($J111,$I111,$G111,$M111,$K111,$L111,$N111,$B111-TODAY(),0,1)*C111</f>
        <v>-2832951.3683659015</v>
      </c>
      <c r="T111" s="120">
        <f ca="1">_xll.SPRDOPT($J111,$I111,$G111,$M111,$K111,$L111,$N111,$B111-TODAY(),0,2)*C111</f>
        <v>2900691.4884867896</v>
      </c>
      <c r="U111" s="122">
        <f t="shared" ca="1" si="19"/>
        <v>67740.12012088811</v>
      </c>
    </row>
    <row r="112" spans="1:21" x14ac:dyDescent="0.25">
      <c r="A112">
        <f t="shared" si="13"/>
        <v>2009</v>
      </c>
      <c r="B112" s="92">
        <f>Fetch!A109</f>
        <v>40148</v>
      </c>
      <c r="C112" s="98">
        <f t="shared" si="14"/>
        <v>5195833.333333333</v>
      </c>
      <c r="D112" s="273">
        <f t="shared" si="15"/>
        <v>0.02</v>
      </c>
      <c r="E112" s="282">
        <f>+'MONTHLY CURVES'!N104</f>
        <v>2.5000000000000001E-3</v>
      </c>
      <c r="F112" s="282">
        <f t="shared" si="20"/>
        <v>-2.7E-2</v>
      </c>
      <c r="G112" s="66">
        <f t="shared" si="16"/>
        <v>-4.4999999999999988E-3</v>
      </c>
      <c r="H112" s="66">
        <f>'ELBA CURVE'!N104</f>
        <v>-0.32888344594594598</v>
      </c>
      <c r="I112" s="64">
        <f>'MONTHLY CURVES'!F104</f>
        <v>4.4720000000000004</v>
      </c>
      <c r="J112" s="66">
        <f t="shared" si="11"/>
        <v>4.1431165540540542</v>
      </c>
      <c r="K112" s="70">
        <f>'MONTHLY CURVES'!G104</f>
        <v>0.19500000000000001</v>
      </c>
      <c r="L112" s="71">
        <f t="shared" si="12"/>
        <v>0.19500000000000001</v>
      </c>
      <c r="M112" s="108">
        <f>'MONTHLY CURVES'!D104</f>
        <v>5.1242896083428101E-2</v>
      </c>
      <c r="N112" s="108">
        <f t="shared" si="21"/>
        <v>0.99</v>
      </c>
      <c r="O112" s="65">
        <f ca="1">_xll.SPRDOPT($J112,$I112,$G112,$M112,$K112,$L112,$N112,$B112-TODAY(),0,0)</f>
        <v>0.23424050194236665</v>
      </c>
      <c r="P112" s="110">
        <f t="shared" ca="1" si="17"/>
        <v>1217074.6080088799</v>
      </c>
      <c r="Q112" s="110">
        <f ca="1">-$Q$11*$C112*VLOOKUP(B112,'MONTHLY CURVES'!$C$6:$M$329,3,0)</f>
        <v>-689804.24745365849</v>
      </c>
      <c r="R112" s="110">
        <f t="shared" ca="1" si="18"/>
        <v>527270.36055522144</v>
      </c>
      <c r="S112" s="120">
        <f ca="1">_xll.SPRDOPT($J112,$I112,$G112,$M112,$K112,$L112,$N112,$B112-TODAY(),0,1)*C112</f>
        <v>-2818287.1523430515</v>
      </c>
      <c r="T112" s="120">
        <f ca="1">_xll.SPRDOPT($J112,$I112,$G112,$M112,$K112,$L112,$N112,$B112-TODAY(),0,2)*C112</f>
        <v>2886043.2696544346</v>
      </c>
      <c r="U112" s="122">
        <f t="shared" ca="1" si="19"/>
        <v>67756.117311383132</v>
      </c>
    </row>
    <row r="113" spans="1:21" x14ac:dyDescent="0.25">
      <c r="A113">
        <f t="shared" si="13"/>
        <v>2010</v>
      </c>
      <c r="B113" s="92">
        <f>Fetch!A110</f>
        <v>40179</v>
      </c>
      <c r="C113" s="98">
        <f t="shared" si="14"/>
        <v>5195833.333333333</v>
      </c>
      <c r="D113" s="273">
        <f t="shared" si="15"/>
        <v>0.02</v>
      </c>
      <c r="E113" s="282">
        <f>+'MONTHLY CURVES'!N105</f>
        <v>2.5000000000000001E-3</v>
      </c>
      <c r="F113" s="282">
        <f t="shared" si="20"/>
        <v>-2.7E-2</v>
      </c>
      <c r="G113" s="66">
        <f t="shared" si="16"/>
        <v>-4.4999999999999988E-3</v>
      </c>
      <c r="H113" s="66">
        <f>'ELBA CURVE'!N105</f>
        <v>-0.30638344594594596</v>
      </c>
      <c r="I113" s="64">
        <f>'MONTHLY CURVES'!F105</f>
        <v>4.5445000000000002</v>
      </c>
      <c r="J113" s="66">
        <f t="shared" si="11"/>
        <v>4.238116554054054</v>
      </c>
      <c r="K113" s="70">
        <f>'MONTHLY CURVES'!G105</f>
        <v>0.19500000000000001</v>
      </c>
      <c r="L113" s="71">
        <f t="shared" si="12"/>
        <v>0.19500000000000001</v>
      </c>
      <c r="M113" s="108">
        <f>'MONTHLY CURVES'!D105</f>
        <v>5.1352707810932999E-2</v>
      </c>
      <c r="N113" s="108">
        <f t="shared" si="21"/>
        <v>0.99</v>
      </c>
      <c r="O113" s="65">
        <f ca="1">_xll.SPRDOPT($J113,$I113,$G113,$M113,$K113,$L113,$N113,$B113-TODAY(),0,0)</f>
        <v>0.22234087869081431</v>
      </c>
      <c r="P113" s="110">
        <f t="shared" ca="1" si="17"/>
        <v>1155246.1488643559</v>
      </c>
      <c r="Q113" s="110">
        <f ca="1">-$Q$11*$C113*VLOOKUP(B113,'MONTHLY CURVES'!$C$6:$M$329,3,0)</f>
        <v>-686246.79191271868</v>
      </c>
      <c r="R113" s="110">
        <f t="shared" ca="1" si="18"/>
        <v>468999.35695163719</v>
      </c>
      <c r="S113" s="120">
        <f ca="1">_xll.SPRDOPT($J113,$I113,$G113,$M113,$K113,$L113,$N113,$B113-TODAY(),0,1)*C113</f>
        <v>-2721515.6909560347</v>
      </c>
      <c r="T113" s="120">
        <f ca="1">_xll.SPRDOPT($J113,$I113,$G113,$M113,$K113,$L113,$N113,$B113-TODAY(),0,2)*C113</f>
        <v>2794970.1540981201</v>
      </c>
      <c r="U113" s="122">
        <f t="shared" ca="1" si="19"/>
        <v>73454.463142085355</v>
      </c>
    </row>
    <row r="114" spans="1:21" x14ac:dyDescent="0.25">
      <c r="A114">
        <f t="shared" si="13"/>
        <v>2010</v>
      </c>
      <c r="B114" s="92">
        <f>Fetch!A111</f>
        <v>40210</v>
      </c>
      <c r="C114" s="98">
        <f t="shared" si="14"/>
        <v>5195833.333333333</v>
      </c>
      <c r="D114" s="273">
        <f t="shared" si="15"/>
        <v>0.02</v>
      </c>
      <c r="E114" s="282">
        <f>+'MONTHLY CURVES'!N106</f>
        <v>2.5000000000000001E-3</v>
      </c>
      <c r="F114" s="282">
        <f t="shared" si="20"/>
        <v>-2.7E-2</v>
      </c>
      <c r="G114" s="66">
        <f t="shared" si="16"/>
        <v>-4.4999999999999988E-3</v>
      </c>
      <c r="H114" s="66">
        <f>'ELBA CURVE'!N106</f>
        <v>-0.31638344594594597</v>
      </c>
      <c r="I114" s="64">
        <f>'MONTHLY CURVES'!F106</f>
        <v>4.4565000000000001</v>
      </c>
      <c r="J114" s="66">
        <f t="shared" si="11"/>
        <v>4.1401165540540541</v>
      </c>
      <c r="K114" s="70">
        <f>'MONTHLY CURVES'!G106</f>
        <v>0.19</v>
      </c>
      <c r="L114" s="71">
        <f t="shared" si="12"/>
        <v>0.19</v>
      </c>
      <c r="M114" s="108">
        <f>'MONTHLY CURVES'!D106</f>
        <v>5.14625195424614E-2</v>
      </c>
      <c r="N114" s="108">
        <f t="shared" si="21"/>
        <v>0.99</v>
      </c>
      <c r="O114" s="65">
        <f ca="1">_xll.SPRDOPT($J114,$I114,$G114,$M114,$K114,$L114,$N114,$B114-TODAY(),0,0)</f>
        <v>0.22403520760261633</v>
      </c>
      <c r="P114" s="110">
        <f t="shared" ca="1" si="17"/>
        <v>1164049.5995019274</v>
      </c>
      <c r="Q114" s="110">
        <f ca="1">-$Q$11*$C114*VLOOKUP(B114,'MONTHLY CURVES'!$C$6:$M$329,3,0)</f>
        <v>-682695.30775176547</v>
      </c>
      <c r="R114" s="110">
        <f t="shared" ca="1" si="18"/>
        <v>481354.29175016191</v>
      </c>
      <c r="S114" s="120">
        <f ca="1">_xll.SPRDOPT($J114,$I114,$G114,$M114,$K114,$L114,$N114,$B114-TODAY(),0,1)*C114</f>
        <v>-2771021.3150907019</v>
      </c>
      <c r="T114" s="120">
        <f ca="1">_xll.SPRDOPT($J114,$I114,$G114,$M114,$K114,$L114,$N114,$B114-TODAY(),0,2)*C114</f>
        <v>2838327.3757823249</v>
      </c>
      <c r="U114" s="122">
        <f t="shared" ca="1" si="19"/>
        <v>67306.060691623017</v>
      </c>
    </row>
    <row r="115" spans="1:21" x14ac:dyDescent="0.25">
      <c r="A115">
        <f t="shared" si="13"/>
        <v>2010</v>
      </c>
      <c r="B115" s="92">
        <f>Fetch!A112</f>
        <v>40238</v>
      </c>
      <c r="C115" s="98">
        <f t="shared" si="14"/>
        <v>5195833.333333333</v>
      </c>
      <c r="D115" s="273">
        <f t="shared" si="15"/>
        <v>0.02</v>
      </c>
      <c r="E115" s="282">
        <f>+'MONTHLY CURVES'!N107</f>
        <v>2.5000000000000001E-3</v>
      </c>
      <c r="F115" s="282">
        <f t="shared" si="20"/>
        <v>-2.7E-2</v>
      </c>
      <c r="G115" s="66">
        <f t="shared" si="16"/>
        <v>-4.4999999999999988E-3</v>
      </c>
      <c r="H115" s="66">
        <f>'ELBA CURVE'!N107</f>
        <v>-0.37638344594594603</v>
      </c>
      <c r="I115" s="64">
        <f>'MONTHLY CURVES'!F107</f>
        <v>4.3174999999999999</v>
      </c>
      <c r="J115" s="66">
        <f t="shared" si="11"/>
        <v>3.9411165540540538</v>
      </c>
      <c r="K115" s="70">
        <f>'MONTHLY CURVES'!G107</f>
        <v>0.1875</v>
      </c>
      <c r="L115" s="71">
        <f t="shared" si="12"/>
        <v>0.1875</v>
      </c>
      <c r="M115" s="108">
        <f>'MONTHLY CURVES'!D107</f>
        <v>5.1561704335686603E-2</v>
      </c>
      <c r="N115" s="108">
        <f t="shared" si="21"/>
        <v>0.99</v>
      </c>
      <c r="O115" s="65">
        <f ca="1">_xll.SPRDOPT($J115,$I115,$G115,$M115,$K115,$L115,$N115,$B115-TODAY(),0,0)</f>
        <v>0.25393586501071153</v>
      </c>
      <c r="P115" s="110">
        <f t="shared" ca="1" si="17"/>
        <v>1319408.4319514886</v>
      </c>
      <c r="Q115" s="110">
        <f ca="1">-$Q$11*$C115*VLOOKUP(B115,'MONTHLY CURVES'!$C$6:$M$329,3,0)</f>
        <v>-679492.73008602567</v>
      </c>
      <c r="R115" s="110">
        <f t="shared" ca="1" si="18"/>
        <v>639915.70186546294</v>
      </c>
      <c r="S115" s="120">
        <f ca="1">_xll.SPRDOPT($J115,$I115,$G115,$M115,$K115,$L115,$N115,$B115-TODAY(),0,1)*C115</f>
        <v>-2948085.0490146168</v>
      </c>
      <c r="T115" s="120">
        <f ca="1">_xll.SPRDOPT($J115,$I115,$G115,$M115,$K115,$L115,$N115,$B115-TODAY(),0,2)*C115</f>
        <v>2999774.2434342313</v>
      </c>
      <c r="U115" s="122">
        <f t="shared" ca="1" si="19"/>
        <v>51689.194419614505</v>
      </c>
    </row>
    <row r="116" spans="1:21" x14ac:dyDescent="0.25">
      <c r="A116">
        <f t="shared" si="13"/>
        <v>2010</v>
      </c>
      <c r="B116" s="92">
        <f>Fetch!A113</f>
        <v>40269</v>
      </c>
      <c r="C116" s="98">
        <f t="shared" si="14"/>
        <v>5195833.333333333</v>
      </c>
      <c r="D116" s="273">
        <f t="shared" si="15"/>
        <v>0.02</v>
      </c>
      <c r="E116" s="282">
        <f>+'MONTHLY CURVES'!N108</f>
        <v>2.5000000000000001E-3</v>
      </c>
      <c r="F116" s="282">
        <f t="shared" si="20"/>
        <v>-2.7E-2</v>
      </c>
      <c r="G116" s="66">
        <f t="shared" si="16"/>
        <v>-4.4999999999999988E-3</v>
      </c>
      <c r="H116" s="66">
        <f>'ELBA CURVE'!N108</f>
        <v>-0.35388344594594601</v>
      </c>
      <c r="I116" s="64">
        <f>'MONTHLY CURVES'!F108</f>
        <v>4.1635</v>
      </c>
      <c r="J116" s="66">
        <f t="shared" si="11"/>
        <v>3.8096165540540539</v>
      </c>
      <c r="K116" s="70">
        <f>'MONTHLY CURVES'!G108</f>
        <v>0.185</v>
      </c>
      <c r="L116" s="71">
        <f t="shared" si="12"/>
        <v>0.185</v>
      </c>
      <c r="M116" s="108">
        <f>'MONTHLY CURVES'!D108</f>
        <v>5.1671516074872401E-2</v>
      </c>
      <c r="N116" s="108">
        <f t="shared" si="21"/>
        <v>0.99</v>
      </c>
      <c r="O116" s="65">
        <f ca="1">_xll.SPRDOPT($J116,$I116,$G116,$M116,$K116,$L116,$N116,$B116-TODAY(),0,0)</f>
        <v>0.23805186345351265</v>
      </c>
      <c r="P116" s="110">
        <f t="shared" ca="1" si="17"/>
        <v>1236877.807193876</v>
      </c>
      <c r="Q116" s="110">
        <f ca="1">-$Q$11*$C116*VLOOKUP(B116,'MONTHLY CURVES'!$C$6:$M$329,3,0)</f>
        <v>-675952.8822358473</v>
      </c>
      <c r="R116" s="110">
        <f t="shared" ca="1" si="18"/>
        <v>560924.92495802871</v>
      </c>
      <c r="S116" s="120">
        <f ca="1">_xll.SPRDOPT($J116,$I116,$G116,$M116,$K116,$L116,$N116,$B116-TODAY(),0,1)*C116</f>
        <v>-2917074.0204878738</v>
      </c>
      <c r="T116" s="120">
        <f ca="1">_xll.SPRDOPT($J116,$I116,$G116,$M116,$K116,$L116,$N116,$B116-TODAY(),0,2)*C116</f>
        <v>2969386.9421232757</v>
      </c>
      <c r="U116" s="122">
        <f t="shared" ca="1" si="19"/>
        <v>52312.921635401901</v>
      </c>
    </row>
    <row r="117" spans="1:21" x14ac:dyDescent="0.25">
      <c r="A117">
        <f t="shared" si="13"/>
        <v>2010</v>
      </c>
      <c r="B117" s="92">
        <f>Fetch!A114</f>
        <v>40299</v>
      </c>
      <c r="C117" s="98">
        <f t="shared" si="14"/>
        <v>5195833.333333333</v>
      </c>
      <c r="D117" s="273">
        <f t="shared" si="15"/>
        <v>0.02</v>
      </c>
      <c r="E117" s="282">
        <f>+'MONTHLY CURVES'!N109</f>
        <v>2.5000000000000001E-3</v>
      </c>
      <c r="F117" s="282">
        <f t="shared" si="20"/>
        <v>-2.7E-2</v>
      </c>
      <c r="G117" s="66">
        <f t="shared" si="16"/>
        <v>-4.4999999999999988E-3</v>
      </c>
      <c r="H117" s="66">
        <f>'ELBA CURVE'!N109</f>
        <v>-0.35388344594594601</v>
      </c>
      <c r="I117" s="64">
        <f>'MONTHLY CURVES'!F109</f>
        <v>4.1684999999999999</v>
      </c>
      <c r="J117" s="66">
        <f t="shared" si="11"/>
        <v>3.8146165540540538</v>
      </c>
      <c r="K117" s="70">
        <f>'MONTHLY CURVES'!G109</f>
        <v>0.185</v>
      </c>
      <c r="L117" s="71">
        <f t="shared" si="12"/>
        <v>0.185</v>
      </c>
      <c r="M117" s="108">
        <f>'MONTHLY CURVES'!D109</f>
        <v>5.1777785503720704E-2</v>
      </c>
      <c r="N117" s="108">
        <f t="shared" si="21"/>
        <v>0.99</v>
      </c>
      <c r="O117" s="65">
        <f ca="1">_xll.SPRDOPT($J117,$I117,$G117,$M117,$K117,$L117,$N117,$B117-TODAY(),0,0)</f>
        <v>0.23707442187499733</v>
      </c>
      <c r="P117" s="110">
        <f t="shared" ca="1" si="17"/>
        <v>1231799.1836588401</v>
      </c>
      <c r="Q117" s="110">
        <f ca="1">-$Q$11*$C117*VLOOKUP(B117,'MONTHLY CURVES'!$C$6:$M$329,3,0)</f>
        <v>-672533.1776241943</v>
      </c>
      <c r="R117" s="110">
        <f t="shared" ca="1" si="18"/>
        <v>559266.00603464583</v>
      </c>
      <c r="S117" s="120">
        <f ca="1">_xll.SPRDOPT($J117,$I117,$G117,$M117,$K117,$L117,$N117,$B117-TODAY(),0,1)*C117</f>
        <v>-2896916.3679503826</v>
      </c>
      <c r="T117" s="120">
        <f ca="1">_xll.SPRDOPT($J117,$I117,$G117,$M117,$K117,$L117,$N117,$B117-TODAY(),0,2)*C117</f>
        <v>2949637.9209671882</v>
      </c>
      <c r="U117" s="122">
        <f t="shared" ca="1" si="19"/>
        <v>52721.553016805556</v>
      </c>
    </row>
    <row r="118" spans="1:21" x14ac:dyDescent="0.25">
      <c r="A118">
        <f t="shared" si="13"/>
        <v>2010</v>
      </c>
      <c r="B118" s="92">
        <f>Fetch!A115</f>
        <v>40330</v>
      </c>
      <c r="C118" s="98">
        <f t="shared" si="14"/>
        <v>5195833.333333333</v>
      </c>
      <c r="D118" s="273">
        <f t="shared" si="15"/>
        <v>0.02</v>
      </c>
      <c r="E118" s="282">
        <f>+'MONTHLY CURVES'!N110</f>
        <v>2.5000000000000001E-3</v>
      </c>
      <c r="F118" s="282">
        <f t="shared" si="20"/>
        <v>-2.7E-2</v>
      </c>
      <c r="G118" s="66">
        <f t="shared" si="16"/>
        <v>-4.4999999999999988E-3</v>
      </c>
      <c r="H118" s="66">
        <f>'ELBA CURVE'!N110</f>
        <v>-0.35388344594594601</v>
      </c>
      <c r="I118" s="64">
        <f>'MONTHLY CURVES'!F110</f>
        <v>4.2065000000000001</v>
      </c>
      <c r="J118" s="66">
        <f t="shared" si="11"/>
        <v>3.852616554054054</v>
      </c>
      <c r="K118" s="70">
        <f>'MONTHLY CURVES'!G110</f>
        <v>0.185</v>
      </c>
      <c r="L118" s="71">
        <f t="shared" si="12"/>
        <v>0.185</v>
      </c>
      <c r="M118" s="108">
        <f>'MONTHLY CURVES'!D110</f>
        <v>5.1887597250821905E-2</v>
      </c>
      <c r="N118" s="108">
        <f t="shared" si="21"/>
        <v>0.99</v>
      </c>
      <c r="O118" s="65">
        <f ca="1">_xll.SPRDOPT($J118,$I118,$G118,$M118,$K118,$L118,$N118,$B118-TODAY(),0,0)</f>
        <v>0.23640315389051447</v>
      </c>
      <c r="P118" s="110">
        <f t="shared" ca="1" si="17"/>
        <v>1228311.3870894648</v>
      </c>
      <c r="Q118" s="110">
        <f ca="1">-$Q$11*$C118*VLOOKUP(B118,'MONTHLY CURVES'!$C$6:$M$329,3,0)</f>
        <v>-669005.7294049412</v>
      </c>
      <c r="R118" s="110">
        <f t="shared" ca="1" si="18"/>
        <v>559305.65768452361</v>
      </c>
      <c r="S118" s="120">
        <f ca="1">_xll.SPRDOPT($J118,$I118,$G118,$M118,$K118,$L118,$N118,$B118-TODAY(),0,1)*C118</f>
        <v>-2869441.4435303006</v>
      </c>
      <c r="T118" s="120">
        <f ca="1">_xll.SPRDOPT($J118,$I118,$G118,$M118,$K118,$L118,$N118,$B118-TODAY(),0,2)*C118</f>
        <v>2923140.0892785899</v>
      </c>
      <c r="U118" s="122">
        <f t="shared" ca="1" si="19"/>
        <v>53698.645748289302</v>
      </c>
    </row>
    <row r="119" spans="1:21" x14ac:dyDescent="0.25">
      <c r="A119">
        <f t="shared" si="13"/>
        <v>2010</v>
      </c>
      <c r="B119" s="92">
        <f>Fetch!A116</f>
        <v>40360</v>
      </c>
      <c r="C119" s="98">
        <f t="shared" si="14"/>
        <v>5195833.333333333</v>
      </c>
      <c r="D119" s="273">
        <f t="shared" si="15"/>
        <v>0.02</v>
      </c>
      <c r="E119" s="282">
        <f>+'MONTHLY CURVES'!N111</f>
        <v>2.5000000000000001E-3</v>
      </c>
      <c r="F119" s="282">
        <f t="shared" si="20"/>
        <v>-2.7E-2</v>
      </c>
      <c r="G119" s="66">
        <f t="shared" si="16"/>
        <v>-4.4999999999999988E-3</v>
      </c>
      <c r="H119" s="66">
        <f>'ELBA CURVE'!N111</f>
        <v>-0.35388344594594601</v>
      </c>
      <c r="I119" s="64">
        <f>'MONTHLY CURVES'!F111</f>
        <v>4.2515000000000001</v>
      </c>
      <c r="J119" s="66">
        <f t="shared" si="11"/>
        <v>3.8976165540540539</v>
      </c>
      <c r="K119" s="70">
        <f>'MONTHLY CURVES'!G111</f>
        <v>0.185</v>
      </c>
      <c r="L119" s="71">
        <f t="shared" si="12"/>
        <v>0.185</v>
      </c>
      <c r="M119" s="108">
        <f>'MONTHLY CURVES'!D111</f>
        <v>5.1993866687330303E-2</v>
      </c>
      <c r="N119" s="108">
        <f t="shared" si="21"/>
        <v>0.99</v>
      </c>
      <c r="O119" s="65">
        <f ca="1">_xll.SPRDOPT($J119,$I119,$G119,$M119,$K119,$L119,$N119,$B119-TODAY(),0,0)</f>
        <v>0.23584947122917252</v>
      </c>
      <c r="P119" s="110">
        <f t="shared" ca="1" si="17"/>
        <v>1225434.5442615754</v>
      </c>
      <c r="Q119" s="110">
        <f ca="1">-$Q$11*$C119*VLOOKUP(B119,'MONTHLY CURVES'!$C$6:$M$329,3,0)</f>
        <v>-665598.20355524903</v>
      </c>
      <c r="R119" s="110">
        <f t="shared" ca="1" si="18"/>
        <v>559836.34070632642</v>
      </c>
      <c r="S119" s="120">
        <f ca="1">_xll.SPRDOPT($J119,$I119,$G119,$M119,$K119,$L119,$N119,$B119-TODAY(),0,1)*C119</f>
        <v>-2841399.8969797757</v>
      </c>
      <c r="T119" s="120">
        <f ca="1">_xll.SPRDOPT($J119,$I119,$G119,$M119,$K119,$L119,$N119,$B119-TODAY(),0,2)*C119</f>
        <v>2896158.4597287606</v>
      </c>
      <c r="U119" s="122">
        <f t="shared" ca="1" si="19"/>
        <v>54758.562748984899</v>
      </c>
    </row>
    <row r="120" spans="1:21" x14ac:dyDescent="0.25">
      <c r="A120">
        <f t="shared" si="13"/>
        <v>2010</v>
      </c>
      <c r="B120" s="92">
        <f>Fetch!A117</f>
        <v>40391</v>
      </c>
      <c r="C120" s="98">
        <f t="shared" si="14"/>
        <v>5195833.333333333</v>
      </c>
      <c r="D120" s="273">
        <f t="shared" si="15"/>
        <v>0.02</v>
      </c>
      <c r="E120" s="282">
        <f>+'MONTHLY CURVES'!N112</f>
        <v>2.5000000000000001E-3</v>
      </c>
      <c r="F120" s="282">
        <f t="shared" si="20"/>
        <v>-2.7E-2</v>
      </c>
      <c r="G120" s="66">
        <f t="shared" si="16"/>
        <v>-4.4999999999999988E-3</v>
      </c>
      <c r="H120" s="66">
        <f>'ELBA CURVE'!N112</f>
        <v>-0.35388344594594601</v>
      </c>
      <c r="I120" s="64">
        <f>'MONTHLY CURVES'!F112</f>
        <v>4.2895000000000003</v>
      </c>
      <c r="J120" s="66">
        <f t="shared" si="11"/>
        <v>3.9356165540540542</v>
      </c>
      <c r="K120" s="70">
        <f>'MONTHLY CURVES'!G112</f>
        <v>0.185</v>
      </c>
      <c r="L120" s="71">
        <f t="shared" si="12"/>
        <v>0.185</v>
      </c>
      <c r="M120" s="108">
        <f>'MONTHLY CURVES'!D112</f>
        <v>5.2103678442347E-2</v>
      </c>
      <c r="N120" s="108">
        <f t="shared" si="21"/>
        <v>0.99</v>
      </c>
      <c r="O120" s="65">
        <f ca="1">_xll.SPRDOPT($J120,$I120,$G120,$M120,$K120,$L120,$N120,$B120-TODAY(),0,0)</f>
        <v>0.23519870490546937</v>
      </c>
      <c r="P120" s="110">
        <f t="shared" ca="1" si="17"/>
        <v>1222053.2709046679</v>
      </c>
      <c r="Q120" s="110">
        <f ca="1">-$Q$11*$C120*VLOOKUP(B120,'MONTHLY CURVES'!$C$6:$M$329,3,0)</f>
        <v>-662083.52349234675</v>
      </c>
      <c r="R120" s="110">
        <f t="shared" ca="1" si="18"/>
        <v>559969.74741232116</v>
      </c>
      <c r="S120" s="120">
        <f ca="1">_xll.SPRDOPT($J120,$I120,$G120,$M120,$K120,$L120,$N120,$B120-TODAY(),0,1)*C120</f>
        <v>-2814394.2120576994</v>
      </c>
      <c r="T120" s="120">
        <f ca="1">_xll.SPRDOPT($J120,$I120,$G120,$M120,$K120,$L120,$N120,$B120-TODAY(),0,2)*C120</f>
        <v>2870079.5070011639</v>
      </c>
      <c r="U120" s="122">
        <f t="shared" ca="1" si="19"/>
        <v>55685.294943464454</v>
      </c>
    </row>
    <row r="121" spans="1:21" x14ac:dyDescent="0.25">
      <c r="A121">
        <f t="shared" si="13"/>
        <v>2010</v>
      </c>
      <c r="B121" s="92">
        <f>Fetch!A118</f>
        <v>40422</v>
      </c>
      <c r="C121" s="98">
        <f t="shared" si="14"/>
        <v>5195833.333333333</v>
      </c>
      <c r="D121" s="273">
        <f t="shared" si="15"/>
        <v>0.02</v>
      </c>
      <c r="E121" s="282">
        <f>+'MONTHLY CURVES'!N113</f>
        <v>2.5000000000000001E-3</v>
      </c>
      <c r="F121" s="282">
        <f t="shared" si="20"/>
        <v>-2.7E-2</v>
      </c>
      <c r="G121" s="66">
        <f t="shared" si="16"/>
        <v>-4.4999999999999988E-3</v>
      </c>
      <c r="H121" s="66">
        <f>'ELBA CURVE'!N113</f>
        <v>-0.38388344594594598</v>
      </c>
      <c r="I121" s="64">
        <f>'MONTHLY CURVES'!F113</f>
        <v>4.2835000000000001</v>
      </c>
      <c r="J121" s="66">
        <f t="shared" si="11"/>
        <v>3.8996165540540542</v>
      </c>
      <c r="K121" s="70">
        <f>'MONTHLY CURVES'!G113</f>
        <v>0.185</v>
      </c>
      <c r="L121" s="71">
        <f t="shared" si="12"/>
        <v>0.185</v>
      </c>
      <c r="M121" s="108">
        <f>'MONTHLY CURVES'!D113</f>
        <v>5.2213490201384903E-2</v>
      </c>
      <c r="N121" s="108">
        <f t="shared" si="21"/>
        <v>0.99</v>
      </c>
      <c r="O121" s="65">
        <f ca="1">_xll.SPRDOPT($J121,$I121,$G121,$M121,$K121,$L121,$N121,$B121-TODAY(),0,0)</f>
        <v>0.2504318713469279</v>
      </c>
      <c r="P121" s="110">
        <f t="shared" ca="1" si="17"/>
        <v>1301202.2648734129</v>
      </c>
      <c r="Q121" s="110">
        <f ca="1">-$Q$11*$C121*VLOOKUP(B121,'MONTHLY CURVES'!$C$6:$M$329,3,0)</f>
        <v>-658575.47128226433</v>
      </c>
      <c r="R121" s="110">
        <f t="shared" ca="1" si="18"/>
        <v>642626.79359114857</v>
      </c>
      <c r="S121" s="120">
        <f ca="1">_xll.SPRDOPT($J121,$I121,$G121,$M121,$K121,$L121,$N121,$B121-TODAY(),0,1)*C121</f>
        <v>-2866235.4508529282</v>
      </c>
      <c r="T121" s="120">
        <f ca="1">_xll.SPRDOPT($J121,$I121,$G121,$M121,$K121,$L121,$N121,$B121-TODAY(),0,2)*C121</f>
        <v>2916171.2532929769</v>
      </c>
      <c r="U121" s="122">
        <f t="shared" ca="1" si="19"/>
        <v>49935.802440048661</v>
      </c>
    </row>
    <row r="122" spans="1:21" x14ac:dyDescent="0.25">
      <c r="A122">
        <f t="shared" si="13"/>
        <v>2010</v>
      </c>
      <c r="B122" s="92">
        <f>Fetch!A119</f>
        <v>40452</v>
      </c>
      <c r="C122" s="98">
        <f t="shared" si="14"/>
        <v>5195833.333333333</v>
      </c>
      <c r="D122" s="273">
        <f t="shared" si="15"/>
        <v>0.02</v>
      </c>
      <c r="E122" s="282">
        <f>+'MONTHLY CURVES'!N114</f>
        <v>2.5000000000000001E-3</v>
      </c>
      <c r="F122" s="282">
        <f t="shared" si="20"/>
        <v>-2.7E-2</v>
      </c>
      <c r="G122" s="66">
        <f t="shared" si="16"/>
        <v>-4.4999999999999988E-3</v>
      </c>
      <c r="H122" s="66">
        <f>'ELBA CURVE'!N114</f>
        <v>-0.35388344594594601</v>
      </c>
      <c r="I122" s="64">
        <f>'MONTHLY CURVES'!F114</f>
        <v>4.2835000000000001</v>
      </c>
      <c r="J122" s="66">
        <f t="shared" si="11"/>
        <v>3.929616554054054</v>
      </c>
      <c r="K122" s="70">
        <f>'MONTHLY CURVES'!G114</f>
        <v>0.185</v>
      </c>
      <c r="L122" s="71">
        <f t="shared" si="12"/>
        <v>0.185</v>
      </c>
      <c r="M122" s="108">
        <f>'MONTHLY CURVES'!D114</f>
        <v>5.2319759649444901E-2</v>
      </c>
      <c r="N122" s="108">
        <f t="shared" si="21"/>
        <v>0.99</v>
      </c>
      <c r="O122" s="65">
        <f ca="1">_xll.SPRDOPT($J122,$I122,$G122,$M122,$K122,$L122,$N122,$B122-TODAY(),0,0)</f>
        <v>0.2330617423224641</v>
      </c>
      <c r="P122" s="110">
        <f t="shared" ca="1" si="17"/>
        <v>1210949.969483803</v>
      </c>
      <c r="Q122" s="110">
        <f ca="1">-$Q$11*$C122*VLOOKUP(B122,'MONTHLY CURVES'!$C$6:$M$329,3,0)</f>
        <v>-655186.97987564816</v>
      </c>
      <c r="R122" s="110">
        <f t="shared" ca="1" si="18"/>
        <v>555762.98960815486</v>
      </c>
      <c r="S122" s="120">
        <f ca="1">_xll.SPRDOPT($J122,$I122,$G122,$M122,$K122,$L122,$N122,$B122-TODAY(),0,1)*C122</f>
        <v>-2777858.9594563381</v>
      </c>
      <c r="T122" s="120">
        <f ca="1">_xll.SPRDOPT($J122,$I122,$G122,$M122,$K122,$L122,$N122,$B122-TODAY(),0,2)*C122</f>
        <v>2834010.3455015076</v>
      </c>
      <c r="U122" s="122">
        <f t="shared" ca="1" si="19"/>
        <v>56151.386045169551</v>
      </c>
    </row>
    <row r="123" spans="1:21" x14ac:dyDescent="0.25">
      <c r="A123">
        <f t="shared" si="13"/>
        <v>2010</v>
      </c>
      <c r="B123" s="92">
        <f>Fetch!A120</f>
        <v>40483</v>
      </c>
      <c r="C123" s="98">
        <f t="shared" si="14"/>
        <v>5195833.333333333</v>
      </c>
      <c r="D123" s="273">
        <f t="shared" si="15"/>
        <v>0.02</v>
      </c>
      <c r="E123" s="282">
        <f>+'MONTHLY CURVES'!N115</f>
        <v>2.5000000000000001E-3</v>
      </c>
      <c r="F123" s="282">
        <f t="shared" si="20"/>
        <v>-2.7E-2</v>
      </c>
      <c r="G123" s="66">
        <f t="shared" si="16"/>
        <v>-4.4999999999999988E-3</v>
      </c>
      <c r="H123" s="66">
        <f>'ELBA CURVE'!N115</f>
        <v>-0.31338344594594597</v>
      </c>
      <c r="I123" s="64">
        <f>'MONTHLY CURVES'!F115</f>
        <v>4.4325000000000001</v>
      </c>
      <c r="J123" s="66">
        <f t="shared" si="11"/>
        <v>4.1191165540540542</v>
      </c>
      <c r="K123" s="70">
        <f>'MONTHLY CURVES'!G115</f>
        <v>0.185</v>
      </c>
      <c r="L123" s="71">
        <f t="shared" si="12"/>
        <v>0.185</v>
      </c>
      <c r="M123" s="108">
        <f>'MONTHLY CURVES'!D115</f>
        <v>5.2429571416396502E-2</v>
      </c>
      <c r="N123" s="108">
        <f t="shared" si="21"/>
        <v>0.99</v>
      </c>
      <c r="O123" s="65">
        <f ca="1">_xll.SPRDOPT($J123,$I123,$G123,$M123,$K123,$L123,$N123,$B123-TODAY(),0,0)</f>
        <v>0.21278086011639349</v>
      </c>
      <c r="P123" s="110">
        <f t="shared" ca="1" si="17"/>
        <v>1105573.8856880944</v>
      </c>
      <c r="Q123" s="110">
        <f ca="1">-$Q$11*$C123*VLOOKUP(B123,'MONTHLY CURVES'!$C$6:$M$329,3,0)</f>
        <v>-651692.2391423654</v>
      </c>
      <c r="R123" s="110">
        <f t="shared" ca="1" si="18"/>
        <v>453881.64654572902</v>
      </c>
      <c r="S123" s="120">
        <f ca="1">_xll.SPRDOPT($J123,$I123,$G123,$M123,$K123,$L123,$N123,$B123-TODAY(),0,1)*C123</f>
        <v>-2625765.2530716988</v>
      </c>
      <c r="T123" s="120">
        <f ca="1">_xll.SPRDOPT($J123,$I123,$G123,$M123,$K123,$L123,$N123,$B123-TODAY(),0,2)*C123</f>
        <v>2692240.6410308909</v>
      </c>
      <c r="U123" s="122">
        <f t="shared" ca="1" si="19"/>
        <v>66475.387959192041</v>
      </c>
    </row>
    <row r="124" spans="1:21" x14ac:dyDescent="0.25">
      <c r="A124">
        <f t="shared" si="13"/>
        <v>2010</v>
      </c>
      <c r="B124" s="92">
        <f>Fetch!A121</f>
        <v>40513</v>
      </c>
      <c r="C124" s="98">
        <f t="shared" si="14"/>
        <v>5195833.333333333</v>
      </c>
      <c r="D124" s="273">
        <f t="shared" si="15"/>
        <v>0.02</v>
      </c>
      <c r="E124" s="282">
        <f>+'MONTHLY CURVES'!N116</f>
        <v>2.5000000000000001E-3</v>
      </c>
      <c r="F124" s="282">
        <f t="shared" si="20"/>
        <v>-2.7E-2</v>
      </c>
      <c r="G124" s="66">
        <f t="shared" si="16"/>
        <v>-4.4999999999999988E-3</v>
      </c>
      <c r="H124" s="66">
        <f>'ELBA CURVE'!N116</f>
        <v>-0.32588344594594598</v>
      </c>
      <c r="I124" s="64">
        <f>'MONTHLY CURVES'!F116</f>
        <v>4.5845000000000002</v>
      </c>
      <c r="J124" s="66">
        <f t="shared" si="11"/>
        <v>4.2586165540540541</v>
      </c>
      <c r="K124" s="70">
        <f>'MONTHLY CURVES'!G116</f>
        <v>0.185</v>
      </c>
      <c r="L124" s="71">
        <f t="shared" si="12"/>
        <v>0.185</v>
      </c>
      <c r="M124" s="108">
        <f>'MONTHLY CURVES'!D116</f>
        <v>5.2535840872114797E-2</v>
      </c>
      <c r="N124" s="108">
        <f t="shared" si="21"/>
        <v>0.99</v>
      </c>
      <c r="O124" s="65">
        <f ca="1">_xll.SPRDOPT($J124,$I124,$G124,$M124,$K124,$L124,$N124,$B124-TODAY(),0,0)</f>
        <v>0.22013548445341619</v>
      </c>
      <c r="P124" s="110">
        <f t="shared" ca="1" si="17"/>
        <v>1143787.2879725415</v>
      </c>
      <c r="Q124" s="110">
        <f ca="1">-$Q$11*$C124*VLOOKUP(B124,'MONTHLY CURVES'!$C$6:$M$329,3,0)</f>
        <v>-648316.80090338748</v>
      </c>
      <c r="R124" s="110">
        <f t="shared" ca="1" si="18"/>
        <v>495470.48706915404</v>
      </c>
      <c r="S124" s="120">
        <f ca="1">_xll.SPRDOPT($J124,$I124,$G124,$M124,$K124,$L124,$N124,$B124-TODAY(),0,1)*C124</f>
        <v>-2613103.9470534003</v>
      </c>
      <c r="T124" s="120">
        <f ca="1">_xll.SPRDOPT($J124,$I124,$G124,$M124,$K124,$L124,$N124,$B124-TODAY(),0,2)*C124</f>
        <v>2679438.9762928043</v>
      </c>
      <c r="U124" s="122">
        <f t="shared" ca="1" si="19"/>
        <v>66335.029239404015</v>
      </c>
    </row>
    <row r="125" spans="1:21" x14ac:dyDescent="0.25">
      <c r="A125">
        <f t="shared" si="13"/>
        <v>2011</v>
      </c>
      <c r="B125" s="92">
        <f>Fetch!A122</f>
        <v>40544</v>
      </c>
      <c r="C125" s="98">
        <f t="shared" si="14"/>
        <v>5195833.333333333</v>
      </c>
      <c r="D125" s="273">
        <f t="shared" si="15"/>
        <v>0.02</v>
      </c>
      <c r="E125" s="282">
        <f>+'MONTHLY CURVES'!N117</f>
        <v>2.5000000000000001E-3</v>
      </c>
      <c r="F125" s="282">
        <f t="shared" si="20"/>
        <v>-2.7E-2</v>
      </c>
      <c r="G125" s="66">
        <f t="shared" si="16"/>
        <v>-4.4999999999999988E-3</v>
      </c>
      <c r="H125" s="66">
        <f>'ELBA CURVE'!N117</f>
        <v>-0.30338344594594596</v>
      </c>
      <c r="I125" s="64">
        <f>'MONTHLY CURVES'!F117</f>
        <v>4.6595000000000004</v>
      </c>
      <c r="J125" s="66">
        <f t="shared" si="11"/>
        <v>4.3561165540540543</v>
      </c>
      <c r="K125" s="70">
        <f>'MONTHLY CURVES'!G117</f>
        <v>0.185</v>
      </c>
      <c r="L125" s="71">
        <f t="shared" si="12"/>
        <v>0.185</v>
      </c>
      <c r="M125" s="108">
        <f>'MONTHLY CURVES'!D117</f>
        <v>5.2645652646979603E-2</v>
      </c>
      <c r="N125" s="108">
        <f t="shared" si="21"/>
        <v>0.99</v>
      </c>
      <c r="O125" s="65">
        <f ca="1">_xll.SPRDOPT($J125,$I125,$G125,$M125,$K125,$L125,$N125,$B125-TODAY(),0,0)</f>
        <v>0.20911168725776771</v>
      </c>
      <c r="P125" s="110">
        <f t="shared" ca="1" si="17"/>
        <v>1086509.4750434847</v>
      </c>
      <c r="Q125" s="110">
        <f ca="1">-$Q$11*$C125*VLOOKUP(B125,'MONTHLY CURVES'!$C$6:$M$329,3,0)</f>
        <v>-644835.72356605798</v>
      </c>
      <c r="R125" s="110">
        <f t="shared" ca="1" si="18"/>
        <v>441673.75147742673</v>
      </c>
      <c r="S125" s="120">
        <f ca="1">_xll.SPRDOPT($J125,$I125,$G125,$M125,$K125,$L125,$N125,$B125-TODAY(),0,1)*C125</f>
        <v>-2522436.9329840243</v>
      </c>
      <c r="T125" s="120">
        <f ca="1">_xll.SPRDOPT($J125,$I125,$G125,$M125,$K125,$L125,$N125,$B125-TODAY(),0,2)*C125</f>
        <v>2593847.8871406261</v>
      </c>
      <c r="U125" s="122">
        <f t="shared" ca="1" si="19"/>
        <v>71410.954156601802</v>
      </c>
    </row>
    <row r="126" spans="1:21" x14ac:dyDescent="0.25">
      <c r="A126">
        <f t="shared" si="13"/>
        <v>2011</v>
      </c>
      <c r="B126" s="92">
        <f>Fetch!A123</f>
        <v>40575</v>
      </c>
      <c r="C126" s="98">
        <f t="shared" si="14"/>
        <v>5195833.333333333</v>
      </c>
      <c r="D126" s="273">
        <f t="shared" si="15"/>
        <v>0.02</v>
      </c>
      <c r="E126" s="282">
        <f>+'MONTHLY CURVES'!N118</f>
        <v>2.5000000000000001E-3</v>
      </c>
      <c r="F126" s="282">
        <f t="shared" si="20"/>
        <v>-2.7E-2</v>
      </c>
      <c r="G126" s="66">
        <f t="shared" si="16"/>
        <v>-4.4999999999999988E-3</v>
      </c>
      <c r="H126" s="66">
        <f>'ELBA CURVE'!N118</f>
        <v>-0.31338344594594597</v>
      </c>
      <c r="I126" s="64">
        <f>'MONTHLY CURVES'!F118</f>
        <v>4.5715000000000003</v>
      </c>
      <c r="J126" s="66">
        <f t="shared" si="11"/>
        <v>4.2581165540540544</v>
      </c>
      <c r="K126" s="70">
        <f>'MONTHLY CURVES'!G118</f>
        <v>0.185</v>
      </c>
      <c r="L126" s="71">
        <f t="shared" si="12"/>
        <v>0.185</v>
      </c>
      <c r="M126" s="108">
        <f>'MONTHLY CURVES'!D118</f>
        <v>5.2755464425865602E-2</v>
      </c>
      <c r="N126" s="108">
        <f t="shared" si="21"/>
        <v>0.99</v>
      </c>
      <c r="O126" s="65">
        <f ca="1">_xll.SPRDOPT($J126,$I126,$G126,$M126,$K126,$L126,$N126,$B126-TODAY(),0,0)</f>
        <v>0.21192409398873355</v>
      </c>
      <c r="P126" s="110">
        <f t="shared" ca="1" si="17"/>
        <v>1101122.2716831281</v>
      </c>
      <c r="Q126" s="110">
        <f ca="1">-$Q$11*$C126*VLOOKUP(B126,'MONTHLY CURVES'!$C$6:$M$329,3,0)</f>
        <v>-641361.72265118454</v>
      </c>
      <c r="R126" s="110">
        <f t="shared" ca="1" si="18"/>
        <v>459760.54903194355</v>
      </c>
      <c r="S126" s="120">
        <f ca="1">_xll.SPRDOPT($J126,$I126,$G126,$M126,$K126,$L126,$N126,$B126-TODAY(),0,1)*C126</f>
        <v>-2546852.5225110925</v>
      </c>
      <c r="T126" s="120">
        <f ca="1">_xll.SPRDOPT($J126,$I126,$G126,$M126,$K126,$L126,$N126,$B126-TODAY(),0,2)*C126</f>
        <v>2615665.9514068286</v>
      </c>
      <c r="U126" s="122">
        <f t="shared" ca="1" si="19"/>
        <v>68813.428895736113</v>
      </c>
    </row>
    <row r="127" spans="1:21" x14ac:dyDescent="0.25">
      <c r="A127">
        <f t="shared" si="13"/>
        <v>2011</v>
      </c>
      <c r="B127" s="92">
        <f>Fetch!A124</f>
        <v>40603</v>
      </c>
      <c r="C127" s="98">
        <f t="shared" si="14"/>
        <v>5195833.333333333</v>
      </c>
      <c r="D127" s="273">
        <f t="shared" si="15"/>
        <v>0.02</v>
      </c>
      <c r="E127" s="282">
        <f>+'MONTHLY CURVES'!N119</f>
        <v>2.5000000000000001E-3</v>
      </c>
      <c r="F127" s="282">
        <f t="shared" si="20"/>
        <v>-2.7E-2</v>
      </c>
      <c r="G127" s="66">
        <f t="shared" si="16"/>
        <v>-4.4999999999999988E-3</v>
      </c>
      <c r="H127" s="66">
        <f>'ELBA CURVE'!N119</f>
        <v>-0.37338344594594602</v>
      </c>
      <c r="I127" s="64">
        <f>'MONTHLY CURVES'!F119</f>
        <v>4.4325000000000001</v>
      </c>
      <c r="J127" s="66">
        <f t="shared" si="11"/>
        <v>4.0591165540540537</v>
      </c>
      <c r="K127" s="70">
        <f>'MONTHLY CURVES'!G119</f>
        <v>0.18</v>
      </c>
      <c r="L127" s="71">
        <f t="shared" si="12"/>
        <v>0.18</v>
      </c>
      <c r="M127" s="108">
        <f>'MONTHLY CURVES'!D119</f>
        <v>5.2854649261863798E-2</v>
      </c>
      <c r="N127" s="108">
        <f t="shared" si="21"/>
        <v>0.99</v>
      </c>
      <c r="O127" s="65">
        <f ca="1">_xll.SPRDOPT($J127,$I127,$G127,$M127,$K127,$L127,$N127,$B127-TODAY(),0,0)</f>
        <v>0.23846234437545807</v>
      </c>
      <c r="P127" s="110">
        <f t="shared" ca="1" si="17"/>
        <v>1239010.5976508176</v>
      </c>
      <c r="Q127" s="110">
        <f ca="1">-$Q$11*$C127*VLOOKUP(B127,'MONTHLY CURVES'!$C$6:$M$329,3,0)</f>
        <v>-638230.07116376632</v>
      </c>
      <c r="R127" s="110">
        <f t="shared" ca="1" si="18"/>
        <v>600780.52648705128</v>
      </c>
      <c r="S127" s="120">
        <f ca="1">_xll.SPRDOPT($J127,$I127,$G127,$M127,$K127,$L127,$N127,$B127-TODAY(),0,1)*C127</f>
        <v>-2725409.7746426165</v>
      </c>
      <c r="T127" s="120">
        <f ca="1">_xll.SPRDOPT($J127,$I127,$G127,$M127,$K127,$L127,$N127,$B127-TODAY(),0,2)*C127</f>
        <v>2778147.0939319874</v>
      </c>
      <c r="U127" s="122">
        <f t="shared" ca="1" si="19"/>
        <v>52737.319289370906</v>
      </c>
    </row>
    <row r="128" spans="1:21" x14ac:dyDescent="0.25">
      <c r="A128">
        <f t="shared" si="13"/>
        <v>2011</v>
      </c>
      <c r="B128" s="92">
        <f>Fetch!A125</f>
        <v>40634</v>
      </c>
      <c r="C128" s="98">
        <f t="shared" si="14"/>
        <v>5195833.333333333</v>
      </c>
      <c r="D128" s="273">
        <f t="shared" si="15"/>
        <v>0.02</v>
      </c>
      <c r="E128" s="282">
        <f>+'MONTHLY CURVES'!N120</f>
        <v>2.5000000000000001E-3</v>
      </c>
      <c r="F128" s="282">
        <f t="shared" si="20"/>
        <v>-2.7E-2</v>
      </c>
      <c r="G128" s="66">
        <f t="shared" si="16"/>
        <v>-4.4999999999999988E-3</v>
      </c>
      <c r="H128" s="66">
        <f>'ELBA CURVE'!N120</f>
        <v>-0.350883445945946</v>
      </c>
      <c r="I128" s="64">
        <f>'MONTHLY CURVES'!F120</f>
        <v>4.2785000000000002</v>
      </c>
      <c r="J128" s="66">
        <f t="shared" si="11"/>
        <v>3.9276165540540542</v>
      </c>
      <c r="K128" s="70">
        <f>'MONTHLY CURVES'!G120</f>
        <v>0.18</v>
      </c>
      <c r="L128" s="71">
        <f t="shared" si="12"/>
        <v>0.18</v>
      </c>
      <c r="M128" s="108">
        <f>'MONTHLY CURVES'!D120</f>
        <v>5.2964461048401898E-2</v>
      </c>
      <c r="N128" s="108">
        <f t="shared" si="21"/>
        <v>0.99</v>
      </c>
      <c r="O128" s="65">
        <f ca="1">_xll.SPRDOPT($J128,$I128,$G128,$M128,$K128,$L128,$N128,$B128-TODAY(),0,0)</f>
        <v>0.22407325789830143</v>
      </c>
      <c r="P128" s="110">
        <f t="shared" ca="1" si="17"/>
        <v>1164247.3024965911</v>
      </c>
      <c r="Q128" s="110">
        <f ca="1">-$Q$11*$C128*VLOOKUP(B128,'MONTHLY CURVES'!$C$6:$M$329,3,0)</f>
        <v>-634769.78146196902</v>
      </c>
      <c r="R128" s="110">
        <f t="shared" ca="1" si="18"/>
        <v>529477.5210346221</v>
      </c>
      <c r="S128" s="120">
        <f ca="1">_xll.SPRDOPT($J128,$I128,$G128,$M128,$K128,$L128,$N128,$B128-TODAY(),0,1)*C128</f>
        <v>-2684033.6720520779</v>
      </c>
      <c r="T128" s="120">
        <f ca="1">_xll.SPRDOPT($J128,$I128,$G128,$M128,$K128,$L128,$N128,$B128-TODAY(),0,2)*C128</f>
        <v>2738878.1882447181</v>
      </c>
      <c r="U128" s="122">
        <f t="shared" ca="1" si="19"/>
        <v>54844.516192640178</v>
      </c>
    </row>
    <row r="129" spans="1:21" x14ac:dyDescent="0.25">
      <c r="A129">
        <f t="shared" si="13"/>
        <v>2011</v>
      </c>
      <c r="B129" s="92">
        <f>Fetch!A126</f>
        <v>40664</v>
      </c>
      <c r="C129" s="98">
        <f t="shared" si="14"/>
        <v>5195833.333333333</v>
      </c>
      <c r="D129" s="273">
        <f t="shared" si="15"/>
        <v>0.02</v>
      </c>
      <c r="E129" s="282">
        <f>+'MONTHLY CURVES'!N121</f>
        <v>2.5000000000000001E-3</v>
      </c>
      <c r="F129" s="282">
        <f t="shared" si="20"/>
        <v>-2.7E-2</v>
      </c>
      <c r="G129" s="66">
        <f t="shared" si="16"/>
        <v>-4.4999999999999988E-3</v>
      </c>
      <c r="H129" s="66">
        <f>'ELBA CURVE'!N121</f>
        <v>-0.350883445945946</v>
      </c>
      <c r="I129" s="64">
        <f>'MONTHLY CURVES'!F121</f>
        <v>4.2835000000000001</v>
      </c>
      <c r="J129" s="66">
        <f t="shared" si="11"/>
        <v>3.9326165540540541</v>
      </c>
      <c r="K129" s="70">
        <f>'MONTHLY CURVES'!G121</f>
        <v>0.18</v>
      </c>
      <c r="L129" s="71">
        <f t="shared" si="12"/>
        <v>0.18</v>
      </c>
      <c r="M129" s="108">
        <f>'MONTHLY CURVES'!D121</f>
        <v>5.3070730523073102E-2</v>
      </c>
      <c r="N129" s="108">
        <f t="shared" si="21"/>
        <v>0.99</v>
      </c>
      <c r="O129" s="65">
        <f ca="1">_xll.SPRDOPT($J129,$I129,$G129,$M129,$K129,$L129,$N129,$B129-TODAY(),0,0)</f>
        <v>0.22311561829488805</v>
      </c>
      <c r="P129" s="110">
        <f t="shared" ca="1" si="17"/>
        <v>1159271.5667238557</v>
      </c>
      <c r="Q129" s="110">
        <f ca="1">-$Q$11*$C129*VLOOKUP(B129,'MONTHLY CURVES'!$C$6:$M$329,3,0)</f>
        <v>-631428.09255820932</v>
      </c>
      <c r="R129" s="110">
        <f t="shared" ca="1" si="18"/>
        <v>527843.47416564636</v>
      </c>
      <c r="S129" s="120">
        <f ca="1">_xll.SPRDOPT($J129,$I129,$G129,$M129,$K129,$L129,$N129,$B129-TODAY(),0,1)*C129</f>
        <v>-2665189.8900016192</v>
      </c>
      <c r="T129" s="120">
        <f ca="1">_xll.SPRDOPT($J129,$I129,$G129,$M129,$K129,$L129,$N129,$B129-TODAY(),0,2)*C129</f>
        <v>2720332.7173424582</v>
      </c>
      <c r="U129" s="122">
        <f t="shared" ca="1" si="19"/>
        <v>55142.827340838965</v>
      </c>
    </row>
    <row r="130" spans="1:21" x14ac:dyDescent="0.25">
      <c r="A130">
        <f t="shared" si="13"/>
        <v>2011</v>
      </c>
      <c r="B130" s="92">
        <f>Fetch!A127</f>
        <v>40695</v>
      </c>
      <c r="C130" s="98">
        <f t="shared" si="14"/>
        <v>5195833.333333333</v>
      </c>
      <c r="D130" s="273">
        <f t="shared" si="15"/>
        <v>0.02</v>
      </c>
      <c r="E130" s="282">
        <f>+'MONTHLY CURVES'!N122</f>
        <v>2.5000000000000001E-3</v>
      </c>
      <c r="F130" s="282">
        <f t="shared" si="20"/>
        <v>-2.7E-2</v>
      </c>
      <c r="G130" s="66">
        <f t="shared" si="16"/>
        <v>-4.4999999999999988E-3</v>
      </c>
      <c r="H130" s="66">
        <f>'ELBA CURVE'!N122</f>
        <v>-0.350883445945946</v>
      </c>
      <c r="I130" s="64">
        <f>'MONTHLY CURVES'!F122</f>
        <v>4.3215000000000003</v>
      </c>
      <c r="J130" s="66">
        <f t="shared" si="11"/>
        <v>3.9706165540540543</v>
      </c>
      <c r="K130" s="70">
        <f>'MONTHLY CURVES'!G122</f>
        <v>0.18</v>
      </c>
      <c r="L130" s="71">
        <f t="shared" si="12"/>
        <v>0.18</v>
      </c>
      <c r="M130" s="108">
        <f>'MONTHLY CURVES'!D122</f>
        <v>5.31805423175222E-2</v>
      </c>
      <c r="N130" s="108">
        <f t="shared" si="21"/>
        <v>0.99</v>
      </c>
      <c r="O130" s="65">
        <f ca="1">_xll.SPRDOPT($J130,$I130,$G130,$M130,$K130,$L130,$N130,$B130-TODAY(),0,0)</f>
        <v>0.22247919305937947</v>
      </c>
      <c r="P130" s="110">
        <f t="shared" ca="1" si="17"/>
        <v>1155964.8072710258</v>
      </c>
      <c r="Q130" s="110">
        <f ca="1">-$Q$11*$C130*VLOOKUP(B130,'MONTHLY CURVES'!$C$6:$M$329,3,0)</f>
        <v>-627982.30864528182</v>
      </c>
      <c r="R130" s="110">
        <f t="shared" ca="1" si="18"/>
        <v>527982.49862574402</v>
      </c>
      <c r="S130" s="120">
        <f ca="1">_xll.SPRDOPT($J130,$I130,$G130,$M130,$K130,$L130,$N130,$B130-TODAY(),0,1)*C130</f>
        <v>-2639593.9429653063</v>
      </c>
      <c r="T130" s="120">
        <f ca="1">_xll.SPRDOPT($J130,$I130,$G130,$M130,$K130,$L130,$N130,$B130-TODAY(),0,2)*C130</f>
        <v>2695538.7034810777</v>
      </c>
      <c r="U130" s="122">
        <f t="shared" ca="1" si="19"/>
        <v>55944.760515771341</v>
      </c>
    </row>
    <row r="131" spans="1:21" x14ac:dyDescent="0.25">
      <c r="A131">
        <f t="shared" si="13"/>
        <v>2011</v>
      </c>
      <c r="B131" s="92">
        <f>Fetch!A128</f>
        <v>40725</v>
      </c>
      <c r="C131" s="98">
        <f t="shared" si="14"/>
        <v>5195833.333333333</v>
      </c>
      <c r="D131" s="273">
        <f t="shared" si="15"/>
        <v>0.02</v>
      </c>
      <c r="E131" s="282">
        <f>+'MONTHLY CURVES'!N123</f>
        <v>2.5000000000000001E-3</v>
      </c>
      <c r="F131" s="282">
        <f t="shared" si="20"/>
        <v>-2.7E-2</v>
      </c>
      <c r="G131" s="66">
        <f t="shared" si="16"/>
        <v>-4.4999999999999988E-3</v>
      </c>
      <c r="H131" s="66">
        <f>'ELBA CURVE'!N123</f>
        <v>-0.350883445945946</v>
      </c>
      <c r="I131" s="64">
        <f>'MONTHLY CURVES'!F123</f>
        <v>4.3665000000000003</v>
      </c>
      <c r="J131" s="66">
        <f t="shared" si="11"/>
        <v>4.0156165540540538</v>
      </c>
      <c r="K131" s="70">
        <f>'MONTHLY CURVES'!G123</f>
        <v>0.18</v>
      </c>
      <c r="L131" s="71">
        <f t="shared" si="12"/>
        <v>0.18</v>
      </c>
      <c r="M131" s="108">
        <f>'MONTHLY CURVES'!D123</f>
        <v>5.32868117998486E-2</v>
      </c>
      <c r="N131" s="108">
        <f t="shared" si="21"/>
        <v>0.99</v>
      </c>
      <c r="O131" s="65">
        <f ca="1">_xll.SPRDOPT($J131,$I131,$G131,$M131,$K131,$L131,$N131,$B131-TODAY(),0,0)</f>
        <v>0.2219607823005243</v>
      </c>
      <c r="P131" s="110">
        <f t="shared" ca="1" si="17"/>
        <v>1153271.2313698074</v>
      </c>
      <c r="Q131" s="110">
        <f ca="1">-$Q$11*$C131*VLOOKUP(B131,'MONTHLY CURVES'!$C$6:$M$329,3,0)</f>
        <v>-624654.81743575039</v>
      </c>
      <c r="R131" s="110">
        <f t="shared" ca="1" si="18"/>
        <v>528616.413934057</v>
      </c>
      <c r="S131" s="120">
        <f ca="1">_xll.SPRDOPT($J131,$I131,$G131,$M131,$K131,$L131,$N131,$B131-TODAY(),0,1)*C131</f>
        <v>-2613512.2103181579</v>
      </c>
      <c r="T131" s="120">
        <f ca="1">_xll.SPRDOPT($J131,$I131,$G131,$M131,$K131,$L131,$N131,$B131-TODAY(),0,2)*C131</f>
        <v>2670332.9802896068</v>
      </c>
      <c r="U131" s="122">
        <f t="shared" ca="1" si="19"/>
        <v>56820.769971448928</v>
      </c>
    </row>
    <row r="132" spans="1:21" x14ac:dyDescent="0.25">
      <c r="A132">
        <f t="shared" si="13"/>
        <v>2011</v>
      </c>
      <c r="B132" s="92">
        <f>Fetch!A129</f>
        <v>40756</v>
      </c>
      <c r="C132" s="98">
        <f t="shared" si="14"/>
        <v>5195833.333333333</v>
      </c>
      <c r="D132" s="273">
        <f t="shared" si="15"/>
        <v>0.02</v>
      </c>
      <c r="E132" s="282">
        <f>+'MONTHLY CURVES'!N124</f>
        <v>2.5000000000000001E-3</v>
      </c>
      <c r="F132" s="282">
        <f t="shared" si="20"/>
        <v>-2.7E-2</v>
      </c>
      <c r="G132" s="66">
        <f t="shared" si="16"/>
        <v>-4.4999999999999988E-3</v>
      </c>
      <c r="H132" s="66">
        <f>'ELBA CURVE'!N124</f>
        <v>-0.350883445945946</v>
      </c>
      <c r="I132" s="64">
        <f>'MONTHLY CURVES'!F124</f>
        <v>4.4045000000000005</v>
      </c>
      <c r="J132" s="66">
        <f t="shared" si="11"/>
        <v>4.0536165540540541</v>
      </c>
      <c r="K132" s="70">
        <f>'MONTHLY CURVES'!G124</f>
        <v>0.18</v>
      </c>
      <c r="L132" s="71">
        <f t="shared" si="12"/>
        <v>0.18</v>
      </c>
      <c r="M132" s="108">
        <f>'MONTHLY CURVES'!D124</f>
        <v>5.3396623602207899E-2</v>
      </c>
      <c r="N132" s="108">
        <f t="shared" si="21"/>
        <v>0.99</v>
      </c>
      <c r="O132" s="65">
        <f ca="1">_xll.SPRDOPT($J132,$I132,$G132,$M132,$K132,$L132,$N132,$B132-TODAY(),0,0)</f>
        <v>0.22134104980322947</v>
      </c>
      <c r="P132" s="110">
        <f t="shared" ca="1" si="17"/>
        <v>1150051.2046026131</v>
      </c>
      <c r="Q132" s="110">
        <f ca="1">-$Q$11*$C132*VLOOKUP(B132,'MONTHLY CURVES'!$C$6:$M$329,3,0)</f>
        <v>-621223.86794145603</v>
      </c>
      <c r="R132" s="110">
        <f t="shared" ca="1" si="18"/>
        <v>528827.33666115708</v>
      </c>
      <c r="S132" s="120">
        <f ca="1">_xll.SPRDOPT($J132,$I132,$G132,$M132,$K132,$L132,$N132,$B132-TODAY(),0,1)*C132</f>
        <v>-2588399.8752200673</v>
      </c>
      <c r="T132" s="120">
        <f ca="1">_xll.SPRDOPT($J132,$I132,$G132,$M132,$K132,$L132,$N132,$B132-TODAY(),0,2)*C132</f>
        <v>2645974.6278812517</v>
      </c>
      <c r="U132" s="122">
        <f t="shared" ca="1" si="19"/>
        <v>57574.752661184408</v>
      </c>
    </row>
    <row r="133" spans="1:21" x14ac:dyDescent="0.25">
      <c r="A133">
        <f t="shared" si="13"/>
        <v>2011</v>
      </c>
      <c r="B133" s="92">
        <f>Fetch!A130</f>
        <v>40787</v>
      </c>
      <c r="C133" s="98">
        <f t="shared" si="14"/>
        <v>5195833.333333333</v>
      </c>
      <c r="D133" s="273">
        <f t="shared" si="15"/>
        <v>0.02</v>
      </c>
      <c r="E133" s="282">
        <f>+'MONTHLY CURVES'!N125</f>
        <v>2.5000000000000001E-3</v>
      </c>
      <c r="F133" s="282">
        <f t="shared" si="20"/>
        <v>-2.7E-2</v>
      </c>
      <c r="G133" s="66">
        <f t="shared" si="16"/>
        <v>-4.4999999999999988E-3</v>
      </c>
      <c r="H133" s="66">
        <f>'ELBA CURVE'!N125</f>
        <v>-0.38088344594594598</v>
      </c>
      <c r="I133" s="64">
        <f>'MONTHLY CURVES'!F125</f>
        <v>4.3985000000000003</v>
      </c>
      <c r="J133" s="66">
        <f t="shared" si="11"/>
        <v>4.0176165540540545</v>
      </c>
      <c r="K133" s="70">
        <f>'MONTHLY CURVES'!G125</f>
        <v>0.18</v>
      </c>
      <c r="L133" s="71">
        <f t="shared" si="12"/>
        <v>0.18</v>
      </c>
      <c r="M133" s="108">
        <f>'MONTHLY CURVES'!D125</f>
        <v>5.35064354085861E-2</v>
      </c>
      <c r="N133" s="108">
        <f t="shared" si="21"/>
        <v>0.99</v>
      </c>
      <c r="O133" s="65">
        <f ca="1">_xll.SPRDOPT($J133,$I133,$G133,$M133,$K133,$L133,$N133,$B133-TODAY(),0,0)</f>
        <v>0.23528090772188379</v>
      </c>
      <c r="P133" s="110">
        <f t="shared" ca="1" si="17"/>
        <v>1222480.3830382877</v>
      </c>
      <c r="Q133" s="110">
        <f ca="1">-$Q$11*$C133*VLOOKUP(B133,'MONTHLY CURVES'!$C$6:$M$329,3,0)</f>
        <v>-617800.58102966368</v>
      </c>
      <c r="R133" s="110">
        <f t="shared" ca="1" si="18"/>
        <v>604679.80200862407</v>
      </c>
      <c r="S133" s="120">
        <f ca="1">_xll.SPRDOPT($J133,$I133,$G133,$M133,$K133,$L133,$N133,$B133-TODAY(),0,1)*C133</f>
        <v>-2638285.3981710086</v>
      </c>
      <c r="T133" s="120">
        <f ca="1">_xll.SPRDOPT($J133,$I133,$G133,$M133,$K133,$L133,$N133,$B133-TODAY(),0,2)*C133</f>
        <v>2690480.0719173793</v>
      </c>
      <c r="U133" s="122">
        <f t="shared" ca="1" si="19"/>
        <v>52194.67374637071</v>
      </c>
    </row>
    <row r="134" spans="1:21" x14ac:dyDescent="0.25">
      <c r="A134">
        <f t="shared" si="13"/>
        <v>2011</v>
      </c>
      <c r="B134" s="92">
        <f>Fetch!A131</f>
        <v>40817</v>
      </c>
      <c r="C134" s="98">
        <f t="shared" si="14"/>
        <v>5195833.333333333</v>
      </c>
      <c r="D134" s="273">
        <f t="shared" si="15"/>
        <v>0.02</v>
      </c>
      <c r="E134" s="282">
        <f>+'MONTHLY CURVES'!N126</f>
        <v>2.5000000000000001E-3</v>
      </c>
      <c r="F134" s="282">
        <f t="shared" si="20"/>
        <v>-2.7E-2</v>
      </c>
      <c r="G134" s="66">
        <f t="shared" si="16"/>
        <v>-4.4999999999999988E-3</v>
      </c>
      <c r="H134" s="66">
        <f>'ELBA CURVE'!N126</f>
        <v>-0.350883445945946</v>
      </c>
      <c r="I134" s="64">
        <f>'MONTHLY CURVES'!F126</f>
        <v>4.3985000000000003</v>
      </c>
      <c r="J134" s="66">
        <f t="shared" si="11"/>
        <v>4.0476165540540539</v>
      </c>
      <c r="K134" s="70">
        <f>'MONTHLY CURVES'!G126</f>
        <v>0.18</v>
      </c>
      <c r="L134" s="71">
        <f t="shared" si="12"/>
        <v>0.18</v>
      </c>
      <c r="M134" s="108">
        <f>'MONTHLY CURVES'!D126</f>
        <v>5.3612704902457099E-2</v>
      </c>
      <c r="N134" s="108">
        <f t="shared" si="21"/>
        <v>0.99</v>
      </c>
      <c r="O134" s="65">
        <f ca="1">_xll.SPRDOPT($J134,$I134,$G134,$M134,$K134,$L134,$N134,$B134-TODAY(),0,0)</f>
        <v>0.21923475556544703</v>
      </c>
      <c r="P134" s="110">
        <f t="shared" ca="1" si="17"/>
        <v>1139107.250792135</v>
      </c>
      <c r="Q134" s="110">
        <f ca="1">-$Q$11*$C134*VLOOKUP(B134,'MONTHLY CURVES'!$C$6:$M$329,3,0)</f>
        <v>-614495.09599863132</v>
      </c>
      <c r="R134" s="110">
        <f t="shared" ca="1" si="18"/>
        <v>524612.15479350369</v>
      </c>
      <c r="S134" s="120">
        <f ca="1">_xll.SPRDOPT($J134,$I134,$G134,$M134,$K134,$L134,$N134,$B134-TODAY(),0,1)*C134</f>
        <v>-2554245.9581376784</v>
      </c>
      <c r="T134" s="120">
        <f ca="1">_xll.SPRDOPT($J134,$I134,$G134,$M134,$K134,$L134,$N134,$B134-TODAY(),0,2)*C134</f>
        <v>2612100.8868022799</v>
      </c>
      <c r="U134" s="122">
        <f t="shared" ca="1" si="19"/>
        <v>57854.928664601408</v>
      </c>
    </row>
    <row r="135" spans="1:21" x14ac:dyDescent="0.25">
      <c r="A135">
        <f t="shared" si="13"/>
        <v>2011</v>
      </c>
      <c r="B135" s="92">
        <f>Fetch!A132</f>
        <v>40848</v>
      </c>
      <c r="C135" s="98">
        <f t="shared" si="14"/>
        <v>5195833.333333333</v>
      </c>
      <c r="D135" s="273">
        <f t="shared" si="15"/>
        <v>0.02</v>
      </c>
      <c r="E135" s="282">
        <f>+'MONTHLY CURVES'!N127</f>
        <v>2.5000000000000001E-3</v>
      </c>
      <c r="F135" s="282">
        <f t="shared" si="20"/>
        <v>-2.7E-2</v>
      </c>
      <c r="G135" s="66">
        <f t="shared" si="16"/>
        <v>-4.4999999999999988E-3</v>
      </c>
      <c r="H135" s="66">
        <f>'ELBA CURVE'!N127</f>
        <v>-0.31038344594594597</v>
      </c>
      <c r="I135" s="64">
        <f>'MONTHLY CURVES'!F127</f>
        <v>4.5475000000000003</v>
      </c>
      <c r="J135" s="66">
        <f t="shared" si="11"/>
        <v>4.2371165540540545</v>
      </c>
      <c r="K135" s="70">
        <f>'MONTHLY CURVES'!G127</f>
        <v>0.18</v>
      </c>
      <c r="L135" s="71">
        <f t="shared" si="12"/>
        <v>0.18</v>
      </c>
      <c r="M135" s="108">
        <f>'MONTHLY CURVES'!D127</f>
        <v>5.3720831228499105E-2</v>
      </c>
      <c r="N135" s="108">
        <f t="shared" si="21"/>
        <v>0.99</v>
      </c>
      <c r="O135" s="65">
        <f ca="1">_xll.SPRDOPT($J135,$I135,$G135,$M135,$K135,$L135,$N135,$B135-TODAY(),0,0)</f>
        <v>0.20070606297337698</v>
      </c>
      <c r="P135" s="110">
        <f t="shared" ca="1" si="17"/>
        <v>1042835.2521991711</v>
      </c>
      <c r="Q135" s="110">
        <f ca="1">-$Q$11*$C135*VLOOKUP(B135,'MONTHLY CURVES'!$C$6:$M$329,3,0)</f>
        <v>-611097.17193988012</v>
      </c>
      <c r="R135" s="110">
        <f t="shared" ca="1" si="18"/>
        <v>431738.08025929099</v>
      </c>
      <c r="S135" s="120">
        <f ca="1">_xll.SPRDOPT($J135,$I135,$G135,$M135,$K135,$L135,$N135,$B135-TODAY(),0,1)*C135</f>
        <v>-2412460.0887810448</v>
      </c>
      <c r="T135" s="120">
        <f ca="1">_xll.SPRDOPT($J135,$I135,$G135,$M135,$K135,$L135,$N135,$B135-TODAY(),0,2)*C135</f>
        <v>2479538.4594692802</v>
      </c>
      <c r="U135" s="122">
        <f t="shared" ca="1" si="19"/>
        <v>67078.370688235387</v>
      </c>
    </row>
    <row r="136" spans="1:21" x14ac:dyDescent="0.25">
      <c r="A136">
        <f t="shared" si="13"/>
        <v>2011</v>
      </c>
      <c r="B136" s="92">
        <f>Fetch!A133</f>
        <v>40878</v>
      </c>
      <c r="C136" s="98">
        <f t="shared" si="14"/>
        <v>5195833.333333333</v>
      </c>
      <c r="D136" s="273">
        <f t="shared" si="15"/>
        <v>0.02</v>
      </c>
      <c r="E136" s="282">
        <f>+'MONTHLY CURVES'!N128</f>
        <v>2.5000000000000001E-3</v>
      </c>
      <c r="F136" s="282">
        <f t="shared" si="20"/>
        <v>-2.7E-2</v>
      </c>
      <c r="G136" s="66">
        <f t="shared" si="16"/>
        <v>-4.4999999999999988E-3</v>
      </c>
      <c r="H136" s="66">
        <f>'ELBA CURVE'!N128</f>
        <v>-0.32288344594594598</v>
      </c>
      <c r="I136" s="64">
        <f>'MONTHLY CURVES'!F128</f>
        <v>4.6995000000000005</v>
      </c>
      <c r="J136" s="66">
        <f t="shared" si="11"/>
        <v>4.3766165540540545</v>
      </c>
      <c r="K136" s="70">
        <f>'MONTHLY CURVES'!G128</f>
        <v>0.18</v>
      </c>
      <c r="L136" s="71">
        <f t="shared" si="12"/>
        <v>0.18</v>
      </c>
      <c r="M136" s="108">
        <f>'MONTHLY CURVES'!D128</f>
        <v>5.3776536081247904E-2</v>
      </c>
      <c r="N136" s="108">
        <f t="shared" si="21"/>
        <v>0.99</v>
      </c>
      <c r="O136" s="65">
        <f ca="1">_xll.SPRDOPT($J136,$I136,$G136,$M136,$K136,$L136,$N136,$B136-TODAY(),0,0)</f>
        <v>0.20767616997912039</v>
      </c>
      <c r="P136" s="110">
        <f t="shared" ca="1" si="17"/>
        <v>1079050.766516513</v>
      </c>
      <c r="Q136" s="110">
        <f ca="1">-$Q$11*$C136*VLOOKUP(B136,'MONTHLY CURVES'!$C$6:$M$329,3,0)</f>
        <v>-608108.95734500326</v>
      </c>
      <c r="R136" s="110">
        <f t="shared" ca="1" si="18"/>
        <v>470941.8091715097</v>
      </c>
      <c r="S136" s="120">
        <f ca="1">_xll.SPRDOPT($J136,$I136,$G136,$M136,$K136,$L136,$N136,$B136-TODAY(),0,1)*C136</f>
        <v>-2402818.7993365335</v>
      </c>
      <c r="T136" s="120">
        <f ca="1">_xll.SPRDOPT($J136,$I136,$G136,$M136,$K136,$L136,$N136,$B136-TODAY(),0,2)*C136</f>
        <v>2469670.2520720046</v>
      </c>
      <c r="U136" s="122">
        <f t="shared" ca="1" si="19"/>
        <v>66851.452735471074</v>
      </c>
    </row>
    <row r="137" spans="1:21" x14ac:dyDescent="0.25">
      <c r="A137">
        <f t="shared" si="13"/>
        <v>2012</v>
      </c>
      <c r="B137" s="92">
        <f>Fetch!A134</f>
        <v>40909</v>
      </c>
      <c r="C137" s="98">
        <f t="shared" si="14"/>
        <v>5195833.333333333</v>
      </c>
      <c r="D137" s="273">
        <f t="shared" si="15"/>
        <v>0.02</v>
      </c>
      <c r="E137" s="282">
        <f>+'MONTHLY CURVES'!N129</f>
        <v>2.5000000000000001E-3</v>
      </c>
      <c r="F137" s="282">
        <f t="shared" si="20"/>
        <v>-2.7E-2</v>
      </c>
      <c r="G137" s="66">
        <f t="shared" si="16"/>
        <v>-4.4999999999999988E-3</v>
      </c>
      <c r="H137" s="66">
        <f>'ELBA CURVE'!N129</f>
        <v>-0.30038344594594596</v>
      </c>
      <c r="I137" s="64">
        <f>'MONTHLY CURVES'!F129</f>
        <v>4.7770000000000001</v>
      </c>
      <c r="J137" s="66">
        <f t="shared" si="11"/>
        <v>4.4766165540540541</v>
      </c>
      <c r="K137" s="70">
        <f>'MONTHLY CURVES'!G129</f>
        <v>0.18</v>
      </c>
      <c r="L137" s="71">
        <f t="shared" si="12"/>
        <v>0.18</v>
      </c>
      <c r="M137" s="108">
        <f>'MONTHLY CURVES'!D129</f>
        <v>5.3834097763508601E-2</v>
      </c>
      <c r="N137" s="108">
        <f t="shared" si="21"/>
        <v>0.99</v>
      </c>
      <c r="O137" s="65">
        <f ca="1">_xll.SPRDOPT($J137,$I137,$G137,$M137,$K137,$L137,$N137,$B137-TODAY(),0,0)</f>
        <v>0.19769292949761369</v>
      </c>
      <c r="P137" s="110">
        <f t="shared" ca="1" si="17"/>
        <v>1027179.5128480177</v>
      </c>
      <c r="Q137" s="110">
        <f ca="1">-$Q$11*$C137*VLOOKUP(B137,'MONTHLY CURVES'!$C$6:$M$329,3,0)</f>
        <v>-605030.83096636273</v>
      </c>
      <c r="R137" s="110">
        <f t="shared" ca="1" si="18"/>
        <v>422148.68188165501</v>
      </c>
      <c r="S137" s="120">
        <f ca="1">_xll.SPRDOPT($J137,$I137,$G137,$M137,$K137,$L137,$N137,$B137-TODAY(),0,1)*C137</f>
        <v>-2319886.7554864204</v>
      </c>
      <c r="T137" s="120">
        <f ca="1">_xll.SPRDOPT($J137,$I137,$G137,$M137,$K137,$L137,$N137,$B137-TODAY(),0,2)*C137</f>
        <v>2391251.2407769221</v>
      </c>
      <c r="U137" s="122">
        <f t="shared" ca="1" si="19"/>
        <v>71364.485290501732</v>
      </c>
    </row>
    <row r="138" spans="1:21" x14ac:dyDescent="0.25">
      <c r="A138">
        <f t="shared" si="13"/>
        <v>2012</v>
      </c>
      <c r="B138" s="92">
        <f>Fetch!A135</f>
        <v>40940</v>
      </c>
      <c r="C138" s="98">
        <f t="shared" si="14"/>
        <v>5195833.333333333</v>
      </c>
      <c r="D138" s="273">
        <f t="shared" si="15"/>
        <v>0.02</v>
      </c>
      <c r="E138" s="282">
        <f>+'MONTHLY CURVES'!N130</f>
        <v>2.5000000000000001E-3</v>
      </c>
      <c r="F138" s="282">
        <f t="shared" si="20"/>
        <v>-2.7E-2</v>
      </c>
      <c r="G138" s="66">
        <f t="shared" si="16"/>
        <v>-4.4999999999999988E-3</v>
      </c>
      <c r="H138" s="66">
        <f>'ELBA CURVE'!N130</f>
        <v>-0.31038344594594597</v>
      </c>
      <c r="I138" s="64">
        <f>'MONTHLY CURVES'!F130</f>
        <v>4.6890000000000001</v>
      </c>
      <c r="J138" s="66">
        <f t="shared" si="11"/>
        <v>4.3786165540540543</v>
      </c>
      <c r="K138" s="70">
        <f>'MONTHLY CURVES'!G130</f>
        <v>0.17499999999999999</v>
      </c>
      <c r="L138" s="71">
        <f t="shared" si="12"/>
        <v>0.17499999999999999</v>
      </c>
      <c r="M138" s="108">
        <f>'MONTHLY CURVES'!D130</f>
        <v>5.3891659446873699E-2</v>
      </c>
      <c r="N138" s="108">
        <f t="shared" si="21"/>
        <v>0.99</v>
      </c>
      <c r="O138" s="65">
        <f ca="1">_xll.SPRDOPT($J138,$I138,$G138,$M138,$K138,$L138,$N138,$B138-TODAY(),0,0)</f>
        <v>0.19856624368343981</v>
      </c>
      <c r="P138" s="110">
        <f t="shared" ca="1" si="17"/>
        <v>1031717.107805206</v>
      </c>
      <c r="Q138" s="110">
        <f ca="1">-$Q$11*$C138*VLOOKUP(B138,'MONTHLY CURVES'!$C$6:$M$329,3,0)</f>
        <v>-601962.5674928166</v>
      </c>
      <c r="R138" s="110">
        <f t="shared" ca="1" si="18"/>
        <v>429754.54031238938</v>
      </c>
      <c r="S138" s="120">
        <f ca="1">_xll.SPRDOPT($J138,$I138,$G138,$M138,$K138,$L138,$N138,$B138-TODAY(),0,1)*C138</f>
        <v>-2364708.0326401838</v>
      </c>
      <c r="T138" s="120">
        <f ca="1">_xll.SPRDOPT($J138,$I138,$G138,$M138,$K138,$L138,$N138,$B138-TODAY(),0,2)*C138</f>
        <v>2430505.7153979326</v>
      </c>
      <c r="U138" s="122">
        <f t="shared" ca="1" si="19"/>
        <v>65797.682757748757</v>
      </c>
    </row>
    <row r="139" spans="1:21" x14ac:dyDescent="0.25">
      <c r="A139">
        <f t="shared" si="13"/>
        <v>2012</v>
      </c>
      <c r="B139" s="92">
        <f>Fetch!A136</f>
        <v>40969</v>
      </c>
      <c r="C139" s="98">
        <f t="shared" si="14"/>
        <v>5195833.333333333</v>
      </c>
      <c r="D139" s="273">
        <f t="shared" si="15"/>
        <v>0.02</v>
      </c>
      <c r="E139" s="282">
        <f>+'MONTHLY CURVES'!N131</f>
        <v>2.5000000000000001E-3</v>
      </c>
      <c r="F139" s="282">
        <f t="shared" si="20"/>
        <v>-2.7E-2</v>
      </c>
      <c r="G139" s="66">
        <f t="shared" si="16"/>
        <v>-4.4999999999999988E-3</v>
      </c>
      <c r="H139" s="66">
        <f>'ELBA CURVE'!N131</f>
        <v>-0.37038344594594602</v>
      </c>
      <c r="I139" s="64">
        <f>'MONTHLY CURVES'!F131</f>
        <v>4.55</v>
      </c>
      <c r="J139" s="66">
        <f t="shared" si="11"/>
        <v>4.1796165540540535</v>
      </c>
      <c r="K139" s="70">
        <f>'MONTHLY CURVES'!G131</f>
        <v>0.17</v>
      </c>
      <c r="L139" s="71">
        <f t="shared" si="12"/>
        <v>0.17</v>
      </c>
      <c r="M139" s="108">
        <f>'MONTHLY CURVES'!D131</f>
        <v>5.3945507474246798E-2</v>
      </c>
      <c r="N139" s="108">
        <f t="shared" si="21"/>
        <v>0.99</v>
      </c>
      <c r="O139" s="65">
        <f ca="1">_xll.SPRDOPT($J139,$I139,$G139,$M139,$K139,$L139,$N139,$B139-TODAY(),0,0)</f>
        <v>0.22303057422185046</v>
      </c>
      <c r="P139" s="110">
        <f t="shared" ca="1" si="17"/>
        <v>1158829.6918943645</v>
      </c>
      <c r="Q139" s="110">
        <f ca="1">-$Q$11*$C139*VLOOKUP(B139,'MONTHLY CURVES'!$C$6:$M$329,3,0)</f>
        <v>-599101.19287132053</v>
      </c>
      <c r="R139" s="110">
        <f t="shared" ca="1" si="18"/>
        <v>559728.49902304402</v>
      </c>
      <c r="S139" s="120">
        <f ca="1">_xll.SPRDOPT($J139,$I139,$G139,$M139,$K139,$L139,$N139,$B139-TODAY(),0,1)*C139</f>
        <v>-2533964.1253751973</v>
      </c>
      <c r="T139" s="120">
        <f ca="1">_xll.SPRDOPT($J139,$I139,$G139,$M139,$K139,$L139,$N139,$B139-TODAY(),0,2)*C139</f>
        <v>2584908.5320357159</v>
      </c>
      <c r="U139" s="122">
        <f t="shared" ca="1" si="19"/>
        <v>50944.406660518609</v>
      </c>
    </row>
    <row r="140" spans="1:21" x14ac:dyDescent="0.25">
      <c r="A140">
        <f t="shared" si="13"/>
        <v>2012</v>
      </c>
      <c r="B140" s="92">
        <f>Fetch!A137</f>
        <v>41000</v>
      </c>
      <c r="C140" s="98">
        <f t="shared" si="14"/>
        <v>5195833.333333333</v>
      </c>
      <c r="D140" s="273">
        <f t="shared" si="15"/>
        <v>0.02</v>
      </c>
      <c r="E140" s="282">
        <f>+'MONTHLY CURVES'!N132</f>
        <v>2.5000000000000001E-3</v>
      </c>
      <c r="F140" s="282">
        <f t="shared" si="20"/>
        <v>-2.7E-2</v>
      </c>
      <c r="G140" s="66">
        <f t="shared" si="16"/>
        <v>-4.4999999999999988E-3</v>
      </c>
      <c r="H140" s="66">
        <f>'ELBA CURVE'!N132</f>
        <v>-0.347883445945946</v>
      </c>
      <c r="I140" s="64">
        <f>'MONTHLY CURVES'!F132</f>
        <v>4.3959999999999999</v>
      </c>
      <c r="J140" s="66">
        <f t="shared" si="11"/>
        <v>4.0481165540540536</v>
      </c>
      <c r="K140" s="70">
        <f>'MONTHLY CURVES'!G132</f>
        <v>0.17</v>
      </c>
      <c r="L140" s="71">
        <f t="shared" si="12"/>
        <v>0.17</v>
      </c>
      <c r="M140" s="108">
        <f>'MONTHLY CURVES'!D132</f>
        <v>5.4003069159748396E-2</v>
      </c>
      <c r="N140" s="108">
        <f t="shared" si="21"/>
        <v>0.99</v>
      </c>
      <c r="O140" s="65">
        <f ca="1">_xll.SPRDOPT($J140,$I140,$G140,$M140,$K140,$L140,$N140,$B140-TODAY(),0,0)</f>
        <v>0.20965629964763066</v>
      </c>
      <c r="P140" s="110">
        <f t="shared" ca="1" si="17"/>
        <v>1089339.190252481</v>
      </c>
      <c r="Q140" s="110">
        <f ca="1">-$Q$11*$C140*VLOOKUP(B140,'MONTHLY CURVES'!$C$6:$M$329,3,0)</f>
        <v>-596052.0423602768</v>
      </c>
      <c r="R140" s="110">
        <f t="shared" ca="1" si="18"/>
        <v>493287.14789220423</v>
      </c>
      <c r="S140" s="120">
        <f ca="1">_xll.SPRDOPT($J140,$I140,$G140,$M140,$K140,$L140,$N140,$B140-TODAY(),0,1)*C140</f>
        <v>-2495281.6916923458</v>
      </c>
      <c r="T140" s="120">
        <f ca="1">_xll.SPRDOPT($J140,$I140,$G140,$M140,$K140,$L140,$N140,$B140-TODAY(),0,2)*C140</f>
        <v>2548195.0474474574</v>
      </c>
      <c r="U140" s="122">
        <f t="shared" ca="1" si="19"/>
        <v>52913.355755111668</v>
      </c>
    </row>
    <row r="141" spans="1:21" x14ac:dyDescent="0.25">
      <c r="A141">
        <f t="shared" si="13"/>
        <v>2012</v>
      </c>
      <c r="B141" s="92">
        <f>Fetch!A138</f>
        <v>41030</v>
      </c>
      <c r="C141" s="98">
        <f t="shared" si="14"/>
        <v>5195833.333333333</v>
      </c>
      <c r="D141" s="273">
        <f t="shared" si="15"/>
        <v>0.02</v>
      </c>
      <c r="E141" s="282">
        <f>+'MONTHLY CURVES'!N133</f>
        <v>2.5000000000000001E-3</v>
      </c>
      <c r="F141" s="282">
        <f t="shared" si="20"/>
        <v>-2.7E-2</v>
      </c>
      <c r="G141" s="66">
        <f t="shared" si="16"/>
        <v>-4.4999999999999988E-3</v>
      </c>
      <c r="H141" s="66">
        <f>'ELBA CURVE'!N133</f>
        <v>-0.347883445945946</v>
      </c>
      <c r="I141" s="64">
        <f>'MONTHLY CURVES'!F133</f>
        <v>4.4009999999999998</v>
      </c>
      <c r="J141" s="66">
        <f t="shared" si="11"/>
        <v>4.0531165540540535</v>
      </c>
      <c r="K141" s="70">
        <f>'MONTHLY CURVES'!G133</f>
        <v>0.17</v>
      </c>
      <c r="L141" s="71">
        <f t="shared" si="12"/>
        <v>0.17</v>
      </c>
      <c r="M141" s="108">
        <f>'MONTHLY CURVES'!D133</f>
        <v>5.4058774017737399E-2</v>
      </c>
      <c r="N141" s="108">
        <f t="shared" si="21"/>
        <v>0.99</v>
      </c>
      <c r="O141" s="65">
        <f ca="1">_xll.SPRDOPT($J141,$I141,$G141,$M141,$K141,$L141,$N141,$B141-TODAY(),0,0)</f>
        <v>0.20882552348655456</v>
      </c>
      <c r="P141" s="110">
        <f t="shared" ca="1" si="17"/>
        <v>1085022.6157822229</v>
      </c>
      <c r="Q141" s="110">
        <f ca="1">-$Q$11*$C141*VLOOKUP(B141,'MONTHLY CURVES'!$C$6:$M$329,3,0)</f>
        <v>-593110.66475827771</v>
      </c>
      <c r="R141" s="110">
        <f t="shared" ca="1" si="18"/>
        <v>491911.95102394524</v>
      </c>
      <c r="S141" s="120">
        <f ca="1">_xll.SPRDOPT($J141,$I141,$G141,$M141,$K141,$L141,$N141,$B141-TODAY(),0,1)*C141</f>
        <v>-2478898.6294880412</v>
      </c>
      <c r="T141" s="120">
        <f ca="1">_xll.SPRDOPT($J141,$I141,$G141,$M141,$K141,$L141,$N141,$B141-TODAY(),0,2)*C141</f>
        <v>2532049.4341338598</v>
      </c>
      <c r="U141" s="122">
        <f t="shared" ca="1" si="19"/>
        <v>53150.804645818658</v>
      </c>
    </row>
    <row r="142" spans="1:21" x14ac:dyDescent="0.25">
      <c r="A142">
        <f t="shared" si="13"/>
        <v>2012</v>
      </c>
      <c r="B142" s="92">
        <f>Fetch!A139</f>
        <v>41061</v>
      </c>
      <c r="C142" s="98">
        <f t="shared" si="14"/>
        <v>5195833.333333333</v>
      </c>
      <c r="D142" s="273">
        <f t="shared" si="15"/>
        <v>0.02</v>
      </c>
      <c r="E142" s="282">
        <f>+'MONTHLY CURVES'!N134</f>
        <v>2.5000000000000001E-3</v>
      </c>
      <c r="F142" s="282">
        <f t="shared" si="20"/>
        <v>-2.7E-2</v>
      </c>
      <c r="G142" s="66">
        <f t="shared" si="16"/>
        <v>-4.4999999999999988E-3</v>
      </c>
      <c r="H142" s="66">
        <f>'ELBA CURVE'!N134</f>
        <v>-0.347883445945946</v>
      </c>
      <c r="I142" s="64">
        <f>'MONTHLY CURVES'!F134</f>
        <v>4.4390000000000001</v>
      </c>
      <c r="J142" s="66">
        <f t="shared" ref="J142:J205" si="22">+I142+H142</f>
        <v>4.0911165540540537</v>
      </c>
      <c r="K142" s="70">
        <f>'MONTHLY CURVES'!G134</f>
        <v>0.17</v>
      </c>
      <c r="L142" s="71">
        <f t="shared" ref="L142:L205" si="23">+K142</f>
        <v>0.17</v>
      </c>
      <c r="M142" s="108">
        <f>'MONTHLY CURVES'!D134</f>
        <v>5.4116335705411502E-2</v>
      </c>
      <c r="N142" s="108">
        <f t="shared" si="21"/>
        <v>0.99</v>
      </c>
      <c r="O142" s="65">
        <f ca="1">_xll.SPRDOPT($J142,$I142,$G142,$M142,$K142,$L142,$N142,$B142-TODAY(),0,0)</f>
        <v>0.20830805329711868</v>
      </c>
      <c r="P142" s="110">
        <f t="shared" ca="1" si="17"/>
        <v>1082333.9269229458</v>
      </c>
      <c r="Q142" s="110">
        <f ca="1">-$Q$11*$C142*VLOOKUP(B142,'MONTHLY CURVES'!$C$6:$M$329,3,0)</f>
        <v>-590080.97544056294</v>
      </c>
      <c r="R142" s="110">
        <f t="shared" ca="1" si="18"/>
        <v>492252.95148238284</v>
      </c>
      <c r="S142" s="120">
        <f ca="1">_xll.SPRDOPT($J142,$I142,$G142,$M142,$K142,$L142,$N142,$B142-TODAY(),0,1)*C142</f>
        <v>-2456378.9231026289</v>
      </c>
      <c r="T142" s="120">
        <f ca="1">_xll.SPRDOPT($J142,$I142,$G142,$M142,$K142,$L142,$N142,$B142-TODAY(),0,2)*C142</f>
        <v>2510211.4036888131</v>
      </c>
      <c r="U142" s="122">
        <f t="shared" ca="1" si="19"/>
        <v>53832.480586184189</v>
      </c>
    </row>
    <row r="143" spans="1:21" x14ac:dyDescent="0.25">
      <c r="A143">
        <f t="shared" ref="A143:A206" si="24">YEAR(B143)</f>
        <v>2012</v>
      </c>
      <c r="B143" s="92">
        <f>Fetch!A140</f>
        <v>41091</v>
      </c>
      <c r="C143" s="98">
        <f t="shared" ref="C143:C206" si="25">58000000*1.075/12</f>
        <v>5195833.333333333</v>
      </c>
      <c r="D143" s="273">
        <f t="shared" ref="D143:D206" si="26">+D142</f>
        <v>0.02</v>
      </c>
      <c r="E143" s="282">
        <f>+'MONTHLY CURVES'!N135</f>
        <v>2.5000000000000001E-3</v>
      </c>
      <c r="F143" s="282">
        <f t="shared" si="20"/>
        <v>-2.7E-2</v>
      </c>
      <c r="G143" s="66">
        <f t="shared" ref="G143:G206" si="27">+D143+F143+E143</f>
        <v>-4.4999999999999988E-3</v>
      </c>
      <c r="H143" s="66">
        <f>'ELBA CURVE'!N135</f>
        <v>-0.347883445945946</v>
      </c>
      <c r="I143" s="64">
        <f>'MONTHLY CURVES'!F135</f>
        <v>4.484</v>
      </c>
      <c r="J143" s="66">
        <f t="shared" si="22"/>
        <v>4.1361165540540537</v>
      </c>
      <c r="K143" s="70">
        <f>'MONTHLY CURVES'!G135</f>
        <v>0.17</v>
      </c>
      <c r="L143" s="71">
        <f t="shared" si="23"/>
        <v>0.17</v>
      </c>
      <c r="M143" s="108">
        <f>'MONTHLY CURVES'!D135</f>
        <v>5.41720405655024E-2</v>
      </c>
      <c r="N143" s="108">
        <f t="shared" si="21"/>
        <v>0.99</v>
      </c>
      <c r="O143" s="65">
        <f ca="1">_xll.SPRDOPT($J143,$I143,$G143,$M143,$K143,$L143,$N143,$B143-TODAY(),0,0)</f>
        <v>0.20790114338819204</v>
      </c>
      <c r="P143" s="110">
        <f t="shared" ref="P143:P206" ca="1" si="28">+O143*C143</f>
        <v>1080219.6908544812</v>
      </c>
      <c r="Q143" s="110">
        <f ca="1">-$Q$11*$C143*VLOOKUP(B143,'MONTHLY CURVES'!$C$6:$M$329,3,0)</f>
        <v>-587158.4448450309</v>
      </c>
      <c r="R143" s="110">
        <f t="shared" ref="R143:R206" ca="1" si="29">+Q143+P143</f>
        <v>493061.24600945029</v>
      </c>
      <c r="S143" s="120">
        <f ca="1">_xll.SPRDOPT($J143,$I143,$G143,$M143,$K143,$L143,$N143,$B143-TODAY(),0,1)*C143</f>
        <v>-2433393.730365837</v>
      </c>
      <c r="T143" s="120">
        <f ca="1">_xll.SPRDOPT($J143,$I143,$G143,$M143,$K143,$L143,$N143,$B143-TODAY(),0,2)*C143</f>
        <v>2487975.0248400671</v>
      </c>
      <c r="U143" s="122">
        <f t="shared" ref="U143:U206" ca="1" si="30">+T143+S143</f>
        <v>54581.294474230148</v>
      </c>
    </row>
    <row r="144" spans="1:21" x14ac:dyDescent="0.25">
      <c r="A144">
        <f t="shared" si="24"/>
        <v>2012</v>
      </c>
      <c r="B144" s="92">
        <f>Fetch!A141</f>
        <v>41122</v>
      </c>
      <c r="C144" s="98">
        <f t="shared" si="25"/>
        <v>5195833.333333333</v>
      </c>
      <c r="D144" s="273">
        <f t="shared" si="26"/>
        <v>0.02</v>
      </c>
      <c r="E144" s="282">
        <f>+'MONTHLY CURVES'!N136</f>
        <v>2.5000000000000001E-3</v>
      </c>
      <c r="F144" s="282">
        <f t="shared" ref="F144:F207" si="31">+F143</f>
        <v>-2.7E-2</v>
      </c>
      <c r="G144" s="66">
        <f t="shared" si="27"/>
        <v>-4.4999999999999988E-3</v>
      </c>
      <c r="H144" s="66">
        <f>'ELBA CURVE'!N136</f>
        <v>-0.347883445945946</v>
      </c>
      <c r="I144" s="64">
        <f>'MONTHLY CURVES'!F136</f>
        <v>4.5220000000000002</v>
      </c>
      <c r="J144" s="66">
        <f t="shared" si="22"/>
        <v>4.1741165540540539</v>
      </c>
      <c r="K144" s="70">
        <f>'MONTHLY CURVES'!G136</f>
        <v>0.17</v>
      </c>
      <c r="L144" s="71">
        <f t="shared" si="23"/>
        <v>0.17</v>
      </c>
      <c r="M144" s="108">
        <f>'MONTHLY CURVES'!D136</f>
        <v>5.4229602255349403E-2</v>
      </c>
      <c r="N144" s="108">
        <f t="shared" ref="N144:N207" si="32">+N143</f>
        <v>0.99</v>
      </c>
      <c r="O144" s="65">
        <f ca="1">_xll.SPRDOPT($J144,$I144,$G144,$M144,$K144,$L144,$N144,$B144-TODAY(),0,0)</f>
        <v>0.20740005149644725</v>
      </c>
      <c r="P144" s="110">
        <f t="shared" ca="1" si="28"/>
        <v>1077616.1009002905</v>
      </c>
      <c r="Q144" s="110">
        <f ca="1">-$Q$11*$C144*VLOOKUP(B144,'MONTHLY CURVES'!$C$6:$M$329,3,0)</f>
        <v>-584148.24419738818</v>
      </c>
      <c r="R144" s="110">
        <f t="shared" ca="1" si="29"/>
        <v>493467.85670290235</v>
      </c>
      <c r="S144" s="120">
        <f ca="1">_xll.SPRDOPT($J144,$I144,$G144,$M144,$K144,$L144,$N144,$B144-TODAY(),0,1)*C144</f>
        <v>-2411327.0021523363</v>
      </c>
      <c r="T144" s="120">
        <f ca="1">_xll.SPRDOPT($J144,$I144,$G144,$M144,$K144,$L144,$N144,$B144-TODAY(),0,2)*C144</f>
        <v>2466549.8436619476</v>
      </c>
      <c r="U144" s="122">
        <f t="shared" ca="1" si="30"/>
        <v>55222.841509611346</v>
      </c>
    </row>
    <row r="145" spans="1:21" x14ac:dyDescent="0.25">
      <c r="A145">
        <f t="shared" si="24"/>
        <v>2012</v>
      </c>
      <c r="B145" s="92">
        <f>Fetch!A142</f>
        <v>41153</v>
      </c>
      <c r="C145" s="98">
        <f t="shared" si="25"/>
        <v>5195833.333333333</v>
      </c>
      <c r="D145" s="273">
        <f t="shared" si="26"/>
        <v>0.02</v>
      </c>
      <c r="E145" s="282">
        <f>+'MONTHLY CURVES'!N137</f>
        <v>2.5000000000000001E-3</v>
      </c>
      <c r="F145" s="282">
        <f t="shared" si="31"/>
        <v>-2.7E-2</v>
      </c>
      <c r="G145" s="66">
        <f t="shared" si="27"/>
        <v>-4.4999999999999988E-3</v>
      </c>
      <c r="H145" s="66">
        <f>'ELBA CURVE'!N137</f>
        <v>-0.37788344594594597</v>
      </c>
      <c r="I145" s="64">
        <f>'MONTHLY CURVES'!F137</f>
        <v>4.516</v>
      </c>
      <c r="J145" s="66">
        <f t="shared" si="22"/>
        <v>4.1381165540540543</v>
      </c>
      <c r="K145" s="70">
        <f>'MONTHLY CURVES'!G137</f>
        <v>0.17</v>
      </c>
      <c r="L145" s="71">
        <f t="shared" si="23"/>
        <v>0.17</v>
      </c>
      <c r="M145" s="108">
        <f>'MONTHLY CURVES'!D137</f>
        <v>5.4287163946300503E-2</v>
      </c>
      <c r="N145" s="108">
        <f t="shared" si="32"/>
        <v>0.99</v>
      </c>
      <c r="O145" s="65">
        <f ca="1">_xll.SPRDOPT($J145,$I145,$G145,$M145,$K145,$L145,$N145,$B145-TODAY(),0,0)</f>
        <v>0.22045982226816171</v>
      </c>
      <c r="P145" s="110">
        <f t="shared" ca="1" si="28"/>
        <v>1145472.4932016567</v>
      </c>
      <c r="Q145" s="110">
        <f ca="1">-$Q$11*$C145*VLOOKUP(B145,'MONTHLY CURVES'!$C$6:$M$329,3,0)</f>
        <v>-581147.95737447077</v>
      </c>
      <c r="R145" s="110">
        <f t="shared" ca="1" si="29"/>
        <v>564324.53582718596</v>
      </c>
      <c r="S145" s="120">
        <f ca="1">_xll.SPRDOPT($J145,$I145,$G145,$M145,$K145,$L145,$N145,$B145-TODAY(),0,1)*C145</f>
        <v>-2460070.4203387094</v>
      </c>
      <c r="T145" s="120">
        <f ca="1">_xll.SPRDOPT($J145,$I145,$G145,$M145,$K145,$L145,$N145,$B145-TODAY(),0,2)*C145</f>
        <v>2510341.5191657823</v>
      </c>
      <c r="U145" s="122">
        <f t="shared" ca="1" si="30"/>
        <v>50271.098827072885</v>
      </c>
    </row>
    <row r="146" spans="1:21" x14ac:dyDescent="0.25">
      <c r="A146">
        <f t="shared" si="24"/>
        <v>2012</v>
      </c>
      <c r="B146" s="92">
        <f>Fetch!A143</f>
        <v>41183</v>
      </c>
      <c r="C146" s="98">
        <f t="shared" si="25"/>
        <v>5195833.333333333</v>
      </c>
      <c r="D146" s="273">
        <f t="shared" si="26"/>
        <v>0.02</v>
      </c>
      <c r="E146" s="282">
        <f>+'MONTHLY CURVES'!N138</f>
        <v>2.5000000000000001E-3</v>
      </c>
      <c r="F146" s="282">
        <f t="shared" si="31"/>
        <v>-2.7E-2</v>
      </c>
      <c r="G146" s="66">
        <f t="shared" si="27"/>
        <v>-4.4999999999999988E-3</v>
      </c>
      <c r="H146" s="66">
        <f>'ELBA CURVE'!N138</f>
        <v>-0.347883445945946</v>
      </c>
      <c r="I146" s="64">
        <f>'MONTHLY CURVES'!F138</f>
        <v>4.516</v>
      </c>
      <c r="J146" s="66">
        <f t="shared" si="22"/>
        <v>4.1681165540540537</v>
      </c>
      <c r="K146" s="70">
        <f>'MONTHLY CURVES'!G138</f>
        <v>0.17</v>
      </c>
      <c r="L146" s="71">
        <f t="shared" si="23"/>
        <v>0.17</v>
      </c>
      <c r="M146" s="108">
        <f>'MONTHLY CURVES'!D138</f>
        <v>5.4342868809562198E-2</v>
      </c>
      <c r="N146" s="108">
        <f t="shared" si="32"/>
        <v>0.99</v>
      </c>
      <c r="O146" s="65">
        <f ca="1">_xll.SPRDOPT($J146,$I146,$G146,$M146,$K146,$L146,$N146,$B146-TODAY(),0,0)</f>
        <v>0.20556600857898263</v>
      </c>
      <c r="P146" s="110">
        <f t="shared" ca="1" si="28"/>
        <v>1068086.7195749639</v>
      </c>
      <c r="Q146" s="110">
        <f ca="1">-$Q$11*$C146*VLOOKUP(B146,'MONTHLY CURVES'!$C$6:$M$329,3,0)</f>
        <v>-578253.89907094417</v>
      </c>
      <c r="R146" s="110">
        <f t="shared" ca="1" si="29"/>
        <v>489832.82050401974</v>
      </c>
      <c r="S146" s="120">
        <f ca="1">_xll.SPRDOPT($J146,$I146,$G146,$M146,$K146,$L146,$N146,$B146-TODAY(),0,1)*C146</f>
        <v>-2381852.8822570592</v>
      </c>
      <c r="T146" s="120">
        <f ca="1">_xll.SPRDOPT($J146,$I146,$G146,$M146,$K146,$L146,$N146,$B146-TODAY(),0,2)*C146</f>
        <v>2437280.1626838944</v>
      </c>
      <c r="U146" s="122">
        <f t="shared" ca="1" si="30"/>
        <v>55427.280426835176</v>
      </c>
    </row>
    <row r="147" spans="1:21" x14ac:dyDescent="0.25">
      <c r="A147">
        <f t="shared" si="24"/>
        <v>2012</v>
      </c>
      <c r="B147" s="92">
        <f>Fetch!A144</f>
        <v>41214</v>
      </c>
      <c r="C147" s="98">
        <f t="shared" si="25"/>
        <v>5195833.333333333</v>
      </c>
      <c r="D147" s="273">
        <f t="shared" si="26"/>
        <v>0.02</v>
      </c>
      <c r="E147" s="282">
        <f>+'MONTHLY CURVES'!N139</f>
        <v>2.5000000000000001E-3</v>
      </c>
      <c r="F147" s="282">
        <f t="shared" si="31"/>
        <v>-2.7E-2</v>
      </c>
      <c r="G147" s="66">
        <f t="shared" si="27"/>
        <v>-4.4999999999999988E-3</v>
      </c>
      <c r="H147" s="66">
        <f>'ELBA CURVE'!N139</f>
        <v>-0.30738344594594597</v>
      </c>
      <c r="I147" s="64">
        <f>'MONTHLY CURVES'!F139</f>
        <v>4.665</v>
      </c>
      <c r="J147" s="66">
        <f t="shared" si="22"/>
        <v>4.3576165540540543</v>
      </c>
      <c r="K147" s="70">
        <f>'MONTHLY CURVES'!G139</f>
        <v>0.17</v>
      </c>
      <c r="L147" s="71">
        <f t="shared" si="23"/>
        <v>0.17</v>
      </c>
      <c r="M147" s="108">
        <f>'MONTHLY CURVES'!D139</f>
        <v>5.4400430502685303E-2</v>
      </c>
      <c r="N147" s="108">
        <f t="shared" si="32"/>
        <v>0.99</v>
      </c>
      <c r="O147" s="65">
        <f ca="1">_xll.SPRDOPT($J147,$I147,$G147,$M147,$K147,$L147,$N147,$B147-TODAY(),0,0)</f>
        <v>0.18838397746159394</v>
      </c>
      <c r="P147" s="110">
        <f t="shared" ca="1" si="28"/>
        <v>978811.74956086511</v>
      </c>
      <c r="Q147" s="110">
        <f ca="1">-$Q$11*$C147*VLOOKUP(B147,'MONTHLY CURVES'!$C$6:$M$329,3,0)</f>
        <v>-575273.13774540625</v>
      </c>
      <c r="R147" s="110">
        <f t="shared" ca="1" si="29"/>
        <v>403538.61181545886</v>
      </c>
      <c r="S147" s="120">
        <f ca="1">_xll.SPRDOPT($J147,$I147,$G147,$M147,$K147,$L147,$N147,$B147-TODAY(),0,1)*C147</f>
        <v>-2250350.3648493201</v>
      </c>
      <c r="T147" s="120">
        <f ca="1">_xll.SPRDOPT($J147,$I147,$G147,$M147,$K147,$L147,$N147,$B147-TODAY(),0,2)*C147</f>
        <v>2314090.3129675519</v>
      </c>
      <c r="U147" s="122">
        <f t="shared" ca="1" si="30"/>
        <v>63739.948118231725</v>
      </c>
    </row>
    <row r="148" spans="1:21" x14ac:dyDescent="0.25">
      <c r="A148">
        <f t="shared" si="24"/>
        <v>2012</v>
      </c>
      <c r="B148" s="92">
        <f>Fetch!A145</f>
        <v>41244</v>
      </c>
      <c r="C148" s="98">
        <f t="shared" si="25"/>
        <v>5195833.333333333</v>
      </c>
      <c r="D148" s="273">
        <f t="shared" si="26"/>
        <v>0.02</v>
      </c>
      <c r="E148" s="282">
        <f>+'MONTHLY CURVES'!N140</f>
        <v>2.5000000000000001E-3</v>
      </c>
      <c r="F148" s="282">
        <f t="shared" si="31"/>
        <v>-2.7E-2</v>
      </c>
      <c r="G148" s="66">
        <f t="shared" si="27"/>
        <v>-4.4999999999999988E-3</v>
      </c>
      <c r="H148" s="66">
        <f>'ELBA CURVE'!N140</f>
        <v>-0.31988344594594598</v>
      </c>
      <c r="I148" s="64">
        <f>'MONTHLY CURVES'!F140</f>
        <v>4.8170000000000002</v>
      </c>
      <c r="J148" s="66">
        <f t="shared" si="22"/>
        <v>4.4971165540540543</v>
      </c>
      <c r="K148" s="70">
        <f>'MONTHLY CURVES'!G140</f>
        <v>0.17</v>
      </c>
      <c r="L148" s="71">
        <f t="shared" si="23"/>
        <v>0.17</v>
      </c>
      <c r="M148" s="108">
        <f>'MONTHLY CURVES'!D140</f>
        <v>5.4456135368049295E-2</v>
      </c>
      <c r="N148" s="108">
        <f t="shared" si="32"/>
        <v>0.99</v>
      </c>
      <c r="O148" s="65">
        <f ca="1">_xll.SPRDOPT($J148,$I148,$G148,$M148,$K148,$L148,$N148,$B148-TODAY(),0,0)</f>
        <v>0.19488148362698632</v>
      </c>
      <c r="P148" s="110">
        <f t="shared" ca="1" si="28"/>
        <v>1012571.7086785497</v>
      </c>
      <c r="Q148" s="110">
        <f ca="1">-$Q$11*$C148*VLOOKUP(B148,'MONTHLY CURVES'!$C$6:$M$329,3,0)</f>
        <v>-572397.98572672077</v>
      </c>
      <c r="R148" s="110">
        <f t="shared" ca="1" si="29"/>
        <v>440173.72295182897</v>
      </c>
      <c r="S148" s="120">
        <f ca="1">_xll.SPRDOPT($J148,$I148,$G148,$M148,$K148,$L148,$N148,$B148-TODAY(),0,1)*C148</f>
        <v>-2242228.1314857937</v>
      </c>
      <c r="T148" s="120">
        <f ca="1">_xll.SPRDOPT($J148,$I148,$G148,$M148,$K148,$L148,$N148,$B148-TODAY(),0,2)*C148</f>
        <v>2305657.4339923696</v>
      </c>
      <c r="U148" s="122">
        <f t="shared" ca="1" si="30"/>
        <v>63429.302506575827</v>
      </c>
    </row>
    <row r="149" spans="1:21" x14ac:dyDescent="0.25">
      <c r="A149">
        <f t="shared" si="24"/>
        <v>2013</v>
      </c>
      <c r="B149" s="92">
        <f>Fetch!A146</f>
        <v>41275</v>
      </c>
      <c r="C149" s="98">
        <f t="shared" si="25"/>
        <v>5195833.333333333</v>
      </c>
      <c r="D149" s="273">
        <f t="shared" si="26"/>
        <v>0.02</v>
      </c>
      <c r="E149" s="282">
        <f>+'MONTHLY CURVES'!N141</f>
        <v>2.5000000000000001E-3</v>
      </c>
      <c r="F149" s="282">
        <f t="shared" si="31"/>
        <v>-2.7E-2</v>
      </c>
      <c r="G149" s="66">
        <f t="shared" si="27"/>
        <v>-4.4999999999999988E-3</v>
      </c>
      <c r="H149" s="66">
        <f>'ELBA CURVE'!N141</f>
        <v>-0.29738344594594601</v>
      </c>
      <c r="I149" s="64">
        <f>'MONTHLY CURVES'!F141</f>
        <v>4.8944999999999999</v>
      </c>
      <c r="J149" s="66">
        <f t="shared" si="22"/>
        <v>4.5971165540540539</v>
      </c>
      <c r="K149" s="70">
        <f>'MONTHLY CURVES'!G141</f>
        <v>0.17</v>
      </c>
      <c r="L149" s="71">
        <f t="shared" si="23"/>
        <v>0.17</v>
      </c>
      <c r="M149" s="108">
        <f>'MONTHLY CURVES'!D141</f>
        <v>5.4513697063344406E-2</v>
      </c>
      <c r="N149" s="108">
        <f t="shared" si="32"/>
        <v>0.99</v>
      </c>
      <c r="O149" s="65">
        <f ca="1">_xll.SPRDOPT($J149,$I149,$G149,$M149,$K149,$L149,$N149,$B149-TODAY(),0,0)</f>
        <v>0.18553976951768028</v>
      </c>
      <c r="P149" s="110">
        <f t="shared" ca="1" si="28"/>
        <v>964033.71911894705</v>
      </c>
      <c r="Q149" s="110">
        <f ca="1">-$Q$11*$C149*VLOOKUP(B149,'MONTHLY CURVES'!$C$6:$M$329,3,0)</f>
        <v>-569436.77128930727</v>
      </c>
      <c r="R149" s="110">
        <f t="shared" ca="1" si="29"/>
        <v>394596.94782963977</v>
      </c>
      <c r="S149" s="120">
        <f ca="1">_xll.SPRDOPT($J149,$I149,$G149,$M149,$K149,$L149,$N149,$B149-TODAY(),0,1)*C149</f>
        <v>-2164822.5516653736</v>
      </c>
      <c r="T149" s="120">
        <f ca="1">_xll.SPRDOPT($J149,$I149,$G149,$M149,$K149,$L149,$N149,$B149-TODAY(),0,2)*C149</f>
        <v>2232271.7822302347</v>
      </c>
      <c r="U149" s="122">
        <f t="shared" ca="1" si="30"/>
        <v>67449.230564861093</v>
      </c>
    </row>
    <row r="150" spans="1:21" x14ac:dyDescent="0.25">
      <c r="A150">
        <f t="shared" si="24"/>
        <v>2013</v>
      </c>
      <c r="B150" s="92">
        <f>Fetch!A147</f>
        <v>41306</v>
      </c>
      <c r="C150" s="98">
        <f t="shared" si="25"/>
        <v>5195833.333333333</v>
      </c>
      <c r="D150" s="273">
        <f t="shared" si="26"/>
        <v>0.02</v>
      </c>
      <c r="E150" s="282">
        <f>+'MONTHLY CURVES'!N142</f>
        <v>2.5000000000000001E-3</v>
      </c>
      <c r="F150" s="282">
        <f t="shared" si="31"/>
        <v>-2.7E-2</v>
      </c>
      <c r="G150" s="66">
        <f t="shared" si="27"/>
        <v>-4.4999999999999988E-3</v>
      </c>
      <c r="H150" s="66">
        <f>'ELBA CURVE'!N142</f>
        <v>-0.30738344594594597</v>
      </c>
      <c r="I150" s="64">
        <f>'MONTHLY CURVES'!F142</f>
        <v>4.8065000000000007</v>
      </c>
      <c r="J150" s="66">
        <f t="shared" si="22"/>
        <v>4.499116554054055</v>
      </c>
      <c r="K150" s="70">
        <f>'MONTHLY CURVES'!G142</f>
        <v>0.17</v>
      </c>
      <c r="L150" s="71">
        <f t="shared" si="23"/>
        <v>0.17</v>
      </c>
      <c r="M150" s="108">
        <f>'MONTHLY CURVES'!D142</f>
        <v>5.4571258759744001E-2</v>
      </c>
      <c r="N150" s="108">
        <f t="shared" si="32"/>
        <v>0.99</v>
      </c>
      <c r="O150" s="65">
        <f ca="1">_xll.SPRDOPT($J150,$I150,$G150,$M150,$K150,$L150,$N150,$B150-TODAY(),0,0)</f>
        <v>0.18784447350488209</v>
      </c>
      <c r="P150" s="110">
        <f t="shared" ca="1" si="28"/>
        <v>976008.57691911643</v>
      </c>
      <c r="Q150" s="110">
        <f ca="1">-$Q$11*$C150*VLOOKUP(B150,'MONTHLY CURVES'!$C$6:$M$329,3,0)</f>
        <v>-566485.49794770929</v>
      </c>
      <c r="R150" s="110">
        <f t="shared" ca="1" si="29"/>
        <v>409523.07897140714</v>
      </c>
      <c r="S150" s="120">
        <f ca="1">_xll.SPRDOPT($J150,$I150,$G150,$M150,$K150,$L150,$N150,$B150-TODAY(),0,1)*C150</f>
        <v>-2186417.0865829187</v>
      </c>
      <c r="T150" s="120">
        <f ca="1">_xll.SPRDOPT($J150,$I150,$G150,$M150,$K150,$L150,$N150,$B150-TODAY(),0,2)*C150</f>
        <v>2251726.9029648812</v>
      </c>
      <c r="U150" s="122">
        <f t="shared" ca="1" si="30"/>
        <v>65309.816381962504</v>
      </c>
    </row>
    <row r="151" spans="1:21" x14ac:dyDescent="0.25">
      <c r="A151">
        <f t="shared" si="24"/>
        <v>2013</v>
      </c>
      <c r="B151" s="92">
        <f>Fetch!A148</f>
        <v>41334</v>
      </c>
      <c r="C151" s="98">
        <f t="shared" si="25"/>
        <v>5195833.333333333</v>
      </c>
      <c r="D151" s="273">
        <f t="shared" si="26"/>
        <v>0.02</v>
      </c>
      <c r="E151" s="282">
        <f>+'MONTHLY CURVES'!N143</f>
        <v>2.5000000000000001E-3</v>
      </c>
      <c r="F151" s="282">
        <f t="shared" si="31"/>
        <v>-2.7E-2</v>
      </c>
      <c r="G151" s="66">
        <f t="shared" si="27"/>
        <v>-4.4999999999999988E-3</v>
      </c>
      <c r="H151" s="66">
        <f>'ELBA CURVE'!N143</f>
        <v>-0.36738344594594602</v>
      </c>
      <c r="I151" s="64">
        <f>'MONTHLY CURVES'!F143</f>
        <v>4.6675000000000004</v>
      </c>
      <c r="J151" s="66">
        <f t="shared" si="22"/>
        <v>4.3001165540540542</v>
      </c>
      <c r="K151" s="70">
        <f>'MONTHLY CURVES'!G143</f>
        <v>0.17</v>
      </c>
      <c r="L151" s="71">
        <f t="shared" si="23"/>
        <v>0.17</v>
      </c>
      <c r="M151" s="108">
        <f>'MONTHLY CURVES'!D143</f>
        <v>5.4623249970343402E-2</v>
      </c>
      <c r="N151" s="108">
        <f t="shared" si="32"/>
        <v>0.99</v>
      </c>
      <c r="O151" s="65">
        <f ca="1">_xll.SPRDOPT($J151,$I151,$G151,$M151,$K151,$L151,$N151,$B151-TODAY(),0,0)</f>
        <v>0.21152127078917898</v>
      </c>
      <c r="P151" s="110">
        <f t="shared" ca="1" si="28"/>
        <v>1099029.2694754424</v>
      </c>
      <c r="Q151" s="110">
        <f ca="1">-$Q$11*$C151*VLOOKUP(B151,'MONTHLY CURVES'!$C$6:$M$329,3,0)</f>
        <v>-563828.38011663535</v>
      </c>
      <c r="R151" s="110">
        <f t="shared" ca="1" si="29"/>
        <v>535200.88935880701</v>
      </c>
      <c r="S151" s="120">
        <f ca="1">_xll.SPRDOPT($J151,$I151,$G151,$M151,$K151,$L151,$N151,$B151-TODAY(),0,1)*C151</f>
        <v>-2324236.5381962685</v>
      </c>
      <c r="T151" s="120">
        <f ca="1">_xll.SPRDOPT($J151,$I151,$G151,$M151,$K151,$L151,$N151,$B151-TODAY(),0,2)*C151</f>
        <v>2379022.4340152629</v>
      </c>
      <c r="U151" s="122">
        <f t="shared" ca="1" si="30"/>
        <v>54785.895818994381</v>
      </c>
    </row>
    <row r="152" spans="1:21" x14ac:dyDescent="0.25">
      <c r="A152">
        <f t="shared" si="24"/>
        <v>2013</v>
      </c>
      <c r="B152" s="92">
        <f>Fetch!A149</f>
        <v>41365</v>
      </c>
      <c r="C152" s="98">
        <f t="shared" si="25"/>
        <v>5195833.333333333</v>
      </c>
      <c r="D152" s="273">
        <f t="shared" si="26"/>
        <v>0.02</v>
      </c>
      <c r="E152" s="282">
        <f>+'MONTHLY CURVES'!N144</f>
        <v>2.5000000000000001E-3</v>
      </c>
      <c r="F152" s="282">
        <f t="shared" si="31"/>
        <v>-2.7E-2</v>
      </c>
      <c r="G152" s="66">
        <f t="shared" si="27"/>
        <v>-4.4999999999999988E-3</v>
      </c>
      <c r="H152" s="66">
        <f>'ELBA CURVE'!N144</f>
        <v>-0.344883445945946</v>
      </c>
      <c r="I152" s="64">
        <f>'MONTHLY CURVES'!F144</f>
        <v>4.5135000000000005</v>
      </c>
      <c r="J152" s="66">
        <f t="shared" si="22"/>
        <v>4.1686165540540543</v>
      </c>
      <c r="K152" s="70">
        <f>'MONTHLY CURVES'!G144</f>
        <v>0.17</v>
      </c>
      <c r="L152" s="71">
        <f t="shared" si="23"/>
        <v>0.17</v>
      </c>
      <c r="M152" s="108">
        <f>'MONTHLY CURVES'!D144</f>
        <v>5.4680811668843504E-2</v>
      </c>
      <c r="N152" s="108">
        <f t="shared" si="32"/>
        <v>0.99</v>
      </c>
      <c r="O152" s="65">
        <f ca="1">_xll.SPRDOPT($J152,$I152,$G152,$M152,$K152,$L152,$N152,$B152-TODAY(),0,0)</f>
        <v>0.19897515133366681</v>
      </c>
      <c r="P152" s="110">
        <f t="shared" ca="1" si="28"/>
        <v>1033841.7238045104</v>
      </c>
      <c r="Q152" s="110">
        <f ca="1">-$Q$11*$C152*VLOOKUP(B152,'MONTHLY CURVES'!$C$6:$M$329,3,0)</f>
        <v>-560896.03936444968</v>
      </c>
      <c r="R152" s="110">
        <f t="shared" ca="1" si="29"/>
        <v>472945.68444006075</v>
      </c>
      <c r="S152" s="120">
        <f ca="1">_xll.SPRDOPT($J152,$I152,$G152,$M152,$K152,$L152,$N152,$B152-TODAY(),0,1)*C152</f>
        <v>-2287085.3807949331</v>
      </c>
      <c r="T152" s="120">
        <f ca="1">_xll.SPRDOPT($J152,$I152,$G152,$M152,$K152,$L152,$N152,$B152-TODAY(),0,2)*C152</f>
        <v>2343686.6261433065</v>
      </c>
      <c r="U152" s="122">
        <f t="shared" ca="1" si="30"/>
        <v>56601.245348373428</v>
      </c>
    </row>
    <row r="153" spans="1:21" x14ac:dyDescent="0.25">
      <c r="A153">
        <f t="shared" si="24"/>
        <v>2013</v>
      </c>
      <c r="B153" s="92">
        <f>Fetch!A150</f>
        <v>41395</v>
      </c>
      <c r="C153" s="98">
        <f t="shared" si="25"/>
        <v>5195833.333333333</v>
      </c>
      <c r="D153" s="273">
        <f t="shared" si="26"/>
        <v>0.02</v>
      </c>
      <c r="E153" s="282">
        <f>+'MONTHLY CURVES'!N145</f>
        <v>2.5000000000000001E-3</v>
      </c>
      <c r="F153" s="282">
        <f t="shared" si="31"/>
        <v>-2.7E-2</v>
      </c>
      <c r="G153" s="66">
        <f t="shared" si="27"/>
        <v>-4.4999999999999988E-3</v>
      </c>
      <c r="H153" s="66">
        <f>'ELBA CURVE'!N145</f>
        <v>-0.344883445945946</v>
      </c>
      <c r="I153" s="64">
        <f>'MONTHLY CURVES'!F145</f>
        <v>4.5185000000000004</v>
      </c>
      <c r="J153" s="66">
        <f t="shared" si="22"/>
        <v>4.1736165540540542</v>
      </c>
      <c r="K153" s="70">
        <f>'MONTHLY CURVES'!G145</f>
        <v>0.17</v>
      </c>
      <c r="L153" s="71">
        <f t="shared" si="23"/>
        <v>0.17</v>
      </c>
      <c r="M153" s="108">
        <f>'MONTHLY CURVES'!D145</f>
        <v>5.4736516539410501E-2</v>
      </c>
      <c r="N153" s="108">
        <f t="shared" si="32"/>
        <v>0.99</v>
      </c>
      <c r="O153" s="65">
        <f ca="1">_xll.SPRDOPT($J153,$I153,$G153,$M153,$K153,$L153,$N153,$B153-TODAY(),0,0)</f>
        <v>0.19817986628805082</v>
      </c>
      <c r="P153" s="110">
        <f t="shared" ca="1" si="28"/>
        <v>1029709.5552549973</v>
      </c>
      <c r="Q153" s="110">
        <f ca="1">-$Q$11*$C153*VLOOKUP(B153,'MONTHLY CURVES'!$C$6:$M$329,3,0)</f>
        <v>-558067.76734808437</v>
      </c>
      <c r="R153" s="110">
        <f t="shared" ca="1" si="29"/>
        <v>471641.78790691297</v>
      </c>
      <c r="S153" s="120">
        <f ca="1">_xll.SPRDOPT($J153,$I153,$G153,$M153,$K153,$L153,$N153,$B153-TODAY(),0,1)*C153</f>
        <v>-2271984.1513691582</v>
      </c>
      <c r="T153" s="120">
        <f ca="1">_xll.SPRDOPT($J153,$I153,$G153,$M153,$K153,$L153,$N153,$B153-TODAY(),0,2)*C153</f>
        <v>2328745.9277690779</v>
      </c>
      <c r="U153" s="122">
        <f t="shared" ca="1" si="30"/>
        <v>56761.776399919763</v>
      </c>
    </row>
    <row r="154" spans="1:21" x14ac:dyDescent="0.25">
      <c r="A154">
        <f t="shared" si="24"/>
        <v>2013</v>
      </c>
      <c r="B154" s="92">
        <f>Fetch!A151</f>
        <v>41426</v>
      </c>
      <c r="C154" s="98">
        <f t="shared" si="25"/>
        <v>5195833.333333333</v>
      </c>
      <c r="D154" s="273">
        <f t="shared" si="26"/>
        <v>0.02</v>
      </c>
      <c r="E154" s="282">
        <f>+'MONTHLY CURVES'!N146</f>
        <v>2.5000000000000001E-3</v>
      </c>
      <c r="F154" s="282">
        <f t="shared" si="31"/>
        <v>-2.7E-2</v>
      </c>
      <c r="G154" s="66">
        <f t="shared" si="27"/>
        <v>-4.4999999999999988E-3</v>
      </c>
      <c r="H154" s="66">
        <f>'ELBA CURVE'!N146</f>
        <v>-0.344883445945946</v>
      </c>
      <c r="I154" s="64">
        <f>'MONTHLY CURVES'!F146</f>
        <v>4.5565000000000007</v>
      </c>
      <c r="J154" s="66">
        <f t="shared" si="22"/>
        <v>4.2116165540540544</v>
      </c>
      <c r="K154" s="70">
        <f>'MONTHLY CURVES'!G146</f>
        <v>0.17</v>
      </c>
      <c r="L154" s="71">
        <f t="shared" si="23"/>
        <v>0.17</v>
      </c>
      <c r="M154" s="108">
        <f>'MONTHLY CURVES'!D146</f>
        <v>5.4794078240082603E-2</v>
      </c>
      <c r="N154" s="108">
        <f t="shared" si="32"/>
        <v>0.99</v>
      </c>
      <c r="O154" s="65">
        <f ca="1">_xll.SPRDOPT($J154,$I154,$G154,$M154,$K154,$L154,$N154,$B154-TODAY(),0,0)</f>
        <v>0.19772097942373557</v>
      </c>
      <c r="P154" s="110">
        <f t="shared" ca="1" si="28"/>
        <v>1027325.2555891593</v>
      </c>
      <c r="Q154" s="110">
        <f ca="1">-$Q$11*$C154*VLOOKUP(B154,'MONTHLY CURVES'!$C$6:$M$329,3,0)</f>
        <v>-555155.01620594854</v>
      </c>
      <c r="R154" s="110">
        <f t="shared" ca="1" si="29"/>
        <v>472170.23938321078</v>
      </c>
      <c r="S154" s="120">
        <f ca="1">_xll.SPRDOPT($J154,$I154,$G154,$M154,$K154,$L154,$N154,$B154-TODAY(),0,1)*C154</f>
        <v>-2251284.26068968</v>
      </c>
      <c r="T154" s="120">
        <f ca="1">_xll.SPRDOPT($J154,$I154,$G154,$M154,$K154,$L154,$N154,$B154-TODAY(),0,2)*C154</f>
        <v>2308595.9933871189</v>
      </c>
      <c r="U154" s="122">
        <f t="shared" ca="1" si="30"/>
        <v>57311.732697438914</v>
      </c>
    </row>
    <row r="155" spans="1:21" x14ac:dyDescent="0.25">
      <c r="A155">
        <f t="shared" si="24"/>
        <v>2013</v>
      </c>
      <c r="B155" s="92">
        <f>Fetch!A152</f>
        <v>41456</v>
      </c>
      <c r="C155" s="98">
        <f t="shared" si="25"/>
        <v>5195833.333333333</v>
      </c>
      <c r="D155" s="273">
        <f t="shared" si="26"/>
        <v>0.02</v>
      </c>
      <c r="E155" s="282">
        <f>+'MONTHLY CURVES'!N147</f>
        <v>2.5000000000000001E-3</v>
      </c>
      <c r="F155" s="282">
        <f t="shared" si="31"/>
        <v>-2.7E-2</v>
      </c>
      <c r="G155" s="66">
        <f t="shared" si="27"/>
        <v>-4.4999999999999988E-3</v>
      </c>
      <c r="H155" s="66">
        <f>'ELBA CURVE'!N147</f>
        <v>-0.344883445945946</v>
      </c>
      <c r="I155" s="64">
        <f>'MONTHLY CURVES'!F147</f>
        <v>4.6015000000000006</v>
      </c>
      <c r="J155" s="66">
        <f t="shared" si="22"/>
        <v>4.2566165540540544</v>
      </c>
      <c r="K155" s="70">
        <f>'MONTHLY CURVES'!G147</f>
        <v>0.17</v>
      </c>
      <c r="L155" s="71">
        <f t="shared" si="23"/>
        <v>0.17</v>
      </c>
      <c r="M155" s="108">
        <f>'MONTHLY CURVES'!D147</f>
        <v>5.4849783112751502E-2</v>
      </c>
      <c r="N155" s="108">
        <f t="shared" si="32"/>
        <v>0.99</v>
      </c>
      <c r="O155" s="65">
        <f ca="1">_xll.SPRDOPT($J155,$I155,$G155,$M155,$K155,$L155,$N155,$B155-TODAY(),0,0)</f>
        <v>0.19737457351611715</v>
      </c>
      <c r="P155" s="110">
        <f t="shared" ca="1" si="28"/>
        <v>1025525.388227492</v>
      </c>
      <c r="Q155" s="110">
        <f ca="1">-$Q$11*$C155*VLOOKUP(B155,'MONTHLY CURVES'!$C$6:$M$329,3,0)</f>
        <v>-552345.70853831456</v>
      </c>
      <c r="R155" s="110">
        <f t="shared" ca="1" si="29"/>
        <v>473179.67968917743</v>
      </c>
      <c r="S155" s="120">
        <f ca="1">_xll.SPRDOPT($J155,$I155,$G155,$M155,$K155,$L155,$N155,$B155-TODAY(),0,1)*C155</f>
        <v>-2230183.3798056026</v>
      </c>
      <c r="T155" s="120">
        <f ca="1">_xll.SPRDOPT($J155,$I155,$G155,$M155,$K155,$L155,$N155,$B155-TODAY(),0,2)*C155</f>
        <v>2288104.66648211</v>
      </c>
      <c r="U155" s="122">
        <f t="shared" ca="1" si="30"/>
        <v>57921.286676507443</v>
      </c>
    </row>
    <row r="156" spans="1:21" x14ac:dyDescent="0.25">
      <c r="A156">
        <f t="shared" si="24"/>
        <v>2013</v>
      </c>
      <c r="B156" s="92">
        <f>Fetch!A153</f>
        <v>41487</v>
      </c>
      <c r="C156" s="98">
        <f t="shared" si="25"/>
        <v>5195833.333333333</v>
      </c>
      <c r="D156" s="273">
        <f t="shared" si="26"/>
        <v>0.02</v>
      </c>
      <c r="E156" s="282">
        <f>+'MONTHLY CURVES'!N148</f>
        <v>2.5000000000000001E-3</v>
      </c>
      <c r="F156" s="282">
        <f t="shared" si="31"/>
        <v>-2.7E-2</v>
      </c>
      <c r="G156" s="66">
        <f t="shared" si="27"/>
        <v>-4.4999999999999988E-3</v>
      </c>
      <c r="H156" s="66">
        <f>'ELBA CURVE'!N148</f>
        <v>-0.344883445945946</v>
      </c>
      <c r="I156" s="64">
        <f>'MONTHLY CURVES'!F148</f>
        <v>4.6395</v>
      </c>
      <c r="J156" s="66">
        <f t="shared" si="22"/>
        <v>4.2946165540540537</v>
      </c>
      <c r="K156" s="70">
        <f>'MONTHLY CURVES'!G148</f>
        <v>0.17</v>
      </c>
      <c r="L156" s="71">
        <f t="shared" si="23"/>
        <v>0.17</v>
      </c>
      <c r="M156" s="108">
        <f>'MONTHLY CURVES'!D148</f>
        <v>5.4907344815594797E-2</v>
      </c>
      <c r="N156" s="108">
        <f t="shared" si="32"/>
        <v>0.99</v>
      </c>
      <c r="O156" s="65">
        <f ca="1">_xll.SPRDOPT($J156,$I156,$G156,$M156,$K156,$L156,$N156,$B156-TODAY(),0,0)</f>
        <v>0.19692880899554871</v>
      </c>
      <c r="P156" s="110">
        <f t="shared" ca="1" si="28"/>
        <v>1023209.2700727051</v>
      </c>
      <c r="Q156" s="110">
        <f ca="1">-$Q$11*$C156*VLOOKUP(B156,'MONTHLY CURVES'!$C$6:$M$329,3,0)</f>
        <v>-549452.56018954806</v>
      </c>
      <c r="R156" s="110">
        <f t="shared" ca="1" si="29"/>
        <v>473756.70988315705</v>
      </c>
      <c r="S156" s="120">
        <f ca="1">_xll.SPRDOPT($J156,$I156,$G156,$M156,$K156,$L156,$N156,$B156-TODAY(),0,1)*C156</f>
        <v>-2209928.4009043504</v>
      </c>
      <c r="T156" s="120">
        <f ca="1">_xll.SPRDOPT($J156,$I156,$G156,$M156,$K156,$L156,$N156,$B156-TODAY(),0,2)*C156</f>
        <v>2268362.3462695745</v>
      </c>
      <c r="U156" s="122">
        <f t="shared" ca="1" si="30"/>
        <v>58433.945365224034</v>
      </c>
    </row>
    <row r="157" spans="1:21" x14ac:dyDescent="0.25">
      <c r="A157">
        <f t="shared" si="24"/>
        <v>2013</v>
      </c>
      <c r="B157" s="92">
        <f>Fetch!A154</f>
        <v>41518</v>
      </c>
      <c r="C157" s="98">
        <f t="shared" si="25"/>
        <v>5195833.333333333</v>
      </c>
      <c r="D157" s="273">
        <f t="shared" si="26"/>
        <v>0.02</v>
      </c>
      <c r="E157" s="282">
        <f>+'MONTHLY CURVES'!N149</f>
        <v>2.5000000000000001E-3</v>
      </c>
      <c r="F157" s="282">
        <f t="shared" si="31"/>
        <v>-2.7E-2</v>
      </c>
      <c r="G157" s="66">
        <f t="shared" si="27"/>
        <v>-4.4999999999999988E-3</v>
      </c>
      <c r="H157" s="66">
        <f>'ELBA CURVE'!N149</f>
        <v>-0.37488344594594597</v>
      </c>
      <c r="I157" s="64">
        <f>'MONTHLY CURVES'!F149</f>
        <v>4.6335000000000006</v>
      </c>
      <c r="J157" s="66">
        <f t="shared" si="22"/>
        <v>4.258616554054055</v>
      </c>
      <c r="K157" s="70">
        <f>'MONTHLY CURVES'!G149</f>
        <v>0.17</v>
      </c>
      <c r="L157" s="71">
        <f t="shared" si="23"/>
        <v>0.17</v>
      </c>
      <c r="M157" s="108">
        <f>'MONTHLY CURVES'!D149</f>
        <v>5.4964906519542604E-2</v>
      </c>
      <c r="N157" s="108">
        <f t="shared" si="32"/>
        <v>0.99</v>
      </c>
      <c r="O157" s="65">
        <f ca="1">_xll.SPRDOPT($J157,$I157,$G157,$M157,$K157,$L157,$N157,$B157-TODAY(),0,0)</f>
        <v>0.20884912573105191</v>
      </c>
      <c r="P157" s="110">
        <f t="shared" ca="1" si="28"/>
        <v>1085145.2491109238</v>
      </c>
      <c r="Q157" s="110">
        <f ca="1">-$Q$11*$C157*VLOOKUP(B157,'MONTHLY CURVES'!$C$6:$M$329,3,0)</f>
        <v>-546569.37822669325</v>
      </c>
      <c r="R157" s="110">
        <f t="shared" ca="1" si="29"/>
        <v>538575.87088423059</v>
      </c>
      <c r="S157" s="120">
        <f ca="1">_xll.SPRDOPT($J157,$I157,$G157,$M157,$K157,$L157,$N157,$B157-TODAY(),0,1)*C157</f>
        <v>-2256339.7805094123</v>
      </c>
      <c r="T157" s="120">
        <f ca="1">_xll.SPRDOPT($J157,$I157,$G157,$M157,$K157,$L157,$N157,$B157-TODAY(),0,2)*C157</f>
        <v>2310196.076765107</v>
      </c>
      <c r="U157" s="122">
        <f t="shared" ca="1" si="30"/>
        <v>53856.296255694702</v>
      </c>
    </row>
    <row r="158" spans="1:21" x14ac:dyDescent="0.25">
      <c r="A158">
        <f t="shared" si="24"/>
        <v>2013</v>
      </c>
      <c r="B158" s="92">
        <f>Fetch!A155</f>
        <v>41548</v>
      </c>
      <c r="C158" s="98">
        <f t="shared" si="25"/>
        <v>5195833.333333333</v>
      </c>
      <c r="D158" s="273">
        <f t="shared" si="26"/>
        <v>0.02</v>
      </c>
      <c r="E158" s="282">
        <f>+'MONTHLY CURVES'!N150</f>
        <v>2.5000000000000001E-3</v>
      </c>
      <c r="F158" s="282">
        <f t="shared" si="31"/>
        <v>-2.7E-2</v>
      </c>
      <c r="G158" s="66">
        <f t="shared" si="27"/>
        <v>-4.4999999999999988E-3</v>
      </c>
      <c r="H158" s="66">
        <f>'ELBA CURVE'!N150</f>
        <v>-0.344883445945946</v>
      </c>
      <c r="I158" s="64">
        <f>'MONTHLY CURVES'!F150</f>
        <v>4.6335000000000006</v>
      </c>
      <c r="J158" s="66">
        <f t="shared" si="22"/>
        <v>4.2886165540540544</v>
      </c>
      <c r="K158" s="70">
        <f>'MONTHLY CURVES'!G150</f>
        <v>0.17</v>
      </c>
      <c r="L158" s="71">
        <f t="shared" si="23"/>
        <v>0.17</v>
      </c>
      <c r="M158" s="108">
        <f>'MONTHLY CURVES'!D150</f>
        <v>5.5020611395380406E-2</v>
      </c>
      <c r="N158" s="108">
        <f t="shared" si="32"/>
        <v>0.99</v>
      </c>
      <c r="O158" s="65">
        <f ca="1">_xll.SPRDOPT($J158,$I158,$G158,$M158,$K158,$L158,$N158,$B158-TODAY(),0,0)</f>
        <v>0.19515222908839142</v>
      </c>
      <c r="P158" s="110">
        <f t="shared" ca="1" si="28"/>
        <v>1013978.456971767</v>
      </c>
      <c r="Q158" s="110">
        <f ca="1">-$Q$11*$C158*VLOOKUP(B158,'MONTHLY CURVES'!$C$6:$M$329,3,0)</f>
        <v>-543788.69382324675</v>
      </c>
      <c r="R158" s="110">
        <f t="shared" ca="1" si="29"/>
        <v>470189.76314852026</v>
      </c>
      <c r="S158" s="120">
        <f ca="1">_xll.SPRDOPT($J158,$I158,$G158,$M158,$K158,$L158,$N158,$B158-TODAY(),0,1)*C158</f>
        <v>-2182749.8415246741</v>
      </c>
      <c r="T158" s="120">
        <f ca="1">_xll.SPRDOPT($J158,$I158,$G158,$M158,$K158,$L158,$N158,$B158-TODAY(),0,2)*C158</f>
        <v>2241263.8629364502</v>
      </c>
      <c r="U158" s="122">
        <f t="shared" ca="1" si="30"/>
        <v>58514.021411776077</v>
      </c>
    </row>
    <row r="159" spans="1:21" x14ac:dyDescent="0.25">
      <c r="A159">
        <f t="shared" si="24"/>
        <v>2013</v>
      </c>
      <c r="B159" s="92">
        <f>Fetch!A156</f>
        <v>41579</v>
      </c>
      <c r="C159" s="98">
        <f t="shared" si="25"/>
        <v>5195833.333333333</v>
      </c>
      <c r="D159" s="273">
        <f t="shared" si="26"/>
        <v>0.02</v>
      </c>
      <c r="E159" s="282">
        <f>+'MONTHLY CURVES'!N151</f>
        <v>2.5000000000000001E-3</v>
      </c>
      <c r="F159" s="282">
        <f t="shared" si="31"/>
        <v>-2.7E-2</v>
      </c>
      <c r="G159" s="66">
        <f t="shared" si="27"/>
        <v>-4.4999999999999988E-3</v>
      </c>
      <c r="H159" s="66">
        <f>'ELBA CURVE'!N151</f>
        <v>-0.30438344594594596</v>
      </c>
      <c r="I159" s="64">
        <f>'MONTHLY CURVES'!F151</f>
        <v>4.7824999999999998</v>
      </c>
      <c r="J159" s="66">
        <f t="shared" si="22"/>
        <v>4.4781165540540542</v>
      </c>
      <c r="K159" s="70">
        <f>'MONTHLY CURVES'!G151</f>
        <v>0.17</v>
      </c>
      <c r="L159" s="71">
        <f t="shared" si="23"/>
        <v>0.17</v>
      </c>
      <c r="M159" s="108">
        <f>'MONTHLY CURVES'!D151</f>
        <v>5.5078173101499803E-2</v>
      </c>
      <c r="N159" s="108">
        <f t="shared" si="32"/>
        <v>0.99</v>
      </c>
      <c r="O159" s="65">
        <f ca="1">_xll.SPRDOPT($J159,$I159,$G159,$M159,$K159,$L159,$N159,$B159-TODAY(),0,0)</f>
        <v>0.17958423657201375</v>
      </c>
      <c r="P159" s="110">
        <f t="shared" ca="1" si="28"/>
        <v>933089.76252208801</v>
      </c>
      <c r="Q159" s="110">
        <f ca="1">-$Q$11*$C159*VLOOKUP(B159,'MONTHLY CURVES'!$C$6:$M$329,3,0)</f>
        <v>-540925.13017112762</v>
      </c>
      <c r="R159" s="110">
        <f t="shared" ca="1" si="29"/>
        <v>392164.6323509604</v>
      </c>
      <c r="S159" s="120">
        <f ca="1">_xll.SPRDOPT($J159,$I159,$G159,$M159,$K159,$L159,$N159,$B159-TODAY(),0,1)*C159</f>
        <v>-2061445.4703252898</v>
      </c>
      <c r="T159" s="120">
        <f ca="1">_xll.SPRDOPT($J159,$I159,$G159,$M159,$K159,$L159,$N159,$B159-TODAY(),0,2)*C159</f>
        <v>2127316.8466370995</v>
      </c>
      <c r="U159" s="122">
        <f t="shared" ca="1" si="30"/>
        <v>65871.376311809756</v>
      </c>
    </row>
    <row r="160" spans="1:21" x14ac:dyDescent="0.25">
      <c r="A160">
        <f t="shared" si="24"/>
        <v>2013</v>
      </c>
      <c r="B160" s="92">
        <f>Fetch!A157</f>
        <v>41609</v>
      </c>
      <c r="C160" s="98">
        <f t="shared" si="25"/>
        <v>5195833.333333333</v>
      </c>
      <c r="D160" s="273">
        <f t="shared" si="26"/>
        <v>0.02</v>
      </c>
      <c r="E160" s="282">
        <f>+'MONTHLY CURVES'!N152</f>
        <v>2.5000000000000001E-3</v>
      </c>
      <c r="F160" s="282">
        <f t="shared" si="31"/>
        <v>-2.7E-2</v>
      </c>
      <c r="G160" s="66">
        <f t="shared" si="27"/>
        <v>-4.4999999999999988E-3</v>
      </c>
      <c r="H160" s="66">
        <f>'ELBA CURVE'!N152</f>
        <v>-0.31688344594594597</v>
      </c>
      <c r="I160" s="64">
        <f>'MONTHLY CURVES'!F152</f>
        <v>4.9344999999999999</v>
      </c>
      <c r="J160" s="66">
        <f t="shared" si="22"/>
        <v>4.6176165540540541</v>
      </c>
      <c r="K160" s="70">
        <f>'MONTHLY CURVES'!G152</f>
        <v>0.17</v>
      </c>
      <c r="L160" s="71">
        <f t="shared" si="23"/>
        <v>0.17</v>
      </c>
      <c r="M160" s="108">
        <f>'MONTHLY CURVES'!D152</f>
        <v>5.5133877979439902E-2</v>
      </c>
      <c r="N160" s="108">
        <f t="shared" si="32"/>
        <v>0.99</v>
      </c>
      <c r="O160" s="65">
        <f ca="1">_xll.SPRDOPT($J160,$I160,$G160,$M160,$K160,$L160,$N160,$B160-TODAY(),0,0)</f>
        <v>0.18570991502770756</v>
      </c>
      <c r="P160" s="110">
        <f t="shared" ca="1" si="28"/>
        <v>964917.76683146378</v>
      </c>
      <c r="Q160" s="110">
        <f ca="1">-$Q$11*$C160*VLOOKUP(B160,'MONTHLY CURVES'!$C$6:$M$329,3,0)</f>
        <v>-538163.4350991525</v>
      </c>
      <c r="R160" s="110">
        <f t="shared" ca="1" si="29"/>
        <v>426754.33173231129</v>
      </c>
      <c r="S160" s="120">
        <f ca="1">_xll.SPRDOPT($J160,$I160,$G160,$M160,$K160,$L160,$N160,$B160-TODAY(),0,1)*C160</f>
        <v>-2054717.109505248</v>
      </c>
      <c r="T160" s="120">
        <f ca="1">_xll.SPRDOPT($J160,$I160,$G160,$M160,$K160,$L160,$N160,$B160-TODAY(),0,2)*C160</f>
        <v>2120213.3883977421</v>
      </c>
      <c r="U160" s="122">
        <f t="shared" ca="1" si="30"/>
        <v>65496.27889249404</v>
      </c>
    </row>
    <row r="161" spans="1:21" x14ac:dyDescent="0.25">
      <c r="A161">
        <f t="shared" si="24"/>
        <v>2014</v>
      </c>
      <c r="B161" s="92">
        <f>Fetch!A158</f>
        <v>41640</v>
      </c>
      <c r="C161" s="98">
        <f t="shared" si="25"/>
        <v>5195833.333333333</v>
      </c>
      <c r="D161" s="273">
        <f t="shared" si="26"/>
        <v>0.02</v>
      </c>
      <c r="E161" s="282">
        <f>+'MONTHLY CURVES'!N153</f>
        <v>2.5000000000000001E-3</v>
      </c>
      <c r="F161" s="282">
        <f t="shared" si="31"/>
        <v>-2.7E-2</v>
      </c>
      <c r="G161" s="66">
        <f t="shared" si="27"/>
        <v>-4.4999999999999988E-3</v>
      </c>
      <c r="H161" s="66">
        <f>'ELBA CURVE'!N153</f>
        <v>-0.29438344594594601</v>
      </c>
      <c r="I161" s="64">
        <f>'MONTHLY CURVES'!F153</f>
        <v>5.0120000000000005</v>
      </c>
      <c r="J161" s="66">
        <f t="shared" si="22"/>
        <v>4.7176165540540547</v>
      </c>
      <c r="K161" s="70">
        <f>'MONTHLY CURVES'!G153</f>
        <v>0.17</v>
      </c>
      <c r="L161" s="71">
        <f t="shared" si="23"/>
        <v>0.17</v>
      </c>
      <c r="M161" s="108">
        <f>'MONTHLY CURVES'!D153</f>
        <v>5.519143968773E-2</v>
      </c>
      <c r="N161" s="108">
        <f t="shared" si="32"/>
        <v>0.99</v>
      </c>
      <c r="O161" s="65">
        <f ca="1">_xll.SPRDOPT($J161,$I161,$G161,$M161,$K161,$L161,$N161,$B161-TODAY(),0,0)</f>
        <v>0.17721041490215958</v>
      </c>
      <c r="P161" s="110">
        <f t="shared" ca="1" si="28"/>
        <v>920755.78076247079</v>
      </c>
      <c r="Q161" s="110">
        <f ca="1">-$Q$11*$C161*VLOOKUP(B161,'MONTHLY CURVES'!$C$6:$M$329,3,0)</f>
        <v>-535319.49718496506</v>
      </c>
      <c r="R161" s="110">
        <f t="shared" ca="1" si="29"/>
        <v>385436.28357750573</v>
      </c>
      <c r="S161" s="120">
        <f ca="1">_xll.SPRDOPT($J161,$I161,$G161,$M161,$K161,$L161,$N161,$B161-TODAY(),0,1)*C161</f>
        <v>-1984024.9673580769</v>
      </c>
      <c r="T161" s="120">
        <f ca="1">_xll.SPRDOPT($J161,$I161,$G161,$M161,$K161,$L161,$N161,$B161-TODAY(),0,2)*C161</f>
        <v>2053011.4497292156</v>
      </c>
      <c r="U161" s="122">
        <f t="shared" ca="1" si="30"/>
        <v>68986.482371138642</v>
      </c>
    </row>
    <row r="162" spans="1:21" x14ac:dyDescent="0.25">
      <c r="A162">
        <f t="shared" si="24"/>
        <v>2014</v>
      </c>
      <c r="B162" s="92">
        <f>Fetch!A159</f>
        <v>41671</v>
      </c>
      <c r="C162" s="98">
        <f t="shared" si="25"/>
        <v>5195833.333333333</v>
      </c>
      <c r="D162" s="273">
        <f t="shared" si="26"/>
        <v>0.02</v>
      </c>
      <c r="E162" s="282">
        <f>+'MONTHLY CURVES'!N154</f>
        <v>2.5000000000000001E-3</v>
      </c>
      <c r="F162" s="282">
        <f t="shared" si="31"/>
        <v>-2.7E-2</v>
      </c>
      <c r="G162" s="66">
        <f t="shared" si="27"/>
        <v>-4.4999999999999988E-3</v>
      </c>
      <c r="H162" s="66">
        <f>'ELBA CURVE'!N154</f>
        <v>-0.30438344594594596</v>
      </c>
      <c r="I162" s="64">
        <f>'MONTHLY CURVES'!F154</f>
        <v>4.9240000000000004</v>
      </c>
      <c r="J162" s="66">
        <f t="shared" si="22"/>
        <v>4.6196165540540548</v>
      </c>
      <c r="K162" s="70">
        <f>'MONTHLY CURVES'!G154</f>
        <v>0.17</v>
      </c>
      <c r="L162" s="71">
        <f t="shared" si="23"/>
        <v>0.17</v>
      </c>
      <c r="M162" s="108">
        <f>'MONTHLY CURVES'!D154</f>
        <v>5.5249001397124096E-2</v>
      </c>
      <c r="N162" s="108">
        <f t="shared" si="32"/>
        <v>0.99</v>
      </c>
      <c r="O162" s="65">
        <f ca="1">_xll.SPRDOPT($J162,$I162,$G162,$M162,$K162,$L162,$N162,$B162-TODAY(),0,0)</f>
        <v>0.17915356082709807</v>
      </c>
      <c r="P162" s="110">
        <f t="shared" ca="1" si="28"/>
        <v>930852.04313079698</v>
      </c>
      <c r="Q162" s="110">
        <f ca="1">-$Q$11*$C162*VLOOKUP(B162,'MONTHLY CURVES'!$C$6:$M$329,3,0)</f>
        <v>-532485.53512932826</v>
      </c>
      <c r="R162" s="110">
        <f t="shared" ca="1" si="29"/>
        <v>398366.50800146873</v>
      </c>
      <c r="S162" s="120">
        <f ca="1">_xll.SPRDOPT($J162,$I162,$G162,$M162,$K162,$L162,$N162,$B162-TODAY(),0,1)*C162</f>
        <v>-2003382.2007767148</v>
      </c>
      <c r="T162" s="120">
        <f ca="1">_xll.SPRDOPT($J162,$I162,$G162,$M162,$K162,$L162,$N162,$B162-TODAY(),0,2)*C162</f>
        <v>2070442.9592704661</v>
      </c>
      <c r="U162" s="122">
        <f t="shared" ca="1" si="30"/>
        <v>67060.758493751287</v>
      </c>
    </row>
    <row r="163" spans="1:21" x14ac:dyDescent="0.25">
      <c r="A163">
        <f t="shared" si="24"/>
        <v>2014</v>
      </c>
      <c r="B163" s="92">
        <f>Fetch!A160</f>
        <v>41699</v>
      </c>
      <c r="C163" s="98">
        <f t="shared" si="25"/>
        <v>5195833.333333333</v>
      </c>
      <c r="D163" s="273">
        <f t="shared" si="26"/>
        <v>0.02</v>
      </c>
      <c r="E163" s="282">
        <f>+'MONTHLY CURVES'!N155</f>
        <v>2.5000000000000001E-3</v>
      </c>
      <c r="F163" s="282">
        <f t="shared" si="31"/>
        <v>-2.7E-2</v>
      </c>
      <c r="G163" s="66">
        <f t="shared" si="27"/>
        <v>-4.4999999999999988E-3</v>
      </c>
      <c r="H163" s="66">
        <f>'ELBA CURVE'!N155</f>
        <v>-0.36438344594594602</v>
      </c>
      <c r="I163" s="64">
        <f>'MONTHLY CURVES'!F155</f>
        <v>4.7850000000000001</v>
      </c>
      <c r="J163" s="66">
        <f t="shared" si="22"/>
        <v>4.4206165540540541</v>
      </c>
      <c r="K163" s="70">
        <f>'MONTHLY CURVES'!G155</f>
        <v>0.17</v>
      </c>
      <c r="L163" s="71">
        <f t="shared" si="23"/>
        <v>0.17</v>
      </c>
      <c r="M163" s="108">
        <f>'MONTHLY CURVES'!D155</f>
        <v>5.5300992619460303E-2</v>
      </c>
      <c r="N163" s="108">
        <f t="shared" si="32"/>
        <v>0.99</v>
      </c>
      <c r="O163" s="65">
        <f ca="1">_xll.SPRDOPT($J163,$I163,$G163,$M163,$K163,$L163,$N163,$B163-TODAY(),0,0)</f>
        <v>0.20061337916343627</v>
      </c>
      <c r="P163" s="110">
        <f t="shared" ca="1" si="28"/>
        <v>1042353.6825700209</v>
      </c>
      <c r="Q163" s="110">
        <f ca="1">-$Q$11*$C163*VLOOKUP(B163,'MONTHLY CURVES'!$C$6:$M$329,3,0)</f>
        <v>-529934.40280177677</v>
      </c>
      <c r="R163" s="110">
        <f t="shared" ca="1" si="29"/>
        <v>512419.27976824413</v>
      </c>
      <c r="S163" s="120">
        <f ca="1">_xll.SPRDOPT($J163,$I163,$G163,$M163,$K163,$L163,$N163,$B163-TODAY(),0,1)*C163</f>
        <v>-2130647.3029900319</v>
      </c>
      <c r="T163" s="120">
        <f ca="1">_xll.SPRDOPT($J163,$I163,$G163,$M163,$K163,$L163,$N163,$B163-TODAY(),0,2)*C163</f>
        <v>2188261.8856174215</v>
      </c>
      <c r="U163" s="122">
        <f t="shared" ca="1" si="30"/>
        <v>57614.58262738958</v>
      </c>
    </row>
    <row r="164" spans="1:21" x14ac:dyDescent="0.25">
      <c r="A164">
        <f t="shared" si="24"/>
        <v>2014</v>
      </c>
      <c r="B164" s="92">
        <f>Fetch!A161</f>
        <v>41730</v>
      </c>
      <c r="C164" s="98">
        <f t="shared" si="25"/>
        <v>5195833.333333333</v>
      </c>
      <c r="D164" s="273">
        <f t="shared" si="26"/>
        <v>0.02</v>
      </c>
      <c r="E164" s="282">
        <f>+'MONTHLY CURVES'!N156</f>
        <v>2.5000000000000001E-3</v>
      </c>
      <c r="F164" s="282">
        <f t="shared" si="31"/>
        <v>-2.7E-2</v>
      </c>
      <c r="G164" s="66">
        <f t="shared" si="27"/>
        <v>-4.4999999999999988E-3</v>
      </c>
      <c r="H164" s="66">
        <f>'ELBA CURVE'!N156</f>
        <v>-0.341883445945946</v>
      </c>
      <c r="I164" s="64">
        <f>'MONTHLY CURVES'!F156</f>
        <v>4.6310000000000002</v>
      </c>
      <c r="J164" s="66">
        <f t="shared" si="22"/>
        <v>4.2891165540540541</v>
      </c>
      <c r="K164" s="70">
        <f>'MONTHLY CURVES'!G156</f>
        <v>0.17</v>
      </c>
      <c r="L164" s="71">
        <f t="shared" si="23"/>
        <v>0.17</v>
      </c>
      <c r="M164" s="108">
        <f>'MONTHLY CURVES'!D156</f>
        <v>5.5358554330953602E-2</v>
      </c>
      <c r="N164" s="108">
        <f t="shared" si="32"/>
        <v>0.99</v>
      </c>
      <c r="O164" s="65">
        <f ca="1">_xll.SPRDOPT($J164,$I164,$G164,$M164,$K164,$L164,$N164,$B164-TODAY(),0,0)</f>
        <v>0.18885197750856267</v>
      </c>
      <c r="P164" s="110">
        <f t="shared" ca="1" si="28"/>
        <v>981243.3998049068</v>
      </c>
      <c r="Q164" s="110">
        <f ca="1">-$Q$11*$C164*VLOOKUP(B164,'MONTHLY CURVES'!$C$6:$M$329,3,0)</f>
        <v>-527119.42969250039</v>
      </c>
      <c r="R164" s="110">
        <f t="shared" ca="1" si="29"/>
        <v>454123.97011240642</v>
      </c>
      <c r="S164" s="120">
        <f ca="1">_xll.SPRDOPT($J164,$I164,$G164,$M164,$K164,$L164,$N164,$B164-TODAY(),0,1)*C164</f>
        <v>-2095300.0981568643</v>
      </c>
      <c r="T164" s="120">
        <f ca="1">_xll.SPRDOPT($J164,$I164,$G164,$M164,$K164,$L164,$N164,$B164-TODAY(),0,2)*C164</f>
        <v>2154562.3322414365</v>
      </c>
      <c r="U164" s="122">
        <f t="shared" ca="1" si="30"/>
        <v>59262.234084572177</v>
      </c>
    </row>
    <row r="165" spans="1:21" x14ac:dyDescent="0.25">
      <c r="A165">
        <f t="shared" si="24"/>
        <v>2014</v>
      </c>
      <c r="B165" s="92">
        <f>Fetch!A162</f>
        <v>41760</v>
      </c>
      <c r="C165" s="98">
        <f t="shared" si="25"/>
        <v>5195833.333333333</v>
      </c>
      <c r="D165" s="273">
        <f t="shared" si="26"/>
        <v>0.02</v>
      </c>
      <c r="E165" s="282">
        <f>+'MONTHLY CURVES'!N157</f>
        <v>2.5000000000000001E-3</v>
      </c>
      <c r="F165" s="282">
        <f t="shared" si="31"/>
        <v>-2.7E-2</v>
      </c>
      <c r="G165" s="66">
        <f t="shared" si="27"/>
        <v>-4.4999999999999988E-3</v>
      </c>
      <c r="H165" s="66">
        <f>'ELBA CURVE'!N157</f>
        <v>-0.341883445945946</v>
      </c>
      <c r="I165" s="64">
        <f>'MONTHLY CURVES'!F157</f>
        <v>4.6360000000000001</v>
      </c>
      <c r="J165" s="66">
        <f t="shared" si="22"/>
        <v>4.294116554054054</v>
      </c>
      <c r="K165" s="70">
        <f>'MONTHLY CURVES'!G157</f>
        <v>0.17</v>
      </c>
      <c r="L165" s="71">
        <f t="shared" si="23"/>
        <v>0.17</v>
      </c>
      <c r="M165" s="108">
        <f>'MONTHLY CURVES'!D157</f>
        <v>5.5414259214095402E-2</v>
      </c>
      <c r="N165" s="108">
        <f t="shared" si="32"/>
        <v>0.99</v>
      </c>
      <c r="O165" s="65">
        <f ca="1">_xll.SPRDOPT($J165,$I165,$G165,$M165,$K165,$L165,$N165,$B165-TODAY(),0,0)</f>
        <v>0.18808823187047155</v>
      </c>
      <c r="P165" s="110">
        <f t="shared" ca="1" si="28"/>
        <v>977275.10476032505</v>
      </c>
      <c r="Q165" s="110">
        <f ca="1">-$Q$11*$C165*VLOOKUP(B165,'MONTHLY CURVES'!$C$6:$M$329,3,0)</f>
        <v>-524404.76262290089</v>
      </c>
      <c r="R165" s="110">
        <f t="shared" ca="1" si="29"/>
        <v>452870.34213742416</v>
      </c>
      <c r="S165" s="120">
        <f ca="1">_xll.SPRDOPT($J165,$I165,$G165,$M165,$K165,$L165,$N165,$B165-TODAY(),0,1)*C165</f>
        <v>-2081396.7539015687</v>
      </c>
      <c r="T165" s="120">
        <f ca="1">_xll.SPRDOPT($J165,$I165,$G165,$M165,$K165,$L165,$N165,$B165-TODAY(),0,2)*C165</f>
        <v>2140750.9504019436</v>
      </c>
      <c r="U165" s="122">
        <f t="shared" ca="1" si="30"/>
        <v>59354.196500374936</v>
      </c>
    </row>
    <row r="166" spans="1:21" x14ac:dyDescent="0.25">
      <c r="A166">
        <f t="shared" si="24"/>
        <v>2014</v>
      </c>
      <c r="B166" s="92">
        <f>Fetch!A163</f>
        <v>41791</v>
      </c>
      <c r="C166" s="98">
        <f t="shared" si="25"/>
        <v>5195833.333333333</v>
      </c>
      <c r="D166" s="273">
        <f t="shared" si="26"/>
        <v>0.02</v>
      </c>
      <c r="E166" s="282">
        <f>+'MONTHLY CURVES'!N158</f>
        <v>2.5000000000000001E-3</v>
      </c>
      <c r="F166" s="282">
        <f t="shared" si="31"/>
        <v>-2.7E-2</v>
      </c>
      <c r="G166" s="66">
        <f t="shared" si="27"/>
        <v>-4.4999999999999988E-3</v>
      </c>
      <c r="H166" s="66">
        <f>'ELBA CURVE'!N158</f>
        <v>-0.341883445945946</v>
      </c>
      <c r="I166" s="64">
        <f>'MONTHLY CURVES'!F158</f>
        <v>4.6740000000000004</v>
      </c>
      <c r="J166" s="66">
        <f t="shared" si="22"/>
        <v>4.3321165540540543</v>
      </c>
      <c r="K166" s="70">
        <f>'MONTHLY CURVES'!G158</f>
        <v>0.17</v>
      </c>
      <c r="L166" s="71">
        <f t="shared" si="23"/>
        <v>0.17</v>
      </c>
      <c r="M166" s="108">
        <f>'MONTHLY CURVES'!D158</f>
        <v>5.54718209277607E-2</v>
      </c>
      <c r="N166" s="108">
        <f t="shared" si="32"/>
        <v>0.99</v>
      </c>
      <c r="O166" s="65">
        <f ca="1">_xll.SPRDOPT($J166,$I166,$G166,$M166,$K166,$L166,$N166,$B166-TODAY(),0,0)</f>
        <v>0.18767754141851345</v>
      </c>
      <c r="P166" s="110">
        <f t="shared" ca="1" si="28"/>
        <v>975141.22562035942</v>
      </c>
      <c r="Q166" s="110">
        <f ca="1">-$Q$11*$C166*VLOOKUP(B166,'MONTHLY CURVES'!$C$6:$M$329,3,0)</f>
        <v>-521609.42398534785</v>
      </c>
      <c r="R166" s="110">
        <f t="shared" ca="1" si="29"/>
        <v>453531.80163501156</v>
      </c>
      <c r="S166" s="120">
        <f ca="1">_xll.SPRDOPT($J166,$I166,$G166,$M166,$K166,$L166,$N166,$B166-TODAY(),0,1)*C166</f>
        <v>-2062439.9809184389</v>
      </c>
      <c r="T166" s="120">
        <f ca="1">_xll.SPRDOPT($J166,$I166,$G166,$M166,$K166,$L166,$N166,$B166-TODAY(),0,2)*C166</f>
        <v>2122223.6471621851</v>
      </c>
      <c r="U166" s="122">
        <f t="shared" ca="1" si="30"/>
        <v>59783.666243746178</v>
      </c>
    </row>
    <row r="167" spans="1:21" x14ac:dyDescent="0.25">
      <c r="A167">
        <f t="shared" si="24"/>
        <v>2014</v>
      </c>
      <c r="B167" s="92">
        <f>Fetch!A164</f>
        <v>41821</v>
      </c>
      <c r="C167" s="98">
        <f t="shared" si="25"/>
        <v>5195833.333333333</v>
      </c>
      <c r="D167" s="273">
        <f t="shared" si="26"/>
        <v>0.02</v>
      </c>
      <c r="E167" s="282">
        <f>+'MONTHLY CURVES'!N159</f>
        <v>2.5000000000000001E-3</v>
      </c>
      <c r="F167" s="282">
        <f t="shared" si="31"/>
        <v>-2.7E-2</v>
      </c>
      <c r="G167" s="66">
        <f t="shared" si="27"/>
        <v>-4.4999999999999988E-3</v>
      </c>
      <c r="H167" s="66">
        <f>'ELBA CURVE'!N159</f>
        <v>-0.341883445945946</v>
      </c>
      <c r="I167" s="64">
        <f>'MONTHLY CURVES'!F159</f>
        <v>4.7190000000000003</v>
      </c>
      <c r="J167" s="66">
        <f t="shared" si="22"/>
        <v>4.3771165540540542</v>
      </c>
      <c r="K167" s="70">
        <f>'MONTHLY CURVES'!G159</f>
        <v>0.17</v>
      </c>
      <c r="L167" s="71">
        <f t="shared" si="23"/>
        <v>0.17</v>
      </c>
      <c r="M167" s="108">
        <f>'MONTHLY CURVES'!D159</f>
        <v>5.5527525813003006E-2</v>
      </c>
      <c r="N167" s="108">
        <f t="shared" si="32"/>
        <v>0.99</v>
      </c>
      <c r="O167" s="65">
        <f ca="1">_xll.SPRDOPT($J167,$I167,$G167,$M167,$K167,$L167,$N167,$B167-TODAY(),0,0)</f>
        <v>0.18738020020177998</v>
      </c>
      <c r="P167" s="110">
        <f t="shared" ca="1" si="28"/>
        <v>973596.29021508177</v>
      </c>
      <c r="Q167" s="110">
        <f ca="1">-$Q$11*$C167*VLOOKUP(B167,'MONTHLY CURVES'!$C$6:$M$329,3,0)</f>
        <v>-518913.7581329316</v>
      </c>
      <c r="R167" s="110">
        <f t="shared" ca="1" si="29"/>
        <v>454682.53208215017</v>
      </c>
      <c r="S167" s="120">
        <f ca="1">_xll.SPRDOPT($J167,$I167,$G167,$M167,$K167,$L167,$N167,$B167-TODAY(),0,1)*C167</f>
        <v>-2043144.0386086251</v>
      </c>
      <c r="T167" s="120">
        <f ca="1">_xll.SPRDOPT($J167,$I167,$G167,$M167,$K167,$L167,$N167,$B167-TODAY(),0,2)*C167</f>
        <v>2103410.0189187485</v>
      </c>
      <c r="U167" s="122">
        <f t="shared" ca="1" si="30"/>
        <v>60265.980310123414</v>
      </c>
    </row>
    <row r="168" spans="1:21" x14ac:dyDescent="0.25">
      <c r="A168">
        <f t="shared" si="24"/>
        <v>2014</v>
      </c>
      <c r="B168" s="92">
        <f>Fetch!A165</f>
        <v>41852</v>
      </c>
      <c r="C168" s="98">
        <f t="shared" si="25"/>
        <v>5195833.333333333</v>
      </c>
      <c r="D168" s="273">
        <f t="shared" si="26"/>
        <v>0.02</v>
      </c>
      <c r="E168" s="282">
        <f>+'MONTHLY CURVES'!N160</f>
        <v>2.5000000000000001E-3</v>
      </c>
      <c r="F168" s="282">
        <f t="shared" si="31"/>
        <v>-2.7E-2</v>
      </c>
      <c r="G168" s="66">
        <f t="shared" si="27"/>
        <v>-4.4999999999999988E-3</v>
      </c>
      <c r="H168" s="66">
        <f>'ELBA CURVE'!N160</f>
        <v>-0.341883445945946</v>
      </c>
      <c r="I168" s="64">
        <f>'MONTHLY CURVES'!F160</f>
        <v>4.7570000000000006</v>
      </c>
      <c r="J168" s="66">
        <f t="shared" si="22"/>
        <v>4.4151165540540545</v>
      </c>
      <c r="K168" s="70">
        <f>'MONTHLY CURVES'!G160</f>
        <v>0.17</v>
      </c>
      <c r="L168" s="71">
        <f t="shared" si="23"/>
        <v>0.17</v>
      </c>
      <c r="M168" s="108">
        <f>'MONTHLY CURVES'!D160</f>
        <v>5.5585087528839103E-2</v>
      </c>
      <c r="N168" s="108">
        <f t="shared" si="32"/>
        <v>0.99</v>
      </c>
      <c r="O168" s="65">
        <f ca="1">_xll.SPRDOPT($J168,$I168,$G168,$M168,$K168,$L168,$N168,$B168-TODAY(),0,0)</f>
        <v>0.18697978787914338</v>
      </c>
      <c r="P168" s="110">
        <f t="shared" ca="1" si="28"/>
        <v>971515.81452204904</v>
      </c>
      <c r="Q168" s="110">
        <f ca="1">-$Q$11*$C168*VLOOKUP(B168,'MONTHLY CURVES'!$C$6:$M$329,3,0)</f>
        <v>-516138.05365629512</v>
      </c>
      <c r="R168" s="110">
        <f t="shared" ca="1" si="29"/>
        <v>455377.76086575392</v>
      </c>
      <c r="S168" s="120">
        <f ca="1">_xll.SPRDOPT($J168,$I168,$G168,$M168,$K168,$L168,$N168,$B168-TODAY(),0,1)*C168</f>
        <v>-2024610.601885932</v>
      </c>
      <c r="T168" s="120">
        <f ca="1">_xll.SPRDOPT($J168,$I168,$G168,$M168,$K168,$L168,$N168,$B168-TODAY(),0,2)*C168</f>
        <v>2085272.4621697492</v>
      </c>
      <c r="U168" s="122">
        <f t="shared" ca="1" si="30"/>
        <v>60661.860283817165</v>
      </c>
    </row>
    <row r="169" spans="1:21" x14ac:dyDescent="0.25">
      <c r="A169">
        <f t="shared" si="24"/>
        <v>2014</v>
      </c>
      <c r="B169" s="92">
        <f>Fetch!A166</f>
        <v>41883</v>
      </c>
      <c r="C169" s="98">
        <f t="shared" si="25"/>
        <v>5195833.333333333</v>
      </c>
      <c r="D169" s="273">
        <f t="shared" si="26"/>
        <v>0.02</v>
      </c>
      <c r="E169" s="282">
        <f>+'MONTHLY CURVES'!N161</f>
        <v>2.5000000000000001E-3</v>
      </c>
      <c r="F169" s="282">
        <f t="shared" si="31"/>
        <v>-2.7E-2</v>
      </c>
      <c r="G169" s="66">
        <f t="shared" si="27"/>
        <v>-4.4999999999999988E-3</v>
      </c>
      <c r="H169" s="66">
        <f>'ELBA CURVE'!N161</f>
        <v>-0.37188344594594597</v>
      </c>
      <c r="I169" s="64">
        <f>'MONTHLY CURVES'!F161</f>
        <v>4.7510000000000003</v>
      </c>
      <c r="J169" s="66">
        <f t="shared" si="22"/>
        <v>4.379116554054054</v>
      </c>
      <c r="K169" s="70">
        <f>'MONTHLY CURVES'!G161</f>
        <v>0.17</v>
      </c>
      <c r="L169" s="71">
        <f t="shared" si="23"/>
        <v>0.17</v>
      </c>
      <c r="M169" s="108">
        <f>'MONTHLY CURVES'!D161</f>
        <v>5.5642649245778199E-2</v>
      </c>
      <c r="N169" s="108">
        <f t="shared" si="32"/>
        <v>0.99</v>
      </c>
      <c r="O169" s="65">
        <f ca="1">_xll.SPRDOPT($J169,$I169,$G169,$M169,$K169,$L169,$N169,$B169-TODAY(),0,0)</f>
        <v>0.19785011374706066</v>
      </c>
      <c r="P169" s="110">
        <f t="shared" ca="1" si="28"/>
        <v>1027996.2160107692</v>
      </c>
      <c r="Q169" s="110">
        <f ca="1">-$Q$11*$C169*VLOOKUP(B169,'MONTHLY CURVES'!$C$6:$M$329,3,0)</f>
        <v>-513372.32637912006</v>
      </c>
      <c r="R169" s="110">
        <f t="shared" ca="1" si="29"/>
        <v>514623.88963164919</v>
      </c>
      <c r="S169" s="120">
        <f ca="1">_xll.SPRDOPT($J169,$I169,$G169,$M169,$K169,$L169,$N169,$B169-TODAY(),0,1)*C169</f>
        <v>-2068107.1598446115</v>
      </c>
      <c r="T169" s="120">
        <f ca="1">_xll.SPRDOPT($J169,$I169,$G169,$M169,$K169,$L169,$N169,$B169-TODAY(),0,2)*C169</f>
        <v>2124584.1488947617</v>
      </c>
      <c r="U169" s="122">
        <f t="shared" ca="1" si="30"/>
        <v>56476.98905015015</v>
      </c>
    </row>
    <row r="170" spans="1:21" x14ac:dyDescent="0.25">
      <c r="A170">
        <f t="shared" si="24"/>
        <v>2014</v>
      </c>
      <c r="B170" s="92">
        <f>Fetch!A167</f>
        <v>41913</v>
      </c>
      <c r="C170" s="98">
        <f t="shared" si="25"/>
        <v>5195833.333333333</v>
      </c>
      <c r="D170" s="273">
        <f t="shared" si="26"/>
        <v>0.02</v>
      </c>
      <c r="E170" s="282">
        <f>+'MONTHLY CURVES'!N162</f>
        <v>2.5000000000000001E-3</v>
      </c>
      <c r="F170" s="282">
        <f t="shared" si="31"/>
        <v>-2.7E-2</v>
      </c>
      <c r="G170" s="66">
        <f t="shared" si="27"/>
        <v>-4.4999999999999988E-3</v>
      </c>
      <c r="H170" s="66">
        <f>'ELBA CURVE'!N162</f>
        <v>-0.341883445945946</v>
      </c>
      <c r="I170" s="64">
        <f>'MONTHLY CURVES'!F162</f>
        <v>4.7510000000000003</v>
      </c>
      <c r="J170" s="66">
        <f t="shared" si="22"/>
        <v>4.4091165540540542</v>
      </c>
      <c r="K170" s="70">
        <f>'MONTHLY CURVES'!G162</f>
        <v>0.17</v>
      </c>
      <c r="L170" s="71">
        <f t="shared" si="23"/>
        <v>0.17</v>
      </c>
      <c r="M170" s="108">
        <f>'MONTHLY CURVES'!D162</f>
        <v>5.5698354134189602E-2</v>
      </c>
      <c r="N170" s="108">
        <f t="shared" si="32"/>
        <v>0.99</v>
      </c>
      <c r="O170" s="65">
        <f ca="1">_xll.SPRDOPT($J170,$I170,$G170,$M170,$K170,$L170,$N170,$B170-TODAY(),0,0)</f>
        <v>0.18525660262792099</v>
      </c>
      <c r="P170" s="110">
        <f t="shared" ca="1" si="28"/>
        <v>962562.43115423934</v>
      </c>
      <c r="Q170" s="110">
        <f ca="1">-$Q$11*$C170*VLOOKUP(B170,'MONTHLY CURVES'!$C$6:$M$329,3,0)</f>
        <v>-510705.3148642907</v>
      </c>
      <c r="R170" s="110">
        <f t="shared" ca="1" si="29"/>
        <v>451857.11628994864</v>
      </c>
      <c r="S170" s="120">
        <f ca="1">_xll.SPRDOPT($J170,$I170,$G170,$M170,$K170,$L170,$N170,$B170-TODAY(),0,1)*C170</f>
        <v>-1999544.9670040293</v>
      </c>
      <c r="T170" s="120">
        <f ca="1">_xll.SPRDOPT($J170,$I170,$G170,$M170,$K170,$L170,$N170,$B170-TODAY(),0,2)*C170</f>
        <v>2060178.8764614493</v>
      </c>
      <c r="U170" s="122">
        <f t="shared" ca="1" si="30"/>
        <v>60633.909457419999</v>
      </c>
    </row>
    <row r="171" spans="1:21" x14ac:dyDescent="0.25">
      <c r="A171">
        <f t="shared" si="24"/>
        <v>2014</v>
      </c>
      <c r="B171" s="92">
        <f>Fetch!A168</f>
        <v>41944</v>
      </c>
      <c r="C171" s="98">
        <f t="shared" si="25"/>
        <v>5195833.333333333</v>
      </c>
      <c r="D171" s="273">
        <f t="shared" si="26"/>
        <v>0.02</v>
      </c>
      <c r="E171" s="282">
        <f>+'MONTHLY CURVES'!N163</f>
        <v>2.5000000000000001E-3</v>
      </c>
      <c r="F171" s="282">
        <f t="shared" si="31"/>
        <v>-2.7E-2</v>
      </c>
      <c r="G171" s="66">
        <f t="shared" si="27"/>
        <v>-4.4999999999999988E-3</v>
      </c>
      <c r="H171" s="66">
        <f>'ELBA CURVE'!N163</f>
        <v>-0.30138344594594602</v>
      </c>
      <c r="I171" s="64">
        <f>'MONTHLY CURVES'!F163</f>
        <v>4.9000000000000004</v>
      </c>
      <c r="J171" s="66">
        <f t="shared" si="22"/>
        <v>4.598616554054054</v>
      </c>
      <c r="K171" s="70">
        <f>'MONTHLY CURVES'!G163</f>
        <v>0.17</v>
      </c>
      <c r="L171" s="71">
        <f t="shared" si="23"/>
        <v>0.17</v>
      </c>
      <c r="M171" s="108">
        <f>'MONTHLY CURVES'!D163</f>
        <v>5.5755915853299899E-2</v>
      </c>
      <c r="N171" s="108">
        <f t="shared" si="32"/>
        <v>0.99</v>
      </c>
      <c r="O171" s="65">
        <f ca="1">_xll.SPRDOPT($J171,$I171,$G171,$M171,$K171,$L171,$N171,$B171-TODAY(),0,0)</f>
        <v>0.17114902585519876</v>
      </c>
      <c r="P171" s="110">
        <f t="shared" ca="1" si="28"/>
        <v>889261.81350597017</v>
      </c>
      <c r="Q171" s="110">
        <f ca="1">-$Q$11*$C171*VLOOKUP(B171,'MONTHLY CURVES'!$C$6:$M$329,3,0)</f>
        <v>-507959.2171740068</v>
      </c>
      <c r="R171" s="110">
        <f t="shared" ca="1" si="29"/>
        <v>381302.59633196337</v>
      </c>
      <c r="S171" s="120">
        <f ca="1">_xll.SPRDOPT($J171,$I171,$G171,$M171,$K171,$L171,$N171,$B171-TODAY(),0,1)*C171</f>
        <v>-1888464.6496259973</v>
      </c>
      <c r="T171" s="120">
        <f ca="1">_xll.SPRDOPT($J171,$I171,$G171,$M171,$K171,$L171,$N171,$B171-TODAY(),0,2)*C171</f>
        <v>1955555.2575105627</v>
      </c>
      <c r="U171" s="122">
        <f t="shared" ca="1" si="30"/>
        <v>67090.607884565368</v>
      </c>
    </row>
    <row r="172" spans="1:21" x14ac:dyDescent="0.25">
      <c r="A172">
        <f t="shared" si="24"/>
        <v>2014</v>
      </c>
      <c r="B172" s="92">
        <f>Fetch!A169</f>
        <v>41974</v>
      </c>
      <c r="C172" s="98">
        <f t="shared" si="25"/>
        <v>5195833.333333333</v>
      </c>
      <c r="D172" s="273">
        <f t="shared" si="26"/>
        <v>0.02</v>
      </c>
      <c r="E172" s="282">
        <f>+'MONTHLY CURVES'!N164</f>
        <v>2.5000000000000001E-3</v>
      </c>
      <c r="F172" s="282">
        <f t="shared" si="31"/>
        <v>-2.7E-2</v>
      </c>
      <c r="G172" s="66">
        <f t="shared" si="27"/>
        <v>-4.4999999999999988E-3</v>
      </c>
      <c r="H172" s="66">
        <f>'ELBA CURVE'!N164</f>
        <v>-0.31388344594594597</v>
      </c>
      <c r="I172" s="64">
        <f>'MONTHLY CURVES'!F164</f>
        <v>5.0520000000000005</v>
      </c>
      <c r="J172" s="66">
        <f t="shared" si="22"/>
        <v>4.7381165540540549</v>
      </c>
      <c r="K172" s="70">
        <f>'MONTHLY CURVES'!G164</f>
        <v>0.17</v>
      </c>
      <c r="L172" s="71">
        <f t="shared" si="23"/>
        <v>0.17</v>
      </c>
      <c r="M172" s="108">
        <f>'MONTHLY CURVES'!D164</f>
        <v>5.5811620743811297E-2</v>
      </c>
      <c r="N172" s="108">
        <f t="shared" si="32"/>
        <v>0.99</v>
      </c>
      <c r="O172" s="65">
        <f ca="1">_xll.SPRDOPT($J172,$I172,$G172,$M172,$K172,$L172,$N172,$B172-TODAY(),0,0)</f>
        <v>0.17691306762806441</v>
      </c>
      <c r="P172" s="110">
        <f t="shared" ca="1" si="28"/>
        <v>919210.81388415128</v>
      </c>
      <c r="Q172" s="110">
        <f ca="1">-$Q$11*$C172*VLOOKUP(B172,'MONTHLY CURVES'!$C$6:$M$329,3,0)</f>
        <v>-505311.19952448853</v>
      </c>
      <c r="R172" s="110">
        <f t="shared" ca="1" si="29"/>
        <v>413899.61435966275</v>
      </c>
      <c r="S172" s="120">
        <f ca="1">_xll.SPRDOPT($J172,$I172,$G172,$M172,$K172,$L172,$N172,$B172-TODAY(),0,1)*C172</f>
        <v>-1882871.4453850549</v>
      </c>
      <c r="T172" s="120">
        <f ca="1">_xll.SPRDOPT($J172,$I172,$G172,$M172,$K172,$L172,$N172,$B172-TODAY(),0,2)*C172</f>
        <v>1949541.5336700501</v>
      </c>
      <c r="U172" s="122">
        <f t="shared" ca="1" si="30"/>
        <v>66670.088284995174</v>
      </c>
    </row>
    <row r="173" spans="1:21" x14ac:dyDescent="0.25">
      <c r="A173">
        <f t="shared" si="24"/>
        <v>2015</v>
      </c>
      <c r="B173" s="92">
        <f>Fetch!A170</f>
        <v>42005</v>
      </c>
      <c r="C173" s="98">
        <f t="shared" si="25"/>
        <v>5195833.333333333</v>
      </c>
      <c r="D173" s="273">
        <f t="shared" si="26"/>
        <v>0.02</v>
      </c>
      <c r="E173" s="282">
        <f>+'MONTHLY CURVES'!N165</f>
        <v>2.5000000000000001E-3</v>
      </c>
      <c r="F173" s="282">
        <f t="shared" si="31"/>
        <v>-2.7E-2</v>
      </c>
      <c r="G173" s="66">
        <f t="shared" si="27"/>
        <v>-4.4999999999999988E-3</v>
      </c>
      <c r="H173" s="66">
        <f>'ELBA CURVE'!N165</f>
        <v>-0.28938344594594601</v>
      </c>
      <c r="I173" s="64">
        <f>'MONTHLY CURVES'!F165</f>
        <v>5.1295000000000002</v>
      </c>
      <c r="J173" s="66">
        <f t="shared" si="22"/>
        <v>4.8401165540540543</v>
      </c>
      <c r="K173" s="70">
        <f>'MONTHLY CURVES'!G165</f>
        <v>0.17</v>
      </c>
      <c r="L173" s="71">
        <f t="shared" si="23"/>
        <v>0.17</v>
      </c>
      <c r="M173" s="108">
        <f>'MONTHLY CURVES'!D165</f>
        <v>5.5869182465092801E-2</v>
      </c>
      <c r="N173" s="108">
        <f t="shared" si="32"/>
        <v>0.99</v>
      </c>
      <c r="O173" s="65">
        <f ca="1">_xll.SPRDOPT($J173,$I173,$G173,$M173,$K173,$L173,$N173,$B173-TODAY(),0,0)</f>
        <v>0.16847522104614038</v>
      </c>
      <c r="P173" s="110">
        <f t="shared" ca="1" si="28"/>
        <v>875369.16935223772</v>
      </c>
      <c r="Q173" s="110">
        <f ca="1">-$Q$11*$C173*VLOOKUP(B173,'MONTHLY CURVES'!$C$6:$M$329,3,0)</f>
        <v>-502584.7257009524</v>
      </c>
      <c r="R173" s="110">
        <f t="shared" ca="1" si="29"/>
        <v>372784.44365128531</v>
      </c>
      <c r="S173" s="120">
        <f ca="1">_xll.SPRDOPT($J173,$I173,$G173,$M173,$K173,$L173,$N173,$B173-TODAY(),0,1)*C173</f>
        <v>-1814695.6274879505</v>
      </c>
      <c r="T173" s="120">
        <f ca="1">_xll.SPRDOPT($J173,$I173,$G173,$M173,$K173,$L173,$N173,$B173-TODAY(),0,2)*C173</f>
        <v>1884592.2620357999</v>
      </c>
      <c r="U173" s="122">
        <f t="shared" ca="1" si="30"/>
        <v>69896.634547849419</v>
      </c>
    </row>
    <row r="174" spans="1:21" x14ac:dyDescent="0.25">
      <c r="A174">
        <f t="shared" si="24"/>
        <v>2015</v>
      </c>
      <c r="B174" s="92">
        <f>Fetch!A171</f>
        <v>42036</v>
      </c>
      <c r="C174" s="98">
        <f t="shared" si="25"/>
        <v>5195833.333333333</v>
      </c>
      <c r="D174" s="273">
        <f t="shared" si="26"/>
        <v>0.02</v>
      </c>
      <c r="E174" s="282">
        <f>+'MONTHLY CURVES'!N166</f>
        <v>2.5000000000000001E-3</v>
      </c>
      <c r="F174" s="282">
        <f t="shared" si="31"/>
        <v>-2.7E-2</v>
      </c>
      <c r="G174" s="66">
        <f t="shared" si="27"/>
        <v>-4.4999999999999988E-3</v>
      </c>
      <c r="H174" s="66">
        <f>'ELBA CURVE'!N166</f>
        <v>-0.29938344594594601</v>
      </c>
      <c r="I174" s="64">
        <f>'MONTHLY CURVES'!F166</f>
        <v>5.0415000000000001</v>
      </c>
      <c r="J174" s="66">
        <f t="shared" si="22"/>
        <v>4.7421165540540544</v>
      </c>
      <c r="K174" s="70">
        <f>'MONTHLY CURVES'!G166</f>
        <v>0.17</v>
      </c>
      <c r="L174" s="71">
        <f t="shared" si="23"/>
        <v>0.17</v>
      </c>
      <c r="M174" s="108">
        <f>'MONTHLY CURVES'!D166</f>
        <v>5.5926744187476403E-2</v>
      </c>
      <c r="N174" s="108">
        <f t="shared" si="32"/>
        <v>0.99</v>
      </c>
      <c r="O174" s="65">
        <f ca="1">_xll.SPRDOPT($J174,$I174,$G174,$M174,$K174,$L174,$N174,$B174-TODAY(),0,0)</f>
        <v>0.17009332998595095</v>
      </c>
      <c r="P174" s="110">
        <f t="shared" ca="1" si="28"/>
        <v>883776.59371867008</v>
      </c>
      <c r="Q174" s="110">
        <f ca="1">-$Q$11*$C174*VLOOKUP(B174,'MONTHLY CURVES'!$C$6:$M$329,3,0)</f>
        <v>-499868.22179140319</v>
      </c>
      <c r="R174" s="110">
        <f t="shared" ca="1" si="29"/>
        <v>383908.37192726688</v>
      </c>
      <c r="S174" s="120">
        <f ca="1">_xll.SPRDOPT($J174,$I174,$G174,$M174,$K174,$L174,$N174,$B174-TODAY(),0,1)*C174</f>
        <v>-1831912.5171923977</v>
      </c>
      <c r="T174" s="120">
        <f ca="1">_xll.SPRDOPT($J174,$I174,$G174,$M174,$K174,$L174,$N174,$B174-TODAY(),0,2)*C174</f>
        <v>1900089.5584767188</v>
      </c>
      <c r="U174" s="122">
        <f t="shared" ca="1" si="30"/>
        <v>68177.041284321109</v>
      </c>
    </row>
    <row r="175" spans="1:21" x14ac:dyDescent="0.25">
      <c r="A175">
        <f t="shared" si="24"/>
        <v>2015</v>
      </c>
      <c r="B175" s="92">
        <f>Fetch!A172</f>
        <v>42064</v>
      </c>
      <c r="C175" s="98">
        <f t="shared" si="25"/>
        <v>5195833.333333333</v>
      </c>
      <c r="D175" s="273">
        <f t="shared" si="26"/>
        <v>0.02</v>
      </c>
      <c r="E175" s="282">
        <f>+'MONTHLY CURVES'!N167</f>
        <v>2.5000000000000001E-3</v>
      </c>
      <c r="F175" s="282">
        <f t="shared" si="31"/>
        <v>-2.7E-2</v>
      </c>
      <c r="G175" s="66">
        <f t="shared" si="27"/>
        <v>-4.4999999999999988E-3</v>
      </c>
      <c r="H175" s="66">
        <f>'ELBA CURVE'!N167</f>
        <v>-0.35938344594594601</v>
      </c>
      <c r="I175" s="64">
        <f>'MONTHLY CURVES'!F167</f>
        <v>4.9024999999999999</v>
      </c>
      <c r="J175" s="66">
        <f t="shared" si="22"/>
        <v>4.5431165540540537</v>
      </c>
      <c r="K175" s="70">
        <f>'MONTHLY CURVES'!G167</f>
        <v>0.17</v>
      </c>
      <c r="L175" s="71">
        <f t="shared" si="23"/>
        <v>0.17</v>
      </c>
      <c r="M175" s="108">
        <f>'MONTHLY CURVES'!D167</f>
        <v>5.5978735421546001E-2</v>
      </c>
      <c r="N175" s="108">
        <f t="shared" si="32"/>
        <v>0.99</v>
      </c>
      <c r="O175" s="65">
        <f ca="1">_xll.SPRDOPT($J175,$I175,$G175,$M175,$K175,$L175,$N175,$B175-TODAY(),0,0)</f>
        <v>0.18949150572005391</v>
      </c>
      <c r="P175" s="110">
        <f t="shared" ca="1" si="28"/>
        <v>984566.28180378</v>
      </c>
      <c r="Q175" s="110">
        <f ca="1">-$Q$11*$C175*VLOOKUP(B175,'MONTHLY CURVES'!$C$6:$M$329,3,0)</f>
        <v>-497423.17280377826</v>
      </c>
      <c r="R175" s="110">
        <f t="shared" ca="1" si="29"/>
        <v>487143.10900000174</v>
      </c>
      <c r="S175" s="120">
        <f ca="1">_xll.SPRDOPT($J175,$I175,$G175,$M175,$K175,$L175,$N175,$B175-TODAY(),0,1)*C175</f>
        <v>-1948760.0886706333</v>
      </c>
      <c r="T175" s="120">
        <f ca="1">_xll.SPRDOPT($J175,$I175,$G175,$M175,$K175,$L175,$N175,$B175-TODAY(),0,2)*C175</f>
        <v>2008546.9210235055</v>
      </c>
      <c r="U175" s="122">
        <f t="shared" ca="1" si="30"/>
        <v>59786.832352872239</v>
      </c>
    </row>
    <row r="176" spans="1:21" x14ac:dyDescent="0.25">
      <c r="A176">
        <f t="shared" si="24"/>
        <v>2015</v>
      </c>
      <c r="B176" s="92">
        <f>Fetch!A173</f>
        <v>42095</v>
      </c>
      <c r="C176" s="98">
        <f t="shared" si="25"/>
        <v>5195833.333333333</v>
      </c>
      <c r="D176" s="273">
        <f t="shared" si="26"/>
        <v>0.02</v>
      </c>
      <c r="E176" s="282">
        <f>+'MONTHLY CURVES'!N168</f>
        <v>2.5000000000000001E-3</v>
      </c>
      <c r="F176" s="282">
        <f t="shared" si="31"/>
        <v>-2.7E-2</v>
      </c>
      <c r="G176" s="66">
        <f t="shared" si="27"/>
        <v>-4.4999999999999988E-3</v>
      </c>
      <c r="H176" s="66">
        <f>'ELBA CURVE'!N168</f>
        <v>-0.33688344594594599</v>
      </c>
      <c r="I176" s="64">
        <f>'MONTHLY CURVES'!F168</f>
        <v>4.7484999999999999</v>
      </c>
      <c r="J176" s="66">
        <f t="shared" si="22"/>
        <v>4.4116165540540537</v>
      </c>
      <c r="K176" s="70">
        <f>'MONTHLY CURVES'!G168</f>
        <v>0.17</v>
      </c>
      <c r="L176" s="71">
        <f t="shared" si="23"/>
        <v>0.17</v>
      </c>
      <c r="M176" s="108">
        <f>'MONTHLY CURVES'!D168</f>
        <v>5.6036297146029306E-2</v>
      </c>
      <c r="N176" s="108">
        <f t="shared" si="32"/>
        <v>0.99</v>
      </c>
      <c r="O176" s="65">
        <f ca="1">_xll.SPRDOPT($J176,$I176,$G176,$M176,$K176,$L176,$N176,$B176-TODAY(),0,0)</f>
        <v>0.17848611961043098</v>
      </c>
      <c r="P176" s="110">
        <f t="shared" ca="1" si="28"/>
        <v>927384.12980919762</v>
      </c>
      <c r="Q176" s="110">
        <f ca="1">-$Q$11*$C176*VLOOKUP(B176,'MONTHLY CURVES'!$C$6:$M$329,3,0)</f>
        <v>-494725.63731209899</v>
      </c>
      <c r="R176" s="110">
        <f t="shared" ca="1" si="29"/>
        <v>432658.49249709863</v>
      </c>
      <c r="S176" s="120">
        <f ca="1">_xll.SPRDOPT($J176,$I176,$G176,$M176,$K176,$L176,$N176,$B176-TODAY(),0,1)*C176</f>
        <v>-1915210.7383412458</v>
      </c>
      <c r="T176" s="120">
        <f ca="1">_xll.SPRDOPT($J176,$I176,$G176,$M176,$K176,$L176,$N176,$B176-TODAY(),0,2)*C176</f>
        <v>1976477.1542665223</v>
      </c>
      <c r="U176" s="122">
        <f t="shared" ca="1" si="30"/>
        <v>61266.415925276466</v>
      </c>
    </row>
    <row r="177" spans="1:21" x14ac:dyDescent="0.25">
      <c r="A177">
        <f t="shared" si="24"/>
        <v>2015</v>
      </c>
      <c r="B177" s="92">
        <f>Fetch!A174</f>
        <v>42125</v>
      </c>
      <c r="C177" s="98">
        <f t="shared" si="25"/>
        <v>5195833.333333333</v>
      </c>
      <c r="D177" s="273">
        <f t="shared" si="26"/>
        <v>0.02</v>
      </c>
      <c r="E177" s="282">
        <f>+'MONTHLY CURVES'!N169</f>
        <v>2.5000000000000001E-3</v>
      </c>
      <c r="F177" s="282">
        <f t="shared" si="31"/>
        <v>-2.7E-2</v>
      </c>
      <c r="G177" s="66">
        <f t="shared" si="27"/>
        <v>-4.4999999999999988E-3</v>
      </c>
      <c r="H177" s="66">
        <f>'ELBA CURVE'!N169</f>
        <v>-0.33688344594594599</v>
      </c>
      <c r="I177" s="64">
        <f>'MONTHLY CURVES'!F169</f>
        <v>4.7534999999999998</v>
      </c>
      <c r="J177" s="66">
        <f t="shared" si="22"/>
        <v>4.4166165540540536</v>
      </c>
      <c r="K177" s="70">
        <f>'MONTHLY CURVES'!G169</f>
        <v>0.17</v>
      </c>
      <c r="L177" s="71">
        <f t="shared" si="23"/>
        <v>0.17</v>
      </c>
      <c r="M177" s="108">
        <f>'MONTHLY CURVES'!D169</f>
        <v>5.6092002041741001E-2</v>
      </c>
      <c r="N177" s="108">
        <f t="shared" si="32"/>
        <v>0.99</v>
      </c>
      <c r="O177" s="65">
        <f ca="1">_xll.SPRDOPT($J177,$I177,$G177,$M177,$K177,$L177,$N177,$B177-TODAY(),0,0)</f>
        <v>0.17775575832282045</v>
      </c>
      <c r="P177" s="110">
        <f t="shared" ca="1" si="28"/>
        <v>923589.29428565456</v>
      </c>
      <c r="Q177" s="110">
        <f ca="1">-$Q$11*$C177*VLOOKUP(B177,'MONTHLY CURVES'!$C$6:$M$329,3,0)</f>
        <v>-492124.60473722685</v>
      </c>
      <c r="R177" s="110">
        <f t="shared" ca="1" si="29"/>
        <v>431464.6895484277</v>
      </c>
      <c r="S177" s="120">
        <f ca="1">_xll.SPRDOPT($J177,$I177,$G177,$M177,$K177,$L177,$N177,$B177-TODAY(),0,1)*C177</f>
        <v>-1902441.4775961584</v>
      </c>
      <c r="T177" s="120">
        <f ca="1">_xll.SPRDOPT($J177,$I177,$G177,$M177,$K177,$L177,$N177,$B177-TODAY(),0,2)*C177</f>
        <v>1963738.0148723254</v>
      </c>
      <c r="U177" s="122">
        <f t="shared" ca="1" si="30"/>
        <v>61296.537276166957</v>
      </c>
    </row>
    <row r="178" spans="1:21" x14ac:dyDescent="0.25">
      <c r="A178">
        <f t="shared" si="24"/>
        <v>2015</v>
      </c>
      <c r="B178" s="92">
        <f>Fetch!A175</f>
        <v>42156</v>
      </c>
      <c r="C178" s="98">
        <f t="shared" si="25"/>
        <v>5195833.333333333</v>
      </c>
      <c r="D178" s="273">
        <f t="shared" si="26"/>
        <v>0.02</v>
      </c>
      <c r="E178" s="282">
        <f>+'MONTHLY CURVES'!N170</f>
        <v>2.5000000000000001E-3</v>
      </c>
      <c r="F178" s="282">
        <f t="shared" si="31"/>
        <v>-2.7E-2</v>
      </c>
      <c r="G178" s="66">
        <f t="shared" si="27"/>
        <v>-4.4999999999999988E-3</v>
      </c>
      <c r="H178" s="66">
        <f>'ELBA CURVE'!N170</f>
        <v>-0.33688344594594599</v>
      </c>
      <c r="I178" s="64">
        <f>'MONTHLY CURVES'!F170</f>
        <v>4.7915000000000001</v>
      </c>
      <c r="J178" s="66">
        <f t="shared" si="22"/>
        <v>4.4546165540540539</v>
      </c>
      <c r="K178" s="70">
        <f>'MONTHLY CURVES'!G170</f>
        <v>0.17</v>
      </c>
      <c r="L178" s="71">
        <f t="shared" si="23"/>
        <v>0.17</v>
      </c>
      <c r="M178" s="108">
        <f>'MONTHLY CURVES'!D170</f>
        <v>5.6149563768394604E-2</v>
      </c>
      <c r="N178" s="108">
        <f t="shared" si="32"/>
        <v>0.99</v>
      </c>
      <c r="O178" s="65">
        <f ca="1">_xll.SPRDOPT($J178,$I178,$G178,$M178,$K178,$L178,$N178,$B178-TODAY(),0,0)</f>
        <v>0.17739113456975533</v>
      </c>
      <c r="P178" s="110">
        <f t="shared" ca="1" si="28"/>
        <v>921694.77003535372</v>
      </c>
      <c r="Q178" s="110">
        <f ca="1">-$Q$11*$C178*VLOOKUP(B178,'MONTHLY CURVES'!$C$6:$M$329,3,0)</f>
        <v>-489446.66990504845</v>
      </c>
      <c r="R178" s="110">
        <f t="shared" ca="1" si="29"/>
        <v>432248.10013030528</v>
      </c>
      <c r="S178" s="120">
        <f ca="1">_xll.SPRDOPT($J178,$I178,$G178,$M178,$K178,$L178,$N178,$B178-TODAY(),0,1)*C178</f>
        <v>-1885157.9971741999</v>
      </c>
      <c r="T178" s="120">
        <f ca="1">_xll.SPRDOPT($J178,$I178,$G178,$M178,$K178,$L178,$N178,$B178-TODAY(),0,2)*C178</f>
        <v>1946772.1174087422</v>
      </c>
      <c r="U178" s="122">
        <f t="shared" ca="1" si="30"/>
        <v>61614.120234542293</v>
      </c>
    </row>
    <row r="179" spans="1:21" x14ac:dyDescent="0.25">
      <c r="A179">
        <f t="shared" si="24"/>
        <v>2015</v>
      </c>
      <c r="B179" s="92">
        <f>Fetch!A176</f>
        <v>42186</v>
      </c>
      <c r="C179" s="98">
        <f t="shared" si="25"/>
        <v>5195833.333333333</v>
      </c>
      <c r="D179" s="273">
        <f t="shared" si="26"/>
        <v>0.02</v>
      </c>
      <c r="E179" s="282">
        <f>+'MONTHLY CURVES'!N171</f>
        <v>2.5000000000000001E-3</v>
      </c>
      <c r="F179" s="282">
        <f t="shared" si="31"/>
        <v>-2.7E-2</v>
      </c>
      <c r="G179" s="66">
        <f t="shared" si="27"/>
        <v>-4.4999999999999988E-3</v>
      </c>
      <c r="H179" s="66">
        <f>'ELBA CURVE'!N171</f>
        <v>-0.33688344594594599</v>
      </c>
      <c r="I179" s="64">
        <f>'MONTHLY CURVES'!F171</f>
        <v>4.8365</v>
      </c>
      <c r="J179" s="66">
        <f t="shared" si="22"/>
        <v>4.4996165540540538</v>
      </c>
      <c r="K179" s="70">
        <f>'MONTHLY CURVES'!G171</f>
        <v>0.17</v>
      </c>
      <c r="L179" s="71">
        <f t="shared" si="23"/>
        <v>0.17</v>
      </c>
      <c r="M179" s="108">
        <f>'MONTHLY CURVES'!D171</f>
        <v>5.6205268666206898E-2</v>
      </c>
      <c r="N179" s="108">
        <f t="shared" si="32"/>
        <v>0.99</v>
      </c>
      <c r="O179" s="65">
        <f ca="1">_xll.SPRDOPT($J179,$I179,$G179,$M179,$K179,$L179,$N179,$B179-TODAY(),0,0)</f>
        <v>0.1771399111305359</v>
      </c>
      <c r="P179" s="110">
        <f t="shared" ca="1" si="28"/>
        <v>920389.45491574274</v>
      </c>
      <c r="Q179" s="110">
        <f ca="1">-$Q$11*$C179*VLOOKUP(B179,'MONTHLY CURVES'!$C$6:$M$329,3,0)</f>
        <v>-486864.59968411701</v>
      </c>
      <c r="R179" s="110">
        <f t="shared" ca="1" si="29"/>
        <v>433524.85523162573</v>
      </c>
      <c r="S179" s="120">
        <f ca="1">_xll.SPRDOPT($J179,$I179,$G179,$M179,$K179,$L179,$N179,$B179-TODAY(),0,1)*C179</f>
        <v>-1867594.4612803836</v>
      </c>
      <c r="T179" s="120">
        <f ca="1">_xll.SPRDOPT($J179,$I179,$G179,$M179,$K179,$L179,$N179,$B179-TODAY(),0,2)*C179</f>
        <v>1929572.6346484181</v>
      </c>
      <c r="U179" s="122">
        <f t="shared" ca="1" si="30"/>
        <v>61978.173368034419</v>
      </c>
    </row>
    <row r="180" spans="1:21" x14ac:dyDescent="0.25">
      <c r="A180">
        <f t="shared" si="24"/>
        <v>2015</v>
      </c>
      <c r="B180" s="92">
        <f>Fetch!A177</f>
        <v>42217</v>
      </c>
      <c r="C180" s="98">
        <f t="shared" si="25"/>
        <v>5195833.333333333</v>
      </c>
      <c r="D180" s="273">
        <f t="shared" si="26"/>
        <v>0.02</v>
      </c>
      <c r="E180" s="282">
        <f>+'MONTHLY CURVES'!N172</f>
        <v>2.5000000000000001E-3</v>
      </c>
      <c r="F180" s="282">
        <f t="shared" si="31"/>
        <v>-2.7E-2</v>
      </c>
      <c r="G180" s="66">
        <f t="shared" si="27"/>
        <v>-4.4999999999999988E-3</v>
      </c>
      <c r="H180" s="66">
        <f>'ELBA CURVE'!N172</f>
        <v>-0.33688344594594599</v>
      </c>
      <c r="I180" s="64">
        <f>'MONTHLY CURVES'!F172</f>
        <v>4.8745000000000003</v>
      </c>
      <c r="J180" s="66">
        <f t="shared" si="22"/>
        <v>4.5376165540540541</v>
      </c>
      <c r="K180" s="70">
        <f>'MONTHLY CURVES'!G172</f>
        <v>0.17</v>
      </c>
      <c r="L180" s="71">
        <f t="shared" si="23"/>
        <v>0.17</v>
      </c>
      <c r="M180" s="108">
        <f>'MONTHLY CURVES'!D172</f>
        <v>5.6262830395031202E-2</v>
      </c>
      <c r="N180" s="108">
        <f t="shared" si="32"/>
        <v>0.99</v>
      </c>
      <c r="O180" s="65">
        <f ca="1">_xll.SPRDOPT($J180,$I180,$G180,$M180,$K180,$L180,$N180,$B180-TODAY(),0,0)</f>
        <v>0.17678297552433375</v>
      </c>
      <c r="P180" s="110">
        <f t="shared" ca="1" si="28"/>
        <v>918534.87699518411</v>
      </c>
      <c r="Q180" s="110">
        <f ca="1">-$Q$11*$C180*VLOOKUP(B180,'MONTHLY CURVES'!$C$6:$M$329,3,0)</f>
        <v>-484206.25254355435</v>
      </c>
      <c r="R180" s="110">
        <f t="shared" ca="1" si="29"/>
        <v>434328.62445162976</v>
      </c>
      <c r="S180" s="120">
        <f ca="1">_xll.SPRDOPT($J180,$I180,$G180,$M180,$K180,$L180,$N180,$B180-TODAY(),0,1)*C180</f>
        <v>-1850705.9775568047</v>
      </c>
      <c r="T180" s="120">
        <f ca="1">_xll.SPRDOPT($J180,$I180,$G180,$M180,$K180,$L180,$N180,$B180-TODAY(),0,2)*C180</f>
        <v>1912972.2604993947</v>
      </c>
      <c r="U180" s="122">
        <f t="shared" ca="1" si="30"/>
        <v>62266.282942590071</v>
      </c>
    </row>
    <row r="181" spans="1:21" x14ac:dyDescent="0.25">
      <c r="A181">
        <f t="shared" si="24"/>
        <v>2015</v>
      </c>
      <c r="B181" s="92">
        <f>Fetch!A178</f>
        <v>42248</v>
      </c>
      <c r="C181" s="98">
        <f t="shared" si="25"/>
        <v>5195833.333333333</v>
      </c>
      <c r="D181" s="273">
        <f t="shared" si="26"/>
        <v>0.02</v>
      </c>
      <c r="E181" s="282">
        <f>+'MONTHLY CURVES'!N173</f>
        <v>2.5000000000000001E-3</v>
      </c>
      <c r="F181" s="282">
        <f t="shared" si="31"/>
        <v>-2.7E-2</v>
      </c>
      <c r="G181" s="66">
        <f t="shared" si="27"/>
        <v>-4.4999999999999988E-3</v>
      </c>
      <c r="H181" s="66">
        <f>'ELBA CURVE'!N173</f>
        <v>-0.33688344594594599</v>
      </c>
      <c r="I181" s="64">
        <f>'MONTHLY CURVES'!F173</f>
        <v>4.8685</v>
      </c>
      <c r="J181" s="66">
        <f t="shared" si="22"/>
        <v>4.5316165540540538</v>
      </c>
      <c r="K181" s="70">
        <f>'MONTHLY CURVES'!G173</f>
        <v>0.17</v>
      </c>
      <c r="L181" s="71">
        <f t="shared" si="23"/>
        <v>0.17</v>
      </c>
      <c r="M181" s="108">
        <f>'MONTHLY CURVES'!D173</f>
        <v>5.63203921249582E-2</v>
      </c>
      <c r="N181" s="108">
        <f t="shared" si="32"/>
        <v>0.99</v>
      </c>
      <c r="O181" s="65">
        <f ca="1">_xll.SPRDOPT($J181,$I181,$G181,$M181,$K181,$L181,$N181,$B181-TODAY(),0,0)</f>
        <v>0.17590136450888602</v>
      </c>
      <c r="P181" s="110">
        <f t="shared" ca="1" si="28"/>
        <v>913954.17309408693</v>
      </c>
      <c r="Q181" s="110">
        <f ca="1">-$Q$11*$C181*VLOOKUP(B181,'MONTHLY CURVES'!$C$6:$M$329,3,0)</f>
        <v>-481557.85418210889</v>
      </c>
      <c r="R181" s="110">
        <f t="shared" ca="1" si="29"/>
        <v>432396.31891197804</v>
      </c>
      <c r="S181" s="120">
        <f ca="1">_xll.SPRDOPT($J181,$I181,$G181,$M181,$K181,$L181,$N181,$B181-TODAY(),0,1)*C181</f>
        <v>-1839300.4309734115</v>
      </c>
      <c r="T181" s="120">
        <f ca="1">_xll.SPRDOPT($J181,$I181,$G181,$M181,$K181,$L181,$N181,$B181-TODAY(),0,2)*C181</f>
        <v>1901481.2041726012</v>
      </c>
      <c r="U181" s="122">
        <f t="shared" ca="1" si="30"/>
        <v>62180.773199189687</v>
      </c>
    </row>
    <row r="182" spans="1:21" x14ac:dyDescent="0.25">
      <c r="A182">
        <f t="shared" si="24"/>
        <v>2015</v>
      </c>
      <c r="B182" s="92">
        <f>Fetch!A179</f>
        <v>42278</v>
      </c>
      <c r="C182" s="98">
        <f t="shared" si="25"/>
        <v>5195833.333333333</v>
      </c>
      <c r="D182" s="273">
        <f t="shared" si="26"/>
        <v>0.02</v>
      </c>
      <c r="E182" s="282">
        <f>+'MONTHLY CURVES'!N174</f>
        <v>2.5000000000000001E-3</v>
      </c>
      <c r="F182" s="282">
        <f t="shared" si="31"/>
        <v>-2.7E-2</v>
      </c>
      <c r="G182" s="66">
        <f t="shared" si="27"/>
        <v>-4.4999999999999988E-3</v>
      </c>
      <c r="H182" s="66">
        <f>'ELBA CURVE'!N174</f>
        <v>-0.33688344594594599</v>
      </c>
      <c r="I182" s="64">
        <f>'MONTHLY CURVES'!F174</f>
        <v>4.8685</v>
      </c>
      <c r="J182" s="66">
        <f t="shared" si="22"/>
        <v>4.5316165540540538</v>
      </c>
      <c r="K182" s="70">
        <f>'MONTHLY CURVES'!G174</f>
        <v>0.17</v>
      </c>
      <c r="L182" s="71">
        <f t="shared" si="23"/>
        <v>0.17</v>
      </c>
      <c r="M182" s="108">
        <f>'MONTHLY CURVES'!D174</f>
        <v>5.6376097025938203E-2</v>
      </c>
      <c r="N182" s="108">
        <f t="shared" si="32"/>
        <v>0.99</v>
      </c>
      <c r="O182" s="65">
        <f ca="1">_xll.SPRDOPT($J182,$I182,$G182,$M182,$K182,$L182,$N182,$B182-TODAY(),0,0)</f>
        <v>0.17511930483033289</v>
      </c>
      <c r="P182" s="110">
        <f t="shared" ca="1" si="28"/>
        <v>909890.72134760453</v>
      </c>
      <c r="Q182" s="110">
        <f ca="1">-$Q$11*$C182*VLOOKUP(B182,'MONTHLY CURVES'!$C$6:$M$329,3,0)</f>
        <v>-479004.35669275769</v>
      </c>
      <c r="R182" s="110">
        <f t="shared" ca="1" si="29"/>
        <v>430886.36465484684</v>
      </c>
      <c r="S182" s="120">
        <f ca="1">_xll.SPRDOPT($J182,$I182,$G182,$M182,$K182,$L182,$N182,$B182-TODAY(),0,1)*C182</f>
        <v>-1827624.4436935037</v>
      </c>
      <c r="T182" s="120">
        <f ca="1">_xll.SPRDOPT($J182,$I182,$G182,$M182,$K182,$L182,$N182,$B182-TODAY(),0,2)*C182</f>
        <v>1889767.7017217688</v>
      </c>
      <c r="U182" s="122">
        <f t="shared" ca="1" si="30"/>
        <v>62143.258028265089</v>
      </c>
    </row>
    <row r="183" spans="1:21" x14ac:dyDescent="0.25">
      <c r="A183">
        <f t="shared" si="24"/>
        <v>2015</v>
      </c>
      <c r="B183" s="92">
        <f>Fetch!A180</f>
        <v>42309</v>
      </c>
      <c r="C183" s="98">
        <f t="shared" si="25"/>
        <v>5195833.333333333</v>
      </c>
      <c r="D183" s="273">
        <f t="shared" si="26"/>
        <v>0.02</v>
      </c>
      <c r="E183" s="282">
        <f>+'MONTHLY CURVES'!N175</f>
        <v>2.5000000000000001E-3</v>
      </c>
      <c r="F183" s="282">
        <f t="shared" si="31"/>
        <v>-2.7E-2</v>
      </c>
      <c r="G183" s="66">
        <f t="shared" si="27"/>
        <v>-4.4999999999999988E-3</v>
      </c>
      <c r="H183" s="66">
        <f>'ELBA CURVE'!N175</f>
        <v>-0.33688344594594599</v>
      </c>
      <c r="I183" s="64">
        <f>'MONTHLY CURVES'!F175</f>
        <v>5.0175000000000001</v>
      </c>
      <c r="J183" s="66">
        <f t="shared" si="22"/>
        <v>4.6806165540540539</v>
      </c>
      <c r="K183" s="70">
        <f>'MONTHLY CURVES'!G175</f>
        <v>0.17</v>
      </c>
      <c r="L183" s="71">
        <f t="shared" si="23"/>
        <v>0.17</v>
      </c>
      <c r="M183" s="108">
        <f>'MONTHLY CURVES'!D175</f>
        <v>5.6433658758035E-2</v>
      </c>
      <c r="N183" s="108">
        <f t="shared" si="32"/>
        <v>0.99</v>
      </c>
      <c r="O183" s="65">
        <f ca="1">_xll.SPRDOPT($J183,$I183,$G183,$M183,$K183,$L183,$N183,$B183-TODAY(),0,0)</f>
        <v>0.17611069208913488</v>
      </c>
      <c r="P183" s="110">
        <f t="shared" ca="1" si="28"/>
        <v>915041.80431312998</v>
      </c>
      <c r="Q183" s="110">
        <f ca="1">-$Q$11*$C183*VLOOKUP(B183,'MONTHLY CURVES'!$C$6:$M$329,3,0)</f>
        <v>-476375.52263018989</v>
      </c>
      <c r="R183" s="110">
        <f t="shared" ca="1" si="29"/>
        <v>438666.28168294008</v>
      </c>
      <c r="S183" s="120">
        <f ca="1">_xll.SPRDOPT($J183,$I183,$G183,$M183,$K183,$L183,$N183,$B183-TODAY(),0,1)*C183</f>
        <v>-1798212.7637639437</v>
      </c>
      <c r="T183" s="120">
        <f ca="1">_xll.SPRDOPT($J183,$I183,$G183,$M183,$K183,$L183,$N183,$B183-TODAY(),0,2)*C183</f>
        <v>1861486.1527320039</v>
      </c>
      <c r="U183" s="122">
        <f t="shared" ca="1" si="30"/>
        <v>63273.388968060259</v>
      </c>
    </row>
    <row r="184" spans="1:21" x14ac:dyDescent="0.25">
      <c r="A184">
        <f t="shared" si="24"/>
        <v>2015</v>
      </c>
      <c r="B184" s="92">
        <f>Fetch!A181</f>
        <v>42339</v>
      </c>
      <c r="C184" s="98">
        <f t="shared" si="25"/>
        <v>5195833.333333333</v>
      </c>
      <c r="D184" s="273">
        <f t="shared" si="26"/>
        <v>0.02</v>
      </c>
      <c r="E184" s="282">
        <f>+'MONTHLY CURVES'!N176</f>
        <v>2.5000000000000001E-3</v>
      </c>
      <c r="F184" s="282">
        <f t="shared" si="31"/>
        <v>-2.7E-2</v>
      </c>
      <c r="G184" s="66">
        <f t="shared" si="27"/>
        <v>-4.4999999999999988E-3</v>
      </c>
      <c r="H184" s="66">
        <f>'ELBA CURVE'!N176</f>
        <v>-0.33688344594594599</v>
      </c>
      <c r="I184" s="64">
        <f>'MONTHLY CURVES'!F176</f>
        <v>5.1695000000000002</v>
      </c>
      <c r="J184" s="66">
        <f t="shared" si="22"/>
        <v>4.832616554054054</v>
      </c>
      <c r="K184" s="70">
        <f>'MONTHLY CURVES'!G176</f>
        <v>0.17</v>
      </c>
      <c r="L184" s="71">
        <f t="shared" si="23"/>
        <v>0.17</v>
      </c>
      <c r="M184" s="108">
        <f>'MONTHLY CURVES'!D176</f>
        <v>5.6489363661115004E-2</v>
      </c>
      <c r="N184" s="108">
        <f t="shared" si="32"/>
        <v>0.99</v>
      </c>
      <c r="O184" s="65">
        <f ca="1">_xll.SPRDOPT($J184,$I184,$G184,$M184,$K184,$L184,$N184,$B184-TODAY(),0,0)</f>
        <v>0.17719626058226248</v>
      </c>
      <c r="P184" s="110">
        <f t="shared" ca="1" si="28"/>
        <v>920682.23727533873</v>
      </c>
      <c r="Q184" s="110">
        <f ca="1">-$Q$11*$C184*VLOOKUP(B184,'MONTHLY CURVES'!$C$6:$M$329,3,0)</f>
        <v>-473840.94985642214</v>
      </c>
      <c r="R184" s="110">
        <f t="shared" ca="1" si="29"/>
        <v>446841.28741891659</v>
      </c>
      <c r="S184" s="120">
        <f ca="1">_xll.SPRDOPT($J184,$I184,$G184,$M184,$K184,$L184,$N184,$B184-TODAY(),0,1)*C184</f>
        <v>-1769918.4006977244</v>
      </c>
      <c r="T184" s="120">
        <f ca="1">_xll.SPRDOPT($J184,$I184,$G184,$M184,$K184,$L184,$N184,$B184-TODAY(),0,2)*C184</f>
        <v>1834242.1861130637</v>
      </c>
      <c r="U184" s="122">
        <f t="shared" ca="1" si="30"/>
        <v>64323.785415339284</v>
      </c>
    </row>
    <row r="185" spans="1:21" x14ac:dyDescent="0.25">
      <c r="A185">
        <f t="shared" si="24"/>
        <v>2016</v>
      </c>
      <c r="B185" s="92">
        <f>Fetch!A182</f>
        <v>42370</v>
      </c>
      <c r="C185" s="98">
        <f t="shared" si="25"/>
        <v>5195833.333333333</v>
      </c>
      <c r="D185" s="273">
        <f t="shared" si="26"/>
        <v>0.02</v>
      </c>
      <c r="E185" s="282">
        <f>+'MONTHLY CURVES'!N177</f>
        <v>2.5000000000000001E-3</v>
      </c>
      <c r="F185" s="282">
        <f t="shared" si="31"/>
        <v>-2.7E-2</v>
      </c>
      <c r="G185" s="66">
        <f t="shared" si="27"/>
        <v>-4.4999999999999988E-3</v>
      </c>
      <c r="H185" s="66">
        <f>'ELBA CURVE'!N177</f>
        <v>-0.33688344594594599</v>
      </c>
      <c r="I185" s="64">
        <f>'MONTHLY CURVES'!F177</f>
        <v>5.2469999999999999</v>
      </c>
      <c r="J185" s="66">
        <f t="shared" si="22"/>
        <v>4.9101165540540537</v>
      </c>
      <c r="K185" s="70">
        <f>'MONTHLY CURVES'!G177</f>
        <v>0.17</v>
      </c>
      <c r="L185" s="71">
        <f t="shared" si="23"/>
        <v>0.17</v>
      </c>
      <c r="M185" s="108">
        <f>'MONTHLY CURVES'!D177</f>
        <v>5.6546925395382502E-2</v>
      </c>
      <c r="N185" s="108">
        <f t="shared" si="32"/>
        <v>0.99</v>
      </c>
      <c r="O185" s="65">
        <f ca="1">_xll.SPRDOPT($J185,$I185,$G185,$M185,$K185,$L185,$N185,$B185-TODAY(),0,0)</f>
        <v>0.1773522391036747</v>
      </c>
      <c r="P185" s="110">
        <f t="shared" ca="1" si="28"/>
        <v>921492.67567617644</v>
      </c>
      <c r="Q185" s="110">
        <f ca="1">-$Q$11*$C185*VLOOKUP(B185,'MONTHLY CURVES'!$C$6:$M$329,3,0)</f>
        <v>-471231.66207549983</v>
      </c>
      <c r="R185" s="110">
        <f t="shared" ca="1" si="29"/>
        <v>450261.01360067661</v>
      </c>
      <c r="S185" s="120">
        <f ca="1">_xll.SPRDOPT($J185,$I185,$G185,$M185,$K185,$L185,$N185,$B185-TODAY(),0,1)*C185</f>
        <v>-1750046.4870566435</v>
      </c>
      <c r="T185" s="120">
        <f ca="1">_xll.SPRDOPT($J185,$I185,$G185,$M185,$K185,$L185,$N185,$B185-TODAY(),0,2)*C185</f>
        <v>1814833.6962643957</v>
      </c>
      <c r="U185" s="122">
        <f t="shared" ca="1" si="30"/>
        <v>64787.209207752254</v>
      </c>
    </row>
    <row r="186" spans="1:21" x14ac:dyDescent="0.25">
      <c r="A186">
        <f t="shared" si="24"/>
        <v>2016</v>
      </c>
      <c r="B186" s="92">
        <f>Fetch!A183</f>
        <v>42401</v>
      </c>
      <c r="C186" s="98">
        <f t="shared" si="25"/>
        <v>5195833.333333333</v>
      </c>
      <c r="D186" s="273">
        <f t="shared" si="26"/>
        <v>0.02</v>
      </c>
      <c r="E186" s="282">
        <f>+'MONTHLY CURVES'!N178</f>
        <v>2.5000000000000001E-3</v>
      </c>
      <c r="F186" s="282">
        <f t="shared" si="31"/>
        <v>-2.7E-2</v>
      </c>
      <c r="G186" s="66">
        <f t="shared" si="27"/>
        <v>-4.4999999999999988E-3</v>
      </c>
      <c r="H186" s="66">
        <f>'ELBA CURVE'!N178</f>
        <v>-0.33688344594594599</v>
      </c>
      <c r="I186" s="64">
        <f>'MONTHLY CURVES'!F178</f>
        <v>5.1589999999999998</v>
      </c>
      <c r="J186" s="66">
        <f t="shared" si="22"/>
        <v>4.8221165540540536</v>
      </c>
      <c r="K186" s="70">
        <f>'MONTHLY CURVES'!G178</f>
        <v>0.17</v>
      </c>
      <c r="L186" s="71">
        <f t="shared" si="23"/>
        <v>0.17</v>
      </c>
      <c r="M186" s="108">
        <f>'MONTHLY CURVES'!D178</f>
        <v>5.66044871307523E-2</v>
      </c>
      <c r="N186" s="108">
        <f t="shared" si="32"/>
        <v>0.99</v>
      </c>
      <c r="O186" s="65">
        <f ca="1">_xll.SPRDOPT($J186,$I186,$G186,$M186,$K186,$L186,$N186,$B186-TODAY(),0,0)</f>
        <v>0.17545516407853454</v>
      </c>
      <c r="P186" s="110">
        <f t="shared" ca="1" si="28"/>
        <v>911635.79002471897</v>
      </c>
      <c r="Q186" s="110">
        <f ca="1">-$Q$11*$C186*VLOOKUP(B186,'MONTHLY CURVES'!$C$6:$M$329,3,0)</f>
        <v>-468632.30011382082</v>
      </c>
      <c r="R186" s="110">
        <f t="shared" ca="1" si="29"/>
        <v>443003.48991089815</v>
      </c>
      <c r="S186" s="120">
        <f ca="1">_xll.SPRDOPT($J186,$I186,$G186,$M186,$K186,$L186,$N186,$B186-TODAY(),0,1)*C186</f>
        <v>-1747874.5962028613</v>
      </c>
      <c r="T186" s="120">
        <f ca="1">_xll.SPRDOPT($J186,$I186,$G186,$M186,$K186,$L186,$N186,$B186-TODAY(),0,2)*C186</f>
        <v>1811995.9126654873</v>
      </c>
      <c r="U186" s="122">
        <f t="shared" ca="1" si="30"/>
        <v>64121.316462625982</v>
      </c>
    </row>
    <row r="187" spans="1:21" x14ac:dyDescent="0.25">
      <c r="A187">
        <f t="shared" si="24"/>
        <v>2016</v>
      </c>
      <c r="B187" s="92">
        <f>Fetch!A184</f>
        <v>42430</v>
      </c>
      <c r="C187" s="98">
        <f t="shared" si="25"/>
        <v>5195833.333333333</v>
      </c>
      <c r="D187" s="273">
        <f t="shared" si="26"/>
        <v>0.02</v>
      </c>
      <c r="E187" s="282">
        <f>+'MONTHLY CURVES'!N179</f>
        <v>2.5000000000000001E-3</v>
      </c>
      <c r="F187" s="282">
        <f t="shared" si="31"/>
        <v>-2.7E-2</v>
      </c>
      <c r="G187" s="66">
        <f t="shared" si="27"/>
        <v>-4.4999999999999988E-3</v>
      </c>
      <c r="H187" s="66">
        <f>'ELBA CURVE'!N179</f>
        <v>-0.33688344594594599</v>
      </c>
      <c r="I187" s="64">
        <f>'MONTHLY CURVES'!F179</f>
        <v>5.0199999999999996</v>
      </c>
      <c r="J187" s="66">
        <f t="shared" si="22"/>
        <v>4.6831165540540534</v>
      </c>
      <c r="K187" s="70">
        <f>'MONTHLY CURVES'!G179</f>
        <v>0.17</v>
      </c>
      <c r="L187" s="71">
        <f t="shared" si="23"/>
        <v>0.17</v>
      </c>
      <c r="M187" s="108">
        <f>'MONTHLY CURVES'!D179</f>
        <v>5.66583352067744E-2</v>
      </c>
      <c r="N187" s="108">
        <f t="shared" si="32"/>
        <v>0.99</v>
      </c>
      <c r="O187" s="65">
        <f ca="1">_xll.SPRDOPT($J187,$I187,$G187,$M187,$K187,$L187,$N187,$B187-TODAY(),0,0)</f>
        <v>0.17300303796173383</v>
      </c>
      <c r="P187" s="110">
        <f t="shared" ca="1" si="28"/>
        <v>898894.95140950859</v>
      </c>
      <c r="Q187" s="110">
        <f ca="1">-$Q$11*$C187*VLOOKUP(B187,'MONTHLY CURVES'!$C$6:$M$329,3,0)</f>
        <v>-466209.62004084303</v>
      </c>
      <c r="R187" s="110">
        <f t="shared" ca="1" si="29"/>
        <v>432685.33136866556</v>
      </c>
      <c r="S187" s="120">
        <f ca="1">_xll.SPRDOPT($J187,$I187,$G187,$M187,$K187,$L187,$N187,$B187-TODAY(),0,1)*C187</f>
        <v>-1752258.494435993</v>
      </c>
      <c r="T187" s="120">
        <f ca="1">_xll.SPRDOPT($J187,$I187,$G187,$M187,$K187,$L187,$N187,$B187-TODAY(),0,2)*C187</f>
        <v>1815326.487069492</v>
      </c>
      <c r="U187" s="122">
        <f t="shared" ca="1" si="30"/>
        <v>63067.992633498972</v>
      </c>
    </row>
    <row r="188" spans="1:21" x14ac:dyDescent="0.25">
      <c r="A188">
        <f t="shared" si="24"/>
        <v>2016</v>
      </c>
      <c r="B188" s="92">
        <f>Fetch!A185</f>
        <v>42461</v>
      </c>
      <c r="C188" s="98">
        <f t="shared" si="25"/>
        <v>5195833.333333333</v>
      </c>
      <c r="D188" s="273">
        <f t="shared" si="26"/>
        <v>0.02</v>
      </c>
      <c r="E188" s="282">
        <f>+'MONTHLY CURVES'!N180</f>
        <v>2.5000000000000001E-3</v>
      </c>
      <c r="F188" s="282">
        <f t="shared" si="31"/>
        <v>-2.7E-2</v>
      </c>
      <c r="G188" s="66">
        <f t="shared" si="27"/>
        <v>-4.4999999999999988E-3</v>
      </c>
      <c r="H188" s="66">
        <f>'ELBA CURVE'!N180</f>
        <v>-0.33688344594594599</v>
      </c>
      <c r="I188" s="64">
        <f>'MONTHLY CURVES'!F180</f>
        <v>4.8660000000000005</v>
      </c>
      <c r="J188" s="66">
        <f t="shared" si="22"/>
        <v>4.5291165540540543</v>
      </c>
      <c r="K188" s="70">
        <f>'MONTHLY CURVES'!G180</f>
        <v>0.17</v>
      </c>
      <c r="L188" s="71">
        <f t="shared" si="23"/>
        <v>0.17</v>
      </c>
      <c r="M188" s="108">
        <f>'MONTHLY CURVES'!D180</f>
        <v>5.67158969442789E-2</v>
      </c>
      <c r="N188" s="108">
        <f t="shared" si="32"/>
        <v>0.99</v>
      </c>
      <c r="O188" s="65">
        <f ca="1">_xll.SPRDOPT($J188,$I188,$G188,$M188,$K188,$L188,$N188,$B188-TODAY(),0,0)</f>
        <v>0.17035275567923788</v>
      </c>
      <c r="P188" s="110">
        <f t="shared" ca="1" si="28"/>
        <v>885124.52638337342</v>
      </c>
      <c r="Q188" s="110">
        <f ca="1">-$Q$11*$C188*VLOOKUP(B188,'MONTHLY CURVES'!$C$6:$M$329,3,0)</f>
        <v>-463629.45372355112</v>
      </c>
      <c r="R188" s="110">
        <f t="shared" ca="1" si="29"/>
        <v>421495.0726598223</v>
      </c>
      <c r="S188" s="120">
        <f ca="1">_xll.SPRDOPT($J188,$I188,$G188,$M188,$K188,$L188,$N188,$B188-TODAY(),0,1)*C188</f>
        <v>-1758136.5038096674</v>
      </c>
      <c r="T188" s="120">
        <f ca="1">_xll.SPRDOPT($J188,$I188,$G188,$M188,$K188,$L188,$N188,$B188-TODAY(),0,2)*C188</f>
        <v>1819968.4267509787</v>
      </c>
      <c r="U188" s="122">
        <f t="shared" ca="1" si="30"/>
        <v>61831.922941311263</v>
      </c>
    </row>
    <row r="189" spans="1:21" x14ac:dyDescent="0.25">
      <c r="A189">
        <f t="shared" si="24"/>
        <v>2016</v>
      </c>
      <c r="B189" s="92">
        <f>Fetch!A186</f>
        <v>42491</v>
      </c>
      <c r="C189" s="98">
        <f t="shared" si="25"/>
        <v>5195833.333333333</v>
      </c>
      <c r="D189" s="273">
        <f t="shared" si="26"/>
        <v>0.02</v>
      </c>
      <c r="E189" s="282">
        <f>+'MONTHLY CURVES'!N181</f>
        <v>2.5000000000000001E-3</v>
      </c>
      <c r="F189" s="282">
        <f t="shared" si="31"/>
        <v>-2.7E-2</v>
      </c>
      <c r="G189" s="66">
        <f t="shared" si="27"/>
        <v>-4.4999999999999988E-3</v>
      </c>
      <c r="H189" s="66">
        <f>'ELBA CURVE'!N181</f>
        <v>-0.33688344594594599</v>
      </c>
      <c r="I189" s="64">
        <f>'MONTHLY CURVES'!F181</f>
        <v>4.8710000000000004</v>
      </c>
      <c r="J189" s="66">
        <f t="shared" si="22"/>
        <v>4.5341165540540542</v>
      </c>
      <c r="K189" s="70">
        <f>'MONTHLY CURVES'!G181</f>
        <v>0.17</v>
      </c>
      <c r="L189" s="71">
        <f t="shared" si="23"/>
        <v>0.17</v>
      </c>
      <c r="M189" s="108">
        <f>'MONTHLY CURVES'!D181</f>
        <v>5.6771601852590801E-2</v>
      </c>
      <c r="N189" s="108">
        <f t="shared" si="32"/>
        <v>0.99</v>
      </c>
      <c r="O189" s="65">
        <f ca="1">_xll.SPRDOPT($J189,$I189,$G189,$M189,$K189,$L189,$N189,$B189-TODAY(),0,0)</f>
        <v>0.16964136262865784</v>
      </c>
      <c r="P189" s="110">
        <f t="shared" ca="1" si="28"/>
        <v>881428.24665806792</v>
      </c>
      <c r="Q189" s="110">
        <f ca="1">-$Q$11*$C189*VLOOKUP(B189,'MONTHLY CURVES'!$C$6:$M$329,3,0)</f>
        <v>-461141.95351023856</v>
      </c>
      <c r="R189" s="110">
        <f t="shared" ca="1" si="29"/>
        <v>420286.29314782936</v>
      </c>
      <c r="S189" s="120">
        <f ca="1">_xll.SPRDOPT($J189,$I189,$G189,$M189,$K189,$L189,$N189,$B189-TODAY(),0,1)*C189</f>
        <v>-1746354.3960970668</v>
      </c>
      <c r="T189" s="120">
        <f ca="1">_xll.SPRDOPT($J189,$I189,$G189,$M189,$K189,$L189,$N189,$B189-TODAY(),0,2)*C189</f>
        <v>1808167.9853952359</v>
      </c>
      <c r="U189" s="122">
        <f t="shared" ca="1" si="30"/>
        <v>61813.589298169129</v>
      </c>
    </row>
    <row r="190" spans="1:21" x14ac:dyDescent="0.25">
      <c r="A190">
        <f t="shared" si="24"/>
        <v>2016</v>
      </c>
      <c r="B190" s="92">
        <f>Fetch!A187</f>
        <v>42522</v>
      </c>
      <c r="C190" s="98">
        <f t="shared" si="25"/>
        <v>5195833.333333333</v>
      </c>
      <c r="D190" s="273">
        <f t="shared" si="26"/>
        <v>0.02</v>
      </c>
      <c r="E190" s="282">
        <f>+'MONTHLY CURVES'!N182</f>
        <v>2.5000000000000001E-3</v>
      </c>
      <c r="F190" s="282">
        <f t="shared" si="31"/>
        <v>-2.7E-2</v>
      </c>
      <c r="G190" s="66">
        <f t="shared" si="27"/>
        <v>-4.4999999999999988E-3</v>
      </c>
      <c r="H190" s="66">
        <f>'ELBA CURVE'!N182</f>
        <v>-0.33688344594594599</v>
      </c>
      <c r="I190" s="64">
        <f>'MONTHLY CURVES'!F182</f>
        <v>4.9089999999999998</v>
      </c>
      <c r="J190" s="66">
        <f t="shared" si="22"/>
        <v>4.5721165540540536</v>
      </c>
      <c r="K190" s="70">
        <f>'MONTHLY CURVES'!G182</f>
        <v>0.17</v>
      </c>
      <c r="L190" s="71">
        <f t="shared" si="23"/>
        <v>0.17</v>
      </c>
      <c r="M190" s="108">
        <f>'MONTHLY CURVES'!D182</f>
        <v>5.6829163592265107E-2</v>
      </c>
      <c r="N190" s="108">
        <f t="shared" si="32"/>
        <v>0.99</v>
      </c>
      <c r="O190" s="65">
        <f ca="1">_xll.SPRDOPT($J190,$I190,$G190,$M190,$K190,$L190,$N190,$B190-TODAY(),0,0)</f>
        <v>0.1692991447371005</v>
      </c>
      <c r="P190" s="110">
        <f t="shared" ca="1" si="28"/>
        <v>879650.13952985127</v>
      </c>
      <c r="Q190" s="110">
        <f ca="1">-$Q$11*$C190*VLOOKUP(B190,'MONTHLY CURVES'!$C$6:$M$329,3,0)</f>
        <v>-458581.28006071906</v>
      </c>
      <c r="R190" s="110">
        <f t="shared" ca="1" si="29"/>
        <v>421068.85946913221</v>
      </c>
      <c r="S190" s="120">
        <f ca="1">_xll.SPRDOPT($J190,$I190,$G190,$M190,$K190,$L190,$N190,$B190-TODAY(),0,1)*C190</f>
        <v>-1730538.2031636394</v>
      </c>
      <c r="T190" s="120">
        <f ca="1">_xll.SPRDOPT($J190,$I190,$G190,$M190,$K190,$L190,$N190,$B190-TODAY(),0,2)*C190</f>
        <v>1792582.1006811529</v>
      </c>
      <c r="U190" s="122">
        <f t="shared" ca="1" si="30"/>
        <v>62043.897517513484</v>
      </c>
    </row>
    <row r="191" spans="1:21" x14ac:dyDescent="0.25">
      <c r="A191">
        <f t="shared" si="24"/>
        <v>2016</v>
      </c>
      <c r="B191" s="92">
        <f>Fetch!A188</f>
        <v>42552</v>
      </c>
      <c r="C191" s="98">
        <f t="shared" si="25"/>
        <v>5195833.333333333</v>
      </c>
      <c r="D191" s="273">
        <f t="shared" si="26"/>
        <v>0.02</v>
      </c>
      <c r="E191" s="282">
        <f>+'MONTHLY CURVES'!N183</f>
        <v>2.5000000000000001E-3</v>
      </c>
      <c r="F191" s="282">
        <f t="shared" si="31"/>
        <v>-2.7E-2</v>
      </c>
      <c r="G191" s="66">
        <f t="shared" si="27"/>
        <v>-4.4999999999999988E-3</v>
      </c>
      <c r="H191" s="66">
        <f>'ELBA CURVE'!N183</f>
        <v>-0.33688344594594599</v>
      </c>
      <c r="I191" s="64">
        <f>'MONTHLY CURVES'!F183</f>
        <v>4.9540000000000006</v>
      </c>
      <c r="J191" s="66">
        <f t="shared" si="22"/>
        <v>4.6171165540540544</v>
      </c>
      <c r="K191" s="70">
        <f>'MONTHLY CURVES'!G183</f>
        <v>0.17</v>
      </c>
      <c r="L191" s="71">
        <f t="shared" si="23"/>
        <v>0.17</v>
      </c>
      <c r="M191" s="108">
        <f>'MONTHLY CURVES'!D183</f>
        <v>5.6884868502677002E-2</v>
      </c>
      <c r="N191" s="108">
        <f t="shared" si="32"/>
        <v>0.99</v>
      </c>
      <c r="O191" s="65">
        <f ca="1">_xll.SPRDOPT($J191,$I191,$G191,$M191,$K191,$L191,$N191,$B191-TODAY(),0,0)</f>
        <v>0.16906930939275533</v>
      </c>
      <c r="P191" s="110">
        <f t="shared" ca="1" si="28"/>
        <v>878455.95338652446</v>
      </c>
      <c r="Q191" s="110">
        <f ca="1">-$Q$11*$C191*VLOOKUP(B191,'MONTHLY CURVES'!$C$6:$M$329,3,0)</f>
        <v>-456112.63214848243</v>
      </c>
      <c r="R191" s="110">
        <f t="shared" ca="1" si="29"/>
        <v>422343.32123804203</v>
      </c>
      <c r="S191" s="120">
        <f ca="1">_xll.SPRDOPT($J191,$I191,$G191,$M191,$K191,$L191,$N191,$B191-TODAY(),0,1)*C191</f>
        <v>-1714491.6876714996</v>
      </c>
      <c r="T191" s="120">
        <f ca="1">_xll.SPRDOPT($J191,$I191,$G191,$M191,$K191,$L191,$N191,$B191-TODAY(),0,2)*C191</f>
        <v>1776807.709963362</v>
      </c>
      <c r="U191" s="122">
        <f t="shared" ca="1" si="30"/>
        <v>62316.022291862406</v>
      </c>
    </row>
    <row r="192" spans="1:21" x14ac:dyDescent="0.25">
      <c r="A192">
        <f t="shared" si="24"/>
        <v>2016</v>
      </c>
      <c r="B192" s="92">
        <f>Fetch!A189</f>
        <v>42583</v>
      </c>
      <c r="C192" s="98">
        <f t="shared" si="25"/>
        <v>5195833.333333333</v>
      </c>
      <c r="D192" s="273">
        <f t="shared" si="26"/>
        <v>0.02</v>
      </c>
      <c r="E192" s="282">
        <f>+'MONTHLY CURVES'!N184</f>
        <v>2.5000000000000001E-3</v>
      </c>
      <c r="F192" s="282">
        <f t="shared" si="31"/>
        <v>-2.7E-2</v>
      </c>
      <c r="G192" s="66">
        <f t="shared" si="27"/>
        <v>-4.4999999999999988E-3</v>
      </c>
      <c r="H192" s="66">
        <f>'ELBA CURVE'!N184</f>
        <v>-0.33688344594594599</v>
      </c>
      <c r="I192" s="64">
        <f>'MONTHLY CURVES'!F184</f>
        <v>4.992</v>
      </c>
      <c r="J192" s="66">
        <f t="shared" si="22"/>
        <v>4.6551165540540538</v>
      </c>
      <c r="K192" s="70">
        <f>'MONTHLY CURVES'!G184</f>
        <v>0.17</v>
      </c>
      <c r="L192" s="71">
        <f t="shared" si="23"/>
        <v>0.17</v>
      </c>
      <c r="M192" s="108">
        <f>'MONTHLY CURVES'!D184</f>
        <v>5.6942430244520302E-2</v>
      </c>
      <c r="N192" s="108">
        <f t="shared" si="32"/>
        <v>0.99</v>
      </c>
      <c r="O192" s="65">
        <f ca="1">_xll.SPRDOPT($J192,$I192,$G192,$M192,$K192,$L192,$N192,$B192-TODAY(),0,0)</f>
        <v>0.16873293929944486</v>
      </c>
      <c r="P192" s="110">
        <f t="shared" ca="1" si="28"/>
        <v>876708.23044336552</v>
      </c>
      <c r="Q192" s="110">
        <f ca="1">-$Q$11*$C192*VLOOKUP(B192,'MONTHLY CURVES'!$C$6:$M$329,3,0)</f>
        <v>-453571.42677669774</v>
      </c>
      <c r="R192" s="110">
        <f t="shared" ca="1" si="29"/>
        <v>423136.80366666778</v>
      </c>
      <c r="S192" s="120">
        <f ca="1">_xll.SPRDOPT($J192,$I192,$G192,$M192,$K192,$L192,$N192,$B192-TODAY(),0,1)*C192</f>
        <v>-1699038.555023714</v>
      </c>
      <c r="T192" s="120">
        <f ca="1">_xll.SPRDOPT($J192,$I192,$G192,$M192,$K192,$L192,$N192,$B192-TODAY(),0,2)*C192</f>
        <v>1761559.1334255154</v>
      </c>
      <c r="U192" s="122">
        <f t="shared" ca="1" si="30"/>
        <v>62520.578401801409</v>
      </c>
    </row>
    <row r="193" spans="1:21" x14ac:dyDescent="0.25">
      <c r="A193">
        <f t="shared" si="24"/>
        <v>2016</v>
      </c>
      <c r="B193" s="92">
        <f>Fetch!A190</f>
        <v>42614</v>
      </c>
      <c r="C193" s="98">
        <f t="shared" si="25"/>
        <v>5195833.333333333</v>
      </c>
      <c r="D193" s="273">
        <f t="shared" si="26"/>
        <v>0.02</v>
      </c>
      <c r="E193" s="282">
        <f>+'MONTHLY CURVES'!N185</f>
        <v>2.5000000000000001E-3</v>
      </c>
      <c r="F193" s="282">
        <f t="shared" si="31"/>
        <v>-2.7E-2</v>
      </c>
      <c r="G193" s="66">
        <f t="shared" si="27"/>
        <v>-4.4999999999999988E-3</v>
      </c>
      <c r="H193" s="66">
        <f>'ELBA CURVE'!N185</f>
        <v>-0.33688344594594599</v>
      </c>
      <c r="I193" s="64">
        <f>'MONTHLY CURVES'!F185</f>
        <v>4.9860000000000007</v>
      </c>
      <c r="J193" s="66">
        <f t="shared" si="22"/>
        <v>4.6491165540540544</v>
      </c>
      <c r="K193" s="70">
        <f>'MONTHLY CURVES'!G185</f>
        <v>0.17</v>
      </c>
      <c r="L193" s="71">
        <f t="shared" si="23"/>
        <v>0.17</v>
      </c>
      <c r="M193" s="108">
        <f>'MONTHLY CURVES'!D185</f>
        <v>5.6999991987467101E-2</v>
      </c>
      <c r="N193" s="108">
        <f t="shared" si="32"/>
        <v>0.99</v>
      </c>
      <c r="O193" s="65">
        <f ca="1">_xll.SPRDOPT($J193,$I193,$G193,$M193,$K193,$L193,$N193,$B193-TODAY(),0,0)</f>
        <v>0.16786940221978602</v>
      </c>
      <c r="P193" s="110">
        <f t="shared" ca="1" si="28"/>
        <v>872221.43570030481</v>
      </c>
      <c r="Q193" s="110">
        <f ca="1">-$Q$11*$C193*VLOOKUP(B193,'MONTHLY CURVES'!$C$6:$M$329,3,0)</f>
        <v>-451040.10491321719</v>
      </c>
      <c r="R193" s="110">
        <f t="shared" ca="1" si="29"/>
        <v>421181.33078708762</v>
      </c>
      <c r="S193" s="120">
        <f ca="1">_xll.SPRDOPT($J193,$I193,$G193,$M193,$K193,$L193,$N193,$B193-TODAY(),0,1)*C193</f>
        <v>-1688468.943988106</v>
      </c>
      <c r="T193" s="120">
        <f ca="1">_xll.SPRDOPT($J193,$I193,$G193,$M193,$K193,$L193,$N193,$B193-TODAY(),0,2)*C193</f>
        <v>1750869.4279455871</v>
      </c>
      <c r="U193" s="122">
        <f t="shared" ca="1" si="30"/>
        <v>62400.483957481105</v>
      </c>
    </row>
    <row r="194" spans="1:21" x14ac:dyDescent="0.25">
      <c r="A194">
        <f t="shared" si="24"/>
        <v>2016</v>
      </c>
      <c r="B194" s="92">
        <f>Fetch!A191</f>
        <v>42644</v>
      </c>
      <c r="C194" s="98">
        <f t="shared" si="25"/>
        <v>5195833.333333333</v>
      </c>
      <c r="D194" s="273">
        <f t="shared" si="26"/>
        <v>0.02</v>
      </c>
      <c r="E194" s="282">
        <f>+'MONTHLY CURVES'!N186</f>
        <v>2.5000000000000001E-3</v>
      </c>
      <c r="F194" s="282">
        <f t="shared" si="31"/>
        <v>-2.7E-2</v>
      </c>
      <c r="G194" s="66">
        <f t="shared" si="27"/>
        <v>-4.4999999999999988E-3</v>
      </c>
      <c r="H194" s="66">
        <f>'ELBA CURVE'!N186</f>
        <v>-0.33688344594594599</v>
      </c>
      <c r="I194" s="64">
        <f>'MONTHLY CURVES'!F186</f>
        <v>4.9860000000000007</v>
      </c>
      <c r="J194" s="66">
        <f t="shared" si="22"/>
        <v>4.6491165540540544</v>
      </c>
      <c r="K194" s="70">
        <f>'MONTHLY CURVES'!G186</f>
        <v>0.17</v>
      </c>
      <c r="L194" s="71">
        <f t="shared" si="23"/>
        <v>0.17</v>
      </c>
      <c r="M194" s="108">
        <f>'MONTHLY CURVES'!D186</f>
        <v>5.7055696901044999E-2</v>
      </c>
      <c r="N194" s="108">
        <f t="shared" si="32"/>
        <v>0.99</v>
      </c>
      <c r="O194" s="65">
        <f ca="1">_xll.SPRDOPT($J194,$I194,$G194,$M194,$K194,$L194,$N194,$B194-TODAY(),0,0)</f>
        <v>0.16710519253871944</v>
      </c>
      <c r="P194" s="110">
        <f t="shared" ca="1" si="28"/>
        <v>868250.72956576303</v>
      </c>
      <c r="Q194" s="110">
        <f ca="1">-$Q$11*$C194*VLOOKUP(B194,'MONTHLY CURVES'!$C$6:$M$329,3,0)</f>
        <v>-448599.84229224222</v>
      </c>
      <c r="R194" s="110">
        <f t="shared" ca="1" si="29"/>
        <v>419650.88727352081</v>
      </c>
      <c r="S194" s="120">
        <f ca="1">_xll.SPRDOPT($J194,$I194,$G194,$M194,$K194,$L194,$N194,$B194-TODAY(),0,1)*C194</f>
        <v>-1677674.0312969987</v>
      </c>
      <c r="T194" s="120">
        <f ca="1">_xll.SPRDOPT($J194,$I194,$G194,$M194,$K194,$L194,$N194,$B194-TODAY(),0,2)*C194</f>
        <v>1739997.7337959006</v>
      </c>
      <c r="U194" s="122">
        <f t="shared" ca="1" si="30"/>
        <v>62323.702498901868</v>
      </c>
    </row>
    <row r="195" spans="1:21" x14ac:dyDescent="0.25">
      <c r="A195">
        <f t="shared" si="24"/>
        <v>2016</v>
      </c>
      <c r="B195" s="92">
        <f>Fetch!A192</f>
        <v>42675</v>
      </c>
      <c r="C195" s="98">
        <f t="shared" si="25"/>
        <v>5195833.333333333</v>
      </c>
      <c r="D195" s="273">
        <f t="shared" si="26"/>
        <v>0.02</v>
      </c>
      <c r="E195" s="282">
        <f>+'MONTHLY CURVES'!N187</f>
        <v>2.5000000000000001E-3</v>
      </c>
      <c r="F195" s="282">
        <f t="shared" si="31"/>
        <v>-2.7E-2</v>
      </c>
      <c r="G195" s="66">
        <f t="shared" si="27"/>
        <v>-4.4999999999999988E-3</v>
      </c>
      <c r="H195" s="66">
        <f>'ELBA CURVE'!N187</f>
        <v>-0.33688344594594599</v>
      </c>
      <c r="I195" s="64">
        <f>'MONTHLY CURVES'!F187</f>
        <v>5.1349999999999998</v>
      </c>
      <c r="J195" s="66">
        <f t="shared" si="22"/>
        <v>4.7981165540540536</v>
      </c>
      <c r="K195" s="70">
        <f>'MONTHLY CURVES'!G187</f>
        <v>0.17</v>
      </c>
      <c r="L195" s="71">
        <f t="shared" si="23"/>
        <v>0.17</v>
      </c>
      <c r="M195" s="108">
        <f>'MONTHLY CURVES'!D187</f>
        <v>5.7113258646160701E-2</v>
      </c>
      <c r="N195" s="108">
        <f t="shared" si="32"/>
        <v>0.99</v>
      </c>
      <c r="O195" s="65">
        <f ca="1">_xll.SPRDOPT($J195,$I195,$G195,$M195,$K195,$L195,$N195,$B195-TODAY(),0,0)</f>
        <v>0.16811688572992242</v>
      </c>
      <c r="P195" s="110">
        <f t="shared" ca="1" si="28"/>
        <v>873507.31877172191</v>
      </c>
      <c r="Q195" s="110">
        <f ca="1">-$Q$11*$C195*VLOOKUP(B195,'MONTHLY CURVES'!$C$6:$M$329,3,0)</f>
        <v>-446087.9475624864</v>
      </c>
      <c r="R195" s="110">
        <f t="shared" ca="1" si="29"/>
        <v>427419.37120923551</v>
      </c>
      <c r="S195" s="120">
        <f ca="1">_xll.SPRDOPT($J195,$I195,$G195,$M195,$K195,$L195,$N195,$B195-TODAY(),0,1)*C195</f>
        <v>-1651099.710939175</v>
      </c>
      <c r="T195" s="120">
        <f ca="1">_xll.SPRDOPT($J195,$I195,$G195,$M195,$K195,$L195,$N195,$B195-TODAY(),0,2)*C195</f>
        <v>1714359.2544198888</v>
      </c>
      <c r="U195" s="122">
        <f t="shared" ca="1" si="30"/>
        <v>63259.543480713852</v>
      </c>
    </row>
    <row r="196" spans="1:21" x14ac:dyDescent="0.25">
      <c r="A196">
        <f t="shared" si="24"/>
        <v>2016</v>
      </c>
      <c r="B196" s="92">
        <f>Fetch!A193</f>
        <v>42705</v>
      </c>
      <c r="C196" s="98">
        <f t="shared" si="25"/>
        <v>5195833.333333333</v>
      </c>
      <c r="D196" s="273">
        <f t="shared" si="26"/>
        <v>0.02</v>
      </c>
      <c r="E196" s="282">
        <f>+'MONTHLY CURVES'!N188</f>
        <v>2.5000000000000001E-3</v>
      </c>
      <c r="F196" s="282">
        <f t="shared" si="31"/>
        <v>-2.7E-2</v>
      </c>
      <c r="G196" s="66">
        <f t="shared" si="27"/>
        <v>-4.4999999999999988E-3</v>
      </c>
      <c r="H196" s="66">
        <f>'ELBA CURVE'!N188</f>
        <v>-0.33688344594594599</v>
      </c>
      <c r="I196" s="64">
        <f>'MONTHLY CURVES'!F188</f>
        <v>5.2869999999999999</v>
      </c>
      <c r="J196" s="66">
        <f t="shared" si="22"/>
        <v>4.9501165540540537</v>
      </c>
      <c r="K196" s="70">
        <f>'MONTHLY CURVES'!G188</f>
        <v>0.17</v>
      </c>
      <c r="L196" s="71">
        <f t="shared" si="23"/>
        <v>0.17</v>
      </c>
      <c r="M196" s="108">
        <f>'MONTHLY CURVES'!D188</f>
        <v>5.71689635618386E-2</v>
      </c>
      <c r="N196" s="108">
        <f t="shared" si="32"/>
        <v>0.99</v>
      </c>
      <c r="O196" s="65">
        <f ca="1">_xll.SPRDOPT($J196,$I196,$G196,$M196,$K196,$L196,$N196,$B196-TODAY(),0,0)</f>
        <v>0.16921570835744934</v>
      </c>
      <c r="P196" s="110">
        <f t="shared" ca="1" si="28"/>
        <v>879216.6180072471</v>
      </c>
      <c r="Q196" s="110">
        <f ca="1">-$Q$11*$C196*VLOOKUP(B196,'MONTHLY CURVES'!$C$6:$M$329,3,0)</f>
        <v>-443666.47135748382</v>
      </c>
      <c r="R196" s="110">
        <f t="shared" ca="1" si="29"/>
        <v>435550.14664976328</v>
      </c>
      <c r="S196" s="120">
        <f ca="1">_xll.SPRDOPT($J196,$I196,$G196,$M196,$K196,$L196,$N196,$B196-TODAY(),0,1)*C196</f>
        <v>-1625553.4140669717</v>
      </c>
      <c r="T196" s="120">
        <f ca="1">_xll.SPRDOPT($J196,$I196,$G196,$M196,$K196,$L196,$N196,$B196-TODAY(),0,2)*C196</f>
        <v>1689680.592793023</v>
      </c>
      <c r="U196" s="122">
        <f t="shared" ca="1" si="30"/>
        <v>64127.178726051236</v>
      </c>
    </row>
    <row r="197" spans="1:21" x14ac:dyDescent="0.25">
      <c r="A197">
        <f t="shared" si="24"/>
        <v>2017</v>
      </c>
      <c r="B197" s="92">
        <f>Fetch!A194</f>
        <v>42736</v>
      </c>
      <c r="C197" s="98">
        <f t="shared" si="25"/>
        <v>5195833.333333333</v>
      </c>
      <c r="D197" s="273">
        <f t="shared" si="26"/>
        <v>0.02</v>
      </c>
      <c r="E197" s="282">
        <f>+'MONTHLY CURVES'!N189</f>
        <v>2.5000000000000001E-3</v>
      </c>
      <c r="F197" s="282">
        <f t="shared" si="31"/>
        <v>-2.7E-2</v>
      </c>
      <c r="G197" s="66">
        <f t="shared" si="27"/>
        <v>-4.4999999999999988E-3</v>
      </c>
      <c r="H197" s="66">
        <f>'ELBA CURVE'!N189</f>
        <v>-0.33688344594594599</v>
      </c>
      <c r="I197" s="64">
        <f>'MONTHLY CURVES'!F189</f>
        <v>5.3645000000000005</v>
      </c>
      <c r="J197" s="66">
        <f t="shared" si="22"/>
        <v>5.0276165540540543</v>
      </c>
      <c r="K197" s="70">
        <f>'MONTHLY CURVES'!G189</f>
        <v>0.17</v>
      </c>
      <c r="L197" s="71">
        <f t="shared" si="23"/>
        <v>0.17</v>
      </c>
      <c r="M197" s="108">
        <f>'MONTHLY CURVES'!D189</f>
        <v>5.7226525309123304E-2</v>
      </c>
      <c r="N197" s="108">
        <f t="shared" si="32"/>
        <v>0.99</v>
      </c>
      <c r="O197" s="65">
        <f ca="1">_xll.SPRDOPT($J197,$I197,$G197,$M197,$K197,$L197,$N197,$B197-TODAY(),0,0)</f>
        <v>0.16938412896867303</v>
      </c>
      <c r="P197" s="110">
        <f t="shared" ca="1" si="28"/>
        <v>880091.70343306358</v>
      </c>
      <c r="Q197" s="110">
        <f ca="1">-$Q$11*$C197*VLOOKUP(B197,'MONTHLY CURVES'!$C$6:$M$329,3,0)</f>
        <v>-441173.9742926468</v>
      </c>
      <c r="R197" s="110">
        <f t="shared" ca="1" si="29"/>
        <v>438917.72914041678</v>
      </c>
      <c r="S197" s="120">
        <f ca="1">_xll.SPRDOPT($J197,$I197,$G197,$M197,$K197,$L197,$N197,$B197-TODAY(),0,1)*C197</f>
        <v>-1607483.5620699902</v>
      </c>
      <c r="T197" s="120">
        <f ca="1">_xll.SPRDOPT($J197,$I197,$G197,$M197,$K197,$L197,$N197,$B197-TODAY(),0,2)*C197</f>
        <v>1671967.2068697629</v>
      </c>
      <c r="U197" s="122">
        <f t="shared" ca="1" si="30"/>
        <v>64483.64479977265</v>
      </c>
    </row>
    <row r="198" spans="1:21" x14ac:dyDescent="0.25">
      <c r="A198">
        <f t="shared" si="24"/>
        <v>2017</v>
      </c>
      <c r="B198" s="92">
        <f>Fetch!A195</f>
        <v>42767</v>
      </c>
      <c r="C198" s="98">
        <f t="shared" si="25"/>
        <v>5195833.333333333</v>
      </c>
      <c r="D198" s="273">
        <f t="shared" si="26"/>
        <v>0.02</v>
      </c>
      <c r="E198" s="282">
        <f>+'MONTHLY CURVES'!N190</f>
        <v>2.5000000000000001E-3</v>
      </c>
      <c r="F198" s="282">
        <f t="shared" si="31"/>
        <v>-2.7E-2</v>
      </c>
      <c r="G198" s="66">
        <f t="shared" si="27"/>
        <v>-4.4999999999999988E-3</v>
      </c>
      <c r="H198" s="66">
        <f>'ELBA CURVE'!N190</f>
        <v>-0.33688344594594599</v>
      </c>
      <c r="I198" s="64">
        <f>'MONTHLY CURVES'!F190</f>
        <v>5.2765000000000004</v>
      </c>
      <c r="J198" s="66">
        <f t="shared" si="22"/>
        <v>4.9396165540540542</v>
      </c>
      <c r="K198" s="70">
        <f>'MONTHLY CURVES'!G190</f>
        <v>0.17</v>
      </c>
      <c r="L198" s="71">
        <f t="shared" si="23"/>
        <v>0.17</v>
      </c>
      <c r="M198" s="108">
        <f>'MONTHLY CURVES'!D190</f>
        <v>5.7284087057511104E-2</v>
      </c>
      <c r="N198" s="108">
        <f t="shared" si="32"/>
        <v>0.99</v>
      </c>
      <c r="O198" s="65">
        <f ca="1">_xll.SPRDOPT($J198,$I198,$G198,$M198,$K198,$L198,$N198,$B198-TODAY(),0,0)</f>
        <v>0.16750816299537943</v>
      </c>
      <c r="P198" s="110">
        <f t="shared" ca="1" si="28"/>
        <v>870344.49689682561</v>
      </c>
      <c r="Q198" s="110">
        <f ca="1">-$Q$11*$C198*VLOOKUP(B198,'MONTHLY CURVES'!$C$6:$M$329,3,0)</f>
        <v>-438691.3231795145</v>
      </c>
      <c r="R198" s="110">
        <f t="shared" ca="1" si="29"/>
        <v>431653.17371731112</v>
      </c>
      <c r="S198" s="120">
        <f ca="1">_xll.SPRDOPT($J198,$I198,$G198,$M198,$K198,$L198,$N198,$B198-TODAY(),0,1)*C198</f>
        <v>-1605123.9845136502</v>
      </c>
      <c r="T198" s="120">
        <f ca="1">_xll.SPRDOPT($J198,$I198,$G198,$M198,$K198,$L198,$N198,$B198-TODAY(),0,2)*C198</f>
        <v>1668984.1303666972</v>
      </c>
      <c r="U198" s="122">
        <f t="shared" ca="1" si="30"/>
        <v>63860.145853047026</v>
      </c>
    </row>
    <row r="199" spans="1:21" x14ac:dyDescent="0.25">
      <c r="A199">
        <f t="shared" si="24"/>
        <v>2017</v>
      </c>
      <c r="B199" s="92">
        <f>Fetch!A196</f>
        <v>42795</v>
      </c>
      <c r="C199" s="98">
        <f t="shared" si="25"/>
        <v>5195833.333333333</v>
      </c>
      <c r="D199" s="273">
        <f t="shared" si="26"/>
        <v>0.02</v>
      </c>
      <c r="E199" s="282">
        <f>+'MONTHLY CURVES'!N191</f>
        <v>2.5000000000000001E-3</v>
      </c>
      <c r="F199" s="282">
        <f t="shared" si="31"/>
        <v>-2.7E-2</v>
      </c>
      <c r="G199" s="66">
        <f t="shared" si="27"/>
        <v>-4.4999999999999988E-3</v>
      </c>
      <c r="H199" s="66">
        <f>'ELBA CURVE'!N191</f>
        <v>-0.33688344594594599</v>
      </c>
      <c r="I199" s="64">
        <f>'MONTHLY CURVES'!F191</f>
        <v>5.1375000000000002</v>
      </c>
      <c r="J199" s="66">
        <f t="shared" si="22"/>
        <v>4.800616554054054</v>
      </c>
      <c r="K199" s="70">
        <f>'MONTHLY CURVES'!G191</f>
        <v>0.17</v>
      </c>
      <c r="L199" s="71">
        <f t="shared" si="23"/>
        <v>0.17</v>
      </c>
      <c r="M199" s="108">
        <f>'MONTHLY CURVES'!D191</f>
        <v>5.7336078315066305E-2</v>
      </c>
      <c r="N199" s="108">
        <f t="shared" si="32"/>
        <v>0.99</v>
      </c>
      <c r="O199" s="65">
        <f ca="1">_xll.SPRDOPT($J199,$I199,$G199,$M199,$K199,$L199,$N199,$B199-TODAY(),0,0)</f>
        <v>0.16510311829608532</v>
      </c>
      <c r="P199" s="110">
        <f t="shared" ca="1" si="28"/>
        <v>857848.28548007656</v>
      </c>
      <c r="Q199" s="110">
        <f ca="1">-$Q$11*$C199*VLOOKUP(B199,'MONTHLY CURVES'!$C$6:$M$329,3,0)</f>
        <v>-436457.3845169291</v>
      </c>
      <c r="R199" s="110">
        <f t="shared" ca="1" si="29"/>
        <v>421390.90096314746</v>
      </c>
      <c r="S199" s="120">
        <f ca="1">_xll.SPRDOPT($J199,$I199,$G199,$M199,$K199,$L199,$N199,$B199-TODAY(),0,1)*C199</f>
        <v>-1608959.2780692414</v>
      </c>
      <c r="T199" s="120">
        <f ca="1">_xll.SPRDOPT($J199,$I199,$G199,$M199,$K199,$L199,$N199,$B199-TODAY(),0,2)*C199</f>
        <v>1671866.27766128</v>
      </c>
      <c r="U199" s="122">
        <f t="shared" ca="1" si="30"/>
        <v>62906.99959203857</v>
      </c>
    </row>
    <row r="200" spans="1:21" x14ac:dyDescent="0.25">
      <c r="A200">
        <f t="shared" si="24"/>
        <v>2017</v>
      </c>
      <c r="B200" s="92">
        <f>Fetch!A197</f>
        <v>42826</v>
      </c>
      <c r="C200" s="98">
        <f t="shared" si="25"/>
        <v>5195833.333333333</v>
      </c>
      <c r="D200" s="273">
        <f t="shared" si="26"/>
        <v>0.02</v>
      </c>
      <c r="E200" s="282">
        <f>+'MONTHLY CURVES'!N192</f>
        <v>2.5000000000000001E-3</v>
      </c>
      <c r="F200" s="282">
        <f t="shared" si="31"/>
        <v>-2.7E-2</v>
      </c>
      <c r="G200" s="66">
        <f t="shared" si="27"/>
        <v>-4.4999999999999988E-3</v>
      </c>
      <c r="H200" s="66">
        <f>'ELBA CURVE'!N192</f>
        <v>-0.33688344594594599</v>
      </c>
      <c r="I200" s="64">
        <f>'MONTHLY CURVES'!F192</f>
        <v>4.9835000000000003</v>
      </c>
      <c r="J200" s="66">
        <f t="shared" si="22"/>
        <v>4.646616554054054</v>
      </c>
      <c r="K200" s="70">
        <f>'MONTHLY CURVES'!G192</f>
        <v>0.17</v>
      </c>
      <c r="L200" s="71">
        <f t="shared" si="23"/>
        <v>0.17</v>
      </c>
      <c r="M200" s="108">
        <f>'MONTHLY CURVES'!D192</f>
        <v>5.7393640065551504E-2</v>
      </c>
      <c r="N200" s="108">
        <f t="shared" si="32"/>
        <v>0.99</v>
      </c>
      <c r="O200" s="65">
        <f ca="1">_xll.SPRDOPT($J200,$I200,$G200,$M200,$K200,$L200,$N200,$B200-TODAY(),0,0)</f>
        <v>0.16247416915112903</v>
      </c>
      <c r="P200" s="110">
        <f t="shared" ca="1" si="28"/>
        <v>844188.70388107456</v>
      </c>
      <c r="Q200" s="110">
        <f ca="1">-$Q$11*$C200*VLOOKUP(B200,'MONTHLY CURVES'!$C$6:$M$329,3,0)</f>
        <v>-433993.44929656875</v>
      </c>
      <c r="R200" s="110">
        <f t="shared" ca="1" si="29"/>
        <v>410195.2545845058</v>
      </c>
      <c r="S200" s="120">
        <f ca="1">_xll.SPRDOPT($J200,$I200,$G200,$M200,$K200,$L200,$N200,$B200-TODAY(),0,1)*C200</f>
        <v>-1613757.4321036516</v>
      </c>
      <c r="T200" s="120">
        <f ca="1">_xll.SPRDOPT($J200,$I200,$G200,$M200,$K200,$L200,$N200,$B200-TODAY(),0,2)*C200</f>
        <v>1675546.8485431403</v>
      </c>
      <c r="U200" s="122">
        <f t="shared" ca="1" si="30"/>
        <v>61789.416439488763</v>
      </c>
    </row>
    <row r="201" spans="1:21" x14ac:dyDescent="0.25">
      <c r="A201">
        <f t="shared" si="24"/>
        <v>2017</v>
      </c>
      <c r="B201" s="92">
        <f>Fetch!A198</f>
        <v>42856</v>
      </c>
      <c r="C201" s="98">
        <f t="shared" si="25"/>
        <v>5195833.333333333</v>
      </c>
      <c r="D201" s="273">
        <f t="shared" si="26"/>
        <v>0.02</v>
      </c>
      <c r="E201" s="282">
        <f>+'MONTHLY CURVES'!N193</f>
        <v>2.5000000000000001E-3</v>
      </c>
      <c r="F201" s="282">
        <f t="shared" si="31"/>
        <v>-2.7E-2</v>
      </c>
      <c r="G201" s="66">
        <f t="shared" si="27"/>
        <v>-4.4999999999999988E-3</v>
      </c>
      <c r="H201" s="66">
        <f>'ELBA CURVE'!N193</f>
        <v>-0.33688344594594599</v>
      </c>
      <c r="I201" s="64">
        <f>'MONTHLY CURVES'!F193</f>
        <v>4.9885000000000002</v>
      </c>
      <c r="J201" s="66">
        <f t="shared" si="22"/>
        <v>4.6516165540540539</v>
      </c>
      <c r="K201" s="70">
        <f>'MONTHLY CURVES'!G193</f>
        <v>0.17</v>
      </c>
      <c r="L201" s="71">
        <f t="shared" si="23"/>
        <v>0.17</v>
      </c>
      <c r="M201" s="108">
        <f>'MONTHLY CURVES'!D193</f>
        <v>5.7449344986425704E-2</v>
      </c>
      <c r="N201" s="108">
        <f t="shared" si="32"/>
        <v>0.99</v>
      </c>
      <c r="O201" s="65">
        <f ca="1">_xll.SPRDOPT($J201,$I201,$G201,$M201,$K201,$L201,$N201,$B201-TODAY(),0,0)</f>
        <v>0.16178100087936681</v>
      </c>
      <c r="P201" s="110">
        <f t="shared" ca="1" si="28"/>
        <v>840587.11706904334</v>
      </c>
      <c r="Q201" s="110">
        <f ca="1">-$Q$11*$C201*VLOOKUP(B201,'MONTHLY CURVES'!$C$6:$M$329,3,0)</f>
        <v>-431618.34699602111</v>
      </c>
      <c r="R201" s="110">
        <f t="shared" ca="1" si="29"/>
        <v>408968.77007302223</v>
      </c>
      <c r="S201" s="120">
        <f ca="1">_xll.SPRDOPT($J201,$I201,$G201,$M201,$K201,$L201,$N201,$B201-TODAY(),0,1)*C201</f>
        <v>-1602880.6349995555</v>
      </c>
      <c r="T201" s="120">
        <f ca="1">_xll.SPRDOPT($J201,$I201,$G201,$M201,$K201,$L201,$N201,$B201-TODAY(),0,2)*C201</f>
        <v>1664610.8367487644</v>
      </c>
      <c r="U201" s="122">
        <f t="shared" ca="1" si="30"/>
        <v>61730.201749208849</v>
      </c>
    </row>
    <row r="202" spans="1:21" x14ac:dyDescent="0.25">
      <c r="A202">
        <f t="shared" si="24"/>
        <v>2017</v>
      </c>
      <c r="B202" s="92">
        <f>Fetch!A199</f>
        <v>42887</v>
      </c>
      <c r="C202" s="98">
        <f t="shared" si="25"/>
        <v>5195833.333333333</v>
      </c>
      <c r="D202" s="273">
        <f t="shared" si="26"/>
        <v>0.02</v>
      </c>
      <c r="E202" s="282">
        <f>+'MONTHLY CURVES'!N194</f>
        <v>2.5000000000000001E-3</v>
      </c>
      <c r="F202" s="282">
        <f t="shared" si="31"/>
        <v>-2.7E-2</v>
      </c>
      <c r="G202" s="66">
        <f t="shared" si="27"/>
        <v>-4.4999999999999988E-3</v>
      </c>
      <c r="H202" s="66">
        <f>'ELBA CURVE'!N194</f>
        <v>-0.33688344594594599</v>
      </c>
      <c r="I202" s="64">
        <f>'MONTHLY CURVES'!F194</f>
        <v>5.0265000000000004</v>
      </c>
      <c r="J202" s="66">
        <f t="shared" si="22"/>
        <v>4.6896165540540542</v>
      </c>
      <c r="K202" s="70">
        <f>'MONTHLY CURVES'!G194</f>
        <v>0.17</v>
      </c>
      <c r="L202" s="71">
        <f t="shared" si="23"/>
        <v>0.17</v>
      </c>
      <c r="M202" s="108">
        <f>'MONTHLY CURVES'!D194</f>
        <v>5.75069067390803E-2</v>
      </c>
      <c r="N202" s="108">
        <f t="shared" si="32"/>
        <v>0.99</v>
      </c>
      <c r="O202" s="65">
        <f ca="1">_xll.SPRDOPT($J202,$I202,$G202,$M202,$K202,$L202,$N202,$B202-TODAY(),0,0)</f>
        <v>0.16145671321576835</v>
      </c>
      <c r="P202" s="110">
        <f t="shared" ca="1" si="28"/>
        <v>838902.17241692962</v>
      </c>
      <c r="Q202" s="110">
        <f ca="1">-$Q$11*$C202*VLOOKUP(B202,'MONTHLY CURVES'!$C$6:$M$329,3,0)</f>
        <v>-429173.72871007759</v>
      </c>
      <c r="R202" s="110">
        <f t="shared" ca="1" si="29"/>
        <v>409728.44370685203</v>
      </c>
      <c r="S202" s="120">
        <f ca="1">_xll.SPRDOPT($J202,$I202,$G202,$M202,$K202,$L202,$N202,$B202-TODAY(),0,1)*C202</f>
        <v>-1588409.5949921363</v>
      </c>
      <c r="T202" s="120">
        <f ca="1">_xll.SPRDOPT($J202,$I202,$G202,$M202,$K202,$L202,$N202,$B202-TODAY(),0,2)*C202</f>
        <v>1650294.9043774873</v>
      </c>
      <c r="U202" s="122">
        <f t="shared" ca="1" si="30"/>
        <v>61885.309385350905</v>
      </c>
    </row>
    <row r="203" spans="1:21" x14ac:dyDescent="0.25">
      <c r="A203">
        <f t="shared" si="24"/>
        <v>2017</v>
      </c>
      <c r="B203" s="92">
        <f>Fetch!A200</f>
        <v>42917</v>
      </c>
      <c r="C203" s="98">
        <f t="shared" si="25"/>
        <v>5195833.333333333</v>
      </c>
      <c r="D203" s="273">
        <f t="shared" si="26"/>
        <v>0.02</v>
      </c>
      <c r="E203" s="282">
        <f>+'MONTHLY CURVES'!N195</f>
        <v>2.5000000000000001E-3</v>
      </c>
      <c r="F203" s="282">
        <f t="shared" si="31"/>
        <v>-2.7E-2</v>
      </c>
      <c r="G203" s="66">
        <f t="shared" si="27"/>
        <v>-4.4999999999999988E-3</v>
      </c>
      <c r="H203" s="66">
        <f>'ELBA CURVE'!N195</f>
        <v>-0.33688344594594599</v>
      </c>
      <c r="I203" s="64">
        <f>'MONTHLY CURVES'!F195</f>
        <v>5.0715000000000003</v>
      </c>
      <c r="J203" s="66">
        <f t="shared" si="22"/>
        <v>4.7346165540540541</v>
      </c>
      <c r="K203" s="70">
        <f>'MONTHLY CURVES'!G195</f>
        <v>0.17</v>
      </c>
      <c r="L203" s="71">
        <f t="shared" si="23"/>
        <v>0.17</v>
      </c>
      <c r="M203" s="108">
        <f>'MONTHLY CURVES'!D195</f>
        <v>5.7562611662052898E-2</v>
      </c>
      <c r="N203" s="108">
        <f t="shared" si="32"/>
        <v>0.99</v>
      </c>
      <c r="O203" s="65">
        <f ca="1">_xll.SPRDOPT($J203,$I203,$G203,$M203,$K203,$L203,$N203,$B203-TODAY(),0,0)</f>
        <v>0.16124316370150807</v>
      </c>
      <c r="P203" s="110">
        <f t="shared" ca="1" si="28"/>
        <v>837792.60473241901</v>
      </c>
      <c r="Q203" s="110">
        <f ca="1">-$Q$11*$C203*VLOOKUP(B203,'MONTHLY CURVES'!$C$6:$M$329,3,0)</f>
        <v>-426817.30315909855</v>
      </c>
      <c r="R203" s="110">
        <f t="shared" ca="1" si="29"/>
        <v>410975.30157332047</v>
      </c>
      <c r="S203" s="120">
        <f ca="1">_xll.SPRDOPT($J203,$I203,$G203,$M203,$K203,$L203,$N203,$B203-TODAY(),0,1)*C203</f>
        <v>-1573752.4440527877</v>
      </c>
      <c r="T203" s="120">
        <f ca="1">_xll.SPRDOPT($J203,$I203,$G203,$M203,$K203,$L203,$N203,$B203-TODAY(),0,2)*C203</f>
        <v>1635830.574217163</v>
      </c>
      <c r="U203" s="122">
        <f t="shared" ca="1" si="30"/>
        <v>62078.130164375296</v>
      </c>
    </row>
    <row r="204" spans="1:21" x14ac:dyDescent="0.25">
      <c r="A204">
        <f t="shared" si="24"/>
        <v>2017</v>
      </c>
      <c r="B204" s="92">
        <f>Fetch!A201</f>
        <v>42948</v>
      </c>
      <c r="C204" s="98">
        <f t="shared" si="25"/>
        <v>5195833.333333333</v>
      </c>
      <c r="D204" s="273">
        <f t="shared" si="26"/>
        <v>0.02</v>
      </c>
      <c r="E204" s="282">
        <f>+'MONTHLY CURVES'!N196</f>
        <v>2.5000000000000001E-3</v>
      </c>
      <c r="F204" s="282">
        <f t="shared" si="31"/>
        <v>-2.7E-2</v>
      </c>
      <c r="G204" s="66">
        <f t="shared" si="27"/>
        <v>-4.4999999999999988E-3</v>
      </c>
      <c r="H204" s="66">
        <f>'ELBA CURVE'!N196</f>
        <v>-0.33688344594594599</v>
      </c>
      <c r="I204" s="64">
        <f>'MONTHLY CURVES'!F196</f>
        <v>5.1095000000000006</v>
      </c>
      <c r="J204" s="66">
        <f t="shared" si="22"/>
        <v>4.7726165540540544</v>
      </c>
      <c r="K204" s="70">
        <f>'MONTHLY CURVES'!G196</f>
        <v>0.17</v>
      </c>
      <c r="L204" s="71">
        <f t="shared" si="23"/>
        <v>0.17</v>
      </c>
      <c r="M204" s="108">
        <f>'MONTHLY CURVES'!D196</f>
        <v>5.7620173416876398E-2</v>
      </c>
      <c r="N204" s="108">
        <f t="shared" si="32"/>
        <v>0.99</v>
      </c>
      <c r="O204" s="65">
        <f ca="1">_xll.SPRDOPT($J204,$I204,$G204,$M204,$K204,$L204,$N204,$B204-TODAY(),0,0)</f>
        <v>0.16092319206968128</v>
      </c>
      <c r="P204" s="110">
        <f t="shared" ca="1" si="28"/>
        <v>836130.08546205226</v>
      </c>
      <c r="Q204" s="110">
        <f ca="1">-$Q$11*$C204*VLOOKUP(B204,'MONTHLY CURVES'!$C$6:$M$329,3,0)</f>
        <v>-424391.96611532819</v>
      </c>
      <c r="R204" s="110">
        <f t="shared" ca="1" si="29"/>
        <v>411738.11934672407</v>
      </c>
      <c r="S204" s="120">
        <f ca="1">_xll.SPRDOPT($J204,$I204,$G204,$M204,$K204,$L204,$N204,$B204-TODAY(),0,1)*C204</f>
        <v>-1559613.0111463387</v>
      </c>
      <c r="T204" s="120">
        <f ca="1">_xll.SPRDOPT($J204,$I204,$G204,$M204,$K204,$L204,$N204,$B204-TODAY(),0,2)*C204</f>
        <v>1621823.9494501322</v>
      </c>
      <c r="U204" s="122">
        <f t="shared" ca="1" si="30"/>
        <v>62210.938303793548</v>
      </c>
    </row>
    <row r="205" spans="1:21" x14ac:dyDescent="0.25">
      <c r="A205">
        <f t="shared" si="24"/>
        <v>2017</v>
      </c>
      <c r="B205" s="92">
        <f>Fetch!A202</f>
        <v>42979</v>
      </c>
      <c r="C205" s="98">
        <f t="shared" si="25"/>
        <v>5195833.333333333</v>
      </c>
      <c r="D205" s="273">
        <f t="shared" si="26"/>
        <v>0.02</v>
      </c>
      <c r="E205" s="282">
        <f>+'MONTHLY CURVES'!N197</f>
        <v>2.5000000000000001E-3</v>
      </c>
      <c r="F205" s="282">
        <f t="shared" si="31"/>
        <v>-2.7E-2</v>
      </c>
      <c r="G205" s="66">
        <f t="shared" si="27"/>
        <v>-4.4999999999999988E-3</v>
      </c>
      <c r="H205" s="66">
        <f>'ELBA CURVE'!N197</f>
        <v>-0.33688344594594599</v>
      </c>
      <c r="I205" s="64">
        <f>'MONTHLY CURVES'!F197</f>
        <v>5.1035000000000004</v>
      </c>
      <c r="J205" s="66">
        <f t="shared" si="22"/>
        <v>4.7666165540540542</v>
      </c>
      <c r="K205" s="70">
        <f>'MONTHLY CURVES'!G197</f>
        <v>0.17</v>
      </c>
      <c r="L205" s="71">
        <f t="shared" si="23"/>
        <v>0.17</v>
      </c>
      <c r="M205" s="108">
        <f>'MONTHLY CURVES'!D197</f>
        <v>5.7677735172801704E-2</v>
      </c>
      <c r="N205" s="108">
        <f t="shared" si="32"/>
        <v>0.99</v>
      </c>
      <c r="O205" s="65">
        <f ca="1">_xll.SPRDOPT($J205,$I205,$G205,$M205,$K205,$L205,$N205,$B205-TODAY(),0,0)</f>
        <v>0.16007840589521566</v>
      </c>
      <c r="P205" s="110">
        <f t="shared" ca="1" si="28"/>
        <v>831740.71729722468</v>
      </c>
      <c r="Q205" s="110">
        <f ca="1">-$Q$11*$C205*VLOOKUP(B205,'MONTHLY CURVES'!$C$6:$M$329,3,0)</f>
        <v>-421976.41350050509</v>
      </c>
      <c r="R205" s="110">
        <f t="shared" ca="1" si="29"/>
        <v>409764.30379671959</v>
      </c>
      <c r="S205" s="120">
        <f ca="1">_xll.SPRDOPT($J205,$I205,$G205,$M205,$K205,$L205,$N205,$B205-TODAY(),0,1)*C205</f>
        <v>-1549810.2339083834</v>
      </c>
      <c r="T205" s="120">
        <f ca="1">_xll.SPRDOPT($J205,$I205,$G205,$M205,$K205,$L205,$N205,$B205-TODAY(),0,2)*C205</f>
        <v>1611872.614826927</v>
      </c>
      <c r="U205" s="122">
        <f t="shared" ca="1" si="30"/>
        <v>62062.380918543553</v>
      </c>
    </row>
    <row r="206" spans="1:21" x14ac:dyDescent="0.25">
      <c r="A206">
        <f t="shared" si="24"/>
        <v>2017</v>
      </c>
      <c r="B206" s="92">
        <f>Fetch!A203</f>
        <v>43009</v>
      </c>
      <c r="C206" s="98">
        <f t="shared" si="25"/>
        <v>5195833.333333333</v>
      </c>
      <c r="D206" s="273">
        <f t="shared" si="26"/>
        <v>0.02</v>
      </c>
      <c r="E206" s="282">
        <f>+'MONTHLY CURVES'!N198</f>
        <v>2.5000000000000001E-3</v>
      </c>
      <c r="F206" s="282">
        <f t="shared" si="31"/>
        <v>-2.7E-2</v>
      </c>
      <c r="G206" s="66">
        <f t="shared" si="27"/>
        <v>-4.4999999999999988E-3</v>
      </c>
      <c r="H206" s="66">
        <f>'ELBA CURVE'!N198</f>
        <v>-0.33688344594594599</v>
      </c>
      <c r="I206" s="64">
        <f>'MONTHLY CURVES'!F198</f>
        <v>5.1035000000000004</v>
      </c>
      <c r="J206" s="66">
        <f t="shared" ref="J206:J269" si="33">+I206+H206</f>
        <v>4.7666165540540542</v>
      </c>
      <c r="K206" s="70">
        <f>'MONTHLY CURVES'!G198</f>
        <v>0.17</v>
      </c>
      <c r="L206" s="71">
        <f t="shared" ref="L206:L269" si="34">+K206</f>
        <v>0.17</v>
      </c>
      <c r="M206" s="108">
        <f>'MONTHLY CURVES'!D198</f>
        <v>5.7733440098940707E-2</v>
      </c>
      <c r="N206" s="108">
        <f t="shared" si="32"/>
        <v>0.99</v>
      </c>
      <c r="O206" s="65">
        <f ca="1">_xll.SPRDOPT($J206,$I206,$G206,$M206,$K206,$L206,$N206,$B206-TODAY(),0,0)</f>
        <v>0.15933207716915712</v>
      </c>
      <c r="P206" s="110">
        <f t="shared" ca="1" si="28"/>
        <v>827862.91762474552</v>
      </c>
      <c r="Q206" s="110">
        <f ca="1">-$Q$11*$C206*VLOOKUP(B206,'MONTHLY CURVES'!$C$6:$M$329,3,0)</f>
        <v>-419648.08870223304</v>
      </c>
      <c r="R206" s="110">
        <f t="shared" ca="1" si="29"/>
        <v>408214.82892251248</v>
      </c>
      <c r="S206" s="120">
        <f ca="1">_xll.SPRDOPT($J206,$I206,$G206,$M206,$K206,$L206,$N206,$B206-TODAY(),0,1)*C206</f>
        <v>-1539823.3399879944</v>
      </c>
      <c r="T206" s="120">
        <f ca="1">_xll.SPRDOPT($J206,$I206,$G206,$M206,$K206,$L206,$N206,$B206-TODAY(),0,2)*C206</f>
        <v>1601776.2734741</v>
      </c>
      <c r="U206" s="122">
        <f t="shared" ca="1" si="30"/>
        <v>61952.933486105641</v>
      </c>
    </row>
    <row r="207" spans="1:21" x14ac:dyDescent="0.25">
      <c r="A207">
        <f t="shared" ref="A207:A270" si="35">YEAR(B207)</f>
        <v>2017</v>
      </c>
      <c r="B207" s="92">
        <f>Fetch!A204</f>
        <v>43040</v>
      </c>
      <c r="C207" s="98">
        <f t="shared" ref="C207:C218" si="36">58000000*1.075/12</f>
        <v>5195833.333333333</v>
      </c>
      <c r="D207" s="273">
        <f t="shared" ref="D207:D270" si="37">+D206</f>
        <v>0.02</v>
      </c>
      <c r="E207" s="282">
        <f>+'MONTHLY CURVES'!N199</f>
        <v>2.5000000000000001E-3</v>
      </c>
      <c r="F207" s="282">
        <f t="shared" si="31"/>
        <v>-2.7E-2</v>
      </c>
      <c r="G207" s="66">
        <f t="shared" ref="G207:G270" si="38">+D207+F207+E207</f>
        <v>-4.4999999999999988E-3</v>
      </c>
      <c r="H207" s="66">
        <f>'ELBA CURVE'!N199</f>
        <v>-0.33688344594594599</v>
      </c>
      <c r="I207" s="64">
        <f>'MONTHLY CURVES'!F199</f>
        <v>5.2525000000000004</v>
      </c>
      <c r="J207" s="66">
        <f t="shared" si="33"/>
        <v>4.9156165540540542</v>
      </c>
      <c r="K207" s="70">
        <f>'MONTHLY CURVES'!G199</f>
        <v>0.17</v>
      </c>
      <c r="L207" s="71">
        <f t="shared" si="34"/>
        <v>0.17</v>
      </c>
      <c r="M207" s="108">
        <f>'MONTHLY CURVES'!D199</f>
        <v>5.7791001857034903E-2</v>
      </c>
      <c r="N207" s="108">
        <f t="shared" si="32"/>
        <v>0.99</v>
      </c>
      <c r="O207" s="65">
        <f ca="1">_xll.SPRDOPT($J207,$I207,$G207,$M207,$K207,$L207,$N207,$B207-TODAY(),0,0)</f>
        <v>0.16034876646049051</v>
      </c>
      <c r="P207" s="110">
        <f t="shared" ref="P207:P270" ca="1" si="39">+O207*C207</f>
        <v>833145.46573429857</v>
      </c>
      <c r="Q207" s="110">
        <f ca="1">-$Q$11*$C207*VLOOKUP(B207,'MONTHLY CURVES'!$C$6:$M$329,3,0)</f>
        <v>-417251.76022587897</v>
      </c>
      <c r="R207" s="110">
        <f t="shared" ref="R207:R270" ca="1" si="40">+Q207+P207</f>
        <v>415893.7055084196</v>
      </c>
      <c r="S207" s="120">
        <f ca="1">_xll.SPRDOPT($J207,$I207,$G207,$M207,$K207,$L207,$N207,$B207-TODAY(),0,1)*C207</f>
        <v>-1515834.6225656753</v>
      </c>
      <c r="T207" s="120">
        <f ca="1">_xll.SPRDOPT($J207,$I207,$G207,$M207,$K207,$L207,$N207,$B207-TODAY(),0,2)*C207</f>
        <v>1578554.2322520113</v>
      </c>
      <c r="U207" s="122">
        <f t="shared" ref="U207:U270" ca="1" si="41">+T207+S207</f>
        <v>62719.609686336014</v>
      </c>
    </row>
    <row r="208" spans="1:21" x14ac:dyDescent="0.25">
      <c r="A208">
        <f t="shared" si="35"/>
        <v>2017</v>
      </c>
      <c r="B208" s="92">
        <f>Fetch!A205</f>
        <v>43070</v>
      </c>
      <c r="C208" s="98">
        <f t="shared" si="36"/>
        <v>5195833.333333333</v>
      </c>
      <c r="D208" s="273">
        <f t="shared" si="37"/>
        <v>0.02</v>
      </c>
      <c r="E208" s="282">
        <f>+'MONTHLY CURVES'!N200</f>
        <v>2.5000000000000001E-3</v>
      </c>
      <c r="F208" s="282">
        <f t="shared" ref="F208:F271" si="42">+F207</f>
        <v>-2.7E-2</v>
      </c>
      <c r="G208" s="66">
        <f t="shared" si="38"/>
        <v>-4.4999999999999988E-3</v>
      </c>
      <c r="H208" s="66">
        <f>'ELBA CURVE'!N200</f>
        <v>-0.33688344594594599</v>
      </c>
      <c r="I208" s="64">
        <f>'MONTHLY CURVES'!F200</f>
        <v>5.4045000000000005</v>
      </c>
      <c r="J208" s="66">
        <f t="shared" si="33"/>
        <v>5.0676165540540543</v>
      </c>
      <c r="K208" s="70">
        <f>'MONTHLY CURVES'!G200</f>
        <v>0.17</v>
      </c>
      <c r="L208" s="71">
        <f t="shared" si="34"/>
        <v>0.17</v>
      </c>
      <c r="M208" s="108">
        <f>'MONTHLY CURVES'!D200</f>
        <v>5.78467067852717E-2</v>
      </c>
      <c r="N208" s="108">
        <f t="shared" ref="N208:N271" si="43">+N207</f>
        <v>0.99</v>
      </c>
      <c r="O208" s="65">
        <f ca="1">_xll.SPRDOPT($J208,$I208,$G208,$M208,$K208,$L208,$N208,$B208-TODAY(),0,0)</f>
        <v>0.1614461297473537</v>
      </c>
      <c r="P208" s="110">
        <f t="shared" ca="1" si="39"/>
        <v>838847.18247895851</v>
      </c>
      <c r="Q208" s="110">
        <f ca="1">-$Q$11*$C208*VLOOKUP(B208,'MONTHLY CURVES'!$C$6:$M$329,3,0)</f>
        <v>-414942.02028483269</v>
      </c>
      <c r="R208" s="110">
        <f t="shared" ca="1" si="40"/>
        <v>423905.16219412582</v>
      </c>
      <c r="S208" s="120">
        <f ca="1">_xll.SPRDOPT($J208,$I208,$G208,$M208,$K208,$L208,$N208,$B208-TODAY(),0,1)*C208</f>
        <v>-1492784.8107276871</v>
      </c>
      <c r="T208" s="120">
        <f ca="1">_xll.SPRDOPT($J208,$I208,$G208,$M208,$K208,$L208,$N208,$B208-TODAY(),0,2)*C208</f>
        <v>1556213.3733780899</v>
      </c>
      <c r="U208" s="122">
        <f t="shared" ca="1" si="41"/>
        <v>63428.562650402775</v>
      </c>
    </row>
    <row r="209" spans="1:21" x14ac:dyDescent="0.25">
      <c r="A209">
        <f t="shared" si="35"/>
        <v>2018</v>
      </c>
      <c r="B209" s="92">
        <f>Fetch!A206</f>
        <v>43101</v>
      </c>
      <c r="C209" s="98">
        <f t="shared" si="36"/>
        <v>5195833.333333333</v>
      </c>
      <c r="D209" s="273">
        <f t="shared" si="37"/>
        <v>0.02</v>
      </c>
      <c r="E209" s="282">
        <f>+'MONTHLY CURVES'!N201</f>
        <v>2.5000000000000001E-3</v>
      </c>
      <c r="F209" s="282">
        <f t="shared" si="42"/>
        <v>-2.7E-2</v>
      </c>
      <c r="G209" s="66">
        <f t="shared" si="38"/>
        <v>-4.4999999999999988E-3</v>
      </c>
      <c r="H209" s="66">
        <f>'ELBA CURVE'!N201</f>
        <v>-0.33688344594594599</v>
      </c>
      <c r="I209" s="64">
        <f>'MONTHLY CURVES'!F201</f>
        <v>5.4820000000000002</v>
      </c>
      <c r="J209" s="66">
        <f t="shared" si="33"/>
        <v>5.145116554054054</v>
      </c>
      <c r="K209" s="70">
        <f>'MONTHLY CURVES'!G201</f>
        <v>0.17</v>
      </c>
      <c r="L209" s="71">
        <f t="shared" si="34"/>
        <v>0.17</v>
      </c>
      <c r="M209" s="108">
        <f>'MONTHLY CURVES'!D201</f>
        <v>5.7904268545534897E-2</v>
      </c>
      <c r="N209" s="108">
        <f t="shared" si="43"/>
        <v>0.99</v>
      </c>
      <c r="O209" s="65">
        <f ca="1">_xll.SPRDOPT($J209,$I209,$G209,$M209,$K209,$L209,$N209,$B209-TODAY(),0,0)</f>
        <v>0.16162009842272093</v>
      </c>
      <c r="P209" s="110">
        <f t="shared" ca="1" si="39"/>
        <v>839751.09472138749</v>
      </c>
      <c r="Q209" s="110">
        <f ca="1">-$Q$11*$C209*VLOOKUP(B209,'MONTHLY CURVES'!$C$6:$M$329,3,0)</f>
        <v>-412564.87595161767</v>
      </c>
      <c r="R209" s="110">
        <f t="shared" ca="1" si="40"/>
        <v>427186.21876976982</v>
      </c>
      <c r="S209" s="120">
        <f ca="1">_xll.SPRDOPT($J209,$I209,$G209,$M209,$K209,$L209,$N209,$B209-TODAY(),0,1)*C209</f>
        <v>-1476352.8076149656</v>
      </c>
      <c r="T209" s="120">
        <f ca="1">_xll.SPRDOPT($J209,$I209,$G209,$M209,$K209,$L209,$N209,$B209-TODAY(),0,2)*C209</f>
        <v>1540045.9885870256</v>
      </c>
      <c r="U209" s="122">
        <f t="shared" ca="1" si="41"/>
        <v>63693.180972059956</v>
      </c>
    </row>
    <row r="210" spans="1:21" x14ac:dyDescent="0.25">
      <c r="A210">
        <f t="shared" si="35"/>
        <v>2018</v>
      </c>
      <c r="B210" s="92">
        <f>Fetch!A207</f>
        <v>43132</v>
      </c>
      <c r="C210" s="98">
        <f t="shared" si="36"/>
        <v>5195833.333333333</v>
      </c>
      <c r="D210" s="273">
        <f t="shared" si="37"/>
        <v>0.02</v>
      </c>
      <c r="E210" s="282">
        <f>+'MONTHLY CURVES'!N202</f>
        <v>2.5000000000000001E-3</v>
      </c>
      <c r="F210" s="282">
        <f t="shared" si="42"/>
        <v>-2.7E-2</v>
      </c>
      <c r="G210" s="66">
        <f t="shared" si="38"/>
        <v>-4.4999999999999988E-3</v>
      </c>
      <c r="H210" s="66">
        <f>'ELBA CURVE'!N202</f>
        <v>-0.33688344594594599</v>
      </c>
      <c r="I210" s="64">
        <f>'MONTHLY CURVES'!F202</f>
        <v>5.3940000000000001</v>
      </c>
      <c r="J210" s="66">
        <f t="shared" si="33"/>
        <v>5.0571165540540539</v>
      </c>
      <c r="K210" s="70">
        <f>'MONTHLY CURVES'!G202</f>
        <v>0.17</v>
      </c>
      <c r="L210" s="71">
        <f t="shared" si="34"/>
        <v>0.17</v>
      </c>
      <c r="M210" s="108">
        <f>'MONTHLY CURVES'!D202</f>
        <v>5.7961830306899401E-2</v>
      </c>
      <c r="N210" s="108">
        <f t="shared" si="43"/>
        <v>0.99</v>
      </c>
      <c r="O210" s="65">
        <f ca="1">_xll.SPRDOPT($J210,$I210,$G210,$M210,$K210,$L210,$N210,$B210-TODAY(),0,0)</f>
        <v>0.15977399080783461</v>
      </c>
      <c r="P210" s="110">
        <f t="shared" ca="1" si="39"/>
        <v>830159.02723904059</v>
      </c>
      <c r="Q210" s="110">
        <f ca="1">-$Q$11*$C210*VLOOKUP(B210,'MONTHLY CURVES'!$C$6:$M$329,3,0)</f>
        <v>-410197.46507309901</v>
      </c>
      <c r="R210" s="110">
        <f t="shared" ca="1" si="40"/>
        <v>419961.56216594158</v>
      </c>
      <c r="S210" s="120">
        <f ca="1">_xll.SPRDOPT($J210,$I210,$G210,$M210,$K210,$L210,$N210,$B210-TODAY(),0,1)*C210</f>
        <v>-1473835.9415633031</v>
      </c>
      <c r="T210" s="120">
        <f ca="1">_xll.SPRDOPT($J210,$I210,$G210,$M210,$K210,$L210,$N210,$B210-TODAY(),0,2)*C210</f>
        <v>1536944.7806269657</v>
      </c>
      <c r="U210" s="122">
        <f t="shared" ca="1" si="41"/>
        <v>63108.83906366257</v>
      </c>
    </row>
    <row r="211" spans="1:21" x14ac:dyDescent="0.25">
      <c r="A211">
        <f t="shared" si="35"/>
        <v>2018</v>
      </c>
      <c r="B211" s="92">
        <f>Fetch!A208</f>
        <v>43160</v>
      </c>
      <c r="C211" s="98">
        <f t="shared" si="36"/>
        <v>5195833.333333333</v>
      </c>
      <c r="D211" s="273">
        <f t="shared" si="37"/>
        <v>0.02</v>
      </c>
      <c r="E211" s="282">
        <f>+'MONTHLY CURVES'!N203</f>
        <v>2.5000000000000001E-3</v>
      </c>
      <c r="F211" s="282">
        <f t="shared" si="42"/>
        <v>-2.7E-2</v>
      </c>
      <c r="G211" s="66">
        <f t="shared" si="38"/>
        <v>-4.4999999999999988E-3</v>
      </c>
      <c r="H211" s="66">
        <f>'ELBA CURVE'!N203</f>
        <v>-0.33688344594594599</v>
      </c>
      <c r="I211" s="64">
        <f>'MONTHLY CURVES'!F203</f>
        <v>5.2549999999999999</v>
      </c>
      <c r="J211" s="66">
        <f t="shared" si="33"/>
        <v>4.9181165540540537</v>
      </c>
      <c r="K211" s="70">
        <f>'MONTHLY CURVES'!G203</f>
        <v>0.17</v>
      </c>
      <c r="L211" s="71">
        <f t="shared" si="34"/>
        <v>0.17</v>
      </c>
      <c r="M211" s="108">
        <f>'MONTHLY CURVES'!D203</f>
        <v>5.8013821576176704E-2</v>
      </c>
      <c r="N211" s="108">
        <f t="shared" si="43"/>
        <v>0.99</v>
      </c>
      <c r="O211" s="65">
        <f ca="1">_xll.SPRDOPT($J211,$I211,$G211,$M211,$K211,$L211,$N211,$B211-TODAY(),0,0)</f>
        <v>0.15740374355502718</v>
      </c>
      <c r="P211" s="110">
        <f t="shared" ca="1" si="39"/>
        <v>817843.61755466193</v>
      </c>
      <c r="Q211" s="110">
        <f ca="1">-$Q$11*$C211*VLOOKUP(B211,'MONTHLY CURVES'!$C$6:$M$329,3,0)</f>
        <v>-408067.5154577241</v>
      </c>
      <c r="R211" s="110">
        <f t="shared" ca="1" si="40"/>
        <v>409776.10209693783</v>
      </c>
      <c r="S211" s="120">
        <f ca="1">_xll.SPRDOPT($J211,$I211,$G211,$M211,$K211,$L211,$N211,$B211-TODAY(),0,1)*C211</f>
        <v>-1476848.5214795982</v>
      </c>
      <c r="T211" s="120">
        <f ca="1">_xll.SPRDOPT($J211,$I211,$G211,$M211,$K211,$L211,$N211,$B211-TODAY(),0,2)*C211</f>
        <v>1539092.1348414628</v>
      </c>
      <c r="U211" s="122">
        <f t="shared" ca="1" si="41"/>
        <v>62243.613361864584</v>
      </c>
    </row>
    <row r="212" spans="1:21" x14ac:dyDescent="0.25">
      <c r="A212">
        <f t="shared" si="35"/>
        <v>2018</v>
      </c>
      <c r="B212" s="92">
        <f>Fetch!A209</f>
        <v>43191</v>
      </c>
      <c r="C212" s="98">
        <f t="shared" si="36"/>
        <v>5195833.333333333</v>
      </c>
      <c r="D212" s="273">
        <f t="shared" si="37"/>
        <v>0.02</v>
      </c>
      <c r="E212" s="282">
        <f>+'MONTHLY CURVES'!N204</f>
        <v>2.5000000000000001E-3</v>
      </c>
      <c r="F212" s="282">
        <f t="shared" si="42"/>
        <v>-2.7E-2</v>
      </c>
      <c r="G212" s="66">
        <f t="shared" si="38"/>
        <v>-4.4999999999999988E-3</v>
      </c>
      <c r="H212" s="66">
        <f>'ELBA CURVE'!N204</f>
        <v>-0.33688344594594599</v>
      </c>
      <c r="I212" s="64">
        <f>'MONTHLY CURVES'!F204</f>
        <v>5.101</v>
      </c>
      <c r="J212" s="66">
        <f t="shared" si="33"/>
        <v>4.7641165540540538</v>
      </c>
      <c r="K212" s="70">
        <f>'MONTHLY CURVES'!G204</f>
        <v>0.17</v>
      </c>
      <c r="L212" s="71">
        <f t="shared" si="34"/>
        <v>0.17</v>
      </c>
      <c r="M212" s="108">
        <f>'MONTHLY CURVES'!D204</f>
        <v>5.8071383339638696E-2</v>
      </c>
      <c r="N212" s="108">
        <f t="shared" si="43"/>
        <v>0.99</v>
      </c>
      <c r="O212" s="65">
        <f ca="1">_xll.SPRDOPT($J212,$I212,$G212,$M212,$K212,$L212,$N212,$B212-TODAY(),0,0)</f>
        <v>0.15481140780726071</v>
      </c>
      <c r="P212" s="110">
        <f t="shared" ca="1" si="39"/>
        <v>804374.27306522545</v>
      </c>
      <c r="Q212" s="110">
        <f ca="1">-$Q$11*$C212*VLOOKUP(B212,'MONTHLY CURVES'!$C$6:$M$329,3,0)</f>
        <v>-405718.59903205227</v>
      </c>
      <c r="R212" s="110">
        <f t="shared" ca="1" si="40"/>
        <v>398655.67403317319</v>
      </c>
      <c r="S212" s="120">
        <f ca="1">_xll.SPRDOPT($J212,$I212,$G212,$M212,$K212,$L212,$N212,$B212-TODAY(),0,1)*C212</f>
        <v>-1480676.7641429314</v>
      </c>
      <c r="T212" s="120">
        <f ca="1">_xll.SPRDOPT($J212,$I212,$G212,$M212,$K212,$L212,$N212,$B212-TODAY(),0,2)*C212</f>
        <v>1541909.0509742682</v>
      </c>
      <c r="U212" s="122">
        <f t="shared" ca="1" si="41"/>
        <v>61232.286831336794</v>
      </c>
    </row>
    <row r="213" spans="1:21" x14ac:dyDescent="0.25">
      <c r="A213">
        <f t="shared" si="35"/>
        <v>2018</v>
      </c>
      <c r="B213" s="92">
        <f>Fetch!A210</f>
        <v>43221</v>
      </c>
      <c r="C213" s="98">
        <f t="shared" si="36"/>
        <v>5195833.333333333</v>
      </c>
      <c r="D213" s="273">
        <f t="shared" si="37"/>
        <v>0.02</v>
      </c>
      <c r="E213" s="282">
        <f>+'MONTHLY CURVES'!N205</f>
        <v>2.5000000000000001E-3</v>
      </c>
      <c r="F213" s="282">
        <f t="shared" si="42"/>
        <v>-2.7E-2</v>
      </c>
      <c r="G213" s="66">
        <f t="shared" si="38"/>
        <v>-4.4999999999999988E-3</v>
      </c>
      <c r="H213" s="66">
        <f>'ELBA CURVE'!N205</f>
        <v>-0.33688344594594599</v>
      </c>
      <c r="I213" s="64">
        <f>'MONTHLY CURVES'!F205</f>
        <v>5.1059999999999999</v>
      </c>
      <c r="J213" s="66">
        <f t="shared" si="33"/>
        <v>4.7691165540540537</v>
      </c>
      <c r="K213" s="70">
        <f>'MONTHLY CURVES'!G205</f>
        <v>0.17</v>
      </c>
      <c r="L213" s="71">
        <f t="shared" si="34"/>
        <v>0.17</v>
      </c>
      <c r="M213" s="108">
        <f>'MONTHLY CURVES'!D205</f>
        <v>5.8127088273070407E-2</v>
      </c>
      <c r="N213" s="108">
        <f t="shared" si="43"/>
        <v>0.99</v>
      </c>
      <c r="O213" s="65">
        <f ca="1">_xll.SPRDOPT($J213,$I213,$G213,$M213,$K213,$L213,$N213,$B213-TODAY(),0,0)</f>
        <v>0.15413609236934134</v>
      </c>
      <c r="P213" s="110">
        <f t="shared" ca="1" si="39"/>
        <v>800865.44660236931</v>
      </c>
      <c r="Q213" s="110">
        <f ca="1">-$Q$11*$C213*VLOOKUP(B213,'MONTHLY CURVES'!$C$6:$M$329,3,0)</f>
        <v>-403454.69085588004</v>
      </c>
      <c r="R213" s="110">
        <f t="shared" ca="1" si="40"/>
        <v>397410.75574648927</v>
      </c>
      <c r="S213" s="120">
        <f ca="1">_xll.SPRDOPT($J213,$I213,$G213,$M213,$K213,$L213,$N213,$B213-TODAY(),0,1)*C213</f>
        <v>-1470632.9410990882</v>
      </c>
      <c r="T213" s="120">
        <f ca="1">_xll.SPRDOPT($J213,$I213,$G213,$M213,$K213,$L213,$N213,$B213-TODAY(),0,2)*C213</f>
        <v>1531771.8507444663</v>
      </c>
      <c r="U213" s="122">
        <f t="shared" ca="1" si="41"/>
        <v>61138.909645378124</v>
      </c>
    </row>
    <row r="214" spans="1:21" x14ac:dyDescent="0.25">
      <c r="A214">
        <f t="shared" si="35"/>
        <v>2018</v>
      </c>
      <c r="B214" s="92">
        <f>Fetch!A211</f>
        <v>43252</v>
      </c>
      <c r="C214" s="98">
        <f t="shared" si="36"/>
        <v>5195833.333333333</v>
      </c>
      <c r="D214" s="273">
        <f t="shared" si="37"/>
        <v>0.02</v>
      </c>
      <c r="E214" s="282">
        <f>+'MONTHLY CURVES'!N206</f>
        <v>2.5000000000000001E-3</v>
      </c>
      <c r="F214" s="282">
        <f t="shared" si="42"/>
        <v>-2.7E-2</v>
      </c>
      <c r="G214" s="66">
        <f t="shared" si="38"/>
        <v>-4.4999999999999988E-3</v>
      </c>
      <c r="H214" s="66">
        <f>'ELBA CURVE'!N206</f>
        <v>-0.33688344594594599</v>
      </c>
      <c r="I214" s="64">
        <f>'MONTHLY CURVES'!F206</f>
        <v>5.1440000000000001</v>
      </c>
      <c r="J214" s="66">
        <f t="shared" si="33"/>
        <v>4.8071165540540539</v>
      </c>
      <c r="K214" s="70">
        <f>'MONTHLY CURVES'!G206</f>
        <v>0.17</v>
      </c>
      <c r="L214" s="71">
        <f t="shared" si="34"/>
        <v>0.17</v>
      </c>
      <c r="M214" s="108">
        <f>'MONTHLY CURVES'!D206</f>
        <v>5.8184650038700901E-2</v>
      </c>
      <c r="N214" s="108">
        <f t="shared" si="43"/>
        <v>0.99</v>
      </c>
      <c r="O214" s="65">
        <f ca="1">_xll.SPRDOPT($J214,$I214,$G214,$M214,$K214,$L214,$N214,$B214-TODAY(),0,0)</f>
        <v>0.15382621430071847</v>
      </c>
      <c r="P214" s="110">
        <f t="shared" ca="1" si="39"/>
        <v>799255.3718041497</v>
      </c>
      <c r="Q214" s="110">
        <f ca="1">-$Q$11*$C214*VLOOKUP(B214,'MONTHLY CURVES'!$C$6:$M$329,3,0)</f>
        <v>-401124.85243212985</v>
      </c>
      <c r="R214" s="110">
        <f t="shared" ca="1" si="40"/>
        <v>398130.51937201986</v>
      </c>
      <c r="S214" s="120">
        <f ca="1">_xll.SPRDOPT($J214,$I214,$G214,$M214,$K214,$L214,$N214,$B214-TODAY(),0,1)*C214</f>
        <v>-1457394.5996082297</v>
      </c>
      <c r="T214" s="120">
        <f ca="1">_xll.SPRDOPT($J214,$I214,$G214,$M214,$K214,$L214,$N214,$B214-TODAY(),0,2)*C214</f>
        <v>1518624.3182685508</v>
      </c>
      <c r="U214" s="122">
        <f t="shared" ca="1" si="41"/>
        <v>61229.718660321087</v>
      </c>
    </row>
    <row r="215" spans="1:21" x14ac:dyDescent="0.25">
      <c r="A215">
        <f t="shared" si="35"/>
        <v>2018</v>
      </c>
      <c r="B215" s="92">
        <f>Fetch!A212</f>
        <v>43282</v>
      </c>
      <c r="C215" s="98">
        <f t="shared" si="36"/>
        <v>5195833.333333333</v>
      </c>
      <c r="D215" s="273">
        <f t="shared" si="37"/>
        <v>0.02</v>
      </c>
      <c r="E215" s="282">
        <f>+'MONTHLY CURVES'!N207</f>
        <v>2.5000000000000001E-3</v>
      </c>
      <c r="F215" s="282">
        <f t="shared" si="42"/>
        <v>-2.7E-2</v>
      </c>
      <c r="G215" s="66">
        <f t="shared" si="38"/>
        <v>-4.4999999999999988E-3</v>
      </c>
      <c r="H215" s="66">
        <f>'ELBA CURVE'!N207</f>
        <v>-0.33688344594594599</v>
      </c>
      <c r="I215" s="64">
        <f>'MONTHLY CURVES'!F207</f>
        <v>5.1890000000000001</v>
      </c>
      <c r="J215" s="66">
        <f t="shared" si="33"/>
        <v>4.8521165540540538</v>
      </c>
      <c r="K215" s="70">
        <f>'MONTHLY CURVES'!G207</f>
        <v>0.17</v>
      </c>
      <c r="L215" s="71">
        <f t="shared" si="34"/>
        <v>0.17</v>
      </c>
      <c r="M215" s="108">
        <f>'MONTHLY CURVES'!D207</f>
        <v>5.8240354974231003E-2</v>
      </c>
      <c r="N215" s="108">
        <f t="shared" si="43"/>
        <v>0.99</v>
      </c>
      <c r="O215" s="65">
        <f ca="1">_xll.SPRDOPT($J215,$I215,$G215,$M215,$K215,$L215,$N215,$B215-TODAY(),0,0)</f>
        <v>0.15362489601292173</v>
      </c>
      <c r="P215" s="110">
        <f t="shared" ca="1" si="39"/>
        <v>798209.35553380579</v>
      </c>
      <c r="Q215" s="110">
        <f ca="1">-$Q$11*$C215*VLOOKUP(B215,'MONTHLY CURVES'!$C$6:$M$329,3,0)</f>
        <v>-398879.38492177852</v>
      </c>
      <c r="R215" s="110">
        <f t="shared" ca="1" si="40"/>
        <v>399329.97061202727</v>
      </c>
      <c r="S215" s="120">
        <f ca="1">_xll.SPRDOPT($J215,$I215,$G215,$M215,$K215,$L215,$N215,$B215-TODAY(),0,1)*C215</f>
        <v>-1444009.059246385</v>
      </c>
      <c r="T215" s="120">
        <f ca="1">_xll.SPRDOPT($J215,$I215,$G215,$M215,$K215,$L215,$N215,$B215-TODAY(),0,2)*C215</f>
        <v>1505363.6835488663</v>
      </c>
      <c r="U215" s="122">
        <f t="shared" ca="1" si="41"/>
        <v>61354.624302481301</v>
      </c>
    </row>
    <row r="216" spans="1:21" x14ac:dyDescent="0.25">
      <c r="A216">
        <f t="shared" si="35"/>
        <v>2018</v>
      </c>
      <c r="B216" s="92">
        <f>Fetch!A213</f>
        <v>43313</v>
      </c>
      <c r="C216" s="98">
        <f t="shared" si="36"/>
        <v>5195833.333333333</v>
      </c>
      <c r="D216" s="273">
        <f t="shared" si="37"/>
        <v>0.02</v>
      </c>
      <c r="E216" s="282">
        <f>+'MONTHLY CURVES'!N208</f>
        <v>2.5000000000000001E-3</v>
      </c>
      <c r="F216" s="282">
        <f t="shared" si="42"/>
        <v>-2.7E-2</v>
      </c>
      <c r="G216" s="66">
        <f t="shared" si="38"/>
        <v>-4.4999999999999988E-3</v>
      </c>
      <c r="H216" s="66">
        <f>'ELBA CURVE'!N208</f>
        <v>-0.33688344594594599</v>
      </c>
      <c r="I216" s="64">
        <f>'MONTHLY CURVES'!F208</f>
        <v>5.2270000000000003</v>
      </c>
      <c r="J216" s="66">
        <f t="shared" si="33"/>
        <v>4.8901165540540541</v>
      </c>
      <c r="K216" s="70">
        <f>'MONTHLY CURVES'!G208</f>
        <v>0.17</v>
      </c>
      <c r="L216" s="71">
        <f t="shared" si="34"/>
        <v>0.17</v>
      </c>
      <c r="M216" s="108">
        <f>'MONTHLY CURVES'!D208</f>
        <v>5.8297916742029901E-2</v>
      </c>
      <c r="N216" s="108">
        <f t="shared" si="43"/>
        <v>0.99</v>
      </c>
      <c r="O216" s="65">
        <f ca="1">_xll.SPRDOPT($J216,$I216,$G216,$M216,$K216,$L216,$N216,$B216-TODAY(),0,0)</f>
        <v>0.15331806899204758</v>
      </c>
      <c r="P216" s="110">
        <f t="shared" ca="1" si="39"/>
        <v>796615.13347118057</v>
      </c>
      <c r="Q216" s="110">
        <f ca="1">-$Q$11*$C216*VLOOKUP(B216,'MONTHLY CURVES'!$C$6:$M$329,3,0)</f>
        <v>-396568.57880419382</v>
      </c>
      <c r="R216" s="110">
        <f t="shared" ca="1" si="40"/>
        <v>400046.55466698675</v>
      </c>
      <c r="S216" s="120">
        <f ca="1">_xll.SPRDOPT($J216,$I216,$G216,$M216,$K216,$L216,$N216,$B216-TODAY(),0,1)*C216</f>
        <v>-1431072.2938759241</v>
      </c>
      <c r="T216" s="120">
        <f ca="1">_xll.SPRDOPT($J216,$I216,$G216,$M216,$K216,$L216,$N216,$B216-TODAY(),0,2)*C216</f>
        <v>1492498.5645886643</v>
      </c>
      <c r="U216" s="122">
        <f t="shared" ca="1" si="41"/>
        <v>61426.270712740254</v>
      </c>
    </row>
    <row r="217" spans="1:21" x14ac:dyDescent="0.25">
      <c r="A217">
        <f t="shared" si="35"/>
        <v>2018</v>
      </c>
      <c r="B217" s="92">
        <f>Fetch!A214</f>
        <v>43344</v>
      </c>
      <c r="C217" s="98">
        <f t="shared" si="36"/>
        <v>5195833.333333333</v>
      </c>
      <c r="D217" s="273">
        <f t="shared" si="37"/>
        <v>0.02</v>
      </c>
      <c r="E217" s="282">
        <f>+'MONTHLY CURVES'!N209</f>
        <v>2.5000000000000001E-3</v>
      </c>
      <c r="F217" s="282">
        <f t="shared" si="42"/>
        <v>-2.7E-2</v>
      </c>
      <c r="G217" s="66">
        <f t="shared" si="38"/>
        <v>-4.4999999999999988E-3</v>
      </c>
      <c r="H217" s="66">
        <f>'ELBA CURVE'!N209</f>
        <v>-0.33688344594594599</v>
      </c>
      <c r="I217" s="64">
        <f>'MONTHLY CURVES'!F209</f>
        <v>5.2210000000000001</v>
      </c>
      <c r="J217" s="66">
        <f t="shared" si="33"/>
        <v>4.8841165540540539</v>
      </c>
      <c r="K217" s="70">
        <f>'MONTHLY CURVES'!G209</f>
        <v>0.17</v>
      </c>
      <c r="L217" s="71">
        <f t="shared" si="34"/>
        <v>0.17</v>
      </c>
      <c r="M217" s="108">
        <f>'MONTHLY CURVES'!D209</f>
        <v>5.8355478510930196E-2</v>
      </c>
      <c r="N217" s="108">
        <f t="shared" si="43"/>
        <v>0.99</v>
      </c>
      <c r="O217" s="65">
        <f ca="1">_xll.SPRDOPT($J217,$I217,$G217,$M217,$K217,$L217,$N217,$B217-TODAY(),0,0)</f>
        <v>0.15249285921475908</v>
      </c>
      <c r="P217" s="110">
        <f t="shared" ca="1" si="39"/>
        <v>792327.48100335232</v>
      </c>
      <c r="Q217" s="110">
        <f ca="1">-$Q$11*$C217*VLOOKUP(B217,'MONTHLY CURVES'!$C$6:$M$329,3,0)</f>
        <v>-394267.42682177114</v>
      </c>
      <c r="R217" s="110">
        <f t="shared" ca="1" si="40"/>
        <v>398060.05418158119</v>
      </c>
      <c r="S217" s="120">
        <f ca="1">_xll.SPRDOPT($J217,$I217,$G217,$M217,$K217,$L217,$N217,$B217-TODAY(),0,1)*C217</f>
        <v>-1421977.01134715</v>
      </c>
      <c r="T217" s="120">
        <f ca="1">_xll.SPRDOPT($J217,$I217,$G217,$M217,$K217,$L217,$N217,$B217-TODAY(),0,2)*C217</f>
        <v>1483231.5983250178</v>
      </c>
      <c r="U217" s="122">
        <f t="shared" ca="1" si="41"/>
        <v>61254.586977867875</v>
      </c>
    </row>
    <row r="218" spans="1:21" ht="13.8" thickBot="1" x14ac:dyDescent="0.3">
      <c r="A218">
        <f t="shared" si="35"/>
        <v>2018</v>
      </c>
      <c r="B218" s="92">
        <f>Fetch!A215</f>
        <v>43374</v>
      </c>
      <c r="C218" s="98">
        <f t="shared" si="36"/>
        <v>5195833.333333333</v>
      </c>
      <c r="D218" s="273">
        <f t="shared" si="37"/>
        <v>0.02</v>
      </c>
      <c r="E218" s="282">
        <f>+'MONTHLY CURVES'!N210</f>
        <v>2.5000000000000001E-3</v>
      </c>
      <c r="F218" s="282">
        <f t="shared" si="42"/>
        <v>-2.7E-2</v>
      </c>
      <c r="G218" s="66">
        <f t="shared" si="38"/>
        <v>-4.4999999999999988E-3</v>
      </c>
      <c r="H218" s="66">
        <f>'ELBA CURVE'!N210</f>
        <v>-0.33688344594594599</v>
      </c>
      <c r="I218" s="64">
        <f>'MONTHLY CURVES'!F210</f>
        <v>5.2210000000000001</v>
      </c>
      <c r="J218" s="66">
        <f t="shared" si="33"/>
        <v>4.8841165540540539</v>
      </c>
      <c r="K218" s="70">
        <f>'MONTHLY CURVES'!G210</f>
        <v>0.17</v>
      </c>
      <c r="L218" s="71">
        <f t="shared" si="34"/>
        <v>0.17</v>
      </c>
      <c r="M218" s="108">
        <f>'MONTHLY CURVES'!D210</f>
        <v>5.8411183449624801E-2</v>
      </c>
      <c r="N218" s="108">
        <f t="shared" si="43"/>
        <v>0.99</v>
      </c>
      <c r="O218" s="65">
        <f ca="1">_xll.SPRDOPT($J218,$I218,$G218,$M218,$K218,$L218,$N218,$B218-TODAY(),0,0)</f>
        <v>0.15176468083393649</v>
      </c>
      <c r="P218" s="110">
        <f t="shared" ca="1" si="39"/>
        <v>788543.98749966163</v>
      </c>
      <c r="Q218" s="110">
        <f ca="1">-$Q$11*$C218*VLOOKUP(B218,'MONTHLY CURVES'!$C$6:$M$329,3,0)</f>
        <v>-392049.68587764882</v>
      </c>
      <c r="R218" s="110">
        <f t="shared" ca="1" si="40"/>
        <v>396494.3016220128</v>
      </c>
      <c r="S218" s="120">
        <f ca="1">_xll.SPRDOPT($J218,$I218,$G218,$M218,$K218,$L218,$N218,$B218-TODAY(),0,1)*C218</f>
        <v>-1412734.5405844813</v>
      </c>
      <c r="T218" s="120">
        <f ca="1">_xll.SPRDOPT($J218,$I218,$G218,$M218,$K218,$L218,$N218,$B218-TODAY(),0,2)*C218</f>
        <v>1473852.8035529561</v>
      </c>
      <c r="U218" s="122">
        <f t="shared" ca="1" si="41"/>
        <v>61118.262968474766</v>
      </c>
    </row>
    <row r="219" spans="1:21" x14ac:dyDescent="0.25">
      <c r="A219" s="29">
        <f t="shared" si="35"/>
        <v>2018</v>
      </c>
      <c r="B219" s="366">
        <f>Fetch!A216</f>
        <v>43405</v>
      </c>
      <c r="C219" s="367">
        <v>0</v>
      </c>
      <c r="D219" s="368">
        <f t="shared" si="37"/>
        <v>0.02</v>
      </c>
      <c r="E219" s="369">
        <f>+'MONTHLY CURVES'!N211</f>
        <v>2.5000000000000001E-3</v>
      </c>
      <c r="F219" s="369">
        <f t="shared" si="42"/>
        <v>-2.7E-2</v>
      </c>
      <c r="G219" s="370">
        <f t="shared" si="38"/>
        <v>-4.4999999999999988E-3</v>
      </c>
      <c r="H219" s="370">
        <f>'ELBA CURVE'!N211</f>
        <v>-0.33688344594594599</v>
      </c>
      <c r="I219" s="371">
        <f>'MONTHLY CURVES'!F211</f>
        <v>5.37</v>
      </c>
      <c r="J219" s="370">
        <f t="shared" si="33"/>
        <v>5.0331165540540539</v>
      </c>
      <c r="K219" s="372">
        <f>'MONTHLY CURVES'!G211</f>
        <v>0.17</v>
      </c>
      <c r="L219" s="373">
        <f t="shared" si="34"/>
        <v>0.17</v>
      </c>
      <c r="M219" s="374">
        <f>'MONTHLY CURVES'!D211</f>
        <v>5.8468745220693098E-2</v>
      </c>
      <c r="N219" s="374">
        <f t="shared" si="43"/>
        <v>0.99</v>
      </c>
      <c r="O219" s="375">
        <f ca="1">_xll.SPRDOPT($J219,$I219,$G219,$M219,$K219,$L219,$N219,$B219-TODAY(),0,0)</f>
        <v>0.15277375547908029</v>
      </c>
      <c r="P219" s="376">
        <f t="shared" ca="1" si="39"/>
        <v>0</v>
      </c>
      <c r="Q219" s="376">
        <f ca="1">-$Q$11*$C219*VLOOKUP(B219,'MONTHLY CURVES'!$C$6:$M$329,3,0)</f>
        <v>0</v>
      </c>
      <c r="R219" s="376">
        <f t="shared" ca="1" si="40"/>
        <v>0</v>
      </c>
      <c r="S219" s="377">
        <f ca="1">_xll.SPRDOPT($J219,$I219,$G219,$M219,$K219,$L219,$N219,$B219-TODAY(),0,1)*C219</f>
        <v>0</v>
      </c>
      <c r="T219" s="377">
        <f ca="1">_xll.SPRDOPT($J219,$I219,$G219,$M219,$K219,$L219,$N219,$B219-TODAY(),0,2)*C219</f>
        <v>0</v>
      </c>
      <c r="U219" s="378">
        <f t="shared" ca="1" si="41"/>
        <v>0</v>
      </c>
    </row>
    <row r="220" spans="1:21" x14ac:dyDescent="0.25">
      <c r="A220" s="32">
        <f t="shared" si="35"/>
        <v>2018</v>
      </c>
      <c r="B220" s="92">
        <f>Fetch!A217</f>
        <v>43435</v>
      </c>
      <c r="C220" s="98">
        <v>0</v>
      </c>
      <c r="D220" s="273">
        <f t="shared" si="37"/>
        <v>0.02</v>
      </c>
      <c r="E220" s="282">
        <f>+'MONTHLY CURVES'!N212</f>
        <v>2.5000000000000001E-3</v>
      </c>
      <c r="F220" s="282">
        <f t="shared" si="42"/>
        <v>-2.7E-2</v>
      </c>
      <c r="G220" s="66">
        <f t="shared" si="38"/>
        <v>-4.4999999999999988E-3</v>
      </c>
      <c r="H220" s="66">
        <f>'ELBA CURVE'!N212</f>
        <v>-0.33688344594594599</v>
      </c>
      <c r="I220" s="64">
        <f>'MONTHLY CURVES'!F212</f>
        <v>5.5220000000000002</v>
      </c>
      <c r="J220" s="66">
        <f t="shared" si="33"/>
        <v>5.185116554054054</v>
      </c>
      <c r="K220" s="70">
        <f>'MONTHLY CURVES'!G212</f>
        <v>0.17</v>
      </c>
      <c r="L220" s="71">
        <f t="shared" si="34"/>
        <v>0.17</v>
      </c>
      <c r="M220" s="108">
        <f>'MONTHLY CURVES'!D212</f>
        <v>5.8524450161485699E-2</v>
      </c>
      <c r="N220" s="108">
        <f t="shared" si="43"/>
        <v>0.99</v>
      </c>
      <c r="O220" s="65">
        <f ca="1">_xll.SPRDOPT($J220,$I220,$G220,$M220,$K220,$L220,$N220,$B220-TODAY(),0,0)</f>
        <v>0.15385758668078445</v>
      </c>
      <c r="P220" s="110">
        <f t="shared" ca="1" si="39"/>
        <v>0</v>
      </c>
      <c r="Q220" s="110">
        <f ca="1">-$Q$11*$C220*VLOOKUP(B220,'MONTHLY CURVES'!$C$6:$M$329,3,0)</f>
        <v>0</v>
      </c>
      <c r="R220" s="110">
        <f t="shared" ca="1" si="40"/>
        <v>0</v>
      </c>
      <c r="S220" s="120">
        <f ca="1">_xll.SPRDOPT($J220,$I220,$G220,$M220,$K220,$L220,$N220,$B220-TODAY(),0,1)*C220</f>
        <v>0</v>
      </c>
      <c r="T220" s="120">
        <f ca="1">_xll.SPRDOPT($J220,$I220,$G220,$M220,$K220,$L220,$N220,$B220-TODAY(),0,2)*C220</f>
        <v>0</v>
      </c>
      <c r="U220" s="379">
        <f t="shared" ca="1" si="41"/>
        <v>0</v>
      </c>
    </row>
    <row r="221" spans="1:21" x14ac:dyDescent="0.25">
      <c r="A221" s="32">
        <f t="shared" si="35"/>
        <v>2019</v>
      </c>
      <c r="B221" s="92">
        <f>Fetch!A218</f>
        <v>43466</v>
      </c>
      <c r="C221" s="98">
        <v>0</v>
      </c>
      <c r="D221" s="273">
        <f t="shared" si="37"/>
        <v>0.02</v>
      </c>
      <c r="E221" s="282">
        <f>+'MONTHLY CURVES'!N213</f>
        <v>2.5000000000000001E-3</v>
      </c>
      <c r="F221" s="282">
        <f t="shared" si="42"/>
        <v>-2.7E-2</v>
      </c>
      <c r="G221" s="66">
        <f t="shared" si="38"/>
        <v>-4.4999999999999988E-3</v>
      </c>
      <c r="H221" s="66">
        <f>'ELBA CURVE'!N213</f>
        <v>-0.33688344594594599</v>
      </c>
      <c r="I221" s="64">
        <f>'MONTHLY CURVES'!F213</f>
        <v>5.5994999999999999</v>
      </c>
      <c r="J221" s="66">
        <f t="shared" si="33"/>
        <v>5.2626165540540537</v>
      </c>
      <c r="K221" s="70">
        <f>'MONTHLY CURVES'!G213</f>
        <v>0.17</v>
      </c>
      <c r="L221" s="71">
        <f t="shared" si="34"/>
        <v>0.17</v>
      </c>
      <c r="M221" s="108">
        <f>'MONTHLY CURVES'!D213</f>
        <v>5.8582011934722504E-2</v>
      </c>
      <c r="N221" s="108">
        <f t="shared" si="43"/>
        <v>0.99</v>
      </c>
      <c r="O221" s="65">
        <f ca="1">_xll.SPRDOPT($J221,$I221,$G221,$M221,$K221,$L221,$N221,$B221-TODAY(),0,0)</f>
        <v>0.15403160263140273</v>
      </c>
      <c r="P221" s="110">
        <f t="shared" ca="1" si="39"/>
        <v>0</v>
      </c>
      <c r="Q221" s="110">
        <f ca="1">-$Q$11*$C221*VLOOKUP(B221,'MONTHLY CURVES'!$C$6:$M$329,3,0)</f>
        <v>0</v>
      </c>
      <c r="R221" s="110">
        <f t="shared" ca="1" si="40"/>
        <v>0</v>
      </c>
      <c r="S221" s="120">
        <f ca="1">_xll.SPRDOPT($J221,$I221,$G221,$M221,$K221,$L221,$N221,$B221-TODAY(),0,1)*C221</f>
        <v>0</v>
      </c>
      <c r="T221" s="120">
        <f ca="1">_xll.SPRDOPT($J221,$I221,$G221,$M221,$K221,$L221,$N221,$B221-TODAY(),0,2)*C221</f>
        <v>0</v>
      </c>
      <c r="U221" s="379">
        <f t="shared" ca="1" si="41"/>
        <v>0</v>
      </c>
    </row>
    <row r="222" spans="1:21" x14ac:dyDescent="0.25">
      <c r="A222" s="32">
        <f t="shared" si="35"/>
        <v>2019</v>
      </c>
      <c r="B222" s="92">
        <f>Fetch!A219</f>
        <v>43497</v>
      </c>
      <c r="C222" s="98">
        <v>0</v>
      </c>
      <c r="D222" s="273">
        <f t="shared" si="37"/>
        <v>0.02</v>
      </c>
      <c r="E222" s="282">
        <f>+'MONTHLY CURVES'!N214</f>
        <v>2.5000000000000001E-3</v>
      </c>
      <c r="F222" s="282">
        <f t="shared" si="42"/>
        <v>-2.7E-2</v>
      </c>
      <c r="G222" s="66">
        <f t="shared" si="38"/>
        <v>-4.4999999999999988E-3</v>
      </c>
      <c r="H222" s="66">
        <f>'ELBA CURVE'!N214</f>
        <v>-0.33688344594594599</v>
      </c>
      <c r="I222" s="64">
        <f>'MONTHLY CURVES'!F214</f>
        <v>5.5114999999999998</v>
      </c>
      <c r="J222" s="66">
        <f t="shared" si="33"/>
        <v>5.1746165540540536</v>
      </c>
      <c r="K222" s="70">
        <f>'MONTHLY CURVES'!G214</f>
        <v>0.17</v>
      </c>
      <c r="L222" s="71">
        <f t="shared" si="34"/>
        <v>0.17</v>
      </c>
      <c r="M222" s="108">
        <f>'MONTHLY CURVES'!D214</f>
        <v>5.8639573709060103E-2</v>
      </c>
      <c r="N222" s="108">
        <f t="shared" si="43"/>
        <v>0.99</v>
      </c>
      <c r="O222" s="65">
        <f ca="1">_xll.SPRDOPT($J222,$I222,$G222,$M222,$K222,$L222,$N222,$B222-TODAY(),0,0)</f>
        <v>0.15222291012917624</v>
      </c>
      <c r="P222" s="110">
        <f t="shared" ca="1" si="39"/>
        <v>0</v>
      </c>
      <c r="Q222" s="110">
        <f ca="1">-$Q$11*$C222*VLOOKUP(B222,'MONTHLY CURVES'!$C$6:$M$329,3,0)</f>
        <v>0</v>
      </c>
      <c r="R222" s="110">
        <f t="shared" ca="1" si="40"/>
        <v>0</v>
      </c>
      <c r="S222" s="120">
        <f ca="1">_xll.SPRDOPT($J222,$I222,$G222,$M222,$K222,$L222,$N222,$B222-TODAY(),0,1)*C222</f>
        <v>0</v>
      </c>
      <c r="T222" s="120">
        <f ca="1">_xll.SPRDOPT($J222,$I222,$G222,$M222,$K222,$L222,$N222,$B222-TODAY(),0,2)*C222</f>
        <v>0</v>
      </c>
      <c r="U222" s="379">
        <f t="shared" ca="1" si="41"/>
        <v>0</v>
      </c>
    </row>
    <row r="223" spans="1:21" x14ac:dyDescent="0.25">
      <c r="A223" s="32">
        <f t="shared" si="35"/>
        <v>2019</v>
      </c>
      <c r="B223" s="92">
        <f>Fetch!A220</f>
        <v>43525</v>
      </c>
      <c r="C223" s="98">
        <v>0</v>
      </c>
      <c r="D223" s="273">
        <f t="shared" si="37"/>
        <v>0.02</v>
      </c>
      <c r="E223" s="282">
        <f>+'MONTHLY CURVES'!N215</f>
        <v>2.5000000000000001E-3</v>
      </c>
      <c r="F223" s="282">
        <f t="shared" si="42"/>
        <v>-2.7E-2</v>
      </c>
      <c r="G223" s="66">
        <f t="shared" si="38"/>
        <v>-4.4999999999999988E-3</v>
      </c>
      <c r="H223" s="66">
        <f>'ELBA CURVE'!N215</f>
        <v>-0.33688344594594599</v>
      </c>
      <c r="I223" s="64">
        <f>'MONTHLY CURVES'!F215</f>
        <v>5.3724999999999996</v>
      </c>
      <c r="J223" s="66">
        <f t="shared" si="33"/>
        <v>5.0356165540540534</v>
      </c>
      <c r="K223" s="70">
        <f>'MONTHLY CURVES'!G215</f>
        <v>0.17</v>
      </c>
      <c r="L223" s="71">
        <f t="shared" si="34"/>
        <v>0.17</v>
      </c>
      <c r="M223" s="108">
        <f>'MONTHLY CURVES'!D215</f>
        <v>5.8691564990054304E-2</v>
      </c>
      <c r="N223" s="108">
        <f t="shared" si="43"/>
        <v>0.99</v>
      </c>
      <c r="O223" s="65">
        <f ca="1">_xll.SPRDOPT($J223,$I223,$G223,$M223,$K223,$L223,$N223,$B223-TODAY(),0,0)</f>
        <v>0.14989900958039881</v>
      </c>
      <c r="P223" s="110">
        <f t="shared" ca="1" si="39"/>
        <v>0</v>
      </c>
      <c r="Q223" s="110">
        <f ca="1">-$Q$11*$C223*VLOOKUP(B223,'MONTHLY CURVES'!$C$6:$M$329,3,0)</f>
        <v>0</v>
      </c>
      <c r="R223" s="110">
        <f t="shared" ca="1" si="40"/>
        <v>0</v>
      </c>
      <c r="S223" s="120">
        <f ca="1">_xll.SPRDOPT($J223,$I223,$G223,$M223,$K223,$L223,$N223,$B223-TODAY(),0,1)*C223</f>
        <v>0</v>
      </c>
      <c r="T223" s="120">
        <f ca="1">_xll.SPRDOPT($J223,$I223,$G223,$M223,$K223,$L223,$N223,$B223-TODAY(),0,2)*C223</f>
        <v>0</v>
      </c>
      <c r="U223" s="379">
        <f t="shared" ca="1" si="41"/>
        <v>0</v>
      </c>
    </row>
    <row r="224" spans="1:21" x14ac:dyDescent="0.25">
      <c r="A224" s="32">
        <f t="shared" si="35"/>
        <v>2019</v>
      </c>
      <c r="B224" s="92">
        <f>Fetch!A221</f>
        <v>43556</v>
      </c>
      <c r="C224" s="98">
        <v>0</v>
      </c>
      <c r="D224" s="273">
        <f t="shared" si="37"/>
        <v>0.02</v>
      </c>
      <c r="E224" s="282">
        <f>+'MONTHLY CURVES'!N216</f>
        <v>2.5000000000000001E-3</v>
      </c>
      <c r="F224" s="282">
        <f t="shared" si="42"/>
        <v>-2.7E-2</v>
      </c>
      <c r="G224" s="66">
        <f t="shared" si="38"/>
        <v>-4.4999999999999988E-3</v>
      </c>
      <c r="H224" s="66">
        <f>'ELBA CURVE'!N216</f>
        <v>-0.33688344594594599</v>
      </c>
      <c r="I224" s="64">
        <f>'MONTHLY CURVES'!F216</f>
        <v>5.2185000000000006</v>
      </c>
      <c r="J224" s="66">
        <f t="shared" si="33"/>
        <v>4.8816165540540544</v>
      </c>
      <c r="K224" s="70">
        <f>'MONTHLY CURVES'!G216</f>
        <v>0.17</v>
      </c>
      <c r="L224" s="71">
        <f t="shared" si="34"/>
        <v>0.17</v>
      </c>
      <c r="M224" s="108">
        <f>'MONTHLY CURVES'!D216</f>
        <v>5.8749126766489003E-2</v>
      </c>
      <c r="N224" s="108">
        <f t="shared" si="43"/>
        <v>0.99</v>
      </c>
      <c r="O224" s="65">
        <f ca="1">_xll.SPRDOPT($J224,$I224,$G224,$M224,$K224,$L224,$N224,$B224-TODAY(),0,0)</f>
        <v>0.1473562309074313</v>
      </c>
      <c r="P224" s="110">
        <f t="shared" ca="1" si="39"/>
        <v>0</v>
      </c>
      <c r="Q224" s="110">
        <f ca="1">-$Q$11*$C224*VLOOKUP(B224,'MONTHLY CURVES'!$C$6:$M$329,3,0)</f>
        <v>0</v>
      </c>
      <c r="R224" s="110">
        <f t="shared" ca="1" si="40"/>
        <v>0</v>
      </c>
      <c r="S224" s="120">
        <f ca="1">_xll.SPRDOPT($J224,$I224,$G224,$M224,$K224,$L224,$N224,$B224-TODAY(),0,1)*C224</f>
        <v>0</v>
      </c>
      <c r="T224" s="120">
        <f ca="1">_xll.SPRDOPT($J224,$I224,$G224,$M224,$K224,$L224,$N224,$B224-TODAY(),0,2)*C224</f>
        <v>0</v>
      </c>
      <c r="U224" s="379">
        <f t="shared" ca="1" si="41"/>
        <v>0</v>
      </c>
    </row>
    <row r="225" spans="1:21" x14ac:dyDescent="0.25">
      <c r="A225" s="32">
        <f t="shared" si="35"/>
        <v>2019</v>
      </c>
      <c r="B225" s="92">
        <f>Fetch!A222</f>
        <v>43586</v>
      </c>
      <c r="C225" s="98">
        <v>0</v>
      </c>
      <c r="D225" s="273">
        <f t="shared" si="37"/>
        <v>0.02</v>
      </c>
      <c r="E225" s="282">
        <f>+'MONTHLY CURVES'!N217</f>
        <v>2.5000000000000001E-3</v>
      </c>
      <c r="F225" s="282">
        <f t="shared" si="42"/>
        <v>-2.7E-2</v>
      </c>
      <c r="G225" s="66">
        <f t="shared" si="38"/>
        <v>-4.4999999999999988E-3</v>
      </c>
      <c r="H225" s="66">
        <f>'ELBA CURVE'!N217</f>
        <v>-0.33688344594594599</v>
      </c>
      <c r="I225" s="64">
        <f>'MONTHLY CURVES'!F217</f>
        <v>5.2235000000000005</v>
      </c>
      <c r="J225" s="66">
        <f t="shared" si="33"/>
        <v>4.8866165540540543</v>
      </c>
      <c r="K225" s="70">
        <f>'MONTHLY CURVES'!G217</f>
        <v>0.17</v>
      </c>
      <c r="L225" s="71">
        <f t="shared" si="34"/>
        <v>0.17</v>
      </c>
      <c r="M225" s="108">
        <f>'MONTHLY CURVES'!D217</f>
        <v>5.8804831712474803E-2</v>
      </c>
      <c r="N225" s="108">
        <f t="shared" si="43"/>
        <v>0.99</v>
      </c>
      <c r="O225" s="65">
        <f ca="1">_xll.SPRDOPT($J225,$I225,$G225,$M225,$K225,$L225,$N225,$B225-TODAY(),0,0)</f>
        <v>0.14669863245839854</v>
      </c>
      <c r="P225" s="110">
        <f t="shared" ca="1" si="39"/>
        <v>0</v>
      </c>
      <c r="Q225" s="110">
        <f ca="1">-$Q$11*$C225*VLOOKUP(B225,'MONTHLY CURVES'!$C$6:$M$329,3,0)</f>
        <v>0</v>
      </c>
      <c r="R225" s="110">
        <f t="shared" ca="1" si="40"/>
        <v>0</v>
      </c>
      <c r="S225" s="120">
        <f ca="1">_xll.SPRDOPT($J225,$I225,$G225,$M225,$K225,$L225,$N225,$B225-TODAY(),0,1)*C225</f>
        <v>0</v>
      </c>
      <c r="T225" s="120">
        <f ca="1">_xll.SPRDOPT($J225,$I225,$G225,$M225,$K225,$L225,$N225,$B225-TODAY(),0,2)*C225</f>
        <v>0</v>
      </c>
      <c r="U225" s="379">
        <f t="shared" ca="1" si="41"/>
        <v>0</v>
      </c>
    </row>
    <row r="226" spans="1:21" x14ac:dyDescent="0.25">
      <c r="A226" s="32">
        <f t="shared" si="35"/>
        <v>2019</v>
      </c>
      <c r="B226" s="92">
        <f>Fetch!A223</f>
        <v>43617</v>
      </c>
      <c r="C226" s="98">
        <v>0</v>
      </c>
      <c r="D226" s="273">
        <f t="shared" si="37"/>
        <v>0.02</v>
      </c>
      <c r="E226" s="282">
        <f>+'MONTHLY CURVES'!N218</f>
        <v>2.5000000000000001E-3</v>
      </c>
      <c r="F226" s="282">
        <f t="shared" si="42"/>
        <v>-2.7E-2</v>
      </c>
      <c r="G226" s="66">
        <f t="shared" si="38"/>
        <v>-4.4999999999999988E-3</v>
      </c>
      <c r="H226" s="66">
        <f>'ELBA CURVE'!N218</f>
        <v>-0.33688344594594599</v>
      </c>
      <c r="I226" s="64">
        <f>'MONTHLY CURVES'!F218</f>
        <v>5.2614999999999998</v>
      </c>
      <c r="J226" s="66">
        <f t="shared" si="33"/>
        <v>4.9246165540540536</v>
      </c>
      <c r="K226" s="70">
        <f>'MONTHLY CURVES'!G218</f>
        <v>0.17</v>
      </c>
      <c r="L226" s="71">
        <f t="shared" si="34"/>
        <v>0.17</v>
      </c>
      <c r="M226" s="108">
        <f>'MONTHLY CURVES'!D218</f>
        <v>5.8862393491076602E-2</v>
      </c>
      <c r="N226" s="108">
        <f t="shared" si="43"/>
        <v>0.99</v>
      </c>
      <c r="O226" s="65">
        <f ca="1">_xll.SPRDOPT($J226,$I226,$G226,$M226,$K226,$L226,$N226,$B226-TODAY(),0,0)</f>
        <v>0.14640040485504011</v>
      </c>
      <c r="P226" s="110">
        <f t="shared" ca="1" si="39"/>
        <v>0</v>
      </c>
      <c r="Q226" s="110">
        <f ca="1">-$Q$11*$C226*VLOOKUP(B226,'MONTHLY CURVES'!$C$6:$M$329,3,0)</f>
        <v>0</v>
      </c>
      <c r="R226" s="110">
        <f t="shared" ca="1" si="40"/>
        <v>0</v>
      </c>
      <c r="S226" s="120">
        <f ca="1">_xll.SPRDOPT($J226,$I226,$G226,$M226,$K226,$L226,$N226,$B226-TODAY(),0,1)*C226</f>
        <v>0</v>
      </c>
      <c r="T226" s="120">
        <f ca="1">_xll.SPRDOPT($J226,$I226,$G226,$M226,$K226,$L226,$N226,$B226-TODAY(),0,2)*C226</f>
        <v>0</v>
      </c>
      <c r="U226" s="379">
        <f t="shared" ca="1" si="41"/>
        <v>0</v>
      </c>
    </row>
    <row r="227" spans="1:21" x14ac:dyDescent="0.25">
      <c r="A227" s="32">
        <f t="shared" si="35"/>
        <v>2019</v>
      </c>
      <c r="B227" s="92">
        <f>Fetch!A224</f>
        <v>43647</v>
      </c>
      <c r="C227" s="98">
        <v>0</v>
      </c>
      <c r="D227" s="273">
        <f t="shared" si="37"/>
        <v>0.02</v>
      </c>
      <c r="E227" s="282">
        <f>+'MONTHLY CURVES'!N219</f>
        <v>2.5000000000000001E-3</v>
      </c>
      <c r="F227" s="282">
        <f t="shared" si="42"/>
        <v>-2.7E-2</v>
      </c>
      <c r="G227" s="66">
        <f t="shared" si="38"/>
        <v>-4.4999999999999988E-3</v>
      </c>
      <c r="H227" s="66">
        <f>'ELBA CURVE'!N219</f>
        <v>-0.33688344594594599</v>
      </c>
      <c r="I227" s="64">
        <f>'MONTHLY CURVES'!F219</f>
        <v>5.3065000000000007</v>
      </c>
      <c r="J227" s="66">
        <f t="shared" si="33"/>
        <v>4.9696165540540544</v>
      </c>
      <c r="K227" s="70">
        <f>'MONTHLY CURVES'!G219</f>
        <v>0.17</v>
      </c>
      <c r="L227" s="71">
        <f t="shared" si="34"/>
        <v>0.17</v>
      </c>
      <c r="M227" s="108">
        <f>'MONTHLY CURVES'!D219</f>
        <v>5.8918098439160196E-2</v>
      </c>
      <c r="N227" s="108">
        <f t="shared" si="43"/>
        <v>0.99</v>
      </c>
      <c r="O227" s="65">
        <f ca="1">_xll.SPRDOPT($J227,$I227,$G227,$M227,$K227,$L227,$N227,$B227-TODAY(),0,0)</f>
        <v>0.1462081128565173</v>
      </c>
      <c r="P227" s="110">
        <f t="shared" ca="1" si="39"/>
        <v>0</v>
      </c>
      <c r="Q227" s="110">
        <f ca="1">-$Q$11*$C227*VLOOKUP(B227,'MONTHLY CURVES'!$C$6:$M$329,3,0)</f>
        <v>0</v>
      </c>
      <c r="R227" s="110">
        <f t="shared" ca="1" si="40"/>
        <v>0</v>
      </c>
      <c r="S227" s="120">
        <f ca="1">_xll.SPRDOPT($J227,$I227,$G227,$M227,$K227,$L227,$N227,$B227-TODAY(),0,1)*C227</f>
        <v>0</v>
      </c>
      <c r="T227" s="120">
        <f ca="1">_xll.SPRDOPT($J227,$I227,$G227,$M227,$K227,$L227,$N227,$B227-TODAY(),0,2)*C227</f>
        <v>0</v>
      </c>
      <c r="U227" s="379">
        <f t="shared" ca="1" si="41"/>
        <v>0</v>
      </c>
    </row>
    <row r="228" spans="1:21" x14ac:dyDescent="0.25">
      <c r="A228" s="32">
        <f t="shared" si="35"/>
        <v>2019</v>
      </c>
      <c r="B228" s="92">
        <f>Fetch!A225</f>
        <v>43678</v>
      </c>
      <c r="C228" s="98">
        <v>0</v>
      </c>
      <c r="D228" s="273">
        <f t="shared" si="37"/>
        <v>0.02</v>
      </c>
      <c r="E228" s="282">
        <f>+'MONTHLY CURVES'!N220</f>
        <v>2.5000000000000001E-3</v>
      </c>
      <c r="F228" s="282">
        <f t="shared" si="42"/>
        <v>-2.7E-2</v>
      </c>
      <c r="G228" s="66">
        <f t="shared" si="38"/>
        <v>-4.4999999999999988E-3</v>
      </c>
      <c r="H228" s="66">
        <f>'ELBA CURVE'!N220</f>
        <v>-0.33688344594594599</v>
      </c>
      <c r="I228" s="64">
        <f>'MONTHLY CURVES'!F220</f>
        <v>5.3445</v>
      </c>
      <c r="J228" s="66">
        <f t="shared" si="33"/>
        <v>5.0076165540540538</v>
      </c>
      <c r="K228" s="70">
        <f>'MONTHLY CURVES'!G220</f>
        <v>0.17</v>
      </c>
      <c r="L228" s="71">
        <f t="shared" si="34"/>
        <v>0.17</v>
      </c>
      <c r="M228" s="108">
        <f>'MONTHLY CURVES'!D220</f>
        <v>5.8975660219929602E-2</v>
      </c>
      <c r="N228" s="108">
        <f t="shared" si="43"/>
        <v>0.99</v>
      </c>
      <c r="O228" s="65">
        <f ca="1">_xll.SPRDOPT($J228,$I228,$G228,$M228,$K228,$L228,$N228,$B228-TODAY(),0,0)</f>
        <v>0.14591190260490197</v>
      </c>
      <c r="P228" s="110">
        <f t="shared" ca="1" si="39"/>
        <v>0</v>
      </c>
      <c r="Q228" s="110">
        <f ca="1">-$Q$11*$C228*VLOOKUP(B228,'MONTHLY CURVES'!$C$6:$M$329,3,0)</f>
        <v>0</v>
      </c>
      <c r="R228" s="110">
        <f t="shared" ca="1" si="40"/>
        <v>0</v>
      </c>
      <c r="S228" s="120">
        <f ca="1">_xll.SPRDOPT($J228,$I228,$G228,$M228,$K228,$L228,$N228,$B228-TODAY(),0,1)*C228</f>
        <v>0</v>
      </c>
      <c r="T228" s="120">
        <f ca="1">_xll.SPRDOPT($J228,$I228,$G228,$M228,$K228,$L228,$N228,$B228-TODAY(),0,2)*C228</f>
        <v>0</v>
      </c>
      <c r="U228" s="379">
        <f t="shared" ca="1" si="41"/>
        <v>0</v>
      </c>
    </row>
    <row r="229" spans="1:21" x14ac:dyDescent="0.25">
      <c r="A229" s="32">
        <f t="shared" si="35"/>
        <v>2019</v>
      </c>
      <c r="B229" s="92">
        <f>Fetch!A226</f>
        <v>43709</v>
      </c>
      <c r="C229" s="98">
        <v>0</v>
      </c>
      <c r="D229" s="273">
        <f t="shared" si="37"/>
        <v>0.02</v>
      </c>
      <c r="E229" s="282">
        <f>+'MONTHLY CURVES'!N221</f>
        <v>2.5000000000000001E-3</v>
      </c>
      <c r="F229" s="282">
        <f t="shared" si="42"/>
        <v>-2.7E-2</v>
      </c>
      <c r="G229" s="66">
        <f t="shared" si="38"/>
        <v>-4.4999999999999988E-3</v>
      </c>
      <c r="H229" s="66">
        <f>'ELBA CURVE'!N221</f>
        <v>-0.33688344594594599</v>
      </c>
      <c r="I229" s="64">
        <f>'MONTHLY CURVES'!F221</f>
        <v>5.3385000000000007</v>
      </c>
      <c r="J229" s="66">
        <f t="shared" si="33"/>
        <v>5.0016165540540545</v>
      </c>
      <c r="K229" s="70">
        <f>'MONTHLY CURVES'!G221</f>
        <v>0.17</v>
      </c>
      <c r="L229" s="71">
        <f t="shared" si="34"/>
        <v>0.17</v>
      </c>
      <c r="M229" s="108">
        <f>'MONTHLY CURVES'!D221</f>
        <v>5.9033222001800806E-2</v>
      </c>
      <c r="N229" s="108">
        <f t="shared" si="43"/>
        <v>0.99</v>
      </c>
      <c r="O229" s="65">
        <f ca="1">_xll.SPRDOPT($J229,$I229,$G229,$M229,$K229,$L229,$N229,$B229-TODAY(),0,0)</f>
        <v>0.14510712989179389</v>
      </c>
      <c r="P229" s="110">
        <f t="shared" ca="1" si="39"/>
        <v>0</v>
      </c>
      <c r="Q229" s="110">
        <f ca="1">-$Q$11*$C229*VLOOKUP(B229,'MONTHLY CURVES'!$C$6:$M$329,3,0)</f>
        <v>0</v>
      </c>
      <c r="R229" s="110">
        <f t="shared" ca="1" si="40"/>
        <v>0</v>
      </c>
      <c r="S229" s="120">
        <f ca="1">_xll.SPRDOPT($J229,$I229,$G229,$M229,$K229,$L229,$N229,$B229-TODAY(),0,1)*C229</f>
        <v>0</v>
      </c>
      <c r="T229" s="120">
        <f ca="1">_xll.SPRDOPT($J229,$I229,$G229,$M229,$K229,$L229,$N229,$B229-TODAY(),0,2)*C229</f>
        <v>0</v>
      </c>
      <c r="U229" s="379">
        <f t="shared" ca="1" si="41"/>
        <v>0</v>
      </c>
    </row>
    <row r="230" spans="1:21" x14ac:dyDescent="0.25">
      <c r="A230" s="32">
        <f t="shared" si="35"/>
        <v>2019</v>
      </c>
      <c r="B230" s="92">
        <f>Fetch!A227</f>
        <v>43739</v>
      </c>
      <c r="C230" s="98">
        <v>0</v>
      </c>
      <c r="D230" s="273">
        <f t="shared" si="37"/>
        <v>0.02</v>
      </c>
      <c r="E230" s="282">
        <f>+'MONTHLY CURVES'!N222</f>
        <v>2.5000000000000001E-3</v>
      </c>
      <c r="F230" s="282">
        <f t="shared" si="42"/>
        <v>-2.7E-2</v>
      </c>
      <c r="G230" s="66">
        <f t="shared" si="38"/>
        <v>-4.4999999999999988E-3</v>
      </c>
      <c r="H230" s="66">
        <f>'ELBA CURVE'!N222</f>
        <v>-0.33688344594594599</v>
      </c>
      <c r="I230" s="64">
        <f>'MONTHLY CURVES'!F222</f>
        <v>5.3385000000000007</v>
      </c>
      <c r="J230" s="66">
        <f t="shared" si="33"/>
        <v>5.0016165540540545</v>
      </c>
      <c r="K230" s="70">
        <f>'MONTHLY CURVES'!G222</f>
        <v>0.17</v>
      </c>
      <c r="L230" s="71">
        <f t="shared" si="34"/>
        <v>0.17</v>
      </c>
      <c r="M230" s="108">
        <f>'MONTHLY CURVES'!D222</f>
        <v>5.9088926953047703E-2</v>
      </c>
      <c r="N230" s="108">
        <f t="shared" si="43"/>
        <v>0.99</v>
      </c>
      <c r="O230" s="65">
        <f ca="1">_xll.SPRDOPT($J230,$I230,$G230,$M230,$K230,$L230,$N230,$B230-TODAY(),0,0)</f>
        <v>0.14439749150852624</v>
      </c>
      <c r="P230" s="110">
        <f t="shared" ca="1" si="39"/>
        <v>0</v>
      </c>
      <c r="Q230" s="110">
        <f ca="1">-$Q$11*$C230*VLOOKUP(B230,'MONTHLY CURVES'!$C$6:$M$329,3,0)</f>
        <v>0</v>
      </c>
      <c r="R230" s="110">
        <f t="shared" ca="1" si="40"/>
        <v>0</v>
      </c>
      <c r="S230" s="120">
        <f ca="1">_xll.SPRDOPT($J230,$I230,$G230,$M230,$K230,$L230,$N230,$B230-TODAY(),0,1)*C230</f>
        <v>0</v>
      </c>
      <c r="T230" s="120">
        <f ca="1">_xll.SPRDOPT($J230,$I230,$G230,$M230,$K230,$L230,$N230,$B230-TODAY(),0,2)*C230</f>
        <v>0</v>
      </c>
      <c r="U230" s="379">
        <f t="shared" ca="1" si="41"/>
        <v>0</v>
      </c>
    </row>
    <row r="231" spans="1:21" x14ac:dyDescent="0.25">
      <c r="A231" s="32">
        <f t="shared" si="35"/>
        <v>2019</v>
      </c>
      <c r="B231" s="92">
        <f>Fetch!A228</f>
        <v>43770</v>
      </c>
      <c r="C231" s="98">
        <v>0</v>
      </c>
      <c r="D231" s="273">
        <f t="shared" si="37"/>
        <v>0.02</v>
      </c>
      <c r="E231" s="282">
        <f>+'MONTHLY CURVES'!N223</f>
        <v>2.5000000000000001E-3</v>
      </c>
      <c r="F231" s="282">
        <f t="shared" si="42"/>
        <v>-2.7E-2</v>
      </c>
      <c r="G231" s="66">
        <f t="shared" si="38"/>
        <v>-4.4999999999999988E-3</v>
      </c>
      <c r="H231" s="66">
        <f>'ELBA CURVE'!N223</f>
        <v>-0.33688344594594599</v>
      </c>
      <c r="I231" s="64">
        <f>'MONTHLY CURVES'!F223</f>
        <v>5.4874999999999998</v>
      </c>
      <c r="J231" s="66">
        <f t="shared" si="33"/>
        <v>5.1506165540540536</v>
      </c>
      <c r="K231" s="70">
        <f>'MONTHLY CURVES'!G223</f>
        <v>0.17</v>
      </c>
      <c r="L231" s="71">
        <f t="shared" si="34"/>
        <v>0.17</v>
      </c>
      <c r="M231" s="108">
        <f>'MONTHLY CURVES'!D223</f>
        <v>5.9146488737085598E-2</v>
      </c>
      <c r="N231" s="108">
        <f t="shared" si="43"/>
        <v>0.99</v>
      </c>
      <c r="O231" s="65">
        <f ca="1">_xll.SPRDOPT($J231,$I231,$G231,$M231,$K231,$L231,$N231,$B231-TODAY(),0,0)</f>
        <v>0.1453886885201624</v>
      </c>
      <c r="P231" s="110">
        <f t="shared" ca="1" si="39"/>
        <v>0</v>
      </c>
      <c r="Q231" s="110">
        <f ca="1">-$Q$11*$C231*VLOOKUP(B231,'MONTHLY CURVES'!$C$6:$M$329,3,0)</f>
        <v>0</v>
      </c>
      <c r="R231" s="110">
        <f t="shared" ca="1" si="40"/>
        <v>0</v>
      </c>
      <c r="S231" s="120">
        <f ca="1">_xll.SPRDOPT($J231,$I231,$G231,$M231,$K231,$L231,$N231,$B231-TODAY(),0,1)*C231</f>
        <v>0</v>
      </c>
      <c r="T231" s="120">
        <f ca="1">_xll.SPRDOPT($J231,$I231,$G231,$M231,$K231,$L231,$N231,$B231-TODAY(),0,2)*C231</f>
        <v>0</v>
      </c>
      <c r="U231" s="379">
        <f t="shared" ca="1" si="41"/>
        <v>0</v>
      </c>
    </row>
    <row r="232" spans="1:21" x14ac:dyDescent="0.25">
      <c r="A232" s="32">
        <f t="shared" si="35"/>
        <v>2019</v>
      </c>
      <c r="B232" s="92">
        <f>Fetch!A229</f>
        <v>43800</v>
      </c>
      <c r="C232" s="98">
        <v>0</v>
      </c>
      <c r="D232" s="273">
        <f t="shared" si="37"/>
        <v>0.02</v>
      </c>
      <c r="E232" s="282">
        <f>+'MONTHLY CURVES'!N224</f>
        <v>2.5000000000000001E-3</v>
      </c>
      <c r="F232" s="282">
        <f t="shared" si="42"/>
        <v>-2.7E-2</v>
      </c>
      <c r="G232" s="66">
        <f t="shared" si="38"/>
        <v>-4.4999999999999988E-3</v>
      </c>
      <c r="H232" s="66">
        <f>'ELBA CURVE'!N224</f>
        <v>-0.33688344594594599</v>
      </c>
      <c r="I232" s="64">
        <f>'MONTHLY CURVES'!F224</f>
        <v>5.6395</v>
      </c>
      <c r="J232" s="66">
        <f t="shared" si="33"/>
        <v>5.3026165540540537</v>
      </c>
      <c r="K232" s="70">
        <f>'MONTHLY CURVES'!G224</f>
        <v>0.17</v>
      </c>
      <c r="L232" s="71">
        <f t="shared" si="34"/>
        <v>0.17</v>
      </c>
      <c r="M232" s="108">
        <f>'MONTHLY CURVES'!D224</f>
        <v>5.9202193690429901E-2</v>
      </c>
      <c r="N232" s="108">
        <f t="shared" si="43"/>
        <v>0.99</v>
      </c>
      <c r="O232" s="65">
        <f ca="1">_xll.SPRDOPT($J232,$I232,$G232,$M232,$K232,$L232,$N232,$B232-TODAY(),0,0)</f>
        <v>0.14644921537077019</v>
      </c>
      <c r="P232" s="110">
        <f t="shared" ca="1" si="39"/>
        <v>0</v>
      </c>
      <c r="Q232" s="110">
        <f ca="1">-$Q$11*$C232*VLOOKUP(B232,'MONTHLY CURVES'!$C$6:$M$329,3,0)</f>
        <v>0</v>
      </c>
      <c r="R232" s="110">
        <f t="shared" ca="1" si="40"/>
        <v>0</v>
      </c>
      <c r="S232" s="120">
        <f ca="1">_xll.SPRDOPT($J232,$I232,$G232,$M232,$K232,$L232,$N232,$B232-TODAY(),0,1)*C232</f>
        <v>0</v>
      </c>
      <c r="T232" s="120">
        <f ca="1">_xll.SPRDOPT($J232,$I232,$G232,$M232,$K232,$L232,$N232,$B232-TODAY(),0,2)*C232</f>
        <v>0</v>
      </c>
      <c r="U232" s="379">
        <f t="shared" ca="1" si="41"/>
        <v>0</v>
      </c>
    </row>
    <row r="233" spans="1:21" x14ac:dyDescent="0.25">
      <c r="A233" s="32">
        <f t="shared" si="35"/>
        <v>2020</v>
      </c>
      <c r="B233" s="92">
        <f>Fetch!A230</f>
        <v>43831</v>
      </c>
      <c r="C233" s="98">
        <v>0</v>
      </c>
      <c r="D233" s="273">
        <f t="shared" si="37"/>
        <v>0.02</v>
      </c>
      <c r="E233" s="282">
        <f>+'MONTHLY CURVES'!N225</f>
        <v>2.5000000000000001E-3</v>
      </c>
      <c r="F233" s="282">
        <f t="shared" si="42"/>
        <v>-2.7E-2</v>
      </c>
      <c r="G233" s="66">
        <f t="shared" si="38"/>
        <v>-4.4999999999999988E-3</v>
      </c>
      <c r="H233" s="66">
        <f>'ELBA CURVE'!N225</f>
        <v>-0.33688344594594599</v>
      </c>
      <c r="I233" s="64">
        <f>'MONTHLY CURVES'!F225</f>
        <v>5.7170000000000005</v>
      </c>
      <c r="J233" s="66">
        <f t="shared" si="33"/>
        <v>5.3801165540540543</v>
      </c>
      <c r="K233" s="70">
        <f>'MONTHLY CURVES'!G225</f>
        <v>0.17</v>
      </c>
      <c r="L233" s="71">
        <f t="shared" si="34"/>
        <v>0.17</v>
      </c>
      <c r="M233" s="108">
        <f>'MONTHLY CURVES'!D225</f>
        <v>5.9259755476635402E-2</v>
      </c>
      <c r="N233" s="108">
        <f t="shared" si="43"/>
        <v>0.99</v>
      </c>
      <c r="O233" s="65">
        <f ca="1">_xll.SPRDOPT($J233,$I233,$G233,$M233,$K233,$L233,$N233,$B233-TODAY(),0,0)</f>
        <v>0.14661894864203226</v>
      </c>
      <c r="P233" s="110">
        <f t="shared" ca="1" si="39"/>
        <v>0</v>
      </c>
      <c r="Q233" s="110">
        <f ca="1">-$Q$11*$C233*VLOOKUP(B233,'MONTHLY CURVES'!$C$6:$M$329,3,0)</f>
        <v>0</v>
      </c>
      <c r="R233" s="110">
        <f t="shared" ca="1" si="40"/>
        <v>0</v>
      </c>
      <c r="S233" s="120">
        <f ca="1">_xll.SPRDOPT($J233,$I233,$G233,$M233,$K233,$L233,$N233,$B233-TODAY(),0,1)*C233</f>
        <v>0</v>
      </c>
      <c r="T233" s="120">
        <f ca="1">_xll.SPRDOPT($J233,$I233,$G233,$M233,$K233,$L233,$N233,$B233-TODAY(),0,2)*C233</f>
        <v>0</v>
      </c>
      <c r="U233" s="379">
        <f t="shared" ca="1" si="41"/>
        <v>0</v>
      </c>
    </row>
    <row r="234" spans="1:21" x14ac:dyDescent="0.25">
      <c r="A234" s="32">
        <f t="shared" si="35"/>
        <v>2020</v>
      </c>
      <c r="B234" s="92">
        <f>Fetch!A231</f>
        <v>43862</v>
      </c>
      <c r="C234" s="98">
        <v>0</v>
      </c>
      <c r="D234" s="273">
        <f t="shared" si="37"/>
        <v>0.02</v>
      </c>
      <c r="E234" s="282">
        <f>+'MONTHLY CURVES'!N226</f>
        <v>2.5000000000000001E-3</v>
      </c>
      <c r="F234" s="282">
        <f t="shared" si="42"/>
        <v>-2.7E-2</v>
      </c>
      <c r="G234" s="66">
        <f t="shared" si="38"/>
        <v>-4.4999999999999988E-3</v>
      </c>
      <c r="H234" s="66">
        <f>'ELBA CURVE'!N226</f>
        <v>-0.33688344594594599</v>
      </c>
      <c r="I234" s="64">
        <f>'MONTHLY CURVES'!F226</f>
        <v>5.6290000000000004</v>
      </c>
      <c r="J234" s="66">
        <f t="shared" si="33"/>
        <v>5.2921165540540542</v>
      </c>
      <c r="K234" s="70">
        <f>'MONTHLY CURVES'!G226</f>
        <v>0.17</v>
      </c>
      <c r="L234" s="71">
        <f t="shared" si="34"/>
        <v>0.17</v>
      </c>
      <c r="M234" s="108">
        <f>'MONTHLY CURVES'!D226</f>
        <v>5.93173172639423E-2</v>
      </c>
      <c r="N234" s="108">
        <f t="shared" si="43"/>
        <v>0.99</v>
      </c>
      <c r="O234" s="65">
        <f ca="1">_xll.SPRDOPT($J234,$I234,$G234,$M234,$K234,$L234,$N234,$B234-TODAY(),0,0)</f>
        <v>0.14485405378944005</v>
      </c>
      <c r="P234" s="110">
        <f t="shared" ca="1" si="39"/>
        <v>0</v>
      </c>
      <c r="Q234" s="110">
        <f ca="1">-$Q$11*$C234*VLOOKUP(B234,'MONTHLY CURVES'!$C$6:$M$329,3,0)</f>
        <v>0</v>
      </c>
      <c r="R234" s="110">
        <f t="shared" ca="1" si="40"/>
        <v>0</v>
      </c>
      <c r="S234" s="120">
        <f ca="1">_xll.SPRDOPT($J234,$I234,$G234,$M234,$K234,$L234,$N234,$B234-TODAY(),0,1)*C234</f>
        <v>0</v>
      </c>
      <c r="T234" s="120">
        <f ca="1">_xll.SPRDOPT($J234,$I234,$G234,$M234,$K234,$L234,$N234,$B234-TODAY(),0,2)*C234</f>
        <v>0</v>
      </c>
      <c r="U234" s="379">
        <f t="shared" ca="1" si="41"/>
        <v>0</v>
      </c>
    </row>
    <row r="235" spans="1:21" x14ac:dyDescent="0.25">
      <c r="A235" s="32">
        <f t="shared" si="35"/>
        <v>2020</v>
      </c>
      <c r="B235" s="92">
        <f>Fetch!A232</f>
        <v>43891</v>
      </c>
      <c r="C235" s="98">
        <v>0</v>
      </c>
      <c r="D235" s="273">
        <f t="shared" si="37"/>
        <v>0.02</v>
      </c>
      <c r="E235" s="282">
        <f>+'MONTHLY CURVES'!N227</f>
        <v>2.5000000000000001E-3</v>
      </c>
      <c r="F235" s="282">
        <f t="shared" si="42"/>
        <v>-2.7E-2</v>
      </c>
      <c r="G235" s="66">
        <f t="shared" si="38"/>
        <v>-4.4999999999999988E-3</v>
      </c>
      <c r="H235" s="66">
        <f>'ELBA CURVE'!N227</f>
        <v>-0.33688344594594599</v>
      </c>
      <c r="I235" s="64">
        <f>'MONTHLY CURVES'!F227</f>
        <v>5.49</v>
      </c>
      <c r="J235" s="66">
        <f t="shared" si="33"/>
        <v>5.153116554054054</v>
      </c>
      <c r="K235" s="70">
        <f>'MONTHLY CURVES'!G227</f>
        <v>0.17</v>
      </c>
      <c r="L235" s="71">
        <f t="shared" si="34"/>
        <v>0.17</v>
      </c>
      <c r="M235" s="108">
        <f>'MONTHLY CURVES'!D227</f>
        <v>5.9371165388549099E-2</v>
      </c>
      <c r="N235" s="108">
        <f t="shared" si="43"/>
        <v>0.99</v>
      </c>
      <c r="O235" s="65">
        <f ca="1">_xll.SPRDOPT($J235,$I235,$G235,$M235,$K235,$L235,$N235,$B235-TODAY(),0,0)</f>
        <v>0.14256267244829138</v>
      </c>
      <c r="P235" s="110">
        <f t="shared" ca="1" si="39"/>
        <v>0</v>
      </c>
      <c r="Q235" s="110">
        <f ca="1">-$Q$11*$C235*VLOOKUP(B235,'MONTHLY CURVES'!$C$6:$M$329,3,0)</f>
        <v>0</v>
      </c>
      <c r="R235" s="110">
        <f t="shared" ca="1" si="40"/>
        <v>0</v>
      </c>
      <c r="S235" s="120">
        <f ca="1">_xll.SPRDOPT($J235,$I235,$G235,$M235,$K235,$L235,$N235,$B235-TODAY(),0,1)*C235</f>
        <v>0</v>
      </c>
      <c r="T235" s="120">
        <f ca="1">_xll.SPRDOPT($J235,$I235,$G235,$M235,$K235,$L235,$N235,$B235-TODAY(),0,2)*C235</f>
        <v>0</v>
      </c>
      <c r="U235" s="379">
        <f t="shared" ca="1" si="41"/>
        <v>0</v>
      </c>
    </row>
    <row r="236" spans="1:21" x14ac:dyDescent="0.25">
      <c r="A236" s="32">
        <f t="shared" si="35"/>
        <v>2020</v>
      </c>
      <c r="B236" s="92">
        <f>Fetch!A233</f>
        <v>43922</v>
      </c>
      <c r="C236" s="98">
        <v>0</v>
      </c>
      <c r="D236" s="273">
        <f t="shared" si="37"/>
        <v>0.02</v>
      </c>
      <c r="E236" s="282">
        <f>+'MONTHLY CURVES'!N228</f>
        <v>2.5000000000000001E-3</v>
      </c>
      <c r="F236" s="282">
        <f t="shared" si="42"/>
        <v>-2.7E-2</v>
      </c>
      <c r="G236" s="66">
        <f t="shared" si="38"/>
        <v>-4.4999999999999988E-3</v>
      </c>
      <c r="H236" s="66">
        <f>'ELBA CURVE'!N228</f>
        <v>-0.33688344594594599</v>
      </c>
      <c r="I236" s="64">
        <f>'MONTHLY CURVES'!F228</f>
        <v>5.3360000000000003</v>
      </c>
      <c r="J236" s="66">
        <f t="shared" si="33"/>
        <v>4.9991165540540541</v>
      </c>
      <c r="K236" s="70">
        <f>'MONTHLY CURVES'!G228</f>
        <v>0.17</v>
      </c>
      <c r="L236" s="71">
        <f t="shared" si="34"/>
        <v>0.17</v>
      </c>
      <c r="M236" s="108">
        <f>'MONTHLY CURVES'!D228</f>
        <v>5.9428727177987202E-2</v>
      </c>
      <c r="N236" s="108">
        <f t="shared" si="43"/>
        <v>0.99</v>
      </c>
      <c r="O236" s="65">
        <f ca="1">_xll.SPRDOPT($J236,$I236,$G236,$M236,$K236,$L236,$N236,$B236-TODAY(),0,0)</f>
        <v>0.14008050342132275</v>
      </c>
      <c r="P236" s="110">
        <f t="shared" ca="1" si="39"/>
        <v>0</v>
      </c>
      <c r="Q236" s="110">
        <f ca="1">-$Q$11*$C236*VLOOKUP(B236,'MONTHLY CURVES'!$C$6:$M$329,3,0)</f>
        <v>0</v>
      </c>
      <c r="R236" s="110">
        <f t="shared" ca="1" si="40"/>
        <v>0</v>
      </c>
      <c r="S236" s="120">
        <f ca="1">_xll.SPRDOPT($J236,$I236,$G236,$M236,$K236,$L236,$N236,$B236-TODAY(),0,1)*C236</f>
        <v>0</v>
      </c>
      <c r="T236" s="120">
        <f ca="1">_xll.SPRDOPT($J236,$I236,$G236,$M236,$K236,$L236,$N236,$B236-TODAY(),0,2)*C236</f>
        <v>0</v>
      </c>
      <c r="U236" s="379">
        <f t="shared" ca="1" si="41"/>
        <v>0</v>
      </c>
    </row>
    <row r="237" spans="1:21" x14ac:dyDescent="0.25">
      <c r="A237" s="32">
        <f t="shared" si="35"/>
        <v>2020</v>
      </c>
      <c r="B237" s="92">
        <f>Fetch!A234</f>
        <v>43952</v>
      </c>
      <c r="C237" s="98">
        <v>0</v>
      </c>
      <c r="D237" s="273">
        <f t="shared" si="37"/>
        <v>0.02</v>
      </c>
      <c r="E237" s="282">
        <f>+'MONTHLY CURVES'!N229</f>
        <v>2.5000000000000001E-3</v>
      </c>
      <c r="F237" s="282">
        <f t="shared" si="42"/>
        <v>-2.7E-2</v>
      </c>
      <c r="G237" s="66">
        <f t="shared" si="38"/>
        <v>-4.4999999999999988E-3</v>
      </c>
      <c r="H237" s="66">
        <f>'ELBA CURVE'!N229</f>
        <v>-0.33688344594594599</v>
      </c>
      <c r="I237" s="64">
        <f>'MONTHLY CURVES'!F229</f>
        <v>5.3410000000000002</v>
      </c>
      <c r="J237" s="66">
        <f t="shared" si="33"/>
        <v>5.004116554054054</v>
      </c>
      <c r="K237" s="70">
        <f>'MONTHLY CURVES'!G229</f>
        <v>0.17</v>
      </c>
      <c r="L237" s="71">
        <f t="shared" si="34"/>
        <v>0.17</v>
      </c>
      <c r="M237" s="108">
        <f>'MONTHLY CURVES'!D229</f>
        <v>5.9484432136557096E-2</v>
      </c>
      <c r="N237" s="108">
        <f t="shared" si="43"/>
        <v>0.99</v>
      </c>
      <c r="O237" s="65">
        <f ca="1">_xll.SPRDOPT($J237,$I237,$G237,$M237,$K237,$L237,$N237,$B237-TODAY(),0,0)</f>
        <v>0.13944071279937631</v>
      </c>
      <c r="P237" s="110">
        <f t="shared" ca="1" si="39"/>
        <v>0</v>
      </c>
      <c r="Q237" s="110">
        <f ca="1">-$Q$11*$C237*VLOOKUP(B237,'MONTHLY CURVES'!$C$6:$M$329,3,0)</f>
        <v>0</v>
      </c>
      <c r="R237" s="110">
        <f t="shared" ca="1" si="40"/>
        <v>0</v>
      </c>
      <c r="S237" s="120">
        <f ca="1">_xll.SPRDOPT($J237,$I237,$G237,$M237,$K237,$L237,$N237,$B237-TODAY(),0,1)*C237</f>
        <v>0</v>
      </c>
      <c r="T237" s="120">
        <f ca="1">_xll.SPRDOPT($J237,$I237,$G237,$M237,$K237,$L237,$N237,$B237-TODAY(),0,2)*C237</f>
        <v>0</v>
      </c>
      <c r="U237" s="379">
        <f t="shared" ca="1" si="41"/>
        <v>0</v>
      </c>
    </row>
    <row r="238" spans="1:21" x14ac:dyDescent="0.25">
      <c r="A238" s="32">
        <f t="shared" si="35"/>
        <v>2020</v>
      </c>
      <c r="B238" s="92">
        <f>Fetch!A235</f>
        <v>43983</v>
      </c>
      <c r="C238" s="98">
        <v>0</v>
      </c>
      <c r="D238" s="273">
        <f t="shared" si="37"/>
        <v>0.02</v>
      </c>
      <c r="E238" s="282">
        <f>+'MONTHLY CURVES'!N230</f>
        <v>2.5000000000000001E-3</v>
      </c>
      <c r="F238" s="282">
        <f t="shared" si="42"/>
        <v>-2.7E-2</v>
      </c>
      <c r="G238" s="66">
        <f t="shared" si="38"/>
        <v>-4.4999999999999988E-3</v>
      </c>
      <c r="H238" s="66">
        <f>'ELBA CURVE'!N230</f>
        <v>-0.33688344594594599</v>
      </c>
      <c r="I238" s="64">
        <f>'MONTHLY CURVES'!F230</f>
        <v>5.3790000000000004</v>
      </c>
      <c r="J238" s="66">
        <f t="shared" si="33"/>
        <v>5.0421165540540542</v>
      </c>
      <c r="K238" s="70">
        <f>'MONTHLY CURVES'!G230</f>
        <v>0.17</v>
      </c>
      <c r="L238" s="71">
        <f t="shared" si="34"/>
        <v>0.17</v>
      </c>
      <c r="M238" s="108">
        <f>'MONTHLY CURVES'!D230</f>
        <v>5.9541993928162305E-2</v>
      </c>
      <c r="N238" s="108">
        <f t="shared" si="43"/>
        <v>0.99</v>
      </c>
      <c r="O238" s="65">
        <f ca="1">_xll.SPRDOPT($J238,$I238,$G238,$M238,$K238,$L238,$N238,$B238-TODAY(),0,0)</f>
        <v>0.13915203649177754</v>
      </c>
      <c r="P238" s="110">
        <f t="shared" ca="1" si="39"/>
        <v>0</v>
      </c>
      <c r="Q238" s="110">
        <f ca="1">-$Q$11*$C238*VLOOKUP(B238,'MONTHLY CURVES'!$C$6:$M$329,3,0)</f>
        <v>0</v>
      </c>
      <c r="R238" s="110">
        <f t="shared" ca="1" si="40"/>
        <v>0</v>
      </c>
      <c r="S238" s="120">
        <f ca="1">_xll.SPRDOPT($J238,$I238,$G238,$M238,$K238,$L238,$N238,$B238-TODAY(),0,1)*C238</f>
        <v>0</v>
      </c>
      <c r="T238" s="120">
        <f ca="1">_xll.SPRDOPT($J238,$I238,$G238,$M238,$K238,$L238,$N238,$B238-TODAY(),0,2)*C238</f>
        <v>0</v>
      </c>
      <c r="U238" s="379">
        <f t="shared" ca="1" si="41"/>
        <v>0</v>
      </c>
    </row>
    <row r="239" spans="1:21" x14ac:dyDescent="0.25">
      <c r="A239" s="32">
        <f t="shared" si="35"/>
        <v>2020</v>
      </c>
      <c r="B239" s="92">
        <f>Fetch!A236</f>
        <v>44013</v>
      </c>
      <c r="C239" s="98">
        <v>0</v>
      </c>
      <c r="D239" s="273">
        <f t="shared" si="37"/>
        <v>0.02</v>
      </c>
      <c r="E239" s="282">
        <f>+'MONTHLY CURVES'!N231</f>
        <v>2.5000000000000001E-3</v>
      </c>
      <c r="F239" s="282">
        <f t="shared" si="42"/>
        <v>-2.7E-2</v>
      </c>
      <c r="G239" s="66">
        <f t="shared" si="38"/>
        <v>-4.4999999999999988E-3</v>
      </c>
      <c r="H239" s="66">
        <f>'ELBA CURVE'!N231</f>
        <v>-0.33688344594594599</v>
      </c>
      <c r="I239" s="64">
        <f>'MONTHLY CURVES'!F231</f>
        <v>5.4240000000000004</v>
      </c>
      <c r="J239" s="66">
        <f t="shared" si="33"/>
        <v>5.0871165540540542</v>
      </c>
      <c r="K239" s="70">
        <f>'MONTHLY CURVES'!G231</f>
        <v>0.17</v>
      </c>
      <c r="L239" s="71">
        <f t="shared" si="34"/>
        <v>0.17</v>
      </c>
      <c r="M239" s="108">
        <f>'MONTHLY CURVES'!D231</f>
        <v>5.95976988888283E-2</v>
      </c>
      <c r="N239" s="108">
        <f t="shared" si="43"/>
        <v>0.99</v>
      </c>
      <c r="O239" s="65">
        <f ca="1">_xll.SPRDOPT($J239,$I239,$G239,$M239,$K239,$L239,$N239,$B239-TODAY(),0,0)</f>
        <v>0.13896629474629357</v>
      </c>
      <c r="P239" s="110">
        <f t="shared" ca="1" si="39"/>
        <v>0</v>
      </c>
      <c r="Q239" s="110">
        <f ca="1">-$Q$11*$C239*VLOOKUP(B239,'MONTHLY CURVES'!$C$6:$M$329,3,0)</f>
        <v>0</v>
      </c>
      <c r="R239" s="110">
        <f t="shared" ca="1" si="40"/>
        <v>0</v>
      </c>
      <c r="S239" s="120">
        <f ca="1">_xll.SPRDOPT($J239,$I239,$G239,$M239,$K239,$L239,$N239,$B239-TODAY(),0,1)*C239</f>
        <v>0</v>
      </c>
      <c r="T239" s="120">
        <f ca="1">_xll.SPRDOPT($J239,$I239,$G239,$M239,$K239,$L239,$N239,$B239-TODAY(),0,2)*C239</f>
        <v>0</v>
      </c>
      <c r="U239" s="379">
        <f t="shared" ca="1" si="41"/>
        <v>0</v>
      </c>
    </row>
    <row r="240" spans="1:21" x14ac:dyDescent="0.25">
      <c r="A240" s="32">
        <f t="shared" si="35"/>
        <v>2020</v>
      </c>
      <c r="B240" s="92">
        <f>Fetch!A237</f>
        <v>44044</v>
      </c>
      <c r="C240" s="98">
        <v>0</v>
      </c>
      <c r="D240" s="273">
        <f t="shared" si="37"/>
        <v>0.02</v>
      </c>
      <c r="E240" s="282">
        <f>+'MONTHLY CURVES'!N232</f>
        <v>2.5000000000000001E-3</v>
      </c>
      <c r="F240" s="282">
        <f t="shared" si="42"/>
        <v>-2.7E-2</v>
      </c>
      <c r="G240" s="66">
        <f t="shared" si="38"/>
        <v>-4.4999999999999988E-3</v>
      </c>
      <c r="H240" s="66">
        <f>'ELBA CURVE'!N232</f>
        <v>-0.33688344594594599</v>
      </c>
      <c r="I240" s="64">
        <f>'MONTHLY CURVES'!F232</f>
        <v>5.4620000000000006</v>
      </c>
      <c r="J240" s="66">
        <f t="shared" si="33"/>
        <v>5.1251165540540544</v>
      </c>
      <c r="K240" s="70">
        <f>'MONTHLY CURVES'!G232</f>
        <v>0.17</v>
      </c>
      <c r="L240" s="71">
        <f t="shared" si="34"/>
        <v>0.17</v>
      </c>
      <c r="M240" s="108">
        <f>'MONTHLY CURVES'!D232</f>
        <v>5.9655260682600603E-2</v>
      </c>
      <c r="N240" s="108">
        <f t="shared" si="43"/>
        <v>0.99</v>
      </c>
      <c r="O240" s="65">
        <f ca="1">_xll.SPRDOPT($J240,$I240,$G240,$M240,$K240,$L240,$N240,$B240-TODAY(),0,0)</f>
        <v>0.13867880001686614</v>
      </c>
      <c r="P240" s="110">
        <f t="shared" ca="1" si="39"/>
        <v>0</v>
      </c>
      <c r="Q240" s="110">
        <f ca="1">-$Q$11*$C240*VLOOKUP(B240,'MONTHLY CURVES'!$C$6:$M$329,3,0)</f>
        <v>0</v>
      </c>
      <c r="R240" s="110">
        <f t="shared" ca="1" si="40"/>
        <v>0</v>
      </c>
      <c r="S240" s="120">
        <f ca="1">_xll.SPRDOPT($J240,$I240,$G240,$M240,$K240,$L240,$N240,$B240-TODAY(),0,1)*C240</f>
        <v>0</v>
      </c>
      <c r="T240" s="120">
        <f ca="1">_xll.SPRDOPT($J240,$I240,$G240,$M240,$K240,$L240,$N240,$B240-TODAY(),0,2)*C240</f>
        <v>0</v>
      </c>
      <c r="U240" s="379">
        <f t="shared" ca="1" si="41"/>
        <v>0</v>
      </c>
    </row>
    <row r="241" spans="1:21" x14ac:dyDescent="0.25">
      <c r="A241" s="32">
        <f t="shared" si="35"/>
        <v>2020</v>
      </c>
      <c r="B241" s="92">
        <f>Fetch!A238</f>
        <v>44075</v>
      </c>
      <c r="C241" s="98">
        <v>0</v>
      </c>
      <c r="D241" s="273">
        <f t="shared" si="37"/>
        <v>0.02</v>
      </c>
      <c r="E241" s="282">
        <f>+'MONTHLY CURVES'!N233</f>
        <v>2.5000000000000001E-3</v>
      </c>
      <c r="F241" s="282">
        <f t="shared" si="42"/>
        <v>-2.7E-2</v>
      </c>
      <c r="G241" s="66">
        <f t="shared" si="38"/>
        <v>-4.4999999999999988E-3</v>
      </c>
      <c r="H241" s="66">
        <f>'ELBA CURVE'!N233</f>
        <v>-0.33688344594594599</v>
      </c>
      <c r="I241" s="64">
        <f>'MONTHLY CURVES'!F233</f>
        <v>5.4560000000000004</v>
      </c>
      <c r="J241" s="66">
        <f t="shared" si="33"/>
        <v>5.1191165540540542</v>
      </c>
      <c r="K241" s="70">
        <f>'MONTHLY CURVES'!G233</f>
        <v>0.17</v>
      </c>
      <c r="L241" s="71">
        <f t="shared" si="34"/>
        <v>0.17</v>
      </c>
      <c r="M241" s="108">
        <f>'MONTHLY CURVES'!D233</f>
        <v>5.97128224774734E-2</v>
      </c>
      <c r="N241" s="108">
        <f t="shared" si="43"/>
        <v>0.99</v>
      </c>
      <c r="O241" s="65">
        <f ca="1">_xll.SPRDOPT($J241,$I241,$G241,$M241,$K241,$L241,$N241,$B241-TODAY(),0,0)</f>
        <v>0.13789538830408579</v>
      </c>
      <c r="P241" s="110">
        <f t="shared" ca="1" si="39"/>
        <v>0</v>
      </c>
      <c r="Q241" s="110">
        <f ca="1">-$Q$11*$C241*VLOOKUP(B241,'MONTHLY CURVES'!$C$6:$M$329,3,0)</f>
        <v>0</v>
      </c>
      <c r="R241" s="110">
        <f t="shared" ca="1" si="40"/>
        <v>0</v>
      </c>
      <c r="S241" s="120">
        <f ca="1">_xll.SPRDOPT($J241,$I241,$G241,$M241,$K241,$L241,$N241,$B241-TODAY(),0,1)*C241</f>
        <v>0</v>
      </c>
      <c r="T241" s="120">
        <f ca="1">_xll.SPRDOPT($J241,$I241,$G241,$M241,$K241,$L241,$N241,$B241-TODAY(),0,2)*C241</f>
        <v>0</v>
      </c>
      <c r="U241" s="379">
        <f t="shared" ca="1" si="41"/>
        <v>0</v>
      </c>
    </row>
    <row r="242" spans="1:21" x14ac:dyDescent="0.25">
      <c r="A242" s="32">
        <f t="shared" si="35"/>
        <v>2020</v>
      </c>
      <c r="B242" s="92">
        <f>Fetch!A239</f>
        <v>44105</v>
      </c>
      <c r="C242" s="98">
        <v>0</v>
      </c>
      <c r="D242" s="273">
        <f t="shared" si="37"/>
        <v>0.02</v>
      </c>
      <c r="E242" s="282">
        <f>+'MONTHLY CURVES'!N234</f>
        <v>2.5000000000000001E-3</v>
      </c>
      <c r="F242" s="282">
        <f t="shared" si="42"/>
        <v>-2.7E-2</v>
      </c>
      <c r="G242" s="66">
        <f t="shared" si="38"/>
        <v>-4.4999999999999988E-3</v>
      </c>
      <c r="H242" s="66">
        <f>'ELBA CURVE'!N234</f>
        <v>-0.33688344594594599</v>
      </c>
      <c r="I242" s="64">
        <f>'MONTHLY CURVES'!F234</f>
        <v>5.4560000000000004</v>
      </c>
      <c r="J242" s="66">
        <f t="shared" si="33"/>
        <v>5.1191165540540542</v>
      </c>
      <c r="K242" s="70">
        <f>'MONTHLY CURVES'!G234</f>
        <v>0.17</v>
      </c>
      <c r="L242" s="71">
        <f t="shared" si="34"/>
        <v>0.17</v>
      </c>
      <c r="M242" s="108">
        <f>'MONTHLY CURVES'!D234</f>
        <v>5.9768527441302698E-2</v>
      </c>
      <c r="N242" s="108">
        <f t="shared" si="43"/>
        <v>0.99</v>
      </c>
      <c r="O242" s="65">
        <f ca="1">_xll.SPRDOPT($J242,$I242,$G242,$M242,$K242,$L242,$N242,$B242-TODAY(),0,0)</f>
        <v>0.13720481163646991</v>
      </c>
      <c r="P242" s="110">
        <f t="shared" ca="1" si="39"/>
        <v>0</v>
      </c>
      <c r="Q242" s="110">
        <f ca="1">-$Q$11*$C242*VLOOKUP(B242,'MONTHLY CURVES'!$C$6:$M$329,3,0)</f>
        <v>0</v>
      </c>
      <c r="R242" s="110">
        <f t="shared" ca="1" si="40"/>
        <v>0</v>
      </c>
      <c r="S242" s="120">
        <f ca="1">_xll.SPRDOPT($J242,$I242,$G242,$M242,$K242,$L242,$N242,$B242-TODAY(),0,1)*C242</f>
        <v>0</v>
      </c>
      <c r="T242" s="120">
        <f ca="1">_xll.SPRDOPT($J242,$I242,$G242,$M242,$K242,$L242,$N242,$B242-TODAY(),0,2)*C242</f>
        <v>0</v>
      </c>
      <c r="U242" s="379">
        <f t="shared" ca="1" si="41"/>
        <v>0</v>
      </c>
    </row>
    <row r="243" spans="1:21" x14ac:dyDescent="0.25">
      <c r="A243" s="32">
        <f t="shared" si="35"/>
        <v>2020</v>
      </c>
      <c r="B243" s="92">
        <f>Fetch!A240</f>
        <v>44136</v>
      </c>
      <c r="C243" s="98">
        <v>0</v>
      </c>
      <c r="D243" s="273">
        <f t="shared" si="37"/>
        <v>0.02</v>
      </c>
      <c r="E243" s="282">
        <f>+'MONTHLY CURVES'!N235</f>
        <v>2.5000000000000001E-3</v>
      </c>
      <c r="F243" s="282">
        <f t="shared" si="42"/>
        <v>-2.7E-2</v>
      </c>
      <c r="G243" s="66">
        <f t="shared" si="38"/>
        <v>-4.4999999999999988E-3</v>
      </c>
      <c r="H243" s="66">
        <f>'ELBA CURVE'!N235</f>
        <v>-0.33688344594594599</v>
      </c>
      <c r="I243" s="64">
        <f>'MONTHLY CURVES'!F235</f>
        <v>5.6050000000000004</v>
      </c>
      <c r="J243" s="66">
        <f t="shared" si="33"/>
        <v>5.2681165540540542</v>
      </c>
      <c r="K243" s="70">
        <f>'MONTHLY CURVES'!G235</f>
        <v>0.17</v>
      </c>
      <c r="L243" s="71">
        <f t="shared" si="34"/>
        <v>0.17</v>
      </c>
      <c r="M243" s="108">
        <f>'MONTHLY CURVES'!D235</f>
        <v>5.9826089238342206E-2</v>
      </c>
      <c r="N243" s="108">
        <f t="shared" si="43"/>
        <v>0.99</v>
      </c>
      <c r="O243" s="65">
        <f ca="1">_xll.SPRDOPT($J243,$I243,$G243,$M243,$K243,$L243,$N243,$B243-TODAY(),0,0)</f>
        <v>0.13816980130989925</v>
      </c>
      <c r="P243" s="110">
        <f t="shared" ca="1" si="39"/>
        <v>0</v>
      </c>
      <c r="Q243" s="110">
        <f ca="1">-$Q$11*$C243*VLOOKUP(B243,'MONTHLY CURVES'!$C$6:$M$329,3,0)</f>
        <v>0</v>
      </c>
      <c r="R243" s="110">
        <f t="shared" ca="1" si="40"/>
        <v>0</v>
      </c>
      <c r="S243" s="120">
        <f ca="1">_xll.SPRDOPT($J243,$I243,$G243,$M243,$K243,$L243,$N243,$B243-TODAY(),0,1)*C243</f>
        <v>0</v>
      </c>
      <c r="T243" s="120">
        <f ca="1">_xll.SPRDOPT($J243,$I243,$G243,$M243,$K243,$L243,$N243,$B243-TODAY(),0,2)*C243</f>
        <v>0</v>
      </c>
      <c r="U243" s="379">
        <f t="shared" ca="1" si="41"/>
        <v>0</v>
      </c>
    </row>
    <row r="244" spans="1:21" x14ac:dyDescent="0.25">
      <c r="A244" s="32">
        <f t="shared" si="35"/>
        <v>2020</v>
      </c>
      <c r="B244" s="92">
        <f>Fetch!A241</f>
        <v>44166</v>
      </c>
      <c r="C244" s="98">
        <v>0</v>
      </c>
      <c r="D244" s="273">
        <f t="shared" si="37"/>
        <v>0.02</v>
      </c>
      <c r="E244" s="282">
        <f>+'MONTHLY CURVES'!N236</f>
        <v>2.5000000000000001E-3</v>
      </c>
      <c r="F244" s="282">
        <f t="shared" si="42"/>
        <v>-2.7E-2</v>
      </c>
      <c r="G244" s="66">
        <f t="shared" si="38"/>
        <v>-4.4999999999999988E-3</v>
      </c>
      <c r="H244" s="66">
        <f>'ELBA CURVE'!N236</f>
        <v>-0.33688344594594599</v>
      </c>
      <c r="I244" s="64">
        <f>'MONTHLY CURVES'!F236</f>
        <v>5.7570000000000006</v>
      </c>
      <c r="J244" s="66">
        <f t="shared" si="33"/>
        <v>5.4201165540540543</v>
      </c>
      <c r="K244" s="70">
        <f>'MONTHLY CURVES'!G236</f>
        <v>0.17</v>
      </c>
      <c r="L244" s="71">
        <f t="shared" si="34"/>
        <v>0.17</v>
      </c>
      <c r="M244" s="108">
        <f>'MONTHLY CURVES'!D236</f>
        <v>5.9881794204267501E-2</v>
      </c>
      <c r="N244" s="108">
        <f t="shared" si="43"/>
        <v>0.99</v>
      </c>
      <c r="O244" s="65">
        <f ca="1">_xll.SPRDOPT($J244,$I244,$G244,$M244,$K244,$L244,$N244,$B244-TODAY(),0,0)</f>
        <v>0.13919912689700176</v>
      </c>
      <c r="P244" s="110">
        <f t="shared" ca="1" si="39"/>
        <v>0</v>
      </c>
      <c r="Q244" s="110">
        <f ca="1">-$Q$11*$C244*VLOOKUP(B244,'MONTHLY CURVES'!$C$6:$M$329,3,0)</f>
        <v>0</v>
      </c>
      <c r="R244" s="110">
        <f t="shared" ca="1" si="40"/>
        <v>0</v>
      </c>
      <c r="S244" s="120">
        <f ca="1">_xll.SPRDOPT($J244,$I244,$G244,$M244,$K244,$L244,$N244,$B244-TODAY(),0,1)*C244</f>
        <v>0</v>
      </c>
      <c r="T244" s="120">
        <f ca="1">_xll.SPRDOPT($J244,$I244,$G244,$M244,$K244,$L244,$N244,$B244-TODAY(),0,2)*C244</f>
        <v>0</v>
      </c>
      <c r="U244" s="379">
        <f t="shared" ca="1" si="41"/>
        <v>0</v>
      </c>
    </row>
    <row r="245" spans="1:21" x14ac:dyDescent="0.25">
      <c r="A245" s="32">
        <f t="shared" si="35"/>
        <v>2021</v>
      </c>
      <c r="B245" s="92">
        <f>Fetch!A242</f>
        <v>44197</v>
      </c>
      <c r="C245" s="98">
        <v>0</v>
      </c>
      <c r="D245" s="273">
        <f t="shared" si="37"/>
        <v>0.02</v>
      </c>
      <c r="E245" s="282">
        <f>+'MONTHLY CURVES'!N237</f>
        <v>2.5000000000000001E-3</v>
      </c>
      <c r="F245" s="282">
        <f t="shared" si="42"/>
        <v>-2.7E-2</v>
      </c>
      <c r="G245" s="66">
        <f t="shared" si="38"/>
        <v>-4.4999999999999988E-3</v>
      </c>
      <c r="H245" s="66">
        <f>'ELBA CURVE'!N237</f>
        <v>-0.33688344594594599</v>
      </c>
      <c r="I245" s="64">
        <f>'MONTHLY CURVES'!F237</f>
        <v>5.8345000000000002</v>
      </c>
      <c r="J245" s="66">
        <f t="shared" si="33"/>
        <v>5.497616554054054</v>
      </c>
      <c r="K245" s="70">
        <f>'MONTHLY CURVES'!G237</f>
        <v>0.17</v>
      </c>
      <c r="L245" s="71">
        <f t="shared" si="34"/>
        <v>0.17</v>
      </c>
      <c r="M245" s="108">
        <f>'MONTHLY CURVES'!D237</f>
        <v>5.9939356003473804E-2</v>
      </c>
      <c r="N245" s="108">
        <f t="shared" si="43"/>
        <v>0.99</v>
      </c>
      <c r="O245" s="65">
        <f ca="1">_xll.SPRDOPT($J245,$I245,$G245,$M245,$K245,$L245,$N245,$B245-TODAY(),0,0)</f>
        <v>0.13936121124731674</v>
      </c>
      <c r="P245" s="110">
        <f t="shared" ca="1" si="39"/>
        <v>0</v>
      </c>
      <c r="Q245" s="110">
        <f ca="1">-$Q$11*$C245*VLOOKUP(B245,'MONTHLY CURVES'!$C$6:$M$329,3,0)</f>
        <v>0</v>
      </c>
      <c r="R245" s="110">
        <f t="shared" ca="1" si="40"/>
        <v>0</v>
      </c>
      <c r="S245" s="120">
        <f ca="1">_xll.SPRDOPT($J245,$I245,$G245,$M245,$K245,$L245,$N245,$B245-TODAY(),0,1)*C245</f>
        <v>0</v>
      </c>
      <c r="T245" s="120">
        <f ca="1">_xll.SPRDOPT($J245,$I245,$G245,$M245,$K245,$L245,$N245,$B245-TODAY(),0,2)*C245</f>
        <v>0</v>
      </c>
      <c r="U245" s="379">
        <f t="shared" ca="1" si="41"/>
        <v>0</v>
      </c>
    </row>
    <row r="246" spans="1:21" x14ac:dyDescent="0.25">
      <c r="A246" s="32">
        <f t="shared" si="35"/>
        <v>2021</v>
      </c>
      <c r="B246" s="92">
        <f>Fetch!A243</f>
        <v>44228</v>
      </c>
      <c r="C246" s="98">
        <v>0</v>
      </c>
      <c r="D246" s="273">
        <f t="shared" si="37"/>
        <v>0.02</v>
      </c>
      <c r="E246" s="282">
        <f>+'MONTHLY CURVES'!N238</f>
        <v>2.5000000000000001E-3</v>
      </c>
      <c r="F246" s="282">
        <f t="shared" si="42"/>
        <v>-2.7E-2</v>
      </c>
      <c r="G246" s="66">
        <f t="shared" si="38"/>
        <v>-4.4999999999999988E-3</v>
      </c>
      <c r="H246" s="66">
        <f>'ELBA CURVE'!N238</f>
        <v>-0.33688344594594599</v>
      </c>
      <c r="I246" s="64">
        <f>'MONTHLY CURVES'!F238</f>
        <v>5.7465000000000002</v>
      </c>
      <c r="J246" s="66">
        <f t="shared" si="33"/>
        <v>5.4096165540540539</v>
      </c>
      <c r="K246" s="70">
        <f>'MONTHLY CURVES'!G238</f>
        <v>0.17</v>
      </c>
      <c r="L246" s="71">
        <f t="shared" si="34"/>
        <v>0.17</v>
      </c>
      <c r="M246" s="108">
        <f>'MONTHLY CURVES'!D238</f>
        <v>5.9996917803780497E-2</v>
      </c>
      <c r="N246" s="108">
        <f t="shared" si="43"/>
        <v>0.99</v>
      </c>
      <c r="O246" s="65">
        <f ca="1">_xll.SPRDOPT($J246,$I246,$G246,$M246,$K246,$L246,$N246,$B246-TODAY(),0,0)</f>
        <v>0.1376455970467112</v>
      </c>
      <c r="P246" s="110">
        <f t="shared" ca="1" si="39"/>
        <v>0</v>
      </c>
      <c r="Q246" s="110">
        <f ca="1">-$Q$11*$C246*VLOOKUP(B246,'MONTHLY CURVES'!$C$6:$M$329,3,0)</f>
        <v>0</v>
      </c>
      <c r="R246" s="110">
        <f t="shared" ca="1" si="40"/>
        <v>0</v>
      </c>
      <c r="S246" s="120">
        <f ca="1">_xll.SPRDOPT($J246,$I246,$G246,$M246,$K246,$L246,$N246,$B246-TODAY(),0,1)*C246</f>
        <v>0</v>
      </c>
      <c r="T246" s="120">
        <f ca="1">_xll.SPRDOPT($J246,$I246,$G246,$M246,$K246,$L246,$N246,$B246-TODAY(),0,2)*C246</f>
        <v>0</v>
      </c>
      <c r="U246" s="379">
        <f t="shared" ca="1" si="41"/>
        <v>0</v>
      </c>
    </row>
    <row r="247" spans="1:21" x14ac:dyDescent="0.25">
      <c r="A247" s="32">
        <f t="shared" si="35"/>
        <v>2021</v>
      </c>
      <c r="B247" s="92">
        <f>Fetch!A244</f>
        <v>44256</v>
      </c>
      <c r="C247" s="98">
        <v>0</v>
      </c>
      <c r="D247" s="273">
        <f t="shared" si="37"/>
        <v>0.02</v>
      </c>
      <c r="E247" s="282">
        <f>+'MONTHLY CURVES'!N239</f>
        <v>2.5000000000000001E-3</v>
      </c>
      <c r="F247" s="282">
        <f t="shared" si="42"/>
        <v>-2.7E-2</v>
      </c>
      <c r="G247" s="66">
        <f t="shared" si="38"/>
        <v>-4.4999999999999988E-3</v>
      </c>
      <c r="H247" s="66">
        <f>'ELBA CURVE'!N239</f>
        <v>-0.33688344594594599</v>
      </c>
      <c r="I247" s="64">
        <f>'MONTHLY CURVES'!F239</f>
        <v>5.6074999999999999</v>
      </c>
      <c r="J247" s="66">
        <f t="shared" si="33"/>
        <v>5.2706165540540537</v>
      </c>
      <c r="K247" s="70">
        <f>'MONTHLY CURVES'!G239</f>
        <v>0.17</v>
      </c>
      <c r="L247" s="71">
        <f t="shared" si="34"/>
        <v>0.17</v>
      </c>
      <c r="M247" s="108">
        <f>'MONTHLY CURVES'!D239</f>
        <v>6.0048909108230603E-2</v>
      </c>
      <c r="N247" s="108">
        <f t="shared" si="43"/>
        <v>0.99</v>
      </c>
      <c r="O247" s="65">
        <f ca="1">_xll.SPRDOPT($J247,$I247,$G247,$M247,$K247,$L247,$N247,$B247-TODAY(),0,0)</f>
        <v>0.13544184140933616</v>
      </c>
      <c r="P247" s="110">
        <f t="shared" ca="1" si="39"/>
        <v>0</v>
      </c>
      <c r="Q247" s="110">
        <f ca="1">-$Q$11*$C247*VLOOKUP(B247,'MONTHLY CURVES'!$C$6:$M$329,3,0)</f>
        <v>0</v>
      </c>
      <c r="R247" s="110">
        <f t="shared" ca="1" si="40"/>
        <v>0</v>
      </c>
      <c r="S247" s="120">
        <f ca="1">_xll.SPRDOPT($J247,$I247,$G247,$M247,$K247,$L247,$N247,$B247-TODAY(),0,1)*C247</f>
        <v>0</v>
      </c>
      <c r="T247" s="120">
        <f ca="1">_xll.SPRDOPT($J247,$I247,$G247,$M247,$K247,$L247,$N247,$B247-TODAY(),0,2)*C247</f>
        <v>0</v>
      </c>
      <c r="U247" s="379">
        <f t="shared" ca="1" si="41"/>
        <v>0</v>
      </c>
    </row>
    <row r="248" spans="1:21" x14ac:dyDescent="0.25">
      <c r="A248" s="32">
        <f t="shared" si="35"/>
        <v>2021</v>
      </c>
      <c r="B248" s="92">
        <f>Fetch!A245</f>
        <v>44287</v>
      </c>
      <c r="C248" s="98">
        <v>0</v>
      </c>
      <c r="D248" s="273">
        <f t="shared" si="37"/>
        <v>0.02</v>
      </c>
      <c r="E248" s="282">
        <f>+'MONTHLY CURVES'!N240</f>
        <v>2.5000000000000001E-3</v>
      </c>
      <c r="F248" s="282">
        <f t="shared" si="42"/>
        <v>-2.7E-2</v>
      </c>
      <c r="G248" s="66">
        <f t="shared" si="38"/>
        <v>-4.4999999999999988E-3</v>
      </c>
      <c r="H248" s="66">
        <f>'ELBA CURVE'!N240</f>
        <v>-0.33688344594594599</v>
      </c>
      <c r="I248" s="64">
        <f>'MONTHLY CURVES'!F240</f>
        <v>5.4535</v>
      </c>
      <c r="J248" s="66">
        <f t="shared" si="33"/>
        <v>5.1166165540540538</v>
      </c>
      <c r="K248" s="70">
        <f>'MONTHLY CURVES'!G240</f>
        <v>0.17</v>
      </c>
      <c r="L248" s="71">
        <f t="shared" si="34"/>
        <v>0.17</v>
      </c>
      <c r="M248" s="108">
        <f>'MONTHLY CURVES'!D240</f>
        <v>6.0106470910632502E-2</v>
      </c>
      <c r="N248" s="108">
        <f t="shared" si="43"/>
        <v>0.99</v>
      </c>
      <c r="O248" s="65">
        <f ca="1">_xll.SPRDOPT($J248,$I248,$G248,$M248,$K248,$L248,$N248,$B248-TODAY(),0,0)</f>
        <v>0.13302898150186304</v>
      </c>
      <c r="P248" s="110">
        <f t="shared" ca="1" si="39"/>
        <v>0</v>
      </c>
      <c r="Q248" s="110">
        <f ca="1">-$Q$11*$C248*VLOOKUP(B248,'MONTHLY CURVES'!$C$6:$M$329,3,0)</f>
        <v>0</v>
      </c>
      <c r="R248" s="110">
        <f t="shared" ca="1" si="40"/>
        <v>0</v>
      </c>
      <c r="S248" s="120">
        <f ca="1">_xll.SPRDOPT($J248,$I248,$G248,$M248,$K248,$L248,$N248,$B248-TODAY(),0,1)*C248</f>
        <v>0</v>
      </c>
      <c r="T248" s="120">
        <f ca="1">_xll.SPRDOPT($J248,$I248,$G248,$M248,$K248,$L248,$N248,$B248-TODAY(),0,2)*C248</f>
        <v>0</v>
      </c>
      <c r="U248" s="379">
        <f t="shared" ca="1" si="41"/>
        <v>0</v>
      </c>
    </row>
    <row r="249" spans="1:21" x14ac:dyDescent="0.25">
      <c r="A249" s="32">
        <f t="shared" si="35"/>
        <v>2021</v>
      </c>
      <c r="B249" s="92">
        <f>Fetch!A246</f>
        <v>44317</v>
      </c>
      <c r="C249" s="98">
        <v>0</v>
      </c>
      <c r="D249" s="273">
        <f t="shared" si="37"/>
        <v>0.02</v>
      </c>
      <c r="E249" s="282">
        <f>+'MONTHLY CURVES'!N241</f>
        <v>2.5000000000000001E-3</v>
      </c>
      <c r="F249" s="282">
        <f t="shared" si="42"/>
        <v>-2.7E-2</v>
      </c>
      <c r="G249" s="66">
        <f t="shared" si="38"/>
        <v>-4.4999999999999988E-3</v>
      </c>
      <c r="H249" s="66">
        <f>'ELBA CURVE'!N241</f>
        <v>-0.33688344594594599</v>
      </c>
      <c r="I249" s="64">
        <f>'MONTHLY CURVES'!F241</f>
        <v>5.4584999999999999</v>
      </c>
      <c r="J249" s="66">
        <f t="shared" si="33"/>
        <v>5.1216165540540537</v>
      </c>
      <c r="K249" s="70">
        <f>'MONTHLY CURVES'!G241</f>
        <v>0.17</v>
      </c>
      <c r="L249" s="71">
        <f t="shared" si="34"/>
        <v>0.17</v>
      </c>
      <c r="M249" s="108">
        <f>'MONTHLY CURVES'!D241</f>
        <v>6.0162175881747403E-2</v>
      </c>
      <c r="N249" s="108">
        <f t="shared" si="43"/>
        <v>0.99</v>
      </c>
      <c r="O249" s="65">
        <f ca="1">_xll.SPRDOPT($J249,$I249,$G249,$M249,$K249,$L249,$N249,$B249-TODAY(),0,0)</f>
        <v>0.13240709101666043</v>
      </c>
      <c r="P249" s="110">
        <f t="shared" ca="1" si="39"/>
        <v>0</v>
      </c>
      <c r="Q249" s="110">
        <f ca="1">-$Q$11*$C249*VLOOKUP(B249,'MONTHLY CURVES'!$C$6:$M$329,3,0)</f>
        <v>0</v>
      </c>
      <c r="R249" s="110">
        <f t="shared" ca="1" si="40"/>
        <v>0</v>
      </c>
      <c r="S249" s="120">
        <f ca="1">_xll.SPRDOPT($J249,$I249,$G249,$M249,$K249,$L249,$N249,$B249-TODAY(),0,1)*C249</f>
        <v>0</v>
      </c>
      <c r="T249" s="120">
        <f ca="1">_xll.SPRDOPT($J249,$I249,$G249,$M249,$K249,$L249,$N249,$B249-TODAY(),0,2)*C249</f>
        <v>0</v>
      </c>
      <c r="U249" s="379">
        <f t="shared" ca="1" si="41"/>
        <v>0</v>
      </c>
    </row>
    <row r="250" spans="1:21" x14ac:dyDescent="0.25">
      <c r="A250" s="32">
        <f t="shared" si="35"/>
        <v>2021</v>
      </c>
      <c r="B250" s="92">
        <f>Fetch!A247</f>
        <v>44348</v>
      </c>
      <c r="C250" s="98">
        <v>0</v>
      </c>
      <c r="D250" s="273">
        <f t="shared" si="37"/>
        <v>0.02</v>
      </c>
      <c r="E250" s="282">
        <f>+'MONTHLY CURVES'!N242</f>
        <v>2.5000000000000001E-3</v>
      </c>
      <c r="F250" s="282">
        <f t="shared" si="42"/>
        <v>-2.7E-2</v>
      </c>
      <c r="G250" s="66">
        <f t="shared" si="38"/>
        <v>-4.4999999999999988E-3</v>
      </c>
      <c r="H250" s="66">
        <f>'ELBA CURVE'!N242</f>
        <v>-0.33688344594594599</v>
      </c>
      <c r="I250" s="64">
        <f>'MONTHLY CURVES'!F242</f>
        <v>5.4965000000000002</v>
      </c>
      <c r="J250" s="66">
        <f t="shared" si="33"/>
        <v>5.1596165540540539</v>
      </c>
      <c r="K250" s="70">
        <f>'MONTHLY CURVES'!G242</f>
        <v>0.17</v>
      </c>
      <c r="L250" s="71">
        <f t="shared" si="34"/>
        <v>0.17</v>
      </c>
      <c r="M250" s="108">
        <f>'MONTHLY CURVES'!D242</f>
        <v>6.0219737686316097E-2</v>
      </c>
      <c r="N250" s="108">
        <f t="shared" si="43"/>
        <v>0.99</v>
      </c>
      <c r="O250" s="65">
        <f ca="1">_xll.SPRDOPT($J250,$I250,$G250,$M250,$K250,$L250,$N250,$B250-TODAY(),0,0)</f>
        <v>0.13212634413355198</v>
      </c>
      <c r="P250" s="110">
        <f t="shared" ca="1" si="39"/>
        <v>0</v>
      </c>
      <c r="Q250" s="110">
        <f ca="1">-$Q$11*$C250*VLOOKUP(B250,'MONTHLY CURVES'!$C$6:$M$329,3,0)</f>
        <v>0</v>
      </c>
      <c r="R250" s="110">
        <f t="shared" ca="1" si="40"/>
        <v>0</v>
      </c>
      <c r="S250" s="120">
        <f ca="1">_xll.SPRDOPT($J250,$I250,$G250,$M250,$K250,$L250,$N250,$B250-TODAY(),0,1)*C250</f>
        <v>0</v>
      </c>
      <c r="T250" s="120">
        <f ca="1">_xll.SPRDOPT($J250,$I250,$G250,$M250,$K250,$L250,$N250,$B250-TODAY(),0,2)*C250</f>
        <v>0</v>
      </c>
      <c r="U250" s="379">
        <f t="shared" ca="1" si="41"/>
        <v>0</v>
      </c>
    </row>
    <row r="251" spans="1:21" x14ac:dyDescent="0.25">
      <c r="A251" s="32">
        <f t="shared" si="35"/>
        <v>2021</v>
      </c>
      <c r="B251" s="92">
        <f>Fetch!A248</f>
        <v>44378</v>
      </c>
      <c r="C251" s="98">
        <v>0</v>
      </c>
      <c r="D251" s="273">
        <f t="shared" si="37"/>
        <v>0.02</v>
      </c>
      <c r="E251" s="282">
        <f>+'MONTHLY CURVES'!N243</f>
        <v>2.5000000000000001E-3</v>
      </c>
      <c r="F251" s="282">
        <f t="shared" si="42"/>
        <v>-2.7E-2</v>
      </c>
      <c r="G251" s="66">
        <f t="shared" si="38"/>
        <v>-4.4999999999999988E-3</v>
      </c>
      <c r="H251" s="66">
        <f>'ELBA CURVE'!N243</f>
        <v>-0.33688344594594599</v>
      </c>
      <c r="I251" s="64">
        <f>'MONTHLY CURVES'!F243</f>
        <v>5.5415000000000001</v>
      </c>
      <c r="J251" s="66">
        <f t="shared" si="33"/>
        <v>5.2046165540540539</v>
      </c>
      <c r="K251" s="70">
        <f>'MONTHLY CURVES'!G243</f>
        <v>0.17</v>
      </c>
      <c r="L251" s="71">
        <f t="shared" si="34"/>
        <v>0.17</v>
      </c>
      <c r="M251" s="108">
        <f>'MONTHLY CURVES'!D243</f>
        <v>6.0275442659527098E-2</v>
      </c>
      <c r="N251" s="108">
        <f t="shared" si="43"/>
        <v>0.99</v>
      </c>
      <c r="O251" s="65">
        <f ca="1">_xll.SPRDOPT($J251,$I251,$G251,$M251,$K251,$L251,$N251,$B251-TODAY(),0,0)</f>
        <v>0.13194524505689589</v>
      </c>
      <c r="P251" s="110">
        <f t="shared" ca="1" si="39"/>
        <v>0</v>
      </c>
      <c r="Q251" s="110">
        <f ca="1">-$Q$11*$C251*VLOOKUP(B251,'MONTHLY CURVES'!$C$6:$M$329,3,0)</f>
        <v>0</v>
      </c>
      <c r="R251" s="110">
        <f t="shared" ca="1" si="40"/>
        <v>0</v>
      </c>
      <c r="S251" s="120">
        <f ca="1">_xll.SPRDOPT($J251,$I251,$G251,$M251,$K251,$L251,$N251,$B251-TODAY(),0,1)*C251</f>
        <v>0</v>
      </c>
      <c r="T251" s="120">
        <f ca="1">_xll.SPRDOPT($J251,$I251,$G251,$M251,$K251,$L251,$N251,$B251-TODAY(),0,2)*C251</f>
        <v>0</v>
      </c>
      <c r="U251" s="379">
        <f t="shared" ca="1" si="41"/>
        <v>0</v>
      </c>
    </row>
    <row r="252" spans="1:21" x14ac:dyDescent="0.25">
      <c r="A252" s="32">
        <f t="shared" si="35"/>
        <v>2021</v>
      </c>
      <c r="B252" s="92">
        <f>Fetch!A249</f>
        <v>44409</v>
      </c>
      <c r="C252" s="98">
        <v>0</v>
      </c>
      <c r="D252" s="273">
        <f t="shared" si="37"/>
        <v>0.02</v>
      </c>
      <c r="E252" s="282">
        <f>+'MONTHLY CURVES'!N244</f>
        <v>2.5000000000000001E-3</v>
      </c>
      <c r="F252" s="282">
        <f t="shared" si="42"/>
        <v>-2.7E-2</v>
      </c>
      <c r="G252" s="66">
        <f t="shared" si="38"/>
        <v>-4.4999999999999988E-3</v>
      </c>
      <c r="H252" s="66">
        <f>'ELBA CURVE'!N244</f>
        <v>-0.33688344594594599</v>
      </c>
      <c r="I252" s="64">
        <f>'MONTHLY CURVES'!F244</f>
        <v>5.5795000000000003</v>
      </c>
      <c r="J252" s="66">
        <f t="shared" si="33"/>
        <v>5.2426165540540541</v>
      </c>
      <c r="K252" s="70">
        <f>'MONTHLY CURVES'!G244</f>
        <v>0.17</v>
      </c>
      <c r="L252" s="71">
        <f t="shared" si="34"/>
        <v>0.17</v>
      </c>
      <c r="M252" s="108">
        <f>'MONTHLY CURVES'!D244</f>
        <v>6.0333004466262004E-2</v>
      </c>
      <c r="N252" s="108">
        <f t="shared" si="43"/>
        <v>0.99</v>
      </c>
      <c r="O252" s="65">
        <f ca="1">_xll.SPRDOPT($J252,$I252,$G252,$M252,$K252,$L252,$N252,$B252-TODAY(),0,0)</f>
        <v>0.13166501582856227</v>
      </c>
      <c r="P252" s="110">
        <f t="shared" ca="1" si="39"/>
        <v>0</v>
      </c>
      <c r="Q252" s="110">
        <f ca="1">-$Q$11*$C252*VLOOKUP(B252,'MONTHLY CURVES'!$C$6:$M$329,3,0)</f>
        <v>0</v>
      </c>
      <c r="R252" s="110">
        <f t="shared" ca="1" si="40"/>
        <v>0</v>
      </c>
      <c r="S252" s="120">
        <f ca="1">_xll.SPRDOPT($J252,$I252,$G252,$M252,$K252,$L252,$N252,$B252-TODAY(),0,1)*C252</f>
        <v>0</v>
      </c>
      <c r="T252" s="120">
        <f ca="1">_xll.SPRDOPT($J252,$I252,$G252,$M252,$K252,$L252,$N252,$B252-TODAY(),0,2)*C252</f>
        <v>0</v>
      </c>
      <c r="U252" s="379">
        <f t="shared" ca="1" si="41"/>
        <v>0</v>
      </c>
    </row>
    <row r="253" spans="1:21" x14ac:dyDescent="0.25">
      <c r="A253" s="32">
        <f t="shared" si="35"/>
        <v>2021</v>
      </c>
      <c r="B253" s="92">
        <f>Fetch!A250</f>
        <v>44440</v>
      </c>
      <c r="C253" s="98">
        <v>0</v>
      </c>
      <c r="D253" s="273">
        <f t="shared" si="37"/>
        <v>0.02</v>
      </c>
      <c r="E253" s="282">
        <f>+'MONTHLY CURVES'!N245</f>
        <v>2.5000000000000001E-3</v>
      </c>
      <c r="F253" s="282">
        <f t="shared" si="42"/>
        <v>-2.7E-2</v>
      </c>
      <c r="G253" s="66">
        <f t="shared" si="38"/>
        <v>-4.4999999999999988E-3</v>
      </c>
      <c r="H253" s="66">
        <f>'ELBA CURVE'!N245</f>
        <v>-0.33688344594594599</v>
      </c>
      <c r="I253" s="64">
        <f>'MONTHLY CURVES'!F245</f>
        <v>5.5735000000000001</v>
      </c>
      <c r="J253" s="66">
        <f t="shared" si="33"/>
        <v>5.2366165540540539</v>
      </c>
      <c r="K253" s="70">
        <f>'MONTHLY CURVES'!G245</f>
        <v>0.17</v>
      </c>
      <c r="L253" s="71">
        <f t="shared" si="34"/>
        <v>0.17</v>
      </c>
      <c r="M253" s="108">
        <f>'MONTHLY CURVES'!D245</f>
        <v>6.0390566274096905E-2</v>
      </c>
      <c r="N253" s="108">
        <f t="shared" si="43"/>
        <v>0.99</v>
      </c>
      <c r="O253" s="65">
        <f ca="1">_xll.SPRDOPT($J253,$I253,$G253,$M253,$K253,$L253,$N253,$B253-TODAY(),0,0)</f>
        <v>0.13090370630577847</v>
      </c>
      <c r="P253" s="110">
        <f t="shared" ca="1" si="39"/>
        <v>0</v>
      </c>
      <c r="Q253" s="110">
        <f ca="1">-$Q$11*$C253*VLOOKUP(B253,'MONTHLY CURVES'!$C$6:$M$329,3,0)</f>
        <v>0</v>
      </c>
      <c r="R253" s="110">
        <f t="shared" ca="1" si="40"/>
        <v>0</v>
      </c>
      <c r="S253" s="120">
        <f ca="1">_xll.SPRDOPT($J253,$I253,$G253,$M253,$K253,$L253,$N253,$B253-TODAY(),0,1)*C253</f>
        <v>0</v>
      </c>
      <c r="T253" s="120">
        <f ca="1">_xll.SPRDOPT($J253,$I253,$G253,$M253,$K253,$L253,$N253,$B253-TODAY(),0,2)*C253</f>
        <v>0</v>
      </c>
      <c r="U253" s="379">
        <f t="shared" ca="1" si="41"/>
        <v>0</v>
      </c>
    </row>
    <row r="254" spans="1:21" x14ac:dyDescent="0.25">
      <c r="A254" s="32">
        <f t="shared" si="35"/>
        <v>2021</v>
      </c>
      <c r="B254" s="92">
        <f>Fetch!A251</f>
        <v>44470</v>
      </c>
      <c r="C254" s="98">
        <v>0</v>
      </c>
      <c r="D254" s="273">
        <f t="shared" si="37"/>
        <v>0.02</v>
      </c>
      <c r="E254" s="282">
        <f>+'MONTHLY CURVES'!N246</f>
        <v>2.5000000000000001E-3</v>
      </c>
      <c r="F254" s="282">
        <f t="shared" si="42"/>
        <v>-2.7E-2</v>
      </c>
      <c r="G254" s="66">
        <f t="shared" si="38"/>
        <v>-4.4999999999999988E-3</v>
      </c>
      <c r="H254" s="66">
        <f>'ELBA CURVE'!N246</f>
        <v>-0.33688344594594599</v>
      </c>
      <c r="I254" s="64">
        <f>'MONTHLY CURVES'!F246</f>
        <v>5.5735000000000001</v>
      </c>
      <c r="J254" s="66">
        <f t="shared" si="33"/>
        <v>5.2366165540540539</v>
      </c>
      <c r="K254" s="70">
        <f>'MONTHLY CURVES'!G246</f>
        <v>0.17</v>
      </c>
      <c r="L254" s="71">
        <f t="shared" si="34"/>
        <v>0.17</v>
      </c>
      <c r="M254" s="108">
        <f>'MONTHLY CURVES'!D246</f>
        <v>6.0446271250469405E-2</v>
      </c>
      <c r="N254" s="108">
        <f t="shared" si="43"/>
        <v>0.99</v>
      </c>
      <c r="O254" s="65">
        <f ca="1">_xll.SPRDOPT($J254,$I254,$G254,$M254,$K254,$L254,$N254,$B254-TODAY(),0,0)</f>
        <v>0.13023261653395174</v>
      </c>
      <c r="P254" s="110">
        <f t="shared" ca="1" si="39"/>
        <v>0</v>
      </c>
      <c r="Q254" s="110">
        <f ca="1">-$Q$11*$C254*VLOOKUP(B254,'MONTHLY CURVES'!$C$6:$M$329,3,0)</f>
        <v>0</v>
      </c>
      <c r="R254" s="110">
        <f t="shared" ca="1" si="40"/>
        <v>0</v>
      </c>
      <c r="S254" s="120">
        <f ca="1">_xll.SPRDOPT($J254,$I254,$G254,$M254,$K254,$L254,$N254,$B254-TODAY(),0,1)*C254</f>
        <v>0</v>
      </c>
      <c r="T254" s="120">
        <f ca="1">_xll.SPRDOPT($J254,$I254,$G254,$M254,$K254,$L254,$N254,$B254-TODAY(),0,2)*C254</f>
        <v>0</v>
      </c>
      <c r="U254" s="379">
        <f t="shared" ca="1" si="41"/>
        <v>0</v>
      </c>
    </row>
    <row r="255" spans="1:21" x14ac:dyDescent="0.25">
      <c r="A255" s="32">
        <f t="shared" si="35"/>
        <v>2021</v>
      </c>
      <c r="B255" s="92">
        <f>Fetch!A252</f>
        <v>44501</v>
      </c>
      <c r="C255" s="98">
        <v>0</v>
      </c>
      <c r="D255" s="273">
        <f t="shared" si="37"/>
        <v>0.02</v>
      </c>
      <c r="E255" s="282">
        <f>+'MONTHLY CURVES'!N247</f>
        <v>2.5000000000000001E-3</v>
      </c>
      <c r="F255" s="282">
        <f t="shared" si="42"/>
        <v>-2.7E-2</v>
      </c>
      <c r="G255" s="66">
        <f t="shared" si="38"/>
        <v>-4.4999999999999988E-3</v>
      </c>
      <c r="H255" s="66">
        <f>'ELBA CURVE'!N247</f>
        <v>-0.33688344594594599</v>
      </c>
      <c r="I255" s="64">
        <f>'MONTHLY CURVES'!F247</f>
        <v>5.7225000000000001</v>
      </c>
      <c r="J255" s="66">
        <f t="shared" si="33"/>
        <v>5.3856165540540539</v>
      </c>
      <c r="K255" s="70">
        <f>'MONTHLY CURVES'!G247</f>
        <v>0.17</v>
      </c>
      <c r="L255" s="71">
        <f t="shared" si="34"/>
        <v>0.17</v>
      </c>
      <c r="M255" s="108">
        <f>'MONTHLY CURVES'!D247</f>
        <v>6.0498822502128999E-2</v>
      </c>
      <c r="N255" s="108">
        <f t="shared" si="43"/>
        <v>0.99</v>
      </c>
      <c r="O255" s="65">
        <f ca="1">_xll.SPRDOPT($J255,$I255,$G255,$M255,$K255,$L255,$N255,$B255-TODAY(),0,0)</f>
        <v>0.13117818694152594</v>
      </c>
      <c r="P255" s="110">
        <f t="shared" ca="1" si="39"/>
        <v>0</v>
      </c>
      <c r="Q255" s="110">
        <f ca="1">-$Q$11*$C255*VLOOKUP(B255,'MONTHLY CURVES'!$C$6:$M$329,3,0)</f>
        <v>0</v>
      </c>
      <c r="R255" s="110">
        <f t="shared" ca="1" si="40"/>
        <v>0</v>
      </c>
      <c r="S255" s="120">
        <f ca="1">_xll.SPRDOPT($J255,$I255,$G255,$M255,$K255,$L255,$N255,$B255-TODAY(),0,1)*C255</f>
        <v>0</v>
      </c>
      <c r="T255" s="120">
        <f ca="1">_xll.SPRDOPT($J255,$I255,$G255,$M255,$K255,$L255,$N255,$B255-TODAY(),0,2)*C255</f>
        <v>0</v>
      </c>
      <c r="U255" s="379">
        <f t="shared" ca="1" si="41"/>
        <v>0</v>
      </c>
    </row>
    <row r="256" spans="1:21" x14ac:dyDescent="0.25">
      <c r="A256" s="32">
        <f t="shared" si="35"/>
        <v>2021</v>
      </c>
      <c r="B256" s="92">
        <f>Fetch!A253</f>
        <v>44531</v>
      </c>
      <c r="C256" s="98">
        <v>0</v>
      </c>
      <c r="D256" s="273">
        <f t="shared" si="37"/>
        <v>0.02</v>
      </c>
      <c r="E256" s="282">
        <f>+'MONTHLY CURVES'!N248</f>
        <v>2.5000000000000001E-3</v>
      </c>
      <c r="F256" s="282">
        <f t="shared" si="42"/>
        <v>-2.7E-2</v>
      </c>
      <c r="G256" s="66">
        <f t="shared" si="38"/>
        <v>-4.4999999999999988E-3</v>
      </c>
      <c r="H256" s="66">
        <f>'ELBA CURVE'!N248</f>
        <v>-0.33688344594594599</v>
      </c>
      <c r="I256" s="64">
        <f>'MONTHLY CURVES'!F248</f>
        <v>5.8745000000000003</v>
      </c>
      <c r="J256" s="66">
        <f t="shared" si="33"/>
        <v>5.5376165540540541</v>
      </c>
      <c r="K256" s="70">
        <f>'MONTHLY CURVES'!G248</f>
        <v>0.17</v>
      </c>
      <c r="L256" s="71">
        <f t="shared" si="34"/>
        <v>0.17</v>
      </c>
      <c r="M256" s="108">
        <f>'MONTHLY CURVES'!D248</f>
        <v>6.0504421896622002E-2</v>
      </c>
      <c r="N256" s="108">
        <f t="shared" si="43"/>
        <v>0.99</v>
      </c>
      <c r="O256" s="65">
        <f ca="1">_xll.SPRDOPT($J256,$I256,$G256,$M256,$K256,$L256,$N256,$B256-TODAY(),0,0)</f>
        <v>0.13230367833650036</v>
      </c>
      <c r="P256" s="110">
        <f t="shared" ca="1" si="39"/>
        <v>0</v>
      </c>
      <c r="Q256" s="110">
        <f ca="1">-$Q$11*$C256*VLOOKUP(B256,'MONTHLY CURVES'!$C$6:$M$329,3,0)</f>
        <v>0</v>
      </c>
      <c r="R256" s="110">
        <f t="shared" ca="1" si="40"/>
        <v>0</v>
      </c>
      <c r="S256" s="120">
        <f ca="1">_xll.SPRDOPT($J256,$I256,$G256,$M256,$K256,$L256,$N256,$B256-TODAY(),0,1)*C256</f>
        <v>0</v>
      </c>
      <c r="T256" s="120">
        <f ca="1">_xll.SPRDOPT($J256,$I256,$G256,$M256,$K256,$L256,$N256,$B256-TODAY(),0,2)*C256</f>
        <v>0</v>
      </c>
      <c r="U256" s="379">
        <f t="shared" ca="1" si="41"/>
        <v>0</v>
      </c>
    </row>
    <row r="257" spans="1:21" x14ac:dyDescent="0.25">
      <c r="A257" s="32">
        <f t="shared" si="35"/>
        <v>2022</v>
      </c>
      <c r="B257" s="92">
        <f>Fetch!A254</f>
        <v>44562</v>
      </c>
      <c r="C257" s="98">
        <v>0</v>
      </c>
      <c r="D257" s="273">
        <f t="shared" si="37"/>
        <v>0.02</v>
      </c>
      <c r="E257" s="282">
        <f>+'MONTHLY CURVES'!N249</f>
        <v>2.5000000000000001E-3</v>
      </c>
      <c r="F257" s="282">
        <f t="shared" si="42"/>
        <v>-2.7E-2</v>
      </c>
      <c r="G257" s="66">
        <f t="shared" si="38"/>
        <v>-4.4999999999999988E-3</v>
      </c>
      <c r="H257" s="66">
        <f>'ELBA CURVE'!N249</f>
        <v>-0.33688344594594599</v>
      </c>
      <c r="I257" s="64">
        <f>'MONTHLY CURVES'!F249</f>
        <v>5.952</v>
      </c>
      <c r="J257" s="66">
        <f t="shared" si="33"/>
        <v>5.6151165540540537</v>
      </c>
      <c r="K257" s="70">
        <f>'MONTHLY CURVES'!G249</f>
        <v>0.17</v>
      </c>
      <c r="L257" s="71">
        <f t="shared" si="34"/>
        <v>0.17</v>
      </c>
      <c r="M257" s="108">
        <f>'MONTHLY CURVES'!D249</f>
        <v>6.0510207937607897E-2</v>
      </c>
      <c r="N257" s="108">
        <f t="shared" si="43"/>
        <v>0.99</v>
      </c>
      <c r="O257" s="65">
        <f ca="1">_xll.SPRDOPT($J257,$I257,$G257,$M257,$K257,$L257,$N257,$B257-TODAY(),0,0)</f>
        <v>0.13259491882180133</v>
      </c>
      <c r="P257" s="110">
        <f t="shared" ca="1" si="39"/>
        <v>0</v>
      </c>
      <c r="Q257" s="110">
        <f ca="1">-$Q$11*$C257*VLOOKUP(B257,'MONTHLY CURVES'!$C$6:$M$329,3,0)</f>
        <v>0</v>
      </c>
      <c r="R257" s="110">
        <f t="shared" ca="1" si="40"/>
        <v>0</v>
      </c>
      <c r="S257" s="120">
        <f ca="1">_xll.SPRDOPT($J257,$I257,$G257,$M257,$K257,$L257,$N257,$B257-TODAY(),0,1)*C257</f>
        <v>0</v>
      </c>
      <c r="T257" s="120">
        <f ca="1">_xll.SPRDOPT($J257,$I257,$G257,$M257,$K257,$L257,$N257,$B257-TODAY(),0,2)*C257</f>
        <v>0</v>
      </c>
      <c r="U257" s="379">
        <f t="shared" ca="1" si="41"/>
        <v>0</v>
      </c>
    </row>
    <row r="258" spans="1:21" x14ac:dyDescent="0.25">
      <c r="A258" s="32">
        <f t="shared" si="35"/>
        <v>2022</v>
      </c>
      <c r="B258" s="92">
        <f>Fetch!A255</f>
        <v>44593</v>
      </c>
      <c r="C258" s="98">
        <v>0</v>
      </c>
      <c r="D258" s="273">
        <f t="shared" si="37"/>
        <v>0.02</v>
      </c>
      <c r="E258" s="282">
        <f>+'MONTHLY CURVES'!N250</f>
        <v>2.5000000000000001E-3</v>
      </c>
      <c r="F258" s="282">
        <f t="shared" si="42"/>
        <v>-2.7E-2</v>
      </c>
      <c r="G258" s="66">
        <f t="shared" si="38"/>
        <v>-4.4999999999999988E-3</v>
      </c>
      <c r="H258" s="66">
        <f>'ELBA CURVE'!N250</f>
        <v>-0.33688344594594599</v>
      </c>
      <c r="I258" s="64">
        <f>'MONTHLY CURVES'!F250</f>
        <v>5.8639999999999999</v>
      </c>
      <c r="J258" s="66">
        <f t="shared" si="33"/>
        <v>5.5271165540540537</v>
      </c>
      <c r="K258" s="70">
        <f>'MONTHLY CURVES'!G250</f>
        <v>0.17</v>
      </c>
      <c r="L258" s="71">
        <f t="shared" si="34"/>
        <v>0.17</v>
      </c>
      <c r="M258" s="108">
        <f>'MONTHLY CURVES'!D250</f>
        <v>6.0515993978605298E-2</v>
      </c>
      <c r="N258" s="108">
        <f t="shared" si="43"/>
        <v>0.99</v>
      </c>
      <c r="O258" s="65">
        <f ca="1">_xll.SPRDOPT($J258,$I258,$G258,$M258,$K258,$L258,$N258,$B258-TODAY(),0,0)</f>
        <v>0.1310678342162018</v>
      </c>
      <c r="P258" s="110">
        <f t="shared" ca="1" si="39"/>
        <v>0</v>
      </c>
      <c r="Q258" s="110">
        <f ca="1">-$Q$11*$C258*VLOOKUP(B258,'MONTHLY CURVES'!$C$6:$M$329,3,0)</f>
        <v>0</v>
      </c>
      <c r="R258" s="110">
        <f t="shared" ca="1" si="40"/>
        <v>0</v>
      </c>
      <c r="S258" s="120">
        <f ca="1">_xll.SPRDOPT($J258,$I258,$G258,$M258,$K258,$L258,$N258,$B258-TODAY(),0,1)*C258</f>
        <v>0</v>
      </c>
      <c r="T258" s="120">
        <f ca="1">_xll.SPRDOPT($J258,$I258,$G258,$M258,$K258,$L258,$N258,$B258-TODAY(),0,2)*C258</f>
        <v>0</v>
      </c>
      <c r="U258" s="379">
        <f t="shared" ca="1" si="41"/>
        <v>0</v>
      </c>
    </row>
    <row r="259" spans="1:21" x14ac:dyDescent="0.25">
      <c r="A259" s="32">
        <f t="shared" si="35"/>
        <v>2022</v>
      </c>
      <c r="B259" s="92">
        <f>Fetch!A256</f>
        <v>44621</v>
      </c>
      <c r="C259" s="98">
        <v>0</v>
      </c>
      <c r="D259" s="273">
        <f t="shared" si="37"/>
        <v>0.02</v>
      </c>
      <c r="E259" s="282">
        <f>+'MONTHLY CURVES'!N251</f>
        <v>2.5000000000000001E-3</v>
      </c>
      <c r="F259" s="282">
        <f t="shared" si="42"/>
        <v>-2.7E-2</v>
      </c>
      <c r="G259" s="66">
        <f t="shared" si="38"/>
        <v>-4.4999999999999988E-3</v>
      </c>
      <c r="H259" s="66">
        <f>'ELBA CURVE'!N251</f>
        <v>-0.33688344594594599</v>
      </c>
      <c r="I259" s="64">
        <f>'MONTHLY CURVES'!F251</f>
        <v>5.7249999999999996</v>
      </c>
      <c r="J259" s="66">
        <f t="shared" si="33"/>
        <v>5.3881165540540534</v>
      </c>
      <c r="K259" s="70">
        <f>'MONTHLY CURVES'!G251</f>
        <v>0.17</v>
      </c>
      <c r="L259" s="71">
        <f t="shared" si="34"/>
        <v>0.17</v>
      </c>
      <c r="M259" s="108">
        <f>'MONTHLY CURVES'!D251</f>
        <v>6.0521220080161697E-2</v>
      </c>
      <c r="N259" s="108">
        <f t="shared" si="43"/>
        <v>0.99</v>
      </c>
      <c r="O259" s="65">
        <f ca="1">_xll.SPRDOPT($J259,$I259,$G259,$M259,$K259,$L259,$N259,$B259-TODAY(),0,0)</f>
        <v>0.12905184548167833</v>
      </c>
      <c r="P259" s="110">
        <f t="shared" ca="1" si="39"/>
        <v>0</v>
      </c>
      <c r="Q259" s="110">
        <f ca="1">-$Q$11*$C259*VLOOKUP(B259,'MONTHLY CURVES'!$C$6:$M$329,3,0)</f>
        <v>0</v>
      </c>
      <c r="R259" s="110">
        <f t="shared" ca="1" si="40"/>
        <v>0</v>
      </c>
      <c r="S259" s="120">
        <f ca="1">_xll.SPRDOPT($J259,$I259,$G259,$M259,$K259,$L259,$N259,$B259-TODAY(),0,1)*C259</f>
        <v>0</v>
      </c>
      <c r="T259" s="120">
        <f ca="1">_xll.SPRDOPT($J259,$I259,$G259,$M259,$K259,$L259,$N259,$B259-TODAY(),0,2)*C259</f>
        <v>0</v>
      </c>
      <c r="U259" s="379">
        <f t="shared" ca="1" si="41"/>
        <v>0</v>
      </c>
    </row>
    <row r="260" spans="1:21" x14ac:dyDescent="0.25">
      <c r="A260" s="32">
        <f t="shared" si="35"/>
        <v>2022</v>
      </c>
      <c r="B260" s="92">
        <f>Fetch!A257</f>
        <v>44652</v>
      </c>
      <c r="C260" s="98">
        <v>0</v>
      </c>
      <c r="D260" s="273">
        <f t="shared" si="37"/>
        <v>0.02</v>
      </c>
      <c r="E260" s="282">
        <f>+'MONTHLY CURVES'!N252</f>
        <v>2.5000000000000001E-3</v>
      </c>
      <c r="F260" s="282">
        <f t="shared" si="42"/>
        <v>-2.7E-2</v>
      </c>
      <c r="G260" s="66">
        <f t="shared" si="38"/>
        <v>-4.4999999999999988E-3</v>
      </c>
      <c r="H260" s="66">
        <f>'ELBA CURVE'!N252</f>
        <v>-0.33688344594594599</v>
      </c>
      <c r="I260" s="64">
        <f>'MONTHLY CURVES'!F252</f>
        <v>5.5710000000000006</v>
      </c>
      <c r="J260" s="66">
        <f t="shared" si="33"/>
        <v>5.2341165540540544</v>
      </c>
      <c r="K260" s="70">
        <f>'MONTHLY CURVES'!G252</f>
        <v>0.17</v>
      </c>
      <c r="L260" s="71">
        <f t="shared" si="34"/>
        <v>0.17</v>
      </c>
      <c r="M260" s="108">
        <f>'MONTHLY CURVES'!D252</f>
        <v>6.0527006121179998E-2</v>
      </c>
      <c r="N260" s="108">
        <f t="shared" si="43"/>
        <v>0.99</v>
      </c>
      <c r="O260" s="65">
        <f ca="1">_xll.SPRDOPT($J260,$I260,$G260,$M260,$K260,$L260,$N260,$B260-TODAY(),0,0)</f>
        <v>0.12684201528265052</v>
      </c>
      <c r="P260" s="110">
        <f t="shared" ca="1" si="39"/>
        <v>0</v>
      </c>
      <c r="Q260" s="110">
        <f ca="1">-$Q$11*$C260*VLOOKUP(B260,'MONTHLY CURVES'!$C$6:$M$329,3,0)</f>
        <v>0</v>
      </c>
      <c r="R260" s="110">
        <f t="shared" ca="1" si="40"/>
        <v>0</v>
      </c>
      <c r="S260" s="120">
        <f ca="1">_xll.SPRDOPT($J260,$I260,$G260,$M260,$K260,$L260,$N260,$B260-TODAY(),0,1)*C260</f>
        <v>0</v>
      </c>
      <c r="T260" s="120">
        <f ca="1">_xll.SPRDOPT($J260,$I260,$G260,$M260,$K260,$L260,$N260,$B260-TODAY(),0,2)*C260</f>
        <v>0</v>
      </c>
      <c r="U260" s="379">
        <f t="shared" ca="1" si="41"/>
        <v>0</v>
      </c>
    </row>
    <row r="261" spans="1:21" x14ac:dyDescent="0.25">
      <c r="A261" s="32">
        <f t="shared" si="35"/>
        <v>2022</v>
      </c>
      <c r="B261" s="92">
        <f>Fetch!A258</f>
        <v>44682</v>
      </c>
      <c r="C261" s="98">
        <v>0</v>
      </c>
      <c r="D261" s="273">
        <f t="shared" si="37"/>
        <v>0.02</v>
      </c>
      <c r="E261" s="282">
        <f>+'MONTHLY CURVES'!N253</f>
        <v>2.5000000000000001E-3</v>
      </c>
      <c r="F261" s="282">
        <f t="shared" si="42"/>
        <v>-2.7E-2</v>
      </c>
      <c r="G261" s="66">
        <f t="shared" si="38"/>
        <v>-4.4999999999999988E-3</v>
      </c>
      <c r="H261" s="66">
        <f>'ELBA CURVE'!N253</f>
        <v>-0.33688344594594599</v>
      </c>
      <c r="I261" s="64">
        <f>'MONTHLY CURVES'!F253</f>
        <v>5.5760000000000005</v>
      </c>
      <c r="J261" s="66">
        <f t="shared" si="33"/>
        <v>5.2391165540540543</v>
      </c>
      <c r="K261" s="70">
        <f>'MONTHLY CURVES'!G253</f>
        <v>0.17</v>
      </c>
      <c r="L261" s="71">
        <f t="shared" si="34"/>
        <v>0.17</v>
      </c>
      <c r="M261" s="108">
        <f>'MONTHLY CURVES'!D253</f>
        <v>6.0532605515724897E-2</v>
      </c>
      <c r="N261" s="108">
        <f t="shared" si="43"/>
        <v>0.99</v>
      </c>
      <c r="O261" s="65">
        <f ca="1">_xll.SPRDOPT($J261,$I261,$G261,$M261,$K261,$L261,$N261,$B261-TODAY(),0,0)</f>
        <v>0.12636754097056899</v>
      </c>
      <c r="P261" s="110">
        <f t="shared" ca="1" si="39"/>
        <v>0</v>
      </c>
      <c r="Q261" s="110">
        <f ca="1">-$Q$11*$C261*VLOOKUP(B261,'MONTHLY CURVES'!$C$6:$M$329,3,0)</f>
        <v>0</v>
      </c>
      <c r="R261" s="110">
        <f t="shared" ca="1" si="40"/>
        <v>0</v>
      </c>
      <c r="S261" s="120">
        <f ca="1">_xll.SPRDOPT($J261,$I261,$G261,$M261,$K261,$L261,$N261,$B261-TODAY(),0,1)*C261</f>
        <v>0</v>
      </c>
      <c r="T261" s="120">
        <f ca="1">_xll.SPRDOPT($J261,$I261,$G261,$M261,$K261,$L261,$N261,$B261-TODAY(),0,2)*C261</f>
        <v>0</v>
      </c>
      <c r="U261" s="379">
        <f t="shared" ca="1" si="41"/>
        <v>0</v>
      </c>
    </row>
    <row r="262" spans="1:21" x14ac:dyDescent="0.25">
      <c r="A262" s="32">
        <f t="shared" si="35"/>
        <v>2022</v>
      </c>
      <c r="B262" s="92">
        <f>Fetch!A259</f>
        <v>44713</v>
      </c>
      <c r="C262" s="98">
        <v>0</v>
      </c>
      <c r="D262" s="273">
        <f t="shared" si="37"/>
        <v>0.02</v>
      </c>
      <c r="E262" s="282">
        <f>+'MONTHLY CURVES'!N254</f>
        <v>2.5000000000000001E-3</v>
      </c>
      <c r="F262" s="282">
        <f t="shared" si="42"/>
        <v>-2.7E-2</v>
      </c>
      <c r="G262" s="66">
        <f t="shared" si="38"/>
        <v>-4.4999999999999988E-3</v>
      </c>
      <c r="H262" s="66">
        <f>'ELBA CURVE'!N254</f>
        <v>-0.33688344594594599</v>
      </c>
      <c r="I262" s="64">
        <f>'MONTHLY CURVES'!F254</f>
        <v>5.6139999999999999</v>
      </c>
      <c r="J262" s="66">
        <f t="shared" si="33"/>
        <v>5.2771165540540537</v>
      </c>
      <c r="K262" s="70">
        <f>'MONTHLY CURVES'!G254</f>
        <v>0.17</v>
      </c>
      <c r="L262" s="71">
        <f t="shared" si="34"/>
        <v>0.17</v>
      </c>
      <c r="M262" s="108">
        <f>'MONTHLY CURVES'!D254</f>
        <v>6.0538391556765901E-2</v>
      </c>
      <c r="N262" s="108">
        <f t="shared" si="43"/>
        <v>0.99</v>
      </c>
      <c r="O262" s="65">
        <f ca="1">_xll.SPRDOPT($J262,$I262,$G262,$M262,$K262,$L262,$N262,$B262-TODAY(),0,0)</f>
        <v>0.12622966031311142</v>
      </c>
      <c r="P262" s="110">
        <f t="shared" ca="1" si="39"/>
        <v>0</v>
      </c>
      <c r="Q262" s="110">
        <f ca="1">-$Q$11*$C262*VLOOKUP(B262,'MONTHLY CURVES'!$C$6:$M$329,3,0)</f>
        <v>0</v>
      </c>
      <c r="R262" s="110">
        <f t="shared" ca="1" si="40"/>
        <v>0</v>
      </c>
      <c r="S262" s="120">
        <f ca="1">_xll.SPRDOPT($J262,$I262,$G262,$M262,$K262,$L262,$N262,$B262-TODAY(),0,1)*C262</f>
        <v>0</v>
      </c>
      <c r="T262" s="120">
        <f ca="1">_xll.SPRDOPT($J262,$I262,$G262,$M262,$K262,$L262,$N262,$B262-TODAY(),0,2)*C262</f>
        <v>0</v>
      </c>
      <c r="U262" s="379">
        <f t="shared" ca="1" si="41"/>
        <v>0</v>
      </c>
    </row>
    <row r="263" spans="1:21" x14ac:dyDescent="0.25">
      <c r="A263" s="32">
        <f t="shared" si="35"/>
        <v>2022</v>
      </c>
      <c r="B263" s="92">
        <f>Fetch!A260</f>
        <v>44743</v>
      </c>
      <c r="C263" s="98">
        <v>0</v>
      </c>
      <c r="D263" s="273">
        <f t="shared" si="37"/>
        <v>0.02</v>
      </c>
      <c r="E263" s="282">
        <f>+'MONTHLY CURVES'!N255</f>
        <v>2.5000000000000001E-3</v>
      </c>
      <c r="F263" s="282">
        <f t="shared" si="42"/>
        <v>-2.7E-2</v>
      </c>
      <c r="G263" s="66">
        <f t="shared" si="38"/>
        <v>-4.4999999999999988E-3</v>
      </c>
      <c r="H263" s="66">
        <f>'ELBA CURVE'!N255</f>
        <v>-0.33688344594594599</v>
      </c>
      <c r="I263" s="64">
        <f>'MONTHLY CURVES'!F255</f>
        <v>5.6590000000000007</v>
      </c>
      <c r="J263" s="66">
        <f t="shared" si="33"/>
        <v>5.3221165540540545</v>
      </c>
      <c r="K263" s="70">
        <f>'MONTHLY CURVES'!G255</f>
        <v>0.17</v>
      </c>
      <c r="L263" s="71">
        <f t="shared" si="34"/>
        <v>0.17</v>
      </c>
      <c r="M263" s="108">
        <f>'MONTHLY CURVES'!D255</f>
        <v>6.0543990951332102E-2</v>
      </c>
      <c r="N263" s="108">
        <f t="shared" si="43"/>
        <v>0.99</v>
      </c>
      <c r="O263" s="65">
        <f ca="1">_xll.SPRDOPT($J263,$I263,$G263,$M263,$K263,$L263,$N263,$B263-TODAY(),0,0)</f>
        <v>0.12618488450465326</v>
      </c>
      <c r="P263" s="110">
        <f t="shared" ca="1" si="39"/>
        <v>0</v>
      </c>
      <c r="Q263" s="110">
        <f ca="1">-$Q$11*$C263*VLOOKUP(B263,'MONTHLY CURVES'!$C$6:$M$329,3,0)</f>
        <v>0</v>
      </c>
      <c r="R263" s="110">
        <f t="shared" ca="1" si="40"/>
        <v>0</v>
      </c>
      <c r="S263" s="120">
        <f ca="1">_xll.SPRDOPT($J263,$I263,$G263,$M263,$K263,$L263,$N263,$B263-TODAY(),0,1)*C263</f>
        <v>0</v>
      </c>
      <c r="T263" s="120">
        <f ca="1">_xll.SPRDOPT($J263,$I263,$G263,$M263,$K263,$L263,$N263,$B263-TODAY(),0,2)*C263</f>
        <v>0</v>
      </c>
      <c r="U263" s="379">
        <f t="shared" ca="1" si="41"/>
        <v>0</v>
      </c>
    </row>
    <row r="264" spans="1:21" x14ac:dyDescent="0.25">
      <c r="A264" s="32">
        <f t="shared" si="35"/>
        <v>2022</v>
      </c>
      <c r="B264" s="92">
        <f>Fetch!A261</f>
        <v>44774</v>
      </c>
      <c r="C264" s="98">
        <v>0</v>
      </c>
      <c r="D264" s="273">
        <f t="shared" si="37"/>
        <v>0.02</v>
      </c>
      <c r="E264" s="282">
        <f>+'MONTHLY CURVES'!N256</f>
        <v>2.5000000000000001E-3</v>
      </c>
      <c r="F264" s="282">
        <f t="shared" si="42"/>
        <v>-2.7E-2</v>
      </c>
      <c r="G264" s="66">
        <f t="shared" si="38"/>
        <v>-4.4999999999999988E-3</v>
      </c>
      <c r="H264" s="66">
        <f>'ELBA CURVE'!N256</f>
        <v>-0.33688344594594599</v>
      </c>
      <c r="I264" s="64">
        <f>'MONTHLY CURVES'!F256</f>
        <v>5.6970000000000001</v>
      </c>
      <c r="J264" s="66">
        <f t="shared" si="33"/>
        <v>5.3601165540540539</v>
      </c>
      <c r="K264" s="70">
        <f>'MONTHLY CURVES'!G256</f>
        <v>0.17</v>
      </c>
      <c r="L264" s="71">
        <f t="shared" si="34"/>
        <v>0.17</v>
      </c>
      <c r="M264" s="108">
        <f>'MONTHLY CURVES'!D256</f>
        <v>6.0549776992394402E-2</v>
      </c>
      <c r="N264" s="108">
        <f t="shared" si="43"/>
        <v>0.99</v>
      </c>
      <c r="O264" s="65">
        <f ca="1">_xll.SPRDOPT($J264,$I264,$G264,$M264,$K264,$L264,$N264,$B264-TODAY(),0,0)</f>
        <v>0.12604838639336244</v>
      </c>
      <c r="P264" s="110">
        <f t="shared" ca="1" si="39"/>
        <v>0</v>
      </c>
      <c r="Q264" s="110">
        <f ca="1">-$Q$11*$C264*VLOOKUP(B264,'MONTHLY CURVES'!$C$6:$M$329,3,0)</f>
        <v>0</v>
      </c>
      <c r="R264" s="110">
        <f t="shared" ca="1" si="40"/>
        <v>0</v>
      </c>
      <c r="S264" s="120">
        <f ca="1">_xll.SPRDOPT($J264,$I264,$G264,$M264,$K264,$L264,$N264,$B264-TODAY(),0,1)*C264</f>
        <v>0</v>
      </c>
      <c r="T264" s="120">
        <f ca="1">_xll.SPRDOPT($J264,$I264,$G264,$M264,$K264,$L264,$N264,$B264-TODAY(),0,2)*C264</f>
        <v>0</v>
      </c>
      <c r="U264" s="379">
        <f t="shared" ca="1" si="41"/>
        <v>0</v>
      </c>
    </row>
    <row r="265" spans="1:21" x14ac:dyDescent="0.25">
      <c r="A265" s="32">
        <f t="shared" si="35"/>
        <v>2022</v>
      </c>
      <c r="B265" s="92">
        <f>Fetch!A262</f>
        <v>44805</v>
      </c>
      <c r="C265" s="98">
        <v>0</v>
      </c>
      <c r="D265" s="273">
        <f t="shared" si="37"/>
        <v>0.02</v>
      </c>
      <c r="E265" s="282">
        <f>+'MONTHLY CURVES'!N257</f>
        <v>2.5000000000000001E-3</v>
      </c>
      <c r="F265" s="282">
        <f t="shared" si="42"/>
        <v>-2.7E-2</v>
      </c>
      <c r="G265" s="66">
        <f t="shared" si="38"/>
        <v>-4.4999999999999988E-3</v>
      </c>
      <c r="H265" s="66">
        <f>'ELBA CURVE'!N257</f>
        <v>-0.33688344594594599</v>
      </c>
      <c r="I265" s="64">
        <f>'MONTHLY CURVES'!F257</f>
        <v>5.6909999999999998</v>
      </c>
      <c r="J265" s="66">
        <f t="shared" si="33"/>
        <v>5.3541165540540536</v>
      </c>
      <c r="K265" s="70">
        <f>'MONTHLY CURVES'!G257</f>
        <v>0.17</v>
      </c>
      <c r="L265" s="71">
        <f t="shared" si="34"/>
        <v>0.17</v>
      </c>
      <c r="M265" s="108">
        <f>'MONTHLY CURVES'!D257</f>
        <v>6.05555630334682E-2</v>
      </c>
      <c r="N265" s="108">
        <f t="shared" si="43"/>
        <v>0.99</v>
      </c>
      <c r="O265" s="65">
        <f ca="1">_xll.SPRDOPT($J265,$I265,$G265,$M265,$K265,$L265,$N265,$B265-TODAY(),0,0)</f>
        <v>0.12544306220075488</v>
      </c>
      <c r="P265" s="110">
        <f t="shared" ca="1" si="39"/>
        <v>0</v>
      </c>
      <c r="Q265" s="110">
        <f ca="1">-$Q$11*$C265*VLOOKUP(B265,'MONTHLY CURVES'!$C$6:$M$329,3,0)</f>
        <v>0</v>
      </c>
      <c r="R265" s="110">
        <f t="shared" ca="1" si="40"/>
        <v>0</v>
      </c>
      <c r="S265" s="120">
        <f ca="1">_xll.SPRDOPT($J265,$I265,$G265,$M265,$K265,$L265,$N265,$B265-TODAY(),0,1)*C265</f>
        <v>0</v>
      </c>
      <c r="T265" s="120">
        <f ca="1">_xll.SPRDOPT($J265,$I265,$G265,$M265,$K265,$L265,$N265,$B265-TODAY(),0,2)*C265</f>
        <v>0</v>
      </c>
      <c r="U265" s="379">
        <f t="shared" ca="1" si="41"/>
        <v>0</v>
      </c>
    </row>
    <row r="266" spans="1:21" x14ac:dyDescent="0.25">
      <c r="A266" s="32">
        <f t="shared" si="35"/>
        <v>2022</v>
      </c>
      <c r="B266" s="92">
        <f>Fetch!A263</f>
        <v>44835</v>
      </c>
      <c r="C266" s="98">
        <v>0</v>
      </c>
      <c r="D266" s="273">
        <f t="shared" si="37"/>
        <v>0.02</v>
      </c>
      <c r="E266" s="282">
        <f>+'MONTHLY CURVES'!N258</f>
        <v>2.5000000000000001E-3</v>
      </c>
      <c r="F266" s="282">
        <f t="shared" si="42"/>
        <v>-2.7E-2</v>
      </c>
      <c r="G266" s="66">
        <f t="shared" si="38"/>
        <v>-4.4999999999999988E-3</v>
      </c>
      <c r="H266" s="66">
        <f>'ELBA CURVE'!N258</f>
        <v>-0.33688344594594599</v>
      </c>
      <c r="I266" s="64">
        <f>'MONTHLY CURVES'!F258</f>
        <v>5.6909999999999998</v>
      </c>
      <c r="J266" s="66">
        <f t="shared" si="33"/>
        <v>5.3541165540540536</v>
      </c>
      <c r="K266" s="70">
        <f>'MONTHLY CURVES'!G258</f>
        <v>0.17</v>
      </c>
      <c r="L266" s="71">
        <f t="shared" si="34"/>
        <v>0.17</v>
      </c>
      <c r="M266" s="108">
        <f>'MONTHLY CURVES'!D258</f>
        <v>6.0561162428066001E-2</v>
      </c>
      <c r="N266" s="108">
        <f t="shared" si="43"/>
        <v>0.99</v>
      </c>
      <c r="O266" s="65">
        <f ca="1">_xll.SPRDOPT($J266,$I266,$G266,$M266,$K266,$L266,$N266,$B266-TODAY(),0,0)</f>
        <v>0.12492114357667967</v>
      </c>
      <c r="P266" s="110">
        <f t="shared" ca="1" si="39"/>
        <v>0</v>
      </c>
      <c r="Q266" s="110">
        <f ca="1">-$Q$11*$C266*VLOOKUP(B266,'MONTHLY CURVES'!$C$6:$M$329,3,0)</f>
        <v>0</v>
      </c>
      <c r="R266" s="110">
        <f t="shared" ca="1" si="40"/>
        <v>0</v>
      </c>
      <c r="S266" s="120">
        <f ca="1">_xll.SPRDOPT($J266,$I266,$G266,$M266,$K266,$L266,$N266,$B266-TODAY(),0,1)*C266</f>
        <v>0</v>
      </c>
      <c r="T266" s="120">
        <f ca="1">_xll.SPRDOPT($J266,$I266,$G266,$M266,$K266,$L266,$N266,$B266-TODAY(),0,2)*C266</f>
        <v>0</v>
      </c>
      <c r="U266" s="379">
        <f t="shared" ca="1" si="41"/>
        <v>0</v>
      </c>
    </row>
    <row r="267" spans="1:21" x14ac:dyDescent="0.25">
      <c r="A267" s="32">
        <f t="shared" si="35"/>
        <v>2022</v>
      </c>
      <c r="B267" s="92">
        <f>Fetch!A264</f>
        <v>44866</v>
      </c>
      <c r="C267" s="98">
        <v>0</v>
      </c>
      <c r="D267" s="273">
        <f t="shared" si="37"/>
        <v>0.02</v>
      </c>
      <c r="E267" s="282">
        <f>+'MONTHLY CURVES'!N259</f>
        <v>2.5000000000000001E-3</v>
      </c>
      <c r="F267" s="282">
        <f t="shared" si="42"/>
        <v>-2.7E-2</v>
      </c>
      <c r="G267" s="66">
        <f t="shared" si="38"/>
        <v>-4.4999999999999988E-3</v>
      </c>
      <c r="H267" s="66">
        <f>'ELBA CURVE'!N259</f>
        <v>-0.33688344594594599</v>
      </c>
      <c r="I267" s="64">
        <f>'MONTHLY CURVES'!F259</f>
        <v>5.84</v>
      </c>
      <c r="J267" s="66">
        <f t="shared" si="33"/>
        <v>5.5031165540540536</v>
      </c>
      <c r="K267" s="70">
        <f>'MONTHLY CURVES'!G259</f>
        <v>0.17</v>
      </c>
      <c r="L267" s="71">
        <f t="shared" si="34"/>
        <v>0.17</v>
      </c>
      <c r="M267" s="108">
        <f>'MONTHLY CURVES'!D259</f>
        <v>6.0566948469161601E-2</v>
      </c>
      <c r="N267" s="108">
        <f t="shared" si="43"/>
        <v>0.99</v>
      </c>
      <c r="O267" s="65">
        <f ca="1">_xll.SPRDOPT($J267,$I267,$G267,$M267,$K267,$L267,$N267,$B267-TODAY(),0,0)</f>
        <v>0.1259696501073409</v>
      </c>
      <c r="P267" s="110">
        <f t="shared" ca="1" si="39"/>
        <v>0</v>
      </c>
      <c r="Q267" s="110">
        <f ca="1">-$Q$11*$C267*VLOOKUP(B267,'MONTHLY CURVES'!$C$6:$M$329,3,0)</f>
        <v>0</v>
      </c>
      <c r="R267" s="110">
        <f t="shared" ca="1" si="40"/>
        <v>0</v>
      </c>
      <c r="S267" s="120">
        <f ca="1">_xll.SPRDOPT($J267,$I267,$G267,$M267,$K267,$L267,$N267,$B267-TODAY(),0,1)*C267</f>
        <v>0</v>
      </c>
      <c r="T267" s="120">
        <f ca="1">_xll.SPRDOPT($J267,$I267,$G267,$M267,$K267,$L267,$N267,$B267-TODAY(),0,2)*C267</f>
        <v>0</v>
      </c>
      <c r="U267" s="379">
        <f t="shared" ca="1" si="41"/>
        <v>0</v>
      </c>
    </row>
    <row r="268" spans="1:21" x14ac:dyDescent="0.25">
      <c r="A268" s="32">
        <f t="shared" si="35"/>
        <v>2022</v>
      </c>
      <c r="B268" s="92">
        <f>Fetch!A265</f>
        <v>44896</v>
      </c>
      <c r="C268" s="98">
        <v>0</v>
      </c>
      <c r="D268" s="273">
        <f t="shared" si="37"/>
        <v>0.02</v>
      </c>
      <c r="E268" s="282">
        <f>+'MONTHLY CURVES'!N260</f>
        <v>2.5000000000000001E-3</v>
      </c>
      <c r="F268" s="282">
        <f t="shared" si="42"/>
        <v>-2.7E-2</v>
      </c>
      <c r="G268" s="66">
        <f t="shared" si="38"/>
        <v>-4.4999999999999988E-3</v>
      </c>
      <c r="H268" s="66">
        <f>'ELBA CURVE'!N260</f>
        <v>-0.33688344594594599</v>
      </c>
      <c r="I268" s="64">
        <f>'MONTHLY CURVES'!F260</f>
        <v>5.992</v>
      </c>
      <c r="J268" s="66">
        <f t="shared" si="33"/>
        <v>5.6551165540540538</v>
      </c>
      <c r="K268" s="70">
        <f>'MONTHLY CURVES'!G260</f>
        <v>0.17</v>
      </c>
      <c r="L268" s="71">
        <f t="shared" si="34"/>
        <v>0.17</v>
      </c>
      <c r="M268" s="108">
        <f>'MONTHLY CURVES'!D260</f>
        <v>6.05725478637806E-2</v>
      </c>
      <c r="N268" s="108">
        <f t="shared" si="43"/>
        <v>0.99</v>
      </c>
      <c r="O268" s="65">
        <f ca="1">_xll.SPRDOPT($J268,$I268,$G268,$M268,$K268,$L268,$N268,$B268-TODAY(),0,0)</f>
        <v>0.12707310169491912</v>
      </c>
      <c r="P268" s="110">
        <f t="shared" ca="1" si="39"/>
        <v>0</v>
      </c>
      <c r="Q268" s="110">
        <f ca="1">-$Q$11*$C268*VLOOKUP(B268,'MONTHLY CURVES'!$C$6:$M$329,3,0)</f>
        <v>0</v>
      </c>
      <c r="R268" s="110">
        <f t="shared" ca="1" si="40"/>
        <v>0</v>
      </c>
      <c r="S268" s="120">
        <f ca="1">_xll.SPRDOPT($J268,$I268,$G268,$M268,$K268,$L268,$N268,$B268-TODAY(),0,1)*C268</f>
        <v>0</v>
      </c>
      <c r="T268" s="120">
        <f ca="1">_xll.SPRDOPT($J268,$I268,$G268,$M268,$K268,$L268,$N268,$B268-TODAY(),0,2)*C268</f>
        <v>0</v>
      </c>
      <c r="U268" s="379">
        <f t="shared" ca="1" si="41"/>
        <v>0</v>
      </c>
    </row>
    <row r="269" spans="1:21" x14ac:dyDescent="0.25">
      <c r="A269" s="32">
        <f t="shared" si="35"/>
        <v>2023</v>
      </c>
      <c r="B269" s="92">
        <f>Fetch!A266</f>
        <v>44927</v>
      </c>
      <c r="C269" s="98">
        <v>0</v>
      </c>
      <c r="D269" s="273">
        <f t="shared" si="37"/>
        <v>0.02</v>
      </c>
      <c r="E269" s="282">
        <f>+'MONTHLY CURVES'!N261</f>
        <v>2.5000000000000001E-3</v>
      </c>
      <c r="F269" s="282">
        <f t="shared" si="42"/>
        <v>-2.7E-2</v>
      </c>
      <c r="G269" s="66">
        <f t="shared" si="38"/>
        <v>-4.4999999999999988E-3</v>
      </c>
      <c r="H269" s="66">
        <f>'ELBA CURVE'!N261</f>
        <v>-0.33688344594594599</v>
      </c>
      <c r="I269" s="64">
        <f>'MONTHLY CURVES'!F261</f>
        <v>6.0695000000000006</v>
      </c>
      <c r="J269" s="66">
        <f t="shared" si="33"/>
        <v>5.7326165540540543</v>
      </c>
      <c r="K269" s="70">
        <f>'MONTHLY CURVES'!G261</f>
        <v>0.17</v>
      </c>
      <c r="L269" s="71">
        <f t="shared" si="34"/>
        <v>0.17</v>
      </c>
      <c r="M269" s="108">
        <f>'MONTHLY CURVES'!D261</f>
        <v>6.0578333904898397E-2</v>
      </c>
      <c r="N269" s="108">
        <f t="shared" si="43"/>
        <v>0.99</v>
      </c>
      <c r="O269" s="65">
        <f ca="1">_xll.SPRDOPT($J269,$I269,$G269,$M269,$K269,$L269,$N269,$B269-TODAY(),0,0)</f>
        <v>0.12736190971710543</v>
      </c>
      <c r="P269" s="110">
        <f t="shared" ca="1" si="39"/>
        <v>0</v>
      </c>
      <c r="Q269" s="110">
        <f ca="1">-$Q$11*$C269*VLOOKUP(B269,'MONTHLY CURVES'!$C$6:$M$329,3,0)</f>
        <v>0</v>
      </c>
      <c r="R269" s="110">
        <f t="shared" ca="1" si="40"/>
        <v>0</v>
      </c>
      <c r="S269" s="120">
        <f ca="1">_xll.SPRDOPT($J269,$I269,$G269,$M269,$K269,$L269,$N269,$B269-TODAY(),0,1)*C269</f>
        <v>0</v>
      </c>
      <c r="T269" s="120">
        <f ca="1">_xll.SPRDOPT($J269,$I269,$G269,$M269,$K269,$L269,$N269,$B269-TODAY(),0,2)*C269</f>
        <v>0</v>
      </c>
      <c r="U269" s="379">
        <f t="shared" ca="1" si="41"/>
        <v>0</v>
      </c>
    </row>
    <row r="270" spans="1:21" x14ac:dyDescent="0.25">
      <c r="A270" s="32">
        <f t="shared" si="35"/>
        <v>2023</v>
      </c>
      <c r="B270" s="92">
        <f>Fetch!A267</f>
        <v>44958</v>
      </c>
      <c r="C270" s="98">
        <v>0</v>
      </c>
      <c r="D270" s="273">
        <f t="shared" si="37"/>
        <v>0.02</v>
      </c>
      <c r="E270" s="282">
        <f>+'MONTHLY CURVES'!N262</f>
        <v>2.5000000000000001E-3</v>
      </c>
      <c r="F270" s="282">
        <f t="shared" si="42"/>
        <v>-2.7E-2</v>
      </c>
      <c r="G270" s="66">
        <f t="shared" si="38"/>
        <v>-4.4999999999999988E-3</v>
      </c>
      <c r="H270" s="66">
        <f>'ELBA CURVE'!N262</f>
        <v>-0.33688344594594599</v>
      </c>
      <c r="I270" s="64">
        <f>'MONTHLY CURVES'!F262</f>
        <v>5.9815000000000005</v>
      </c>
      <c r="J270" s="66">
        <f t="shared" ref="J270:J292" si="44">+I270+H270</f>
        <v>5.6446165540540543</v>
      </c>
      <c r="K270" s="70">
        <f>'MONTHLY CURVES'!G262</f>
        <v>0.17</v>
      </c>
      <c r="L270" s="71">
        <f t="shared" ref="L270:L288" si="45">+K270</f>
        <v>0.17</v>
      </c>
      <c r="M270" s="108">
        <f>'MONTHLY CURVES'!D262</f>
        <v>6.0584119946026901E-2</v>
      </c>
      <c r="N270" s="108">
        <f t="shared" si="43"/>
        <v>0.99</v>
      </c>
      <c r="O270" s="65">
        <f ca="1">_xll.SPRDOPT($J270,$I270,$G270,$M270,$K270,$L270,$N270,$B270-TODAY(),0,0)</f>
        <v>0.12587831085383519</v>
      </c>
      <c r="P270" s="110">
        <f t="shared" ca="1" si="39"/>
        <v>0</v>
      </c>
      <c r="Q270" s="110">
        <f ca="1">-$Q$11*$C270*VLOOKUP(B270,'MONTHLY CURVES'!$C$6:$M$329,3,0)</f>
        <v>0</v>
      </c>
      <c r="R270" s="110">
        <f t="shared" ca="1" si="40"/>
        <v>0</v>
      </c>
      <c r="S270" s="120">
        <f ca="1">_xll.SPRDOPT($J270,$I270,$G270,$M270,$K270,$L270,$N270,$B270-TODAY(),0,1)*C270</f>
        <v>0</v>
      </c>
      <c r="T270" s="120">
        <f ca="1">_xll.SPRDOPT($J270,$I270,$G270,$M270,$K270,$L270,$N270,$B270-TODAY(),0,2)*C270</f>
        <v>0</v>
      </c>
      <c r="U270" s="379">
        <f t="shared" ca="1" si="41"/>
        <v>0</v>
      </c>
    </row>
    <row r="271" spans="1:21" x14ac:dyDescent="0.25">
      <c r="A271" s="32">
        <f t="shared" ref="A271:A292" si="46">YEAR(B271)</f>
        <v>2023</v>
      </c>
      <c r="B271" s="92">
        <f>Fetch!A268</f>
        <v>44986</v>
      </c>
      <c r="C271" s="98">
        <v>0</v>
      </c>
      <c r="D271" s="273">
        <f t="shared" ref="D271:D292" si="47">+D270</f>
        <v>0.02</v>
      </c>
      <c r="E271" s="282">
        <f>+'MONTHLY CURVES'!N263</f>
        <v>2.5000000000000001E-3</v>
      </c>
      <c r="F271" s="282">
        <f t="shared" si="42"/>
        <v>-2.7E-2</v>
      </c>
      <c r="G271" s="66">
        <f t="shared" ref="G271:G292" si="48">+D271+F271+E271</f>
        <v>-4.4999999999999988E-3</v>
      </c>
      <c r="H271" s="66">
        <f>'ELBA CURVE'!N263</f>
        <v>-0.33688344594594599</v>
      </c>
      <c r="I271" s="64">
        <f>'MONTHLY CURVES'!F263</f>
        <v>5.8425000000000002</v>
      </c>
      <c r="J271" s="66">
        <f t="shared" si="44"/>
        <v>5.505616554054054</v>
      </c>
      <c r="K271" s="70">
        <f>'MONTHLY CURVES'!G263</f>
        <v>0.17</v>
      </c>
      <c r="L271" s="71">
        <f t="shared" si="45"/>
        <v>0.17</v>
      </c>
      <c r="M271" s="108">
        <f>'MONTHLY CURVES'!D263</f>
        <v>6.0589346047700901E-2</v>
      </c>
      <c r="N271" s="108">
        <f t="shared" si="43"/>
        <v>0.99</v>
      </c>
      <c r="O271" s="65">
        <f ca="1">_xll.SPRDOPT($J271,$I271,$G271,$M271,$K271,$L271,$N271,$B271-TODAY(),0,0)</f>
        <v>0.12391729882630435</v>
      </c>
      <c r="P271" s="110">
        <f t="shared" ref="P271:P292" ca="1" si="49">+O271*C271</f>
        <v>0</v>
      </c>
      <c r="Q271" s="110">
        <f ca="1">-$Q$11*$C271*VLOOKUP(B271,'MONTHLY CURVES'!$C$6:$M$329,3,0)</f>
        <v>0</v>
      </c>
      <c r="R271" s="110">
        <f t="shared" ref="R271:R292" ca="1" si="50">+Q271+P271</f>
        <v>0</v>
      </c>
      <c r="S271" s="120">
        <f ca="1">_xll.SPRDOPT($J271,$I271,$G271,$M271,$K271,$L271,$N271,$B271-TODAY(),0,1)*C271</f>
        <v>0</v>
      </c>
      <c r="T271" s="120">
        <f ca="1">_xll.SPRDOPT($J271,$I271,$G271,$M271,$K271,$L271,$N271,$B271-TODAY(),0,2)*C271</f>
        <v>0</v>
      </c>
      <c r="U271" s="379">
        <f t="shared" ref="U271:U292" ca="1" si="51">+T271+S271</f>
        <v>0</v>
      </c>
    </row>
    <row r="272" spans="1:21" x14ac:dyDescent="0.25">
      <c r="A272" s="32">
        <f t="shared" si="46"/>
        <v>2023</v>
      </c>
      <c r="B272" s="92">
        <f>Fetch!A269</f>
        <v>45017</v>
      </c>
      <c r="C272" s="98">
        <v>0</v>
      </c>
      <c r="D272" s="273">
        <f t="shared" si="47"/>
        <v>0.02</v>
      </c>
      <c r="E272" s="282">
        <f>+'MONTHLY CURVES'!N264</f>
        <v>2.5000000000000001E-3</v>
      </c>
      <c r="F272" s="282">
        <f t="shared" ref="F272:F292" si="52">+F271</f>
        <v>-2.7E-2</v>
      </c>
      <c r="G272" s="66">
        <f t="shared" si="48"/>
        <v>-4.4999999999999988E-3</v>
      </c>
      <c r="H272" s="66">
        <f>'ELBA CURVE'!N264</f>
        <v>-0.33688344594594599</v>
      </c>
      <c r="I272" s="64">
        <f>'MONTHLY CURVES'!F264</f>
        <v>5.6885000000000003</v>
      </c>
      <c r="J272" s="66">
        <f t="shared" si="44"/>
        <v>5.3516165540540541</v>
      </c>
      <c r="K272" s="70">
        <f>'MONTHLY CURVES'!G264</f>
        <v>0.17</v>
      </c>
      <c r="L272" s="71">
        <f t="shared" si="45"/>
        <v>0.17</v>
      </c>
      <c r="M272" s="108">
        <f>'MONTHLY CURVES'!D264</f>
        <v>6.0595132088850701E-2</v>
      </c>
      <c r="N272" s="108">
        <f t="shared" ref="N272:N292" si="53">+N271</f>
        <v>0.99</v>
      </c>
      <c r="O272" s="65">
        <f ca="1">_xll.SPRDOPT($J272,$I272,$G272,$M272,$K272,$L272,$N272,$B272-TODAY(),0,0)</f>
        <v>0.12176700905034822</v>
      </c>
      <c r="P272" s="110">
        <f t="shared" ca="1" si="49"/>
        <v>0</v>
      </c>
      <c r="Q272" s="110">
        <f ca="1">-$Q$11*$C272*VLOOKUP(B272,'MONTHLY CURVES'!$C$6:$M$329,3,0)</f>
        <v>0</v>
      </c>
      <c r="R272" s="110">
        <f t="shared" ca="1" si="50"/>
        <v>0</v>
      </c>
      <c r="S272" s="120">
        <f ca="1">_xll.SPRDOPT($J272,$I272,$G272,$M272,$K272,$L272,$N272,$B272-TODAY(),0,1)*C272</f>
        <v>0</v>
      </c>
      <c r="T272" s="120">
        <f ca="1">_xll.SPRDOPT($J272,$I272,$G272,$M272,$K272,$L272,$N272,$B272-TODAY(),0,2)*C272</f>
        <v>0</v>
      </c>
      <c r="U272" s="379">
        <f t="shared" ca="1" si="51"/>
        <v>0</v>
      </c>
    </row>
    <row r="273" spans="1:21" x14ac:dyDescent="0.25">
      <c r="A273" s="32">
        <f t="shared" si="46"/>
        <v>2023</v>
      </c>
      <c r="B273" s="92">
        <f>Fetch!A270</f>
        <v>45047</v>
      </c>
      <c r="C273" s="98">
        <v>0</v>
      </c>
      <c r="D273" s="273">
        <f t="shared" si="47"/>
        <v>0.02</v>
      </c>
      <c r="E273" s="282">
        <f>+'MONTHLY CURVES'!N265</f>
        <v>2.5000000000000001E-3</v>
      </c>
      <c r="F273" s="282">
        <f t="shared" si="52"/>
        <v>-2.7E-2</v>
      </c>
      <c r="G273" s="66">
        <f t="shared" si="48"/>
        <v>-4.4999999999999988E-3</v>
      </c>
      <c r="H273" s="66">
        <f>'ELBA CURVE'!N265</f>
        <v>-0.33688344594594599</v>
      </c>
      <c r="I273" s="64">
        <f>'MONTHLY CURVES'!F265</f>
        <v>5.6935000000000002</v>
      </c>
      <c r="J273" s="66">
        <f t="shared" si="44"/>
        <v>5.356616554054054</v>
      </c>
      <c r="K273" s="70">
        <f>'MONTHLY CURVES'!G265</f>
        <v>0.17</v>
      </c>
      <c r="L273" s="71">
        <f t="shared" si="45"/>
        <v>0.17</v>
      </c>
      <c r="M273" s="108">
        <f>'MONTHLY CURVES'!D265</f>
        <v>6.0600731483522199E-2</v>
      </c>
      <c r="N273" s="108">
        <f t="shared" si="53"/>
        <v>0.99</v>
      </c>
      <c r="O273" s="65">
        <f ca="1">_xll.SPRDOPT($J273,$I273,$G273,$M273,$K273,$L273,$N273,$B273-TODAY(),0,0)</f>
        <v>0.12130995321251976</v>
      </c>
      <c r="P273" s="110">
        <f t="shared" ca="1" si="49"/>
        <v>0</v>
      </c>
      <c r="Q273" s="110">
        <f ca="1">-$Q$11*$C273*VLOOKUP(B273,'MONTHLY CURVES'!$C$6:$M$329,3,0)</f>
        <v>0</v>
      </c>
      <c r="R273" s="110">
        <f t="shared" ca="1" si="50"/>
        <v>0</v>
      </c>
      <c r="S273" s="120">
        <f ca="1">_xll.SPRDOPT($J273,$I273,$G273,$M273,$K273,$L273,$N273,$B273-TODAY(),0,1)*C273</f>
        <v>0</v>
      </c>
      <c r="T273" s="120">
        <f ca="1">_xll.SPRDOPT($J273,$I273,$G273,$M273,$K273,$L273,$N273,$B273-TODAY(),0,2)*C273</f>
        <v>0</v>
      </c>
      <c r="U273" s="379">
        <f t="shared" ca="1" si="51"/>
        <v>0</v>
      </c>
    </row>
    <row r="274" spans="1:21" x14ac:dyDescent="0.25">
      <c r="A274" s="32">
        <f t="shared" si="46"/>
        <v>2023</v>
      </c>
      <c r="B274" s="92">
        <f>Fetch!A271</f>
        <v>45078</v>
      </c>
      <c r="C274" s="98">
        <v>0</v>
      </c>
      <c r="D274" s="273">
        <f t="shared" si="47"/>
        <v>0.02</v>
      </c>
      <c r="E274" s="282">
        <f>+'MONTHLY CURVES'!N266</f>
        <v>2.5000000000000001E-3</v>
      </c>
      <c r="F274" s="282">
        <f t="shared" si="52"/>
        <v>-2.7E-2</v>
      </c>
      <c r="G274" s="66">
        <f t="shared" si="48"/>
        <v>-4.4999999999999988E-3</v>
      </c>
      <c r="H274" s="66">
        <f>'ELBA CURVE'!N266</f>
        <v>-0.33688344594594599</v>
      </c>
      <c r="I274" s="64">
        <f>'MONTHLY CURVES'!F266</f>
        <v>5.7315000000000005</v>
      </c>
      <c r="J274" s="66">
        <f t="shared" si="44"/>
        <v>5.3946165540540543</v>
      </c>
      <c r="K274" s="70">
        <f>'MONTHLY CURVES'!G266</f>
        <v>0.17</v>
      </c>
      <c r="L274" s="71">
        <f t="shared" si="45"/>
        <v>0.17</v>
      </c>
      <c r="M274" s="108">
        <f>'MONTHLY CURVES'!D266</f>
        <v>6.0606517524694203E-2</v>
      </c>
      <c r="N274" s="108">
        <f t="shared" si="53"/>
        <v>0.99</v>
      </c>
      <c r="O274" s="65">
        <f ca="1">_xll.SPRDOPT($J274,$I274,$G274,$M274,$K274,$L274,$N274,$B274-TODAY(),0,0)</f>
        <v>0.12118144057564227</v>
      </c>
      <c r="P274" s="110">
        <f t="shared" ca="1" si="49"/>
        <v>0</v>
      </c>
      <c r="Q274" s="110">
        <f ca="1">-$Q$11*$C274*VLOOKUP(B274,'MONTHLY CURVES'!$C$6:$M$329,3,0)</f>
        <v>0</v>
      </c>
      <c r="R274" s="110">
        <f t="shared" ca="1" si="50"/>
        <v>0</v>
      </c>
      <c r="S274" s="120">
        <f ca="1">_xll.SPRDOPT($J274,$I274,$G274,$M274,$K274,$L274,$N274,$B274-TODAY(),0,1)*C274</f>
        <v>0</v>
      </c>
      <c r="T274" s="120">
        <f ca="1">_xll.SPRDOPT($J274,$I274,$G274,$M274,$K274,$L274,$N274,$B274-TODAY(),0,2)*C274</f>
        <v>0</v>
      </c>
      <c r="U274" s="379">
        <f t="shared" ca="1" si="51"/>
        <v>0</v>
      </c>
    </row>
    <row r="275" spans="1:21" x14ac:dyDescent="0.25">
      <c r="A275" s="32">
        <f t="shared" si="46"/>
        <v>2023</v>
      </c>
      <c r="B275" s="92">
        <f>Fetch!A272</f>
        <v>45108</v>
      </c>
      <c r="C275" s="98">
        <v>0</v>
      </c>
      <c r="D275" s="273">
        <f t="shared" si="47"/>
        <v>0.02</v>
      </c>
      <c r="E275" s="282">
        <f>+'MONTHLY CURVES'!N267</f>
        <v>2.5000000000000001E-3</v>
      </c>
      <c r="F275" s="282">
        <f t="shared" si="52"/>
        <v>-2.7E-2</v>
      </c>
      <c r="G275" s="66">
        <f t="shared" si="48"/>
        <v>-4.4999999999999988E-3</v>
      </c>
      <c r="H275" s="66">
        <f>'ELBA CURVE'!N267</f>
        <v>-0.33688344594594599</v>
      </c>
      <c r="I275" s="64">
        <f>'MONTHLY CURVES'!F267</f>
        <v>5.7765000000000004</v>
      </c>
      <c r="J275" s="66">
        <f t="shared" si="44"/>
        <v>5.4396165540540542</v>
      </c>
      <c r="K275" s="70">
        <f>'MONTHLY CURVES'!G267</f>
        <v>0.17</v>
      </c>
      <c r="L275" s="71">
        <f t="shared" si="45"/>
        <v>0.17</v>
      </c>
      <c r="M275" s="108">
        <f>'MONTHLY CURVES'!D267</f>
        <v>6.0612116919386505E-2</v>
      </c>
      <c r="N275" s="108">
        <f t="shared" si="53"/>
        <v>0.99</v>
      </c>
      <c r="O275" s="65">
        <f ca="1">_xll.SPRDOPT($J275,$I275,$G275,$M275,$K275,$L275,$N275,$B275-TODAY(),0,0)</f>
        <v>0.1211432876876727</v>
      </c>
      <c r="P275" s="110">
        <f t="shared" ca="1" si="49"/>
        <v>0</v>
      </c>
      <c r="Q275" s="110">
        <f ca="1">-$Q$11*$C275*VLOOKUP(B275,'MONTHLY CURVES'!$C$6:$M$329,3,0)</f>
        <v>0</v>
      </c>
      <c r="R275" s="110">
        <f t="shared" ca="1" si="50"/>
        <v>0</v>
      </c>
      <c r="S275" s="120">
        <f ca="1">_xll.SPRDOPT($J275,$I275,$G275,$M275,$K275,$L275,$N275,$B275-TODAY(),0,1)*C275</f>
        <v>0</v>
      </c>
      <c r="T275" s="120">
        <f ca="1">_xll.SPRDOPT($J275,$I275,$G275,$M275,$K275,$L275,$N275,$B275-TODAY(),0,2)*C275</f>
        <v>0</v>
      </c>
      <c r="U275" s="379">
        <f t="shared" ca="1" si="51"/>
        <v>0</v>
      </c>
    </row>
    <row r="276" spans="1:21" x14ac:dyDescent="0.25">
      <c r="A276" s="32">
        <f t="shared" si="46"/>
        <v>2023</v>
      </c>
      <c r="B276" s="92">
        <f>Fetch!A273</f>
        <v>45139</v>
      </c>
      <c r="C276" s="98">
        <v>0</v>
      </c>
      <c r="D276" s="273">
        <f t="shared" si="47"/>
        <v>0.02</v>
      </c>
      <c r="E276" s="282">
        <f>+'MONTHLY CURVES'!N268</f>
        <v>2.5000000000000001E-3</v>
      </c>
      <c r="F276" s="282">
        <f t="shared" si="52"/>
        <v>-2.7E-2</v>
      </c>
      <c r="G276" s="66">
        <f t="shared" si="48"/>
        <v>-4.4999999999999988E-3</v>
      </c>
      <c r="H276" s="66">
        <f>'ELBA CURVE'!N268</f>
        <v>-0.33688344594594599</v>
      </c>
      <c r="I276" s="64">
        <f>'MONTHLY CURVES'!F268</f>
        <v>5.8145000000000007</v>
      </c>
      <c r="J276" s="66">
        <f t="shared" si="44"/>
        <v>5.4776165540540545</v>
      </c>
      <c r="K276" s="70">
        <f>'MONTHLY CURVES'!G268</f>
        <v>0.17</v>
      </c>
      <c r="L276" s="71">
        <f t="shared" si="45"/>
        <v>0.17</v>
      </c>
      <c r="M276" s="108">
        <f>'MONTHLY CURVES'!D268</f>
        <v>6.0617902960579804E-2</v>
      </c>
      <c r="N276" s="108">
        <f t="shared" si="53"/>
        <v>0.99</v>
      </c>
      <c r="O276" s="65">
        <f ca="1">_xll.SPRDOPT($J276,$I276,$G276,$M276,$K276,$L276,$N276,$B276-TODAY(),0,0)</f>
        <v>0.12101561424104079</v>
      </c>
      <c r="P276" s="110">
        <f t="shared" ca="1" si="49"/>
        <v>0</v>
      </c>
      <c r="Q276" s="110">
        <f ca="1">-$Q$11*$C276*VLOOKUP(B276,'MONTHLY CURVES'!$C$6:$M$329,3,0)</f>
        <v>0</v>
      </c>
      <c r="R276" s="110">
        <f t="shared" ca="1" si="50"/>
        <v>0</v>
      </c>
      <c r="S276" s="120">
        <f ca="1">_xll.SPRDOPT($J276,$I276,$G276,$M276,$K276,$L276,$N276,$B276-TODAY(),0,1)*C276</f>
        <v>0</v>
      </c>
      <c r="T276" s="120">
        <f ca="1">_xll.SPRDOPT($J276,$I276,$G276,$M276,$K276,$L276,$N276,$B276-TODAY(),0,2)*C276</f>
        <v>0</v>
      </c>
      <c r="U276" s="379">
        <f t="shared" ca="1" si="51"/>
        <v>0</v>
      </c>
    </row>
    <row r="277" spans="1:21" x14ac:dyDescent="0.25">
      <c r="A277" s="32">
        <f t="shared" si="46"/>
        <v>2023</v>
      </c>
      <c r="B277" s="92">
        <f>Fetch!A274</f>
        <v>45170</v>
      </c>
      <c r="C277" s="98">
        <v>0</v>
      </c>
      <c r="D277" s="273">
        <f t="shared" si="47"/>
        <v>0.02</v>
      </c>
      <c r="E277" s="282">
        <f>+'MONTHLY CURVES'!N269</f>
        <v>2.5000000000000001E-3</v>
      </c>
      <c r="F277" s="282">
        <f t="shared" si="52"/>
        <v>-2.7E-2</v>
      </c>
      <c r="G277" s="66">
        <f t="shared" si="48"/>
        <v>-4.4999999999999988E-3</v>
      </c>
      <c r="H277" s="66">
        <f>'ELBA CURVE'!N269</f>
        <v>-0.33688344594594599</v>
      </c>
      <c r="I277" s="64">
        <f>'MONTHLY CURVES'!F269</f>
        <v>5.8085000000000004</v>
      </c>
      <c r="J277" s="66">
        <f t="shared" si="44"/>
        <v>5.4716165540540542</v>
      </c>
      <c r="K277" s="70">
        <f>'MONTHLY CURVES'!G269</f>
        <v>0.17</v>
      </c>
      <c r="L277" s="71">
        <f t="shared" si="45"/>
        <v>0.17</v>
      </c>
      <c r="M277" s="108">
        <f>'MONTHLY CURVES'!D269</f>
        <v>6.0623689001784602E-2</v>
      </c>
      <c r="N277" s="108">
        <f t="shared" si="53"/>
        <v>0.99</v>
      </c>
      <c r="O277" s="65">
        <f ca="1">_xll.SPRDOPT($J277,$I277,$G277,$M277,$K277,$L277,$N277,$B277-TODAY(),0,0)</f>
        <v>0.12043089374243685</v>
      </c>
      <c r="P277" s="110">
        <f t="shared" ca="1" si="49"/>
        <v>0</v>
      </c>
      <c r="Q277" s="110">
        <f ca="1">-$Q$11*$C277*VLOOKUP(B277,'MONTHLY CURVES'!$C$6:$M$329,3,0)</f>
        <v>0</v>
      </c>
      <c r="R277" s="110">
        <f t="shared" ca="1" si="50"/>
        <v>0</v>
      </c>
      <c r="S277" s="120">
        <f ca="1">_xll.SPRDOPT($J277,$I277,$G277,$M277,$K277,$L277,$N277,$B277-TODAY(),0,1)*C277</f>
        <v>0</v>
      </c>
      <c r="T277" s="120">
        <f ca="1">_xll.SPRDOPT($J277,$I277,$G277,$M277,$K277,$L277,$N277,$B277-TODAY(),0,2)*C277</f>
        <v>0</v>
      </c>
      <c r="U277" s="379">
        <f t="shared" ca="1" si="51"/>
        <v>0</v>
      </c>
    </row>
    <row r="278" spans="1:21" x14ac:dyDescent="0.25">
      <c r="A278" s="32">
        <f t="shared" si="46"/>
        <v>2023</v>
      </c>
      <c r="B278" s="92">
        <f>Fetch!A275</f>
        <v>45200</v>
      </c>
      <c r="C278" s="98">
        <v>0</v>
      </c>
      <c r="D278" s="273">
        <f t="shared" si="47"/>
        <v>0.02</v>
      </c>
      <c r="E278" s="282">
        <f>+'MONTHLY CURVES'!N270</f>
        <v>2.5000000000000001E-3</v>
      </c>
      <c r="F278" s="282">
        <f t="shared" si="52"/>
        <v>-2.7E-2</v>
      </c>
      <c r="G278" s="66">
        <f t="shared" si="48"/>
        <v>-4.4999999999999988E-3</v>
      </c>
      <c r="H278" s="66">
        <f>'ELBA CURVE'!N270</f>
        <v>-0.33688344594594599</v>
      </c>
      <c r="I278" s="64">
        <f>'MONTHLY CURVES'!F270</f>
        <v>5.8085000000000004</v>
      </c>
      <c r="J278" s="66">
        <f t="shared" si="44"/>
        <v>5.4716165540540542</v>
      </c>
      <c r="K278" s="70">
        <f>'MONTHLY CURVES'!G270</f>
        <v>0.17</v>
      </c>
      <c r="L278" s="71">
        <f t="shared" si="45"/>
        <v>0.17</v>
      </c>
      <c r="M278" s="108">
        <f>'MONTHLY CURVES'!D270</f>
        <v>6.0629288396509398E-2</v>
      </c>
      <c r="N278" s="108">
        <f t="shared" si="53"/>
        <v>0.99</v>
      </c>
      <c r="O278" s="65">
        <f ca="1">_xll.SPRDOPT($J278,$I278,$G278,$M278,$K278,$L278,$N278,$B278-TODAY(),0,0)</f>
        <v>0.11992729645622047</v>
      </c>
      <c r="P278" s="110">
        <f t="shared" ca="1" si="49"/>
        <v>0</v>
      </c>
      <c r="Q278" s="110">
        <f ca="1">-$Q$11*$C278*VLOOKUP(B278,'MONTHLY CURVES'!$C$6:$M$329,3,0)</f>
        <v>0</v>
      </c>
      <c r="R278" s="110">
        <f t="shared" ca="1" si="50"/>
        <v>0</v>
      </c>
      <c r="S278" s="120">
        <f ca="1">_xll.SPRDOPT($J278,$I278,$G278,$M278,$K278,$L278,$N278,$B278-TODAY(),0,1)*C278</f>
        <v>0</v>
      </c>
      <c r="T278" s="120">
        <f ca="1">_xll.SPRDOPT($J278,$I278,$G278,$M278,$K278,$L278,$N278,$B278-TODAY(),0,2)*C278</f>
        <v>0</v>
      </c>
      <c r="U278" s="379">
        <f t="shared" ca="1" si="51"/>
        <v>0</v>
      </c>
    </row>
    <row r="279" spans="1:21" x14ac:dyDescent="0.25">
      <c r="A279" s="32">
        <f t="shared" si="46"/>
        <v>2023</v>
      </c>
      <c r="B279" s="92">
        <f>Fetch!A276</f>
        <v>45231</v>
      </c>
      <c r="C279" s="98">
        <v>0</v>
      </c>
      <c r="D279" s="273">
        <f t="shared" si="47"/>
        <v>0.02</v>
      </c>
      <c r="E279" s="282">
        <f>+'MONTHLY CURVES'!N271</f>
        <v>2.5000000000000001E-3</v>
      </c>
      <c r="F279" s="282">
        <f t="shared" si="52"/>
        <v>-2.7E-2</v>
      </c>
      <c r="G279" s="66">
        <f t="shared" si="48"/>
        <v>-4.4999999999999988E-3</v>
      </c>
      <c r="H279" s="66">
        <f>'ELBA CURVE'!N271</f>
        <v>-0.33688344594594599</v>
      </c>
      <c r="I279" s="64">
        <f>'MONTHLY CURVES'!F271</f>
        <v>5.9574999999999996</v>
      </c>
      <c r="J279" s="66">
        <f t="shared" si="44"/>
        <v>5.6206165540540534</v>
      </c>
      <c r="K279" s="70">
        <f>'MONTHLY CURVES'!G271</f>
        <v>0.17</v>
      </c>
      <c r="L279" s="71">
        <f t="shared" si="45"/>
        <v>0.17</v>
      </c>
      <c r="M279" s="108">
        <f>'MONTHLY CURVES'!D271</f>
        <v>6.0635074437735997E-2</v>
      </c>
      <c r="N279" s="108">
        <f t="shared" si="53"/>
        <v>0.99</v>
      </c>
      <c r="O279" s="65">
        <f ca="1">_xll.SPRDOPT($J279,$I279,$G279,$M279,$K279,$L279,$N279,$B279-TODAY(),0,0)</f>
        <v>0.12095307848904809</v>
      </c>
      <c r="P279" s="110">
        <f t="shared" ca="1" si="49"/>
        <v>0</v>
      </c>
      <c r="Q279" s="110">
        <f ca="1">-$Q$11*$C279*VLOOKUP(B279,'MONTHLY CURVES'!$C$6:$M$329,3,0)</f>
        <v>0</v>
      </c>
      <c r="R279" s="110">
        <f t="shared" ca="1" si="50"/>
        <v>0</v>
      </c>
      <c r="S279" s="120">
        <f ca="1">_xll.SPRDOPT($J279,$I279,$G279,$M279,$K279,$L279,$N279,$B279-TODAY(),0,1)*C279</f>
        <v>0</v>
      </c>
      <c r="T279" s="120">
        <f ca="1">_xll.SPRDOPT($J279,$I279,$G279,$M279,$K279,$L279,$N279,$B279-TODAY(),0,2)*C279</f>
        <v>0</v>
      </c>
      <c r="U279" s="379">
        <f t="shared" ca="1" si="51"/>
        <v>0</v>
      </c>
    </row>
    <row r="280" spans="1:21" x14ac:dyDescent="0.25">
      <c r="A280" s="32">
        <f t="shared" si="46"/>
        <v>2023</v>
      </c>
      <c r="B280" s="92">
        <f>Fetch!A277</f>
        <v>45261</v>
      </c>
      <c r="C280" s="98">
        <v>0</v>
      </c>
      <c r="D280" s="273">
        <f t="shared" si="47"/>
        <v>0.02</v>
      </c>
      <c r="E280" s="282">
        <f>+'MONTHLY CURVES'!N272</f>
        <v>2.5000000000000001E-3</v>
      </c>
      <c r="F280" s="282">
        <f t="shared" si="52"/>
        <v>-2.7E-2</v>
      </c>
      <c r="G280" s="66">
        <f t="shared" si="48"/>
        <v>-4.4999999999999988E-3</v>
      </c>
      <c r="H280" s="66">
        <f>'ELBA CURVE'!N272</f>
        <v>-0.33688344594594599</v>
      </c>
      <c r="I280" s="64">
        <f>'MONTHLY CURVES'!F272</f>
        <v>6.1095000000000006</v>
      </c>
      <c r="J280" s="66">
        <f t="shared" si="44"/>
        <v>5.7726165540540544</v>
      </c>
      <c r="K280" s="70">
        <f>'MONTHLY CURVES'!G272</f>
        <v>0.17</v>
      </c>
      <c r="L280" s="71">
        <f t="shared" si="45"/>
        <v>0.17</v>
      </c>
      <c r="M280" s="108">
        <f>'MONTHLY CURVES'!D272</f>
        <v>6.0640673832481604E-2</v>
      </c>
      <c r="N280" s="108">
        <f t="shared" si="53"/>
        <v>0.99</v>
      </c>
      <c r="O280" s="65">
        <f ca="1">_xll.SPRDOPT($J280,$I280,$G280,$M280,$K280,$L280,$N280,$B280-TODAY(),0,0)</f>
        <v>0.1220304687328029</v>
      </c>
      <c r="P280" s="110">
        <f t="shared" ca="1" si="49"/>
        <v>0</v>
      </c>
      <c r="Q280" s="110">
        <f ca="1">-$Q$11*$C280*VLOOKUP(B280,'MONTHLY CURVES'!$C$6:$M$329,3,0)</f>
        <v>0</v>
      </c>
      <c r="R280" s="110">
        <f t="shared" ca="1" si="50"/>
        <v>0</v>
      </c>
      <c r="S280" s="120">
        <f ca="1">_xll.SPRDOPT($J280,$I280,$G280,$M280,$K280,$L280,$N280,$B280-TODAY(),0,1)*C280</f>
        <v>0</v>
      </c>
      <c r="T280" s="120">
        <f ca="1">_xll.SPRDOPT($J280,$I280,$G280,$M280,$K280,$L280,$N280,$B280-TODAY(),0,2)*C280</f>
        <v>0</v>
      </c>
      <c r="U280" s="379">
        <f t="shared" ca="1" si="51"/>
        <v>0</v>
      </c>
    </row>
    <row r="281" spans="1:21" x14ac:dyDescent="0.25">
      <c r="A281" s="32">
        <f t="shared" si="46"/>
        <v>2024</v>
      </c>
      <c r="B281" s="92">
        <f>Fetch!A278</f>
        <v>45292</v>
      </c>
      <c r="C281" s="98">
        <v>0</v>
      </c>
      <c r="D281" s="273">
        <f t="shared" si="47"/>
        <v>0.02</v>
      </c>
      <c r="E281" s="282">
        <f>+'MONTHLY CURVES'!N273</f>
        <v>2.5000000000000001E-3</v>
      </c>
      <c r="F281" s="282">
        <f t="shared" si="52"/>
        <v>-2.7E-2</v>
      </c>
      <c r="G281" s="66">
        <f t="shared" si="48"/>
        <v>-4.4999999999999988E-3</v>
      </c>
      <c r="H281" s="66">
        <f>'ELBA CURVE'!N273</f>
        <v>-0.33688344594594599</v>
      </c>
      <c r="I281" s="64">
        <f>'MONTHLY CURVES'!F273</f>
        <v>6.1870000000000003</v>
      </c>
      <c r="J281" s="66">
        <f t="shared" si="44"/>
        <v>5.8501165540540541</v>
      </c>
      <c r="K281" s="70">
        <f>'MONTHLY CURVES'!G273</f>
        <v>0.17</v>
      </c>
      <c r="L281" s="71">
        <f t="shared" si="45"/>
        <v>0.17</v>
      </c>
      <c r="M281" s="108">
        <f>'MONTHLY CURVES'!D273</f>
        <v>6.0646459873729998E-2</v>
      </c>
      <c r="N281" s="108">
        <f t="shared" si="53"/>
        <v>0.99</v>
      </c>
      <c r="O281" s="65">
        <f ca="1">_xll.SPRDOPT($J281,$I281,$G281,$M281,$K281,$L281,$N281,$B281-TODAY(),0,0)</f>
        <v>0.12231462714018655</v>
      </c>
      <c r="P281" s="110">
        <f t="shared" ca="1" si="49"/>
        <v>0</v>
      </c>
      <c r="Q281" s="110">
        <f ca="1">-$Q$11*$C281*VLOOKUP(B281,'MONTHLY CURVES'!$C$6:$M$329,3,0)</f>
        <v>0</v>
      </c>
      <c r="R281" s="110">
        <f t="shared" ca="1" si="50"/>
        <v>0</v>
      </c>
      <c r="S281" s="120">
        <f ca="1">_xll.SPRDOPT($J281,$I281,$G281,$M281,$K281,$L281,$N281,$B281-TODAY(),0,1)*C281</f>
        <v>0</v>
      </c>
      <c r="T281" s="120">
        <f ca="1">_xll.SPRDOPT($J281,$I281,$G281,$M281,$K281,$L281,$N281,$B281-TODAY(),0,2)*C281</f>
        <v>0</v>
      </c>
      <c r="U281" s="379">
        <f t="shared" ca="1" si="51"/>
        <v>0</v>
      </c>
    </row>
    <row r="282" spans="1:21" x14ac:dyDescent="0.25">
      <c r="A282" s="32">
        <f t="shared" si="46"/>
        <v>2024</v>
      </c>
      <c r="B282" s="92">
        <f>Fetch!A279</f>
        <v>45323</v>
      </c>
      <c r="C282" s="98">
        <v>0</v>
      </c>
      <c r="D282" s="273">
        <f t="shared" si="47"/>
        <v>0.02</v>
      </c>
      <c r="E282" s="282">
        <f>+'MONTHLY CURVES'!N274</f>
        <v>2.5000000000000001E-3</v>
      </c>
      <c r="F282" s="282">
        <f t="shared" si="52"/>
        <v>-2.7E-2</v>
      </c>
      <c r="G282" s="66">
        <f t="shared" si="48"/>
        <v>-4.4999999999999988E-3</v>
      </c>
      <c r="H282" s="66">
        <f>'ELBA CURVE'!N274</f>
        <v>-0.33688344594594599</v>
      </c>
      <c r="I282" s="64">
        <f>'MONTHLY CURVES'!F274</f>
        <v>6.0990000000000002</v>
      </c>
      <c r="J282" s="66">
        <f t="shared" si="44"/>
        <v>5.762116554054054</v>
      </c>
      <c r="K282" s="70">
        <f>'MONTHLY CURVES'!G274</f>
        <v>0.17</v>
      </c>
      <c r="L282" s="71">
        <f t="shared" si="45"/>
        <v>0.17</v>
      </c>
      <c r="M282" s="108">
        <f>'MONTHLY CURVES'!D274</f>
        <v>6.0652245914989404E-2</v>
      </c>
      <c r="N282" s="108">
        <f t="shared" si="53"/>
        <v>0.99</v>
      </c>
      <c r="O282" s="65">
        <f ca="1">_xll.SPRDOPT($J282,$I282,$G282,$M282,$K282,$L282,$N282,$B282-TODAY(),0,0)</f>
        <v>0.12087571969401162</v>
      </c>
      <c r="P282" s="110">
        <f t="shared" ca="1" si="49"/>
        <v>0</v>
      </c>
      <c r="Q282" s="110">
        <f ca="1">-$Q$11*$C282*VLOOKUP(B282,'MONTHLY CURVES'!$C$6:$M$329,3,0)</f>
        <v>0</v>
      </c>
      <c r="R282" s="110">
        <f t="shared" ca="1" si="50"/>
        <v>0</v>
      </c>
      <c r="S282" s="120">
        <f ca="1">_xll.SPRDOPT($J282,$I282,$G282,$M282,$K282,$L282,$N282,$B282-TODAY(),0,1)*C282</f>
        <v>0</v>
      </c>
      <c r="T282" s="120">
        <f ca="1">_xll.SPRDOPT($J282,$I282,$G282,$M282,$K282,$L282,$N282,$B282-TODAY(),0,2)*C282</f>
        <v>0</v>
      </c>
      <c r="U282" s="379">
        <f t="shared" ca="1" si="51"/>
        <v>0</v>
      </c>
    </row>
    <row r="283" spans="1:21" x14ac:dyDescent="0.25">
      <c r="A283" s="32">
        <f t="shared" si="46"/>
        <v>2024</v>
      </c>
      <c r="B283" s="92">
        <f>Fetch!A280</f>
        <v>45352</v>
      </c>
      <c r="C283" s="98">
        <v>0</v>
      </c>
      <c r="D283" s="273">
        <f t="shared" si="47"/>
        <v>0.02</v>
      </c>
      <c r="E283" s="282">
        <f>+'MONTHLY CURVES'!N275</f>
        <v>2.5000000000000001E-3</v>
      </c>
      <c r="F283" s="282">
        <f t="shared" si="52"/>
        <v>-2.7E-2</v>
      </c>
      <c r="G283" s="66">
        <f t="shared" si="48"/>
        <v>-4.4999999999999988E-3</v>
      </c>
      <c r="H283" s="66">
        <f>'ELBA CURVE'!N275</f>
        <v>-0.33688344594594599</v>
      </c>
      <c r="I283" s="64">
        <f>'MONTHLY CURVES'!F275</f>
        <v>5.96</v>
      </c>
      <c r="J283" s="66">
        <f t="shared" si="44"/>
        <v>5.6231165540540538</v>
      </c>
      <c r="K283" s="70">
        <f>'MONTHLY CURVES'!G275</f>
        <v>0.17</v>
      </c>
      <c r="L283" s="71">
        <f t="shared" si="45"/>
        <v>0.17</v>
      </c>
      <c r="M283" s="108">
        <f>'MONTHLY CURVES'!D275</f>
        <v>6.0657658663274598E-2</v>
      </c>
      <c r="N283" s="108">
        <f t="shared" si="53"/>
        <v>0.99</v>
      </c>
      <c r="O283" s="65">
        <f ca="1">_xll.SPRDOPT($J283,$I283,$G283,$M283,$K283,$L283,$N283,$B283-TODAY(),0,0)</f>
        <v>0.11895544394322695</v>
      </c>
      <c r="P283" s="110">
        <f t="shared" ca="1" si="49"/>
        <v>0</v>
      </c>
      <c r="Q283" s="110">
        <f ca="1">-$Q$11*$C283*VLOOKUP(B283,'MONTHLY CURVES'!$C$6:$M$329,3,0)</f>
        <v>0</v>
      </c>
      <c r="R283" s="110">
        <f t="shared" ca="1" si="50"/>
        <v>0</v>
      </c>
      <c r="S283" s="120">
        <f ca="1">_xll.SPRDOPT($J283,$I283,$G283,$M283,$K283,$L283,$N283,$B283-TODAY(),0,1)*C283</f>
        <v>0</v>
      </c>
      <c r="T283" s="120">
        <f ca="1">_xll.SPRDOPT($J283,$I283,$G283,$M283,$K283,$L283,$N283,$B283-TODAY(),0,2)*C283</f>
        <v>0</v>
      </c>
      <c r="U283" s="379">
        <f t="shared" ca="1" si="51"/>
        <v>0</v>
      </c>
    </row>
    <row r="284" spans="1:21" x14ac:dyDescent="0.25">
      <c r="A284" s="32">
        <f t="shared" si="46"/>
        <v>2024</v>
      </c>
      <c r="B284" s="92">
        <f>Fetch!A281</f>
        <v>45383</v>
      </c>
      <c r="C284" s="98">
        <v>0</v>
      </c>
      <c r="D284" s="273">
        <f t="shared" si="47"/>
        <v>0.02</v>
      </c>
      <c r="E284" s="282">
        <f>+'MONTHLY CURVES'!N276</f>
        <v>2.5000000000000001E-3</v>
      </c>
      <c r="F284" s="282">
        <f t="shared" si="52"/>
        <v>-2.7E-2</v>
      </c>
      <c r="G284" s="66">
        <f t="shared" si="48"/>
        <v>-4.4999999999999988E-3</v>
      </c>
      <c r="H284" s="66">
        <f>'ELBA CURVE'!N276</f>
        <v>-0.33688344594594599</v>
      </c>
      <c r="I284" s="64">
        <f>'MONTHLY CURVES'!F276</f>
        <v>5.806</v>
      </c>
      <c r="J284" s="66">
        <f t="shared" si="44"/>
        <v>5.4691165540540538</v>
      </c>
      <c r="K284" s="70">
        <f>'MONTHLY CURVES'!G276</f>
        <v>0.17</v>
      </c>
      <c r="L284" s="71">
        <f t="shared" si="45"/>
        <v>0.17</v>
      </c>
      <c r="M284" s="108">
        <f>'MONTHLY CURVES'!D276</f>
        <v>6.06634447045558E-2</v>
      </c>
      <c r="N284" s="108">
        <f t="shared" si="53"/>
        <v>0.99</v>
      </c>
      <c r="O284" s="65">
        <f ca="1">_xll.SPRDOPT($J284,$I284,$G284,$M284,$K284,$L284,$N284,$B284-TODAY(),0,0)</f>
        <v>0.1168676372257388</v>
      </c>
      <c r="P284" s="110">
        <f t="shared" ca="1" si="49"/>
        <v>0</v>
      </c>
      <c r="Q284" s="110">
        <f ca="1">-$Q$11*$C284*VLOOKUP(B284,'MONTHLY CURVES'!$C$6:$M$329,3,0)</f>
        <v>0</v>
      </c>
      <c r="R284" s="110">
        <f t="shared" ca="1" si="50"/>
        <v>0</v>
      </c>
      <c r="S284" s="120">
        <f ca="1">_xll.SPRDOPT($J284,$I284,$G284,$M284,$K284,$L284,$N284,$B284-TODAY(),0,1)*C284</f>
        <v>0</v>
      </c>
      <c r="T284" s="120">
        <f ca="1">_xll.SPRDOPT($J284,$I284,$G284,$M284,$K284,$L284,$N284,$B284-TODAY(),0,2)*C284</f>
        <v>0</v>
      </c>
      <c r="U284" s="379">
        <f t="shared" ca="1" si="51"/>
        <v>0</v>
      </c>
    </row>
    <row r="285" spans="1:21" x14ac:dyDescent="0.25">
      <c r="A285" s="32">
        <f t="shared" si="46"/>
        <v>2024</v>
      </c>
      <c r="B285" s="92">
        <f>Fetch!A282</f>
        <v>45413</v>
      </c>
      <c r="C285" s="98">
        <v>0</v>
      </c>
      <c r="D285" s="273">
        <f t="shared" si="47"/>
        <v>0.02</v>
      </c>
      <c r="E285" s="282">
        <f>+'MONTHLY CURVES'!N277</f>
        <v>2.5000000000000001E-3</v>
      </c>
      <c r="F285" s="282">
        <f t="shared" si="52"/>
        <v>-2.7E-2</v>
      </c>
      <c r="G285" s="66">
        <f t="shared" si="48"/>
        <v>-4.4999999999999988E-3</v>
      </c>
      <c r="H285" s="66">
        <f>'ELBA CURVE'!N277</f>
        <v>-0.33688344594594599</v>
      </c>
      <c r="I285" s="64">
        <f>'MONTHLY CURVES'!F277</f>
        <v>5.8109999999999999</v>
      </c>
      <c r="J285" s="66">
        <f t="shared" si="44"/>
        <v>5.4741165540540537</v>
      </c>
      <c r="K285" s="70">
        <f>'MONTHLY CURVES'!G277</f>
        <v>0.17</v>
      </c>
      <c r="L285" s="71">
        <f t="shared" si="45"/>
        <v>0.17</v>
      </c>
      <c r="M285" s="108">
        <f>'MONTHLY CURVES'!D277</f>
        <v>6.0669044099354204E-2</v>
      </c>
      <c r="N285" s="108">
        <f t="shared" si="53"/>
        <v>0.99</v>
      </c>
      <c r="O285" s="65">
        <f ca="1">_xll.SPRDOPT($J285,$I285,$G285,$M285,$K285,$L285,$N285,$B285-TODAY(),0,0)</f>
        <v>0.11642723723466256</v>
      </c>
      <c r="P285" s="110">
        <f t="shared" ca="1" si="49"/>
        <v>0</v>
      </c>
      <c r="Q285" s="110">
        <f ca="1">-$Q$11*$C285*VLOOKUP(B285,'MONTHLY CURVES'!$C$6:$M$329,3,0)</f>
        <v>0</v>
      </c>
      <c r="R285" s="110">
        <f t="shared" ca="1" si="50"/>
        <v>0</v>
      </c>
      <c r="S285" s="120">
        <f ca="1">_xll.SPRDOPT($J285,$I285,$G285,$M285,$K285,$L285,$N285,$B285-TODAY(),0,1)*C285</f>
        <v>0</v>
      </c>
      <c r="T285" s="120">
        <f ca="1">_xll.SPRDOPT($J285,$I285,$G285,$M285,$K285,$L285,$N285,$B285-TODAY(),0,2)*C285</f>
        <v>0</v>
      </c>
      <c r="U285" s="379">
        <f t="shared" ca="1" si="51"/>
        <v>0</v>
      </c>
    </row>
    <row r="286" spans="1:21" x14ac:dyDescent="0.25">
      <c r="A286" s="32">
        <f t="shared" si="46"/>
        <v>2024</v>
      </c>
      <c r="B286" s="92">
        <f>Fetch!A283</f>
        <v>45444</v>
      </c>
      <c r="C286" s="98">
        <v>0</v>
      </c>
      <c r="D286" s="273">
        <f t="shared" si="47"/>
        <v>0.02</v>
      </c>
      <c r="E286" s="282">
        <f>+'MONTHLY CURVES'!N278</f>
        <v>2.5000000000000001E-3</v>
      </c>
      <c r="F286" s="282">
        <f t="shared" si="52"/>
        <v>-2.7E-2</v>
      </c>
      <c r="G286" s="66">
        <f t="shared" si="48"/>
        <v>-4.4999999999999988E-3</v>
      </c>
      <c r="H286" s="66">
        <f>'ELBA CURVE'!N278</f>
        <v>-0.33688344594594599</v>
      </c>
      <c r="I286" s="64">
        <f>'MONTHLY CURVES'!F278</f>
        <v>5.8490000000000002</v>
      </c>
      <c r="J286" s="66">
        <f t="shared" si="44"/>
        <v>5.512116554054054</v>
      </c>
      <c r="K286" s="70">
        <f>'MONTHLY CURVES'!G278</f>
        <v>0.17</v>
      </c>
      <c r="L286" s="71">
        <f t="shared" si="45"/>
        <v>0.17</v>
      </c>
      <c r="M286" s="108">
        <f>'MONTHLY CURVES'!D278</f>
        <v>6.06748301406572E-2</v>
      </c>
      <c r="N286" s="108">
        <f t="shared" si="53"/>
        <v>0.99</v>
      </c>
      <c r="O286" s="65">
        <f ca="1">_xll.SPRDOPT($J286,$I286,$G286,$M286,$K286,$L286,$N286,$B286-TODAY(),0,0)</f>
        <v>0.11630656212271584</v>
      </c>
      <c r="P286" s="110">
        <f t="shared" ca="1" si="49"/>
        <v>0</v>
      </c>
      <c r="Q286" s="110">
        <f ca="1">-$Q$11*$C286*VLOOKUP(B286,'MONTHLY CURVES'!$C$6:$M$329,3,0)</f>
        <v>0</v>
      </c>
      <c r="R286" s="110">
        <f t="shared" ca="1" si="50"/>
        <v>0</v>
      </c>
      <c r="S286" s="120">
        <f ca="1">_xll.SPRDOPT($J286,$I286,$G286,$M286,$K286,$L286,$N286,$B286-TODAY(),0,1)*C286</f>
        <v>0</v>
      </c>
      <c r="T286" s="120">
        <f ca="1">_xll.SPRDOPT($J286,$I286,$G286,$M286,$K286,$L286,$N286,$B286-TODAY(),0,2)*C286</f>
        <v>0</v>
      </c>
      <c r="U286" s="379">
        <f t="shared" ca="1" si="51"/>
        <v>0</v>
      </c>
    </row>
    <row r="287" spans="1:21" x14ac:dyDescent="0.25">
      <c r="A287" s="32">
        <f t="shared" si="46"/>
        <v>2024</v>
      </c>
      <c r="B287" s="92">
        <f>Fetch!A284</f>
        <v>45474</v>
      </c>
      <c r="C287" s="98">
        <v>0</v>
      </c>
      <c r="D287" s="273">
        <f t="shared" si="47"/>
        <v>0.02</v>
      </c>
      <c r="E287" s="282">
        <f>+'MONTHLY CURVES'!N279</f>
        <v>2.5000000000000001E-3</v>
      </c>
      <c r="F287" s="282">
        <f t="shared" si="52"/>
        <v>-2.7E-2</v>
      </c>
      <c r="G287" s="66">
        <f t="shared" si="48"/>
        <v>-4.4999999999999988E-3</v>
      </c>
      <c r="H287" s="66">
        <f>'ELBA CURVE'!N279</f>
        <v>-0.33688344594594599</v>
      </c>
      <c r="I287" s="64">
        <f>'MONTHLY CURVES'!F279</f>
        <v>5.8940000000000001</v>
      </c>
      <c r="J287" s="66">
        <f t="shared" si="44"/>
        <v>5.5571165540540539</v>
      </c>
      <c r="K287" s="70">
        <f>'MONTHLY CURVES'!G279</f>
        <v>0.17</v>
      </c>
      <c r="L287" s="71">
        <f t="shared" si="45"/>
        <v>0.17</v>
      </c>
      <c r="M287" s="108">
        <f>'MONTHLY CURVES'!D279</f>
        <v>6.0680429535476997E-2</v>
      </c>
      <c r="N287" s="108">
        <f t="shared" si="53"/>
        <v>0.99</v>
      </c>
      <c r="O287" s="65">
        <f ca="1">_xll.SPRDOPT($J287,$I287,$G287,$M287,$K287,$L287,$N287,$B287-TODAY(),0,0)</f>
        <v>0.11627341498791678</v>
      </c>
      <c r="P287" s="110">
        <f t="shared" ca="1" si="49"/>
        <v>0</v>
      </c>
      <c r="Q287" s="110">
        <f ca="1">-$Q$11*$C287*VLOOKUP(B287,'MONTHLY CURVES'!$C$6:$M$329,3,0)</f>
        <v>0</v>
      </c>
      <c r="R287" s="110">
        <f t="shared" ca="1" si="50"/>
        <v>0</v>
      </c>
      <c r="S287" s="120">
        <f ca="1">_xll.SPRDOPT($J287,$I287,$G287,$M287,$K287,$L287,$N287,$B287-TODAY(),0,1)*C287</f>
        <v>0</v>
      </c>
      <c r="T287" s="120">
        <f ca="1">_xll.SPRDOPT($J287,$I287,$G287,$M287,$K287,$L287,$N287,$B287-TODAY(),0,2)*C287</f>
        <v>0</v>
      </c>
      <c r="U287" s="379">
        <f t="shared" ca="1" si="51"/>
        <v>0</v>
      </c>
    </row>
    <row r="288" spans="1:21" x14ac:dyDescent="0.25">
      <c r="A288" s="32">
        <f t="shared" si="46"/>
        <v>2024</v>
      </c>
      <c r="B288" s="92">
        <f>Fetch!A285</f>
        <v>45505</v>
      </c>
      <c r="C288" s="98">
        <v>0</v>
      </c>
      <c r="D288" s="273">
        <f t="shared" si="47"/>
        <v>0.02</v>
      </c>
      <c r="E288" s="282">
        <f>+'MONTHLY CURVES'!N280</f>
        <v>2.5000000000000001E-3</v>
      </c>
      <c r="F288" s="282">
        <f t="shared" si="52"/>
        <v>-2.7E-2</v>
      </c>
      <c r="G288" s="66">
        <f t="shared" si="48"/>
        <v>-4.4999999999999988E-3</v>
      </c>
      <c r="H288" s="66">
        <f>'ELBA CURVE'!N280</f>
        <v>-0.33688344594594599</v>
      </c>
      <c r="I288" s="64">
        <f>'MONTHLY CURVES'!F280</f>
        <v>5.9320000000000004</v>
      </c>
      <c r="J288" s="66">
        <f t="shared" si="44"/>
        <v>5.5951165540540542</v>
      </c>
      <c r="K288" s="70">
        <f>'MONTHLY CURVES'!G280</f>
        <v>0.17</v>
      </c>
      <c r="L288" s="71">
        <f t="shared" si="45"/>
        <v>0.17</v>
      </c>
      <c r="M288" s="108">
        <f>'MONTHLY CURVES'!D280</f>
        <v>6.0686215576801802E-2</v>
      </c>
      <c r="N288" s="108">
        <f t="shared" si="53"/>
        <v>0.99</v>
      </c>
      <c r="O288" s="65">
        <f ca="1">_xll.SPRDOPT($J288,$I288,$G288,$M288,$K288,$L288,$N288,$B288-TODAY(),0,0)</f>
        <v>0.11615313134481357</v>
      </c>
      <c r="P288" s="110">
        <f t="shared" ca="1" si="49"/>
        <v>0</v>
      </c>
      <c r="Q288" s="110">
        <f ca="1">-$Q$11*$C288*VLOOKUP(B288,'MONTHLY CURVES'!$C$6:$M$329,3,0)</f>
        <v>0</v>
      </c>
      <c r="R288" s="110">
        <f t="shared" ca="1" si="50"/>
        <v>0</v>
      </c>
      <c r="S288" s="120">
        <f ca="1">_xll.SPRDOPT($J288,$I288,$G288,$M288,$K288,$L288,$N288,$B288-TODAY(),0,1)*C288</f>
        <v>0</v>
      </c>
      <c r="T288" s="120">
        <f ca="1">_xll.SPRDOPT($J288,$I288,$G288,$M288,$K288,$L288,$N288,$B288-TODAY(),0,2)*C288</f>
        <v>0</v>
      </c>
      <c r="U288" s="379">
        <f t="shared" ca="1" si="51"/>
        <v>0</v>
      </c>
    </row>
    <row r="289" spans="1:21" x14ac:dyDescent="0.25">
      <c r="A289" s="32">
        <f t="shared" si="46"/>
        <v>2024</v>
      </c>
      <c r="B289" s="92">
        <f>Fetch!A286</f>
        <v>45536</v>
      </c>
      <c r="C289" s="98">
        <v>0</v>
      </c>
      <c r="D289" s="273">
        <f t="shared" si="47"/>
        <v>0.02</v>
      </c>
      <c r="E289" s="282">
        <f>+'MONTHLY CURVES'!N281</f>
        <v>2.5000000000000001E-3</v>
      </c>
      <c r="F289" s="282">
        <f t="shared" si="52"/>
        <v>-2.7E-2</v>
      </c>
      <c r="G289" s="66">
        <f t="shared" si="48"/>
        <v>-4.4999999999999988E-3</v>
      </c>
      <c r="H289" s="66">
        <f>'ELBA CURVE'!N281</f>
        <v>-0.33688344594594599</v>
      </c>
      <c r="I289" s="64">
        <f>'MONTHLY CURVES'!F281</f>
        <v>5.9260000000000002</v>
      </c>
      <c r="J289" s="66">
        <f t="shared" si="44"/>
        <v>5.5891165540540539</v>
      </c>
      <c r="K289" s="70">
        <f>'MONTHLY CURVES'!G281</f>
        <v>0.17</v>
      </c>
      <c r="L289" s="71">
        <f>+K289</f>
        <v>0.17</v>
      </c>
      <c r="M289" s="108">
        <f>'MONTHLY CURVES'!D281</f>
        <v>6.0692001618137606E-2</v>
      </c>
      <c r="N289" s="108">
        <f t="shared" si="53"/>
        <v>0.99</v>
      </c>
      <c r="O289" s="65">
        <f ca="1">_xll.SPRDOPT($J289,$I289,$G289,$M289,$K289,$L289,$N289,$B289-TODAY(),0,0)</f>
        <v>0.11558852844636673</v>
      </c>
      <c r="P289" s="110">
        <f t="shared" ca="1" si="49"/>
        <v>0</v>
      </c>
      <c r="Q289" s="110">
        <f ca="1">-$Q$11*$C289*VLOOKUP(B289,'MONTHLY CURVES'!$C$6:$M$329,3,0)</f>
        <v>0</v>
      </c>
      <c r="R289" s="110">
        <f t="shared" ca="1" si="50"/>
        <v>0</v>
      </c>
      <c r="S289" s="120">
        <f ca="1">_xll.SPRDOPT($J289,$I289,$G289,$M289,$K289,$L289,$N289,$B289-TODAY(),0,1)*C289</f>
        <v>0</v>
      </c>
      <c r="T289" s="120">
        <f ca="1">_xll.SPRDOPT($J289,$I289,$G289,$M289,$K289,$L289,$N289,$B289-TODAY(),0,2)*C289</f>
        <v>0</v>
      </c>
      <c r="U289" s="379">
        <f t="shared" ca="1" si="51"/>
        <v>0</v>
      </c>
    </row>
    <row r="290" spans="1:21" x14ac:dyDescent="0.25">
      <c r="A290" s="32">
        <f t="shared" si="46"/>
        <v>2024</v>
      </c>
      <c r="B290" s="92">
        <f>Fetch!A287</f>
        <v>45566</v>
      </c>
      <c r="C290" s="98">
        <v>0</v>
      </c>
      <c r="D290" s="273">
        <f t="shared" si="47"/>
        <v>0.02</v>
      </c>
      <c r="E290" s="282">
        <f>+'MONTHLY CURVES'!N282</f>
        <v>2.5000000000000001E-3</v>
      </c>
      <c r="F290" s="282">
        <f t="shared" si="52"/>
        <v>-2.7E-2</v>
      </c>
      <c r="G290" s="66">
        <f t="shared" si="48"/>
        <v>-4.4999999999999988E-3</v>
      </c>
      <c r="H290" s="66">
        <f>'ELBA CURVE'!N282</f>
        <v>-0.33688344594594599</v>
      </c>
      <c r="I290" s="64">
        <f>'MONTHLY CURVES'!F282</f>
        <v>5.9260000000000002</v>
      </c>
      <c r="J290" s="66">
        <f t="shared" si="44"/>
        <v>5.5891165540540539</v>
      </c>
      <c r="K290" s="70">
        <f>'MONTHLY CURVES'!G282</f>
        <v>0.17</v>
      </c>
      <c r="L290" s="71">
        <f>+K290</f>
        <v>0.17</v>
      </c>
      <c r="M290" s="108">
        <f>'MONTHLY CURVES'!D282</f>
        <v>6.0697601012989405E-2</v>
      </c>
      <c r="N290" s="108">
        <f t="shared" si="53"/>
        <v>0.99</v>
      </c>
      <c r="O290" s="65">
        <f ca="1">_xll.SPRDOPT($J290,$I290,$G290,$M290,$K290,$L290,$N290,$B290-TODAY(),0,0)</f>
        <v>0.11510266127758527</v>
      </c>
      <c r="P290" s="110">
        <f t="shared" ca="1" si="49"/>
        <v>0</v>
      </c>
      <c r="Q290" s="110">
        <f ca="1">-$Q$11*$C290*VLOOKUP(B290,'MONTHLY CURVES'!$C$6:$M$329,3,0)</f>
        <v>0</v>
      </c>
      <c r="R290" s="110">
        <f t="shared" ca="1" si="50"/>
        <v>0</v>
      </c>
      <c r="S290" s="120">
        <f ca="1">_xll.SPRDOPT($J290,$I290,$G290,$M290,$K290,$L290,$N290,$B290-TODAY(),0,1)*C290</f>
        <v>0</v>
      </c>
      <c r="T290" s="120">
        <f ca="1">_xll.SPRDOPT($J290,$I290,$G290,$M290,$K290,$L290,$N290,$B290-TODAY(),0,2)*C290</f>
        <v>0</v>
      </c>
      <c r="U290" s="379">
        <f t="shared" ca="1" si="51"/>
        <v>0</v>
      </c>
    </row>
    <row r="291" spans="1:21" x14ac:dyDescent="0.25">
      <c r="A291" s="32">
        <f t="shared" si="46"/>
        <v>2024</v>
      </c>
      <c r="B291" s="92">
        <f>Fetch!A288</f>
        <v>45597</v>
      </c>
      <c r="C291" s="98">
        <v>0</v>
      </c>
      <c r="D291" s="273">
        <f t="shared" si="47"/>
        <v>0.02</v>
      </c>
      <c r="E291" s="282">
        <f>+'MONTHLY CURVES'!N283</f>
        <v>2.5000000000000001E-3</v>
      </c>
      <c r="F291" s="282">
        <f t="shared" si="52"/>
        <v>-2.7E-2</v>
      </c>
      <c r="G291" s="66">
        <f t="shared" si="48"/>
        <v>-4.4999999999999988E-3</v>
      </c>
      <c r="H291" s="66">
        <f>'ELBA CURVE'!N283</f>
        <v>-0.33688344594594599</v>
      </c>
      <c r="I291" s="64">
        <f>'MONTHLY CURVES'!F283</f>
        <v>6.0750000000000002</v>
      </c>
      <c r="J291" s="66">
        <f t="shared" si="44"/>
        <v>5.738116554054054</v>
      </c>
      <c r="K291" s="70">
        <f>'MONTHLY CURVES'!G283</f>
        <v>0.17</v>
      </c>
      <c r="L291" s="71">
        <f>+K291</f>
        <v>0.17</v>
      </c>
      <c r="M291" s="108">
        <f>'MONTHLY CURVES'!D283</f>
        <v>6.0703387054347004E-2</v>
      </c>
      <c r="N291" s="108">
        <f t="shared" si="53"/>
        <v>0.99</v>
      </c>
      <c r="O291" s="65">
        <f ca="1">_xll.SPRDOPT($J291,$I291,$G291,$M291,$K291,$L291,$N291,$B291-TODAY(),0,0)</f>
        <v>0.11610222120458813</v>
      </c>
      <c r="P291" s="110">
        <f t="shared" ca="1" si="49"/>
        <v>0</v>
      </c>
      <c r="Q291" s="110">
        <f ca="1">-$Q$11*$C291*VLOOKUP(B291,'MONTHLY CURVES'!$C$6:$M$329,3,0)</f>
        <v>0</v>
      </c>
      <c r="R291" s="110">
        <f t="shared" ca="1" si="50"/>
        <v>0</v>
      </c>
      <c r="S291" s="120">
        <f ca="1">_xll.SPRDOPT($J291,$I291,$G291,$M291,$K291,$L291,$N291,$B291-TODAY(),0,1)*C291</f>
        <v>0</v>
      </c>
      <c r="T291" s="120">
        <f ca="1">_xll.SPRDOPT($J291,$I291,$G291,$M291,$K291,$L291,$N291,$B291-TODAY(),0,2)*C291</f>
        <v>0</v>
      </c>
      <c r="U291" s="379">
        <f t="shared" ca="1" si="51"/>
        <v>0</v>
      </c>
    </row>
    <row r="292" spans="1:21" s="12" customFormat="1" ht="13.8" thickBot="1" x14ac:dyDescent="0.3">
      <c r="A292" s="380">
        <f t="shared" si="46"/>
        <v>2024</v>
      </c>
      <c r="B292" s="381">
        <f>Fetch!A289</f>
        <v>45627</v>
      </c>
      <c r="C292" s="382">
        <v>0</v>
      </c>
      <c r="D292" s="383">
        <f t="shared" si="47"/>
        <v>0.02</v>
      </c>
      <c r="E292" s="384">
        <f>+'MONTHLY CURVES'!N284</f>
        <v>2.5000000000000001E-3</v>
      </c>
      <c r="F292" s="384">
        <f t="shared" si="52"/>
        <v>-2.7E-2</v>
      </c>
      <c r="G292" s="385">
        <f t="shared" si="48"/>
        <v>-4.4999999999999988E-3</v>
      </c>
      <c r="H292" s="385">
        <f>'ELBA CURVE'!N284</f>
        <v>-0.33688344594594599</v>
      </c>
      <c r="I292" s="386">
        <f>'MONTHLY CURVES'!F284</f>
        <v>6.2270000000000003</v>
      </c>
      <c r="J292" s="385">
        <f t="shared" si="44"/>
        <v>5.8901165540540541</v>
      </c>
      <c r="K292" s="387">
        <f>'MONTHLY CURVES'!G284</f>
        <v>0.17</v>
      </c>
      <c r="L292" s="388">
        <f>+K292</f>
        <v>0.17</v>
      </c>
      <c r="M292" s="389">
        <f>'MONTHLY CURVES'!D284</f>
        <v>6.0708986449220105E-2</v>
      </c>
      <c r="N292" s="389">
        <f t="shared" si="53"/>
        <v>0.99</v>
      </c>
      <c r="O292" s="390">
        <f ca="1">_xll.SPRDOPT($J292,$I292,$G292,$M292,$K292,$L292,$N292,$B292-TODAY(),0,0)</f>
        <v>0.1171503156923724</v>
      </c>
      <c r="P292" s="391">
        <f t="shared" ca="1" si="49"/>
        <v>0</v>
      </c>
      <c r="Q292" s="391">
        <f ca="1">-$Q$11*$C292*VLOOKUP(B292,'MONTHLY CURVES'!$C$6:$M$329,3,0)</f>
        <v>0</v>
      </c>
      <c r="R292" s="391">
        <f t="shared" ca="1" si="50"/>
        <v>0</v>
      </c>
      <c r="S292" s="392">
        <f ca="1">_xll.SPRDOPT($J292,$I292,$G292,$M292,$K292,$L292,$N292,$B292-TODAY(),0,1)*C292</f>
        <v>0</v>
      </c>
      <c r="T292" s="392">
        <f ca="1">_xll.SPRDOPT($J292,$I292,$G292,$M292,$K292,$L292,$N292,$B292-TODAY(),0,2)*C292</f>
        <v>0</v>
      </c>
      <c r="U292" s="393">
        <f t="shared" ca="1" si="51"/>
        <v>0</v>
      </c>
    </row>
    <row r="293" spans="1:21" s="33" customFormat="1" x14ac:dyDescent="0.25">
      <c r="B293" s="324"/>
      <c r="C293" s="120"/>
      <c r="D293" s="282"/>
      <c r="E293" s="282"/>
      <c r="F293" s="282"/>
      <c r="G293" s="65"/>
      <c r="H293" s="65"/>
      <c r="I293" s="65"/>
      <c r="J293" s="65"/>
      <c r="K293" s="71"/>
      <c r="L293" s="71"/>
      <c r="M293" s="108"/>
      <c r="N293" s="108"/>
      <c r="O293" s="65"/>
      <c r="P293" s="110"/>
      <c r="Q293" s="65"/>
      <c r="R293" s="65"/>
      <c r="S293" s="120"/>
      <c r="T293" s="120"/>
      <c r="U293" s="120"/>
    </row>
    <row r="294" spans="1:21" s="33" customFormat="1" x14ac:dyDescent="0.25">
      <c r="B294" s="324"/>
      <c r="C294" s="120"/>
      <c r="D294" s="282"/>
      <c r="E294" s="282"/>
      <c r="F294" s="282"/>
      <c r="G294" s="65"/>
      <c r="H294" s="65"/>
      <c r="I294" s="65"/>
      <c r="J294" s="65"/>
      <c r="K294" s="71"/>
      <c r="L294" s="71"/>
      <c r="M294" s="108"/>
      <c r="N294" s="108"/>
      <c r="O294" s="65"/>
      <c r="P294" s="110"/>
      <c r="Q294" s="65"/>
      <c r="R294" s="65"/>
      <c r="S294" s="120"/>
      <c r="T294" s="120"/>
      <c r="U294" s="120"/>
    </row>
    <row r="295" spans="1:21" s="33" customFormat="1" x14ac:dyDescent="0.25">
      <c r="B295" s="324"/>
      <c r="C295" s="120"/>
      <c r="D295" s="282"/>
      <c r="E295" s="282"/>
      <c r="F295" s="282"/>
      <c r="G295" s="65"/>
      <c r="H295" s="65"/>
      <c r="I295" s="65"/>
      <c r="J295" s="65"/>
      <c r="K295" s="71"/>
      <c r="L295" s="71"/>
      <c r="M295" s="108"/>
      <c r="N295" s="108"/>
      <c r="O295" s="65"/>
      <c r="P295" s="110"/>
      <c r="Q295" s="65"/>
      <c r="R295" s="65"/>
      <c r="S295" s="120"/>
      <c r="T295" s="120"/>
      <c r="U295" s="120"/>
    </row>
    <row r="296" spans="1:21" s="33" customFormat="1" x14ac:dyDescent="0.25">
      <c r="B296" s="324"/>
      <c r="C296" s="120"/>
      <c r="D296" s="282"/>
      <c r="E296" s="282"/>
      <c r="F296" s="282"/>
      <c r="G296" s="65"/>
      <c r="H296" s="65"/>
      <c r="I296" s="65"/>
      <c r="J296" s="65"/>
      <c r="K296" s="71"/>
      <c r="L296" s="71"/>
      <c r="M296" s="108"/>
      <c r="N296" s="108"/>
      <c r="O296" s="65"/>
      <c r="P296" s="110"/>
      <c r="Q296" s="65"/>
      <c r="R296" s="65"/>
      <c r="S296" s="120"/>
      <c r="T296" s="120"/>
      <c r="U296" s="120"/>
    </row>
    <row r="297" spans="1:21" s="33" customFormat="1" x14ac:dyDescent="0.25">
      <c r="B297" s="324"/>
      <c r="C297" s="120"/>
      <c r="D297" s="282"/>
      <c r="E297" s="282"/>
      <c r="F297" s="282"/>
      <c r="G297" s="65"/>
      <c r="H297" s="65"/>
      <c r="I297" s="65"/>
      <c r="J297" s="65"/>
      <c r="K297" s="71"/>
      <c r="L297" s="71"/>
      <c r="M297" s="108"/>
      <c r="N297" s="108"/>
      <c r="O297" s="65"/>
      <c r="P297" s="110"/>
      <c r="Q297" s="65"/>
      <c r="R297" s="65"/>
      <c r="S297" s="120"/>
      <c r="T297" s="120"/>
      <c r="U297" s="120"/>
    </row>
    <row r="298" spans="1:21" s="33" customFormat="1" x14ac:dyDescent="0.25">
      <c r="B298" s="324"/>
      <c r="C298" s="120"/>
      <c r="D298" s="282"/>
      <c r="E298" s="282"/>
      <c r="F298" s="282"/>
      <c r="G298" s="65"/>
      <c r="H298" s="65"/>
      <c r="I298" s="65"/>
      <c r="J298" s="65"/>
      <c r="K298" s="71"/>
      <c r="L298" s="71"/>
      <c r="M298" s="108"/>
      <c r="N298" s="108"/>
      <c r="O298" s="65"/>
      <c r="P298" s="110"/>
      <c r="Q298" s="65"/>
      <c r="R298" s="65"/>
      <c r="S298" s="120"/>
      <c r="T298" s="120"/>
      <c r="U298" s="120"/>
    </row>
    <row r="299" spans="1:21" s="33" customFormat="1" x14ac:dyDescent="0.25">
      <c r="B299" s="324"/>
      <c r="C299" s="120"/>
      <c r="D299" s="282"/>
      <c r="E299" s="282"/>
      <c r="F299" s="282"/>
      <c r="G299" s="65"/>
      <c r="H299" s="65"/>
      <c r="I299" s="65"/>
      <c r="J299" s="65"/>
      <c r="K299" s="71"/>
      <c r="L299" s="71"/>
      <c r="M299" s="108"/>
      <c r="N299" s="108"/>
      <c r="O299" s="65"/>
      <c r="P299" s="110"/>
      <c r="Q299" s="65"/>
      <c r="R299" s="65"/>
      <c r="S299" s="120"/>
      <c r="T299" s="120"/>
      <c r="U299" s="120"/>
    </row>
    <row r="300" spans="1:21" s="33" customFormat="1" x14ac:dyDescent="0.25">
      <c r="B300" s="324"/>
      <c r="C300" s="120"/>
      <c r="D300" s="282"/>
      <c r="E300" s="282"/>
      <c r="F300" s="282"/>
      <c r="G300" s="65"/>
      <c r="H300" s="65"/>
      <c r="I300" s="65"/>
      <c r="J300" s="65"/>
      <c r="K300" s="71"/>
      <c r="L300" s="71"/>
      <c r="M300" s="108"/>
      <c r="N300" s="108"/>
      <c r="O300" s="65"/>
      <c r="P300" s="110"/>
      <c r="Q300" s="65"/>
      <c r="R300" s="65"/>
      <c r="S300" s="120"/>
      <c r="T300" s="120"/>
      <c r="U300" s="120"/>
    </row>
    <row r="301" spans="1:21" s="33" customFormat="1" x14ac:dyDescent="0.25">
      <c r="B301" s="324"/>
      <c r="C301" s="120"/>
      <c r="D301" s="282"/>
      <c r="E301" s="282"/>
      <c r="F301" s="282"/>
      <c r="G301" s="65"/>
      <c r="H301" s="65"/>
      <c r="I301" s="65"/>
      <c r="J301" s="65"/>
      <c r="K301" s="71"/>
      <c r="L301" s="71"/>
      <c r="M301" s="108"/>
      <c r="N301" s="108"/>
      <c r="O301" s="65"/>
      <c r="P301" s="110"/>
      <c r="Q301" s="65"/>
      <c r="R301" s="65"/>
      <c r="S301" s="120"/>
      <c r="T301" s="120"/>
      <c r="U301" s="120"/>
    </row>
    <row r="302" spans="1:21" s="33" customFormat="1" x14ac:dyDescent="0.25">
      <c r="B302" s="324"/>
      <c r="C302" s="120"/>
      <c r="D302" s="282"/>
      <c r="E302" s="282"/>
      <c r="F302" s="282"/>
      <c r="G302" s="65"/>
      <c r="H302" s="65"/>
      <c r="I302" s="65"/>
      <c r="J302" s="65"/>
      <c r="K302" s="71"/>
      <c r="L302" s="71"/>
      <c r="M302" s="108"/>
      <c r="N302" s="108"/>
      <c r="O302" s="65"/>
      <c r="P302" s="110"/>
      <c r="Q302" s="65"/>
      <c r="R302" s="65"/>
      <c r="S302" s="120"/>
      <c r="T302" s="120"/>
      <c r="U302" s="120"/>
    </row>
    <row r="303" spans="1:21" s="33" customFormat="1" x14ac:dyDescent="0.25">
      <c r="B303" s="324"/>
      <c r="C303" s="120"/>
      <c r="D303" s="282"/>
      <c r="E303" s="282"/>
      <c r="F303" s="282"/>
      <c r="G303" s="65"/>
      <c r="H303" s="65"/>
      <c r="I303" s="65"/>
      <c r="J303" s="65"/>
      <c r="K303" s="71"/>
      <c r="L303" s="71"/>
      <c r="M303" s="108"/>
      <c r="N303" s="108"/>
      <c r="O303" s="65"/>
      <c r="P303" s="110"/>
      <c r="Q303" s="65"/>
      <c r="R303" s="65"/>
      <c r="S303" s="120"/>
      <c r="T303" s="120"/>
      <c r="U303" s="120"/>
    </row>
  </sheetData>
  <phoneticPr fontId="0" type="noConversion"/>
  <pageMargins left="0" right="0" top="0" bottom="0" header="0" footer="0"/>
  <pageSetup paperSize="5" scale="47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24"/>
  <sheetViews>
    <sheetView showGridLines="0" zoomScale="75" workbookViewId="0">
      <selection activeCell="E5" sqref="E5"/>
    </sheetView>
  </sheetViews>
  <sheetFormatPr defaultRowHeight="13.2" x14ac:dyDescent="0.25"/>
  <cols>
    <col min="2" max="2" width="11.88671875" customWidth="1"/>
    <col min="3" max="3" width="17.5546875" customWidth="1"/>
    <col min="4" max="5" width="19.6640625" customWidth="1"/>
    <col min="6" max="7" width="17.5546875" customWidth="1"/>
    <col min="10" max="10" width="12.6640625" bestFit="1" customWidth="1"/>
    <col min="11" max="11" width="16.6640625" bestFit="1" customWidth="1"/>
    <col min="12" max="12" width="12.6640625" bestFit="1" customWidth="1"/>
    <col min="13" max="13" width="17.33203125" bestFit="1" customWidth="1"/>
    <col min="14" max="14" width="12" bestFit="1" customWidth="1"/>
  </cols>
  <sheetData>
    <row r="2" spans="1:14" x14ac:dyDescent="0.25">
      <c r="C2" s="1" t="s">
        <v>14</v>
      </c>
      <c r="H2" s="1" t="s">
        <v>207</v>
      </c>
    </row>
    <row r="3" spans="1:14" x14ac:dyDescent="0.25">
      <c r="C3" s="83" t="s">
        <v>53</v>
      </c>
      <c r="D3" s="84"/>
      <c r="E3" s="84"/>
      <c r="F3" s="85"/>
    </row>
    <row r="4" spans="1:14" x14ac:dyDescent="0.25">
      <c r="A4" s="33"/>
      <c r="B4" s="37" t="s">
        <v>52</v>
      </c>
      <c r="C4" s="86" t="s">
        <v>51</v>
      </c>
      <c r="D4" s="87" t="s">
        <v>51</v>
      </c>
      <c r="E4" s="87" t="s">
        <v>60</v>
      </c>
      <c r="F4" s="178" t="s">
        <v>38</v>
      </c>
      <c r="H4" s="86"/>
      <c r="I4" s="87"/>
      <c r="J4" s="87"/>
      <c r="K4" s="87" t="s">
        <v>200</v>
      </c>
      <c r="L4" s="87" t="s">
        <v>202</v>
      </c>
      <c r="M4" s="87" t="s">
        <v>204</v>
      </c>
      <c r="N4" s="178"/>
    </row>
    <row r="5" spans="1:14" x14ac:dyDescent="0.25">
      <c r="A5" s="33"/>
      <c r="B5" s="25" t="s">
        <v>10</v>
      </c>
      <c r="C5" s="88" t="s">
        <v>50</v>
      </c>
      <c r="D5" s="89" t="s">
        <v>74</v>
      </c>
      <c r="E5" s="89" t="s">
        <v>61</v>
      </c>
      <c r="F5" s="179" t="s">
        <v>50</v>
      </c>
      <c r="H5" s="88" t="s">
        <v>198</v>
      </c>
      <c r="I5" s="89" t="s">
        <v>15</v>
      </c>
      <c r="J5" s="89" t="s">
        <v>199</v>
      </c>
      <c r="K5" s="89" t="s">
        <v>194</v>
      </c>
      <c r="L5" s="89" t="s">
        <v>201</v>
      </c>
      <c r="M5" s="89" t="s">
        <v>203</v>
      </c>
      <c r="N5" s="179" t="s">
        <v>205</v>
      </c>
    </row>
    <row r="6" spans="1:14" x14ac:dyDescent="0.25">
      <c r="A6">
        <v>2001</v>
      </c>
      <c r="B6" s="80">
        <f>+SUMIF('MONTHLY CURVES'!$A$6:$A$329,$A6,'MONTHLY CURVES'!F$6:F$329)/SUMIF('MONTHLY CURVES'!$A$6:$A$329,$A6,'MONTHLY CURVES'!$B$6:$B$329)</f>
        <v>2.6236666666666668</v>
      </c>
      <c r="C6" s="64">
        <f>+'BASIS WEIGHT'!K10</f>
        <v>0.75875000000000004</v>
      </c>
      <c r="D6" s="65">
        <f>+'NETBACK COMPARISON'!P10</f>
        <v>-0.15845720720720718</v>
      </c>
      <c r="E6" s="114">
        <v>0.05</v>
      </c>
      <c r="F6" s="81">
        <f t="shared" ref="F6:F29" si="0">SUM(C6:E6)</f>
        <v>0.65029279279279284</v>
      </c>
      <c r="H6" s="167">
        <f>YEAR(I6)</f>
        <v>2001</v>
      </c>
      <c r="I6" s="314">
        <f>+Fetch!A11</f>
        <v>37165</v>
      </c>
      <c r="J6" s="315">
        <f>'MONTHLY CURVES'!F6</f>
        <v>1.83</v>
      </c>
      <c r="K6" s="316">
        <f>'BASIS WEIGHT'!V10</f>
        <v>0.37624999999999997</v>
      </c>
      <c r="L6" s="317">
        <f>SUMIF($A$6:$A$29,H6,$D$6:$D$29)</f>
        <v>-0.15845720720720718</v>
      </c>
      <c r="M6" s="317">
        <f>SUMIF($A$6:$A$29,H6,$E$6:$E$29)</f>
        <v>0.05</v>
      </c>
      <c r="N6" s="322">
        <f>SUM(K6:M6)</f>
        <v>0.26779279279279278</v>
      </c>
    </row>
    <row r="7" spans="1:14" x14ac:dyDescent="0.25">
      <c r="A7">
        <v>2002</v>
      </c>
      <c r="B7" s="81">
        <f>+SUMIF('MONTHLY CURVES'!$A$6:$A$329,$A7,'MONTHLY CURVES'!F$6:F$329)/SUMIF('MONTHLY CURVES'!$A$6:$A$329,$A7,'MONTHLY CURVES'!$B$6:$B$329)</f>
        <v>3.2556666666666665</v>
      </c>
      <c r="C7" s="64">
        <f>+'BASIS WEIGHT'!K11</f>
        <v>0.78264583333333326</v>
      </c>
      <c r="D7" s="65">
        <f>+'NETBACK COMPARISON'!P11</f>
        <v>-0.16049887387387388</v>
      </c>
      <c r="E7" s="65">
        <f>+E6</f>
        <v>0.05</v>
      </c>
      <c r="F7" s="81">
        <f t="shared" si="0"/>
        <v>0.67214695945945946</v>
      </c>
      <c r="H7" s="167">
        <f t="shared" ref="H7:H70" si="1">YEAR(I7)</f>
        <v>2001</v>
      </c>
      <c r="I7" s="314">
        <f>+Fetch!A12</f>
        <v>37196</v>
      </c>
      <c r="J7" s="315">
        <f>'MONTHLY CURVES'!F7</f>
        <v>2.9380000000000002</v>
      </c>
      <c r="K7" s="316">
        <f>'BASIS WEIGHT'!V11</f>
        <v>0.60750000000000004</v>
      </c>
      <c r="L7" s="317">
        <f t="shared" ref="L7:L70" si="2">SUMIF($A$6:$A$29,H7,$D$6:$D$29)</f>
        <v>-0.15845720720720718</v>
      </c>
      <c r="M7" s="317">
        <f t="shared" ref="M7:M70" si="3">SUMIF($A$6:$A$29,H7,$E$6:$E$29)</f>
        <v>0.05</v>
      </c>
      <c r="N7" s="322">
        <f t="shared" ref="N7:N70" si="4">SUM(K7:M7)</f>
        <v>0.49904279279279284</v>
      </c>
    </row>
    <row r="8" spans="1:14" x14ac:dyDescent="0.25">
      <c r="A8">
        <v>2003</v>
      </c>
      <c r="B8" s="81">
        <f>+SUMIF('MONTHLY CURVES'!$A$6:$A$329,$A8,'MONTHLY CURVES'!F$6:F$329)/SUMIF('MONTHLY CURVES'!$A$6:$A$329,$A8,'MONTHLY CURVES'!$B$6:$B$329)</f>
        <v>3.574583333333333</v>
      </c>
      <c r="C8" s="64">
        <f>+'BASIS WEIGHT'!K12</f>
        <v>0.68268749999999989</v>
      </c>
      <c r="D8" s="65">
        <f>+'NETBACK COMPARISON'!P12</f>
        <v>-0.1645822072072072</v>
      </c>
      <c r="E8" s="65">
        <f t="shared" ref="E8:E29" si="5">+E7</f>
        <v>0.05</v>
      </c>
      <c r="F8" s="81">
        <f t="shared" si="0"/>
        <v>0.56810529279279276</v>
      </c>
      <c r="H8" s="167">
        <f t="shared" si="1"/>
        <v>2001</v>
      </c>
      <c r="I8" s="314">
        <f>+Fetch!A13</f>
        <v>37226</v>
      </c>
      <c r="J8" s="315">
        <f>'MONTHLY CURVES'!F8</f>
        <v>3.1030000000000002</v>
      </c>
      <c r="K8" s="316">
        <f>'BASIS WEIGHT'!V12</f>
        <v>1.2925</v>
      </c>
      <c r="L8" s="317">
        <f t="shared" si="2"/>
        <v>-0.15845720720720718</v>
      </c>
      <c r="M8" s="317">
        <f t="shared" si="3"/>
        <v>0.05</v>
      </c>
      <c r="N8" s="322">
        <f t="shared" si="4"/>
        <v>1.1840427927927928</v>
      </c>
    </row>
    <row r="9" spans="1:14" x14ac:dyDescent="0.25">
      <c r="A9">
        <v>2004</v>
      </c>
      <c r="B9" s="81">
        <f>+SUMIF('MONTHLY CURVES'!$A$6:$A$329,$A9,'MONTHLY CURVES'!F$6:F$329)/SUMIF('MONTHLY CURVES'!$A$6:$A$329,$A9,'MONTHLY CURVES'!$B$6:$B$329)</f>
        <v>3.6943333333333341</v>
      </c>
      <c r="C9" s="64">
        <f>+'BASIS WEIGHT'!K13</f>
        <v>0.62441666666666662</v>
      </c>
      <c r="D9" s="65">
        <f>+'NETBACK COMPARISON'!P13</f>
        <v>-0.16662387387387387</v>
      </c>
      <c r="E9" s="65">
        <f t="shared" si="5"/>
        <v>0.05</v>
      </c>
      <c r="F9" s="81">
        <f t="shared" si="0"/>
        <v>0.50779279279279277</v>
      </c>
      <c r="H9" s="167">
        <f t="shared" si="1"/>
        <v>2002</v>
      </c>
      <c r="I9" s="314">
        <f>+Fetch!A14</f>
        <v>37257</v>
      </c>
      <c r="J9" s="315">
        <f>'MONTHLY CURVES'!F9</f>
        <v>3.25</v>
      </c>
      <c r="K9" s="316">
        <f>'BASIS WEIGHT'!V13</f>
        <v>2.0700000000000003</v>
      </c>
      <c r="L9" s="317">
        <f t="shared" si="2"/>
        <v>-0.16049887387387388</v>
      </c>
      <c r="M9" s="317">
        <f t="shared" si="3"/>
        <v>0.05</v>
      </c>
      <c r="N9" s="322">
        <f t="shared" si="4"/>
        <v>1.9595011261261264</v>
      </c>
    </row>
    <row r="10" spans="1:14" x14ac:dyDescent="0.25">
      <c r="A10">
        <v>2005</v>
      </c>
      <c r="B10" s="81">
        <f>+SUMIF('MONTHLY CURVES'!$A$6:$A$329,$A10,'MONTHLY CURVES'!F$6:F$329)/SUMIF('MONTHLY CURVES'!$A$6:$A$329,$A10,'MONTHLY CURVES'!$B$6:$B$329)</f>
        <v>3.7943333333333342</v>
      </c>
      <c r="C10" s="64">
        <f>+'BASIS WEIGHT'!K14</f>
        <v>0.62645833333333334</v>
      </c>
      <c r="D10" s="65">
        <f>+'NETBACK COMPARISON'!P14</f>
        <v>-0.16317905405405408</v>
      </c>
      <c r="E10" s="65">
        <f t="shared" si="5"/>
        <v>0.05</v>
      </c>
      <c r="F10" s="81">
        <f t="shared" si="0"/>
        <v>0.5132792792792793</v>
      </c>
      <c r="H10" s="167">
        <f t="shared" si="1"/>
        <v>2002</v>
      </c>
      <c r="I10" s="314">
        <f>+Fetch!A15</f>
        <v>37288</v>
      </c>
      <c r="J10" s="315">
        <f>'MONTHLY CURVES'!F10</f>
        <v>3.2480000000000002</v>
      </c>
      <c r="K10" s="316">
        <f>'BASIS WEIGHT'!V14</f>
        <v>2.0115000000000003</v>
      </c>
      <c r="L10" s="317">
        <f t="shared" si="2"/>
        <v>-0.16049887387387388</v>
      </c>
      <c r="M10" s="317">
        <f t="shared" si="3"/>
        <v>0.05</v>
      </c>
      <c r="N10" s="322">
        <f t="shared" si="4"/>
        <v>1.9010011261261264</v>
      </c>
    </row>
    <row r="11" spans="1:14" x14ac:dyDescent="0.25">
      <c r="A11">
        <v>2006</v>
      </c>
      <c r="B11" s="81">
        <f>+SUMIF('MONTHLY CURVES'!$A$6:$A$329,$A11,'MONTHLY CURVES'!F$6:F$329)/SUMIF('MONTHLY CURVES'!$A$6:$A$329,$A11,'MONTHLY CURVES'!$B$6:$B$329)</f>
        <v>3.8968333333333338</v>
      </c>
      <c r="C11" s="64">
        <f>+'BASIS WEIGHT'!K15</f>
        <v>0.10145833333333332</v>
      </c>
      <c r="D11" s="65">
        <f>+'NETBACK COMPARISON'!P15</f>
        <v>-0.35232305743243247</v>
      </c>
      <c r="E11" s="65">
        <f t="shared" si="5"/>
        <v>0.05</v>
      </c>
      <c r="F11" s="81">
        <f t="shared" si="0"/>
        <v>-0.20086472409909917</v>
      </c>
      <c r="H11" s="167">
        <f t="shared" si="1"/>
        <v>2002</v>
      </c>
      <c r="I11" s="314">
        <f>+Fetch!A16</f>
        <v>37316</v>
      </c>
      <c r="J11" s="315">
        <f>'MONTHLY CURVES'!F11</f>
        <v>3.1949999999999998</v>
      </c>
      <c r="K11" s="316">
        <f>'BASIS WEIGHT'!V15</f>
        <v>0.79825000000000002</v>
      </c>
      <c r="L11" s="317">
        <f t="shared" si="2"/>
        <v>-0.16049887387387388</v>
      </c>
      <c r="M11" s="317">
        <f t="shared" si="3"/>
        <v>0.05</v>
      </c>
      <c r="N11" s="322">
        <f t="shared" si="4"/>
        <v>0.68775112612612621</v>
      </c>
    </row>
    <row r="12" spans="1:14" x14ac:dyDescent="0.25">
      <c r="A12">
        <v>2007</v>
      </c>
      <c r="B12" s="81">
        <f>+SUMIF('MONTHLY CURVES'!$A$6:$A$329,$A12,'MONTHLY CURVES'!F$6:F$329)/SUMIF('MONTHLY CURVES'!$A$6:$A$329,$A12,'MONTHLY CURVES'!$B$6:$B$329)</f>
        <v>4.0018333333333329</v>
      </c>
      <c r="C12" s="64">
        <f>+'BASIS WEIGHT'!K16</f>
        <v>-9.166666666666666E-2</v>
      </c>
      <c r="D12" s="65">
        <f>+'NETBACK COMPARISON'!P16</f>
        <v>-0.32188344594594598</v>
      </c>
      <c r="E12" s="65">
        <f t="shared" si="5"/>
        <v>0.05</v>
      </c>
      <c r="F12" s="81">
        <f t="shared" si="0"/>
        <v>-0.36355011261261266</v>
      </c>
      <c r="H12" s="167">
        <f t="shared" si="1"/>
        <v>2002</v>
      </c>
      <c r="I12" s="314">
        <f>+Fetch!A17</f>
        <v>37347</v>
      </c>
      <c r="J12" s="315">
        <f>'MONTHLY CURVES'!F12</f>
        <v>3.0950000000000002</v>
      </c>
      <c r="K12" s="316">
        <f>'BASIS WEIGHT'!V16</f>
        <v>0.41825000000000001</v>
      </c>
      <c r="L12" s="317">
        <f t="shared" si="2"/>
        <v>-0.16049887387387388</v>
      </c>
      <c r="M12" s="317">
        <f t="shared" si="3"/>
        <v>0.05</v>
      </c>
      <c r="N12" s="322">
        <f t="shared" si="4"/>
        <v>0.30775112612612615</v>
      </c>
    </row>
    <row r="13" spans="1:14" x14ac:dyDescent="0.25">
      <c r="A13">
        <v>2008</v>
      </c>
      <c r="B13" s="81">
        <f>+SUMIF('MONTHLY CURVES'!$A$6:$A$329,$A13,'MONTHLY CURVES'!F$6:F$329)/SUMIF('MONTHLY CURVES'!$A$6:$A$329,$A13,'MONTHLY CURVES'!$B$6:$B$329)</f>
        <v>4.1093333333333328</v>
      </c>
      <c r="C13" s="64">
        <f>+'BASIS WEIGHT'!K17</f>
        <v>-8.7500000000000022E-2</v>
      </c>
      <c r="D13" s="65">
        <f>+'NETBACK COMPARISON'!P17</f>
        <v>-0.32188344594594598</v>
      </c>
      <c r="E13" s="65">
        <f t="shared" si="5"/>
        <v>0.05</v>
      </c>
      <c r="F13" s="81">
        <f t="shared" si="0"/>
        <v>-0.35938344594594601</v>
      </c>
      <c r="H13" s="167">
        <f t="shared" si="1"/>
        <v>2002</v>
      </c>
      <c r="I13" s="314">
        <f>+Fetch!A18</f>
        <v>37377</v>
      </c>
      <c r="J13" s="315">
        <f>'MONTHLY CURVES'!F13</f>
        <v>3.125</v>
      </c>
      <c r="K13" s="316">
        <f>'BASIS WEIGHT'!V17</f>
        <v>0.37600000000000006</v>
      </c>
      <c r="L13" s="317">
        <f t="shared" si="2"/>
        <v>-0.16049887387387388</v>
      </c>
      <c r="M13" s="317">
        <f t="shared" si="3"/>
        <v>0.05</v>
      </c>
      <c r="N13" s="322">
        <f t="shared" si="4"/>
        <v>0.2655011261261262</v>
      </c>
    </row>
    <row r="14" spans="1:14" x14ac:dyDescent="0.25">
      <c r="A14">
        <v>2009</v>
      </c>
      <c r="B14" s="81">
        <f>+SUMIF('MONTHLY CURVES'!$A$6:$A$329,$A14,'MONTHLY CURVES'!F$6:F$329)/SUMIF('MONTHLY CURVES'!$A$6:$A$329,$A14,'MONTHLY CURVES'!$B$6:$B$329)</f>
        <v>4.219333333333334</v>
      </c>
      <c r="C14" s="64">
        <f>+'BASIS WEIGHT'!K18</f>
        <v>-7.6583333333333323E-2</v>
      </c>
      <c r="D14" s="65">
        <f>+'NETBACK COMPARISON'!P18</f>
        <v>-0.32188344594594598</v>
      </c>
      <c r="E14" s="65">
        <f t="shared" si="5"/>
        <v>0.05</v>
      </c>
      <c r="F14" s="81">
        <f t="shared" si="0"/>
        <v>-0.34846677927927933</v>
      </c>
      <c r="H14" s="167">
        <f t="shared" si="1"/>
        <v>2002</v>
      </c>
      <c r="I14" s="314">
        <f>+Fetch!A19</f>
        <v>37408</v>
      </c>
      <c r="J14" s="315">
        <f>'MONTHLY CURVES'!F14</f>
        <v>3.165</v>
      </c>
      <c r="K14" s="316">
        <f>'BASIS WEIGHT'!V18</f>
        <v>0.39075000000000004</v>
      </c>
      <c r="L14" s="317">
        <f t="shared" si="2"/>
        <v>-0.16049887387387388</v>
      </c>
      <c r="M14" s="317">
        <f t="shared" si="3"/>
        <v>0.05</v>
      </c>
      <c r="N14" s="322">
        <f t="shared" si="4"/>
        <v>0.28025112612612618</v>
      </c>
    </row>
    <row r="15" spans="1:14" x14ac:dyDescent="0.25">
      <c r="A15">
        <v>2010</v>
      </c>
      <c r="B15" s="81">
        <f>+SUMIF('MONTHLY CURVES'!$A$6:$A$329,$A15,'MONTHLY CURVES'!F$6:F$329)/SUMIF('MONTHLY CURVES'!$A$6:$A$329,$A15,'MONTHLY CURVES'!$B$6:$B$329)</f>
        <v>4.331833333333333</v>
      </c>
      <c r="C15" s="64">
        <f>+'BASIS WEIGHT'!K19</f>
        <v>-7.3583333333333334E-2</v>
      </c>
      <c r="D15" s="65">
        <f>+'NETBACK COMPARISON'!P19</f>
        <v>-0.32188344594594598</v>
      </c>
      <c r="E15" s="65">
        <f t="shared" si="5"/>
        <v>0.05</v>
      </c>
      <c r="F15" s="81">
        <f t="shared" si="0"/>
        <v>-0.34546677927927932</v>
      </c>
      <c r="H15" s="167">
        <f t="shared" si="1"/>
        <v>2002</v>
      </c>
      <c r="I15" s="314">
        <f>+Fetch!A20</f>
        <v>37438</v>
      </c>
      <c r="J15" s="315">
        <f>'MONTHLY CURVES'!F15</f>
        <v>3.2</v>
      </c>
      <c r="K15" s="316">
        <f>'BASIS WEIGHT'!V19</f>
        <v>0.42699999999999999</v>
      </c>
      <c r="L15" s="317">
        <f t="shared" si="2"/>
        <v>-0.16049887387387388</v>
      </c>
      <c r="M15" s="317">
        <f t="shared" si="3"/>
        <v>0.05</v>
      </c>
      <c r="N15" s="322">
        <f t="shared" si="4"/>
        <v>0.31650112612612608</v>
      </c>
    </row>
    <row r="16" spans="1:14" x14ac:dyDescent="0.25">
      <c r="A16">
        <v>2011</v>
      </c>
      <c r="B16" s="81">
        <f>+SUMIF('MONTHLY CURVES'!$A$6:$A$329,$A16,'MONTHLY CURVES'!F$6:F$329)/SUMIF('MONTHLY CURVES'!$A$6:$A$329,$A16,'MONTHLY CURVES'!$B$6:$B$329)</f>
        <v>4.4468333333333332</v>
      </c>
      <c r="C16" s="64">
        <f>+'BASIS WEIGHT'!K20</f>
        <v>-7.0583333333333331E-2</v>
      </c>
      <c r="D16" s="65">
        <f>+'NETBACK COMPARISON'!P20</f>
        <v>-0.32188344594594598</v>
      </c>
      <c r="E16" s="65">
        <f t="shared" si="5"/>
        <v>0.05</v>
      </c>
      <c r="F16" s="81">
        <f t="shared" si="0"/>
        <v>-0.34246677927927932</v>
      </c>
      <c r="H16" s="167">
        <f t="shared" si="1"/>
        <v>2002</v>
      </c>
      <c r="I16" s="314">
        <f>+Fetch!A21</f>
        <v>37469</v>
      </c>
      <c r="J16" s="315">
        <f>'MONTHLY CURVES'!F16</f>
        <v>3.2349999999999999</v>
      </c>
      <c r="K16" s="316">
        <f>'BASIS WEIGHT'!V20</f>
        <v>0.41575000000000001</v>
      </c>
      <c r="L16" s="317">
        <f t="shared" si="2"/>
        <v>-0.16049887387387388</v>
      </c>
      <c r="M16" s="317">
        <f t="shared" si="3"/>
        <v>0.05</v>
      </c>
      <c r="N16" s="322">
        <f t="shared" si="4"/>
        <v>0.30525112612612609</v>
      </c>
    </row>
    <row r="17" spans="1:14" x14ac:dyDescent="0.25">
      <c r="A17">
        <v>2012</v>
      </c>
      <c r="B17" s="81">
        <f>+SUMIF('MONTHLY CURVES'!$A$6:$A$329,$A17,'MONTHLY CURVES'!F$6:F$329)/SUMIF('MONTHLY CURVES'!$A$6:$A$329,$A17,'MONTHLY CURVES'!$B$6:$B$329)</f>
        <v>4.5643333333333329</v>
      </c>
      <c r="C17" s="64">
        <f>+'BASIS WEIGHT'!K21</f>
        <v>-6.7583333333333342E-2</v>
      </c>
      <c r="D17" s="65">
        <f>+'NETBACK COMPARISON'!P21</f>
        <v>-0.32188344594594598</v>
      </c>
      <c r="E17" s="65">
        <f t="shared" si="5"/>
        <v>0.05</v>
      </c>
      <c r="F17" s="81">
        <f t="shared" si="0"/>
        <v>-0.33946677927927932</v>
      </c>
      <c r="H17" s="167">
        <f t="shared" si="1"/>
        <v>2002</v>
      </c>
      <c r="I17" s="314">
        <f>+Fetch!A22</f>
        <v>37500</v>
      </c>
      <c r="J17" s="315">
        <f>'MONTHLY CURVES'!F17</f>
        <v>3.2349999999999999</v>
      </c>
      <c r="K17" s="316">
        <f>'BASIS WEIGHT'!V21</f>
        <v>0.37724999999999997</v>
      </c>
      <c r="L17" s="317">
        <f t="shared" si="2"/>
        <v>-0.16049887387387388</v>
      </c>
      <c r="M17" s="317">
        <f t="shared" si="3"/>
        <v>0.05</v>
      </c>
      <c r="N17" s="322">
        <f t="shared" si="4"/>
        <v>0.26675112612612611</v>
      </c>
    </row>
    <row r="18" spans="1:14" x14ac:dyDescent="0.25">
      <c r="A18">
        <v>2013</v>
      </c>
      <c r="B18" s="81">
        <f>+SUMIF('MONTHLY CURVES'!$A$6:$A$329,$A18,'MONTHLY CURVES'!F$6:F$329)/SUMIF('MONTHLY CURVES'!$A$6:$A$329,$A18,'MONTHLY CURVES'!$B$6:$B$329)</f>
        <v>4.6818333333333326</v>
      </c>
      <c r="C18" s="64">
        <f>+'BASIS WEIGHT'!K22</f>
        <v>-6.458333333333334E-2</v>
      </c>
      <c r="D18" s="65">
        <f>+'NETBACK COMPARISON'!P22</f>
        <v>-0.32188344594594598</v>
      </c>
      <c r="E18" s="65">
        <f t="shared" si="5"/>
        <v>0.05</v>
      </c>
      <c r="F18" s="81">
        <f t="shared" si="0"/>
        <v>-0.33646677927927932</v>
      </c>
      <c r="H18" s="167">
        <f t="shared" si="1"/>
        <v>2002</v>
      </c>
      <c r="I18" s="314">
        <f>+Fetch!A23</f>
        <v>37530</v>
      </c>
      <c r="J18" s="315">
        <f>'MONTHLY CURVES'!F18</f>
        <v>3.2650000000000001</v>
      </c>
      <c r="K18" s="316">
        <f>'BASIS WEIGHT'!V22</f>
        <v>0.39974999999999999</v>
      </c>
      <c r="L18" s="317">
        <f t="shared" si="2"/>
        <v>-0.16049887387387388</v>
      </c>
      <c r="M18" s="317">
        <f t="shared" si="3"/>
        <v>0.05</v>
      </c>
      <c r="N18" s="322">
        <f t="shared" si="4"/>
        <v>0.28925112612612613</v>
      </c>
    </row>
    <row r="19" spans="1:14" x14ac:dyDescent="0.25">
      <c r="A19">
        <v>2014</v>
      </c>
      <c r="B19" s="81">
        <f>+SUMIF('MONTHLY CURVES'!$A$6:$A$329,$A19,'MONTHLY CURVES'!F$6:F$329)/SUMIF('MONTHLY CURVES'!$A$6:$A$329,$A19,'MONTHLY CURVES'!$B$6:$B$329)</f>
        <v>4.7993333333333323</v>
      </c>
      <c r="C19" s="64">
        <f>+'BASIS WEIGHT'!K23</f>
        <v>-6.158333333333333E-2</v>
      </c>
      <c r="D19" s="65">
        <f>+'NETBACK COMPARISON'!P23</f>
        <v>-0.32188344594594598</v>
      </c>
      <c r="E19" s="65">
        <f t="shared" si="5"/>
        <v>0.05</v>
      </c>
      <c r="F19" s="81">
        <f t="shared" si="0"/>
        <v>-0.33346677927927931</v>
      </c>
      <c r="H19" s="167">
        <f t="shared" si="1"/>
        <v>2002</v>
      </c>
      <c r="I19" s="314">
        <f>+Fetch!A24</f>
        <v>37561</v>
      </c>
      <c r="J19" s="315">
        <f>'MONTHLY CURVES'!F19</f>
        <v>3.4330000000000003</v>
      </c>
      <c r="K19" s="316">
        <f>'BASIS WEIGHT'!V23</f>
        <v>0.57925000000000004</v>
      </c>
      <c r="L19" s="317">
        <f t="shared" si="2"/>
        <v>-0.16049887387387388</v>
      </c>
      <c r="M19" s="317">
        <f t="shared" si="3"/>
        <v>0.05</v>
      </c>
      <c r="N19" s="322">
        <f t="shared" si="4"/>
        <v>0.46875112612612618</v>
      </c>
    </row>
    <row r="20" spans="1:14" x14ac:dyDescent="0.25">
      <c r="A20">
        <v>2015</v>
      </c>
      <c r="B20" s="81">
        <f>+SUMIF('MONTHLY CURVES'!$A$6:$A$329,$A20,'MONTHLY CURVES'!F$6:F$329)/SUMIF('MONTHLY CURVES'!$A$6:$A$329,$A20,'MONTHLY CURVES'!$B$6:$B$329)</f>
        <v>4.9168333333333321</v>
      </c>
      <c r="C20" s="64">
        <f>+'BASIS WEIGHT'!K24</f>
        <v>-5.9791666666666653E-2</v>
      </c>
      <c r="D20" s="65">
        <f>+'NETBACK COMPARISON'!P24</f>
        <v>-0.32188344594594598</v>
      </c>
      <c r="E20" s="65">
        <f t="shared" si="5"/>
        <v>0.05</v>
      </c>
      <c r="F20" s="81">
        <f t="shared" si="0"/>
        <v>-0.33167511261261262</v>
      </c>
      <c r="H20" s="167">
        <f t="shared" si="1"/>
        <v>2002</v>
      </c>
      <c r="I20" s="314">
        <f>+Fetch!A25</f>
        <v>37591</v>
      </c>
      <c r="J20" s="315">
        <f>'MONTHLY CURVES'!F20</f>
        <v>3.6220000000000003</v>
      </c>
      <c r="K20" s="316">
        <f>'BASIS WEIGHT'!V24</f>
        <v>1.1280000000000001</v>
      </c>
      <c r="L20" s="317">
        <f t="shared" si="2"/>
        <v>-0.16049887387387388</v>
      </c>
      <c r="M20" s="317">
        <f t="shared" si="3"/>
        <v>0.05</v>
      </c>
      <c r="N20" s="322">
        <f t="shared" si="4"/>
        <v>1.0175011261261262</v>
      </c>
    </row>
    <row r="21" spans="1:14" x14ac:dyDescent="0.25">
      <c r="A21">
        <v>2016</v>
      </c>
      <c r="B21" s="81">
        <f>+SUMIF('MONTHLY CURVES'!$A$6:$A$329,$A21,'MONTHLY CURVES'!F$6:F$329)/SUMIF('MONTHLY CURVES'!$A$6:$A$329,$A21,'MONTHLY CURVES'!$B$6:$B$329)</f>
        <v>5.0343333333333327</v>
      </c>
      <c r="C21" s="64">
        <f>+'BASIS WEIGHT'!K25</f>
        <v>-6.4999999999999988E-2</v>
      </c>
      <c r="D21" s="65">
        <f>+'NETBACK COMPARISON'!P25</f>
        <v>-0.32188344594594598</v>
      </c>
      <c r="E21" s="65">
        <f t="shared" si="5"/>
        <v>0.05</v>
      </c>
      <c r="F21" s="81">
        <f t="shared" si="0"/>
        <v>-0.33688344594594599</v>
      </c>
      <c r="H21" s="167">
        <f t="shared" si="1"/>
        <v>2003</v>
      </c>
      <c r="I21" s="314">
        <f>+Fetch!A26</f>
        <v>37622</v>
      </c>
      <c r="J21" s="315">
        <f>'MONTHLY CURVES'!F21</f>
        <v>3.7470000000000003</v>
      </c>
      <c r="K21" s="316">
        <f>'BASIS WEIGHT'!V25</f>
        <v>1.6207499999999999</v>
      </c>
      <c r="L21" s="317">
        <f t="shared" si="2"/>
        <v>-0.1645822072072072</v>
      </c>
      <c r="M21" s="317">
        <f t="shared" si="3"/>
        <v>0.05</v>
      </c>
      <c r="N21" s="322">
        <f t="shared" si="4"/>
        <v>1.5061677927927928</v>
      </c>
    </row>
    <row r="22" spans="1:14" x14ac:dyDescent="0.25">
      <c r="A22">
        <v>2017</v>
      </c>
      <c r="B22" s="81">
        <f>+SUMIF('MONTHLY CURVES'!$A$6:$A$329,$A22,'MONTHLY CURVES'!F$6:F$329)/SUMIF('MONTHLY CURVES'!$A$6:$A$329,$A22,'MONTHLY CURVES'!$B$6:$B$329)</f>
        <v>5.1518333333333324</v>
      </c>
      <c r="C22" s="64">
        <f>+'BASIS WEIGHT'!K26</f>
        <v>-6.4999999999999988E-2</v>
      </c>
      <c r="D22" s="65">
        <f>+'NETBACK COMPARISON'!P26</f>
        <v>-0.32188344594594598</v>
      </c>
      <c r="E22" s="65">
        <f t="shared" si="5"/>
        <v>0.05</v>
      </c>
      <c r="F22" s="81">
        <f t="shared" si="0"/>
        <v>-0.33688344594594599</v>
      </c>
      <c r="H22" s="167">
        <f t="shared" si="1"/>
        <v>2003</v>
      </c>
      <c r="I22" s="314">
        <f>+Fetch!A27</f>
        <v>37653</v>
      </c>
      <c r="J22" s="315">
        <f>'MONTHLY CURVES'!F22</f>
        <v>3.6549999999999998</v>
      </c>
      <c r="K22" s="316">
        <f>'BASIS WEIGHT'!V26</f>
        <v>1.61625</v>
      </c>
      <c r="L22" s="317">
        <f t="shared" si="2"/>
        <v>-0.1645822072072072</v>
      </c>
      <c r="M22" s="317">
        <f t="shared" si="3"/>
        <v>0.05</v>
      </c>
      <c r="N22" s="322">
        <f t="shared" si="4"/>
        <v>1.5016677927927928</v>
      </c>
    </row>
    <row r="23" spans="1:14" x14ac:dyDescent="0.25">
      <c r="A23">
        <v>2018</v>
      </c>
      <c r="B23" s="81">
        <f>+SUMIF('MONTHLY CURVES'!$A$6:$A$329,$A23,'MONTHLY CURVES'!F$6:F$329)/SUMIF('MONTHLY CURVES'!$A$6:$A$329,$A23,'MONTHLY CURVES'!$B$6:$B$329)</f>
        <v>5.269333333333333</v>
      </c>
      <c r="C23" s="64">
        <f>+'BASIS WEIGHT'!K27</f>
        <v>-6.4999999999999988E-2</v>
      </c>
      <c r="D23" s="65">
        <f>+'NETBACK COMPARISON'!P27</f>
        <v>-0.32188344594594598</v>
      </c>
      <c r="E23" s="65">
        <f t="shared" si="5"/>
        <v>0.05</v>
      </c>
      <c r="F23" s="81">
        <f t="shared" si="0"/>
        <v>-0.33688344594594599</v>
      </c>
      <c r="H23" s="167">
        <f t="shared" si="1"/>
        <v>2003</v>
      </c>
      <c r="I23" s="314">
        <f>+Fetch!A28</f>
        <v>37681</v>
      </c>
      <c r="J23" s="315">
        <f>'MONTHLY CURVES'!F23</f>
        <v>3.56</v>
      </c>
      <c r="K23" s="316">
        <f>'BASIS WEIGHT'!V27</f>
        <v>0.67474999999999996</v>
      </c>
      <c r="L23" s="317">
        <f t="shared" si="2"/>
        <v>-0.1645822072072072</v>
      </c>
      <c r="M23" s="317">
        <f t="shared" si="3"/>
        <v>0.05</v>
      </c>
      <c r="N23" s="322">
        <f t="shared" si="4"/>
        <v>0.56016779279279283</v>
      </c>
    </row>
    <row r="24" spans="1:14" x14ac:dyDescent="0.25">
      <c r="A24">
        <v>2019</v>
      </c>
      <c r="B24" s="81">
        <f>+SUMIF('MONTHLY CURVES'!$A$6:$A$329,$A24,'MONTHLY CURVES'!F$6:F$329)/SUMIF('MONTHLY CURVES'!$A$6:$A$329,$A24,'MONTHLY CURVES'!$B$6:$B$329)</f>
        <v>5.3868333333333327</v>
      </c>
      <c r="C24" s="64">
        <f>+'BASIS WEIGHT'!K28</f>
        <v>-6.4999999999999988E-2</v>
      </c>
      <c r="D24" s="65">
        <f>+'NETBACK COMPARISON'!P28</f>
        <v>-0.32188344594594598</v>
      </c>
      <c r="E24" s="65">
        <f t="shared" si="5"/>
        <v>0.05</v>
      </c>
      <c r="F24" s="81">
        <f t="shared" si="0"/>
        <v>-0.33688344594594599</v>
      </c>
      <c r="H24" s="167">
        <f t="shared" si="1"/>
        <v>2003</v>
      </c>
      <c r="I24" s="314">
        <f>+Fetch!A29</f>
        <v>37712</v>
      </c>
      <c r="J24" s="315">
        <f>'MONTHLY CURVES'!F24</f>
        <v>3.4350000000000001</v>
      </c>
      <c r="K24" s="316">
        <f>'BASIS WEIGHT'!V28</f>
        <v>0.38287499999999997</v>
      </c>
      <c r="L24" s="317">
        <f t="shared" si="2"/>
        <v>-0.1645822072072072</v>
      </c>
      <c r="M24" s="317">
        <f t="shared" si="3"/>
        <v>0.05</v>
      </c>
      <c r="N24" s="322">
        <f t="shared" si="4"/>
        <v>0.26829279279279278</v>
      </c>
    </row>
    <row r="25" spans="1:14" x14ac:dyDescent="0.25">
      <c r="A25">
        <v>2020</v>
      </c>
      <c r="B25" s="81">
        <f>+SUMIF('MONTHLY CURVES'!$A$6:$A$329,$A25,'MONTHLY CURVES'!F$6:F$329)/SUMIF('MONTHLY CURVES'!$A$6:$A$329,$A25,'MONTHLY CURVES'!$B$6:$B$329)</f>
        <v>5.5043333333333342</v>
      </c>
      <c r="C25" s="64">
        <f>+'BASIS WEIGHT'!K29</f>
        <v>-6.4999999999999988E-2</v>
      </c>
      <c r="D25" s="65">
        <f>+'NETBACK COMPARISON'!P29</f>
        <v>-0.32188344594594598</v>
      </c>
      <c r="E25" s="65">
        <f t="shared" si="5"/>
        <v>0.05</v>
      </c>
      <c r="F25" s="81">
        <f t="shared" si="0"/>
        <v>-0.33688344594594599</v>
      </c>
      <c r="H25" s="167">
        <f t="shared" si="1"/>
        <v>2003</v>
      </c>
      <c r="I25" s="314">
        <f>+Fetch!A30</f>
        <v>37742</v>
      </c>
      <c r="J25" s="315">
        <f>'MONTHLY CURVES'!F25</f>
        <v>3.4350000000000001</v>
      </c>
      <c r="K25" s="316">
        <f>'BASIS WEIGHT'!V29</f>
        <v>0.34075</v>
      </c>
      <c r="L25" s="317">
        <f t="shared" si="2"/>
        <v>-0.1645822072072072</v>
      </c>
      <c r="M25" s="317">
        <f t="shared" si="3"/>
        <v>0.05</v>
      </c>
      <c r="N25" s="322">
        <f t="shared" si="4"/>
        <v>0.22616779279279281</v>
      </c>
    </row>
    <row r="26" spans="1:14" x14ac:dyDescent="0.25">
      <c r="A26">
        <v>2021</v>
      </c>
      <c r="B26" s="81">
        <f>+SUMIF('MONTHLY CURVES'!$A$6:$A$329,$A26,'MONTHLY CURVES'!F$6:F$329)/SUMIF('MONTHLY CURVES'!$A$6:$A$329,$A26,'MONTHLY CURVES'!$B$6:$B$329)</f>
        <v>5.6218333333333339</v>
      </c>
      <c r="C26" s="64">
        <f>+'BASIS WEIGHT'!K30</f>
        <v>-6.4999999999999988E-2</v>
      </c>
      <c r="D26" s="65">
        <f>+'NETBACK COMPARISON'!P30</f>
        <v>-0.32188344594594598</v>
      </c>
      <c r="E26" s="65">
        <f t="shared" si="5"/>
        <v>0.05</v>
      </c>
      <c r="F26" s="81">
        <f t="shared" si="0"/>
        <v>-0.33688344594594599</v>
      </c>
      <c r="H26" s="167">
        <f t="shared" si="1"/>
        <v>2003</v>
      </c>
      <c r="I26" s="314">
        <f>+Fetch!A31</f>
        <v>37773</v>
      </c>
      <c r="J26" s="315">
        <f>'MONTHLY CURVES'!F26</f>
        <v>3.4550000000000001</v>
      </c>
      <c r="K26" s="316">
        <f>'BASIS WEIGHT'!V30</f>
        <v>0.37437500000000001</v>
      </c>
      <c r="L26" s="317">
        <f t="shared" si="2"/>
        <v>-0.1645822072072072</v>
      </c>
      <c r="M26" s="317">
        <f t="shared" si="3"/>
        <v>0.05</v>
      </c>
      <c r="N26" s="322">
        <f t="shared" si="4"/>
        <v>0.25979279279279283</v>
      </c>
    </row>
    <row r="27" spans="1:14" x14ac:dyDescent="0.25">
      <c r="A27">
        <v>2022</v>
      </c>
      <c r="B27" s="81">
        <f>+SUMIF('MONTHLY CURVES'!$A$6:$A$329,$A27,'MONTHLY CURVES'!F$6:F$329)/SUMIF('MONTHLY CURVES'!$A$6:$A$329,$A27,'MONTHLY CURVES'!$B$6:$B$329)</f>
        <v>5.7393333333333345</v>
      </c>
      <c r="C27" s="64">
        <f>+'BASIS WEIGHT'!K31</f>
        <v>-6.4999999999999988E-2</v>
      </c>
      <c r="D27" s="65">
        <f>+'NETBACK COMPARISON'!P31</f>
        <v>-0.32188344594594598</v>
      </c>
      <c r="E27" s="65">
        <f t="shared" si="5"/>
        <v>0.05</v>
      </c>
      <c r="F27" s="81">
        <f t="shared" si="0"/>
        <v>-0.33688344594594599</v>
      </c>
      <c r="H27" s="167">
        <f t="shared" si="1"/>
        <v>2003</v>
      </c>
      <c r="I27" s="314">
        <f>+Fetch!A32</f>
        <v>37803</v>
      </c>
      <c r="J27" s="315">
        <f>'MONTHLY CURVES'!F27</f>
        <v>3.48</v>
      </c>
      <c r="K27" s="316">
        <f>'BASIS WEIGHT'!V31</f>
        <v>0.40674999999999994</v>
      </c>
      <c r="L27" s="317">
        <f t="shared" si="2"/>
        <v>-0.1645822072072072</v>
      </c>
      <c r="M27" s="317">
        <f t="shared" si="3"/>
        <v>0.05</v>
      </c>
      <c r="N27" s="322">
        <f t="shared" si="4"/>
        <v>0.29216779279279276</v>
      </c>
    </row>
    <row r="28" spans="1:14" x14ac:dyDescent="0.25">
      <c r="A28">
        <v>2023</v>
      </c>
      <c r="B28" s="81">
        <f>+SUMIF('MONTHLY CURVES'!$A$6:$A$329,$A28,'MONTHLY CURVES'!F$6:F$329)/SUMIF('MONTHLY CURVES'!$A$6:$A$329,$A28,'MONTHLY CURVES'!$B$6:$B$329)</f>
        <v>5.8568333333333342</v>
      </c>
      <c r="C28" s="64">
        <f>+'BASIS WEIGHT'!K32</f>
        <v>-6.4999999999999988E-2</v>
      </c>
      <c r="D28" s="65">
        <f>+'NETBACK COMPARISON'!P32</f>
        <v>-0.32188344594594598</v>
      </c>
      <c r="E28" s="65">
        <f t="shared" si="5"/>
        <v>0.05</v>
      </c>
      <c r="F28" s="81">
        <f t="shared" si="0"/>
        <v>-0.33688344594594599</v>
      </c>
      <c r="H28" s="167">
        <f t="shared" si="1"/>
        <v>2003</v>
      </c>
      <c r="I28" s="314">
        <f>+Fetch!A33</f>
        <v>37834</v>
      </c>
      <c r="J28" s="315">
        <f>'MONTHLY CURVES'!F28</f>
        <v>3.512</v>
      </c>
      <c r="K28" s="316">
        <f>'BASIS WEIGHT'!V32</f>
        <v>0.40037499999999998</v>
      </c>
      <c r="L28" s="317">
        <f t="shared" si="2"/>
        <v>-0.1645822072072072</v>
      </c>
      <c r="M28" s="317">
        <f t="shared" si="3"/>
        <v>0.05</v>
      </c>
      <c r="N28" s="322">
        <f t="shared" si="4"/>
        <v>0.28579279279279279</v>
      </c>
    </row>
    <row r="29" spans="1:14" x14ac:dyDescent="0.25">
      <c r="A29">
        <v>2024</v>
      </c>
      <c r="B29" s="82">
        <f>+SUMIF('MONTHLY CURVES'!$A$6:$A$329,$A29,'MONTHLY CURVES'!F$6:F$329)/SUMIF('MONTHLY CURVES'!$A$6:$A$329,$A29,'MONTHLY CURVES'!$B$6:$B$329)</f>
        <v>5.9743333333333339</v>
      </c>
      <c r="C29" s="67">
        <f>+'BASIS WEIGHT'!K33</f>
        <v>-6.4999999999999988E-2</v>
      </c>
      <c r="D29" s="68">
        <f>+'NETBACK COMPARISON'!P33</f>
        <v>-0.32188344594594598</v>
      </c>
      <c r="E29" s="68">
        <f t="shared" si="5"/>
        <v>0.05</v>
      </c>
      <c r="F29" s="82">
        <f t="shared" si="0"/>
        <v>-0.33688344594594599</v>
      </c>
      <c r="H29" s="167">
        <f t="shared" si="1"/>
        <v>2003</v>
      </c>
      <c r="I29" s="314">
        <f>+Fetch!A34</f>
        <v>37865</v>
      </c>
      <c r="J29" s="315">
        <f>'MONTHLY CURVES'!F29</f>
        <v>3.5170000000000003</v>
      </c>
      <c r="K29" s="316">
        <f>'BASIS WEIGHT'!V33</f>
        <v>0.36075000000000002</v>
      </c>
      <c r="L29" s="317">
        <f t="shared" si="2"/>
        <v>-0.1645822072072072</v>
      </c>
      <c r="M29" s="317">
        <f t="shared" si="3"/>
        <v>0.05</v>
      </c>
      <c r="N29" s="322">
        <f t="shared" si="4"/>
        <v>0.24616779279279283</v>
      </c>
    </row>
    <row r="30" spans="1:14" x14ac:dyDescent="0.25">
      <c r="H30" s="167">
        <f t="shared" si="1"/>
        <v>2003</v>
      </c>
      <c r="I30" s="314">
        <f>+Fetch!A35</f>
        <v>37895</v>
      </c>
      <c r="J30" s="315">
        <f>'MONTHLY CURVES'!F30</f>
        <v>3.5370000000000004</v>
      </c>
      <c r="K30" s="316">
        <f>'BASIS WEIGHT'!V34</f>
        <v>0.37637499999999996</v>
      </c>
      <c r="L30" s="317">
        <f t="shared" si="2"/>
        <v>-0.1645822072072072</v>
      </c>
      <c r="M30" s="317">
        <f t="shared" si="3"/>
        <v>0.05</v>
      </c>
      <c r="N30" s="322">
        <f t="shared" si="4"/>
        <v>0.26179279279279277</v>
      </c>
    </row>
    <row r="31" spans="1:14" x14ac:dyDescent="0.25">
      <c r="H31" s="167">
        <f t="shared" si="1"/>
        <v>2003</v>
      </c>
      <c r="I31" s="314">
        <f>+Fetch!A36</f>
        <v>37926</v>
      </c>
      <c r="J31" s="315">
        <f>'MONTHLY CURVES'!F31</f>
        <v>3.7050000000000001</v>
      </c>
      <c r="K31" s="316">
        <f>'BASIS WEIGHT'!V35</f>
        <v>0.63050000000000006</v>
      </c>
      <c r="L31" s="317">
        <f t="shared" si="2"/>
        <v>-0.1645822072072072</v>
      </c>
      <c r="M31" s="317">
        <f t="shared" si="3"/>
        <v>0.05</v>
      </c>
      <c r="N31" s="322">
        <f t="shared" si="4"/>
        <v>0.51591779279279293</v>
      </c>
    </row>
    <row r="32" spans="1:14" x14ac:dyDescent="0.25">
      <c r="H32" s="167">
        <f t="shared" si="1"/>
        <v>2003</v>
      </c>
      <c r="I32" s="314">
        <f>+Fetch!A37</f>
        <v>37956</v>
      </c>
      <c r="J32" s="315">
        <f>'MONTHLY CURVES'!F32</f>
        <v>3.8570000000000002</v>
      </c>
      <c r="K32" s="316">
        <f>'BASIS WEIGHT'!V36</f>
        <v>1.0077499999999999</v>
      </c>
      <c r="L32" s="317">
        <f t="shared" si="2"/>
        <v>-0.1645822072072072</v>
      </c>
      <c r="M32" s="317">
        <f t="shared" si="3"/>
        <v>0.05</v>
      </c>
      <c r="N32" s="322">
        <f t="shared" si="4"/>
        <v>0.89316779279279279</v>
      </c>
    </row>
    <row r="33" spans="8:14" x14ac:dyDescent="0.25">
      <c r="H33" s="167">
        <f t="shared" si="1"/>
        <v>2004</v>
      </c>
      <c r="I33" s="314">
        <f>+Fetch!A38</f>
        <v>37987</v>
      </c>
      <c r="J33" s="315">
        <f>'MONTHLY CURVES'!F33</f>
        <v>3.907</v>
      </c>
      <c r="K33" s="316">
        <f>'BASIS WEIGHT'!V37</f>
        <v>1.3960000000000001</v>
      </c>
      <c r="L33" s="317">
        <f t="shared" si="2"/>
        <v>-0.16662387387387387</v>
      </c>
      <c r="M33" s="317">
        <f t="shared" si="3"/>
        <v>0.05</v>
      </c>
      <c r="N33" s="322">
        <f t="shared" si="4"/>
        <v>1.2793761261261263</v>
      </c>
    </row>
    <row r="34" spans="8:14" x14ac:dyDescent="0.25">
      <c r="H34" s="167">
        <f t="shared" si="1"/>
        <v>2004</v>
      </c>
      <c r="I34" s="314">
        <f>+Fetch!A39</f>
        <v>38018</v>
      </c>
      <c r="J34" s="315">
        <f>'MONTHLY CURVES'!F34</f>
        <v>3.8190000000000004</v>
      </c>
      <c r="K34" s="316">
        <f>'BASIS WEIGHT'!V38</f>
        <v>1.39</v>
      </c>
      <c r="L34" s="317">
        <f t="shared" si="2"/>
        <v>-0.16662387387387387</v>
      </c>
      <c r="M34" s="317">
        <f t="shared" si="3"/>
        <v>0.05</v>
      </c>
      <c r="N34" s="322">
        <f t="shared" si="4"/>
        <v>1.2733761261261261</v>
      </c>
    </row>
    <row r="35" spans="8:14" x14ac:dyDescent="0.25">
      <c r="H35" s="167">
        <f t="shared" si="1"/>
        <v>2004</v>
      </c>
      <c r="I35" s="314">
        <f>+Fetch!A40</f>
        <v>38047</v>
      </c>
      <c r="J35" s="315">
        <f>'MONTHLY CURVES'!F35</f>
        <v>3.68</v>
      </c>
      <c r="K35" s="316">
        <f>'BASIS WEIGHT'!V39</f>
        <v>0.63800000000000001</v>
      </c>
      <c r="L35" s="317">
        <f t="shared" si="2"/>
        <v>-0.16662387387387387</v>
      </c>
      <c r="M35" s="317">
        <f t="shared" si="3"/>
        <v>0.05</v>
      </c>
      <c r="N35" s="322">
        <f t="shared" si="4"/>
        <v>0.52137612612612616</v>
      </c>
    </row>
    <row r="36" spans="8:14" x14ac:dyDescent="0.25">
      <c r="H36" s="167">
        <f t="shared" si="1"/>
        <v>2004</v>
      </c>
      <c r="I36" s="314">
        <f>+Fetch!A41</f>
        <v>38078</v>
      </c>
      <c r="J36" s="315">
        <f>'MONTHLY CURVES'!F36</f>
        <v>3.5260000000000002</v>
      </c>
      <c r="K36" s="316">
        <f>'BASIS WEIGHT'!V40</f>
        <v>0.36299999999999999</v>
      </c>
      <c r="L36" s="317">
        <f t="shared" si="2"/>
        <v>-0.16662387387387387</v>
      </c>
      <c r="M36" s="317">
        <f t="shared" si="3"/>
        <v>0.05</v>
      </c>
      <c r="N36" s="322">
        <f t="shared" si="4"/>
        <v>0.24637612612612614</v>
      </c>
    </row>
    <row r="37" spans="8:14" x14ac:dyDescent="0.25">
      <c r="H37" s="167">
        <f t="shared" si="1"/>
        <v>2004</v>
      </c>
      <c r="I37" s="314">
        <f>+Fetch!A42</f>
        <v>38108</v>
      </c>
      <c r="J37" s="315">
        <f>'MONTHLY CURVES'!F37</f>
        <v>3.5310000000000001</v>
      </c>
      <c r="K37" s="316">
        <f>'BASIS WEIGHT'!V41</f>
        <v>0.32350000000000001</v>
      </c>
      <c r="L37" s="317">
        <f t="shared" si="2"/>
        <v>-0.16662387387387387</v>
      </c>
      <c r="M37" s="317">
        <f t="shared" si="3"/>
        <v>0.05</v>
      </c>
      <c r="N37" s="322">
        <f t="shared" si="4"/>
        <v>0.20687612612612616</v>
      </c>
    </row>
    <row r="38" spans="8:14" x14ac:dyDescent="0.25">
      <c r="H38" s="167">
        <f t="shared" si="1"/>
        <v>2004</v>
      </c>
      <c r="I38" s="314">
        <f>+Fetch!A43</f>
        <v>38139</v>
      </c>
      <c r="J38" s="315">
        <f>'MONTHLY CURVES'!F38</f>
        <v>3.569</v>
      </c>
      <c r="K38" s="316">
        <f>'BASIS WEIGHT'!V42</f>
        <v>0.35750000000000004</v>
      </c>
      <c r="L38" s="317">
        <f t="shared" si="2"/>
        <v>-0.16662387387387387</v>
      </c>
      <c r="M38" s="317">
        <f t="shared" si="3"/>
        <v>0.05</v>
      </c>
      <c r="N38" s="322">
        <f t="shared" si="4"/>
        <v>0.24087612612612619</v>
      </c>
    </row>
    <row r="39" spans="8:14" x14ac:dyDescent="0.25">
      <c r="H39" s="167">
        <f t="shared" si="1"/>
        <v>2004</v>
      </c>
      <c r="I39" s="314">
        <f>+Fetch!A44</f>
        <v>38169</v>
      </c>
      <c r="J39" s="315">
        <f>'MONTHLY CURVES'!F39</f>
        <v>3.6140000000000003</v>
      </c>
      <c r="K39" s="316">
        <f>'BASIS WEIGHT'!V43</f>
        <v>0.39024999999999999</v>
      </c>
      <c r="L39" s="317">
        <f t="shared" si="2"/>
        <v>-0.16662387387387387</v>
      </c>
      <c r="M39" s="317">
        <f t="shared" si="3"/>
        <v>0.05</v>
      </c>
      <c r="N39" s="322">
        <f t="shared" si="4"/>
        <v>0.27362612612612613</v>
      </c>
    </row>
    <row r="40" spans="8:14" x14ac:dyDescent="0.25">
      <c r="H40" s="167">
        <f t="shared" si="1"/>
        <v>2004</v>
      </c>
      <c r="I40" s="314">
        <f>+Fetch!A45</f>
        <v>38200</v>
      </c>
      <c r="J40" s="315">
        <f>'MONTHLY CURVES'!F40</f>
        <v>3.6520000000000001</v>
      </c>
      <c r="K40" s="316">
        <f>'BASIS WEIGHT'!V44</f>
        <v>0.38550000000000006</v>
      </c>
      <c r="L40" s="317">
        <f t="shared" si="2"/>
        <v>-0.16662387387387387</v>
      </c>
      <c r="M40" s="317">
        <f t="shared" si="3"/>
        <v>0.05</v>
      </c>
      <c r="N40" s="322">
        <f t="shared" si="4"/>
        <v>0.26887612612612621</v>
      </c>
    </row>
    <row r="41" spans="8:14" x14ac:dyDescent="0.25">
      <c r="H41" s="167">
        <f t="shared" si="1"/>
        <v>2004</v>
      </c>
      <c r="I41" s="314">
        <f>+Fetch!A46</f>
        <v>38231</v>
      </c>
      <c r="J41" s="315">
        <f>'MONTHLY CURVES'!F41</f>
        <v>3.6460000000000004</v>
      </c>
      <c r="K41" s="316">
        <f>'BASIS WEIGHT'!V45</f>
        <v>0.34475</v>
      </c>
      <c r="L41" s="317">
        <f t="shared" si="2"/>
        <v>-0.16662387387387387</v>
      </c>
      <c r="M41" s="317">
        <f t="shared" si="3"/>
        <v>0.05</v>
      </c>
      <c r="N41" s="322">
        <f t="shared" si="4"/>
        <v>0.22812612612612615</v>
      </c>
    </row>
    <row r="42" spans="8:14" x14ac:dyDescent="0.25">
      <c r="H42" s="167">
        <f t="shared" si="1"/>
        <v>2004</v>
      </c>
      <c r="I42" s="314">
        <f>+Fetch!A47</f>
        <v>38261</v>
      </c>
      <c r="J42" s="315">
        <f>'MONTHLY CURVES'!F42</f>
        <v>3.6460000000000004</v>
      </c>
      <c r="K42" s="316">
        <f>'BASIS WEIGHT'!V46</f>
        <v>0.35850000000000004</v>
      </c>
      <c r="L42" s="317">
        <f t="shared" si="2"/>
        <v>-0.16662387387387387</v>
      </c>
      <c r="M42" s="317">
        <f t="shared" si="3"/>
        <v>0.05</v>
      </c>
      <c r="N42" s="322">
        <f t="shared" si="4"/>
        <v>0.24187612612612619</v>
      </c>
    </row>
    <row r="43" spans="8:14" x14ac:dyDescent="0.25">
      <c r="H43" s="167">
        <f t="shared" si="1"/>
        <v>2004</v>
      </c>
      <c r="I43" s="314">
        <f>+Fetch!A48</f>
        <v>38292</v>
      </c>
      <c r="J43" s="315">
        <f>'MONTHLY CURVES'!F43</f>
        <v>3.7949999999999999</v>
      </c>
      <c r="K43" s="316">
        <f>'BASIS WEIGHT'!V47</f>
        <v>0.59900000000000009</v>
      </c>
      <c r="L43" s="317">
        <f t="shared" si="2"/>
        <v>-0.16662387387387387</v>
      </c>
      <c r="M43" s="317">
        <f t="shared" si="3"/>
        <v>0.05</v>
      </c>
      <c r="N43" s="322">
        <f t="shared" si="4"/>
        <v>0.48237612612612618</v>
      </c>
    </row>
    <row r="44" spans="8:14" x14ac:dyDescent="0.25">
      <c r="H44" s="167">
        <f t="shared" si="1"/>
        <v>2004</v>
      </c>
      <c r="I44" s="314">
        <f>+Fetch!A49</f>
        <v>38322</v>
      </c>
      <c r="J44" s="315">
        <f>'MONTHLY CURVES'!F44</f>
        <v>3.9470000000000001</v>
      </c>
      <c r="K44" s="316">
        <f>'BASIS WEIGHT'!V48</f>
        <v>0.94700000000000006</v>
      </c>
      <c r="L44" s="317">
        <f t="shared" si="2"/>
        <v>-0.16662387387387387</v>
      </c>
      <c r="M44" s="317">
        <f t="shared" si="3"/>
        <v>0.05</v>
      </c>
      <c r="N44" s="322">
        <f t="shared" si="4"/>
        <v>0.83037612612612621</v>
      </c>
    </row>
    <row r="45" spans="8:14" x14ac:dyDescent="0.25">
      <c r="H45" s="167">
        <f t="shared" si="1"/>
        <v>2005</v>
      </c>
      <c r="I45" s="314">
        <f>+Fetch!A50</f>
        <v>38353</v>
      </c>
      <c r="J45" s="315">
        <f>'MONTHLY CURVES'!F45</f>
        <v>4.0070000000000006</v>
      </c>
      <c r="K45" s="316">
        <f>'BASIS WEIGHT'!V49</f>
        <v>1.4035</v>
      </c>
      <c r="L45" s="317">
        <f t="shared" si="2"/>
        <v>-0.16317905405405408</v>
      </c>
      <c r="M45" s="317">
        <f t="shared" si="3"/>
        <v>0.05</v>
      </c>
      <c r="N45" s="322">
        <f t="shared" si="4"/>
        <v>1.2903209459459459</v>
      </c>
    </row>
    <row r="46" spans="8:14" x14ac:dyDescent="0.25">
      <c r="H46" s="167">
        <f t="shared" si="1"/>
        <v>2005</v>
      </c>
      <c r="I46" s="314">
        <f>+Fetch!A51</f>
        <v>38384</v>
      </c>
      <c r="J46" s="315">
        <f>'MONTHLY CURVES'!F46</f>
        <v>3.919</v>
      </c>
      <c r="K46" s="316">
        <f>'BASIS WEIGHT'!V50</f>
        <v>1.3974999999999997</v>
      </c>
      <c r="L46" s="317">
        <f t="shared" si="2"/>
        <v>-0.16317905405405408</v>
      </c>
      <c r="M46" s="317">
        <f t="shared" si="3"/>
        <v>0.05</v>
      </c>
      <c r="N46" s="322">
        <f t="shared" si="4"/>
        <v>1.2843209459459457</v>
      </c>
    </row>
    <row r="47" spans="8:14" x14ac:dyDescent="0.25">
      <c r="H47" s="167">
        <f t="shared" si="1"/>
        <v>2005</v>
      </c>
      <c r="I47" s="314">
        <f>+Fetch!A52</f>
        <v>38412</v>
      </c>
      <c r="J47" s="315">
        <f>'MONTHLY CURVES'!F47</f>
        <v>3.78</v>
      </c>
      <c r="K47" s="316">
        <f>'BASIS WEIGHT'!V51</f>
        <v>0.64049999999999996</v>
      </c>
      <c r="L47" s="317">
        <f t="shared" si="2"/>
        <v>-0.16317905405405408</v>
      </c>
      <c r="M47" s="317">
        <f t="shared" si="3"/>
        <v>0.05</v>
      </c>
      <c r="N47" s="322">
        <f t="shared" si="4"/>
        <v>0.52732094594594592</v>
      </c>
    </row>
    <row r="48" spans="8:14" x14ac:dyDescent="0.25">
      <c r="H48" s="167">
        <f t="shared" si="1"/>
        <v>2005</v>
      </c>
      <c r="I48" s="314">
        <f>+Fetch!A53</f>
        <v>38443</v>
      </c>
      <c r="J48" s="315">
        <f>'MONTHLY CURVES'!F48</f>
        <v>3.6260000000000003</v>
      </c>
      <c r="K48" s="316">
        <f>'BASIS WEIGHT'!V52</f>
        <v>0.36299999999999999</v>
      </c>
      <c r="L48" s="317">
        <f t="shared" si="2"/>
        <v>-0.16317905405405408</v>
      </c>
      <c r="M48" s="317">
        <f t="shared" si="3"/>
        <v>0.05</v>
      </c>
      <c r="N48" s="322">
        <f t="shared" si="4"/>
        <v>0.24982094594594589</v>
      </c>
    </row>
    <row r="49" spans="8:14" x14ac:dyDescent="0.25">
      <c r="H49" s="167">
        <f t="shared" si="1"/>
        <v>2005</v>
      </c>
      <c r="I49" s="314">
        <f>+Fetch!A54</f>
        <v>38473</v>
      </c>
      <c r="J49" s="315">
        <f>'MONTHLY CURVES'!F49</f>
        <v>3.6310000000000002</v>
      </c>
      <c r="K49" s="316">
        <f>'BASIS WEIGHT'!V53</f>
        <v>0.32350000000000001</v>
      </c>
      <c r="L49" s="317">
        <f t="shared" si="2"/>
        <v>-0.16317905405405408</v>
      </c>
      <c r="M49" s="317">
        <f t="shared" si="3"/>
        <v>0.05</v>
      </c>
      <c r="N49" s="322">
        <f t="shared" si="4"/>
        <v>0.21032094594594591</v>
      </c>
    </row>
    <row r="50" spans="8:14" x14ac:dyDescent="0.25">
      <c r="H50" s="167">
        <f t="shared" si="1"/>
        <v>2005</v>
      </c>
      <c r="I50" s="314">
        <f>+Fetch!A55</f>
        <v>38504</v>
      </c>
      <c r="J50" s="315">
        <f>'MONTHLY CURVES'!F50</f>
        <v>3.669</v>
      </c>
      <c r="K50" s="316">
        <f>'BASIS WEIGHT'!V54</f>
        <v>0.35750000000000004</v>
      </c>
      <c r="L50" s="317">
        <f t="shared" si="2"/>
        <v>-0.16317905405405408</v>
      </c>
      <c r="M50" s="317">
        <f t="shared" si="3"/>
        <v>0.05</v>
      </c>
      <c r="N50" s="322">
        <f t="shared" si="4"/>
        <v>0.24432094594594594</v>
      </c>
    </row>
    <row r="51" spans="8:14" x14ac:dyDescent="0.25">
      <c r="H51" s="167">
        <f t="shared" si="1"/>
        <v>2005</v>
      </c>
      <c r="I51" s="314">
        <f>+Fetch!A56</f>
        <v>38534</v>
      </c>
      <c r="J51" s="315">
        <f>'MONTHLY CURVES'!F51</f>
        <v>3.714</v>
      </c>
      <c r="K51" s="316">
        <f>'BASIS WEIGHT'!V55</f>
        <v>0.39024999999999999</v>
      </c>
      <c r="L51" s="317">
        <f t="shared" si="2"/>
        <v>-0.16317905405405408</v>
      </c>
      <c r="M51" s="317">
        <f t="shared" si="3"/>
        <v>0.05</v>
      </c>
      <c r="N51" s="322">
        <f t="shared" si="4"/>
        <v>0.27707094594594589</v>
      </c>
    </row>
    <row r="52" spans="8:14" x14ac:dyDescent="0.25">
      <c r="H52" s="167">
        <f t="shared" si="1"/>
        <v>2005</v>
      </c>
      <c r="I52" s="314">
        <f>+Fetch!A57</f>
        <v>38565</v>
      </c>
      <c r="J52" s="315">
        <f>'MONTHLY CURVES'!F52</f>
        <v>3.7520000000000002</v>
      </c>
      <c r="K52" s="316">
        <f>'BASIS WEIGHT'!V56</f>
        <v>0.38550000000000006</v>
      </c>
      <c r="L52" s="317">
        <f t="shared" si="2"/>
        <v>-0.16317905405405408</v>
      </c>
      <c r="M52" s="317">
        <f t="shared" si="3"/>
        <v>0.05</v>
      </c>
      <c r="N52" s="322">
        <f t="shared" si="4"/>
        <v>0.27232094594594597</v>
      </c>
    </row>
    <row r="53" spans="8:14" x14ac:dyDescent="0.25">
      <c r="H53" s="167">
        <f t="shared" si="1"/>
        <v>2005</v>
      </c>
      <c r="I53" s="314">
        <f>+Fetch!A58</f>
        <v>38596</v>
      </c>
      <c r="J53" s="315">
        <f>'MONTHLY CURVES'!F53</f>
        <v>3.746</v>
      </c>
      <c r="K53" s="316">
        <f>'BASIS WEIGHT'!V57</f>
        <v>0.34475</v>
      </c>
      <c r="L53" s="317">
        <f t="shared" si="2"/>
        <v>-0.16317905405405408</v>
      </c>
      <c r="M53" s="317">
        <f t="shared" si="3"/>
        <v>0.05</v>
      </c>
      <c r="N53" s="322">
        <f t="shared" si="4"/>
        <v>0.23157094594594591</v>
      </c>
    </row>
    <row r="54" spans="8:14" x14ac:dyDescent="0.25">
      <c r="H54" s="167">
        <f t="shared" si="1"/>
        <v>2005</v>
      </c>
      <c r="I54" s="314">
        <f>+Fetch!A59</f>
        <v>38626</v>
      </c>
      <c r="J54" s="315">
        <f>'MONTHLY CURVES'!F54</f>
        <v>3.746</v>
      </c>
      <c r="K54" s="316">
        <f>'BASIS WEIGHT'!V58</f>
        <v>0.35850000000000004</v>
      </c>
      <c r="L54" s="317">
        <f t="shared" si="2"/>
        <v>-0.16317905405405408</v>
      </c>
      <c r="M54" s="317">
        <f t="shared" si="3"/>
        <v>0.05</v>
      </c>
      <c r="N54" s="322">
        <f t="shared" si="4"/>
        <v>0.24532094594594595</v>
      </c>
    </row>
    <row r="55" spans="8:14" x14ac:dyDescent="0.25">
      <c r="H55" s="167">
        <f t="shared" si="1"/>
        <v>2005</v>
      </c>
      <c r="I55" s="314">
        <f>+Fetch!A60</f>
        <v>38657</v>
      </c>
      <c r="J55" s="315">
        <f>'MONTHLY CURVES'!F55</f>
        <v>3.895</v>
      </c>
      <c r="K55" s="316">
        <f>'BASIS WEIGHT'!V59</f>
        <v>0.60300000000000009</v>
      </c>
      <c r="L55" s="317">
        <f t="shared" si="2"/>
        <v>-0.16317905405405408</v>
      </c>
      <c r="M55" s="317">
        <f t="shared" si="3"/>
        <v>0.05</v>
      </c>
      <c r="N55" s="322">
        <f t="shared" si="4"/>
        <v>0.489820945945946</v>
      </c>
    </row>
    <row r="56" spans="8:14" x14ac:dyDescent="0.25">
      <c r="H56" s="167">
        <f t="shared" si="1"/>
        <v>2005</v>
      </c>
      <c r="I56" s="314">
        <f>+Fetch!A61</f>
        <v>38687</v>
      </c>
      <c r="J56" s="315">
        <f>'MONTHLY CURVES'!F56</f>
        <v>4.0470000000000006</v>
      </c>
      <c r="K56" s="316">
        <f>'BASIS WEIGHT'!V60</f>
        <v>0.95000000000000007</v>
      </c>
      <c r="L56" s="317">
        <f t="shared" si="2"/>
        <v>-0.16317905405405408</v>
      </c>
      <c r="M56" s="317">
        <f t="shared" si="3"/>
        <v>0.05</v>
      </c>
      <c r="N56" s="322">
        <f t="shared" si="4"/>
        <v>0.83682094594594603</v>
      </c>
    </row>
    <row r="57" spans="8:14" x14ac:dyDescent="0.25">
      <c r="H57" s="167">
        <f t="shared" si="1"/>
        <v>2006</v>
      </c>
      <c r="I57" s="314">
        <f>+Fetch!A62</f>
        <v>38718</v>
      </c>
      <c r="J57" s="315">
        <f>'MONTHLY CURVES'!F57</f>
        <v>4.1095000000000006</v>
      </c>
      <c r="K57" s="316">
        <f>'BASIS WEIGHT'!V61</f>
        <v>0.17525000000000002</v>
      </c>
      <c r="L57" s="317">
        <f t="shared" si="2"/>
        <v>-0.35232305743243247</v>
      </c>
      <c r="M57" s="317">
        <f t="shared" si="3"/>
        <v>0.05</v>
      </c>
      <c r="N57" s="322">
        <f t="shared" si="4"/>
        <v>-0.12707305743243247</v>
      </c>
    </row>
    <row r="58" spans="8:14" x14ac:dyDescent="0.25">
      <c r="H58" s="167">
        <f t="shared" si="1"/>
        <v>2006</v>
      </c>
      <c r="I58" s="314">
        <f>+Fetch!A63</f>
        <v>38749</v>
      </c>
      <c r="J58" s="315">
        <f>'MONTHLY CURVES'!F58</f>
        <v>4.0215000000000005</v>
      </c>
      <c r="K58" s="316">
        <f>'BASIS WEIGHT'!V62</f>
        <v>0.16375000000000003</v>
      </c>
      <c r="L58" s="317">
        <f t="shared" si="2"/>
        <v>-0.35232305743243247</v>
      </c>
      <c r="M58" s="317">
        <f t="shared" si="3"/>
        <v>0.05</v>
      </c>
      <c r="N58" s="322">
        <f t="shared" si="4"/>
        <v>-0.13857305743243242</v>
      </c>
    </row>
    <row r="59" spans="8:14" x14ac:dyDescent="0.25">
      <c r="H59" s="167">
        <f t="shared" si="1"/>
        <v>2006</v>
      </c>
      <c r="I59" s="314">
        <f>+Fetch!A64</f>
        <v>38777</v>
      </c>
      <c r="J59" s="315">
        <f>'MONTHLY CURVES'!F59</f>
        <v>3.8824999999999998</v>
      </c>
      <c r="K59" s="316">
        <f>'BASIS WEIGHT'!V63</f>
        <v>3.2499999999999994E-2</v>
      </c>
      <c r="L59" s="317">
        <f t="shared" si="2"/>
        <v>-0.35232305743243247</v>
      </c>
      <c r="M59" s="317">
        <f t="shared" si="3"/>
        <v>0.05</v>
      </c>
      <c r="N59" s="322">
        <f t="shared" si="4"/>
        <v>-0.26982305743243251</v>
      </c>
    </row>
    <row r="60" spans="8:14" x14ac:dyDescent="0.25">
      <c r="H60" s="167">
        <f t="shared" si="1"/>
        <v>2006</v>
      </c>
      <c r="I60" s="314">
        <f>+Fetch!A65</f>
        <v>38808</v>
      </c>
      <c r="J60" s="315">
        <f>'MONTHLY CURVES'!F60</f>
        <v>3.7285000000000004</v>
      </c>
      <c r="K60" s="316">
        <f>'BASIS WEIGHT'!V64</f>
        <v>7.0000000000000007E-2</v>
      </c>
      <c r="L60" s="317">
        <f t="shared" si="2"/>
        <v>-0.35232305743243247</v>
      </c>
      <c r="M60" s="317">
        <f t="shared" si="3"/>
        <v>0.05</v>
      </c>
      <c r="N60" s="322">
        <f t="shared" si="4"/>
        <v>-0.23232305743243248</v>
      </c>
    </row>
    <row r="61" spans="8:14" x14ac:dyDescent="0.25">
      <c r="H61" s="167">
        <f t="shared" si="1"/>
        <v>2006</v>
      </c>
      <c r="I61" s="314">
        <f>+Fetch!A66</f>
        <v>38838</v>
      </c>
      <c r="J61" s="315">
        <f>'MONTHLY CURVES'!F61</f>
        <v>3.7335000000000003</v>
      </c>
      <c r="K61" s="316">
        <f>'BASIS WEIGHT'!V65</f>
        <v>8.7999999999999995E-2</v>
      </c>
      <c r="L61" s="317">
        <f t="shared" si="2"/>
        <v>-0.35232305743243247</v>
      </c>
      <c r="M61" s="317">
        <f t="shared" si="3"/>
        <v>0.05</v>
      </c>
      <c r="N61" s="322">
        <f t="shared" si="4"/>
        <v>-0.21432305743243246</v>
      </c>
    </row>
    <row r="62" spans="8:14" x14ac:dyDescent="0.25">
      <c r="H62" s="167">
        <f t="shared" si="1"/>
        <v>2006</v>
      </c>
      <c r="I62" s="314">
        <f>+Fetch!A67</f>
        <v>38869</v>
      </c>
      <c r="J62" s="315">
        <f>'MONTHLY CURVES'!F62</f>
        <v>3.7715000000000001</v>
      </c>
      <c r="K62" s="316">
        <f>'BASIS WEIGHT'!V66</f>
        <v>0.11050000000000001</v>
      </c>
      <c r="L62" s="317">
        <f t="shared" si="2"/>
        <v>-0.35232305743243247</v>
      </c>
      <c r="M62" s="317">
        <f t="shared" si="3"/>
        <v>0.05</v>
      </c>
      <c r="N62" s="322">
        <f t="shared" si="4"/>
        <v>-0.19182305743243244</v>
      </c>
    </row>
    <row r="63" spans="8:14" x14ac:dyDescent="0.25">
      <c r="H63" s="167">
        <f t="shared" si="1"/>
        <v>2006</v>
      </c>
      <c r="I63" s="314">
        <f>+Fetch!A68</f>
        <v>38899</v>
      </c>
      <c r="J63" s="315">
        <f>'MONTHLY CURVES'!F63</f>
        <v>3.8165</v>
      </c>
      <c r="K63" s="316">
        <f>'BASIS WEIGHT'!V67</f>
        <v>0.15175</v>
      </c>
      <c r="L63" s="317">
        <f t="shared" si="2"/>
        <v>-0.35232305743243247</v>
      </c>
      <c r="M63" s="317">
        <f t="shared" si="3"/>
        <v>0.05</v>
      </c>
      <c r="N63" s="322">
        <f t="shared" si="4"/>
        <v>-0.15057305743243249</v>
      </c>
    </row>
    <row r="64" spans="8:14" x14ac:dyDescent="0.25">
      <c r="H64" s="167">
        <f t="shared" si="1"/>
        <v>2006</v>
      </c>
      <c r="I64" s="314">
        <f>+Fetch!A69</f>
        <v>38930</v>
      </c>
      <c r="J64" s="315">
        <f>'MONTHLY CURVES'!F64</f>
        <v>3.8545000000000003</v>
      </c>
      <c r="K64" s="316">
        <f>'BASIS WEIGHT'!V68</f>
        <v>0.15175</v>
      </c>
      <c r="L64" s="317">
        <f t="shared" si="2"/>
        <v>-0.35232305743243247</v>
      </c>
      <c r="M64" s="317">
        <f t="shared" si="3"/>
        <v>0.05</v>
      </c>
      <c r="N64" s="322">
        <f t="shared" si="4"/>
        <v>-0.15057305743243249</v>
      </c>
    </row>
    <row r="65" spans="8:14" x14ac:dyDescent="0.25">
      <c r="H65" s="167">
        <f t="shared" si="1"/>
        <v>2006</v>
      </c>
      <c r="I65" s="314">
        <f>+Fetch!A70</f>
        <v>38961</v>
      </c>
      <c r="J65" s="315">
        <f>'MONTHLY CURVES'!F65</f>
        <v>3.8485</v>
      </c>
      <c r="K65" s="316">
        <f>'BASIS WEIGHT'!V69</f>
        <v>5.2750000000000005E-2</v>
      </c>
      <c r="L65" s="317">
        <f t="shared" si="2"/>
        <v>-0.35232305743243247</v>
      </c>
      <c r="M65" s="317">
        <f t="shared" si="3"/>
        <v>0.05</v>
      </c>
      <c r="N65" s="322">
        <f t="shared" si="4"/>
        <v>-0.24957305743243247</v>
      </c>
    </row>
    <row r="66" spans="8:14" x14ac:dyDescent="0.25">
      <c r="H66" s="167">
        <f t="shared" si="1"/>
        <v>2006</v>
      </c>
      <c r="I66" s="314">
        <f>+Fetch!A71</f>
        <v>38991</v>
      </c>
      <c r="J66" s="315">
        <f>'MONTHLY CURVES'!F66</f>
        <v>3.8485</v>
      </c>
      <c r="K66" s="316">
        <f>'BASIS WEIGHT'!V70</f>
        <v>2.8000000000000004E-2</v>
      </c>
      <c r="L66" s="317">
        <f t="shared" si="2"/>
        <v>-0.35232305743243247</v>
      </c>
      <c r="M66" s="317">
        <f t="shared" si="3"/>
        <v>0.05</v>
      </c>
      <c r="N66" s="322">
        <f t="shared" si="4"/>
        <v>-0.27432305743243246</v>
      </c>
    </row>
    <row r="67" spans="8:14" x14ac:dyDescent="0.25">
      <c r="H67" s="167">
        <f t="shared" si="1"/>
        <v>2006</v>
      </c>
      <c r="I67" s="314">
        <f>+Fetch!A72</f>
        <v>39022</v>
      </c>
      <c r="J67" s="315">
        <f>'MONTHLY CURVES'!F67</f>
        <v>3.9975000000000001</v>
      </c>
      <c r="K67" s="316">
        <f>'BASIS WEIGHT'!V71</f>
        <v>8.0749999999999988E-2</v>
      </c>
      <c r="L67" s="317">
        <f t="shared" si="2"/>
        <v>-0.35232305743243247</v>
      </c>
      <c r="M67" s="317">
        <f t="shared" si="3"/>
        <v>0.05</v>
      </c>
      <c r="N67" s="322">
        <f t="shared" si="4"/>
        <v>-0.2215730574324325</v>
      </c>
    </row>
    <row r="68" spans="8:14" x14ac:dyDescent="0.25">
      <c r="H68" s="167">
        <f t="shared" si="1"/>
        <v>2006</v>
      </c>
      <c r="I68" s="314">
        <f>+Fetch!A73</f>
        <v>39052</v>
      </c>
      <c r="J68" s="315">
        <f>'MONTHLY CURVES'!F68</f>
        <v>4.1495000000000006</v>
      </c>
      <c r="K68" s="316">
        <f>'BASIS WEIGHT'!V72</f>
        <v>0.11250000000000002</v>
      </c>
      <c r="L68" s="317">
        <f t="shared" si="2"/>
        <v>-0.35232305743243247</v>
      </c>
      <c r="M68" s="317">
        <f t="shared" si="3"/>
        <v>0.05</v>
      </c>
      <c r="N68" s="322">
        <f t="shared" si="4"/>
        <v>-0.18982305743243244</v>
      </c>
    </row>
    <row r="69" spans="8:14" x14ac:dyDescent="0.25">
      <c r="H69" s="167">
        <f t="shared" si="1"/>
        <v>2007</v>
      </c>
      <c r="I69" s="314">
        <f>+Fetch!A74</f>
        <v>39083</v>
      </c>
      <c r="J69" s="315">
        <f>'MONTHLY CURVES'!F69</f>
        <v>4.2145000000000001</v>
      </c>
      <c r="K69" s="316">
        <f>'BASIS WEIGHT'!V73</f>
        <v>-5.2499999999999998E-2</v>
      </c>
      <c r="L69" s="317">
        <f t="shared" si="2"/>
        <v>-0.32188344594594598</v>
      </c>
      <c r="M69" s="317">
        <f t="shared" si="3"/>
        <v>0.05</v>
      </c>
      <c r="N69" s="322">
        <f t="shared" si="4"/>
        <v>-0.32438344594594598</v>
      </c>
    </row>
    <row r="70" spans="8:14" x14ac:dyDescent="0.25">
      <c r="H70" s="167">
        <f t="shared" si="1"/>
        <v>2007</v>
      </c>
      <c r="I70" s="314">
        <f>+Fetch!A75</f>
        <v>39114</v>
      </c>
      <c r="J70" s="315">
        <f>'MONTHLY CURVES'!F70</f>
        <v>4.1265000000000001</v>
      </c>
      <c r="K70" s="316">
        <f>'BASIS WEIGHT'!V74</f>
        <v>-6.25E-2</v>
      </c>
      <c r="L70" s="317">
        <f t="shared" si="2"/>
        <v>-0.32188344594594598</v>
      </c>
      <c r="M70" s="317">
        <f t="shared" si="3"/>
        <v>0.05</v>
      </c>
      <c r="N70" s="322">
        <f t="shared" si="4"/>
        <v>-0.33438344594594599</v>
      </c>
    </row>
    <row r="71" spans="8:14" x14ac:dyDescent="0.25">
      <c r="H71" s="167">
        <f t="shared" ref="H71:H134" si="6">YEAR(I71)</f>
        <v>2007</v>
      </c>
      <c r="I71" s="314">
        <f>+Fetch!A76</f>
        <v>39142</v>
      </c>
      <c r="J71" s="315">
        <f>'MONTHLY CURVES'!F71</f>
        <v>3.9874999999999998</v>
      </c>
      <c r="K71" s="316">
        <f>'BASIS WEIGHT'!V75</f>
        <v>-0.1225</v>
      </c>
      <c r="L71" s="317">
        <f t="shared" ref="L71:L134" si="7">SUMIF($A$6:$A$29,H71,$D$6:$D$29)</f>
        <v>-0.32188344594594598</v>
      </c>
      <c r="M71" s="317">
        <f t="shared" ref="M71:M134" si="8">SUMIF($A$6:$A$29,H71,$E$6:$E$29)</f>
        <v>0.05</v>
      </c>
      <c r="N71" s="322">
        <f t="shared" ref="N71:N134" si="9">SUM(K71:M71)</f>
        <v>-0.39438344594594599</v>
      </c>
    </row>
    <row r="72" spans="8:14" x14ac:dyDescent="0.25">
      <c r="H72" s="167">
        <f t="shared" si="6"/>
        <v>2007</v>
      </c>
      <c r="I72" s="314">
        <f>+Fetch!A77</f>
        <v>39173</v>
      </c>
      <c r="J72" s="315">
        <f>'MONTHLY CURVES'!F72</f>
        <v>3.8335000000000004</v>
      </c>
      <c r="K72" s="316">
        <f>'BASIS WEIGHT'!V76</f>
        <v>-0.1</v>
      </c>
      <c r="L72" s="317">
        <f t="shared" si="7"/>
        <v>-0.32188344594594598</v>
      </c>
      <c r="M72" s="317">
        <f t="shared" si="8"/>
        <v>0.05</v>
      </c>
      <c r="N72" s="322">
        <f t="shared" si="9"/>
        <v>-0.37188344594594597</v>
      </c>
    </row>
    <row r="73" spans="8:14" x14ac:dyDescent="0.25">
      <c r="H73" s="167">
        <f t="shared" si="6"/>
        <v>2007</v>
      </c>
      <c r="I73" s="314">
        <f>+Fetch!A78</f>
        <v>39203</v>
      </c>
      <c r="J73" s="315">
        <f>'MONTHLY CURVES'!F73</f>
        <v>3.8385000000000002</v>
      </c>
      <c r="K73" s="316">
        <f>'BASIS WEIGHT'!V77</f>
        <v>-0.1</v>
      </c>
      <c r="L73" s="317">
        <f t="shared" si="7"/>
        <v>-0.32188344594594598</v>
      </c>
      <c r="M73" s="317">
        <f t="shared" si="8"/>
        <v>0.05</v>
      </c>
      <c r="N73" s="322">
        <f t="shared" si="9"/>
        <v>-0.37188344594594597</v>
      </c>
    </row>
    <row r="74" spans="8:14" x14ac:dyDescent="0.25">
      <c r="H74" s="167">
        <f t="shared" si="6"/>
        <v>2007</v>
      </c>
      <c r="I74" s="314">
        <f>+Fetch!A79</f>
        <v>39234</v>
      </c>
      <c r="J74" s="315">
        <f>'MONTHLY CURVES'!F74</f>
        <v>3.8765000000000001</v>
      </c>
      <c r="K74" s="316">
        <f>'BASIS WEIGHT'!V78</f>
        <v>-0.1</v>
      </c>
      <c r="L74" s="317">
        <f t="shared" si="7"/>
        <v>-0.32188344594594598</v>
      </c>
      <c r="M74" s="317">
        <f t="shared" si="8"/>
        <v>0.05</v>
      </c>
      <c r="N74" s="322">
        <f t="shared" si="9"/>
        <v>-0.37188344594594597</v>
      </c>
    </row>
    <row r="75" spans="8:14" x14ac:dyDescent="0.25">
      <c r="H75" s="167">
        <f t="shared" si="6"/>
        <v>2007</v>
      </c>
      <c r="I75" s="314">
        <f>+Fetch!A80</f>
        <v>39264</v>
      </c>
      <c r="J75" s="315">
        <f>'MONTHLY CURVES'!F75</f>
        <v>3.9215</v>
      </c>
      <c r="K75" s="316">
        <f>'BASIS WEIGHT'!V79</f>
        <v>-0.1</v>
      </c>
      <c r="L75" s="317">
        <f t="shared" si="7"/>
        <v>-0.32188344594594598</v>
      </c>
      <c r="M75" s="317">
        <f t="shared" si="8"/>
        <v>0.05</v>
      </c>
      <c r="N75" s="322">
        <f t="shared" si="9"/>
        <v>-0.37188344594594597</v>
      </c>
    </row>
    <row r="76" spans="8:14" x14ac:dyDescent="0.25">
      <c r="H76" s="167">
        <f t="shared" si="6"/>
        <v>2007</v>
      </c>
      <c r="I76" s="314">
        <f>+Fetch!A81</f>
        <v>39295</v>
      </c>
      <c r="J76" s="315">
        <f>'MONTHLY CURVES'!F76</f>
        <v>3.9595000000000002</v>
      </c>
      <c r="K76" s="316">
        <f>'BASIS WEIGHT'!V80</f>
        <v>-0.1</v>
      </c>
      <c r="L76" s="317">
        <f t="shared" si="7"/>
        <v>-0.32188344594594598</v>
      </c>
      <c r="M76" s="317">
        <f t="shared" si="8"/>
        <v>0.05</v>
      </c>
      <c r="N76" s="322">
        <f t="shared" si="9"/>
        <v>-0.37188344594594597</v>
      </c>
    </row>
    <row r="77" spans="8:14" x14ac:dyDescent="0.25">
      <c r="H77" s="167">
        <f t="shared" si="6"/>
        <v>2007</v>
      </c>
      <c r="I77" s="314">
        <f>+Fetch!A82</f>
        <v>39326</v>
      </c>
      <c r="J77" s="315">
        <f>'MONTHLY CURVES'!F77</f>
        <v>3.9535</v>
      </c>
      <c r="K77" s="316">
        <f>'BASIS WEIGHT'!V81</f>
        <v>-0.13</v>
      </c>
      <c r="L77" s="317">
        <f t="shared" si="7"/>
        <v>-0.32188344594594598</v>
      </c>
      <c r="M77" s="317">
        <f t="shared" si="8"/>
        <v>0.05</v>
      </c>
      <c r="N77" s="322">
        <f t="shared" si="9"/>
        <v>-0.40188344594594599</v>
      </c>
    </row>
    <row r="78" spans="8:14" x14ac:dyDescent="0.25">
      <c r="H78" s="167">
        <f t="shared" si="6"/>
        <v>2007</v>
      </c>
      <c r="I78" s="314">
        <f>+Fetch!A83</f>
        <v>39356</v>
      </c>
      <c r="J78" s="315">
        <f>'MONTHLY CURVES'!F78</f>
        <v>3.9535</v>
      </c>
      <c r="K78" s="316">
        <f>'BASIS WEIGHT'!V82</f>
        <v>-0.1</v>
      </c>
      <c r="L78" s="317">
        <f t="shared" si="7"/>
        <v>-0.32188344594594598</v>
      </c>
      <c r="M78" s="317">
        <f t="shared" si="8"/>
        <v>0.05</v>
      </c>
      <c r="N78" s="322">
        <f t="shared" si="9"/>
        <v>-0.37188344594594597</v>
      </c>
    </row>
    <row r="79" spans="8:14" x14ac:dyDescent="0.25">
      <c r="H79" s="167">
        <f t="shared" si="6"/>
        <v>2007</v>
      </c>
      <c r="I79" s="314">
        <f>+Fetch!A84</f>
        <v>39387</v>
      </c>
      <c r="J79" s="315">
        <f>'MONTHLY CURVES'!F79</f>
        <v>4.1025</v>
      </c>
      <c r="K79" s="316">
        <f>'BASIS WEIGHT'!V83</f>
        <v>-0.06</v>
      </c>
      <c r="L79" s="317">
        <f t="shared" si="7"/>
        <v>-0.32188344594594598</v>
      </c>
      <c r="M79" s="317">
        <f t="shared" si="8"/>
        <v>0.05</v>
      </c>
      <c r="N79" s="322">
        <f t="shared" si="9"/>
        <v>-0.33188344594594599</v>
      </c>
    </row>
    <row r="80" spans="8:14" x14ac:dyDescent="0.25">
      <c r="H80" s="167">
        <f t="shared" si="6"/>
        <v>2007</v>
      </c>
      <c r="I80" s="314">
        <f>+Fetch!A85</f>
        <v>39417</v>
      </c>
      <c r="J80" s="315">
        <f>'MONTHLY CURVES'!F80</f>
        <v>4.2545000000000002</v>
      </c>
      <c r="K80" s="316">
        <f>'BASIS WEIGHT'!V84</f>
        <v>-7.2499999999999995E-2</v>
      </c>
      <c r="L80" s="317">
        <f t="shared" si="7"/>
        <v>-0.32188344594594598</v>
      </c>
      <c r="M80" s="317">
        <f t="shared" si="8"/>
        <v>0.05</v>
      </c>
      <c r="N80" s="322">
        <f t="shared" si="9"/>
        <v>-0.344383445945946</v>
      </c>
    </row>
    <row r="81" spans="8:14" x14ac:dyDescent="0.25">
      <c r="H81" s="167">
        <f t="shared" si="6"/>
        <v>2008</v>
      </c>
      <c r="I81" s="314">
        <f>+Fetch!A86</f>
        <v>39448</v>
      </c>
      <c r="J81" s="315">
        <f>'MONTHLY CURVES'!F81</f>
        <v>4.3220000000000001</v>
      </c>
      <c r="K81" s="316">
        <f>'BASIS WEIGHT'!V85</f>
        <v>-4.9999999999999996E-2</v>
      </c>
      <c r="L81" s="317">
        <f t="shared" si="7"/>
        <v>-0.32188344594594598</v>
      </c>
      <c r="M81" s="317">
        <f t="shared" si="8"/>
        <v>0.05</v>
      </c>
      <c r="N81" s="322">
        <f t="shared" si="9"/>
        <v>-0.32188344594594598</v>
      </c>
    </row>
    <row r="82" spans="8:14" x14ac:dyDescent="0.25">
      <c r="H82" s="167">
        <f t="shared" si="6"/>
        <v>2008</v>
      </c>
      <c r="I82" s="314">
        <f>+Fetch!A87</f>
        <v>39479</v>
      </c>
      <c r="J82" s="315">
        <f>'MONTHLY CURVES'!F82</f>
        <v>4.234</v>
      </c>
      <c r="K82" s="316">
        <f>'BASIS WEIGHT'!V86</f>
        <v>-0.06</v>
      </c>
      <c r="L82" s="317">
        <f t="shared" si="7"/>
        <v>-0.32188344594594598</v>
      </c>
      <c r="M82" s="317">
        <f t="shared" si="8"/>
        <v>0.05</v>
      </c>
      <c r="N82" s="322">
        <f t="shared" si="9"/>
        <v>-0.33188344594594599</v>
      </c>
    </row>
    <row r="83" spans="8:14" x14ac:dyDescent="0.25">
      <c r="H83" s="167">
        <f t="shared" si="6"/>
        <v>2008</v>
      </c>
      <c r="I83" s="314">
        <f>+Fetch!A88</f>
        <v>39508</v>
      </c>
      <c r="J83" s="315">
        <f>'MONTHLY CURVES'!F83</f>
        <v>4.0949999999999998</v>
      </c>
      <c r="K83" s="316">
        <f>'BASIS WEIGHT'!V87</f>
        <v>-0.12</v>
      </c>
      <c r="L83" s="317">
        <f t="shared" si="7"/>
        <v>-0.32188344594594598</v>
      </c>
      <c r="M83" s="317">
        <f t="shared" si="8"/>
        <v>0.05</v>
      </c>
      <c r="N83" s="322">
        <f t="shared" si="9"/>
        <v>-0.39188344594594599</v>
      </c>
    </row>
    <row r="84" spans="8:14" x14ac:dyDescent="0.25">
      <c r="H84" s="167">
        <f t="shared" si="6"/>
        <v>2008</v>
      </c>
      <c r="I84" s="314">
        <f>+Fetch!A89</f>
        <v>39539</v>
      </c>
      <c r="J84" s="315">
        <f>'MONTHLY CURVES'!F84</f>
        <v>3.9410000000000003</v>
      </c>
      <c r="K84" s="316">
        <f>'BASIS WEIGHT'!V88</f>
        <v>-9.7500000000000003E-2</v>
      </c>
      <c r="L84" s="317">
        <f t="shared" si="7"/>
        <v>-0.32188344594594598</v>
      </c>
      <c r="M84" s="317">
        <f t="shared" si="8"/>
        <v>0.05</v>
      </c>
      <c r="N84" s="322">
        <f t="shared" si="9"/>
        <v>-0.36938344594594602</v>
      </c>
    </row>
    <row r="85" spans="8:14" x14ac:dyDescent="0.25">
      <c r="H85" s="167">
        <f t="shared" si="6"/>
        <v>2008</v>
      </c>
      <c r="I85" s="314">
        <f>+Fetch!A90</f>
        <v>39569</v>
      </c>
      <c r="J85" s="315">
        <f>'MONTHLY CURVES'!F85</f>
        <v>3.9460000000000002</v>
      </c>
      <c r="K85" s="316">
        <f>'BASIS WEIGHT'!V89</f>
        <v>-9.7500000000000003E-2</v>
      </c>
      <c r="L85" s="317">
        <f t="shared" si="7"/>
        <v>-0.32188344594594598</v>
      </c>
      <c r="M85" s="317">
        <f t="shared" si="8"/>
        <v>0.05</v>
      </c>
      <c r="N85" s="322">
        <f t="shared" si="9"/>
        <v>-0.36938344594594602</v>
      </c>
    </row>
    <row r="86" spans="8:14" x14ac:dyDescent="0.25">
      <c r="H86" s="167">
        <f t="shared" si="6"/>
        <v>2008</v>
      </c>
      <c r="I86" s="314">
        <f>+Fetch!A91</f>
        <v>39600</v>
      </c>
      <c r="J86" s="315">
        <f>'MONTHLY CURVES'!F86</f>
        <v>3.984</v>
      </c>
      <c r="K86" s="316">
        <f>'BASIS WEIGHT'!V90</f>
        <v>-9.7500000000000003E-2</v>
      </c>
      <c r="L86" s="317">
        <f t="shared" si="7"/>
        <v>-0.32188344594594598</v>
      </c>
      <c r="M86" s="317">
        <f t="shared" si="8"/>
        <v>0.05</v>
      </c>
      <c r="N86" s="322">
        <f t="shared" si="9"/>
        <v>-0.36938344594594602</v>
      </c>
    </row>
    <row r="87" spans="8:14" x14ac:dyDescent="0.25">
      <c r="H87" s="167">
        <f t="shared" si="6"/>
        <v>2008</v>
      </c>
      <c r="I87" s="314">
        <f>+Fetch!A92</f>
        <v>39630</v>
      </c>
      <c r="J87" s="315">
        <f>'MONTHLY CURVES'!F87</f>
        <v>4.0289999999999999</v>
      </c>
      <c r="K87" s="316">
        <f>'BASIS WEIGHT'!V91</f>
        <v>-9.7500000000000003E-2</v>
      </c>
      <c r="L87" s="317">
        <f t="shared" si="7"/>
        <v>-0.32188344594594598</v>
      </c>
      <c r="M87" s="317">
        <f t="shared" si="8"/>
        <v>0.05</v>
      </c>
      <c r="N87" s="322">
        <f t="shared" si="9"/>
        <v>-0.36938344594594602</v>
      </c>
    </row>
    <row r="88" spans="8:14" x14ac:dyDescent="0.25">
      <c r="H88" s="167">
        <f t="shared" si="6"/>
        <v>2008</v>
      </c>
      <c r="I88" s="314">
        <f>+Fetch!A93</f>
        <v>39661</v>
      </c>
      <c r="J88" s="315">
        <f>'MONTHLY CURVES'!F88</f>
        <v>4.0670000000000002</v>
      </c>
      <c r="K88" s="316">
        <f>'BASIS WEIGHT'!V92</f>
        <v>-9.7500000000000003E-2</v>
      </c>
      <c r="L88" s="317">
        <f t="shared" si="7"/>
        <v>-0.32188344594594598</v>
      </c>
      <c r="M88" s="317">
        <f t="shared" si="8"/>
        <v>0.05</v>
      </c>
      <c r="N88" s="322">
        <f t="shared" si="9"/>
        <v>-0.36938344594594602</v>
      </c>
    </row>
    <row r="89" spans="8:14" x14ac:dyDescent="0.25">
      <c r="H89" s="167">
        <f t="shared" si="6"/>
        <v>2008</v>
      </c>
      <c r="I89" s="314">
        <f>+Fetch!A94</f>
        <v>39692</v>
      </c>
      <c r="J89" s="315">
        <f>'MONTHLY CURVES'!F89</f>
        <v>4.0609999999999999</v>
      </c>
      <c r="K89" s="316">
        <f>'BASIS WEIGHT'!V93</f>
        <v>-0.1275</v>
      </c>
      <c r="L89" s="317">
        <f t="shared" si="7"/>
        <v>-0.32188344594594598</v>
      </c>
      <c r="M89" s="317">
        <f t="shared" si="8"/>
        <v>0.05</v>
      </c>
      <c r="N89" s="322">
        <f t="shared" si="9"/>
        <v>-0.39938344594594599</v>
      </c>
    </row>
    <row r="90" spans="8:14" x14ac:dyDescent="0.25">
      <c r="H90" s="167">
        <f t="shared" si="6"/>
        <v>2008</v>
      </c>
      <c r="I90" s="314">
        <f>+Fetch!A95</f>
        <v>39722</v>
      </c>
      <c r="J90" s="315">
        <f>'MONTHLY CURVES'!F90</f>
        <v>4.0609999999999999</v>
      </c>
      <c r="K90" s="316">
        <f>'BASIS WEIGHT'!V94</f>
        <v>-9.7500000000000003E-2</v>
      </c>
      <c r="L90" s="317">
        <f t="shared" si="7"/>
        <v>-0.32188344594594598</v>
      </c>
      <c r="M90" s="317">
        <f t="shared" si="8"/>
        <v>0.05</v>
      </c>
      <c r="N90" s="322">
        <f t="shared" si="9"/>
        <v>-0.36938344594594602</v>
      </c>
    </row>
    <row r="91" spans="8:14" x14ac:dyDescent="0.25">
      <c r="H91" s="167">
        <f t="shared" si="6"/>
        <v>2008</v>
      </c>
      <c r="I91" s="314">
        <f>+Fetch!A96</f>
        <v>39753</v>
      </c>
      <c r="J91" s="315">
        <f>'MONTHLY CURVES'!F91</f>
        <v>4.21</v>
      </c>
      <c r="K91" s="316">
        <f>'BASIS WEIGHT'!V95</f>
        <v>-4.7500000000000001E-2</v>
      </c>
      <c r="L91" s="317">
        <f t="shared" si="7"/>
        <v>-0.32188344594594598</v>
      </c>
      <c r="M91" s="317">
        <f t="shared" si="8"/>
        <v>0.05</v>
      </c>
      <c r="N91" s="322">
        <f t="shared" si="9"/>
        <v>-0.31938344594594598</v>
      </c>
    </row>
    <row r="92" spans="8:14" x14ac:dyDescent="0.25">
      <c r="H92" s="167">
        <f t="shared" si="6"/>
        <v>2008</v>
      </c>
      <c r="I92" s="314">
        <f>+Fetch!A97</f>
        <v>39783</v>
      </c>
      <c r="J92" s="315">
        <f>'MONTHLY CURVES'!F92</f>
        <v>4.3620000000000001</v>
      </c>
      <c r="K92" s="316">
        <f>'BASIS WEIGHT'!V96</f>
        <v>-0.06</v>
      </c>
      <c r="L92" s="317">
        <f t="shared" si="7"/>
        <v>-0.32188344594594598</v>
      </c>
      <c r="M92" s="317">
        <f t="shared" si="8"/>
        <v>0.05</v>
      </c>
      <c r="N92" s="322">
        <f t="shared" si="9"/>
        <v>-0.33188344594594599</v>
      </c>
    </row>
    <row r="93" spans="8:14" x14ac:dyDescent="0.25">
      <c r="H93" s="167">
        <f t="shared" si="6"/>
        <v>2009</v>
      </c>
      <c r="I93" s="314">
        <f>+Fetch!A98</f>
        <v>39814</v>
      </c>
      <c r="J93" s="315">
        <f>'MONTHLY CURVES'!F93</f>
        <v>4.4320000000000004</v>
      </c>
      <c r="K93" s="316">
        <f>'BASIS WEIGHT'!V97</f>
        <v>-3.7499999999999999E-2</v>
      </c>
      <c r="L93" s="317">
        <f t="shared" si="7"/>
        <v>-0.32188344594594598</v>
      </c>
      <c r="M93" s="317">
        <f t="shared" si="8"/>
        <v>0.05</v>
      </c>
      <c r="N93" s="322">
        <f t="shared" si="9"/>
        <v>-0.30938344594594597</v>
      </c>
    </row>
    <row r="94" spans="8:14" x14ac:dyDescent="0.25">
      <c r="H94" s="167">
        <f t="shared" si="6"/>
        <v>2009</v>
      </c>
      <c r="I94" s="314">
        <f>+Fetch!A99</f>
        <v>39845</v>
      </c>
      <c r="J94" s="315">
        <f>'MONTHLY CURVES'!F94</f>
        <v>4.3440000000000003</v>
      </c>
      <c r="K94" s="316">
        <f>'BASIS WEIGHT'!V98</f>
        <v>-4.7500000000000001E-2</v>
      </c>
      <c r="L94" s="317">
        <f t="shared" si="7"/>
        <v>-0.32188344594594598</v>
      </c>
      <c r="M94" s="317">
        <f t="shared" si="8"/>
        <v>0.05</v>
      </c>
      <c r="N94" s="322">
        <f t="shared" si="9"/>
        <v>-0.31938344594594598</v>
      </c>
    </row>
    <row r="95" spans="8:14" x14ac:dyDescent="0.25">
      <c r="H95" s="167">
        <f t="shared" si="6"/>
        <v>2009</v>
      </c>
      <c r="I95" s="314">
        <f>+Fetch!A100</f>
        <v>39873</v>
      </c>
      <c r="J95" s="315">
        <f>'MONTHLY CURVES'!F95</f>
        <v>4.2050000000000001</v>
      </c>
      <c r="K95" s="316">
        <f>'BASIS WEIGHT'!V99</f>
        <v>-0.1075</v>
      </c>
      <c r="L95" s="317">
        <f t="shared" si="7"/>
        <v>-0.32188344594594598</v>
      </c>
      <c r="M95" s="317">
        <f t="shared" si="8"/>
        <v>0.05</v>
      </c>
      <c r="N95" s="322">
        <f t="shared" si="9"/>
        <v>-0.37938344594594597</v>
      </c>
    </row>
    <row r="96" spans="8:14" x14ac:dyDescent="0.25">
      <c r="H96" s="167">
        <f t="shared" si="6"/>
        <v>2009</v>
      </c>
      <c r="I96" s="314">
        <f>+Fetch!A101</f>
        <v>39904</v>
      </c>
      <c r="J96" s="315">
        <f>'MONTHLY CURVES'!F96</f>
        <v>4.0510000000000002</v>
      </c>
      <c r="K96" s="316">
        <f>'BASIS WEIGHT'!V100</f>
        <v>-8.4999999999999992E-2</v>
      </c>
      <c r="L96" s="317">
        <f t="shared" si="7"/>
        <v>-0.32188344594594598</v>
      </c>
      <c r="M96" s="317">
        <f t="shared" si="8"/>
        <v>0.05</v>
      </c>
      <c r="N96" s="322">
        <f t="shared" si="9"/>
        <v>-0.35688344594594595</v>
      </c>
    </row>
    <row r="97" spans="8:14" x14ac:dyDescent="0.25">
      <c r="H97" s="167">
        <f t="shared" si="6"/>
        <v>2009</v>
      </c>
      <c r="I97" s="314">
        <f>+Fetch!A102</f>
        <v>39934</v>
      </c>
      <c r="J97" s="315">
        <f>'MONTHLY CURVES'!F97</f>
        <v>4.056</v>
      </c>
      <c r="K97" s="316">
        <f>'BASIS WEIGHT'!V101</f>
        <v>-8.4999999999999992E-2</v>
      </c>
      <c r="L97" s="317">
        <f t="shared" si="7"/>
        <v>-0.32188344594594598</v>
      </c>
      <c r="M97" s="317">
        <f t="shared" si="8"/>
        <v>0.05</v>
      </c>
      <c r="N97" s="322">
        <f t="shared" si="9"/>
        <v>-0.35688344594594595</v>
      </c>
    </row>
    <row r="98" spans="8:14" x14ac:dyDescent="0.25">
      <c r="H98" s="167">
        <f t="shared" si="6"/>
        <v>2009</v>
      </c>
      <c r="I98" s="314">
        <f>+Fetch!A103</f>
        <v>39965</v>
      </c>
      <c r="J98" s="315">
        <f>'MONTHLY CURVES'!F98</f>
        <v>4.0940000000000003</v>
      </c>
      <c r="K98" s="316">
        <f>'BASIS WEIGHT'!V102</f>
        <v>-8.4999999999999992E-2</v>
      </c>
      <c r="L98" s="317">
        <f t="shared" si="7"/>
        <v>-0.32188344594594598</v>
      </c>
      <c r="M98" s="317">
        <f t="shared" si="8"/>
        <v>0.05</v>
      </c>
      <c r="N98" s="322">
        <f t="shared" si="9"/>
        <v>-0.35688344594594595</v>
      </c>
    </row>
    <row r="99" spans="8:14" x14ac:dyDescent="0.25">
      <c r="H99" s="167">
        <f t="shared" si="6"/>
        <v>2009</v>
      </c>
      <c r="I99" s="314">
        <f>+Fetch!A104</f>
        <v>39995</v>
      </c>
      <c r="J99" s="315">
        <f>'MONTHLY CURVES'!F99</f>
        <v>4.1390000000000002</v>
      </c>
      <c r="K99" s="316">
        <f>'BASIS WEIGHT'!V103</f>
        <v>-8.4999999999999992E-2</v>
      </c>
      <c r="L99" s="317">
        <f t="shared" si="7"/>
        <v>-0.32188344594594598</v>
      </c>
      <c r="M99" s="317">
        <f t="shared" si="8"/>
        <v>0.05</v>
      </c>
      <c r="N99" s="322">
        <f t="shared" si="9"/>
        <v>-0.35688344594594595</v>
      </c>
    </row>
    <row r="100" spans="8:14" x14ac:dyDescent="0.25">
      <c r="H100" s="167">
        <f t="shared" si="6"/>
        <v>2009</v>
      </c>
      <c r="I100" s="314">
        <f>+Fetch!A105</f>
        <v>40026</v>
      </c>
      <c r="J100" s="315">
        <f>'MONTHLY CURVES'!F100</f>
        <v>4.1770000000000005</v>
      </c>
      <c r="K100" s="316">
        <f>'BASIS WEIGHT'!V104</f>
        <v>-8.4999999999999992E-2</v>
      </c>
      <c r="L100" s="317">
        <f t="shared" si="7"/>
        <v>-0.32188344594594598</v>
      </c>
      <c r="M100" s="317">
        <f t="shared" si="8"/>
        <v>0.05</v>
      </c>
      <c r="N100" s="322">
        <f t="shared" si="9"/>
        <v>-0.35688344594594595</v>
      </c>
    </row>
    <row r="101" spans="8:14" x14ac:dyDescent="0.25">
      <c r="H101" s="167">
        <f t="shared" si="6"/>
        <v>2009</v>
      </c>
      <c r="I101" s="314">
        <f>+Fetch!A106</f>
        <v>40057</v>
      </c>
      <c r="J101" s="315">
        <f>'MONTHLY CURVES'!F101</f>
        <v>4.1710000000000003</v>
      </c>
      <c r="K101" s="316">
        <f>'BASIS WEIGHT'!V105</f>
        <v>-0.115</v>
      </c>
      <c r="L101" s="317">
        <f t="shared" si="7"/>
        <v>-0.32188344594594598</v>
      </c>
      <c r="M101" s="317">
        <f t="shared" si="8"/>
        <v>0.05</v>
      </c>
      <c r="N101" s="322">
        <f t="shared" si="9"/>
        <v>-0.38688344594594598</v>
      </c>
    </row>
    <row r="102" spans="8:14" x14ac:dyDescent="0.25">
      <c r="H102" s="167">
        <f t="shared" si="6"/>
        <v>2009</v>
      </c>
      <c r="I102" s="314">
        <f>+Fetch!A107</f>
        <v>40087</v>
      </c>
      <c r="J102" s="315">
        <f>'MONTHLY CURVES'!F102</f>
        <v>4.1710000000000003</v>
      </c>
      <c r="K102" s="316">
        <f>'BASIS WEIGHT'!V106</f>
        <v>-8.4999999999999992E-2</v>
      </c>
      <c r="L102" s="317">
        <f t="shared" si="7"/>
        <v>-0.32188344594594598</v>
      </c>
      <c r="M102" s="317">
        <f t="shared" si="8"/>
        <v>0.05</v>
      </c>
      <c r="N102" s="322">
        <f t="shared" si="9"/>
        <v>-0.35688344594594595</v>
      </c>
    </row>
    <row r="103" spans="8:14" x14ac:dyDescent="0.25">
      <c r="H103" s="167">
        <f t="shared" si="6"/>
        <v>2009</v>
      </c>
      <c r="I103" s="314">
        <f>+Fetch!A108</f>
        <v>40118</v>
      </c>
      <c r="J103" s="315">
        <f>'MONTHLY CURVES'!F103</f>
        <v>4.32</v>
      </c>
      <c r="K103" s="316">
        <f>'BASIS WEIGHT'!V107</f>
        <v>-4.4500000000000005E-2</v>
      </c>
      <c r="L103" s="317">
        <f t="shared" si="7"/>
        <v>-0.32188344594594598</v>
      </c>
      <c r="M103" s="317">
        <f t="shared" si="8"/>
        <v>0.05</v>
      </c>
      <c r="N103" s="322">
        <f t="shared" si="9"/>
        <v>-0.31638344594594597</v>
      </c>
    </row>
    <row r="104" spans="8:14" x14ac:dyDescent="0.25">
      <c r="H104" s="167">
        <f t="shared" si="6"/>
        <v>2009</v>
      </c>
      <c r="I104" s="314">
        <f>+Fetch!A109</f>
        <v>40148</v>
      </c>
      <c r="J104" s="315">
        <f>'MONTHLY CURVES'!F104</f>
        <v>4.4720000000000004</v>
      </c>
      <c r="K104" s="316">
        <f>'BASIS WEIGHT'!V108</f>
        <v>-5.7000000000000009E-2</v>
      </c>
      <c r="L104" s="317">
        <f t="shared" si="7"/>
        <v>-0.32188344594594598</v>
      </c>
      <c r="M104" s="317">
        <f t="shared" si="8"/>
        <v>0.05</v>
      </c>
      <c r="N104" s="322">
        <f t="shared" si="9"/>
        <v>-0.32888344594594598</v>
      </c>
    </row>
    <row r="105" spans="8:14" x14ac:dyDescent="0.25">
      <c r="H105" s="167">
        <f t="shared" si="6"/>
        <v>2010</v>
      </c>
      <c r="I105" s="314">
        <f>+Fetch!A110</f>
        <v>40179</v>
      </c>
      <c r="J105" s="315">
        <f>'MONTHLY CURVES'!F105</f>
        <v>4.5445000000000002</v>
      </c>
      <c r="K105" s="316">
        <f>'BASIS WEIGHT'!V109</f>
        <v>-3.4500000000000003E-2</v>
      </c>
      <c r="L105" s="317">
        <f t="shared" si="7"/>
        <v>-0.32188344594594598</v>
      </c>
      <c r="M105" s="317">
        <f t="shared" si="8"/>
        <v>0.05</v>
      </c>
      <c r="N105" s="322">
        <f t="shared" si="9"/>
        <v>-0.30638344594594596</v>
      </c>
    </row>
    <row r="106" spans="8:14" x14ac:dyDescent="0.25">
      <c r="H106" s="167">
        <f t="shared" si="6"/>
        <v>2010</v>
      </c>
      <c r="I106" s="314">
        <f>+Fetch!A111</f>
        <v>40210</v>
      </c>
      <c r="J106" s="315">
        <f>'MONTHLY CURVES'!F106</f>
        <v>4.4565000000000001</v>
      </c>
      <c r="K106" s="316">
        <f>'BASIS WEIGHT'!V110</f>
        <v>-4.4500000000000005E-2</v>
      </c>
      <c r="L106" s="317">
        <f t="shared" si="7"/>
        <v>-0.32188344594594598</v>
      </c>
      <c r="M106" s="317">
        <f t="shared" si="8"/>
        <v>0.05</v>
      </c>
      <c r="N106" s="322">
        <f t="shared" si="9"/>
        <v>-0.31638344594594597</v>
      </c>
    </row>
    <row r="107" spans="8:14" x14ac:dyDescent="0.25">
      <c r="H107" s="167">
        <f t="shared" si="6"/>
        <v>2010</v>
      </c>
      <c r="I107" s="314">
        <f>+Fetch!A112</f>
        <v>40238</v>
      </c>
      <c r="J107" s="315">
        <f>'MONTHLY CURVES'!F107</f>
        <v>4.3174999999999999</v>
      </c>
      <c r="K107" s="316">
        <f>'BASIS WEIGHT'!V111</f>
        <v>-0.10450000000000001</v>
      </c>
      <c r="L107" s="317">
        <f t="shared" si="7"/>
        <v>-0.32188344594594598</v>
      </c>
      <c r="M107" s="317">
        <f t="shared" si="8"/>
        <v>0.05</v>
      </c>
      <c r="N107" s="322">
        <f t="shared" si="9"/>
        <v>-0.37638344594594603</v>
      </c>
    </row>
    <row r="108" spans="8:14" x14ac:dyDescent="0.25">
      <c r="H108" s="167">
        <f t="shared" si="6"/>
        <v>2010</v>
      </c>
      <c r="I108" s="314">
        <f>+Fetch!A113</f>
        <v>40269</v>
      </c>
      <c r="J108" s="315">
        <f>'MONTHLY CURVES'!F108</f>
        <v>4.1635</v>
      </c>
      <c r="K108" s="316">
        <f>'BASIS WEIGHT'!V112</f>
        <v>-8.2000000000000003E-2</v>
      </c>
      <c r="L108" s="317">
        <f t="shared" si="7"/>
        <v>-0.32188344594594598</v>
      </c>
      <c r="M108" s="317">
        <f t="shared" si="8"/>
        <v>0.05</v>
      </c>
      <c r="N108" s="322">
        <f t="shared" si="9"/>
        <v>-0.35388344594594601</v>
      </c>
    </row>
    <row r="109" spans="8:14" x14ac:dyDescent="0.25">
      <c r="H109" s="167">
        <f t="shared" si="6"/>
        <v>2010</v>
      </c>
      <c r="I109" s="314">
        <f>+Fetch!A114</f>
        <v>40299</v>
      </c>
      <c r="J109" s="315">
        <f>'MONTHLY CURVES'!F109</f>
        <v>4.1684999999999999</v>
      </c>
      <c r="K109" s="316">
        <f>'BASIS WEIGHT'!V113</f>
        <v>-8.2000000000000003E-2</v>
      </c>
      <c r="L109" s="317">
        <f t="shared" si="7"/>
        <v>-0.32188344594594598</v>
      </c>
      <c r="M109" s="317">
        <f t="shared" si="8"/>
        <v>0.05</v>
      </c>
      <c r="N109" s="322">
        <f t="shared" si="9"/>
        <v>-0.35388344594594601</v>
      </c>
    </row>
    <row r="110" spans="8:14" x14ac:dyDescent="0.25">
      <c r="H110" s="167">
        <f t="shared" si="6"/>
        <v>2010</v>
      </c>
      <c r="I110" s="314">
        <f>+Fetch!A115</f>
        <v>40330</v>
      </c>
      <c r="J110" s="315">
        <f>'MONTHLY CURVES'!F110</f>
        <v>4.2065000000000001</v>
      </c>
      <c r="K110" s="316">
        <f>'BASIS WEIGHT'!V114</f>
        <v>-8.2000000000000003E-2</v>
      </c>
      <c r="L110" s="317">
        <f t="shared" si="7"/>
        <v>-0.32188344594594598</v>
      </c>
      <c r="M110" s="317">
        <f t="shared" si="8"/>
        <v>0.05</v>
      </c>
      <c r="N110" s="322">
        <f t="shared" si="9"/>
        <v>-0.35388344594594601</v>
      </c>
    </row>
    <row r="111" spans="8:14" x14ac:dyDescent="0.25">
      <c r="H111" s="167">
        <f t="shared" si="6"/>
        <v>2010</v>
      </c>
      <c r="I111" s="314">
        <f>+Fetch!A116</f>
        <v>40360</v>
      </c>
      <c r="J111" s="315">
        <f>'MONTHLY CURVES'!F111</f>
        <v>4.2515000000000001</v>
      </c>
      <c r="K111" s="316">
        <f>'BASIS WEIGHT'!V115</f>
        <v>-8.2000000000000003E-2</v>
      </c>
      <c r="L111" s="317">
        <f t="shared" si="7"/>
        <v>-0.32188344594594598</v>
      </c>
      <c r="M111" s="317">
        <f t="shared" si="8"/>
        <v>0.05</v>
      </c>
      <c r="N111" s="322">
        <f t="shared" si="9"/>
        <v>-0.35388344594594601</v>
      </c>
    </row>
    <row r="112" spans="8:14" x14ac:dyDescent="0.25">
      <c r="H112" s="167">
        <f t="shared" si="6"/>
        <v>2010</v>
      </c>
      <c r="I112" s="314">
        <f>+Fetch!A117</f>
        <v>40391</v>
      </c>
      <c r="J112" s="315">
        <f>'MONTHLY CURVES'!F112</f>
        <v>4.2895000000000003</v>
      </c>
      <c r="K112" s="316">
        <f>'BASIS WEIGHT'!V116</f>
        <v>-8.2000000000000003E-2</v>
      </c>
      <c r="L112" s="317">
        <f t="shared" si="7"/>
        <v>-0.32188344594594598</v>
      </c>
      <c r="M112" s="317">
        <f t="shared" si="8"/>
        <v>0.05</v>
      </c>
      <c r="N112" s="322">
        <f t="shared" si="9"/>
        <v>-0.35388344594594601</v>
      </c>
    </row>
    <row r="113" spans="8:14" x14ac:dyDescent="0.25">
      <c r="H113" s="167">
        <f t="shared" si="6"/>
        <v>2010</v>
      </c>
      <c r="I113" s="314">
        <f>+Fetch!A118</f>
        <v>40422</v>
      </c>
      <c r="J113" s="315">
        <f>'MONTHLY CURVES'!F113</f>
        <v>4.2835000000000001</v>
      </c>
      <c r="K113" s="316">
        <f>'BASIS WEIGHT'!V117</f>
        <v>-0.11200000000000002</v>
      </c>
      <c r="L113" s="317">
        <f t="shared" si="7"/>
        <v>-0.32188344594594598</v>
      </c>
      <c r="M113" s="317">
        <f t="shared" si="8"/>
        <v>0.05</v>
      </c>
      <c r="N113" s="322">
        <f t="shared" si="9"/>
        <v>-0.38388344594594598</v>
      </c>
    </row>
    <row r="114" spans="8:14" x14ac:dyDescent="0.25">
      <c r="H114" s="167">
        <f t="shared" si="6"/>
        <v>2010</v>
      </c>
      <c r="I114" s="314">
        <f>+Fetch!A119</f>
        <v>40452</v>
      </c>
      <c r="J114" s="315">
        <f>'MONTHLY CURVES'!F114</f>
        <v>4.2835000000000001</v>
      </c>
      <c r="K114" s="316">
        <f>'BASIS WEIGHT'!V118</f>
        <v>-8.2000000000000003E-2</v>
      </c>
      <c r="L114" s="317">
        <f t="shared" si="7"/>
        <v>-0.32188344594594598</v>
      </c>
      <c r="M114" s="317">
        <f t="shared" si="8"/>
        <v>0.05</v>
      </c>
      <c r="N114" s="322">
        <f t="shared" si="9"/>
        <v>-0.35388344594594601</v>
      </c>
    </row>
    <row r="115" spans="8:14" x14ac:dyDescent="0.25">
      <c r="H115" s="167">
        <f t="shared" si="6"/>
        <v>2010</v>
      </c>
      <c r="I115" s="314">
        <f>+Fetch!A120</f>
        <v>40483</v>
      </c>
      <c r="J115" s="315">
        <f>'MONTHLY CURVES'!F115</f>
        <v>4.4325000000000001</v>
      </c>
      <c r="K115" s="316">
        <f>'BASIS WEIGHT'!V119</f>
        <v>-4.1500000000000002E-2</v>
      </c>
      <c r="L115" s="317">
        <f t="shared" si="7"/>
        <v>-0.32188344594594598</v>
      </c>
      <c r="M115" s="317">
        <f t="shared" si="8"/>
        <v>0.05</v>
      </c>
      <c r="N115" s="322">
        <f t="shared" si="9"/>
        <v>-0.31338344594594597</v>
      </c>
    </row>
    <row r="116" spans="8:14" x14ac:dyDescent="0.25">
      <c r="H116" s="167">
        <f t="shared" si="6"/>
        <v>2010</v>
      </c>
      <c r="I116" s="314">
        <f>+Fetch!A121</f>
        <v>40513</v>
      </c>
      <c r="J116" s="315">
        <f>'MONTHLY CURVES'!F116</f>
        <v>4.5845000000000002</v>
      </c>
      <c r="K116" s="316">
        <f>'BASIS WEIGHT'!V120</f>
        <v>-5.4000000000000006E-2</v>
      </c>
      <c r="L116" s="317">
        <f t="shared" si="7"/>
        <v>-0.32188344594594598</v>
      </c>
      <c r="M116" s="317">
        <f t="shared" si="8"/>
        <v>0.05</v>
      </c>
      <c r="N116" s="322">
        <f t="shared" si="9"/>
        <v>-0.32588344594594598</v>
      </c>
    </row>
    <row r="117" spans="8:14" x14ac:dyDescent="0.25">
      <c r="H117" s="167">
        <f t="shared" si="6"/>
        <v>2011</v>
      </c>
      <c r="I117" s="314">
        <f>+Fetch!A122</f>
        <v>40544</v>
      </c>
      <c r="J117" s="315">
        <f>'MONTHLY CURVES'!F117</f>
        <v>4.6595000000000004</v>
      </c>
      <c r="K117" s="316">
        <f>'BASIS WEIGHT'!V121</f>
        <v>-3.15E-2</v>
      </c>
      <c r="L117" s="317">
        <f t="shared" si="7"/>
        <v>-0.32188344594594598</v>
      </c>
      <c r="M117" s="317">
        <f t="shared" si="8"/>
        <v>0.05</v>
      </c>
      <c r="N117" s="322">
        <f t="shared" si="9"/>
        <v>-0.30338344594594596</v>
      </c>
    </row>
    <row r="118" spans="8:14" x14ac:dyDescent="0.25">
      <c r="H118" s="167">
        <f t="shared" si="6"/>
        <v>2011</v>
      </c>
      <c r="I118" s="314">
        <f>+Fetch!A123</f>
        <v>40575</v>
      </c>
      <c r="J118" s="315">
        <f>'MONTHLY CURVES'!F118</f>
        <v>4.5715000000000003</v>
      </c>
      <c r="K118" s="316">
        <f>'BASIS WEIGHT'!V122</f>
        <v>-4.1500000000000002E-2</v>
      </c>
      <c r="L118" s="317">
        <f t="shared" si="7"/>
        <v>-0.32188344594594598</v>
      </c>
      <c r="M118" s="317">
        <f t="shared" si="8"/>
        <v>0.05</v>
      </c>
      <c r="N118" s="322">
        <f t="shared" si="9"/>
        <v>-0.31338344594594597</v>
      </c>
    </row>
    <row r="119" spans="8:14" x14ac:dyDescent="0.25">
      <c r="H119" s="167">
        <f t="shared" si="6"/>
        <v>2011</v>
      </c>
      <c r="I119" s="314">
        <f>+Fetch!A124</f>
        <v>40603</v>
      </c>
      <c r="J119" s="315">
        <f>'MONTHLY CURVES'!F119</f>
        <v>4.4325000000000001</v>
      </c>
      <c r="K119" s="316">
        <f>'BASIS WEIGHT'!V123</f>
        <v>-0.10150000000000001</v>
      </c>
      <c r="L119" s="317">
        <f t="shared" si="7"/>
        <v>-0.32188344594594598</v>
      </c>
      <c r="M119" s="317">
        <f t="shared" si="8"/>
        <v>0.05</v>
      </c>
      <c r="N119" s="322">
        <f t="shared" si="9"/>
        <v>-0.37338344594594602</v>
      </c>
    </row>
    <row r="120" spans="8:14" x14ac:dyDescent="0.25">
      <c r="H120" s="167">
        <f t="shared" si="6"/>
        <v>2011</v>
      </c>
      <c r="I120" s="314">
        <f>+Fetch!A125</f>
        <v>40634</v>
      </c>
      <c r="J120" s="315">
        <f>'MONTHLY CURVES'!F120</f>
        <v>4.2785000000000002</v>
      </c>
      <c r="K120" s="316">
        <f>'BASIS WEIGHT'!V124</f>
        <v>-7.9000000000000001E-2</v>
      </c>
      <c r="L120" s="317">
        <f t="shared" si="7"/>
        <v>-0.32188344594594598</v>
      </c>
      <c r="M120" s="317">
        <f t="shared" si="8"/>
        <v>0.05</v>
      </c>
      <c r="N120" s="322">
        <f t="shared" si="9"/>
        <v>-0.350883445945946</v>
      </c>
    </row>
    <row r="121" spans="8:14" x14ac:dyDescent="0.25">
      <c r="H121" s="167">
        <f t="shared" si="6"/>
        <v>2011</v>
      </c>
      <c r="I121" s="314">
        <f>+Fetch!A126</f>
        <v>40664</v>
      </c>
      <c r="J121" s="315">
        <f>'MONTHLY CURVES'!F121</f>
        <v>4.2835000000000001</v>
      </c>
      <c r="K121" s="316">
        <f>'BASIS WEIGHT'!V125</f>
        <v>-7.9000000000000001E-2</v>
      </c>
      <c r="L121" s="317">
        <f t="shared" si="7"/>
        <v>-0.32188344594594598</v>
      </c>
      <c r="M121" s="317">
        <f t="shared" si="8"/>
        <v>0.05</v>
      </c>
      <c r="N121" s="322">
        <f t="shared" si="9"/>
        <v>-0.350883445945946</v>
      </c>
    </row>
    <row r="122" spans="8:14" x14ac:dyDescent="0.25">
      <c r="H122" s="167">
        <f t="shared" si="6"/>
        <v>2011</v>
      </c>
      <c r="I122" s="314">
        <f>+Fetch!A127</f>
        <v>40695</v>
      </c>
      <c r="J122" s="315">
        <f>'MONTHLY CURVES'!F122</f>
        <v>4.3215000000000003</v>
      </c>
      <c r="K122" s="316">
        <f>'BASIS WEIGHT'!V126</f>
        <v>-7.9000000000000001E-2</v>
      </c>
      <c r="L122" s="317">
        <f t="shared" si="7"/>
        <v>-0.32188344594594598</v>
      </c>
      <c r="M122" s="317">
        <f t="shared" si="8"/>
        <v>0.05</v>
      </c>
      <c r="N122" s="322">
        <f t="shared" si="9"/>
        <v>-0.350883445945946</v>
      </c>
    </row>
    <row r="123" spans="8:14" x14ac:dyDescent="0.25">
      <c r="H123" s="167">
        <f t="shared" si="6"/>
        <v>2011</v>
      </c>
      <c r="I123" s="314">
        <f>+Fetch!A128</f>
        <v>40725</v>
      </c>
      <c r="J123" s="315">
        <f>'MONTHLY CURVES'!F123</f>
        <v>4.3665000000000003</v>
      </c>
      <c r="K123" s="316">
        <f>'BASIS WEIGHT'!V127</f>
        <v>-7.9000000000000001E-2</v>
      </c>
      <c r="L123" s="317">
        <f t="shared" si="7"/>
        <v>-0.32188344594594598</v>
      </c>
      <c r="M123" s="317">
        <f t="shared" si="8"/>
        <v>0.05</v>
      </c>
      <c r="N123" s="322">
        <f t="shared" si="9"/>
        <v>-0.350883445945946</v>
      </c>
    </row>
    <row r="124" spans="8:14" x14ac:dyDescent="0.25">
      <c r="H124" s="167">
        <f t="shared" si="6"/>
        <v>2011</v>
      </c>
      <c r="I124" s="314">
        <f>+Fetch!A129</f>
        <v>40756</v>
      </c>
      <c r="J124" s="315">
        <f>'MONTHLY CURVES'!F124</f>
        <v>4.4045000000000005</v>
      </c>
      <c r="K124" s="316">
        <f>'BASIS WEIGHT'!V128</f>
        <v>-7.9000000000000001E-2</v>
      </c>
      <c r="L124" s="317">
        <f t="shared" si="7"/>
        <v>-0.32188344594594598</v>
      </c>
      <c r="M124" s="317">
        <f t="shared" si="8"/>
        <v>0.05</v>
      </c>
      <c r="N124" s="322">
        <f t="shared" si="9"/>
        <v>-0.350883445945946</v>
      </c>
    </row>
    <row r="125" spans="8:14" x14ac:dyDescent="0.25">
      <c r="H125" s="167">
        <f t="shared" si="6"/>
        <v>2011</v>
      </c>
      <c r="I125" s="314">
        <f>+Fetch!A130</f>
        <v>40787</v>
      </c>
      <c r="J125" s="315">
        <f>'MONTHLY CURVES'!F125</f>
        <v>4.3985000000000003</v>
      </c>
      <c r="K125" s="316">
        <f>'BASIS WEIGHT'!V129</f>
        <v>-0.10900000000000001</v>
      </c>
      <c r="L125" s="317">
        <f t="shared" si="7"/>
        <v>-0.32188344594594598</v>
      </c>
      <c r="M125" s="317">
        <f t="shared" si="8"/>
        <v>0.05</v>
      </c>
      <c r="N125" s="322">
        <f t="shared" si="9"/>
        <v>-0.38088344594594598</v>
      </c>
    </row>
    <row r="126" spans="8:14" x14ac:dyDescent="0.25">
      <c r="H126" s="167">
        <f t="shared" si="6"/>
        <v>2011</v>
      </c>
      <c r="I126" s="314">
        <f>+Fetch!A131</f>
        <v>40817</v>
      </c>
      <c r="J126" s="315">
        <f>'MONTHLY CURVES'!F126</f>
        <v>4.3985000000000003</v>
      </c>
      <c r="K126" s="316">
        <f>'BASIS WEIGHT'!V130</f>
        <v>-7.9000000000000001E-2</v>
      </c>
      <c r="L126" s="317">
        <f t="shared" si="7"/>
        <v>-0.32188344594594598</v>
      </c>
      <c r="M126" s="317">
        <f t="shared" si="8"/>
        <v>0.05</v>
      </c>
      <c r="N126" s="322">
        <f t="shared" si="9"/>
        <v>-0.350883445945946</v>
      </c>
    </row>
    <row r="127" spans="8:14" x14ac:dyDescent="0.25">
      <c r="H127" s="167">
        <f t="shared" si="6"/>
        <v>2011</v>
      </c>
      <c r="I127" s="314">
        <f>+Fetch!A132</f>
        <v>40848</v>
      </c>
      <c r="J127" s="315">
        <f>'MONTHLY CURVES'!F127</f>
        <v>4.5475000000000003</v>
      </c>
      <c r="K127" s="316">
        <f>'BASIS WEIGHT'!V131</f>
        <v>-3.85E-2</v>
      </c>
      <c r="L127" s="317">
        <f t="shared" si="7"/>
        <v>-0.32188344594594598</v>
      </c>
      <c r="M127" s="317">
        <f t="shared" si="8"/>
        <v>0.05</v>
      </c>
      <c r="N127" s="322">
        <f t="shared" si="9"/>
        <v>-0.31038344594594597</v>
      </c>
    </row>
    <row r="128" spans="8:14" x14ac:dyDescent="0.25">
      <c r="H128" s="167">
        <f t="shared" si="6"/>
        <v>2011</v>
      </c>
      <c r="I128" s="314">
        <f>+Fetch!A133</f>
        <v>40878</v>
      </c>
      <c r="J128" s="315">
        <f>'MONTHLY CURVES'!F128</f>
        <v>4.6995000000000005</v>
      </c>
      <c r="K128" s="316">
        <f>'BASIS WEIGHT'!V132</f>
        <v>-5.1000000000000004E-2</v>
      </c>
      <c r="L128" s="317">
        <f t="shared" si="7"/>
        <v>-0.32188344594594598</v>
      </c>
      <c r="M128" s="317">
        <f t="shared" si="8"/>
        <v>0.05</v>
      </c>
      <c r="N128" s="322">
        <f t="shared" si="9"/>
        <v>-0.32288344594594598</v>
      </c>
    </row>
    <row r="129" spans="8:14" x14ac:dyDescent="0.25">
      <c r="H129" s="167">
        <f t="shared" si="6"/>
        <v>2012</v>
      </c>
      <c r="I129" s="314">
        <f>+Fetch!A134</f>
        <v>40909</v>
      </c>
      <c r="J129" s="315">
        <f>'MONTHLY CURVES'!F129</f>
        <v>4.7770000000000001</v>
      </c>
      <c r="K129" s="316">
        <f>'BASIS WEIGHT'!V133</f>
        <v>-2.8499999999999998E-2</v>
      </c>
      <c r="L129" s="317">
        <f t="shared" si="7"/>
        <v>-0.32188344594594598</v>
      </c>
      <c r="M129" s="317">
        <f t="shared" si="8"/>
        <v>0.05</v>
      </c>
      <c r="N129" s="322">
        <f t="shared" si="9"/>
        <v>-0.30038344594594596</v>
      </c>
    </row>
    <row r="130" spans="8:14" x14ac:dyDescent="0.25">
      <c r="H130" s="167">
        <f t="shared" si="6"/>
        <v>2012</v>
      </c>
      <c r="I130" s="314">
        <f>+Fetch!A135</f>
        <v>40940</v>
      </c>
      <c r="J130" s="315">
        <f>'MONTHLY CURVES'!F130</f>
        <v>4.6890000000000001</v>
      </c>
      <c r="K130" s="316">
        <f>'BASIS WEIGHT'!V134</f>
        <v>-3.85E-2</v>
      </c>
      <c r="L130" s="317">
        <f t="shared" si="7"/>
        <v>-0.32188344594594598</v>
      </c>
      <c r="M130" s="317">
        <f t="shared" si="8"/>
        <v>0.05</v>
      </c>
      <c r="N130" s="322">
        <f t="shared" si="9"/>
        <v>-0.31038344594594597</v>
      </c>
    </row>
    <row r="131" spans="8:14" x14ac:dyDescent="0.25">
      <c r="H131" s="167">
        <f t="shared" si="6"/>
        <v>2012</v>
      </c>
      <c r="I131" s="314">
        <f>+Fetch!A136</f>
        <v>40969</v>
      </c>
      <c r="J131" s="315">
        <f>'MONTHLY CURVES'!F131</f>
        <v>4.55</v>
      </c>
      <c r="K131" s="316">
        <f>'BASIS WEIGHT'!V135</f>
        <v>-9.8500000000000004E-2</v>
      </c>
      <c r="L131" s="317">
        <f t="shared" si="7"/>
        <v>-0.32188344594594598</v>
      </c>
      <c r="M131" s="317">
        <f t="shared" si="8"/>
        <v>0.05</v>
      </c>
      <c r="N131" s="322">
        <f t="shared" si="9"/>
        <v>-0.37038344594594602</v>
      </c>
    </row>
    <row r="132" spans="8:14" x14ac:dyDescent="0.25">
      <c r="H132" s="167">
        <f t="shared" si="6"/>
        <v>2012</v>
      </c>
      <c r="I132" s="314">
        <f>+Fetch!A137</f>
        <v>41000</v>
      </c>
      <c r="J132" s="315">
        <f>'MONTHLY CURVES'!F132</f>
        <v>4.3959999999999999</v>
      </c>
      <c r="K132" s="316">
        <f>'BASIS WEIGHT'!V136</f>
        <v>-7.6000000000000012E-2</v>
      </c>
      <c r="L132" s="317">
        <f t="shared" si="7"/>
        <v>-0.32188344594594598</v>
      </c>
      <c r="M132" s="317">
        <f t="shared" si="8"/>
        <v>0.05</v>
      </c>
      <c r="N132" s="322">
        <f t="shared" si="9"/>
        <v>-0.347883445945946</v>
      </c>
    </row>
    <row r="133" spans="8:14" x14ac:dyDescent="0.25">
      <c r="H133" s="167">
        <f t="shared" si="6"/>
        <v>2012</v>
      </c>
      <c r="I133" s="314">
        <f>+Fetch!A138</f>
        <v>41030</v>
      </c>
      <c r="J133" s="315">
        <f>'MONTHLY CURVES'!F133</f>
        <v>4.4009999999999998</v>
      </c>
      <c r="K133" s="316">
        <f>'BASIS WEIGHT'!V137</f>
        <v>-7.6000000000000012E-2</v>
      </c>
      <c r="L133" s="317">
        <f t="shared" si="7"/>
        <v>-0.32188344594594598</v>
      </c>
      <c r="M133" s="317">
        <f t="shared" si="8"/>
        <v>0.05</v>
      </c>
      <c r="N133" s="322">
        <f t="shared" si="9"/>
        <v>-0.347883445945946</v>
      </c>
    </row>
    <row r="134" spans="8:14" x14ac:dyDescent="0.25">
      <c r="H134" s="167">
        <f t="shared" si="6"/>
        <v>2012</v>
      </c>
      <c r="I134" s="314">
        <f>+Fetch!A139</f>
        <v>41061</v>
      </c>
      <c r="J134" s="315">
        <f>'MONTHLY CURVES'!F134</f>
        <v>4.4390000000000001</v>
      </c>
      <c r="K134" s="316">
        <f>'BASIS WEIGHT'!V138</f>
        <v>-7.6000000000000012E-2</v>
      </c>
      <c r="L134" s="317">
        <f t="shared" si="7"/>
        <v>-0.32188344594594598</v>
      </c>
      <c r="M134" s="317">
        <f t="shared" si="8"/>
        <v>0.05</v>
      </c>
      <c r="N134" s="322">
        <f t="shared" si="9"/>
        <v>-0.347883445945946</v>
      </c>
    </row>
    <row r="135" spans="8:14" x14ac:dyDescent="0.25">
      <c r="H135" s="167">
        <f t="shared" ref="H135:H198" si="10">YEAR(I135)</f>
        <v>2012</v>
      </c>
      <c r="I135" s="314">
        <f>+Fetch!A140</f>
        <v>41091</v>
      </c>
      <c r="J135" s="315">
        <f>'MONTHLY CURVES'!F135</f>
        <v>4.484</v>
      </c>
      <c r="K135" s="316">
        <f>'BASIS WEIGHT'!V139</f>
        <v>-7.6000000000000012E-2</v>
      </c>
      <c r="L135" s="317">
        <f t="shared" ref="L135:L198" si="11">SUMIF($A$6:$A$29,H135,$D$6:$D$29)</f>
        <v>-0.32188344594594598</v>
      </c>
      <c r="M135" s="317">
        <f t="shared" ref="M135:M198" si="12">SUMIF($A$6:$A$29,H135,$E$6:$E$29)</f>
        <v>0.05</v>
      </c>
      <c r="N135" s="322">
        <f t="shared" ref="N135:N198" si="13">SUM(K135:M135)</f>
        <v>-0.347883445945946</v>
      </c>
    </row>
    <row r="136" spans="8:14" x14ac:dyDescent="0.25">
      <c r="H136" s="167">
        <f t="shared" si="10"/>
        <v>2012</v>
      </c>
      <c r="I136" s="314">
        <f>+Fetch!A141</f>
        <v>41122</v>
      </c>
      <c r="J136" s="315">
        <f>'MONTHLY CURVES'!F136</f>
        <v>4.5220000000000002</v>
      </c>
      <c r="K136" s="316">
        <f>'BASIS WEIGHT'!V140</f>
        <v>-7.6000000000000012E-2</v>
      </c>
      <c r="L136" s="317">
        <f t="shared" si="11"/>
        <v>-0.32188344594594598</v>
      </c>
      <c r="M136" s="317">
        <f t="shared" si="12"/>
        <v>0.05</v>
      </c>
      <c r="N136" s="322">
        <f t="shared" si="13"/>
        <v>-0.347883445945946</v>
      </c>
    </row>
    <row r="137" spans="8:14" x14ac:dyDescent="0.25">
      <c r="H137" s="167">
        <f t="shared" si="10"/>
        <v>2012</v>
      </c>
      <c r="I137" s="314">
        <f>+Fetch!A142</f>
        <v>41153</v>
      </c>
      <c r="J137" s="315">
        <f>'MONTHLY CURVES'!F137</f>
        <v>4.516</v>
      </c>
      <c r="K137" s="316">
        <f>'BASIS WEIGHT'!V141</f>
        <v>-0.10600000000000001</v>
      </c>
      <c r="L137" s="317">
        <f t="shared" si="11"/>
        <v>-0.32188344594594598</v>
      </c>
      <c r="M137" s="317">
        <f t="shared" si="12"/>
        <v>0.05</v>
      </c>
      <c r="N137" s="322">
        <f t="shared" si="13"/>
        <v>-0.37788344594594597</v>
      </c>
    </row>
    <row r="138" spans="8:14" x14ac:dyDescent="0.25">
      <c r="H138" s="167">
        <f t="shared" si="10"/>
        <v>2012</v>
      </c>
      <c r="I138" s="314">
        <f>+Fetch!A143</f>
        <v>41183</v>
      </c>
      <c r="J138" s="315">
        <f>'MONTHLY CURVES'!F138</f>
        <v>4.516</v>
      </c>
      <c r="K138" s="316">
        <f>'BASIS WEIGHT'!V142</f>
        <v>-7.6000000000000012E-2</v>
      </c>
      <c r="L138" s="317">
        <f t="shared" si="11"/>
        <v>-0.32188344594594598</v>
      </c>
      <c r="M138" s="317">
        <f t="shared" si="12"/>
        <v>0.05</v>
      </c>
      <c r="N138" s="322">
        <f t="shared" si="13"/>
        <v>-0.347883445945946</v>
      </c>
    </row>
    <row r="139" spans="8:14" x14ac:dyDescent="0.25">
      <c r="H139" s="167">
        <f t="shared" si="10"/>
        <v>2012</v>
      </c>
      <c r="I139" s="314">
        <f>+Fetch!A144</f>
        <v>41214</v>
      </c>
      <c r="J139" s="315">
        <f>'MONTHLY CURVES'!F139</f>
        <v>4.665</v>
      </c>
      <c r="K139" s="316">
        <f>'BASIS WEIGHT'!V143</f>
        <v>-3.5500000000000004E-2</v>
      </c>
      <c r="L139" s="317">
        <f t="shared" si="11"/>
        <v>-0.32188344594594598</v>
      </c>
      <c r="M139" s="317">
        <f t="shared" si="12"/>
        <v>0.05</v>
      </c>
      <c r="N139" s="322">
        <f t="shared" si="13"/>
        <v>-0.30738344594594597</v>
      </c>
    </row>
    <row r="140" spans="8:14" x14ac:dyDescent="0.25">
      <c r="H140" s="167">
        <f t="shared" si="10"/>
        <v>2012</v>
      </c>
      <c r="I140" s="314">
        <f>+Fetch!A145</f>
        <v>41244</v>
      </c>
      <c r="J140" s="315">
        <f>'MONTHLY CURVES'!F140</f>
        <v>4.8170000000000002</v>
      </c>
      <c r="K140" s="316">
        <f>'BASIS WEIGHT'!V144</f>
        <v>-4.8000000000000001E-2</v>
      </c>
      <c r="L140" s="317">
        <f t="shared" si="11"/>
        <v>-0.32188344594594598</v>
      </c>
      <c r="M140" s="317">
        <f t="shared" si="12"/>
        <v>0.05</v>
      </c>
      <c r="N140" s="322">
        <f t="shared" si="13"/>
        <v>-0.31988344594594598</v>
      </c>
    </row>
    <row r="141" spans="8:14" x14ac:dyDescent="0.25">
      <c r="H141" s="167">
        <f t="shared" si="10"/>
        <v>2013</v>
      </c>
      <c r="I141" s="314">
        <f>+Fetch!A146</f>
        <v>41275</v>
      </c>
      <c r="J141" s="315">
        <f>'MONTHLY CURVES'!F141</f>
        <v>4.8944999999999999</v>
      </c>
      <c r="K141" s="316">
        <f>'BASIS WEIGHT'!V145</f>
        <v>-2.5500000000000002E-2</v>
      </c>
      <c r="L141" s="317">
        <f t="shared" si="11"/>
        <v>-0.32188344594594598</v>
      </c>
      <c r="M141" s="317">
        <f t="shared" si="12"/>
        <v>0.05</v>
      </c>
      <c r="N141" s="322">
        <f t="shared" si="13"/>
        <v>-0.29738344594594601</v>
      </c>
    </row>
    <row r="142" spans="8:14" x14ac:dyDescent="0.25">
      <c r="H142" s="167">
        <f t="shared" si="10"/>
        <v>2013</v>
      </c>
      <c r="I142" s="314">
        <f>+Fetch!A147</f>
        <v>41306</v>
      </c>
      <c r="J142" s="315">
        <f>'MONTHLY CURVES'!F142</f>
        <v>4.8065000000000007</v>
      </c>
      <c r="K142" s="316">
        <f>'BASIS WEIGHT'!V146</f>
        <v>-3.5500000000000004E-2</v>
      </c>
      <c r="L142" s="317">
        <f t="shared" si="11"/>
        <v>-0.32188344594594598</v>
      </c>
      <c r="M142" s="317">
        <f t="shared" si="12"/>
        <v>0.05</v>
      </c>
      <c r="N142" s="322">
        <f t="shared" si="13"/>
        <v>-0.30738344594594597</v>
      </c>
    </row>
    <row r="143" spans="8:14" x14ac:dyDescent="0.25">
      <c r="H143" s="167">
        <f t="shared" si="10"/>
        <v>2013</v>
      </c>
      <c r="I143" s="314">
        <f>+Fetch!A148</f>
        <v>41334</v>
      </c>
      <c r="J143" s="315">
        <f>'MONTHLY CURVES'!F143</f>
        <v>4.6675000000000004</v>
      </c>
      <c r="K143" s="316">
        <f>'BASIS WEIGHT'!V147</f>
        <v>-9.5500000000000002E-2</v>
      </c>
      <c r="L143" s="317">
        <f t="shared" si="11"/>
        <v>-0.32188344594594598</v>
      </c>
      <c r="M143" s="317">
        <f t="shared" si="12"/>
        <v>0.05</v>
      </c>
      <c r="N143" s="322">
        <f t="shared" si="13"/>
        <v>-0.36738344594594602</v>
      </c>
    </row>
    <row r="144" spans="8:14" x14ac:dyDescent="0.25">
      <c r="H144" s="167">
        <f t="shared" si="10"/>
        <v>2013</v>
      </c>
      <c r="I144" s="314">
        <f>+Fetch!A149</f>
        <v>41365</v>
      </c>
      <c r="J144" s="315">
        <f>'MONTHLY CURVES'!F144</f>
        <v>4.5135000000000005</v>
      </c>
      <c r="K144" s="316">
        <f>'BASIS WEIGHT'!V148</f>
        <v>-7.3000000000000009E-2</v>
      </c>
      <c r="L144" s="317">
        <f t="shared" si="11"/>
        <v>-0.32188344594594598</v>
      </c>
      <c r="M144" s="317">
        <f t="shared" si="12"/>
        <v>0.05</v>
      </c>
      <c r="N144" s="322">
        <f t="shared" si="13"/>
        <v>-0.344883445945946</v>
      </c>
    </row>
    <row r="145" spans="8:14" x14ac:dyDescent="0.25">
      <c r="H145" s="167">
        <f t="shared" si="10"/>
        <v>2013</v>
      </c>
      <c r="I145" s="314">
        <f>+Fetch!A150</f>
        <v>41395</v>
      </c>
      <c r="J145" s="315">
        <f>'MONTHLY CURVES'!F145</f>
        <v>4.5185000000000004</v>
      </c>
      <c r="K145" s="316">
        <f>'BASIS WEIGHT'!V149</f>
        <v>-7.3000000000000009E-2</v>
      </c>
      <c r="L145" s="317">
        <f t="shared" si="11"/>
        <v>-0.32188344594594598</v>
      </c>
      <c r="M145" s="317">
        <f t="shared" si="12"/>
        <v>0.05</v>
      </c>
      <c r="N145" s="322">
        <f t="shared" si="13"/>
        <v>-0.344883445945946</v>
      </c>
    </row>
    <row r="146" spans="8:14" x14ac:dyDescent="0.25">
      <c r="H146" s="167">
        <f t="shared" si="10"/>
        <v>2013</v>
      </c>
      <c r="I146" s="314">
        <f>+Fetch!A151</f>
        <v>41426</v>
      </c>
      <c r="J146" s="315">
        <f>'MONTHLY CURVES'!F146</f>
        <v>4.5565000000000007</v>
      </c>
      <c r="K146" s="316">
        <f>'BASIS WEIGHT'!V150</f>
        <v>-7.3000000000000009E-2</v>
      </c>
      <c r="L146" s="317">
        <f t="shared" si="11"/>
        <v>-0.32188344594594598</v>
      </c>
      <c r="M146" s="317">
        <f t="shared" si="12"/>
        <v>0.05</v>
      </c>
      <c r="N146" s="322">
        <f t="shared" si="13"/>
        <v>-0.344883445945946</v>
      </c>
    </row>
    <row r="147" spans="8:14" x14ac:dyDescent="0.25">
      <c r="H147" s="167">
        <f t="shared" si="10"/>
        <v>2013</v>
      </c>
      <c r="I147" s="314">
        <f>+Fetch!A152</f>
        <v>41456</v>
      </c>
      <c r="J147" s="315">
        <f>'MONTHLY CURVES'!F147</f>
        <v>4.6015000000000006</v>
      </c>
      <c r="K147" s="316">
        <f>'BASIS WEIGHT'!V151</f>
        <v>-7.3000000000000009E-2</v>
      </c>
      <c r="L147" s="317">
        <f t="shared" si="11"/>
        <v>-0.32188344594594598</v>
      </c>
      <c r="M147" s="317">
        <f t="shared" si="12"/>
        <v>0.05</v>
      </c>
      <c r="N147" s="322">
        <f t="shared" si="13"/>
        <v>-0.344883445945946</v>
      </c>
    </row>
    <row r="148" spans="8:14" x14ac:dyDescent="0.25">
      <c r="H148" s="167">
        <f t="shared" si="10"/>
        <v>2013</v>
      </c>
      <c r="I148" s="314">
        <f>+Fetch!A153</f>
        <v>41487</v>
      </c>
      <c r="J148" s="315">
        <f>'MONTHLY CURVES'!F148</f>
        <v>4.6395</v>
      </c>
      <c r="K148" s="316">
        <f>'BASIS WEIGHT'!V152</f>
        <v>-7.3000000000000009E-2</v>
      </c>
      <c r="L148" s="317">
        <f t="shared" si="11"/>
        <v>-0.32188344594594598</v>
      </c>
      <c r="M148" s="317">
        <f t="shared" si="12"/>
        <v>0.05</v>
      </c>
      <c r="N148" s="322">
        <f t="shared" si="13"/>
        <v>-0.344883445945946</v>
      </c>
    </row>
    <row r="149" spans="8:14" x14ac:dyDescent="0.25">
      <c r="H149" s="167">
        <f t="shared" si="10"/>
        <v>2013</v>
      </c>
      <c r="I149" s="314">
        <f>+Fetch!A154</f>
        <v>41518</v>
      </c>
      <c r="J149" s="315">
        <f>'MONTHLY CURVES'!F149</f>
        <v>4.6335000000000006</v>
      </c>
      <c r="K149" s="316">
        <f>'BASIS WEIGHT'!V153</f>
        <v>-0.10300000000000001</v>
      </c>
      <c r="L149" s="317">
        <f t="shared" si="11"/>
        <v>-0.32188344594594598</v>
      </c>
      <c r="M149" s="317">
        <f t="shared" si="12"/>
        <v>0.05</v>
      </c>
      <c r="N149" s="322">
        <f t="shared" si="13"/>
        <v>-0.37488344594594597</v>
      </c>
    </row>
    <row r="150" spans="8:14" x14ac:dyDescent="0.25">
      <c r="H150" s="167">
        <f t="shared" si="10"/>
        <v>2013</v>
      </c>
      <c r="I150" s="314">
        <f>+Fetch!A155</f>
        <v>41548</v>
      </c>
      <c r="J150" s="315">
        <f>'MONTHLY CURVES'!F150</f>
        <v>4.6335000000000006</v>
      </c>
      <c r="K150" s="316">
        <f>'BASIS WEIGHT'!V154</f>
        <v>-7.3000000000000009E-2</v>
      </c>
      <c r="L150" s="317">
        <f t="shared" si="11"/>
        <v>-0.32188344594594598</v>
      </c>
      <c r="M150" s="317">
        <f t="shared" si="12"/>
        <v>0.05</v>
      </c>
      <c r="N150" s="322">
        <f t="shared" si="13"/>
        <v>-0.344883445945946</v>
      </c>
    </row>
    <row r="151" spans="8:14" x14ac:dyDescent="0.25">
      <c r="H151" s="167">
        <f t="shared" si="10"/>
        <v>2013</v>
      </c>
      <c r="I151" s="314">
        <f>+Fetch!A156</f>
        <v>41579</v>
      </c>
      <c r="J151" s="315">
        <f>'MONTHLY CURVES'!F151</f>
        <v>4.7824999999999998</v>
      </c>
      <c r="K151" s="316">
        <f>'BASIS WEIGHT'!V155</f>
        <v>-3.2500000000000001E-2</v>
      </c>
      <c r="L151" s="317">
        <f t="shared" si="11"/>
        <v>-0.32188344594594598</v>
      </c>
      <c r="M151" s="317">
        <f t="shared" si="12"/>
        <v>0.05</v>
      </c>
      <c r="N151" s="322">
        <f t="shared" si="13"/>
        <v>-0.30438344594594596</v>
      </c>
    </row>
    <row r="152" spans="8:14" x14ac:dyDescent="0.25">
      <c r="H152" s="167">
        <f t="shared" si="10"/>
        <v>2013</v>
      </c>
      <c r="I152" s="314">
        <f>+Fetch!A157</f>
        <v>41609</v>
      </c>
      <c r="J152" s="315">
        <f>'MONTHLY CURVES'!F152</f>
        <v>4.9344999999999999</v>
      </c>
      <c r="K152" s="316">
        <f>'BASIS WEIGHT'!V156</f>
        <v>-4.4999999999999998E-2</v>
      </c>
      <c r="L152" s="317">
        <f t="shared" si="11"/>
        <v>-0.32188344594594598</v>
      </c>
      <c r="M152" s="317">
        <f t="shared" si="12"/>
        <v>0.05</v>
      </c>
      <c r="N152" s="322">
        <f t="shared" si="13"/>
        <v>-0.31688344594594597</v>
      </c>
    </row>
    <row r="153" spans="8:14" x14ac:dyDescent="0.25">
      <c r="H153" s="167">
        <f t="shared" si="10"/>
        <v>2014</v>
      </c>
      <c r="I153" s="314">
        <f>+Fetch!A158</f>
        <v>41640</v>
      </c>
      <c r="J153" s="315">
        <f>'MONTHLY CURVES'!F153</f>
        <v>5.0120000000000005</v>
      </c>
      <c r="K153" s="316">
        <f>'BASIS WEIGHT'!V157</f>
        <v>-2.2499999999999999E-2</v>
      </c>
      <c r="L153" s="317">
        <f t="shared" si="11"/>
        <v>-0.32188344594594598</v>
      </c>
      <c r="M153" s="317">
        <f t="shared" si="12"/>
        <v>0.05</v>
      </c>
      <c r="N153" s="322">
        <f t="shared" si="13"/>
        <v>-0.29438344594594601</v>
      </c>
    </row>
    <row r="154" spans="8:14" x14ac:dyDescent="0.25">
      <c r="H154" s="167">
        <f t="shared" si="10"/>
        <v>2014</v>
      </c>
      <c r="I154" s="314">
        <f>+Fetch!A159</f>
        <v>41671</v>
      </c>
      <c r="J154" s="315">
        <f>'MONTHLY CURVES'!F154</f>
        <v>4.9240000000000004</v>
      </c>
      <c r="K154" s="316">
        <f>'BASIS WEIGHT'!V158</f>
        <v>-3.2500000000000001E-2</v>
      </c>
      <c r="L154" s="317">
        <f t="shared" si="11"/>
        <v>-0.32188344594594598</v>
      </c>
      <c r="M154" s="317">
        <f t="shared" si="12"/>
        <v>0.05</v>
      </c>
      <c r="N154" s="322">
        <f t="shared" si="13"/>
        <v>-0.30438344594594596</v>
      </c>
    </row>
    <row r="155" spans="8:14" x14ac:dyDescent="0.25">
      <c r="H155" s="167">
        <f t="shared" si="10"/>
        <v>2014</v>
      </c>
      <c r="I155" s="314">
        <f>+Fetch!A160</f>
        <v>41699</v>
      </c>
      <c r="J155" s="315">
        <f>'MONTHLY CURVES'!F155</f>
        <v>4.7850000000000001</v>
      </c>
      <c r="K155" s="316">
        <f>'BASIS WEIGHT'!V159</f>
        <v>-9.2499999999999999E-2</v>
      </c>
      <c r="L155" s="317">
        <f t="shared" si="11"/>
        <v>-0.32188344594594598</v>
      </c>
      <c r="M155" s="317">
        <f t="shared" si="12"/>
        <v>0.05</v>
      </c>
      <c r="N155" s="322">
        <f t="shared" si="13"/>
        <v>-0.36438344594594602</v>
      </c>
    </row>
    <row r="156" spans="8:14" x14ac:dyDescent="0.25">
      <c r="H156" s="167">
        <f t="shared" si="10"/>
        <v>2014</v>
      </c>
      <c r="I156" s="314">
        <f>+Fetch!A161</f>
        <v>41730</v>
      </c>
      <c r="J156" s="315">
        <f>'MONTHLY CURVES'!F156</f>
        <v>4.6310000000000002</v>
      </c>
      <c r="K156" s="316">
        <f>'BASIS WEIGHT'!V160</f>
        <v>-7.0000000000000007E-2</v>
      </c>
      <c r="L156" s="317">
        <f t="shared" si="11"/>
        <v>-0.32188344594594598</v>
      </c>
      <c r="M156" s="317">
        <f t="shared" si="12"/>
        <v>0.05</v>
      </c>
      <c r="N156" s="322">
        <f t="shared" si="13"/>
        <v>-0.341883445945946</v>
      </c>
    </row>
    <row r="157" spans="8:14" x14ac:dyDescent="0.25">
      <c r="H157" s="167">
        <f t="shared" si="10"/>
        <v>2014</v>
      </c>
      <c r="I157" s="314">
        <f>+Fetch!A162</f>
        <v>41760</v>
      </c>
      <c r="J157" s="315">
        <f>'MONTHLY CURVES'!F157</f>
        <v>4.6360000000000001</v>
      </c>
      <c r="K157" s="316">
        <f>'BASIS WEIGHT'!V161</f>
        <v>-7.0000000000000007E-2</v>
      </c>
      <c r="L157" s="317">
        <f t="shared" si="11"/>
        <v>-0.32188344594594598</v>
      </c>
      <c r="M157" s="317">
        <f t="shared" si="12"/>
        <v>0.05</v>
      </c>
      <c r="N157" s="322">
        <f t="shared" si="13"/>
        <v>-0.341883445945946</v>
      </c>
    </row>
    <row r="158" spans="8:14" x14ac:dyDescent="0.25">
      <c r="H158" s="167">
        <f t="shared" si="10"/>
        <v>2014</v>
      </c>
      <c r="I158" s="314">
        <f>+Fetch!A163</f>
        <v>41791</v>
      </c>
      <c r="J158" s="315">
        <f>'MONTHLY CURVES'!F158</f>
        <v>4.6740000000000004</v>
      </c>
      <c r="K158" s="316">
        <f>'BASIS WEIGHT'!V162</f>
        <v>-7.0000000000000007E-2</v>
      </c>
      <c r="L158" s="317">
        <f t="shared" si="11"/>
        <v>-0.32188344594594598</v>
      </c>
      <c r="M158" s="317">
        <f t="shared" si="12"/>
        <v>0.05</v>
      </c>
      <c r="N158" s="322">
        <f t="shared" si="13"/>
        <v>-0.341883445945946</v>
      </c>
    </row>
    <row r="159" spans="8:14" x14ac:dyDescent="0.25">
      <c r="H159" s="167">
        <f t="shared" si="10"/>
        <v>2014</v>
      </c>
      <c r="I159" s="314">
        <f>+Fetch!A164</f>
        <v>41821</v>
      </c>
      <c r="J159" s="315">
        <f>'MONTHLY CURVES'!F159</f>
        <v>4.7190000000000003</v>
      </c>
      <c r="K159" s="316">
        <f>'BASIS WEIGHT'!V163</f>
        <v>-7.0000000000000007E-2</v>
      </c>
      <c r="L159" s="317">
        <f t="shared" si="11"/>
        <v>-0.32188344594594598</v>
      </c>
      <c r="M159" s="317">
        <f t="shared" si="12"/>
        <v>0.05</v>
      </c>
      <c r="N159" s="322">
        <f t="shared" si="13"/>
        <v>-0.341883445945946</v>
      </c>
    </row>
    <row r="160" spans="8:14" x14ac:dyDescent="0.25">
      <c r="H160" s="167">
        <f t="shared" si="10"/>
        <v>2014</v>
      </c>
      <c r="I160" s="314">
        <f>+Fetch!A165</f>
        <v>41852</v>
      </c>
      <c r="J160" s="315">
        <f>'MONTHLY CURVES'!F160</f>
        <v>4.7570000000000006</v>
      </c>
      <c r="K160" s="316">
        <f>'BASIS WEIGHT'!V164</f>
        <v>-7.0000000000000007E-2</v>
      </c>
      <c r="L160" s="317">
        <f t="shared" si="11"/>
        <v>-0.32188344594594598</v>
      </c>
      <c r="M160" s="317">
        <f t="shared" si="12"/>
        <v>0.05</v>
      </c>
      <c r="N160" s="322">
        <f t="shared" si="13"/>
        <v>-0.341883445945946</v>
      </c>
    </row>
    <row r="161" spans="8:14" x14ac:dyDescent="0.25">
      <c r="H161" s="167">
        <f t="shared" si="10"/>
        <v>2014</v>
      </c>
      <c r="I161" s="314">
        <f>+Fetch!A166</f>
        <v>41883</v>
      </c>
      <c r="J161" s="315">
        <f>'MONTHLY CURVES'!F161</f>
        <v>4.7510000000000003</v>
      </c>
      <c r="K161" s="316">
        <f>'BASIS WEIGHT'!V165</f>
        <v>-0.1</v>
      </c>
      <c r="L161" s="317">
        <f t="shared" si="11"/>
        <v>-0.32188344594594598</v>
      </c>
      <c r="M161" s="317">
        <f t="shared" si="12"/>
        <v>0.05</v>
      </c>
      <c r="N161" s="322">
        <f t="shared" si="13"/>
        <v>-0.37188344594594597</v>
      </c>
    </row>
    <row r="162" spans="8:14" x14ac:dyDescent="0.25">
      <c r="H162" s="167">
        <f t="shared" si="10"/>
        <v>2014</v>
      </c>
      <c r="I162" s="314">
        <f>+Fetch!A167</f>
        <v>41913</v>
      </c>
      <c r="J162" s="315">
        <f>'MONTHLY CURVES'!F162</f>
        <v>4.7510000000000003</v>
      </c>
      <c r="K162" s="316">
        <f>'BASIS WEIGHT'!V166</f>
        <v>-7.0000000000000007E-2</v>
      </c>
      <c r="L162" s="317">
        <f t="shared" si="11"/>
        <v>-0.32188344594594598</v>
      </c>
      <c r="M162" s="317">
        <f t="shared" si="12"/>
        <v>0.05</v>
      </c>
      <c r="N162" s="322">
        <f t="shared" si="13"/>
        <v>-0.341883445945946</v>
      </c>
    </row>
    <row r="163" spans="8:14" x14ac:dyDescent="0.25">
      <c r="H163" s="167">
        <f t="shared" si="10"/>
        <v>2014</v>
      </c>
      <c r="I163" s="314">
        <f>+Fetch!A168</f>
        <v>41944</v>
      </c>
      <c r="J163" s="315">
        <f>'MONTHLY CURVES'!F163</f>
        <v>4.9000000000000004</v>
      </c>
      <c r="K163" s="316">
        <f>'BASIS WEIGHT'!V167</f>
        <v>-2.9500000000000002E-2</v>
      </c>
      <c r="L163" s="317">
        <f t="shared" si="11"/>
        <v>-0.32188344594594598</v>
      </c>
      <c r="M163" s="317">
        <f t="shared" si="12"/>
        <v>0.05</v>
      </c>
      <c r="N163" s="322">
        <f t="shared" si="13"/>
        <v>-0.30138344594594602</v>
      </c>
    </row>
    <row r="164" spans="8:14" x14ac:dyDescent="0.25">
      <c r="H164" s="167">
        <f t="shared" si="10"/>
        <v>2014</v>
      </c>
      <c r="I164" s="314">
        <f>+Fetch!A169</f>
        <v>41974</v>
      </c>
      <c r="J164" s="315">
        <f>'MONTHLY CURVES'!F164</f>
        <v>5.0520000000000005</v>
      </c>
      <c r="K164" s="316">
        <f>'BASIS WEIGHT'!V168</f>
        <v>-4.2000000000000003E-2</v>
      </c>
      <c r="L164" s="317">
        <f t="shared" si="11"/>
        <v>-0.32188344594594598</v>
      </c>
      <c r="M164" s="317">
        <f t="shared" si="12"/>
        <v>0.05</v>
      </c>
      <c r="N164" s="322">
        <f t="shared" si="13"/>
        <v>-0.31388344594594597</v>
      </c>
    </row>
    <row r="165" spans="8:14" x14ac:dyDescent="0.25">
      <c r="H165" s="167">
        <f t="shared" si="10"/>
        <v>2015</v>
      </c>
      <c r="I165" s="314">
        <f>+Fetch!A170</f>
        <v>42005</v>
      </c>
      <c r="J165" s="315">
        <f>'MONTHLY CURVES'!F165</f>
        <v>5.1295000000000002</v>
      </c>
      <c r="K165" s="316">
        <f>'BASIS WEIGHT'!V169</f>
        <v>-1.7500000000000002E-2</v>
      </c>
      <c r="L165" s="317">
        <f t="shared" si="11"/>
        <v>-0.32188344594594598</v>
      </c>
      <c r="M165" s="317">
        <f t="shared" si="12"/>
        <v>0.05</v>
      </c>
      <c r="N165" s="322">
        <f t="shared" si="13"/>
        <v>-0.28938344594594601</v>
      </c>
    </row>
    <row r="166" spans="8:14" x14ac:dyDescent="0.25">
      <c r="H166" s="167">
        <f t="shared" si="10"/>
        <v>2015</v>
      </c>
      <c r="I166" s="314">
        <f>+Fetch!A171</f>
        <v>42036</v>
      </c>
      <c r="J166" s="315">
        <f>'MONTHLY CURVES'!F166</f>
        <v>5.0415000000000001</v>
      </c>
      <c r="K166" s="316">
        <f>'BASIS WEIGHT'!V170</f>
        <v>-2.75E-2</v>
      </c>
      <c r="L166" s="317">
        <f t="shared" si="11"/>
        <v>-0.32188344594594598</v>
      </c>
      <c r="M166" s="317">
        <f t="shared" si="12"/>
        <v>0.05</v>
      </c>
      <c r="N166" s="322">
        <f t="shared" si="13"/>
        <v>-0.29938344594594601</v>
      </c>
    </row>
    <row r="167" spans="8:14" x14ac:dyDescent="0.25">
      <c r="H167" s="167">
        <f t="shared" si="10"/>
        <v>2015</v>
      </c>
      <c r="I167" s="314">
        <f>+Fetch!A172</f>
        <v>42064</v>
      </c>
      <c r="J167" s="315">
        <f>'MONTHLY CURVES'!F167</f>
        <v>4.9024999999999999</v>
      </c>
      <c r="K167" s="316">
        <f>'BASIS WEIGHT'!V171</f>
        <v>-8.7499999999999994E-2</v>
      </c>
      <c r="L167" s="317">
        <f t="shared" si="11"/>
        <v>-0.32188344594594598</v>
      </c>
      <c r="M167" s="317">
        <f t="shared" si="12"/>
        <v>0.05</v>
      </c>
      <c r="N167" s="322">
        <f t="shared" si="13"/>
        <v>-0.35938344594594601</v>
      </c>
    </row>
    <row r="168" spans="8:14" x14ac:dyDescent="0.25">
      <c r="H168" s="167">
        <f t="shared" si="10"/>
        <v>2015</v>
      </c>
      <c r="I168" s="314">
        <f>+Fetch!A173</f>
        <v>42095</v>
      </c>
      <c r="J168" s="315">
        <f>'MONTHLY CURVES'!F168</f>
        <v>4.7484999999999999</v>
      </c>
      <c r="K168" s="316">
        <f>'BASIS WEIGHT'!V172</f>
        <v>-6.5000000000000002E-2</v>
      </c>
      <c r="L168" s="317">
        <f t="shared" si="11"/>
        <v>-0.32188344594594598</v>
      </c>
      <c r="M168" s="317">
        <f t="shared" si="12"/>
        <v>0.05</v>
      </c>
      <c r="N168" s="322">
        <f t="shared" si="13"/>
        <v>-0.33688344594594599</v>
      </c>
    </row>
    <row r="169" spans="8:14" x14ac:dyDescent="0.25">
      <c r="H169" s="167">
        <f t="shared" si="10"/>
        <v>2015</v>
      </c>
      <c r="I169" s="314">
        <f>+Fetch!A174</f>
        <v>42125</v>
      </c>
      <c r="J169" s="315">
        <f>'MONTHLY CURVES'!F169</f>
        <v>4.7534999999999998</v>
      </c>
      <c r="K169" s="316">
        <f>'BASIS WEIGHT'!V173</f>
        <v>-6.5000000000000002E-2</v>
      </c>
      <c r="L169" s="317">
        <f t="shared" si="11"/>
        <v>-0.32188344594594598</v>
      </c>
      <c r="M169" s="317">
        <f t="shared" si="12"/>
        <v>0.05</v>
      </c>
      <c r="N169" s="322">
        <f t="shared" si="13"/>
        <v>-0.33688344594594599</v>
      </c>
    </row>
    <row r="170" spans="8:14" x14ac:dyDescent="0.25">
      <c r="H170" s="167">
        <f t="shared" si="10"/>
        <v>2015</v>
      </c>
      <c r="I170" s="314">
        <f>+Fetch!A175</f>
        <v>42156</v>
      </c>
      <c r="J170" s="315">
        <f>'MONTHLY CURVES'!F170</f>
        <v>4.7915000000000001</v>
      </c>
      <c r="K170" s="316">
        <f>'BASIS WEIGHT'!V174</f>
        <v>-6.5000000000000002E-2</v>
      </c>
      <c r="L170" s="317">
        <f t="shared" si="11"/>
        <v>-0.32188344594594598</v>
      </c>
      <c r="M170" s="317">
        <f t="shared" si="12"/>
        <v>0.05</v>
      </c>
      <c r="N170" s="322">
        <f t="shared" si="13"/>
        <v>-0.33688344594594599</v>
      </c>
    </row>
    <row r="171" spans="8:14" x14ac:dyDescent="0.25">
      <c r="H171" s="167">
        <f t="shared" si="10"/>
        <v>2015</v>
      </c>
      <c r="I171" s="314">
        <f>+Fetch!A176</f>
        <v>42186</v>
      </c>
      <c r="J171" s="315">
        <f>'MONTHLY CURVES'!F171</f>
        <v>4.8365</v>
      </c>
      <c r="K171" s="316">
        <f>'BASIS WEIGHT'!V175</f>
        <v>-6.5000000000000002E-2</v>
      </c>
      <c r="L171" s="317">
        <f t="shared" si="11"/>
        <v>-0.32188344594594598</v>
      </c>
      <c r="M171" s="317">
        <f t="shared" si="12"/>
        <v>0.05</v>
      </c>
      <c r="N171" s="322">
        <f t="shared" si="13"/>
        <v>-0.33688344594594599</v>
      </c>
    </row>
    <row r="172" spans="8:14" x14ac:dyDescent="0.25">
      <c r="H172" s="167">
        <f t="shared" si="10"/>
        <v>2015</v>
      </c>
      <c r="I172" s="314">
        <f>+Fetch!A177</f>
        <v>42217</v>
      </c>
      <c r="J172" s="315">
        <f>'MONTHLY CURVES'!F172</f>
        <v>4.8745000000000003</v>
      </c>
      <c r="K172" s="316">
        <f>'BASIS WEIGHT'!V176</f>
        <v>-6.5000000000000002E-2</v>
      </c>
      <c r="L172" s="317">
        <f t="shared" si="11"/>
        <v>-0.32188344594594598</v>
      </c>
      <c r="M172" s="317">
        <f t="shared" si="12"/>
        <v>0.05</v>
      </c>
      <c r="N172" s="322">
        <f t="shared" si="13"/>
        <v>-0.33688344594594599</v>
      </c>
    </row>
    <row r="173" spans="8:14" x14ac:dyDescent="0.25">
      <c r="H173" s="167">
        <f t="shared" si="10"/>
        <v>2015</v>
      </c>
      <c r="I173" s="314">
        <f>+Fetch!A178</f>
        <v>42248</v>
      </c>
      <c r="J173" s="315">
        <f>'MONTHLY CURVES'!F173</f>
        <v>4.8685</v>
      </c>
      <c r="K173" s="316">
        <f>'BASIS WEIGHT'!V177</f>
        <v>-6.5000000000000002E-2</v>
      </c>
      <c r="L173" s="317">
        <f t="shared" si="11"/>
        <v>-0.32188344594594598</v>
      </c>
      <c r="M173" s="317">
        <f t="shared" si="12"/>
        <v>0.05</v>
      </c>
      <c r="N173" s="322">
        <f t="shared" si="13"/>
        <v>-0.33688344594594599</v>
      </c>
    </row>
    <row r="174" spans="8:14" x14ac:dyDescent="0.25">
      <c r="H174" s="167">
        <f t="shared" si="10"/>
        <v>2015</v>
      </c>
      <c r="I174" s="314">
        <f>+Fetch!A179</f>
        <v>42278</v>
      </c>
      <c r="J174" s="315">
        <f>'MONTHLY CURVES'!F174</f>
        <v>4.8685</v>
      </c>
      <c r="K174" s="316">
        <f>'BASIS WEIGHT'!V178</f>
        <v>-6.5000000000000002E-2</v>
      </c>
      <c r="L174" s="317">
        <f t="shared" si="11"/>
        <v>-0.32188344594594598</v>
      </c>
      <c r="M174" s="317">
        <f t="shared" si="12"/>
        <v>0.05</v>
      </c>
      <c r="N174" s="322">
        <f t="shared" si="13"/>
        <v>-0.33688344594594599</v>
      </c>
    </row>
    <row r="175" spans="8:14" x14ac:dyDescent="0.25">
      <c r="H175" s="167">
        <f t="shared" si="10"/>
        <v>2015</v>
      </c>
      <c r="I175" s="314">
        <f>+Fetch!A180</f>
        <v>42309</v>
      </c>
      <c r="J175" s="315">
        <f>'MONTHLY CURVES'!F175</f>
        <v>5.0175000000000001</v>
      </c>
      <c r="K175" s="316">
        <f>'BASIS WEIGHT'!V179</f>
        <v>-6.5000000000000002E-2</v>
      </c>
      <c r="L175" s="317">
        <f t="shared" si="11"/>
        <v>-0.32188344594594598</v>
      </c>
      <c r="M175" s="317">
        <f t="shared" si="12"/>
        <v>0.05</v>
      </c>
      <c r="N175" s="322">
        <f t="shared" si="13"/>
        <v>-0.33688344594594599</v>
      </c>
    </row>
    <row r="176" spans="8:14" x14ac:dyDescent="0.25">
      <c r="H176" s="167">
        <f t="shared" si="10"/>
        <v>2015</v>
      </c>
      <c r="I176" s="314">
        <f>+Fetch!A181</f>
        <v>42339</v>
      </c>
      <c r="J176" s="315">
        <f>'MONTHLY CURVES'!F176</f>
        <v>5.1695000000000002</v>
      </c>
      <c r="K176" s="316">
        <f>'BASIS WEIGHT'!V180</f>
        <v>-6.5000000000000002E-2</v>
      </c>
      <c r="L176" s="317">
        <f t="shared" si="11"/>
        <v>-0.32188344594594598</v>
      </c>
      <c r="M176" s="317">
        <f t="shared" si="12"/>
        <v>0.05</v>
      </c>
      <c r="N176" s="322">
        <f t="shared" si="13"/>
        <v>-0.33688344594594599</v>
      </c>
    </row>
    <row r="177" spans="8:14" x14ac:dyDescent="0.25">
      <c r="H177" s="167">
        <f t="shared" si="10"/>
        <v>2016</v>
      </c>
      <c r="I177" s="314">
        <f>+Fetch!A182</f>
        <v>42370</v>
      </c>
      <c r="J177" s="315">
        <f>'MONTHLY CURVES'!F177</f>
        <v>5.2469999999999999</v>
      </c>
      <c r="K177" s="316">
        <f>'BASIS WEIGHT'!V181</f>
        <v>-6.5000000000000002E-2</v>
      </c>
      <c r="L177" s="317">
        <f t="shared" si="11"/>
        <v>-0.32188344594594598</v>
      </c>
      <c r="M177" s="317">
        <f t="shared" si="12"/>
        <v>0.05</v>
      </c>
      <c r="N177" s="322">
        <f t="shared" si="13"/>
        <v>-0.33688344594594599</v>
      </c>
    </row>
    <row r="178" spans="8:14" x14ac:dyDescent="0.25">
      <c r="H178" s="167">
        <f t="shared" si="10"/>
        <v>2016</v>
      </c>
      <c r="I178" s="314">
        <f>+Fetch!A183</f>
        <v>42401</v>
      </c>
      <c r="J178" s="315">
        <f>'MONTHLY CURVES'!F178</f>
        <v>5.1589999999999998</v>
      </c>
      <c r="K178" s="316">
        <f>'BASIS WEIGHT'!V182</f>
        <v>-6.5000000000000002E-2</v>
      </c>
      <c r="L178" s="317">
        <f t="shared" si="11"/>
        <v>-0.32188344594594598</v>
      </c>
      <c r="M178" s="317">
        <f t="shared" si="12"/>
        <v>0.05</v>
      </c>
      <c r="N178" s="322">
        <f t="shared" si="13"/>
        <v>-0.33688344594594599</v>
      </c>
    </row>
    <row r="179" spans="8:14" x14ac:dyDescent="0.25">
      <c r="H179" s="167">
        <f t="shared" si="10"/>
        <v>2016</v>
      </c>
      <c r="I179" s="314">
        <f>+Fetch!A184</f>
        <v>42430</v>
      </c>
      <c r="J179" s="315">
        <f>'MONTHLY CURVES'!F179</f>
        <v>5.0199999999999996</v>
      </c>
      <c r="K179" s="316">
        <f>'BASIS WEIGHT'!V183</f>
        <v>-6.5000000000000002E-2</v>
      </c>
      <c r="L179" s="317">
        <f t="shared" si="11"/>
        <v>-0.32188344594594598</v>
      </c>
      <c r="M179" s="317">
        <f t="shared" si="12"/>
        <v>0.05</v>
      </c>
      <c r="N179" s="322">
        <f t="shared" si="13"/>
        <v>-0.33688344594594599</v>
      </c>
    </row>
    <row r="180" spans="8:14" x14ac:dyDescent="0.25">
      <c r="H180" s="167">
        <f t="shared" si="10"/>
        <v>2016</v>
      </c>
      <c r="I180" s="314">
        <f>+Fetch!A185</f>
        <v>42461</v>
      </c>
      <c r="J180" s="315">
        <f>'MONTHLY CURVES'!F180</f>
        <v>4.8660000000000005</v>
      </c>
      <c r="K180" s="316">
        <f>'BASIS WEIGHT'!V184</f>
        <v>-6.5000000000000002E-2</v>
      </c>
      <c r="L180" s="317">
        <f t="shared" si="11"/>
        <v>-0.32188344594594598</v>
      </c>
      <c r="M180" s="317">
        <f t="shared" si="12"/>
        <v>0.05</v>
      </c>
      <c r="N180" s="322">
        <f t="shared" si="13"/>
        <v>-0.33688344594594599</v>
      </c>
    </row>
    <row r="181" spans="8:14" x14ac:dyDescent="0.25">
      <c r="H181" s="167">
        <f t="shared" si="10"/>
        <v>2016</v>
      </c>
      <c r="I181" s="314">
        <f>+Fetch!A186</f>
        <v>42491</v>
      </c>
      <c r="J181" s="315">
        <f>'MONTHLY CURVES'!F181</f>
        <v>4.8710000000000004</v>
      </c>
      <c r="K181" s="316">
        <f>'BASIS WEIGHT'!V185</f>
        <v>-6.5000000000000002E-2</v>
      </c>
      <c r="L181" s="317">
        <f t="shared" si="11"/>
        <v>-0.32188344594594598</v>
      </c>
      <c r="M181" s="317">
        <f t="shared" si="12"/>
        <v>0.05</v>
      </c>
      <c r="N181" s="322">
        <f t="shared" si="13"/>
        <v>-0.33688344594594599</v>
      </c>
    </row>
    <row r="182" spans="8:14" x14ac:dyDescent="0.25">
      <c r="H182" s="167">
        <f t="shared" si="10"/>
        <v>2016</v>
      </c>
      <c r="I182" s="314">
        <f>+Fetch!A187</f>
        <v>42522</v>
      </c>
      <c r="J182" s="315">
        <f>'MONTHLY CURVES'!F182</f>
        <v>4.9089999999999998</v>
      </c>
      <c r="K182" s="316">
        <f>'BASIS WEIGHT'!V186</f>
        <v>-6.5000000000000002E-2</v>
      </c>
      <c r="L182" s="317">
        <f t="shared" si="11"/>
        <v>-0.32188344594594598</v>
      </c>
      <c r="M182" s="317">
        <f t="shared" si="12"/>
        <v>0.05</v>
      </c>
      <c r="N182" s="322">
        <f t="shared" si="13"/>
        <v>-0.33688344594594599</v>
      </c>
    </row>
    <row r="183" spans="8:14" x14ac:dyDescent="0.25">
      <c r="H183" s="167">
        <f t="shared" si="10"/>
        <v>2016</v>
      </c>
      <c r="I183" s="314">
        <f>+Fetch!A188</f>
        <v>42552</v>
      </c>
      <c r="J183" s="315">
        <f>'MONTHLY CURVES'!F183</f>
        <v>4.9540000000000006</v>
      </c>
      <c r="K183" s="316">
        <f>'BASIS WEIGHT'!V187</f>
        <v>-6.5000000000000002E-2</v>
      </c>
      <c r="L183" s="317">
        <f t="shared" si="11"/>
        <v>-0.32188344594594598</v>
      </c>
      <c r="M183" s="317">
        <f t="shared" si="12"/>
        <v>0.05</v>
      </c>
      <c r="N183" s="322">
        <f t="shared" si="13"/>
        <v>-0.33688344594594599</v>
      </c>
    </row>
    <row r="184" spans="8:14" x14ac:dyDescent="0.25">
      <c r="H184" s="167">
        <f t="shared" si="10"/>
        <v>2016</v>
      </c>
      <c r="I184" s="314">
        <f>+Fetch!A189</f>
        <v>42583</v>
      </c>
      <c r="J184" s="315">
        <f>'MONTHLY CURVES'!F184</f>
        <v>4.992</v>
      </c>
      <c r="K184" s="316">
        <f>'BASIS WEIGHT'!V188</f>
        <v>-6.5000000000000002E-2</v>
      </c>
      <c r="L184" s="317">
        <f t="shared" si="11"/>
        <v>-0.32188344594594598</v>
      </c>
      <c r="M184" s="317">
        <f t="shared" si="12"/>
        <v>0.05</v>
      </c>
      <c r="N184" s="322">
        <f t="shared" si="13"/>
        <v>-0.33688344594594599</v>
      </c>
    </row>
    <row r="185" spans="8:14" x14ac:dyDescent="0.25">
      <c r="H185" s="167">
        <f t="shared" si="10"/>
        <v>2016</v>
      </c>
      <c r="I185" s="314">
        <f>+Fetch!A190</f>
        <v>42614</v>
      </c>
      <c r="J185" s="315">
        <f>'MONTHLY CURVES'!F185</f>
        <v>4.9860000000000007</v>
      </c>
      <c r="K185" s="316">
        <f>'BASIS WEIGHT'!V189</f>
        <v>-6.5000000000000002E-2</v>
      </c>
      <c r="L185" s="317">
        <f t="shared" si="11"/>
        <v>-0.32188344594594598</v>
      </c>
      <c r="M185" s="317">
        <f t="shared" si="12"/>
        <v>0.05</v>
      </c>
      <c r="N185" s="322">
        <f t="shared" si="13"/>
        <v>-0.33688344594594599</v>
      </c>
    </row>
    <row r="186" spans="8:14" x14ac:dyDescent="0.25">
      <c r="H186" s="167">
        <f t="shared" si="10"/>
        <v>2016</v>
      </c>
      <c r="I186" s="314">
        <f>+Fetch!A191</f>
        <v>42644</v>
      </c>
      <c r="J186" s="315">
        <f>'MONTHLY CURVES'!F186</f>
        <v>4.9860000000000007</v>
      </c>
      <c r="K186" s="316">
        <f>'BASIS WEIGHT'!V190</f>
        <v>-6.5000000000000002E-2</v>
      </c>
      <c r="L186" s="317">
        <f t="shared" si="11"/>
        <v>-0.32188344594594598</v>
      </c>
      <c r="M186" s="317">
        <f t="shared" si="12"/>
        <v>0.05</v>
      </c>
      <c r="N186" s="322">
        <f t="shared" si="13"/>
        <v>-0.33688344594594599</v>
      </c>
    </row>
    <row r="187" spans="8:14" x14ac:dyDescent="0.25">
      <c r="H187" s="167">
        <f t="shared" si="10"/>
        <v>2016</v>
      </c>
      <c r="I187" s="314">
        <f>+Fetch!A192</f>
        <v>42675</v>
      </c>
      <c r="J187" s="315">
        <f>'MONTHLY CURVES'!F187</f>
        <v>5.1349999999999998</v>
      </c>
      <c r="K187" s="316">
        <f>'BASIS WEIGHT'!V191</f>
        <v>-6.5000000000000002E-2</v>
      </c>
      <c r="L187" s="317">
        <f t="shared" si="11"/>
        <v>-0.32188344594594598</v>
      </c>
      <c r="M187" s="317">
        <f t="shared" si="12"/>
        <v>0.05</v>
      </c>
      <c r="N187" s="322">
        <f t="shared" si="13"/>
        <v>-0.33688344594594599</v>
      </c>
    </row>
    <row r="188" spans="8:14" x14ac:dyDescent="0.25">
      <c r="H188" s="167">
        <f t="shared" si="10"/>
        <v>2016</v>
      </c>
      <c r="I188" s="314">
        <f>+Fetch!A193</f>
        <v>42705</v>
      </c>
      <c r="J188" s="315">
        <f>'MONTHLY CURVES'!F188</f>
        <v>5.2869999999999999</v>
      </c>
      <c r="K188" s="316">
        <f>'BASIS WEIGHT'!V192</f>
        <v>-6.5000000000000002E-2</v>
      </c>
      <c r="L188" s="317">
        <f t="shared" si="11"/>
        <v>-0.32188344594594598</v>
      </c>
      <c r="M188" s="317">
        <f t="shared" si="12"/>
        <v>0.05</v>
      </c>
      <c r="N188" s="322">
        <f t="shared" si="13"/>
        <v>-0.33688344594594599</v>
      </c>
    </row>
    <row r="189" spans="8:14" x14ac:dyDescent="0.25">
      <c r="H189" s="167">
        <f t="shared" si="10"/>
        <v>2017</v>
      </c>
      <c r="I189" s="314">
        <f>+Fetch!A194</f>
        <v>42736</v>
      </c>
      <c r="J189" s="315">
        <f>'MONTHLY CURVES'!F189</f>
        <v>5.3645000000000005</v>
      </c>
      <c r="K189" s="316">
        <f>'BASIS WEIGHT'!V193</f>
        <v>-6.5000000000000002E-2</v>
      </c>
      <c r="L189" s="317">
        <f t="shared" si="11"/>
        <v>-0.32188344594594598</v>
      </c>
      <c r="M189" s="317">
        <f t="shared" si="12"/>
        <v>0.05</v>
      </c>
      <c r="N189" s="322">
        <f t="shared" si="13"/>
        <v>-0.33688344594594599</v>
      </c>
    </row>
    <row r="190" spans="8:14" x14ac:dyDescent="0.25">
      <c r="H190" s="167">
        <f t="shared" si="10"/>
        <v>2017</v>
      </c>
      <c r="I190" s="314">
        <f>+Fetch!A195</f>
        <v>42767</v>
      </c>
      <c r="J190" s="315">
        <f>'MONTHLY CURVES'!F190</f>
        <v>5.2765000000000004</v>
      </c>
      <c r="K190" s="316">
        <f>'BASIS WEIGHT'!V194</f>
        <v>-6.5000000000000002E-2</v>
      </c>
      <c r="L190" s="317">
        <f t="shared" si="11"/>
        <v>-0.32188344594594598</v>
      </c>
      <c r="M190" s="317">
        <f t="shared" si="12"/>
        <v>0.05</v>
      </c>
      <c r="N190" s="322">
        <f t="shared" si="13"/>
        <v>-0.33688344594594599</v>
      </c>
    </row>
    <row r="191" spans="8:14" x14ac:dyDescent="0.25">
      <c r="H191" s="167">
        <f t="shared" si="10"/>
        <v>2017</v>
      </c>
      <c r="I191" s="314">
        <f>+Fetch!A196</f>
        <v>42795</v>
      </c>
      <c r="J191" s="315">
        <f>'MONTHLY CURVES'!F191</f>
        <v>5.1375000000000002</v>
      </c>
      <c r="K191" s="316">
        <f>'BASIS WEIGHT'!V195</f>
        <v>-6.5000000000000002E-2</v>
      </c>
      <c r="L191" s="317">
        <f t="shared" si="11"/>
        <v>-0.32188344594594598</v>
      </c>
      <c r="M191" s="317">
        <f t="shared" si="12"/>
        <v>0.05</v>
      </c>
      <c r="N191" s="322">
        <f t="shared" si="13"/>
        <v>-0.33688344594594599</v>
      </c>
    </row>
    <row r="192" spans="8:14" x14ac:dyDescent="0.25">
      <c r="H192" s="167">
        <f t="shared" si="10"/>
        <v>2017</v>
      </c>
      <c r="I192" s="314">
        <f>+Fetch!A197</f>
        <v>42826</v>
      </c>
      <c r="J192" s="315">
        <f>'MONTHLY CURVES'!F192</f>
        <v>4.9835000000000003</v>
      </c>
      <c r="K192" s="316">
        <f>'BASIS WEIGHT'!V196</f>
        <v>-6.5000000000000002E-2</v>
      </c>
      <c r="L192" s="317">
        <f t="shared" si="11"/>
        <v>-0.32188344594594598</v>
      </c>
      <c r="M192" s="317">
        <f t="shared" si="12"/>
        <v>0.05</v>
      </c>
      <c r="N192" s="322">
        <f t="shared" si="13"/>
        <v>-0.33688344594594599</v>
      </c>
    </row>
    <row r="193" spans="8:14" x14ac:dyDescent="0.25">
      <c r="H193" s="167">
        <f t="shared" si="10"/>
        <v>2017</v>
      </c>
      <c r="I193" s="314">
        <f>+Fetch!A198</f>
        <v>42856</v>
      </c>
      <c r="J193" s="315">
        <f>'MONTHLY CURVES'!F193</f>
        <v>4.9885000000000002</v>
      </c>
      <c r="K193" s="316">
        <f>'BASIS WEIGHT'!V197</f>
        <v>-6.5000000000000002E-2</v>
      </c>
      <c r="L193" s="317">
        <f t="shared" si="11"/>
        <v>-0.32188344594594598</v>
      </c>
      <c r="M193" s="317">
        <f t="shared" si="12"/>
        <v>0.05</v>
      </c>
      <c r="N193" s="322">
        <f t="shared" si="13"/>
        <v>-0.33688344594594599</v>
      </c>
    </row>
    <row r="194" spans="8:14" x14ac:dyDescent="0.25">
      <c r="H194" s="167">
        <f t="shared" si="10"/>
        <v>2017</v>
      </c>
      <c r="I194" s="314">
        <f>+Fetch!A199</f>
        <v>42887</v>
      </c>
      <c r="J194" s="315">
        <f>'MONTHLY CURVES'!F194</f>
        <v>5.0265000000000004</v>
      </c>
      <c r="K194" s="316">
        <f>'BASIS WEIGHT'!V198</f>
        <v>-6.5000000000000002E-2</v>
      </c>
      <c r="L194" s="317">
        <f t="shared" si="11"/>
        <v>-0.32188344594594598</v>
      </c>
      <c r="M194" s="317">
        <f t="shared" si="12"/>
        <v>0.05</v>
      </c>
      <c r="N194" s="322">
        <f t="shared" si="13"/>
        <v>-0.33688344594594599</v>
      </c>
    </row>
    <row r="195" spans="8:14" x14ac:dyDescent="0.25">
      <c r="H195" s="167">
        <f t="shared" si="10"/>
        <v>2017</v>
      </c>
      <c r="I195" s="314">
        <f>+Fetch!A200</f>
        <v>42917</v>
      </c>
      <c r="J195" s="315">
        <f>'MONTHLY CURVES'!F195</f>
        <v>5.0715000000000003</v>
      </c>
      <c r="K195" s="316">
        <f>'BASIS WEIGHT'!V199</f>
        <v>-6.5000000000000002E-2</v>
      </c>
      <c r="L195" s="317">
        <f t="shared" si="11"/>
        <v>-0.32188344594594598</v>
      </c>
      <c r="M195" s="317">
        <f t="shared" si="12"/>
        <v>0.05</v>
      </c>
      <c r="N195" s="322">
        <f t="shared" si="13"/>
        <v>-0.33688344594594599</v>
      </c>
    </row>
    <row r="196" spans="8:14" x14ac:dyDescent="0.25">
      <c r="H196" s="167">
        <f t="shared" si="10"/>
        <v>2017</v>
      </c>
      <c r="I196" s="314">
        <f>+Fetch!A201</f>
        <v>42948</v>
      </c>
      <c r="J196" s="315">
        <f>'MONTHLY CURVES'!F196</f>
        <v>5.1095000000000006</v>
      </c>
      <c r="K196" s="316">
        <f>'BASIS WEIGHT'!V200</f>
        <v>-6.5000000000000002E-2</v>
      </c>
      <c r="L196" s="317">
        <f t="shared" si="11"/>
        <v>-0.32188344594594598</v>
      </c>
      <c r="M196" s="317">
        <f t="shared" si="12"/>
        <v>0.05</v>
      </c>
      <c r="N196" s="322">
        <f t="shared" si="13"/>
        <v>-0.33688344594594599</v>
      </c>
    </row>
    <row r="197" spans="8:14" x14ac:dyDescent="0.25">
      <c r="H197" s="167">
        <f t="shared" si="10"/>
        <v>2017</v>
      </c>
      <c r="I197" s="314">
        <f>+Fetch!A202</f>
        <v>42979</v>
      </c>
      <c r="J197" s="315">
        <f>'MONTHLY CURVES'!F197</f>
        <v>5.1035000000000004</v>
      </c>
      <c r="K197" s="316">
        <f>'BASIS WEIGHT'!V201</f>
        <v>-6.5000000000000002E-2</v>
      </c>
      <c r="L197" s="317">
        <f t="shared" si="11"/>
        <v>-0.32188344594594598</v>
      </c>
      <c r="M197" s="317">
        <f t="shared" si="12"/>
        <v>0.05</v>
      </c>
      <c r="N197" s="322">
        <f t="shared" si="13"/>
        <v>-0.33688344594594599</v>
      </c>
    </row>
    <row r="198" spans="8:14" x14ac:dyDescent="0.25">
      <c r="H198" s="167">
        <f t="shared" si="10"/>
        <v>2017</v>
      </c>
      <c r="I198" s="314">
        <f>+Fetch!A203</f>
        <v>43009</v>
      </c>
      <c r="J198" s="315">
        <f>'MONTHLY CURVES'!F198</f>
        <v>5.1035000000000004</v>
      </c>
      <c r="K198" s="316">
        <f>'BASIS WEIGHT'!V202</f>
        <v>-6.5000000000000002E-2</v>
      </c>
      <c r="L198" s="317">
        <f t="shared" si="11"/>
        <v>-0.32188344594594598</v>
      </c>
      <c r="M198" s="317">
        <f t="shared" si="12"/>
        <v>0.05</v>
      </c>
      <c r="N198" s="322">
        <f t="shared" si="13"/>
        <v>-0.33688344594594599</v>
      </c>
    </row>
    <row r="199" spans="8:14" x14ac:dyDescent="0.25">
      <c r="H199" s="167">
        <f t="shared" ref="H199:H262" si="14">YEAR(I199)</f>
        <v>2017</v>
      </c>
      <c r="I199" s="314">
        <f>+Fetch!A204</f>
        <v>43040</v>
      </c>
      <c r="J199" s="315">
        <f>'MONTHLY CURVES'!F199</f>
        <v>5.2525000000000004</v>
      </c>
      <c r="K199" s="316">
        <f>'BASIS WEIGHT'!V203</f>
        <v>-6.5000000000000002E-2</v>
      </c>
      <c r="L199" s="317">
        <f t="shared" ref="L199:L262" si="15">SUMIF($A$6:$A$29,H199,$D$6:$D$29)</f>
        <v>-0.32188344594594598</v>
      </c>
      <c r="M199" s="317">
        <f t="shared" ref="M199:M262" si="16">SUMIF($A$6:$A$29,H199,$E$6:$E$29)</f>
        <v>0.05</v>
      </c>
      <c r="N199" s="322">
        <f t="shared" ref="N199:N262" si="17">SUM(K199:M199)</f>
        <v>-0.33688344594594599</v>
      </c>
    </row>
    <row r="200" spans="8:14" x14ac:dyDescent="0.25">
      <c r="H200" s="167">
        <f t="shared" si="14"/>
        <v>2017</v>
      </c>
      <c r="I200" s="314">
        <f>+Fetch!A205</f>
        <v>43070</v>
      </c>
      <c r="J200" s="315">
        <f>'MONTHLY CURVES'!F200</f>
        <v>5.4045000000000005</v>
      </c>
      <c r="K200" s="316">
        <f>'BASIS WEIGHT'!V204</f>
        <v>-6.5000000000000002E-2</v>
      </c>
      <c r="L200" s="317">
        <f t="shared" si="15"/>
        <v>-0.32188344594594598</v>
      </c>
      <c r="M200" s="317">
        <f t="shared" si="16"/>
        <v>0.05</v>
      </c>
      <c r="N200" s="322">
        <f t="shared" si="17"/>
        <v>-0.33688344594594599</v>
      </c>
    </row>
    <row r="201" spans="8:14" x14ac:dyDescent="0.25">
      <c r="H201" s="167">
        <f t="shared" si="14"/>
        <v>2018</v>
      </c>
      <c r="I201" s="314">
        <f>+Fetch!A206</f>
        <v>43101</v>
      </c>
      <c r="J201" s="315">
        <f>'MONTHLY CURVES'!F201</f>
        <v>5.4820000000000002</v>
      </c>
      <c r="K201" s="316">
        <f>'BASIS WEIGHT'!V205</f>
        <v>-6.5000000000000002E-2</v>
      </c>
      <c r="L201" s="317">
        <f t="shared" si="15"/>
        <v>-0.32188344594594598</v>
      </c>
      <c r="M201" s="317">
        <f t="shared" si="16"/>
        <v>0.05</v>
      </c>
      <c r="N201" s="322">
        <f t="shared" si="17"/>
        <v>-0.33688344594594599</v>
      </c>
    </row>
    <row r="202" spans="8:14" x14ac:dyDescent="0.25">
      <c r="H202" s="167">
        <f t="shared" si="14"/>
        <v>2018</v>
      </c>
      <c r="I202" s="314">
        <f>+Fetch!A207</f>
        <v>43132</v>
      </c>
      <c r="J202" s="315">
        <f>'MONTHLY CURVES'!F202</f>
        <v>5.3940000000000001</v>
      </c>
      <c r="K202" s="316">
        <f>'BASIS WEIGHT'!V206</f>
        <v>-6.5000000000000002E-2</v>
      </c>
      <c r="L202" s="317">
        <f t="shared" si="15"/>
        <v>-0.32188344594594598</v>
      </c>
      <c r="M202" s="317">
        <f t="shared" si="16"/>
        <v>0.05</v>
      </c>
      <c r="N202" s="322">
        <f t="shared" si="17"/>
        <v>-0.33688344594594599</v>
      </c>
    </row>
    <row r="203" spans="8:14" x14ac:dyDescent="0.25">
      <c r="H203" s="167">
        <f t="shared" si="14"/>
        <v>2018</v>
      </c>
      <c r="I203" s="314">
        <f>+Fetch!A208</f>
        <v>43160</v>
      </c>
      <c r="J203" s="315">
        <f>'MONTHLY CURVES'!F203</f>
        <v>5.2549999999999999</v>
      </c>
      <c r="K203" s="316">
        <f>'BASIS WEIGHT'!V207</f>
        <v>-6.5000000000000002E-2</v>
      </c>
      <c r="L203" s="317">
        <f t="shared" si="15"/>
        <v>-0.32188344594594598</v>
      </c>
      <c r="M203" s="317">
        <f t="shared" si="16"/>
        <v>0.05</v>
      </c>
      <c r="N203" s="322">
        <f t="shared" si="17"/>
        <v>-0.33688344594594599</v>
      </c>
    </row>
    <row r="204" spans="8:14" x14ac:dyDescent="0.25">
      <c r="H204" s="167">
        <f t="shared" si="14"/>
        <v>2018</v>
      </c>
      <c r="I204" s="314">
        <f>+Fetch!A209</f>
        <v>43191</v>
      </c>
      <c r="J204" s="315">
        <f>'MONTHLY CURVES'!F204</f>
        <v>5.101</v>
      </c>
      <c r="K204" s="316">
        <f>'BASIS WEIGHT'!V208</f>
        <v>-6.5000000000000002E-2</v>
      </c>
      <c r="L204" s="317">
        <f t="shared" si="15"/>
        <v>-0.32188344594594598</v>
      </c>
      <c r="M204" s="317">
        <f t="shared" si="16"/>
        <v>0.05</v>
      </c>
      <c r="N204" s="322">
        <f t="shared" si="17"/>
        <v>-0.33688344594594599</v>
      </c>
    </row>
    <row r="205" spans="8:14" x14ac:dyDescent="0.25">
      <c r="H205" s="167">
        <f t="shared" si="14"/>
        <v>2018</v>
      </c>
      <c r="I205" s="314">
        <f>+Fetch!A210</f>
        <v>43221</v>
      </c>
      <c r="J205" s="315">
        <f>'MONTHLY CURVES'!F205</f>
        <v>5.1059999999999999</v>
      </c>
      <c r="K205" s="316">
        <f>'BASIS WEIGHT'!V209</f>
        <v>-6.5000000000000002E-2</v>
      </c>
      <c r="L205" s="317">
        <f t="shared" si="15"/>
        <v>-0.32188344594594598</v>
      </c>
      <c r="M205" s="317">
        <f t="shared" si="16"/>
        <v>0.05</v>
      </c>
      <c r="N205" s="322">
        <f t="shared" si="17"/>
        <v>-0.33688344594594599</v>
      </c>
    </row>
    <row r="206" spans="8:14" x14ac:dyDescent="0.25">
      <c r="H206" s="167">
        <f t="shared" si="14"/>
        <v>2018</v>
      </c>
      <c r="I206" s="314">
        <f>+Fetch!A211</f>
        <v>43252</v>
      </c>
      <c r="J206" s="315">
        <f>'MONTHLY CURVES'!F206</f>
        <v>5.1440000000000001</v>
      </c>
      <c r="K206" s="316">
        <f>'BASIS WEIGHT'!V210</f>
        <v>-6.5000000000000002E-2</v>
      </c>
      <c r="L206" s="317">
        <f t="shared" si="15"/>
        <v>-0.32188344594594598</v>
      </c>
      <c r="M206" s="317">
        <f t="shared" si="16"/>
        <v>0.05</v>
      </c>
      <c r="N206" s="322">
        <f t="shared" si="17"/>
        <v>-0.33688344594594599</v>
      </c>
    </row>
    <row r="207" spans="8:14" x14ac:dyDescent="0.25">
      <c r="H207" s="167">
        <f t="shared" si="14"/>
        <v>2018</v>
      </c>
      <c r="I207" s="314">
        <f>+Fetch!A212</f>
        <v>43282</v>
      </c>
      <c r="J207" s="315">
        <f>'MONTHLY CURVES'!F207</f>
        <v>5.1890000000000001</v>
      </c>
      <c r="K207" s="316">
        <f>'BASIS WEIGHT'!V211</f>
        <v>-6.5000000000000002E-2</v>
      </c>
      <c r="L207" s="317">
        <f t="shared" si="15"/>
        <v>-0.32188344594594598</v>
      </c>
      <c r="M207" s="317">
        <f t="shared" si="16"/>
        <v>0.05</v>
      </c>
      <c r="N207" s="322">
        <f t="shared" si="17"/>
        <v>-0.33688344594594599</v>
      </c>
    </row>
    <row r="208" spans="8:14" x14ac:dyDescent="0.25">
      <c r="H208" s="167">
        <f t="shared" si="14"/>
        <v>2018</v>
      </c>
      <c r="I208" s="314">
        <f>+Fetch!A213</f>
        <v>43313</v>
      </c>
      <c r="J208" s="315">
        <f>'MONTHLY CURVES'!F208</f>
        <v>5.2270000000000003</v>
      </c>
      <c r="K208" s="316">
        <f>'BASIS WEIGHT'!V212</f>
        <v>-6.5000000000000002E-2</v>
      </c>
      <c r="L208" s="317">
        <f t="shared" si="15"/>
        <v>-0.32188344594594598</v>
      </c>
      <c r="M208" s="317">
        <f t="shared" si="16"/>
        <v>0.05</v>
      </c>
      <c r="N208" s="322">
        <f t="shared" si="17"/>
        <v>-0.33688344594594599</v>
      </c>
    </row>
    <row r="209" spans="8:14" x14ac:dyDescent="0.25">
      <c r="H209" s="167">
        <f t="shared" si="14"/>
        <v>2018</v>
      </c>
      <c r="I209" s="314">
        <f>+Fetch!A214</f>
        <v>43344</v>
      </c>
      <c r="J209" s="315">
        <f>'MONTHLY CURVES'!F209</f>
        <v>5.2210000000000001</v>
      </c>
      <c r="K209" s="316">
        <f>'BASIS WEIGHT'!V213</f>
        <v>-6.5000000000000002E-2</v>
      </c>
      <c r="L209" s="317">
        <f t="shared" si="15"/>
        <v>-0.32188344594594598</v>
      </c>
      <c r="M209" s="317">
        <f t="shared" si="16"/>
        <v>0.05</v>
      </c>
      <c r="N209" s="322">
        <f t="shared" si="17"/>
        <v>-0.33688344594594599</v>
      </c>
    </row>
    <row r="210" spans="8:14" x14ac:dyDescent="0.25">
      <c r="H210" s="167">
        <f t="shared" si="14"/>
        <v>2018</v>
      </c>
      <c r="I210" s="314">
        <f>+Fetch!A215</f>
        <v>43374</v>
      </c>
      <c r="J210" s="315">
        <f>'MONTHLY CURVES'!F210</f>
        <v>5.2210000000000001</v>
      </c>
      <c r="K210" s="316">
        <f>'BASIS WEIGHT'!V214</f>
        <v>-6.5000000000000002E-2</v>
      </c>
      <c r="L210" s="317">
        <f t="shared" si="15"/>
        <v>-0.32188344594594598</v>
      </c>
      <c r="M210" s="317">
        <f t="shared" si="16"/>
        <v>0.05</v>
      </c>
      <c r="N210" s="322">
        <f t="shared" si="17"/>
        <v>-0.33688344594594599</v>
      </c>
    </row>
    <row r="211" spans="8:14" x14ac:dyDescent="0.25">
      <c r="H211" s="167">
        <f t="shared" si="14"/>
        <v>2018</v>
      </c>
      <c r="I211" s="314">
        <f>+Fetch!A216</f>
        <v>43405</v>
      </c>
      <c r="J211" s="315">
        <f>'MONTHLY CURVES'!F211</f>
        <v>5.37</v>
      </c>
      <c r="K211" s="316">
        <f>'BASIS WEIGHT'!V215</f>
        <v>-6.5000000000000002E-2</v>
      </c>
      <c r="L211" s="317">
        <f t="shared" si="15"/>
        <v>-0.32188344594594598</v>
      </c>
      <c r="M211" s="317">
        <f t="shared" si="16"/>
        <v>0.05</v>
      </c>
      <c r="N211" s="322">
        <f t="shared" si="17"/>
        <v>-0.33688344594594599</v>
      </c>
    </row>
    <row r="212" spans="8:14" x14ac:dyDescent="0.25">
      <c r="H212" s="167">
        <f t="shared" si="14"/>
        <v>2018</v>
      </c>
      <c r="I212" s="314">
        <f>+Fetch!A217</f>
        <v>43435</v>
      </c>
      <c r="J212" s="315">
        <f>'MONTHLY CURVES'!F212</f>
        <v>5.5220000000000002</v>
      </c>
      <c r="K212" s="316">
        <f>'BASIS WEIGHT'!V216</f>
        <v>-6.5000000000000002E-2</v>
      </c>
      <c r="L212" s="317">
        <f t="shared" si="15"/>
        <v>-0.32188344594594598</v>
      </c>
      <c r="M212" s="317">
        <f t="shared" si="16"/>
        <v>0.05</v>
      </c>
      <c r="N212" s="322">
        <f t="shared" si="17"/>
        <v>-0.33688344594594599</v>
      </c>
    </row>
    <row r="213" spans="8:14" x14ac:dyDescent="0.25">
      <c r="H213" s="167">
        <f t="shared" si="14"/>
        <v>2019</v>
      </c>
      <c r="I213" s="314">
        <f>+Fetch!A218</f>
        <v>43466</v>
      </c>
      <c r="J213" s="315">
        <f>'MONTHLY CURVES'!F213</f>
        <v>5.5994999999999999</v>
      </c>
      <c r="K213" s="316">
        <f>'BASIS WEIGHT'!V217</f>
        <v>-6.5000000000000002E-2</v>
      </c>
      <c r="L213" s="317">
        <f t="shared" si="15"/>
        <v>-0.32188344594594598</v>
      </c>
      <c r="M213" s="317">
        <f t="shared" si="16"/>
        <v>0.05</v>
      </c>
      <c r="N213" s="322">
        <f t="shared" si="17"/>
        <v>-0.33688344594594599</v>
      </c>
    </row>
    <row r="214" spans="8:14" x14ac:dyDescent="0.25">
      <c r="H214" s="167">
        <f t="shared" si="14"/>
        <v>2019</v>
      </c>
      <c r="I214" s="314">
        <f>+Fetch!A219</f>
        <v>43497</v>
      </c>
      <c r="J214" s="315">
        <f>'MONTHLY CURVES'!F214</f>
        <v>5.5114999999999998</v>
      </c>
      <c r="K214" s="316">
        <f>'BASIS WEIGHT'!V218</f>
        <v>-6.5000000000000002E-2</v>
      </c>
      <c r="L214" s="317">
        <f t="shared" si="15"/>
        <v>-0.32188344594594598</v>
      </c>
      <c r="M214" s="317">
        <f t="shared" si="16"/>
        <v>0.05</v>
      </c>
      <c r="N214" s="322">
        <f t="shared" si="17"/>
        <v>-0.33688344594594599</v>
      </c>
    </row>
    <row r="215" spans="8:14" x14ac:dyDescent="0.25">
      <c r="H215" s="167">
        <f t="shared" si="14"/>
        <v>2019</v>
      </c>
      <c r="I215" s="314">
        <f>+Fetch!A220</f>
        <v>43525</v>
      </c>
      <c r="J215" s="315">
        <f>'MONTHLY CURVES'!F215</f>
        <v>5.3724999999999996</v>
      </c>
      <c r="K215" s="316">
        <f>'BASIS WEIGHT'!V219</f>
        <v>-6.5000000000000002E-2</v>
      </c>
      <c r="L215" s="317">
        <f t="shared" si="15"/>
        <v>-0.32188344594594598</v>
      </c>
      <c r="M215" s="317">
        <f t="shared" si="16"/>
        <v>0.05</v>
      </c>
      <c r="N215" s="322">
        <f t="shared" si="17"/>
        <v>-0.33688344594594599</v>
      </c>
    </row>
    <row r="216" spans="8:14" x14ac:dyDescent="0.25">
      <c r="H216" s="167">
        <f t="shared" si="14"/>
        <v>2019</v>
      </c>
      <c r="I216" s="314">
        <f>+Fetch!A221</f>
        <v>43556</v>
      </c>
      <c r="J216" s="315">
        <f>'MONTHLY CURVES'!F216</f>
        <v>5.2185000000000006</v>
      </c>
      <c r="K216" s="316">
        <f>'BASIS WEIGHT'!V220</f>
        <v>-6.5000000000000002E-2</v>
      </c>
      <c r="L216" s="317">
        <f t="shared" si="15"/>
        <v>-0.32188344594594598</v>
      </c>
      <c r="M216" s="317">
        <f t="shared" si="16"/>
        <v>0.05</v>
      </c>
      <c r="N216" s="322">
        <f t="shared" si="17"/>
        <v>-0.33688344594594599</v>
      </c>
    </row>
    <row r="217" spans="8:14" x14ac:dyDescent="0.25">
      <c r="H217" s="167">
        <f t="shared" si="14"/>
        <v>2019</v>
      </c>
      <c r="I217" s="314">
        <f>+Fetch!A222</f>
        <v>43586</v>
      </c>
      <c r="J217" s="315">
        <f>'MONTHLY CURVES'!F217</f>
        <v>5.2235000000000005</v>
      </c>
      <c r="K217" s="316">
        <f>'BASIS WEIGHT'!V221</f>
        <v>-6.5000000000000002E-2</v>
      </c>
      <c r="L217" s="317">
        <f t="shared" si="15"/>
        <v>-0.32188344594594598</v>
      </c>
      <c r="M217" s="317">
        <f t="shared" si="16"/>
        <v>0.05</v>
      </c>
      <c r="N217" s="322">
        <f t="shared" si="17"/>
        <v>-0.33688344594594599</v>
      </c>
    </row>
    <row r="218" spans="8:14" x14ac:dyDescent="0.25">
      <c r="H218" s="167">
        <f t="shared" si="14"/>
        <v>2019</v>
      </c>
      <c r="I218" s="314">
        <f>+Fetch!A223</f>
        <v>43617</v>
      </c>
      <c r="J218" s="315">
        <f>'MONTHLY CURVES'!F218</f>
        <v>5.2614999999999998</v>
      </c>
      <c r="K218" s="316">
        <f>'BASIS WEIGHT'!V222</f>
        <v>-6.5000000000000002E-2</v>
      </c>
      <c r="L218" s="317">
        <f t="shared" si="15"/>
        <v>-0.32188344594594598</v>
      </c>
      <c r="M218" s="317">
        <f t="shared" si="16"/>
        <v>0.05</v>
      </c>
      <c r="N218" s="322">
        <f t="shared" si="17"/>
        <v>-0.33688344594594599</v>
      </c>
    </row>
    <row r="219" spans="8:14" x14ac:dyDescent="0.25">
      <c r="H219" s="167">
        <f t="shared" si="14"/>
        <v>2019</v>
      </c>
      <c r="I219" s="314">
        <f>+Fetch!A224</f>
        <v>43647</v>
      </c>
      <c r="J219" s="315">
        <f>'MONTHLY CURVES'!F219</f>
        <v>5.3065000000000007</v>
      </c>
      <c r="K219" s="316">
        <f>'BASIS WEIGHT'!V223</f>
        <v>-6.5000000000000002E-2</v>
      </c>
      <c r="L219" s="317">
        <f t="shared" si="15"/>
        <v>-0.32188344594594598</v>
      </c>
      <c r="M219" s="317">
        <f t="shared" si="16"/>
        <v>0.05</v>
      </c>
      <c r="N219" s="322">
        <f t="shared" si="17"/>
        <v>-0.33688344594594599</v>
      </c>
    </row>
    <row r="220" spans="8:14" x14ac:dyDescent="0.25">
      <c r="H220" s="167">
        <f t="shared" si="14"/>
        <v>2019</v>
      </c>
      <c r="I220" s="314">
        <f>+Fetch!A225</f>
        <v>43678</v>
      </c>
      <c r="J220" s="315">
        <f>'MONTHLY CURVES'!F220</f>
        <v>5.3445</v>
      </c>
      <c r="K220" s="316">
        <f>'BASIS WEIGHT'!V224</f>
        <v>-6.5000000000000002E-2</v>
      </c>
      <c r="L220" s="317">
        <f t="shared" si="15"/>
        <v>-0.32188344594594598</v>
      </c>
      <c r="M220" s="317">
        <f t="shared" si="16"/>
        <v>0.05</v>
      </c>
      <c r="N220" s="322">
        <f t="shared" si="17"/>
        <v>-0.33688344594594599</v>
      </c>
    </row>
    <row r="221" spans="8:14" x14ac:dyDescent="0.25">
      <c r="H221" s="167">
        <f t="shared" si="14"/>
        <v>2019</v>
      </c>
      <c r="I221" s="314">
        <f>+Fetch!A226</f>
        <v>43709</v>
      </c>
      <c r="J221" s="315">
        <f>'MONTHLY CURVES'!F221</f>
        <v>5.3385000000000007</v>
      </c>
      <c r="K221" s="316">
        <f>'BASIS WEIGHT'!V225</f>
        <v>-6.5000000000000002E-2</v>
      </c>
      <c r="L221" s="317">
        <f t="shared" si="15"/>
        <v>-0.32188344594594598</v>
      </c>
      <c r="M221" s="317">
        <f t="shared" si="16"/>
        <v>0.05</v>
      </c>
      <c r="N221" s="322">
        <f t="shared" si="17"/>
        <v>-0.33688344594594599</v>
      </c>
    </row>
    <row r="222" spans="8:14" x14ac:dyDescent="0.25">
      <c r="H222" s="167">
        <f t="shared" si="14"/>
        <v>2019</v>
      </c>
      <c r="I222" s="314">
        <f>+Fetch!A227</f>
        <v>43739</v>
      </c>
      <c r="J222" s="315">
        <f>'MONTHLY CURVES'!F222</f>
        <v>5.3385000000000007</v>
      </c>
      <c r="K222" s="316">
        <f>'BASIS WEIGHT'!V226</f>
        <v>-6.5000000000000002E-2</v>
      </c>
      <c r="L222" s="317">
        <f t="shared" si="15"/>
        <v>-0.32188344594594598</v>
      </c>
      <c r="M222" s="317">
        <f t="shared" si="16"/>
        <v>0.05</v>
      </c>
      <c r="N222" s="322">
        <f t="shared" si="17"/>
        <v>-0.33688344594594599</v>
      </c>
    </row>
    <row r="223" spans="8:14" x14ac:dyDescent="0.25">
      <c r="H223" s="167">
        <f t="shared" si="14"/>
        <v>2019</v>
      </c>
      <c r="I223" s="314">
        <f>+Fetch!A228</f>
        <v>43770</v>
      </c>
      <c r="J223" s="315">
        <f>'MONTHLY CURVES'!F223</f>
        <v>5.4874999999999998</v>
      </c>
      <c r="K223" s="316">
        <f>'BASIS WEIGHT'!V227</f>
        <v>-6.5000000000000002E-2</v>
      </c>
      <c r="L223" s="317">
        <f t="shared" si="15"/>
        <v>-0.32188344594594598</v>
      </c>
      <c r="M223" s="317">
        <f t="shared" si="16"/>
        <v>0.05</v>
      </c>
      <c r="N223" s="322">
        <f t="shared" si="17"/>
        <v>-0.33688344594594599</v>
      </c>
    </row>
    <row r="224" spans="8:14" x14ac:dyDescent="0.25">
      <c r="H224" s="167">
        <f t="shared" si="14"/>
        <v>2019</v>
      </c>
      <c r="I224" s="314">
        <f>+Fetch!A229</f>
        <v>43800</v>
      </c>
      <c r="J224" s="315">
        <f>'MONTHLY CURVES'!F224</f>
        <v>5.6395</v>
      </c>
      <c r="K224" s="316">
        <f>'BASIS WEIGHT'!V228</f>
        <v>-6.5000000000000002E-2</v>
      </c>
      <c r="L224" s="317">
        <f t="shared" si="15"/>
        <v>-0.32188344594594598</v>
      </c>
      <c r="M224" s="317">
        <f t="shared" si="16"/>
        <v>0.05</v>
      </c>
      <c r="N224" s="322">
        <f t="shared" si="17"/>
        <v>-0.33688344594594599</v>
      </c>
    </row>
    <row r="225" spans="8:14" x14ac:dyDescent="0.25">
      <c r="H225" s="167">
        <f t="shared" si="14"/>
        <v>2020</v>
      </c>
      <c r="I225" s="314">
        <f>+Fetch!A230</f>
        <v>43831</v>
      </c>
      <c r="J225" s="315">
        <f>'MONTHLY CURVES'!F225</f>
        <v>5.7170000000000005</v>
      </c>
      <c r="K225" s="316">
        <f>'BASIS WEIGHT'!V229</f>
        <v>-6.5000000000000002E-2</v>
      </c>
      <c r="L225" s="317">
        <f t="shared" si="15"/>
        <v>-0.32188344594594598</v>
      </c>
      <c r="M225" s="317">
        <f t="shared" si="16"/>
        <v>0.05</v>
      </c>
      <c r="N225" s="322">
        <f t="shared" si="17"/>
        <v>-0.33688344594594599</v>
      </c>
    </row>
    <row r="226" spans="8:14" x14ac:dyDescent="0.25">
      <c r="H226" s="167">
        <f t="shared" si="14"/>
        <v>2020</v>
      </c>
      <c r="I226" s="314">
        <f>+Fetch!A231</f>
        <v>43862</v>
      </c>
      <c r="J226" s="315">
        <f>'MONTHLY CURVES'!F226</f>
        <v>5.6290000000000004</v>
      </c>
      <c r="K226" s="316">
        <f>'BASIS WEIGHT'!V230</f>
        <v>-6.5000000000000002E-2</v>
      </c>
      <c r="L226" s="317">
        <f t="shared" si="15"/>
        <v>-0.32188344594594598</v>
      </c>
      <c r="M226" s="317">
        <f t="shared" si="16"/>
        <v>0.05</v>
      </c>
      <c r="N226" s="322">
        <f t="shared" si="17"/>
        <v>-0.33688344594594599</v>
      </c>
    </row>
    <row r="227" spans="8:14" x14ac:dyDescent="0.25">
      <c r="H227" s="167">
        <f t="shared" si="14"/>
        <v>2020</v>
      </c>
      <c r="I227" s="314">
        <f>+Fetch!A232</f>
        <v>43891</v>
      </c>
      <c r="J227" s="315">
        <f>'MONTHLY CURVES'!F227</f>
        <v>5.49</v>
      </c>
      <c r="K227" s="316">
        <f>'BASIS WEIGHT'!V231</f>
        <v>-6.5000000000000002E-2</v>
      </c>
      <c r="L227" s="317">
        <f t="shared" si="15"/>
        <v>-0.32188344594594598</v>
      </c>
      <c r="M227" s="317">
        <f t="shared" si="16"/>
        <v>0.05</v>
      </c>
      <c r="N227" s="322">
        <f t="shared" si="17"/>
        <v>-0.33688344594594599</v>
      </c>
    </row>
    <row r="228" spans="8:14" x14ac:dyDescent="0.25">
      <c r="H228" s="167">
        <f t="shared" si="14"/>
        <v>2020</v>
      </c>
      <c r="I228" s="314">
        <f>+Fetch!A233</f>
        <v>43922</v>
      </c>
      <c r="J228" s="315">
        <f>'MONTHLY CURVES'!F228</f>
        <v>5.3360000000000003</v>
      </c>
      <c r="K228" s="316">
        <f>'BASIS WEIGHT'!V232</f>
        <v>-6.5000000000000002E-2</v>
      </c>
      <c r="L228" s="317">
        <f t="shared" si="15"/>
        <v>-0.32188344594594598</v>
      </c>
      <c r="M228" s="317">
        <f t="shared" si="16"/>
        <v>0.05</v>
      </c>
      <c r="N228" s="322">
        <f t="shared" si="17"/>
        <v>-0.33688344594594599</v>
      </c>
    </row>
    <row r="229" spans="8:14" x14ac:dyDescent="0.25">
      <c r="H229" s="167">
        <f t="shared" si="14"/>
        <v>2020</v>
      </c>
      <c r="I229" s="314">
        <f>+Fetch!A234</f>
        <v>43952</v>
      </c>
      <c r="J229" s="315">
        <f>'MONTHLY CURVES'!F229</f>
        <v>5.3410000000000002</v>
      </c>
      <c r="K229" s="316">
        <f>'BASIS WEIGHT'!V233</f>
        <v>-6.5000000000000002E-2</v>
      </c>
      <c r="L229" s="317">
        <f t="shared" si="15"/>
        <v>-0.32188344594594598</v>
      </c>
      <c r="M229" s="317">
        <f t="shared" si="16"/>
        <v>0.05</v>
      </c>
      <c r="N229" s="322">
        <f t="shared" si="17"/>
        <v>-0.33688344594594599</v>
      </c>
    </row>
    <row r="230" spans="8:14" x14ac:dyDescent="0.25">
      <c r="H230" s="167">
        <f t="shared" si="14"/>
        <v>2020</v>
      </c>
      <c r="I230" s="314">
        <f>+Fetch!A235</f>
        <v>43983</v>
      </c>
      <c r="J230" s="315">
        <f>'MONTHLY CURVES'!F230</f>
        <v>5.3790000000000004</v>
      </c>
      <c r="K230" s="316">
        <f>'BASIS WEIGHT'!V234</f>
        <v>-6.5000000000000002E-2</v>
      </c>
      <c r="L230" s="317">
        <f t="shared" si="15"/>
        <v>-0.32188344594594598</v>
      </c>
      <c r="M230" s="317">
        <f t="shared" si="16"/>
        <v>0.05</v>
      </c>
      <c r="N230" s="322">
        <f t="shared" si="17"/>
        <v>-0.33688344594594599</v>
      </c>
    </row>
    <row r="231" spans="8:14" x14ac:dyDescent="0.25">
      <c r="H231" s="167">
        <f t="shared" si="14"/>
        <v>2020</v>
      </c>
      <c r="I231" s="314">
        <f>+Fetch!A236</f>
        <v>44013</v>
      </c>
      <c r="J231" s="315">
        <f>'MONTHLY CURVES'!F231</f>
        <v>5.4240000000000004</v>
      </c>
      <c r="K231" s="316">
        <f>'BASIS WEIGHT'!V235</f>
        <v>-6.5000000000000002E-2</v>
      </c>
      <c r="L231" s="317">
        <f t="shared" si="15"/>
        <v>-0.32188344594594598</v>
      </c>
      <c r="M231" s="317">
        <f t="shared" si="16"/>
        <v>0.05</v>
      </c>
      <c r="N231" s="322">
        <f t="shared" si="17"/>
        <v>-0.33688344594594599</v>
      </c>
    </row>
    <row r="232" spans="8:14" x14ac:dyDescent="0.25">
      <c r="H232" s="167">
        <f t="shared" si="14"/>
        <v>2020</v>
      </c>
      <c r="I232" s="314">
        <f>+Fetch!A237</f>
        <v>44044</v>
      </c>
      <c r="J232" s="315">
        <f>'MONTHLY CURVES'!F232</f>
        <v>5.4620000000000006</v>
      </c>
      <c r="K232" s="316">
        <f>'BASIS WEIGHT'!V236</f>
        <v>-6.5000000000000002E-2</v>
      </c>
      <c r="L232" s="317">
        <f t="shared" si="15"/>
        <v>-0.32188344594594598</v>
      </c>
      <c r="M232" s="317">
        <f t="shared" si="16"/>
        <v>0.05</v>
      </c>
      <c r="N232" s="322">
        <f t="shared" si="17"/>
        <v>-0.33688344594594599</v>
      </c>
    </row>
    <row r="233" spans="8:14" x14ac:dyDescent="0.25">
      <c r="H233" s="167">
        <f t="shared" si="14"/>
        <v>2020</v>
      </c>
      <c r="I233" s="314">
        <f>+Fetch!A238</f>
        <v>44075</v>
      </c>
      <c r="J233" s="315">
        <f>'MONTHLY CURVES'!F233</f>
        <v>5.4560000000000004</v>
      </c>
      <c r="K233" s="316">
        <f>'BASIS WEIGHT'!V237</f>
        <v>-6.5000000000000002E-2</v>
      </c>
      <c r="L233" s="317">
        <f t="shared" si="15"/>
        <v>-0.32188344594594598</v>
      </c>
      <c r="M233" s="317">
        <f t="shared" si="16"/>
        <v>0.05</v>
      </c>
      <c r="N233" s="322">
        <f t="shared" si="17"/>
        <v>-0.33688344594594599</v>
      </c>
    </row>
    <row r="234" spans="8:14" x14ac:dyDescent="0.25">
      <c r="H234" s="167">
        <f t="shared" si="14"/>
        <v>2020</v>
      </c>
      <c r="I234" s="314">
        <f>+Fetch!A239</f>
        <v>44105</v>
      </c>
      <c r="J234" s="315">
        <f>'MONTHLY CURVES'!F234</f>
        <v>5.4560000000000004</v>
      </c>
      <c r="K234" s="316">
        <f>'BASIS WEIGHT'!V238</f>
        <v>-6.5000000000000002E-2</v>
      </c>
      <c r="L234" s="317">
        <f t="shared" si="15"/>
        <v>-0.32188344594594598</v>
      </c>
      <c r="M234" s="317">
        <f t="shared" si="16"/>
        <v>0.05</v>
      </c>
      <c r="N234" s="322">
        <f t="shared" si="17"/>
        <v>-0.33688344594594599</v>
      </c>
    </row>
    <row r="235" spans="8:14" x14ac:dyDescent="0.25">
      <c r="H235" s="167">
        <f t="shared" si="14"/>
        <v>2020</v>
      </c>
      <c r="I235" s="314">
        <f>+Fetch!A240</f>
        <v>44136</v>
      </c>
      <c r="J235" s="315">
        <f>'MONTHLY CURVES'!F235</f>
        <v>5.6050000000000004</v>
      </c>
      <c r="K235" s="316">
        <f>'BASIS WEIGHT'!V239</f>
        <v>-6.5000000000000002E-2</v>
      </c>
      <c r="L235" s="317">
        <f t="shared" si="15"/>
        <v>-0.32188344594594598</v>
      </c>
      <c r="M235" s="317">
        <f t="shared" si="16"/>
        <v>0.05</v>
      </c>
      <c r="N235" s="322">
        <f t="shared" si="17"/>
        <v>-0.33688344594594599</v>
      </c>
    </row>
    <row r="236" spans="8:14" x14ac:dyDescent="0.25">
      <c r="H236" s="167">
        <f t="shared" si="14"/>
        <v>2020</v>
      </c>
      <c r="I236" s="314">
        <f>+Fetch!A241</f>
        <v>44166</v>
      </c>
      <c r="J236" s="315">
        <f>'MONTHLY CURVES'!F236</f>
        <v>5.7570000000000006</v>
      </c>
      <c r="K236" s="316">
        <f>'BASIS WEIGHT'!V240</f>
        <v>-6.5000000000000002E-2</v>
      </c>
      <c r="L236" s="317">
        <f t="shared" si="15"/>
        <v>-0.32188344594594598</v>
      </c>
      <c r="M236" s="317">
        <f t="shared" si="16"/>
        <v>0.05</v>
      </c>
      <c r="N236" s="322">
        <f t="shared" si="17"/>
        <v>-0.33688344594594599</v>
      </c>
    </row>
    <row r="237" spans="8:14" x14ac:dyDescent="0.25">
      <c r="H237" s="167">
        <f t="shared" si="14"/>
        <v>2021</v>
      </c>
      <c r="I237" s="314">
        <f>+Fetch!A242</f>
        <v>44197</v>
      </c>
      <c r="J237" s="315">
        <f>'MONTHLY CURVES'!F237</f>
        <v>5.8345000000000002</v>
      </c>
      <c r="K237" s="316">
        <f>'BASIS WEIGHT'!V241</f>
        <v>-6.5000000000000002E-2</v>
      </c>
      <c r="L237" s="317">
        <f t="shared" si="15"/>
        <v>-0.32188344594594598</v>
      </c>
      <c r="M237" s="317">
        <f t="shared" si="16"/>
        <v>0.05</v>
      </c>
      <c r="N237" s="322">
        <f t="shared" si="17"/>
        <v>-0.33688344594594599</v>
      </c>
    </row>
    <row r="238" spans="8:14" x14ac:dyDescent="0.25">
      <c r="H238" s="167">
        <f t="shared" si="14"/>
        <v>2021</v>
      </c>
      <c r="I238" s="314">
        <f>+Fetch!A243</f>
        <v>44228</v>
      </c>
      <c r="J238" s="315">
        <f>'MONTHLY CURVES'!F238</f>
        <v>5.7465000000000002</v>
      </c>
      <c r="K238" s="316">
        <f>'BASIS WEIGHT'!V242</f>
        <v>-6.5000000000000002E-2</v>
      </c>
      <c r="L238" s="317">
        <f t="shared" si="15"/>
        <v>-0.32188344594594598</v>
      </c>
      <c r="M238" s="317">
        <f t="shared" si="16"/>
        <v>0.05</v>
      </c>
      <c r="N238" s="322">
        <f t="shared" si="17"/>
        <v>-0.33688344594594599</v>
      </c>
    </row>
    <row r="239" spans="8:14" x14ac:dyDescent="0.25">
      <c r="H239" s="167">
        <f t="shared" si="14"/>
        <v>2021</v>
      </c>
      <c r="I239" s="314">
        <f>+Fetch!A244</f>
        <v>44256</v>
      </c>
      <c r="J239" s="315">
        <f>'MONTHLY CURVES'!F239</f>
        <v>5.6074999999999999</v>
      </c>
      <c r="K239" s="316">
        <f>'BASIS WEIGHT'!V243</f>
        <v>-6.5000000000000002E-2</v>
      </c>
      <c r="L239" s="317">
        <f t="shared" si="15"/>
        <v>-0.32188344594594598</v>
      </c>
      <c r="M239" s="317">
        <f t="shared" si="16"/>
        <v>0.05</v>
      </c>
      <c r="N239" s="322">
        <f t="shared" si="17"/>
        <v>-0.33688344594594599</v>
      </c>
    </row>
    <row r="240" spans="8:14" x14ac:dyDescent="0.25">
      <c r="H240" s="167">
        <f t="shared" si="14"/>
        <v>2021</v>
      </c>
      <c r="I240" s="314">
        <f>+Fetch!A245</f>
        <v>44287</v>
      </c>
      <c r="J240" s="315">
        <f>'MONTHLY CURVES'!F240</f>
        <v>5.4535</v>
      </c>
      <c r="K240" s="316">
        <f>'BASIS WEIGHT'!V244</f>
        <v>-6.5000000000000002E-2</v>
      </c>
      <c r="L240" s="317">
        <f t="shared" si="15"/>
        <v>-0.32188344594594598</v>
      </c>
      <c r="M240" s="317">
        <f t="shared" si="16"/>
        <v>0.05</v>
      </c>
      <c r="N240" s="322">
        <f t="shared" si="17"/>
        <v>-0.33688344594594599</v>
      </c>
    </row>
    <row r="241" spans="8:14" x14ac:dyDescent="0.25">
      <c r="H241" s="167">
        <f t="shared" si="14"/>
        <v>2021</v>
      </c>
      <c r="I241" s="314">
        <f>+Fetch!A246</f>
        <v>44317</v>
      </c>
      <c r="J241" s="315">
        <f>'MONTHLY CURVES'!F241</f>
        <v>5.4584999999999999</v>
      </c>
      <c r="K241" s="316">
        <f>'BASIS WEIGHT'!V245</f>
        <v>-6.5000000000000002E-2</v>
      </c>
      <c r="L241" s="317">
        <f t="shared" si="15"/>
        <v>-0.32188344594594598</v>
      </c>
      <c r="M241" s="317">
        <f t="shared" si="16"/>
        <v>0.05</v>
      </c>
      <c r="N241" s="322">
        <f t="shared" si="17"/>
        <v>-0.33688344594594599</v>
      </c>
    </row>
    <row r="242" spans="8:14" x14ac:dyDescent="0.25">
      <c r="H242" s="167">
        <f t="shared" si="14"/>
        <v>2021</v>
      </c>
      <c r="I242" s="314">
        <f>+Fetch!A247</f>
        <v>44348</v>
      </c>
      <c r="J242" s="315">
        <f>'MONTHLY CURVES'!F242</f>
        <v>5.4965000000000002</v>
      </c>
      <c r="K242" s="316">
        <f>'BASIS WEIGHT'!V246</f>
        <v>-6.5000000000000002E-2</v>
      </c>
      <c r="L242" s="317">
        <f t="shared" si="15"/>
        <v>-0.32188344594594598</v>
      </c>
      <c r="M242" s="317">
        <f t="shared" si="16"/>
        <v>0.05</v>
      </c>
      <c r="N242" s="322">
        <f t="shared" si="17"/>
        <v>-0.33688344594594599</v>
      </c>
    </row>
    <row r="243" spans="8:14" x14ac:dyDescent="0.25">
      <c r="H243" s="167">
        <f t="shared" si="14"/>
        <v>2021</v>
      </c>
      <c r="I243" s="314">
        <f>+Fetch!A248</f>
        <v>44378</v>
      </c>
      <c r="J243" s="315">
        <f>'MONTHLY CURVES'!F243</f>
        <v>5.5415000000000001</v>
      </c>
      <c r="K243" s="316">
        <f>'BASIS WEIGHT'!V247</f>
        <v>-6.5000000000000002E-2</v>
      </c>
      <c r="L243" s="317">
        <f t="shared" si="15"/>
        <v>-0.32188344594594598</v>
      </c>
      <c r="M243" s="317">
        <f t="shared" si="16"/>
        <v>0.05</v>
      </c>
      <c r="N243" s="322">
        <f t="shared" si="17"/>
        <v>-0.33688344594594599</v>
      </c>
    </row>
    <row r="244" spans="8:14" x14ac:dyDescent="0.25">
      <c r="H244" s="167">
        <f t="shared" si="14"/>
        <v>2021</v>
      </c>
      <c r="I244" s="314">
        <f>+Fetch!A249</f>
        <v>44409</v>
      </c>
      <c r="J244" s="315">
        <f>'MONTHLY CURVES'!F244</f>
        <v>5.5795000000000003</v>
      </c>
      <c r="K244" s="316">
        <f>'BASIS WEIGHT'!V248</f>
        <v>-6.5000000000000002E-2</v>
      </c>
      <c r="L244" s="317">
        <f t="shared" si="15"/>
        <v>-0.32188344594594598</v>
      </c>
      <c r="M244" s="317">
        <f t="shared" si="16"/>
        <v>0.05</v>
      </c>
      <c r="N244" s="322">
        <f t="shared" si="17"/>
        <v>-0.33688344594594599</v>
      </c>
    </row>
    <row r="245" spans="8:14" x14ac:dyDescent="0.25">
      <c r="H245" s="167">
        <f t="shared" si="14"/>
        <v>2021</v>
      </c>
      <c r="I245" s="314">
        <f>+Fetch!A250</f>
        <v>44440</v>
      </c>
      <c r="J245" s="315">
        <f>'MONTHLY CURVES'!F245</f>
        <v>5.5735000000000001</v>
      </c>
      <c r="K245" s="316">
        <f>'BASIS WEIGHT'!V249</f>
        <v>-6.5000000000000002E-2</v>
      </c>
      <c r="L245" s="317">
        <f t="shared" si="15"/>
        <v>-0.32188344594594598</v>
      </c>
      <c r="M245" s="317">
        <f t="shared" si="16"/>
        <v>0.05</v>
      </c>
      <c r="N245" s="322">
        <f t="shared" si="17"/>
        <v>-0.33688344594594599</v>
      </c>
    </row>
    <row r="246" spans="8:14" x14ac:dyDescent="0.25">
      <c r="H246" s="167">
        <f t="shared" si="14"/>
        <v>2021</v>
      </c>
      <c r="I246" s="314">
        <f>+Fetch!A251</f>
        <v>44470</v>
      </c>
      <c r="J246" s="315">
        <f>'MONTHLY CURVES'!F246</f>
        <v>5.5735000000000001</v>
      </c>
      <c r="K246" s="316">
        <f>'BASIS WEIGHT'!V250</f>
        <v>-6.5000000000000002E-2</v>
      </c>
      <c r="L246" s="317">
        <f t="shared" si="15"/>
        <v>-0.32188344594594598</v>
      </c>
      <c r="M246" s="317">
        <f t="shared" si="16"/>
        <v>0.05</v>
      </c>
      <c r="N246" s="322">
        <f t="shared" si="17"/>
        <v>-0.33688344594594599</v>
      </c>
    </row>
    <row r="247" spans="8:14" x14ac:dyDescent="0.25">
      <c r="H247" s="167">
        <f t="shared" si="14"/>
        <v>2021</v>
      </c>
      <c r="I247" s="314">
        <f>+Fetch!A252</f>
        <v>44501</v>
      </c>
      <c r="J247" s="315">
        <f>'MONTHLY CURVES'!F247</f>
        <v>5.7225000000000001</v>
      </c>
      <c r="K247" s="316">
        <f>'BASIS WEIGHT'!V251</f>
        <v>-6.5000000000000002E-2</v>
      </c>
      <c r="L247" s="317">
        <f t="shared" si="15"/>
        <v>-0.32188344594594598</v>
      </c>
      <c r="M247" s="317">
        <f t="shared" si="16"/>
        <v>0.05</v>
      </c>
      <c r="N247" s="322">
        <f t="shared" si="17"/>
        <v>-0.33688344594594599</v>
      </c>
    </row>
    <row r="248" spans="8:14" x14ac:dyDescent="0.25">
      <c r="H248" s="167">
        <f t="shared" si="14"/>
        <v>2021</v>
      </c>
      <c r="I248" s="314">
        <f>+Fetch!A253</f>
        <v>44531</v>
      </c>
      <c r="J248" s="315">
        <f>'MONTHLY CURVES'!F248</f>
        <v>5.8745000000000003</v>
      </c>
      <c r="K248" s="316">
        <f>'BASIS WEIGHT'!V252</f>
        <v>-6.5000000000000002E-2</v>
      </c>
      <c r="L248" s="317">
        <f t="shared" si="15"/>
        <v>-0.32188344594594598</v>
      </c>
      <c r="M248" s="317">
        <f t="shared" si="16"/>
        <v>0.05</v>
      </c>
      <c r="N248" s="322">
        <f t="shared" si="17"/>
        <v>-0.33688344594594599</v>
      </c>
    </row>
    <row r="249" spans="8:14" x14ac:dyDescent="0.25">
      <c r="H249" s="167">
        <f t="shared" si="14"/>
        <v>2022</v>
      </c>
      <c r="I249" s="314">
        <f>+Fetch!A254</f>
        <v>44562</v>
      </c>
      <c r="J249" s="315">
        <f>'MONTHLY CURVES'!F249</f>
        <v>5.952</v>
      </c>
      <c r="K249" s="316">
        <f>'BASIS WEIGHT'!V253</f>
        <v>-6.5000000000000002E-2</v>
      </c>
      <c r="L249" s="317">
        <f t="shared" si="15"/>
        <v>-0.32188344594594598</v>
      </c>
      <c r="M249" s="317">
        <f t="shared" si="16"/>
        <v>0.05</v>
      </c>
      <c r="N249" s="322">
        <f t="shared" si="17"/>
        <v>-0.33688344594594599</v>
      </c>
    </row>
    <row r="250" spans="8:14" x14ac:dyDescent="0.25">
      <c r="H250" s="167">
        <f t="shared" si="14"/>
        <v>2022</v>
      </c>
      <c r="I250" s="314">
        <f>+Fetch!A255</f>
        <v>44593</v>
      </c>
      <c r="J250" s="315">
        <f>'MONTHLY CURVES'!F250</f>
        <v>5.8639999999999999</v>
      </c>
      <c r="K250" s="316">
        <f>'BASIS WEIGHT'!V254</f>
        <v>-6.5000000000000002E-2</v>
      </c>
      <c r="L250" s="317">
        <f t="shared" si="15"/>
        <v>-0.32188344594594598</v>
      </c>
      <c r="M250" s="317">
        <f t="shared" si="16"/>
        <v>0.05</v>
      </c>
      <c r="N250" s="322">
        <f t="shared" si="17"/>
        <v>-0.33688344594594599</v>
      </c>
    </row>
    <row r="251" spans="8:14" x14ac:dyDescent="0.25">
      <c r="H251" s="167">
        <f t="shared" si="14"/>
        <v>2022</v>
      </c>
      <c r="I251" s="314">
        <f>+Fetch!A256</f>
        <v>44621</v>
      </c>
      <c r="J251" s="315">
        <f>'MONTHLY CURVES'!F251</f>
        <v>5.7249999999999996</v>
      </c>
      <c r="K251" s="316">
        <f>'BASIS WEIGHT'!V255</f>
        <v>-6.5000000000000002E-2</v>
      </c>
      <c r="L251" s="317">
        <f t="shared" si="15"/>
        <v>-0.32188344594594598</v>
      </c>
      <c r="M251" s="317">
        <f t="shared" si="16"/>
        <v>0.05</v>
      </c>
      <c r="N251" s="322">
        <f t="shared" si="17"/>
        <v>-0.33688344594594599</v>
      </c>
    </row>
    <row r="252" spans="8:14" x14ac:dyDescent="0.25">
      <c r="H252" s="167">
        <f t="shared" si="14"/>
        <v>2022</v>
      </c>
      <c r="I252" s="314">
        <f>+Fetch!A257</f>
        <v>44652</v>
      </c>
      <c r="J252" s="315">
        <f>'MONTHLY CURVES'!F252</f>
        <v>5.5710000000000006</v>
      </c>
      <c r="K252" s="316">
        <f>'BASIS WEIGHT'!V256</f>
        <v>-6.5000000000000002E-2</v>
      </c>
      <c r="L252" s="317">
        <f t="shared" si="15"/>
        <v>-0.32188344594594598</v>
      </c>
      <c r="M252" s="317">
        <f t="shared" si="16"/>
        <v>0.05</v>
      </c>
      <c r="N252" s="322">
        <f t="shared" si="17"/>
        <v>-0.33688344594594599</v>
      </c>
    </row>
    <row r="253" spans="8:14" x14ac:dyDescent="0.25">
      <c r="H253" s="167">
        <f t="shared" si="14"/>
        <v>2022</v>
      </c>
      <c r="I253" s="314">
        <f>+Fetch!A258</f>
        <v>44682</v>
      </c>
      <c r="J253" s="315">
        <f>'MONTHLY CURVES'!F253</f>
        <v>5.5760000000000005</v>
      </c>
      <c r="K253" s="316">
        <f>'BASIS WEIGHT'!V257</f>
        <v>-6.5000000000000002E-2</v>
      </c>
      <c r="L253" s="317">
        <f t="shared" si="15"/>
        <v>-0.32188344594594598</v>
      </c>
      <c r="M253" s="317">
        <f t="shared" si="16"/>
        <v>0.05</v>
      </c>
      <c r="N253" s="322">
        <f t="shared" si="17"/>
        <v>-0.33688344594594599</v>
      </c>
    </row>
    <row r="254" spans="8:14" x14ac:dyDescent="0.25">
      <c r="H254" s="167">
        <f t="shared" si="14"/>
        <v>2022</v>
      </c>
      <c r="I254" s="314">
        <f>+Fetch!A259</f>
        <v>44713</v>
      </c>
      <c r="J254" s="315">
        <f>'MONTHLY CURVES'!F254</f>
        <v>5.6139999999999999</v>
      </c>
      <c r="K254" s="316">
        <f>'BASIS WEIGHT'!V258</f>
        <v>-6.5000000000000002E-2</v>
      </c>
      <c r="L254" s="317">
        <f t="shared" si="15"/>
        <v>-0.32188344594594598</v>
      </c>
      <c r="M254" s="317">
        <f t="shared" si="16"/>
        <v>0.05</v>
      </c>
      <c r="N254" s="322">
        <f t="shared" si="17"/>
        <v>-0.33688344594594599</v>
      </c>
    </row>
    <row r="255" spans="8:14" x14ac:dyDescent="0.25">
      <c r="H255" s="167">
        <f t="shared" si="14"/>
        <v>2022</v>
      </c>
      <c r="I255" s="314">
        <f>+Fetch!A260</f>
        <v>44743</v>
      </c>
      <c r="J255" s="315">
        <f>'MONTHLY CURVES'!F255</f>
        <v>5.6590000000000007</v>
      </c>
      <c r="K255" s="316">
        <f>'BASIS WEIGHT'!V259</f>
        <v>-6.5000000000000002E-2</v>
      </c>
      <c r="L255" s="317">
        <f t="shared" si="15"/>
        <v>-0.32188344594594598</v>
      </c>
      <c r="M255" s="317">
        <f t="shared" si="16"/>
        <v>0.05</v>
      </c>
      <c r="N255" s="322">
        <f t="shared" si="17"/>
        <v>-0.33688344594594599</v>
      </c>
    </row>
    <row r="256" spans="8:14" x14ac:dyDescent="0.25">
      <c r="H256" s="167">
        <f t="shared" si="14"/>
        <v>2022</v>
      </c>
      <c r="I256" s="314">
        <f>+Fetch!A261</f>
        <v>44774</v>
      </c>
      <c r="J256" s="315">
        <f>'MONTHLY CURVES'!F256</f>
        <v>5.6970000000000001</v>
      </c>
      <c r="K256" s="316">
        <f>'BASIS WEIGHT'!V260</f>
        <v>-6.5000000000000002E-2</v>
      </c>
      <c r="L256" s="317">
        <f t="shared" si="15"/>
        <v>-0.32188344594594598</v>
      </c>
      <c r="M256" s="317">
        <f t="shared" si="16"/>
        <v>0.05</v>
      </c>
      <c r="N256" s="322">
        <f t="shared" si="17"/>
        <v>-0.33688344594594599</v>
      </c>
    </row>
    <row r="257" spans="8:14" x14ac:dyDescent="0.25">
      <c r="H257" s="167">
        <f t="shared" si="14"/>
        <v>2022</v>
      </c>
      <c r="I257" s="314">
        <f>+Fetch!A262</f>
        <v>44805</v>
      </c>
      <c r="J257" s="315">
        <f>'MONTHLY CURVES'!F257</f>
        <v>5.6909999999999998</v>
      </c>
      <c r="K257" s="316">
        <f>'BASIS WEIGHT'!V261</f>
        <v>-6.5000000000000002E-2</v>
      </c>
      <c r="L257" s="317">
        <f t="shared" si="15"/>
        <v>-0.32188344594594598</v>
      </c>
      <c r="M257" s="317">
        <f t="shared" si="16"/>
        <v>0.05</v>
      </c>
      <c r="N257" s="322">
        <f t="shared" si="17"/>
        <v>-0.33688344594594599</v>
      </c>
    </row>
    <row r="258" spans="8:14" x14ac:dyDescent="0.25">
      <c r="H258" s="167">
        <f t="shared" si="14"/>
        <v>2022</v>
      </c>
      <c r="I258" s="314">
        <f>+Fetch!A263</f>
        <v>44835</v>
      </c>
      <c r="J258" s="315">
        <f>'MONTHLY CURVES'!F258</f>
        <v>5.6909999999999998</v>
      </c>
      <c r="K258" s="316">
        <f>'BASIS WEIGHT'!V262</f>
        <v>-6.5000000000000002E-2</v>
      </c>
      <c r="L258" s="317">
        <f t="shared" si="15"/>
        <v>-0.32188344594594598</v>
      </c>
      <c r="M258" s="317">
        <f t="shared" si="16"/>
        <v>0.05</v>
      </c>
      <c r="N258" s="322">
        <f t="shared" si="17"/>
        <v>-0.33688344594594599</v>
      </c>
    </row>
    <row r="259" spans="8:14" x14ac:dyDescent="0.25">
      <c r="H259" s="167">
        <f t="shared" si="14"/>
        <v>2022</v>
      </c>
      <c r="I259" s="314">
        <f>+Fetch!A264</f>
        <v>44866</v>
      </c>
      <c r="J259" s="315">
        <f>'MONTHLY CURVES'!F259</f>
        <v>5.84</v>
      </c>
      <c r="K259" s="316">
        <f>'BASIS WEIGHT'!V263</f>
        <v>-6.5000000000000002E-2</v>
      </c>
      <c r="L259" s="317">
        <f t="shared" si="15"/>
        <v>-0.32188344594594598</v>
      </c>
      <c r="M259" s="317">
        <f t="shared" si="16"/>
        <v>0.05</v>
      </c>
      <c r="N259" s="322">
        <f t="shared" si="17"/>
        <v>-0.33688344594594599</v>
      </c>
    </row>
    <row r="260" spans="8:14" x14ac:dyDescent="0.25">
      <c r="H260" s="167">
        <f t="shared" si="14"/>
        <v>2022</v>
      </c>
      <c r="I260" s="314">
        <f>+Fetch!A265</f>
        <v>44896</v>
      </c>
      <c r="J260" s="315">
        <f>'MONTHLY CURVES'!F260</f>
        <v>5.992</v>
      </c>
      <c r="K260" s="316">
        <f>'BASIS WEIGHT'!V264</f>
        <v>-6.5000000000000002E-2</v>
      </c>
      <c r="L260" s="317">
        <f t="shared" si="15"/>
        <v>-0.32188344594594598</v>
      </c>
      <c r="M260" s="317">
        <f t="shared" si="16"/>
        <v>0.05</v>
      </c>
      <c r="N260" s="322">
        <f t="shared" si="17"/>
        <v>-0.33688344594594599</v>
      </c>
    </row>
    <row r="261" spans="8:14" x14ac:dyDescent="0.25">
      <c r="H261" s="167">
        <f t="shared" si="14"/>
        <v>2023</v>
      </c>
      <c r="I261" s="314">
        <f>+Fetch!A266</f>
        <v>44927</v>
      </c>
      <c r="J261" s="315">
        <f>'MONTHLY CURVES'!F261</f>
        <v>6.0695000000000006</v>
      </c>
      <c r="K261" s="316">
        <f>'BASIS WEIGHT'!V265</f>
        <v>-6.5000000000000002E-2</v>
      </c>
      <c r="L261" s="317">
        <f t="shared" si="15"/>
        <v>-0.32188344594594598</v>
      </c>
      <c r="M261" s="317">
        <f t="shared" si="16"/>
        <v>0.05</v>
      </c>
      <c r="N261" s="322">
        <f t="shared" si="17"/>
        <v>-0.33688344594594599</v>
      </c>
    </row>
    <row r="262" spans="8:14" x14ac:dyDescent="0.25">
      <c r="H262" s="167">
        <f t="shared" si="14"/>
        <v>2023</v>
      </c>
      <c r="I262" s="314">
        <f>+Fetch!A267</f>
        <v>44958</v>
      </c>
      <c r="J262" s="315">
        <f>'MONTHLY CURVES'!F262</f>
        <v>5.9815000000000005</v>
      </c>
      <c r="K262" s="316">
        <f>'BASIS WEIGHT'!V266</f>
        <v>-6.5000000000000002E-2</v>
      </c>
      <c r="L262" s="317">
        <f t="shared" si="15"/>
        <v>-0.32188344594594598</v>
      </c>
      <c r="M262" s="317">
        <f t="shared" si="16"/>
        <v>0.05</v>
      </c>
      <c r="N262" s="322">
        <f t="shared" si="17"/>
        <v>-0.33688344594594599</v>
      </c>
    </row>
    <row r="263" spans="8:14" x14ac:dyDescent="0.25">
      <c r="H263" s="167">
        <f t="shared" ref="H263:H284" si="18">YEAR(I263)</f>
        <v>2023</v>
      </c>
      <c r="I263" s="314">
        <f>+Fetch!A268</f>
        <v>44986</v>
      </c>
      <c r="J263" s="315">
        <f>'MONTHLY CURVES'!F263</f>
        <v>5.8425000000000002</v>
      </c>
      <c r="K263" s="316">
        <f>'BASIS WEIGHT'!V267</f>
        <v>-6.5000000000000002E-2</v>
      </c>
      <c r="L263" s="317">
        <f t="shared" ref="L263:L284" si="19">SUMIF($A$6:$A$29,H263,$D$6:$D$29)</f>
        <v>-0.32188344594594598</v>
      </c>
      <c r="M263" s="317">
        <f t="shared" ref="M263:M284" si="20">SUMIF($A$6:$A$29,H263,$E$6:$E$29)</f>
        <v>0.05</v>
      </c>
      <c r="N263" s="322">
        <f t="shared" ref="N263:N284" si="21">SUM(K263:M263)</f>
        <v>-0.33688344594594599</v>
      </c>
    </row>
    <row r="264" spans="8:14" x14ac:dyDescent="0.25">
      <c r="H264" s="167">
        <f t="shared" si="18"/>
        <v>2023</v>
      </c>
      <c r="I264" s="314">
        <f>+Fetch!A269</f>
        <v>45017</v>
      </c>
      <c r="J264" s="315">
        <f>'MONTHLY CURVES'!F264</f>
        <v>5.6885000000000003</v>
      </c>
      <c r="K264" s="316">
        <f>'BASIS WEIGHT'!V268</f>
        <v>-6.5000000000000002E-2</v>
      </c>
      <c r="L264" s="317">
        <f t="shared" si="19"/>
        <v>-0.32188344594594598</v>
      </c>
      <c r="M264" s="317">
        <f t="shared" si="20"/>
        <v>0.05</v>
      </c>
      <c r="N264" s="322">
        <f t="shared" si="21"/>
        <v>-0.33688344594594599</v>
      </c>
    </row>
    <row r="265" spans="8:14" x14ac:dyDescent="0.25">
      <c r="H265" s="167">
        <f t="shared" si="18"/>
        <v>2023</v>
      </c>
      <c r="I265" s="314">
        <f>+Fetch!A270</f>
        <v>45047</v>
      </c>
      <c r="J265" s="315">
        <f>'MONTHLY CURVES'!F265</f>
        <v>5.6935000000000002</v>
      </c>
      <c r="K265" s="316">
        <f>'BASIS WEIGHT'!V269</f>
        <v>-6.5000000000000002E-2</v>
      </c>
      <c r="L265" s="317">
        <f t="shared" si="19"/>
        <v>-0.32188344594594598</v>
      </c>
      <c r="M265" s="317">
        <f t="shared" si="20"/>
        <v>0.05</v>
      </c>
      <c r="N265" s="322">
        <f t="shared" si="21"/>
        <v>-0.33688344594594599</v>
      </c>
    </row>
    <row r="266" spans="8:14" x14ac:dyDescent="0.25">
      <c r="H266" s="167">
        <f t="shared" si="18"/>
        <v>2023</v>
      </c>
      <c r="I266" s="314">
        <f>+Fetch!A271</f>
        <v>45078</v>
      </c>
      <c r="J266" s="315">
        <f>'MONTHLY CURVES'!F266</f>
        <v>5.7315000000000005</v>
      </c>
      <c r="K266" s="316">
        <f>'BASIS WEIGHT'!V270</f>
        <v>-6.5000000000000002E-2</v>
      </c>
      <c r="L266" s="317">
        <f t="shared" si="19"/>
        <v>-0.32188344594594598</v>
      </c>
      <c r="M266" s="317">
        <f t="shared" si="20"/>
        <v>0.05</v>
      </c>
      <c r="N266" s="322">
        <f t="shared" si="21"/>
        <v>-0.33688344594594599</v>
      </c>
    </row>
    <row r="267" spans="8:14" x14ac:dyDescent="0.25">
      <c r="H267" s="167">
        <f t="shared" si="18"/>
        <v>2023</v>
      </c>
      <c r="I267" s="314">
        <f>+Fetch!A272</f>
        <v>45108</v>
      </c>
      <c r="J267" s="315">
        <f>'MONTHLY CURVES'!F267</f>
        <v>5.7765000000000004</v>
      </c>
      <c r="K267" s="316">
        <f>'BASIS WEIGHT'!V271</f>
        <v>-6.5000000000000002E-2</v>
      </c>
      <c r="L267" s="317">
        <f t="shared" si="19"/>
        <v>-0.32188344594594598</v>
      </c>
      <c r="M267" s="317">
        <f t="shared" si="20"/>
        <v>0.05</v>
      </c>
      <c r="N267" s="322">
        <f t="shared" si="21"/>
        <v>-0.33688344594594599</v>
      </c>
    </row>
    <row r="268" spans="8:14" x14ac:dyDescent="0.25">
      <c r="H268" s="167">
        <f t="shared" si="18"/>
        <v>2023</v>
      </c>
      <c r="I268" s="314">
        <f>+Fetch!A273</f>
        <v>45139</v>
      </c>
      <c r="J268" s="315">
        <f>'MONTHLY CURVES'!F268</f>
        <v>5.8145000000000007</v>
      </c>
      <c r="K268" s="316">
        <f>'BASIS WEIGHT'!V272</f>
        <v>-6.5000000000000002E-2</v>
      </c>
      <c r="L268" s="317">
        <f t="shared" si="19"/>
        <v>-0.32188344594594598</v>
      </c>
      <c r="M268" s="317">
        <f t="shared" si="20"/>
        <v>0.05</v>
      </c>
      <c r="N268" s="322">
        <f t="shared" si="21"/>
        <v>-0.33688344594594599</v>
      </c>
    </row>
    <row r="269" spans="8:14" x14ac:dyDescent="0.25">
      <c r="H269" s="167">
        <f t="shared" si="18"/>
        <v>2023</v>
      </c>
      <c r="I269" s="314">
        <f>+Fetch!A274</f>
        <v>45170</v>
      </c>
      <c r="J269" s="315">
        <f>'MONTHLY CURVES'!F269</f>
        <v>5.8085000000000004</v>
      </c>
      <c r="K269" s="316">
        <f>'BASIS WEIGHT'!V273</f>
        <v>-6.5000000000000002E-2</v>
      </c>
      <c r="L269" s="317">
        <f t="shared" si="19"/>
        <v>-0.32188344594594598</v>
      </c>
      <c r="M269" s="317">
        <f t="shared" si="20"/>
        <v>0.05</v>
      </c>
      <c r="N269" s="322">
        <f t="shared" si="21"/>
        <v>-0.33688344594594599</v>
      </c>
    </row>
    <row r="270" spans="8:14" x14ac:dyDescent="0.25">
      <c r="H270" s="167">
        <f t="shared" si="18"/>
        <v>2023</v>
      </c>
      <c r="I270" s="314">
        <f>+Fetch!A275</f>
        <v>45200</v>
      </c>
      <c r="J270" s="315">
        <f>'MONTHLY CURVES'!F270</f>
        <v>5.8085000000000004</v>
      </c>
      <c r="K270" s="316">
        <f>'BASIS WEIGHT'!V274</f>
        <v>-6.5000000000000002E-2</v>
      </c>
      <c r="L270" s="317">
        <f t="shared" si="19"/>
        <v>-0.32188344594594598</v>
      </c>
      <c r="M270" s="317">
        <f t="shared" si="20"/>
        <v>0.05</v>
      </c>
      <c r="N270" s="322">
        <f t="shared" si="21"/>
        <v>-0.33688344594594599</v>
      </c>
    </row>
    <row r="271" spans="8:14" x14ac:dyDescent="0.25">
      <c r="H271" s="167">
        <f t="shared" si="18"/>
        <v>2023</v>
      </c>
      <c r="I271" s="314">
        <f>+Fetch!A276</f>
        <v>45231</v>
      </c>
      <c r="J271" s="315">
        <f>'MONTHLY CURVES'!F271</f>
        <v>5.9574999999999996</v>
      </c>
      <c r="K271" s="316">
        <f>'BASIS WEIGHT'!V275</f>
        <v>-6.5000000000000002E-2</v>
      </c>
      <c r="L271" s="317">
        <f t="shared" si="19"/>
        <v>-0.32188344594594598</v>
      </c>
      <c r="M271" s="317">
        <f t="shared" si="20"/>
        <v>0.05</v>
      </c>
      <c r="N271" s="322">
        <f t="shared" si="21"/>
        <v>-0.33688344594594599</v>
      </c>
    </row>
    <row r="272" spans="8:14" x14ac:dyDescent="0.25">
      <c r="H272" s="167">
        <f t="shared" si="18"/>
        <v>2023</v>
      </c>
      <c r="I272" s="314">
        <f>+Fetch!A277</f>
        <v>45261</v>
      </c>
      <c r="J272" s="315">
        <f>'MONTHLY CURVES'!F272</f>
        <v>6.1095000000000006</v>
      </c>
      <c r="K272" s="316">
        <f>'BASIS WEIGHT'!V276</f>
        <v>-6.5000000000000002E-2</v>
      </c>
      <c r="L272" s="317">
        <f t="shared" si="19"/>
        <v>-0.32188344594594598</v>
      </c>
      <c r="M272" s="317">
        <f t="shared" si="20"/>
        <v>0.05</v>
      </c>
      <c r="N272" s="322">
        <f t="shared" si="21"/>
        <v>-0.33688344594594599</v>
      </c>
    </row>
    <row r="273" spans="8:14" x14ac:dyDescent="0.25">
      <c r="H273" s="167">
        <f t="shared" si="18"/>
        <v>2024</v>
      </c>
      <c r="I273" s="314">
        <f>+Fetch!A278</f>
        <v>45292</v>
      </c>
      <c r="J273" s="315">
        <f>'MONTHLY CURVES'!F273</f>
        <v>6.1870000000000003</v>
      </c>
      <c r="K273" s="316">
        <f>'BASIS WEIGHT'!V277</f>
        <v>-6.5000000000000002E-2</v>
      </c>
      <c r="L273" s="317">
        <f t="shared" si="19"/>
        <v>-0.32188344594594598</v>
      </c>
      <c r="M273" s="317">
        <f t="shared" si="20"/>
        <v>0.05</v>
      </c>
      <c r="N273" s="322">
        <f t="shared" si="21"/>
        <v>-0.33688344594594599</v>
      </c>
    </row>
    <row r="274" spans="8:14" x14ac:dyDescent="0.25">
      <c r="H274" s="167">
        <f t="shared" si="18"/>
        <v>2024</v>
      </c>
      <c r="I274" s="314">
        <f>+Fetch!A279</f>
        <v>45323</v>
      </c>
      <c r="J274" s="315">
        <f>'MONTHLY CURVES'!F274</f>
        <v>6.0990000000000002</v>
      </c>
      <c r="K274" s="316">
        <f>'BASIS WEIGHT'!V278</f>
        <v>-6.5000000000000002E-2</v>
      </c>
      <c r="L274" s="317">
        <f t="shared" si="19"/>
        <v>-0.32188344594594598</v>
      </c>
      <c r="M274" s="317">
        <f t="shared" si="20"/>
        <v>0.05</v>
      </c>
      <c r="N274" s="322">
        <f t="shared" si="21"/>
        <v>-0.33688344594594599</v>
      </c>
    </row>
    <row r="275" spans="8:14" x14ac:dyDescent="0.25">
      <c r="H275" s="167">
        <f t="shared" si="18"/>
        <v>2024</v>
      </c>
      <c r="I275" s="314">
        <f>+Fetch!A280</f>
        <v>45352</v>
      </c>
      <c r="J275" s="315">
        <f>'MONTHLY CURVES'!F275</f>
        <v>5.96</v>
      </c>
      <c r="K275" s="316">
        <f>'BASIS WEIGHT'!V279</f>
        <v>-6.5000000000000002E-2</v>
      </c>
      <c r="L275" s="317">
        <f t="shared" si="19"/>
        <v>-0.32188344594594598</v>
      </c>
      <c r="M275" s="317">
        <f t="shared" si="20"/>
        <v>0.05</v>
      </c>
      <c r="N275" s="322">
        <f t="shared" si="21"/>
        <v>-0.33688344594594599</v>
      </c>
    </row>
    <row r="276" spans="8:14" x14ac:dyDescent="0.25">
      <c r="H276" s="167">
        <f t="shared" si="18"/>
        <v>2024</v>
      </c>
      <c r="I276" s="314">
        <f>+Fetch!A281</f>
        <v>45383</v>
      </c>
      <c r="J276" s="315">
        <f>'MONTHLY CURVES'!F276</f>
        <v>5.806</v>
      </c>
      <c r="K276" s="316">
        <f>'BASIS WEIGHT'!V280</f>
        <v>-6.5000000000000002E-2</v>
      </c>
      <c r="L276" s="317">
        <f t="shared" si="19"/>
        <v>-0.32188344594594598</v>
      </c>
      <c r="M276" s="317">
        <f t="shared" si="20"/>
        <v>0.05</v>
      </c>
      <c r="N276" s="322">
        <f t="shared" si="21"/>
        <v>-0.33688344594594599</v>
      </c>
    </row>
    <row r="277" spans="8:14" x14ac:dyDescent="0.25">
      <c r="H277" s="167">
        <f t="shared" si="18"/>
        <v>2024</v>
      </c>
      <c r="I277" s="314">
        <f>+Fetch!A282</f>
        <v>45413</v>
      </c>
      <c r="J277" s="315">
        <f>'MONTHLY CURVES'!F277</f>
        <v>5.8109999999999999</v>
      </c>
      <c r="K277" s="316">
        <f>'BASIS WEIGHT'!V281</f>
        <v>-6.5000000000000002E-2</v>
      </c>
      <c r="L277" s="317">
        <f t="shared" si="19"/>
        <v>-0.32188344594594598</v>
      </c>
      <c r="M277" s="317">
        <f t="shared" si="20"/>
        <v>0.05</v>
      </c>
      <c r="N277" s="322">
        <f t="shared" si="21"/>
        <v>-0.33688344594594599</v>
      </c>
    </row>
    <row r="278" spans="8:14" x14ac:dyDescent="0.25">
      <c r="H278" s="167">
        <f t="shared" si="18"/>
        <v>2024</v>
      </c>
      <c r="I278" s="314">
        <f>+Fetch!A283</f>
        <v>45444</v>
      </c>
      <c r="J278" s="315">
        <f>'MONTHLY CURVES'!F278</f>
        <v>5.8490000000000002</v>
      </c>
      <c r="K278" s="316">
        <f>'BASIS WEIGHT'!V282</f>
        <v>-6.5000000000000002E-2</v>
      </c>
      <c r="L278" s="317">
        <f t="shared" si="19"/>
        <v>-0.32188344594594598</v>
      </c>
      <c r="M278" s="317">
        <f t="shared" si="20"/>
        <v>0.05</v>
      </c>
      <c r="N278" s="322">
        <f t="shared" si="21"/>
        <v>-0.33688344594594599</v>
      </c>
    </row>
    <row r="279" spans="8:14" x14ac:dyDescent="0.25">
      <c r="H279" s="167">
        <f t="shared" si="18"/>
        <v>2024</v>
      </c>
      <c r="I279" s="314">
        <f>+Fetch!A284</f>
        <v>45474</v>
      </c>
      <c r="J279" s="315">
        <f>'MONTHLY CURVES'!F279</f>
        <v>5.8940000000000001</v>
      </c>
      <c r="K279" s="316">
        <f>'BASIS WEIGHT'!V283</f>
        <v>-6.5000000000000002E-2</v>
      </c>
      <c r="L279" s="317">
        <f t="shared" si="19"/>
        <v>-0.32188344594594598</v>
      </c>
      <c r="M279" s="317">
        <f t="shared" si="20"/>
        <v>0.05</v>
      </c>
      <c r="N279" s="322">
        <f t="shared" si="21"/>
        <v>-0.33688344594594599</v>
      </c>
    </row>
    <row r="280" spans="8:14" x14ac:dyDescent="0.25">
      <c r="H280" s="167">
        <f t="shared" si="18"/>
        <v>2024</v>
      </c>
      <c r="I280" s="314">
        <f>+Fetch!A285</f>
        <v>45505</v>
      </c>
      <c r="J280" s="315">
        <f>'MONTHLY CURVES'!F280</f>
        <v>5.9320000000000004</v>
      </c>
      <c r="K280" s="316">
        <f>'BASIS WEIGHT'!V284</f>
        <v>-6.5000000000000002E-2</v>
      </c>
      <c r="L280" s="317">
        <f t="shared" si="19"/>
        <v>-0.32188344594594598</v>
      </c>
      <c r="M280" s="317">
        <f t="shared" si="20"/>
        <v>0.05</v>
      </c>
      <c r="N280" s="322">
        <f t="shared" si="21"/>
        <v>-0.33688344594594599</v>
      </c>
    </row>
    <row r="281" spans="8:14" x14ac:dyDescent="0.25">
      <c r="H281" s="167">
        <f t="shared" si="18"/>
        <v>2024</v>
      </c>
      <c r="I281" s="314">
        <f>+Fetch!A286</f>
        <v>45536</v>
      </c>
      <c r="J281" s="315">
        <f>'MONTHLY CURVES'!F281</f>
        <v>5.9260000000000002</v>
      </c>
      <c r="K281" s="316">
        <f>'BASIS WEIGHT'!V285</f>
        <v>-6.5000000000000002E-2</v>
      </c>
      <c r="L281" s="317">
        <f t="shared" si="19"/>
        <v>-0.32188344594594598</v>
      </c>
      <c r="M281" s="317">
        <f t="shared" si="20"/>
        <v>0.05</v>
      </c>
      <c r="N281" s="322">
        <f t="shared" si="21"/>
        <v>-0.33688344594594599</v>
      </c>
    </row>
    <row r="282" spans="8:14" x14ac:dyDescent="0.25">
      <c r="H282" s="167">
        <f t="shared" si="18"/>
        <v>2024</v>
      </c>
      <c r="I282" s="314">
        <f>+Fetch!A287</f>
        <v>45566</v>
      </c>
      <c r="J282" s="315">
        <f>'MONTHLY CURVES'!F282</f>
        <v>5.9260000000000002</v>
      </c>
      <c r="K282" s="316">
        <f>'BASIS WEIGHT'!V286</f>
        <v>-6.5000000000000002E-2</v>
      </c>
      <c r="L282" s="317">
        <f t="shared" si="19"/>
        <v>-0.32188344594594598</v>
      </c>
      <c r="M282" s="317">
        <f t="shared" si="20"/>
        <v>0.05</v>
      </c>
      <c r="N282" s="322">
        <f t="shared" si="21"/>
        <v>-0.33688344594594599</v>
      </c>
    </row>
    <row r="283" spans="8:14" x14ac:dyDescent="0.25">
      <c r="H283" s="167">
        <f t="shared" si="18"/>
        <v>2024</v>
      </c>
      <c r="I283" s="314">
        <f>+Fetch!A288</f>
        <v>45597</v>
      </c>
      <c r="J283" s="315">
        <f>'MONTHLY CURVES'!F283</f>
        <v>6.0750000000000002</v>
      </c>
      <c r="K283" s="316">
        <f>'BASIS WEIGHT'!V287</f>
        <v>-6.5000000000000002E-2</v>
      </c>
      <c r="L283" s="317">
        <f t="shared" si="19"/>
        <v>-0.32188344594594598</v>
      </c>
      <c r="M283" s="317">
        <f t="shared" si="20"/>
        <v>0.05</v>
      </c>
      <c r="N283" s="322">
        <f t="shared" si="21"/>
        <v>-0.33688344594594599</v>
      </c>
    </row>
    <row r="284" spans="8:14" x14ac:dyDescent="0.25">
      <c r="H284" s="15">
        <f t="shared" si="18"/>
        <v>2024</v>
      </c>
      <c r="I284" s="318">
        <f>+Fetch!A289</f>
        <v>45627</v>
      </c>
      <c r="J284" s="319">
        <f>'MONTHLY CURVES'!F284</f>
        <v>6.2270000000000003</v>
      </c>
      <c r="K284" s="320">
        <f>'BASIS WEIGHT'!V288</f>
        <v>-6.5000000000000002E-2</v>
      </c>
      <c r="L284" s="321">
        <f t="shared" si="19"/>
        <v>-0.32188344594594598</v>
      </c>
      <c r="M284" s="321">
        <f t="shared" si="20"/>
        <v>0.05</v>
      </c>
      <c r="N284" s="323">
        <f t="shared" si="21"/>
        <v>-0.33688344594594599</v>
      </c>
    </row>
    <row r="285" spans="8:14" x14ac:dyDescent="0.25">
      <c r="I285" s="8"/>
    </row>
    <row r="286" spans="8:14" x14ac:dyDescent="0.25">
      <c r="I286" s="8"/>
    </row>
    <row r="287" spans="8:14" x14ac:dyDescent="0.25">
      <c r="I287" s="8"/>
    </row>
    <row r="288" spans="8:14" x14ac:dyDescent="0.25">
      <c r="I288" s="8"/>
    </row>
    <row r="289" spans="9:9" x14ac:dyDescent="0.25">
      <c r="I289" s="8"/>
    </row>
    <row r="290" spans="9:9" x14ac:dyDescent="0.25">
      <c r="I290" s="8"/>
    </row>
    <row r="291" spans="9:9" x14ac:dyDescent="0.25">
      <c r="I291" s="8"/>
    </row>
    <row r="292" spans="9:9" x14ac:dyDescent="0.25">
      <c r="I292" s="8"/>
    </row>
    <row r="293" spans="9:9" x14ac:dyDescent="0.25">
      <c r="I293" s="8"/>
    </row>
    <row r="294" spans="9:9" x14ac:dyDescent="0.25">
      <c r="I294" s="8"/>
    </row>
    <row r="295" spans="9:9" x14ac:dyDescent="0.25">
      <c r="I295" s="8"/>
    </row>
    <row r="296" spans="9:9" x14ac:dyDescent="0.25">
      <c r="I296" s="8"/>
    </row>
    <row r="297" spans="9:9" x14ac:dyDescent="0.25">
      <c r="I297" s="8"/>
    </row>
    <row r="298" spans="9:9" x14ac:dyDescent="0.25">
      <c r="I298" s="8"/>
    </row>
    <row r="299" spans="9:9" x14ac:dyDescent="0.25">
      <c r="I299" s="8"/>
    </row>
    <row r="300" spans="9:9" x14ac:dyDescent="0.25">
      <c r="I300" s="8"/>
    </row>
    <row r="301" spans="9:9" x14ac:dyDescent="0.25">
      <c r="I301" s="8"/>
    </row>
    <row r="302" spans="9:9" x14ac:dyDescent="0.25">
      <c r="I302" s="8"/>
    </row>
    <row r="303" spans="9:9" x14ac:dyDescent="0.25">
      <c r="I303" s="8"/>
    </row>
    <row r="304" spans="9:9" x14ac:dyDescent="0.25">
      <c r="I304" s="8"/>
    </row>
    <row r="305" spans="9:9" x14ac:dyDescent="0.25">
      <c r="I305" s="8"/>
    </row>
    <row r="306" spans="9:9" x14ac:dyDescent="0.25">
      <c r="I306" s="8"/>
    </row>
    <row r="307" spans="9:9" x14ac:dyDescent="0.25">
      <c r="I307" s="8"/>
    </row>
    <row r="308" spans="9:9" x14ac:dyDescent="0.25">
      <c r="I308" s="8"/>
    </row>
    <row r="309" spans="9:9" x14ac:dyDescent="0.25">
      <c r="I309" s="8"/>
    </row>
    <row r="310" spans="9:9" x14ac:dyDescent="0.25">
      <c r="I310" s="8"/>
    </row>
    <row r="311" spans="9:9" x14ac:dyDescent="0.25">
      <c r="I311" s="8"/>
    </row>
    <row r="312" spans="9:9" x14ac:dyDescent="0.25">
      <c r="I312" s="8"/>
    </row>
    <row r="313" spans="9:9" x14ac:dyDescent="0.25">
      <c r="I313" s="8"/>
    </row>
    <row r="314" spans="9:9" x14ac:dyDescent="0.25">
      <c r="I314" s="8"/>
    </row>
    <row r="315" spans="9:9" x14ac:dyDescent="0.25">
      <c r="I315" s="8"/>
    </row>
    <row r="316" spans="9:9" x14ac:dyDescent="0.25">
      <c r="I316" s="8"/>
    </row>
    <row r="317" spans="9:9" x14ac:dyDescent="0.25">
      <c r="I317" s="8"/>
    </row>
    <row r="318" spans="9:9" x14ac:dyDescent="0.25">
      <c r="I318" s="8"/>
    </row>
    <row r="319" spans="9:9" x14ac:dyDescent="0.25">
      <c r="I319" s="8"/>
    </row>
    <row r="320" spans="9:9" x14ac:dyDescent="0.25">
      <c r="I320" s="8"/>
    </row>
    <row r="321" spans="9:9" x14ac:dyDescent="0.25">
      <c r="I321" s="8"/>
    </row>
    <row r="322" spans="9:9" x14ac:dyDescent="0.25">
      <c r="I322" s="8"/>
    </row>
    <row r="323" spans="9:9" x14ac:dyDescent="0.25">
      <c r="I323" s="8"/>
    </row>
    <row r="324" spans="9:9" x14ac:dyDescent="0.25">
      <c r="I324" s="8"/>
    </row>
    <row r="325" spans="9:9" x14ac:dyDescent="0.25">
      <c r="I325" s="8"/>
    </row>
    <row r="326" spans="9:9" x14ac:dyDescent="0.25">
      <c r="I326" s="8"/>
    </row>
    <row r="327" spans="9:9" x14ac:dyDescent="0.25">
      <c r="I327" s="8"/>
    </row>
    <row r="328" spans="9:9" x14ac:dyDescent="0.25">
      <c r="I328" s="8"/>
    </row>
    <row r="329" spans="9:9" x14ac:dyDescent="0.25">
      <c r="I329" s="8"/>
    </row>
    <row r="330" spans="9:9" x14ac:dyDescent="0.25">
      <c r="I330" s="8"/>
    </row>
    <row r="331" spans="9:9" x14ac:dyDescent="0.25">
      <c r="I331" s="8"/>
    </row>
    <row r="332" spans="9:9" x14ac:dyDescent="0.25">
      <c r="I332" s="8"/>
    </row>
    <row r="333" spans="9:9" x14ac:dyDescent="0.25">
      <c r="I333" s="8"/>
    </row>
    <row r="334" spans="9:9" x14ac:dyDescent="0.25">
      <c r="I334" s="8"/>
    </row>
    <row r="335" spans="9:9" x14ac:dyDescent="0.25">
      <c r="I335" s="8"/>
    </row>
    <row r="336" spans="9:9" x14ac:dyDescent="0.25">
      <c r="I336" s="8"/>
    </row>
    <row r="337" spans="9:9" x14ac:dyDescent="0.25">
      <c r="I337" s="8"/>
    </row>
    <row r="338" spans="9:9" x14ac:dyDescent="0.25">
      <c r="I338" s="8"/>
    </row>
    <row r="339" spans="9:9" x14ac:dyDescent="0.25">
      <c r="I339" s="8"/>
    </row>
    <row r="340" spans="9:9" x14ac:dyDescent="0.25">
      <c r="I340" s="8"/>
    </row>
    <row r="341" spans="9:9" x14ac:dyDescent="0.25">
      <c r="I341" s="8"/>
    </row>
    <row r="342" spans="9:9" x14ac:dyDescent="0.25">
      <c r="I342" s="8"/>
    </row>
    <row r="343" spans="9:9" x14ac:dyDescent="0.25">
      <c r="I343" s="8"/>
    </row>
    <row r="344" spans="9:9" x14ac:dyDescent="0.25">
      <c r="I344" s="8"/>
    </row>
    <row r="345" spans="9:9" x14ac:dyDescent="0.25">
      <c r="I345" s="8"/>
    </row>
    <row r="346" spans="9:9" x14ac:dyDescent="0.25">
      <c r="I346" s="8"/>
    </row>
    <row r="347" spans="9:9" x14ac:dyDescent="0.25">
      <c r="I347" s="8"/>
    </row>
    <row r="348" spans="9:9" x14ac:dyDescent="0.25">
      <c r="I348" s="8"/>
    </row>
    <row r="349" spans="9:9" x14ac:dyDescent="0.25">
      <c r="I349" s="8"/>
    </row>
    <row r="350" spans="9:9" x14ac:dyDescent="0.25">
      <c r="I350" s="8"/>
    </row>
    <row r="351" spans="9:9" x14ac:dyDescent="0.25">
      <c r="I351" s="8"/>
    </row>
    <row r="352" spans="9:9" x14ac:dyDescent="0.25">
      <c r="I352" s="8"/>
    </row>
    <row r="353" spans="9:9" x14ac:dyDescent="0.25">
      <c r="I353" s="8"/>
    </row>
    <row r="354" spans="9:9" x14ac:dyDescent="0.25">
      <c r="I354" s="8"/>
    </row>
    <row r="355" spans="9:9" x14ac:dyDescent="0.25">
      <c r="I355" s="8"/>
    </row>
    <row r="356" spans="9:9" x14ac:dyDescent="0.25">
      <c r="I356" s="8"/>
    </row>
    <row r="357" spans="9:9" x14ac:dyDescent="0.25">
      <c r="I357" s="8"/>
    </row>
    <row r="358" spans="9:9" x14ac:dyDescent="0.25">
      <c r="I358" s="8"/>
    </row>
    <row r="359" spans="9:9" x14ac:dyDescent="0.25">
      <c r="I359" s="8"/>
    </row>
    <row r="360" spans="9:9" x14ac:dyDescent="0.25">
      <c r="I360" s="8"/>
    </row>
    <row r="361" spans="9:9" x14ac:dyDescent="0.25">
      <c r="I361" s="8"/>
    </row>
    <row r="362" spans="9:9" x14ac:dyDescent="0.25">
      <c r="I362" s="8"/>
    </row>
    <row r="363" spans="9:9" x14ac:dyDescent="0.25">
      <c r="I363" s="8"/>
    </row>
    <row r="364" spans="9:9" x14ac:dyDescent="0.25">
      <c r="I364" s="8"/>
    </row>
    <row r="365" spans="9:9" x14ac:dyDescent="0.25">
      <c r="I365" s="8"/>
    </row>
    <row r="366" spans="9:9" x14ac:dyDescent="0.25">
      <c r="I366" s="8"/>
    </row>
    <row r="367" spans="9:9" x14ac:dyDescent="0.25">
      <c r="I367" s="8"/>
    </row>
    <row r="368" spans="9:9" x14ac:dyDescent="0.25">
      <c r="I368" s="8"/>
    </row>
    <row r="369" spans="9:9" x14ac:dyDescent="0.25">
      <c r="I369" s="8"/>
    </row>
    <row r="370" spans="9:9" x14ac:dyDescent="0.25">
      <c r="I370" s="8"/>
    </row>
    <row r="371" spans="9:9" x14ac:dyDescent="0.25">
      <c r="I371" s="8"/>
    </row>
    <row r="372" spans="9:9" x14ac:dyDescent="0.25">
      <c r="I372" s="8"/>
    </row>
    <row r="373" spans="9:9" x14ac:dyDescent="0.25">
      <c r="I373" s="8"/>
    </row>
    <row r="374" spans="9:9" x14ac:dyDescent="0.25">
      <c r="I374" s="8"/>
    </row>
    <row r="375" spans="9:9" x14ac:dyDescent="0.25">
      <c r="I375" s="8"/>
    </row>
    <row r="376" spans="9:9" x14ac:dyDescent="0.25">
      <c r="I376" s="8"/>
    </row>
    <row r="377" spans="9:9" x14ac:dyDescent="0.25">
      <c r="I377" s="8"/>
    </row>
    <row r="378" spans="9:9" x14ac:dyDescent="0.25">
      <c r="I378" s="8"/>
    </row>
    <row r="379" spans="9:9" x14ac:dyDescent="0.25">
      <c r="I379" s="8"/>
    </row>
    <row r="380" spans="9:9" x14ac:dyDescent="0.25">
      <c r="I380" s="8"/>
    </row>
    <row r="381" spans="9:9" x14ac:dyDescent="0.25">
      <c r="I381" s="8"/>
    </row>
    <row r="382" spans="9:9" x14ac:dyDescent="0.25">
      <c r="I382" s="8"/>
    </row>
    <row r="383" spans="9:9" x14ac:dyDescent="0.25">
      <c r="I383" s="8"/>
    </row>
    <row r="384" spans="9:9" x14ac:dyDescent="0.25">
      <c r="I384" s="8"/>
    </row>
    <row r="385" spans="9:9" x14ac:dyDescent="0.25">
      <c r="I385" s="8"/>
    </row>
    <row r="386" spans="9:9" x14ac:dyDescent="0.25">
      <c r="I386" s="8"/>
    </row>
    <row r="387" spans="9:9" x14ac:dyDescent="0.25">
      <c r="I387" s="8"/>
    </row>
    <row r="388" spans="9:9" x14ac:dyDescent="0.25">
      <c r="I388" s="8"/>
    </row>
    <row r="389" spans="9:9" x14ac:dyDescent="0.25">
      <c r="I389" s="8"/>
    </row>
    <row r="390" spans="9:9" x14ac:dyDescent="0.25">
      <c r="I390" s="8"/>
    </row>
    <row r="391" spans="9:9" x14ac:dyDescent="0.25">
      <c r="I391" s="8"/>
    </row>
    <row r="392" spans="9:9" x14ac:dyDescent="0.25">
      <c r="I392" s="8"/>
    </row>
    <row r="393" spans="9:9" x14ac:dyDescent="0.25">
      <c r="I393" s="8"/>
    </row>
    <row r="394" spans="9:9" x14ac:dyDescent="0.25">
      <c r="I394" s="8"/>
    </row>
    <row r="395" spans="9:9" x14ac:dyDescent="0.25">
      <c r="I395" s="8"/>
    </row>
    <row r="396" spans="9:9" x14ac:dyDescent="0.25">
      <c r="I396" s="8"/>
    </row>
    <row r="397" spans="9:9" x14ac:dyDescent="0.25">
      <c r="I397" s="8"/>
    </row>
    <row r="398" spans="9:9" x14ac:dyDescent="0.25">
      <c r="I398" s="8"/>
    </row>
    <row r="399" spans="9:9" x14ac:dyDescent="0.25">
      <c r="I399" s="8"/>
    </row>
    <row r="400" spans="9:9" x14ac:dyDescent="0.25">
      <c r="I400" s="8"/>
    </row>
    <row r="401" spans="9:9" x14ac:dyDescent="0.25">
      <c r="I401" s="8"/>
    </row>
    <row r="402" spans="9:9" x14ac:dyDescent="0.25">
      <c r="I402" s="8"/>
    </row>
    <row r="403" spans="9:9" x14ac:dyDescent="0.25">
      <c r="I403" s="8"/>
    </row>
    <row r="404" spans="9:9" x14ac:dyDescent="0.25">
      <c r="I404" s="8"/>
    </row>
    <row r="405" spans="9:9" x14ac:dyDescent="0.25">
      <c r="I405" s="8"/>
    </row>
    <row r="406" spans="9:9" x14ac:dyDescent="0.25">
      <c r="I406" s="8"/>
    </row>
    <row r="407" spans="9:9" x14ac:dyDescent="0.25">
      <c r="I407" s="8"/>
    </row>
    <row r="408" spans="9:9" x14ac:dyDescent="0.25">
      <c r="I408" s="8"/>
    </row>
    <row r="409" spans="9:9" x14ac:dyDescent="0.25">
      <c r="I409" s="8"/>
    </row>
    <row r="410" spans="9:9" x14ac:dyDescent="0.25">
      <c r="I410" s="8"/>
    </row>
    <row r="411" spans="9:9" x14ac:dyDescent="0.25">
      <c r="I411" s="8"/>
    </row>
    <row r="412" spans="9:9" x14ac:dyDescent="0.25">
      <c r="I412" s="8"/>
    </row>
    <row r="413" spans="9:9" x14ac:dyDescent="0.25">
      <c r="I413" s="8"/>
    </row>
    <row r="414" spans="9:9" x14ac:dyDescent="0.25">
      <c r="I414" s="8"/>
    </row>
    <row r="415" spans="9:9" x14ac:dyDescent="0.25">
      <c r="I415" s="8"/>
    </row>
    <row r="416" spans="9:9" x14ac:dyDescent="0.25">
      <c r="I416" s="8"/>
    </row>
    <row r="417" spans="9:9" x14ac:dyDescent="0.25">
      <c r="I417" s="8"/>
    </row>
    <row r="418" spans="9:9" x14ac:dyDescent="0.25">
      <c r="I418" s="8"/>
    </row>
    <row r="419" spans="9:9" x14ac:dyDescent="0.25">
      <c r="I419" s="8"/>
    </row>
    <row r="420" spans="9:9" x14ac:dyDescent="0.25">
      <c r="I420" s="8"/>
    </row>
    <row r="421" spans="9:9" x14ac:dyDescent="0.25">
      <c r="I421" s="8"/>
    </row>
    <row r="422" spans="9:9" x14ac:dyDescent="0.25">
      <c r="I422" s="8"/>
    </row>
    <row r="423" spans="9:9" x14ac:dyDescent="0.25">
      <c r="I423" s="8"/>
    </row>
    <row r="424" spans="9:9" x14ac:dyDescent="0.25">
      <c r="I424" s="8"/>
    </row>
    <row r="425" spans="9:9" x14ac:dyDescent="0.25">
      <c r="I425" s="8"/>
    </row>
    <row r="426" spans="9:9" x14ac:dyDescent="0.25">
      <c r="I426" s="8"/>
    </row>
    <row r="427" spans="9:9" x14ac:dyDescent="0.25">
      <c r="I427" s="8"/>
    </row>
    <row r="428" spans="9:9" x14ac:dyDescent="0.25">
      <c r="I428" s="8"/>
    </row>
    <row r="429" spans="9:9" x14ac:dyDescent="0.25">
      <c r="I429" s="8"/>
    </row>
    <row r="430" spans="9:9" x14ac:dyDescent="0.25">
      <c r="I430" s="8"/>
    </row>
    <row r="431" spans="9:9" x14ac:dyDescent="0.25">
      <c r="I431" s="8"/>
    </row>
    <row r="432" spans="9:9" x14ac:dyDescent="0.25">
      <c r="I432" s="8"/>
    </row>
    <row r="433" spans="9:9" x14ac:dyDescent="0.25">
      <c r="I433" s="8"/>
    </row>
    <row r="434" spans="9:9" x14ac:dyDescent="0.25">
      <c r="I434" s="8"/>
    </row>
    <row r="435" spans="9:9" x14ac:dyDescent="0.25">
      <c r="I435" s="8"/>
    </row>
    <row r="436" spans="9:9" x14ac:dyDescent="0.25">
      <c r="I436" s="8"/>
    </row>
    <row r="437" spans="9:9" x14ac:dyDescent="0.25">
      <c r="I437" s="8"/>
    </row>
    <row r="438" spans="9:9" x14ac:dyDescent="0.25">
      <c r="I438" s="8"/>
    </row>
    <row r="439" spans="9:9" x14ac:dyDescent="0.25">
      <c r="I439" s="8"/>
    </row>
    <row r="440" spans="9:9" x14ac:dyDescent="0.25">
      <c r="I440" s="8"/>
    </row>
    <row r="441" spans="9:9" x14ac:dyDescent="0.25">
      <c r="I441" s="8"/>
    </row>
    <row r="442" spans="9:9" x14ac:dyDescent="0.25">
      <c r="I442" s="8"/>
    </row>
    <row r="443" spans="9:9" x14ac:dyDescent="0.25">
      <c r="I443" s="8"/>
    </row>
    <row r="444" spans="9:9" x14ac:dyDescent="0.25">
      <c r="I444" s="8"/>
    </row>
    <row r="445" spans="9:9" x14ac:dyDescent="0.25">
      <c r="I445" s="8"/>
    </row>
    <row r="446" spans="9:9" x14ac:dyDescent="0.25">
      <c r="I446" s="8"/>
    </row>
    <row r="447" spans="9:9" x14ac:dyDescent="0.25">
      <c r="I447" s="8"/>
    </row>
    <row r="448" spans="9:9" x14ac:dyDescent="0.25">
      <c r="I448" s="8"/>
    </row>
    <row r="449" spans="9:9" x14ac:dyDescent="0.25">
      <c r="I449" s="8"/>
    </row>
    <row r="450" spans="9:9" x14ac:dyDescent="0.25">
      <c r="I450" s="8"/>
    </row>
    <row r="451" spans="9:9" x14ac:dyDescent="0.25">
      <c r="I451" s="8"/>
    </row>
    <row r="452" spans="9:9" x14ac:dyDescent="0.25">
      <c r="I452" s="8"/>
    </row>
    <row r="453" spans="9:9" x14ac:dyDescent="0.25">
      <c r="I453" s="8"/>
    </row>
    <row r="454" spans="9:9" x14ac:dyDescent="0.25">
      <c r="I454" s="8"/>
    </row>
    <row r="455" spans="9:9" x14ac:dyDescent="0.25">
      <c r="I455" s="8"/>
    </row>
    <row r="456" spans="9:9" x14ac:dyDescent="0.25">
      <c r="I456" s="8"/>
    </row>
    <row r="457" spans="9:9" x14ac:dyDescent="0.25">
      <c r="I457" s="8"/>
    </row>
    <row r="458" spans="9:9" x14ac:dyDescent="0.25">
      <c r="I458" s="8"/>
    </row>
    <row r="459" spans="9:9" x14ac:dyDescent="0.25">
      <c r="I459" s="8"/>
    </row>
    <row r="460" spans="9:9" x14ac:dyDescent="0.25">
      <c r="I460" s="8"/>
    </row>
    <row r="461" spans="9:9" x14ac:dyDescent="0.25">
      <c r="I461" s="8"/>
    </row>
    <row r="462" spans="9:9" x14ac:dyDescent="0.25">
      <c r="I462" s="8"/>
    </row>
    <row r="463" spans="9:9" x14ac:dyDescent="0.25">
      <c r="I463" s="8"/>
    </row>
    <row r="464" spans="9:9" x14ac:dyDescent="0.25">
      <c r="I464" s="8"/>
    </row>
    <row r="465" spans="9:9" x14ac:dyDescent="0.25">
      <c r="I465" s="8"/>
    </row>
    <row r="466" spans="9:9" x14ac:dyDescent="0.25">
      <c r="I466" s="8"/>
    </row>
    <row r="467" spans="9:9" x14ac:dyDescent="0.25">
      <c r="I467" s="8"/>
    </row>
    <row r="468" spans="9:9" x14ac:dyDescent="0.25">
      <c r="I468" s="8"/>
    </row>
    <row r="469" spans="9:9" x14ac:dyDescent="0.25">
      <c r="I469" s="8"/>
    </row>
    <row r="470" spans="9:9" x14ac:dyDescent="0.25">
      <c r="I470" s="8"/>
    </row>
    <row r="471" spans="9:9" x14ac:dyDescent="0.25">
      <c r="I471" s="8"/>
    </row>
    <row r="472" spans="9:9" x14ac:dyDescent="0.25">
      <c r="I472" s="8"/>
    </row>
    <row r="473" spans="9:9" x14ac:dyDescent="0.25">
      <c r="I473" s="8"/>
    </row>
    <row r="474" spans="9:9" x14ac:dyDescent="0.25">
      <c r="I474" s="8"/>
    </row>
    <row r="475" spans="9:9" x14ac:dyDescent="0.25">
      <c r="I475" s="8"/>
    </row>
    <row r="476" spans="9:9" x14ac:dyDescent="0.25">
      <c r="I476" s="8"/>
    </row>
    <row r="477" spans="9:9" x14ac:dyDescent="0.25">
      <c r="I477" s="8"/>
    </row>
    <row r="478" spans="9:9" x14ac:dyDescent="0.25">
      <c r="I478" s="8"/>
    </row>
    <row r="479" spans="9:9" x14ac:dyDescent="0.25">
      <c r="I479" s="8"/>
    </row>
    <row r="480" spans="9:9" x14ac:dyDescent="0.25">
      <c r="I480" s="8"/>
    </row>
    <row r="481" spans="9:9" x14ac:dyDescent="0.25">
      <c r="I481" s="8"/>
    </row>
    <row r="482" spans="9:9" x14ac:dyDescent="0.25">
      <c r="I482" s="8"/>
    </row>
    <row r="483" spans="9:9" x14ac:dyDescent="0.25">
      <c r="I483" s="8"/>
    </row>
    <row r="484" spans="9:9" x14ac:dyDescent="0.25">
      <c r="I484" s="8"/>
    </row>
    <row r="485" spans="9:9" x14ac:dyDescent="0.25">
      <c r="I485" s="8"/>
    </row>
    <row r="486" spans="9:9" x14ac:dyDescent="0.25">
      <c r="I486" s="8"/>
    </row>
    <row r="487" spans="9:9" x14ac:dyDescent="0.25">
      <c r="I487" s="8"/>
    </row>
    <row r="488" spans="9:9" x14ac:dyDescent="0.25">
      <c r="I488" s="8"/>
    </row>
    <row r="489" spans="9:9" x14ac:dyDescent="0.25">
      <c r="I489" s="8"/>
    </row>
    <row r="490" spans="9:9" x14ac:dyDescent="0.25">
      <c r="I490" s="8"/>
    </row>
    <row r="491" spans="9:9" x14ac:dyDescent="0.25">
      <c r="I491" s="8"/>
    </row>
    <row r="492" spans="9:9" x14ac:dyDescent="0.25">
      <c r="I492" s="8"/>
    </row>
    <row r="493" spans="9:9" x14ac:dyDescent="0.25">
      <c r="I493" s="8"/>
    </row>
    <row r="494" spans="9:9" x14ac:dyDescent="0.25">
      <c r="I494" s="8"/>
    </row>
    <row r="495" spans="9:9" x14ac:dyDescent="0.25">
      <c r="I495" s="8"/>
    </row>
    <row r="496" spans="9:9" x14ac:dyDescent="0.25">
      <c r="I496" s="8"/>
    </row>
    <row r="497" spans="9:9" x14ac:dyDescent="0.25">
      <c r="I497" s="8"/>
    </row>
    <row r="498" spans="9:9" x14ac:dyDescent="0.25">
      <c r="I498" s="8"/>
    </row>
    <row r="499" spans="9:9" x14ac:dyDescent="0.25">
      <c r="I499" s="8"/>
    </row>
    <row r="500" spans="9:9" x14ac:dyDescent="0.25">
      <c r="I500" s="8"/>
    </row>
    <row r="501" spans="9:9" x14ac:dyDescent="0.25">
      <c r="I501" s="8"/>
    </row>
    <row r="502" spans="9:9" x14ac:dyDescent="0.25">
      <c r="I502" s="8"/>
    </row>
    <row r="503" spans="9:9" x14ac:dyDescent="0.25">
      <c r="I503" s="8"/>
    </row>
    <row r="504" spans="9:9" x14ac:dyDescent="0.25">
      <c r="I504" s="8"/>
    </row>
    <row r="505" spans="9:9" x14ac:dyDescent="0.25">
      <c r="I505" s="8"/>
    </row>
    <row r="506" spans="9:9" x14ac:dyDescent="0.25">
      <c r="I506" s="8"/>
    </row>
    <row r="507" spans="9:9" x14ac:dyDescent="0.25">
      <c r="I507" s="8"/>
    </row>
    <row r="508" spans="9:9" x14ac:dyDescent="0.25">
      <c r="I508" s="8"/>
    </row>
    <row r="509" spans="9:9" x14ac:dyDescent="0.25">
      <c r="I509" s="8"/>
    </row>
    <row r="510" spans="9:9" x14ac:dyDescent="0.25">
      <c r="I510" s="8"/>
    </row>
    <row r="511" spans="9:9" x14ac:dyDescent="0.25">
      <c r="I511" s="8"/>
    </row>
    <row r="512" spans="9:9" x14ac:dyDescent="0.25">
      <c r="I512" s="8"/>
    </row>
    <row r="513" spans="9:9" x14ac:dyDescent="0.25">
      <c r="I513" s="8"/>
    </row>
    <row r="514" spans="9:9" x14ac:dyDescent="0.25">
      <c r="I514" s="8"/>
    </row>
    <row r="515" spans="9:9" x14ac:dyDescent="0.25">
      <c r="I515" s="8"/>
    </row>
    <row r="516" spans="9:9" x14ac:dyDescent="0.25">
      <c r="I516" s="8"/>
    </row>
    <row r="517" spans="9:9" x14ac:dyDescent="0.25">
      <c r="I517" s="8"/>
    </row>
    <row r="518" spans="9:9" x14ac:dyDescent="0.25">
      <c r="I518" s="8"/>
    </row>
    <row r="519" spans="9:9" x14ac:dyDescent="0.25">
      <c r="I519" s="8"/>
    </row>
    <row r="520" spans="9:9" x14ac:dyDescent="0.25">
      <c r="I520" s="8"/>
    </row>
    <row r="521" spans="9:9" x14ac:dyDescent="0.25">
      <c r="I521" s="8"/>
    </row>
    <row r="522" spans="9:9" x14ac:dyDescent="0.25">
      <c r="I522" s="8"/>
    </row>
    <row r="523" spans="9:9" x14ac:dyDescent="0.25">
      <c r="I523" s="8"/>
    </row>
    <row r="524" spans="9:9" x14ac:dyDescent="0.25">
      <c r="I524" s="8"/>
    </row>
    <row r="525" spans="9:9" x14ac:dyDescent="0.25">
      <c r="I525" s="8"/>
    </row>
    <row r="526" spans="9:9" x14ac:dyDescent="0.25">
      <c r="I526" s="8"/>
    </row>
    <row r="527" spans="9:9" x14ac:dyDescent="0.25">
      <c r="I527" s="8"/>
    </row>
    <row r="528" spans="9:9" x14ac:dyDescent="0.25">
      <c r="I528" s="8"/>
    </row>
    <row r="529" spans="9:9" x14ac:dyDescent="0.25">
      <c r="I529" s="8"/>
    </row>
    <row r="530" spans="9:9" x14ac:dyDescent="0.25">
      <c r="I530" s="8"/>
    </row>
    <row r="531" spans="9:9" x14ac:dyDescent="0.25">
      <c r="I531" s="8"/>
    </row>
    <row r="532" spans="9:9" x14ac:dyDescent="0.25">
      <c r="I532" s="8"/>
    </row>
    <row r="533" spans="9:9" x14ac:dyDescent="0.25">
      <c r="I533" s="8"/>
    </row>
    <row r="534" spans="9:9" x14ac:dyDescent="0.25">
      <c r="I534" s="8"/>
    </row>
    <row r="535" spans="9:9" x14ac:dyDescent="0.25">
      <c r="I535" s="8"/>
    </row>
    <row r="536" spans="9:9" x14ac:dyDescent="0.25">
      <c r="I536" s="8"/>
    </row>
    <row r="537" spans="9:9" x14ac:dyDescent="0.25">
      <c r="I537" s="8"/>
    </row>
    <row r="538" spans="9:9" x14ac:dyDescent="0.25">
      <c r="I538" s="8"/>
    </row>
    <row r="539" spans="9:9" x14ac:dyDescent="0.25">
      <c r="I539" s="8"/>
    </row>
    <row r="540" spans="9:9" x14ac:dyDescent="0.25">
      <c r="I540" s="8"/>
    </row>
    <row r="541" spans="9:9" x14ac:dyDescent="0.25">
      <c r="I541" s="8"/>
    </row>
    <row r="542" spans="9:9" x14ac:dyDescent="0.25">
      <c r="I542" s="8"/>
    </row>
    <row r="543" spans="9:9" x14ac:dyDescent="0.25">
      <c r="I543" s="8"/>
    </row>
    <row r="544" spans="9:9" x14ac:dyDescent="0.25">
      <c r="I544" s="8"/>
    </row>
    <row r="545" spans="9:9" x14ac:dyDescent="0.25">
      <c r="I545" s="8"/>
    </row>
    <row r="546" spans="9:9" x14ac:dyDescent="0.25">
      <c r="I546" s="8"/>
    </row>
    <row r="547" spans="9:9" x14ac:dyDescent="0.25">
      <c r="I547" s="8"/>
    </row>
    <row r="548" spans="9:9" x14ac:dyDescent="0.25">
      <c r="I548" s="8"/>
    </row>
    <row r="549" spans="9:9" x14ac:dyDescent="0.25">
      <c r="I549" s="8"/>
    </row>
    <row r="550" spans="9:9" x14ac:dyDescent="0.25">
      <c r="I550" s="8"/>
    </row>
    <row r="551" spans="9:9" x14ac:dyDescent="0.25">
      <c r="I551" s="8"/>
    </row>
    <row r="552" spans="9:9" x14ac:dyDescent="0.25">
      <c r="I552" s="8"/>
    </row>
    <row r="553" spans="9:9" x14ac:dyDescent="0.25">
      <c r="I553" s="8"/>
    </row>
    <row r="554" spans="9:9" x14ac:dyDescent="0.25">
      <c r="I554" s="8"/>
    </row>
    <row r="555" spans="9:9" x14ac:dyDescent="0.25">
      <c r="I555" s="8"/>
    </row>
    <row r="556" spans="9:9" x14ac:dyDescent="0.25">
      <c r="I556" s="8"/>
    </row>
    <row r="557" spans="9:9" x14ac:dyDescent="0.25">
      <c r="I557" s="8"/>
    </row>
    <row r="558" spans="9:9" x14ac:dyDescent="0.25">
      <c r="I558" s="8"/>
    </row>
    <row r="559" spans="9:9" x14ac:dyDescent="0.25">
      <c r="I559" s="8"/>
    </row>
    <row r="560" spans="9:9" x14ac:dyDescent="0.25">
      <c r="I560" s="8"/>
    </row>
    <row r="561" spans="9:9" x14ac:dyDescent="0.25">
      <c r="I561" s="8"/>
    </row>
    <row r="562" spans="9:9" x14ac:dyDescent="0.25">
      <c r="I562" s="8"/>
    </row>
    <row r="563" spans="9:9" x14ac:dyDescent="0.25">
      <c r="I563" s="8"/>
    </row>
    <row r="564" spans="9:9" x14ac:dyDescent="0.25">
      <c r="I564" s="8"/>
    </row>
    <row r="565" spans="9:9" x14ac:dyDescent="0.25">
      <c r="I565" s="8"/>
    </row>
    <row r="566" spans="9:9" x14ac:dyDescent="0.25">
      <c r="I566" s="8"/>
    </row>
    <row r="567" spans="9:9" x14ac:dyDescent="0.25">
      <c r="I567" s="8"/>
    </row>
    <row r="568" spans="9:9" x14ac:dyDescent="0.25">
      <c r="I568" s="8"/>
    </row>
    <row r="569" spans="9:9" x14ac:dyDescent="0.25">
      <c r="I569" s="8"/>
    </row>
    <row r="570" spans="9:9" x14ac:dyDescent="0.25">
      <c r="I570" s="8"/>
    </row>
    <row r="571" spans="9:9" x14ac:dyDescent="0.25">
      <c r="I571" s="8"/>
    </row>
    <row r="572" spans="9:9" x14ac:dyDescent="0.25">
      <c r="I572" s="8"/>
    </row>
    <row r="573" spans="9:9" x14ac:dyDescent="0.25">
      <c r="I573" s="8"/>
    </row>
    <row r="574" spans="9:9" x14ac:dyDescent="0.25">
      <c r="I574" s="8"/>
    </row>
    <row r="575" spans="9:9" x14ac:dyDescent="0.25">
      <c r="I575" s="8"/>
    </row>
    <row r="576" spans="9:9" x14ac:dyDescent="0.25">
      <c r="I576" s="8"/>
    </row>
    <row r="577" spans="9:9" x14ac:dyDescent="0.25">
      <c r="I577" s="8"/>
    </row>
    <row r="578" spans="9:9" x14ac:dyDescent="0.25">
      <c r="I578" s="8"/>
    </row>
    <row r="579" spans="9:9" x14ac:dyDescent="0.25">
      <c r="I579" s="8"/>
    </row>
    <row r="580" spans="9:9" x14ac:dyDescent="0.25">
      <c r="I580" s="8"/>
    </row>
    <row r="581" spans="9:9" x14ac:dyDescent="0.25">
      <c r="I581" s="8"/>
    </row>
    <row r="582" spans="9:9" x14ac:dyDescent="0.25">
      <c r="I582" s="8"/>
    </row>
    <row r="583" spans="9:9" x14ac:dyDescent="0.25">
      <c r="I583" s="8"/>
    </row>
    <row r="584" spans="9:9" x14ac:dyDescent="0.25">
      <c r="I584" s="8"/>
    </row>
    <row r="585" spans="9:9" x14ac:dyDescent="0.25">
      <c r="I585" s="8"/>
    </row>
    <row r="586" spans="9:9" x14ac:dyDescent="0.25">
      <c r="I586" s="8"/>
    </row>
    <row r="587" spans="9:9" x14ac:dyDescent="0.25">
      <c r="I587" s="8"/>
    </row>
    <row r="588" spans="9:9" x14ac:dyDescent="0.25">
      <c r="I588" s="8"/>
    </row>
    <row r="589" spans="9:9" x14ac:dyDescent="0.25">
      <c r="I589" s="8"/>
    </row>
    <row r="590" spans="9:9" x14ac:dyDescent="0.25">
      <c r="I590" s="8"/>
    </row>
    <row r="591" spans="9:9" x14ac:dyDescent="0.25">
      <c r="I591" s="8"/>
    </row>
    <row r="592" spans="9:9" x14ac:dyDescent="0.25">
      <c r="I592" s="8"/>
    </row>
    <row r="593" spans="9:9" x14ac:dyDescent="0.25">
      <c r="I593" s="8"/>
    </row>
    <row r="594" spans="9:9" x14ac:dyDescent="0.25">
      <c r="I594" s="8"/>
    </row>
    <row r="595" spans="9:9" x14ac:dyDescent="0.25">
      <c r="I595" s="8"/>
    </row>
    <row r="596" spans="9:9" x14ac:dyDescent="0.25">
      <c r="I596" s="8"/>
    </row>
    <row r="597" spans="9:9" x14ac:dyDescent="0.25">
      <c r="I597" s="8"/>
    </row>
    <row r="598" spans="9:9" x14ac:dyDescent="0.25">
      <c r="I598" s="8"/>
    </row>
    <row r="599" spans="9:9" x14ac:dyDescent="0.25">
      <c r="I599" s="8"/>
    </row>
    <row r="600" spans="9:9" x14ac:dyDescent="0.25">
      <c r="I600" s="8"/>
    </row>
    <row r="601" spans="9:9" x14ac:dyDescent="0.25">
      <c r="I601" s="8"/>
    </row>
    <row r="602" spans="9:9" x14ac:dyDescent="0.25">
      <c r="I602" s="8"/>
    </row>
    <row r="603" spans="9:9" x14ac:dyDescent="0.25">
      <c r="I603" s="8"/>
    </row>
    <row r="604" spans="9:9" x14ac:dyDescent="0.25">
      <c r="I604" s="8"/>
    </row>
    <row r="605" spans="9:9" x14ac:dyDescent="0.25">
      <c r="I605" s="8"/>
    </row>
    <row r="606" spans="9:9" x14ac:dyDescent="0.25">
      <c r="I606" s="8"/>
    </row>
    <row r="607" spans="9:9" x14ac:dyDescent="0.25">
      <c r="I607" s="8"/>
    </row>
    <row r="608" spans="9:9" x14ac:dyDescent="0.25">
      <c r="I608" s="8"/>
    </row>
    <row r="609" spans="9:9" x14ac:dyDescent="0.25">
      <c r="I609" s="8"/>
    </row>
    <row r="610" spans="9:9" x14ac:dyDescent="0.25">
      <c r="I610" s="8"/>
    </row>
    <row r="611" spans="9:9" x14ac:dyDescent="0.25">
      <c r="I611" s="8"/>
    </row>
    <row r="612" spans="9:9" x14ac:dyDescent="0.25">
      <c r="I612" s="8"/>
    </row>
    <row r="613" spans="9:9" x14ac:dyDescent="0.25">
      <c r="I613" s="8"/>
    </row>
    <row r="614" spans="9:9" x14ac:dyDescent="0.25">
      <c r="I614" s="8"/>
    </row>
    <row r="615" spans="9:9" x14ac:dyDescent="0.25">
      <c r="I615" s="8"/>
    </row>
    <row r="616" spans="9:9" x14ac:dyDescent="0.25">
      <c r="I616" s="8"/>
    </row>
    <row r="617" spans="9:9" x14ac:dyDescent="0.25">
      <c r="I617" s="8"/>
    </row>
    <row r="618" spans="9:9" x14ac:dyDescent="0.25">
      <c r="I618" s="8"/>
    </row>
    <row r="619" spans="9:9" x14ac:dyDescent="0.25">
      <c r="I619" s="8"/>
    </row>
    <row r="620" spans="9:9" x14ac:dyDescent="0.25">
      <c r="I620" s="8"/>
    </row>
    <row r="621" spans="9:9" x14ac:dyDescent="0.25">
      <c r="I621" s="8"/>
    </row>
    <row r="622" spans="9:9" x14ac:dyDescent="0.25">
      <c r="I622" s="8"/>
    </row>
    <row r="623" spans="9:9" x14ac:dyDescent="0.25">
      <c r="I623" s="8"/>
    </row>
    <row r="624" spans="9:9" x14ac:dyDescent="0.25">
      <c r="I624" s="8"/>
    </row>
    <row r="625" spans="9:9" x14ac:dyDescent="0.25">
      <c r="I625" s="8"/>
    </row>
    <row r="626" spans="9:9" x14ac:dyDescent="0.25">
      <c r="I626" s="8"/>
    </row>
    <row r="627" spans="9:9" x14ac:dyDescent="0.25">
      <c r="I627" s="8"/>
    </row>
    <row r="628" spans="9:9" x14ac:dyDescent="0.25">
      <c r="I628" s="8"/>
    </row>
    <row r="629" spans="9:9" x14ac:dyDescent="0.25">
      <c r="I629" s="8"/>
    </row>
    <row r="630" spans="9:9" x14ac:dyDescent="0.25">
      <c r="I630" s="8"/>
    </row>
    <row r="631" spans="9:9" x14ac:dyDescent="0.25">
      <c r="I631" s="8"/>
    </row>
    <row r="632" spans="9:9" x14ac:dyDescent="0.25">
      <c r="I632" s="8"/>
    </row>
    <row r="633" spans="9:9" x14ac:dyDescent="0.25">
      <c r="I633" s="8"/>
    </row>
    <row r="634" spans="9:9" x14ac:dyDescent="0.25">
      <c r="I634" s="8"/>
    </row>
    <row r="635" spans="9:9" x14ac:dyDescent="0.25">
      <c r="I635" s="8"/>
    </row>
    <row r="636" spans="9:9" x14ac:dyDescent="0.25">
      <c r="I636" s="8"/>
    </row>
    <row r="637" spans="9:9" x14ac:dyDescent="0.25">
      <c r="I637" s="8"/>
    </row>
    <row r="638" spans="9:9" x14ac:dyDescent="0.25">
      <c r="I638" s="8"/>
    </row>
    <row r="639" spans="9:9" x14ac:dyDescent="0.25">
      <c r="I639" s="8"/>
    </row>
    <row r="640" spans="9:9" x14ac:dyDescent="0.25">
      <c r="I640" s="8"/>
    </row>
    <row r="641" spans="9:9" x14ac:dyDescent="0.25">
      <c r="I641" s="8"/>
    </row>
    <row r="642" spans="9:9" x14ac:dyDescent="0.25">
      <c r="I642" s="8"/>
    </row>
    <row r="643" spans="9:9" x14ac:dyDescent="0.25">
      <c r="I643" s="8"/>
    </row>
    <row r="644" spans="9:9" x14ac:dyDescent="0.25">
      <c r="I644" s="8"/>
    </row>
    <row r="645" spans="9:9" x14ac:dyDescent="0.25">
      <c r="I645" s="8"/>
    </row>
    <row r="646" spans="9:9" x14ac:dyDescent="0.25">
      <c r="I646" s="8"/>
    </row>
    <row r="647" spans="9:9" x14ac:dyDescent="0.25">
      <c r="I647" s="8"/>
    </row>
    <row r="648" spans="9:9" x14ac:dyDescent="0.25">
      <c r="I648" s="8"/>
    </row>
    <row r="649" spans="9:9" x14ac:dyDescent="0.25">
      <c r="I649" s="8"/>
    </row>
    <row r="650" spans="9:9" x14ac:dyDescent="0.25">
      <c r="I650" s="8"/>
    </row>
    <row r="651" spans="9:9" x14ac:dyDescent="0.25">
      <c r="I651" s="8"/>
    </row>
    <row r="652" spans="9:9" x14ac:dyDescent="0.25">
      <c r="I652" s="8"/>
    </row>
    <row r="653" spans="9:9" x14ac:dyDescent="0.25">
      <c r="I653" s="8"/>
    </row>
    <row r="654" spans="9:9" x14ac:dyDescent="0.25">
      <c r="I654" s="8"/>
    </row>
    <row r="655" spans="9:9" x14ac:dyDescent="0.25">
      <c r="I655" s="8"/>
    </row>
    <row r="656" spans="9:9" x14ac:dyDescent="0.25">
      <c r="I656" s="8"/>
    </row>
    <row r="657" spans="9:9" x14ac:dyDescent="0.25">
      <c r="I657" s="8"/>
    </row>
    <row r="658" spans="9:9" x14ac:dyDescent="0.25">
      <c r="I658" s="8"/>
    </row>
    <row r="659" spans="9:9" x14ac:dyDescent="0.25">
      <c r="I659" s="8"/>
    </row>
    <row r="660" spans="9:9" x14ac:dyDescent="0.25">
      <c r="I660" s="8"/>
    </row>
    <row r="661" spans="9:9" x14ac:dyDescent="0.25">
      <c r="I661" s="8"/>
    </row>
    <row r="662" spans="9:9" x14ac:dyDescent="0.25">
      <c r="I662" s="8"/>
    </row>
    <row r="663" spans="9:9" x14ac:dyDescent="0.25">
      <c r="I663" s="8"/>
    </row>
    <row r="664" spans="9:9" x14ac:dyDescent="0.25">
      <c r="I664" s="8"/>
    </row>
    <row r="665" spans="9:9" x14ac:dyDescent="0.25">
      <c r="I665" s="8"/>
    </row>
    <row r="666" spans="9:9" x14ac:dyDescent="0.25">
      <c r="I666" s="8"/>
    </row>
    <row r="667" spans="9:9" x14ac:dyDescent="0.25">
      <c r="I667" s="8"/>
    </row>
    <row r="668" spans="9:9" x14ac:dyDescent="0.25">
      <c r="I668" s="8"/>
    </row>
    <row r="669" spans="9:9" x14ac:dyDescent="0.25">
      <c r="I669" s="8"/>
    </row>
    <row r="670" spans="9:9" x14ac:dyDescent="0.25">
      <c r="I670" s="8"/>
    </row>
    <row r="671" spans="9:9" x14ac:dyDescent="0.25">
      <c r="I671" s="8"/>
    </row>
    <row r="672" spans="9:9" x14ac:dyDescent="0.25">
      <c r="I672" s="8"/>
    </row>
    <row r="673" spans="9:9" x14ac:dyDescent="0.25">
      <c r="I673" s="8"/>
    </row>
    <row r="674" spans="9:9" x14ac:dyDescent="0.25">
      <c r="I674" s="8"/>
    </row>
    <row r="675" spans="9:9" x14ac:dyDescent="0.25">
      <c r="I675" s="8"/>
    </row>
    <row r="676" spans="9:9" x14ac:dyDescent="0.25">
      <c r="I676" s="8"/>
    </row>
    <row r="677" spans="9:9" x14ac:dyDescent="0.25">
      <c r="I677" s="8"/>
    </row>
    <row r="678" spans="9:9" x14ac:dyDescent="0.25">
      <c r="I678" s="8"/>
    </row>
    <row r="679" spans="9:9" x14ac:dyDescent="0.25">
      <c r="I679" s="8"/>
    </row>
    <row r="680" spans="9:9" x14ac:dyDescent="0.25">
      <c r="I680" s="8"/>
    </row>
    <row r="681" spans="9:9" x14ac:dyDescent="0.25">
      <c r="I681" s="8"/>
    </row>
    <row r="682" spans="9:9" x14ac:dyDescent="0.25">
      <c r="I682" s="8"/>
    </row>
    <row r="683" spans="9:9" x14ac:dyDescent="0.25">
      <c r="I683" s="8"/>
    </row>
    <row r="684" spans="9:9" x14ac:dyDescent="0.25">
      <c r="I684" s="8"/>
    </row>
    <row r="685" spans="9:9" x14ac:dyDescent="0.25">
      <c r="I685" s="8"/>
    </row>
    <row r="686" spans="9:9" x14ac:dyDescent="0.25">
      <c r="I686" s="8"/>
    </row>
    <row r="687" spans="9:9" x14ac:dyDescent="0.25">
      <c r="I687" s="8"/>
    </row>
    <row r="688" spans="9:9" x14ac:dyDescent="0.25">
      <c r="I688" s="8"/>
    </row>
    <row r="689" spans="9:9" x14ac:dyDescent="0.25">
      <c r="I689" s="8"/>
    </row>
    <row r="690" spans="9:9" x14ac:dyDescent="0.25">
      <c r="I690" s="8"/>
    </row>
    <row r="691" spans="9:9" x14ac:dyDescent="0.25">
      <c r="I691" s="8"/>
    </row>
    <row r="692" spans="9:9" x14ac:dyDescent="0.25">
      <c r="I692" s="8"/>
    </row>
    <row r="693" spans="9:9" x14ac:dyDescent="0.25">
      <c r="I693" s="8"/>
    </row>
    <row r="694" spans="9:9" x14ac:dyDescent="0.25">
      <c r="I694" s="8"/>
    </row>
    <row r="695" spans="9:9" x14ac:dyDescent="0.25">
      <c r="I695" s="8"/>
    </row>
    <row r="696" spans="9:9" x14ac:dyDescent="0.25">
      <c r="I696" s="8"/>
    </row>
    <row r="697" spans="9:9" x14ac:dyDescent="0.25">
      <c r="I697" s="8"/>
    </row>
    <row r="698" spans="9:9" x14ac:dyDescent="0.25">
      <c r="I698" s="8"/>
    </row>
    <row r="699" spans="9:9" x14ac:dyDescent="0.25">
      <c r="I699" s="8"/>
    </row>
    <row r="700" spans="9:9" x14ac:dyDescent="0.25">
      <c r="I700" s="8"/>
    </row>
    <row r="701" spans="9:9" x14ac:dyDescent="0.25">
      <c r="I701" s="8"/>
    </row>
    <row r="702" spans="9:9" x14ac:dyDescent="0.25">
      <c r="I702" s="8"/>
    </row>
    <row r="703" spans="9:9" x14ac:dyDescent="0.25">
      <c r="I703" s="8"/>
    </row>
    <row r="704" spans="9:9" x14ac:dyDescent="0.25">
      <c r="I704" s="8"/>
    </row>
    <row r="705" spans="9:9" x14ac:dyDescent="0.25">
      <c r="I705" s="8"/>
    </row>
    <row r="706" spans="9:9" x14ac:dyDescent="0.25">
      <c r="I706" s="8"/>
    </row>
    <row r="707" spans="9:9" x14ac:dyDescent="0.25">
      <c r="I707" s="8"/>
    </row>
    <row r="708" spans="9:9" x14ac:dyDescent="0.25">
      <c r="I708" s="8"/>
    </row>
    <row r="709" spans="9:9" x14ac:dyDescent="0.25">
      <c r="I709" s="8"/>
    </row>
    <row r="710" spans="9:9" x14ac:dyDescent="0.25">
      <c r="I710" s="8"/>
    </row>
    <row r="711" spans="9:9" x14ac:dyDescent="0.25">
      <c r="I711" s="8"/>
    </row>
    <row r="712" spans="9:9" x14ac:dyDescent="0.25">
      <c r="I712" s="8"/>
    </row>
    <row r="713" spans="9:9" x14ac:dyDescent="0.25">
      <c r="I713" s="8"/>
    </row>
    <row r="714" spans="9:9" x14ac:dyDescent="0.25">
      <c r="I714" s="8"/>
    </row>
    <row r="715" spans="9:9" x14ac:dyDescent="0.25">
      <c r="I715" s="8"/>
    </row>
    <row r="716" spans="9:9" x14ac:dyDescent="0.25">
      <c r="I716" s="8"/>
    </row>
    <row r="717" spans="9:9" x14ac:dyDescent="0.25">
      <c r="I717" s="8"/>
    </row>
    <row r="718" spans="9:9" x14ac:dyDescent="0.25">
      <c r="I718" s="8"/>
    </row>
    <row r="719" spans="9:9" x14ac:dyDescent="0.25">
      <c r="I719" s="8"/>
    </row>
    <row r="720" spans="9:9" x14ac:dyDescent="0.25">
      <c r="I720" s="8"/>
    </row>
    <row r="721" spans="9:9" x14ac:dyDescent="0.25">
      <c r="I721" s="8"/>
    </row>
    <row r="722" spans="9:9" x14ac:dyDescent="0.25">
      <c r="I722" s="8"/>
    </row>
    <row r="723" spans="9:9" x14ac:dyDescent="0.25">
      <c r="I723" s="8"/>
    </row>
    <row r="724" spans="9:9" x14ac:dyDescent="0.25">
      <c r="I724" s="8"/>
    </row>
    <row r="725" spans="9:9" x14ac:dyDescent="0.25">
      <c r="I725" s="8"/>
    </row>
    <row r="726" spans="9:9" x14ac:dyDescent="0.25">
      <c r="I726" s="8"/>
    </row>
    <row r="727" spans="9:9" x14ac:dyDescent="0.25">
      <c r="I727" s="8"/>
    </row>
    <row r="728" spans="9:9" x14ac:dyDescent="0.25">
      <c r="I728" s="8"/>
    </row>
    <row r="729" spans="9:9" x14ac:dyDescent="0.25">
      <c r="I729" s="8"/>
    </row>
    <row r="730" spans="9:9" x14ac:dyDescent="0.25">
      <c r="I730" s="8"/>
    </row>
    <row r="731" spans="9:9" x14ac:dyDescent="0.25">
      <c r="I731" s="8"/>
    </row>
    <row r="732" spans="9:9" x14ac:dyDescent="0.25">
      <c r="I732" s="8"/>
    </row>
    <row r="733" spans="9:9" x14ac:dyDescent="0.25">
      <c r="I733" s="8"/>
    </row>
    <row r="734" spans="9:9" x14ac:dyDescent="0.25">
      <c r="I734" s="8"/>
    </row>
    <row r="735" spans="9:9" x14ac:dyDescent="0.25">
      <c r="I735" s="8"/>
    </row>
    <row r="736" spans="9:9" x14ac:dyDescent="0.25">
      <c r="I736" s="8"/>
    </row>
    <row r="737" spans="9:9" x14ac:dyDescent="0.25">
      <c r="I737" s="8"/>
    </row>
    <row r="738" spans="9:9" x14ac:dyDescent="0.25">
      <c r="I738" s="8"/>
    </row>
    <row r="739" spans="9:9" x14ac:dyDescent="0.25">
      <c r="I739" s="8"/>
    </row>
    <row r="740" spans="9:9" x14ac:dyDescent="0.25">
      <c r="I740" s="8"/>
    </row>
    <row r="741" spans="9:9" x14ac:dyDescent="0.25">
      <c r="I741" s="8"/>
    </row>
    <row r="742" spans="9:9" x14ac:dyDescent="0.25">
      <c r="I742" s="8"/>
    </row>
    <row r="743" spans="9:9" x14ac:dyDescent="0.25">
      <c r="I743" s="8"/>
    </row>
    <row r="744" spans="9:9" x14ac:dyDescent="0.25">
      <c r="I744" s="8"/>
    </row>
    <row r="745" spans="9:9" x14ac:dyDescent="0.25">
      <c r="I745" s="8"/>
    </row>
    <row r="746" spans="9:9" x14ac:dyDescent="0.25">
      <c r="I746" s="8"/>
    </row>
    <row r="747" spans="9:9" x14ac:dyDescent="0.25">
      <c r="I747" s="8"/>
    </row>
    <row r="748" spans="9:9" x14ac:dyDescent="0.25">
      <c r="I748" s="8"/>
    </row>
    <row r="749" spans="9:9" x14ac:dyDescent="0.25">
      <c r="I749" s="8"/>
    </row>
    <row r="750" spans="9:9" x14ac:dyDescent="0.25">
      <c r="I750" s="8"/>
    </row>
    <row r="751" spans="9:9" x14ac:dyDescent="0.25">
      <c r="I751" s="8"/>
    </row>
    <row r="752" spans="9:9" x14ac:dyDescent="0.25">
      <c r="I752" s="8"/>
    </row>
    <row r="753" spans="9:9" x14ac:dyDescent="0.25">
      <c r="I753" s="8"/>
    </row>
    <row r="754" spans="9:9" x14ac:dyDescent="0.25">
      <c r="I754" s="8"/>
    </row>
    <row r="755" spans="9:9" x14ac:dyDescent="0.25">
      <c r="I755" s="8"/>
    </row>
    <row r="756" spans="9:9" x14ac:dyDescent="0.25">
      <c r="I756" s="8"/>
    </row>
    <row r="757" spans="9:9" x14ac:dyDescent="0.25">
      <c r="I757" s="8"/>
    </row>
    <row r="758" spans="9:9" x14ac:dyDescent="0.25">
      <c r="I758" s="8"/>
    </row>
    <row r="759" spans="9:9" x14ac:dyDescent="0.25">
      <c r="I759" s="8"/>
    </row>
    <row r="760" spans="9:9" x14ac:dyDescent="0.25">
      <c r="I760" s="8"/>
    </row>
    <row r="761" spans="9:9" x14ac:dyDescent="0.25">
      <c r="I761" s="8"/>
    </row>
    <row r="762" spans="9:9" x14ac:dyDescent="0.25">
      <c r="I762" s="8"/>
    </row>
    <row r="763" spans="9:9" x14ac:dyDescent="0.25">
      <c r="I763" s="8"/>
    </row>
    <row r="764" spans="9:9" x14ac:dyDescent="0.25">
      <c r="I764" s="8"/>
    </row>
    <row r="765" spans="9:9" x14ac:dyDescent="0.25">
      <c r="I765" s="8"/>
    </row>
    <row r="766" spans="9:9" x14ac:dyDescent="0.25">
      <c r="I766" s="8"/>
    </row>
    <row r="767" spans="9:9" x14ac:dyDescent="0.25">
      <c r="I767" s="8"/>
    </row>
    <row r="768" spans="9:9" x14ac:dyDescent="0.25">
      <c r="I768" s="8"/>
    </row>
    <row r="769" spans="9:9" x14ac:dyDescent="0.25">
      <c r="I769" s="8"/>
    </row>
    <row r="770" spans="9:9" x14ac:dyDescent="0.25">
      <c r="I770" s="8"/>
    </row>
    <row r="771" spans="9:9" x14ac:dyDescent="0.25">
      <c r="I771" s="8"/>
    </row>
    <row r="772" spans="9:9" x14ac:dyDescent="0.25">
      <c r="I772" s="8"/>
    </row>
    <row r="773" spans="9:9" x14ac:dyDescent="0.25">
      <c r="I773" s="8"/>
    </row>
    <row r="774" spans="9:9" x14ac:dyDescent="0.25">
      <c r="I774" s="8"/>
    </row>
    <row r="775" spans="9:9" x14ac:dyDescent="0.25">
      <c r="I775" s="8"/>
    </row>
    <row r="776" spans="9:9" x14ac:dyDescent="0.25">
      <c r="I776" s="8"/>
    </row>
    <row r="777" spans="9:9" x14ac:dyDescent="0.25">
      <c r="I777" s="8"/>
    </row>
    <row r="778" spans="9:9" x14ac:dyDescent="0.25">
      <c r="I778" s="8"/>
    </row>
    <row r="779" spans="9:9" x14ac:dyDescent="0.25">
      <c r="I779" s="8"/>
    </row>
    <row r="780" spans="9:9" x14ac:dyDescent="0.25">
      <c r="I780" s="8"/>
    </row>
    <row r="781" spans="9:9" x14ac:dyDescent="0.25">
      <c r="I781" s="8"/>
    </row>
    <row r="782" spans="9:9" x14ac:dyDescent="0.25">
      <c r="I782" s="8"/>
    </row>
    <row r="783" spans="9:9" x14ac:dyDescent="0.25">
      <c r="I783" s="8"/>
    </row>
    <row r="784" spans="9:9" x14ac:dyDescent="0.25">
      <c r="I784" s="8"/>
    </row>
    <row r="785" spans="9:9" x14ac:dyDescent="0.25">
      <c r="I785" s="8"/>
    </row>
    <row r="786" spans="9:9" x14ac:dyDescent="0.25">
      <c r="I786" s="8"/>
    </row>
    <row r="787" spans="9:9" x14ac:dyDescent="0.25">
      <c r="I787" s="8"/>
    </row>
    <row r="788" spans="9:9" x14ac:dyDescent="0.25">
      <c r="I788" s="8"/>
    </row>
    <row r="789" spans="9:9" x14ac:dyDescent="0.25">
      <c r="I789" s="8"/>
    </row>
    <row r="790" spans="9:9" x14ac:dyDescent="0.25">
      <c r="I790" s="8"/>
    </row>
    <row r="791" spans="9:9" x14ac:dyDescent="0.25">
      <c r="I791" s="8"/>
    </row>
    <row r="792" spans="9:9" x14ac:dyDescent="0.25">
      <c r="I792" s="8"/>
    </row>
    <row r="793" spans="9:9" x14ac:dyDescent="0.25">
      <c r="I793" s="8"/>
    </row>
    <row r="794" spans="9:9" x14ac:dyDescent="0.25">
      <c r="I794" s="8"/>
    </row>
    <row r="795" spans="9:9" x14ac:dyDescent="0.25">
      <c r="I795" s="8"/>
    </row>
    <row r="796" spans="9:9" x14ac:dyDescent="0.25">
      <c r="I796" s="8"/>
    </row>
    <row r="797" spans="9:9" x14ac:dyDescent="0.25">
      <c r="I797" s="8"/>
    </row>
    <row r="798" spans="9:9" x14ac:dyDescent="0.25">
      <c r="I798" s="8"/>
    </row>
    <row r="799" spans="9:9" x14ac:dyDescent="0.25">
      <c r="I799" s="8"/>
    </row>
    <row r="800" spans="9:9" x14ac:dyDescent="0.25">
      <c r="I800" s="8"/>
    </row>
    <row r="801" spans="9:9" x14ac:dyDescent="0.25">
      <c r="I801" s="8"/>
    </row>
    <row r="802" spans="9:9" x14ac:dyDescent="0.25">
      <c r="I802" s="8"/>
    </row>
    <row r="803" spans="9:9" x14ac:dyDescent="0.25">
      <c r="I803" s="8"/>
    </row>
    <row r="804" spans="9:9" x14ac:dyDescent="0.25">
      <c r="I804" s="8"/>
    </row>
    <row r="805" spans="9:9" x14ac:dyDescent="0.25">
      <c r="I805" s="8"/>
    </row>
    <row r="806" spans="9:9" x14ac:dyDescent="0.25">
      <c r="I806" s="8"/>
    </row>
    <row r="807" spans="9:9" x14ac:dyDescent="0.25">
      <c r="I807" s="8"/>
    </row>
    <row r="808" spans="9:9" x14ac:dyDescent="0.25">
      <c r="I808" s="8"/>
    </row>
    <row r="809" spans="9:9" x14ac:dyDescent="0.25">
      <c r="I809" s="8"/>
    </row>
    <row r="810" spans="9:9" x14ac:dyDescent="0.25">
      <c r="I810" s="8"/>
    </row>
    <row r="811" spans="9:9" x14ac:dyDescent="0.25">
      <c r="I811" s="8"/>
    </row>
    <row r="812" spans="9:9" x14ac:dyDescent="0.25">
      <c r="I812" s="8"/>
    </row>
    <row r="813" spans="9:9" x14ac:dyDescent="0.25">
      <c r="I813" s="8"/>
    </row>
    <row r="814" spans="9:9" x14ac:dyDescent="0.25">
      <c r="I814" s="8"/>
    </row>
    <row r="815" spans="9:9" x14ac:dyDescent="0.25">
      <c r="I815" s="8"/>
    </row>
    <row r="816" spans="9:9" x14ac:dyDescent="0.25">
      <c r="I816" s="8"/>
    </row>
    <row r="817" spans="9:9" x14ac:dyDescent="0.25">
      <c r="I817" s="8"/>
    </row>
    <row r="818" spans="9:9" x14ac:dyDescent="0.25">
      <c r="I818" s="8"/>
    </row>
    <row r="819" spans="9:9" x14ac:dyDescent="0.25">
      <c r="I819" s="8"/>
    </row>
    <row r="820" spans="9:9" x14ac:dyDescent="0.25">
      <c r="I820" s="8"/>
    </row>
    <row r="821" spans="9:9" x14ac:dyDescent="0.25">
      <c r="I821" s="8"/>
    </row>
    <row r="822" spans="9:9" x14ac:dyDescent="0.25">
      <c r="I822" s="8"/>
    </row>
    <row r="823" spans="9:9" x14ac:dyDescent="0.25">
      <c r="I823" s="8"/>
    </row>
    <row r="824" spans="9:9" x14ac:dyDescent="0.25">
      <c r="I824" s="8"/>
    </row>
    <row r="825" spans="9:9" x14ac:dyDescent="0.25">
      <c r="I825" s="8"/>
    </row>
    <row r="826" spans="9:9" x14ac:dyDescent="0.25">
      <c r="I826" s="8"/>
    </row>
    <row r="827" spans="9:9" x14ac:dyDescent="0.25">
      <c r="I827" s="8"/>
    </row>
    <row r="828" spans="9:9" x14ac:dyDescent="0.25">
      <c r="I828" s="8"/>
    </row>
    <row r="829" spans="9:9" x14ac:dyDescent="0.25">
      <c r="I829" s="8"/>
    </row>
    <row r="830" spans="9:9" x14ac:dyDescent="0.25">
      <c r="I830" s="8"/>
    </row>
    <row r="831" spans="9:9" x14ac:dyDescent="0.25">
      <c r="I831" s="8"/>
    </row>
    <row r="832" spans="9:9" x14ac:dyDescent="0.25">
      <c r="I832" s="8"/>
    </row>
    <row r="833" spans="9:9" x14ac:dyDescent="0.25">
      <c r="I833" s="8"/>
    </row>
    <row r="834" spans="9:9" x14ac:dyDescent="0.25">
      <c r="I834" s="8"/>
    </row>
    <row r="835" spans="9:9" x14ac:dyDescent="0.25">
      <c r="I835" s="8"/>
    </row>
    <row r="836" spans="9:9" x14ac:dyDescent="0.25">
      <c r="I836" s="8"/>
    </row>
    <row r="837" spans="9:9" x14ac:dyDescent="0.25">
      <c r="I837" s="8"/>
    </row>
    <row r="838" spans="9:9" x14ac:dyDescent="0.25">
      <c r="I838" s="8"/>
    </row>
    <row r="839" spans="9:9" x14ac:dyDescent="0.25">
      <c r="I839" s="8"/>
    </row>
    <row r="840" spans="9:9" x14ac:dyDescent="0.25">
      <c r="I840" s="8"/>
    </row>
    <row r="841" spans="9:9" x14ac:dyDescent="0.25">
      <c r="I841" s="8"/>
    </row>
    <row r="842" spans="9:9" x14ac:dyDescent="0.25">
      <c r="I842" s="8"/>
    </row>
    <row r="843" spans="9:9" x14ac:dyDescent="0.25">
      <c r="I843" s="8"/>
    </row>
    <row r="844" spans="9:9" x14ac:dyDescent="0.25">
      <c r="I844" s="8"/>
    </row>
    <row r="845" spans="9:9" x14ac:dyDescent="0.25">
      <c r="I845" s="8"/>
    </row>
    <row r="846" spans="9:9" x14ac:dyDescent="0.25">
      <c r="I846" s="8"/>
    </row>
    <row r="847" spans="9:9" x14ac:dyDescent="0.25">
      <c r="I847" s="8"/>
    </row>
    <row r="848" spans="9:9" x14ac:dyDescent="0.25">
      <c r="I848" s="8"/>
    </row>
    <row r="849" spans="9:9" x14ac:dyDescent="0.25">
      <c r="I849" s="8"/>
    </row>
    <row r="850" spans="9:9" x14ac:dyDescent="0.25">
      <c r="I850" s="8"/>
    </row>
    <row r="851" spans="9:9" x14ac:dyDescent="0.25">
      <c r="I851" s="8"/>
    </row>
    <row r="852" spans="9:9" x14ac:dyDescent="0.25">
      <c r="I852" s="8"/>
    </row>
    <row r="853" spans="9:9" x14ac:dyDescent="0.25">
      <c r="I853" s="8"/>
    </row>
    <row r="854" spans="9:9" x14ac:dyDescent="0.25">
      <c r="I854" s="8"/>
    </row>
    <row r="855" spans="9:9" x14ac:dyDescent="0.25">
      <c r="I855" s="8"/>
    </row>
    <row r="856" spans="9:9" x14ac:dyDescent="0.25">
      <c r="I856" s="8"/>
    </row>
    <row r="857" spans="9:9" x14ac:dyDescent="0.25">
      <c r="I857" s="8"/>
    </row>
    <row r="858" spans="9:9" x14ac:dyDescent="0.25">
      <c r="I858" s="8"/>
    </row>
    <row r="859" spans="9:9" x14ac:dyDescent="0.25">
      <c r="I859" s="8"/>
    </row>
    <row r="860" spans="9:9" x14ac:dyDescent="0.25">
      <c r="I860" s="8"/>
    </row>
    <row r="861" spans="9:9" x14ac:dyDescent="0.25">
      <c r="I861" s="8"/>
    </row>
    <row r="862" spans="9:9" x14ac:dyDescent="0.25">
      <c r="I862" s="8"/>
    </row>
    <row r="863" spans="9:9" x14ac:dyDescent="0.25">
      <c r="I863" s="8"/>
    </row>
    <row r="864" spans="9:9" x14ac:dyDescent="0.25">
      <c r="I864" s="8"/>
    </row>
    <row r="865" spans="9:9" x14ac:dyDescent="0.25">
      <c r="I865" s="8"/>
    </row>
    <row r="866" spans="9:9" x14ac:dyDescent="0.25">
      <c r="I866" s="8"/>
    </row>
    <row r="867" spans="9:9" x14ac:dyDescent="0.25">
      <c r="I867" s="8"/>
    </row>
    <row r="868" spans="9:9" x14ac:dyDescent="0.25">
      <c r="I868" s="8"/>
    </row>
    <row r="869" spans="9:9" x14ac:dyDescent="0.25">
      <c r="I869" s="8"/>
    </row>
    <row r="870" spans="9:9" x14ac:dyDescent="0.25">
      <c r="I870" s="8"/>
    </row>
    <row r="871" spans="9:9" x14ac:dyDescent="0.25">
      <c r="I871" s="8"/>
    </row>
    <row r="872" spans="9:9" x14ac:dyDescent="0.25">
      <c r="I872" s="8"/>
    </row>
    <row r="873" spans="9:9" x14ac:dyDescent="0.25">
      <c r="I873" s="8"/>
    </row>
    <row r="874" spans="9:9" x14ac:dyDescent="0.25">
      <c r="I874" s="8"/>
    </row>
    <row r="875" spans="9:9" x14ac:dyDescent="0.25">
      <c r="I875" s="8"/>
    </row>
    <row r="876" spans="9:9" x14ac:dyDescent="0.25">
      <c r="I876" s="8"/>
    </row>
    <row r="877" spans="9:9" x14ac:dyDescent="0.25">
      <c r="I877" s="8"/>
    </row>
    <row r="878" spans="9:9" x14ac:dyDescent="0.25">
      <c r="I878" s="8"/>
    </row>
    <row r="879" spans="9:9" x14ac:dyDescent="0.25">
      <c r="I879" s="8"/>
    </row>
    <row r="880" spans="9:9" x14ac:dyDescent="0.25">
      <c r="I880" s="8"/>
    </row>
    <row r="881" spans="9:9" x14ac:dyDescent="0.25">
      <c r="I881" s="8"/>
    </row>
    <row r="882" spans="9:9" x14ac:dyDescent="0.25">
      <c r="I882" s="8"/>
    </row>
    <row r="883" spans="9:9" x14ac:dyDescent="0.25">
      <c r="I883" s="8"/>
    </row>
    <row r="884" spans="9:9" x14ac:dyDescent="0.25">
      <c r="I884" s="8"/>
    </row>
    <row r="885" spans="9:9" x14ac:dyDescent="0.25">
      <c r="I885" s="8"/>
    </row>
    <row r="886" spans="9:9" x14ac:dyDescent="0.25">
      <c r="I886" s="8"/>
    </row>
    <row r="887" spans="9:9" x14ac:dyDescent="0.25">
      <c r="I887" s="8"/>
    </row>
    <row r="888" spans="9:9" x14ac:dyDescent="0.25">
      <c r="I888" s="8"/>
    </row>
    <row r="889" spans="9:9" x14ac:dyDescent="0.25">
      <c r="I889" s="8"/>
    </row>
    <row r="890" spans="9:9" x14ac:dyDescent="0.25">
      <c r="I890" s="8"/>
    </row>
    <row r="891" spans="9:9" x14ac:dyDescent="0.25">
      <c r="I891" s="8"/>
    </row>
    <row r="892" spans="9:9" x14ac:dyDescent="0.25">
      <c r="I892" s="8"/>
    </row>
    <row r="893" spans="9:9" x14ac:dyDescent="0.25">
      <c r="I893" s="8"/>
    </row>
    <row r="894" spans="9:9" x14ac:dyDescent="0.25">
      <c r="I894" s="8"/>
    </row>
    <row r="895" spans="9:9" x14ac:dyDescent="0.25">
      <c r="I895" s="8"/>
    </row>
    <row r="896" spans="9:9" x14ac:dyDescent="0.25">
      <c r="I896" s="8"/>
    </row>
    <row r="897" spans="9:9" x14ac:dyDescent="0.25">
      <c r="I897" s="8"/>
    </row>
    <row r="898" spans="9:9" x14ac:dyDescent="0.25">
      <c r="I898" s="8"/>
    </row>
    <row r="899" spans="9:9" x14ac:dyDescent="0.25">
      <c r="I899" s="8"/>
    </row>
    <row r="900" spans="9:9" x14ac:dyDescent="0.25">
      <c r="I900" s="8"/>
    </row>
    <row r="901" spans="9:9" x14ac:dyDescent="0.25">
      <c r="I901" s="8"/>
    </row>
    <row r="902" spans="9:9" x14ac:dyDescent="0.25">
      <c r="I902" s="8"/>
    </row>
    <row r="903" spans="9:9" x14ac:dyDescent="0.25">
      <c r="I903" s="8"/>
    </row>
    <row r="904" spans="9:9" x14ac:dyDescent="0.25">
      <c r="I904" s="8"/>
    </row>
    <row r="905" spans="9:9" x14ac:dyDescent="0.25">
      <c r="I905" s="8"/>
    </row>
    <row r="906" spans="9:9" x14ac:dyDescent="0.25">
      <c r="I906" s="8"/>
    </row>
    <row r="907" spans="9:9" x14ac:dyDescent="0.25">
      <c r="I907" s="8"/>
    </row>
    <row r="908" spans="9:9" x14ac:dyDescent="0.25">
      <c r="I908" s="8"/>
    </row>
    <row r="909" spans="9:9" x14ac:dyDescent="0.25">
      <c r="I909" s="8"/>
    </row>
    <row r="910" spans="9:9" x14ac:dyDescent="0.25">
      <c r="I910" s="8"/>
    </row>
    <row r="911" spans="9:9" x14ac:dyDescent="0.25">
      <c r="I911" s="8"/>
    </row>
    <row r="912" spans="9:9" x14ac:dyDescent="0.25">
      <c r="I912" s="8"/>
    </row>
    <row r="913" spans="9:9" x14ac:dyDescent="0.25">
      <c r="I913" s="8"/>
    </row>
    <row r="914" spans="9:9" x14ac:dyDescent="0.25">
      <c r="I914" s="8"/>
    </row>
    <row r="915" spans="9:9" x14ac:dyDescent="0.25">
      <c r="I915" s="8"/>
    </row>
    <row r="916" spans="9:9" x14ac:dyDescent="0.25">
      <c r="I916" s="8"/>
    </row>
    <row r="917" spans="9:9" x14ac:dyDescent="0.25">
      <c r="I917" s="8"/>
    </row>
    <row r="918" spans="9:9" x14ac:dyDescent="0.25">
      <c r="I918" s="8"/>
    </row>
    <row r="919" spans="9:9" x14ac:dyDescent="0.25">
      <c r="I919" s="8"/>
    </row>
    <row r="920" spans="9:9" x14ac:dyDescent="0.25">
      <c r="I920" s="8"/>
    </row>
    <row r="921" spans="9:9" x14ac:dyDescent="0.25">
      <c r="I921" s="8"/>
    </row>
    <row r="922" spans="9:9" x14ac:dyDescent="0.25">
      <c r="I922" s="8"/>
    </row>
    <row r="923" spans="9:9" x14ac:dyDescent="0.25">
      <c r="I923" s="8"/>
    </row>
    <row r="924" spans="9:9" x14ac:dyDescent="0.25">
      <c r="I924" s="8"/>
    </row>
    <row r="925" spans="9:9" x14ac:dyDescent="0.25">
      <c r="I925" s="8"/>
    </row>
    <row r="926" spans="9:9" x14ac:dyDescent="0.25">
      <c r="I926" s="8"/>
    </row>
    <row r="927" spans="9:9" x14ac:dyDescent="0.25">
      <c r="I927" s="8"/>
    </row>
    <row r="928" spans="9:9" x14ac:dyDescent="0.25">
      <c r="I928" s="8"/>
    </row>
    <row r="929" spans="9:9" x14ac:dyDescent="0.25">
      <c r="I929" s="8"/>
    </row>
    <row r="930" spans="9:9" x14ac:dyDescent="0.25">
      <c r="I930" s="8"/>
    </row>
    <row r="931" spans="9:9" x14ac:dyDescent="0.25">
      <c r="I931" s="8"/>
    </row>
    <row r="932" spans="9:9" x14ac:dyDescent="0.25">
      <c r="I932" s="8"/>
    </row>
    <row r="933" spans="9:9" x14ac:dyDescent="0.25">
      <c r="I933" s="8"/>
    </row>
    <row r="934" spans="9:9" x14ac:dyDescent="0.25">
      <c r="I934" s="8"/>
    </row>
    <row r="935" spans="9:9" x14ac:dyDescent="0.25">
      <c r="I935" s="8"/>
    </row>
    <row r="936" spans="9:9" x14ac:dyDescent="0.25">
      <c r="I936" s="8"/>
    </row>
    <row r="937" spans="9:9" x14ac:dyDescent="0.25">
      <c r="I937" s="8"/>
    </row>
    <row r="938" spans="9:9" x14ac:dyDescent="0.25">
      <c r="I938" s="8"/>
    </row>
    <row r="939" spans="9:9" x14ac:dyDescent="0.25">
      <c r="I939" s="8"/>
    </row>
    <row r="940" spans="9:9" x14ac:dyDescent="0.25">
      <c r="I940" s="8"/>
    </row>
    <row r="941" spans="9:9" x14ac:dyDescent="0.25">
      <c r="I941" s="8"/>
    </row>
    <row r="942" spans="9:9" x14ac:dyDescent="0.25">
      <c r="I942" s="8"/>
    </row>
    <row r="943" spans="9:9" x14ac:dyDescent="0.25">
      <c r="I943" s="8"/>
    </row>
    <row r="944" spans="9:9" x14ac:dyDescent="0.25">
      <c r="I944" s="8"/>
    </row>
    <row r="945" spans="9:9" x14ac:dyDescent="0.25">
      <c r="I945" s="8"/>
    </row>
    <row r="946" spans="9:9" x14ac:dyDescent="0.25">
      <c r="I946" s="8"/>
    </row>
    <row r="947" spans="9:9" x14ac:dyDescent="0.25">
      <c r="I947" s="8"/>
    </row>
    <row r="948" spans="9:9" x14ac:dyDescent="0.25">
      <c r="I948" s="8"/>
    </row>
    <row r="949" spans="9:9" x14ac:dyDescent="0.25">
      <c r="I949" s="8"/>
    </row>
    <row r="950" spans="9:9" x14ac:dyDescent="0.25">
      <c r="I950" s="8"/>
    </row>
    <row r="951" spans="9:9" x14ac:dyDescent="0.25">
      <c r="I951" s="8"/>
    </row>
    <row r="952" spans="9:9" x14ac:dyDescent="0.25">
      <c r="I952" s="8"/>
    </row>
    <row r="953" spans="9:9" x14ac:dyDescent="0.25">
      <c r="I953" s="8"/>
    </row>
    <row r="954" spans="9:9" x14ac:dyDescent="0.25">
      <c r="I954" s="8"/>
    </row>
    <row r="955" spans="9:9" x14ac:dyDescent="0.25">
      <c r="I955" s="8"/>
    </row>
    <row r="956" spans="9:9" x14ac:dyDescent="0.25">
      <c r="I956" s="8"/>
    </row>
    <row r="957" spans="9:9" x14ac:dyDescent="0.25">
      <c r="I957" s="8"/>
    </row>
    <row r="958" spans="9:9" x14ac:dyDescent="0.25">
      <c r="I958" s="8"/>
    </row>
    <row r="959" spans="9:9" x14ac:dyDescent="0.25">
      <c r="I959" s="8"/>
    </row>
    <row r="960" spans="9:9" x14ac:dyDescent="0.25">
      <c r="I960" s="8"/>
    </row>
    <row r="961" spans="9:9" x14ac:dyDescent="0.25">
      <c r="I961" s="8"/>
    </row>
    <row r="962" spans="9:9" x14ac:dyDescent="0.25">
      <c r="I962" s="8"/>
    </row>
    <row r="963" spans="9:9" x14ac:dyDescent="0.25">
      <c r="I963" s="8"/>
    </row>
    <row r="964" spans="9:9" x14ac:dyDescent="0.25">
      <c r="I964" s="8"/>
    </row>
    <row r="965" spans="9:9" x14ac:dyDescent="0.25">
      <c r="I965" s="8"/>
    </row>
    <row r="966" spans="9:9" x14ac:dyDescent="0.25">
      <c r="I966" s="8"/>
    </row>
    <row r="967" spans="9:9" x14ac:dyDescent="0.25">
      <c r="I967" s="8"/>
    </row>
    <row r="968" spans="9:9" x14ac:dyDescent="0.25">
      <c r="I968" s="8"/>
    </row>
    <row r="969" spans="9:9" x14ac:dyDescent="0.25">
      <c r="I969" s="8"/>
    </row>
    <row r="970" spans="9:9" x14ac:dyDescent="0.25">
      <c r="I970" s="8"/>
    </row>
    <row r="971" spans="9:9" x14ac:dyDescent="0.25">
      <c r="I971" s="8"/>
    </row>
    <row r="972" spans="9:9" x14ac:dyDescent="0.25">
      <c r="I972" s="8"/>
    </row>
    <row r="973" spans="9:9" x14ac:dyDescent="0.25">
      <c r="I973" s="8"/>
    </row>
    <row r="974" spans="9:9" x14ac:dyDescent="0.25">
      <c r="I974" s="8"/>
    </row>
    <row r="975" spans="9:9" x14ac:dyDescent="0.25">
      <c r="I975" s="8"/>
    </row>
    <row r="976" spans="9:9" x14ac:dyDescent="0.25">
      <c r="I976" s="8"/>
    </row>
    <row r="977" spans="9:9" x14ac:dyDescent="0.25">
      <c r="I977" s="8"/>
    </row>
    <row r="978" spans="9:9" x14ac:dyDescent="0.25">
      <c r="I978" s="8"/>
    </row>
    <row r="979" spans="9:9" x14ac:dyDescent="0.25">
      <c r="I979" s="8"/>
    </row>
    <row r="980" spans="9:9" x14ac:dyDescent="0.25">
      <c r="I980" s="8"/>
    </row>
    <row r="981" spans="9:9" x14ac:dyDescent="0.25">
      <c r="I981" s="8"/>
    </row>
    <row r="982" spans="9:9" x14ac:dyDescent="0.25">
      <c r="I982" s="8"/>
    </row>
    <row r="983" spans="9:9" x14ac:dyDescent="0.25">
      <c r="I983" s="8"/>
    </row>
    <row r="984" spans="9:9" x14ac:dyDescent="0.25">
      <c r="I984" s="8"/>
    </row>
    <row r="985" spans="9:9" x14ac:dyDescent="0.25">
      <c r="I985" s="8"/>
    </row>
    <row r="986" spans="9:9" x14ac:dyDescent="0.25">
      <c r="I986" s="8"/>
    </row>
    <row r="987" spans="9:9" x14ac:dyDescent="0.25">
      <c r="I987" s="8"/>
    </row>
    <row r="988" spans="9:9" x14ac:dyDescent="0.25">
      <c r="I988" s="8"/>
    </row>
    <row r="989" spans="9:9" x14ac:dyDescent="0.25">
      <c r="I989" s="8"/>
    </row>
    <row r="990" spans="9:9" x14ac:dyDescent="0.25">
      <c r="I990" s="8"/>
    </row>
    <row r="991" spans="9:9" x14ac:dyDescent="0.25">
      <c r="I991" s="8"/>
    </row>
    <row r="992" spans="9:9" x14ac:dyDescent="0.25">
      <c r="I992" s="8"/>
    </row>
    <row r="993" spans="9:9" x14ac:dyDescent="0.25">
      <c r="I993" s="8"/>
    </row>
    <row r="994" spans="9:9" x14ac:dyDescent="0.25">
      <c r="I994" s="8"/>
    </row>
    <row r="995" spans="9:9" x14ac:dyDescent="0.25">
      <c r="I995" s="8"/>
    </row>
    <row r="996" spans="9:9" x14ac:dyDescent="0.25">
      <c r="I996" s="8"/>
    </row>
    <row r="997" spans="9:9" x14ac:dyDescent="0.25">
      <c r="I997" s="8"/>
    </row>
    <row r="998" spans="9:9" x14ac:dyDescent="0.25">
      <c r="I998" s="8"/>
    </row>
    <row r="999" spans="9:9" x14ac:dyDescent="0.25">
      <c r="I999" s="8"/>
    </row>
    <row r="1000" spans="9:9" x14ac:dyDescent="0.25">
      <c r="I1000" s="8"/>
    </row>
    <row r="1001" spans="9:9" x14ac:dyDescent="0.25">
      <c r="I1001" s="8"/>
    </row>
    <row r="1002" spans="9:9" x14ac:dyDescent="0.25">
      <c r="I1002" s="8"/>
    </row>
    <row r="1003" spans="9:9" x14ac:dyDescent="0.25">
      <c r="I1003" s="8"/>
    </row>
    <row r="1004" spans="9:9" x14ac:dyDescent="0.25">
      <c r="I1004" s="8"/>
    </row>
    <row r="1005" spans="9:9" x14ac:dyDescent="0.25">
      <c r="I1005" s="8"/>
    </row>
    <row r="1006" spans="9:9" x14ac:dyDescent="0.25">
      <c r="I1006" s="8"/>
    </row>
    <row r="1007" spans="9:9" x14ac:dyDescent="0.25">
      <c r="I1007" s="8"/>
    </row>
    <row r="1008" spans="9:9" x14ac:dyDescent="0.25">
      <c r="I1008" s="8"/>
    </row>
    <row r="1009" spans="9:9" x14ac:dyDescent="0.25">
      <c r="I1009" s="8"/>
    </row>
    <row r="1010" spans="9:9" x14ac:dyDescent="0.25">
      <c r="I1010" s="8"/>
    </row>
    <row r="1011" spans="9:9" x14ac:dyDescent="0.25">
      <c r="I1011" s="8"/>
    </row>
    <row r="1012" spans="9:9" x14ac:dyDescent="0.25">
      <c r="I1012" s="8"/>
    </row>
    <row r="1013" spans="9:9" x14ac:dyDescent="0.25">
      <c r="I1013" s="8"/>
    </row>
    <row r="1014" spans="9:9" x14ac:dyDescent="0.25">
      <c r="I1014" s="8"/>
    </row>
    <row r="1015" spans="9:9" x14ac:dyDescent="0.25">
      <c r="I1015" s="8"/>
    </row>
    <row r="1016" spans="9:9" x14ac:dyDescent="0.25">
      <c r="I1016" s="8"/>
    </row>
    <row r="1017" spans="9:9" x14ac:dyDescent="0.25">
      <c r="I1017" s="8"/>
    </row>
    <row r="1018" spans="9:9" x14ac:dyDescent="0.25">
      <c r="I1018" s="8"/>
    </row>
    <row r="1019" spans="9:9" x14ac:dyDescent="0.25">
      <c r="I1019" s="8"/>
    </row>
    <row r="1020" spans="9:9" x14ac:dyDescent="0.25">
      <c r="I1020" s="8"/>
    </row>
    <row r="1021" spans="9:9" x14ac:dyDescent="0.25">
      <c r="I1021" s="8"/>
    </row>
    <row r="1022" spans="9:9" x14ac:dyDescent="0.25">
      <c r="I1022" s="8"/>
    </row>
    <row r="1023" spans="9:9" x14ac:dyDescent="0.25">
      <c r="I1023" s="8"/>
    </row>
    <row r="1024" spans="9:9" x14ac:dyDescent="0.25">
      <c r="I1024" s="8"/>
    </row>
    <row r="1025" spans="9:9" x14ac:dyDescent="0.25">
      <c r="I1025" s="8"/>
    </row>
    <row r="1026" spans="9:9" x14ac:dyDescent="0.25">
      <c r="I1026" s="8"/>
    </row>
    <row r="1027" spans="9:9" x14ac:dyDescent="0.25">
      <c r="I1027" s="8"/>
    </row>
    <row r="1028" spans="9:9" x14ac:dyDescent="0.25">
      <c r="I1028" s="8"/>
    </row>
    <row r="1029" spans="9:9" x14ac:dyDescent="0.25">
      <c r="I1029" s="8"/>
    </row>
    <row r="1030" spans="9:9" x14ac:dyDescent="0.25">
      <c r="I1030" s="8"/>
    </row>
    <row r="1031" spans="9:9" x14ac:dyDescent="0.25">
      <c r="I1031" s="8"/>
    </row>
    <row r="1032" spans="9:9" x14ac:dyDescent="0.25">
      <c r="I1032" s="8"/>
    </row>
    <row r="1033" spans="9:9" x14ac:dyDescent="0.25">
      <c r="I1033" s="8"/>
    </row>
    <row r="1034" spans="9:9" x14ac:dyDescent="0.25">
      <c r="I1034" s="8"/>
    </row>
    <row r="1035" spans="9:9" x14ac:dyDescent="0.25">
      <c r="I1035" s="8"/>
    </row>
    <row r="1036" spans="9:9" x14ac:dyDescent="0.25">
      <c r="I1036" s="8"/>
    </row>
    <row r="1037" spans="9:9" x14ac:dyDescent="0.25">
      <c r="I1037" s="8"/>
    </row>
    <row r="1038" spans="9:9" x14ac:dyDescent="0.25">
      <c r="I1038" s="8"/>
    </row>
    <row r="1039" spans="9:9" x14ac:dyDescent="0.25">
      <c r="I1039" s="8"/>
    </row>
    <row r="1040" spans="9:9" x14ac:dyDescent="0.25">
      <c r="I1040" s="8"/>
    </row>
    <row r="1041" spans="9:9" x14ac:dyDescent="0.25">
      <c r="I1041" s="8"/>
    </row>
    <row r="1042" spans="9:9" x14ac:dyDescent="0.25">
      <c r="I1042" s="8"/>
    </row>
    <row r="1043" spans="9:9" x14ac:dyDescent="0.25">
      <c r="I1043" s="8"/>
    </row>
    <row r="1044" spans="9:9" x14ac:dyDescent="0.25">
      <c r="I1044" s="8"/>
    </row>
    <row r="1045" spans="9:9" x14ac:dyDescent="0.25">
      <c r="I1045" s="8"/>
    </row>
    <row r="1046" spans="9:9" x14ac:dyDescent="0.25">
      <c r="I1046" s="8"/>
    </row>
    <row r="1047" spans="9:9" x14ac:dyDescent="0.25">
      <c r="I1047" s="8"/>
    </row>
    <row r="1048" spans="9:9" x14ac:dyDescent="0.25">
      <c r="I1048" s="8"/>
    </row>
    <row r="1049" spans="9:9" x14ac:dyDescent="0.25">
      <c r="I1049" s="8"/>
    </row>
    <row r="1050" spans="9:9" x14ac:dyDescent="0.25">
      <c r="I1050" s="8"/>
    </row>
    <row r="1051" spans="9:9" x14ac:dyDescent="0.25">
      <c r="I1051" s="8"/>
    </row>
    <row r="1052" spans="9:9" x14ac:dyDescent="0.25">
      <c r="I1052" s="8"/>
    </row>
    <row r="1053" spans="9:9" x14ac:dyDescent="0.25">
      <c r="I1053" s="8"/>
    </row>
    <row r="1054" spans="9:9" x14ac:dyDescent="0.25">
      <c r="I1054" s="8"/>
    </row>
    <row r="1055" spans="9:9" x14ac:dyDescent="0.25">
      <c r="I1055" s="8"/>
    </row>
    <row r="1056" spans="9:9" x14ac:dyDescent="0.25">
      <c r="I1056" s="8"/>
    </row>
    <row r="1057" spans="9:9" x14ac:dyDescent="0.25">
      <c r="I1057" s="8"/>
    </row>
    <row r="1058" spans="9:9" x14ac:dyDescent="0.25">
      <c r="I1058" s="8"/>
    </row>
    <row r="1059" spans="9:9" x14ac:dyDescent="0.25">
      <c r="I1059" s="8"/>
    </row>
    <row r="1060" spans="9:9" x14ac:dyDescent="0.25">
      <c r="I1060" s="8"/>
    </row>
    <row r="1061" spans="9:9" x14ac:dyDescent="0.25">
      <c r="I1061" s="8"/>
    </row>
    <row r="1062" spans="9:9" x14ac:dyDescent="0.25">
      <c r="I1062" s="8"/>
    </row>
    <row r="1063" spans="9:9" x14ac:dyDescent="0.25">
      <c r="I1063" s="8"/>
    </row>
    <row r="1064" spans="9:9" x14ac:dyDescent="0.25">
      <c r="I1064" s="8"/>
    </row>
    <row r="1065" spans="9:9" x14ac:dyDescent="0.25">
      <c r="I1065" s="8"/>
    </row>
    <row r="1066" spans="9:9" x14ac:dyDescent="0.25">
      <c r="I1066" s="8"/>
    </row>
    <row r="1067" spans="9:9" x14ac:dyDescent="0.25">
      <c r="I1067" s="8"/>
    </row>
    <row r="1068" spans="9:9" x14ac:dyDescent="0.25">
      <c r="I1068" s="8"/>
    </row>
    <row r="1069" spans="9:9" x14ac:dyDescent="0.25">
      <c r="I1069" s="8"/>
    </row>
    <row r="1070" spans="9:9" x14ac:dyDescent="0.25">
      <c r="I1070" s="8"/>
    </row>
    <row r="1071" spans="9:9" x14ac:dyDescent="0.25">
      <c r="I1071" s="8"/>
    </row>
    <row r="1072" spans="9:9" x14ac:dyDescent="0.25">
      <c r="I1072" s="8"/>
    </row>
    <row r="1073" spans="9:9" x14ac:dyDescent="0.25">
      <c r="I1073" s="8"/>
    </row>
    <row r="1074" spans="9:9" x14ac:dyDescent="0.25">
      <c r="I1074" s="8"/>
    </row>
    <row r="1075" spans="9:9" x14ac:dyDescent="0.25">
      <c r="I1075" s="8"/>
    </row>
    <row r="1076" spans="9:9" x14ac:dyDescent="0.25">
      <c r="I1076" s="8"/>
    </row>
    <row r="1077" spans="9:9" x14ac:dyDescent="0.25">
      <c r="I1077" s="8"/>
    </row>
    <row r="1078" spans="9:9" x14ac:dyDescent="0.25">
      <c r="I1078" s="8"/>
    </row>
    <row r="1079" spans="9:9" x14ac:dyDescent="0.25">
      <c r="I1079" s="8"/>
    </row>
    <row r="1080" spans="9:9" x14ac:dyDescent="0.25">
      <c r="I1080" s="8"/>
    </row>
    <row r="1081" spans="9:9" x14ac:dyDescent="0.25">
      <c r="I1081" s="8"/>
    </row>
    <row r="1082" spans="9:9" x14ac:dyDescent="0.25">
      <c r="I1082" s="8"/>
    </row>
    <row r="1083" spans="9:9" x14ac:dyDescent="0.25">
      <c r="I1083" s="8"/>
    </row>
    <row r="1084" spans="9:9" x14ac:dyDescent="0.25">
      <c r="I1084" s="8"/>
    </row>
    <row r="1085" spans="9:9" x14ac:dyDescent="0.25">
      <c r="I1085" s="8"/>
    </row>
    <row r="1086" spans="9:9" x14ac:dyDescent="0.25">
      <c r="I1086" s="8"/>
    </row>
    <row r="1087" spans="9:9" x14ac:dyDescent="0.25">
      <c r="I1087" s="8"/>
    </row>
    <row r="1088" spans="9:9" x14ac:dyDescent="0.25">
      <c r="I1088" s="8"/>
    </row>
    <row r="1089" spans="9:9" x14ac:dyDescent="0.25">
      <c r="I1089" s="8"/>
    </row>
    <row r="1090" spans="9:9" x14ac:dyDescent="0.25">
      <c r="I1090" s="8"/>
    </row>
    <row r="1091" spans="9:9" x14ac:dyDescent="0.25">
      <c r="I1091" s="8"/>
    </row>
    <row r="1092" spans="9:9" x14ac:dyDescent="0.25">
      <c r="I1092" s="8"/>
    </row>
    <row r="1093" spans="9:9" x14ac:dyDescent="0.25">
      <c r="I1093" s="8"/>
    </row>
    <row r="1094" spans="9:9" x14ac:dyDescent="0.25">
      <c r="I1094" s="8"/>
    </row>
    <row r="1095" spans="9:9" x14ac:dyDescent="0.25">
      <c r="I1095" s="8"/>
    </row>
    <row r="1096" spans="9:9" x14ac:dyDescent="0.25">
      <c r="I1096" s="8"/>
    </row>
    <row r="1097" spans="9:9" x14ac:dyDescent="0.25">
      <c r="I1097" s="8"/>
    </row>
    <row r="1098" spans="9:9" x14ac:dyDescent="0.25">
      <c r="I1098" s="8"/>
    </row>
    <row r="1099" spans="9:9" x14ac:dyDescent="0.25">
      <c r="I1099" s="8"/>
    </row>
    <row r="1100" spans="9:9" x14ac:dyDescent="0.25">
      <c r="I1100" s="8"/>
    </row>
    <row r="1101" spans="9:9" x14ac:dyDescent="0.25">
      <c r="I1101" s="8"/>
    </row>
    <row r="1102" spans="9:9" x14ac:dyDescent="0.25">
      <c r="I1102" s="8"/>
    </row>
    <row r="1103" spans="9:9" x14ac:dyDescent="0.25">
      <c r="I1103" s="8"/>
    </row>
    <row r="1104" spans="9:9" x14ac:dyDescent="0.25">
      <c r="I1104" s="8"/>
    </row>
    <row r="1105" spans="9:9" x14ac:dyDescent="0.25">
      <c r="I1105" s="8"/>
    </row>
    <row r="1106" spans="9:9" x14ac:dyDescent="0.25">
      <c r="I1106" s="8"/>
    </row>
    <row r="1107" spans="9:9" x14ac:dyDescent="0.25">
      <c r="I1107" s="8"/>
    </row>
    <row r="1108" spans="9:9" x14ac:dyDescent="0.25">
      <c r="I1108" s="8"/>
    </row>
    <row r="1109" spans="9:9" x14ac:dyDescent="0.25">
      <c r="I1109" s="8"/>
    </row>
    <row r="1110" spans="9:9" x14ac:dyDescent="0.25">
      <c r="I1110" s="8"/>
    </row>
    <row r="1111" spans="9:9" x14ac:dyDescent="0.25">
      <c r="I1111" s="8"/>
    </row>
    <row r="1112" spans="9:9" x14ac:dyDescent="0.25">
      <c r="I1112" s="8"/>
    </row>
    <row r="1113" spans="9:9" x14ac:dyDescent="0.25">
      <c r="I1113" s="8"/>
    </row>
    <row r="1114" spans="9:9" x14ac:dyDescent="0.25">
      <c r="I1114" s="8"/>
    </row>
    <row r="1115" spans="9:9" x14ac:dyDescent="0.25">
      <c r="I1115" s="8"/>
    </row>
    <row r="1116" spans="9:9" x14ac:dyDescent="0.25">
      <c r="I1116" s="8"/>
    </row>
    <row r="1117" spans="9:9" x14ac:dyDescent="0.25">
      <c r="I1117" s="8"/>
    </row>
    <row r="1118" spans="9:9" x14ac:dyDescent="0.25">
      <c r="I1118" s="8"/>
    </row>
    <row r="1119" spans="9:9" x14ac:dyDescent="0.25">
      <c r="I1119" s="8"/>
    </row>
    <row r="1120" spans="9:9" x14ac:dyDescent="0.25">
      <c r="I1120" s="8"/>
    </row>
    <row r="1121" spans="9:9" x14ac:dyDescent="0.25">
      <c r="I1121" s="8"/>
    </row>
    <row r="1122" spans="9:9" x14ac:dyDescent="0.25">
      <c r="I1122" s="8"/>
    </row>
    <row r="1123" spans="9:9" x14ac:dyDescent="0.25">
      <c r="I1123" s="8"/>
    </row>
    <row r="1124" spans="9:9" x14ac:dyDescent="0.25">
      <c r="I1124" s="8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5:Y33"/>
  <sheetViews>
    <sheetView showGridLines="0" zoomScale="80" workbookViewId="0">
      <selection activeCell="A9" sqref="A9"/>
    </sheetView>
  </sheetViews>
  <sheetFormatPr defaultRowHeight="13.2" x14ac:dyDescent="0.25"/>
  <cols>
    <col min="2" max="10" width="19.6640625" customWidth="1"/>
    <col min="11" max="14" width="13.5546875" customWidth="1"/>
  </cols>
  <sheetData>
    <row r="5" spans="1:25" x14ac:dyDescent="0.25">
      <c r="A5" s="1" t="s">
        <v>49</v>
      </c>
    </row>
    <row r="7" spans="1:25" x14ac:dyDescent="0.25">
      <c r="B7" s="54" t="s">
        <v>48</v>
      </c>
      <c r="C7" s="52"/>
      <c r="D7" s="52"/>
      <c r="E7" s="53"/>
      <c r="F7" s="53"/>
      <c r="G7" s="54" t="s">
        <v>72</v>
      </c>
      <c r="H7" s="52"/>
      <c r="I7" s="53"/>
      <c r="J7" s="52"/>
      <c r="K7" s="54" t="s">
        <v>39</v>
      </c>
      <c r="L7" s="52"/>
      <c r="M7" s="53"/>
      <c r="N7" s="53"/>
      <c r="P7" s="59" t="s">
        <v>38</v>
      </c>
      <c r="T7" s="1" t="s">
        <v>100</v>
      </c>
    </row>
    <row r="8" spans="1:25" x14ac:dyDescent="0.25">
      <c r="A8" s="33"/>
      <c r="B8" s="56" t="s">
        <v>38</v>
      </c>
      <c r="C8" s="46"/>
      <c r="D8" s="46" t="s">
        <v>44</v>
      </c>
      <c r="E8" s="46" t="s">
        <v>46</v>
      </c>
      <c r="F8" s="47"/>
      <c r="G8" s="46"/>
      <c r="H8" s="46" t="s">
        <v>44</v>
      </c>
      <c r="I8" s="46" t="s">
        <v>46</v>
      </c>
      <c r="J8" s="47"/>
      <c r="K8" s="45"/>
      <c r="L8" s="46" t="s">
        <v>44</v>
      </c>
      <c r="M8" s="46" t="s">
        <v>46</v>
      </c>
      <c r="N8" s="47"/>
      <c r="P8" s="76" t="s">
        <v>73</v>
      </c>
      <c r="T8" s="1"/>
    </row>
    <row r="9" spans="1:25" x14ac:dyDescent="0.25">
      <c r="A9" s="33"/>
      <c r="B9" s="57" t="s">
        <v>42</v>
      </c>
      <c r="C9" s="49" t="s">
        <v>43</v>
      </c>
      <c r="D9" s="49" t="s">
        <v>45</v>
      </c>
      <c r="E9" s="49" t="s">
        <v>47</v>
      </c>
      <c r="F9" s="50" t="s">
        <v>102</v>
      </c>
      <c r="G9" s="49" t="s">
        <v>43</v>
      </c>
      <c r="H9" s="49" t="s">
        <v>45</v>
      </c>
      <c r="I9" s="49" t="s">
        <v>47</v>
      </c>
      <c r="J9" s="50" t="s">
        <v>102</v>
      </c>
      <c r="K9" s="48" t="s">
        <v>43</v>
      </c>
      <c r="L9" s="49" t="s">
        <v>45</v>
      </c>
      <c r="M9" s="49" t="s">
        <v>47</v>
      </c>
      <c r="N9" s="50" t="s">
        <v>102</v>
      </c>
      <c r="P9" s="60" t="s">
        <v>50</v>
      </c>
      <c r="T9" s="1"/>
      <c r="U9" s="126" t="s">
        <v>96</v>
      </c>
      <c r="V9" s="126" t="s">
        <v>97</v>
      </c>
      <c r="W9" s="126" t="s">
        <v>98</v>
      </c>
      <c r="X9" s="126" t="s">
        <v>99</v>
      </c>
      <c r="Y9" s="126"/>
    </row>
    <row r="10" spans="1:25" x14ac:dyDescent="0.25">
      <c r="A10">
        <v>2001</v>
      </c>
      <c r="B10" s="61">
        <v>0</v>
      </c>
      <c r="C10" s="361">
        <f>-SHIPPING!C12</f>
        <v>-8.4572072072071972E-3</v>
      </c>
      <c r="D10" s="362">
        <f>-SHIPPING!D12</f>
        <v>-8.87387387387387E-3</v>
      </c>
      <c r="E10" s="362">
        <f>-SHIPPING!E12</f>
        <v>-3.3119369369369357E-2</v>
      </c>
      <c r="F10" s="363">
        <f>-SHIPPING!F12</f>
        <v>1.3879504504504507E-2</v>
      </c>
      <c r="G10" s="116">
        <v>0.15</v>
      </c>
      <c r="H10" s="116">
        <v>0.17</v>
      </c>
      <c r="I10" s="116">
        <v>0.28000000000000003</v>
      </c>
      <c r="J10" s="115">
        <v>0.68500000000000005</v>
      </c>
      <c r="K10" s="70">
        <f>+'BASIS WEIGHT'!D10+'BASIS WEIGHT'!E10</f>
        <v>1</v>
      </c>
      <c r="L10" s="71">
        <f>+'BASIS WEIGHT'!F10+'BASIS WEIGHT'!C10</f>
        <v>0</v>
      </c>
      <c r="M10" s="71">
        <f>+'BASIS WEIGHT'!B10</f>
        <v>0</v>
      </c>
      <c r="N10" s="72">
        <f>+'BASIS WEIGHT'!G10</f>
        <v>0</v>
      </c>
      <c r="P10" s="77">
        <f>+SUMPRODUCT(K10:N10,C10:F10)-SUMPRODUCT(K10:N10,G10:J10)</f>
        <v>-0.15845720720720718</v>
      </c>
      <c r="T10" s="1" t="s">
        <v>95</v>
      </c>
      <c r="U10" s="131">
        <v>7548</v>
      </c>
      <c r="V10" s="131">
        <v>7990</v>
      </c>
      <c r="W10" s="131">
        <v>8189</v>
      </c>
      <c r="X10" s="131">
        <v>9210</v>
      </c>
    </row>
    <row r="11" spans="1:25" x14ac:dyDescent="0.25">
      <c r="A11">
        <v>2002</v>
      </c>
      <c r="B11" s="62">
        <v>0</v>
      </c>
      <c r="C11" s="64">
        <f>-SHIPPING!C13</f>
        <v>-8.4572072072071972E-3</v>
      </c>
      <c r="D11" s="65">
        <f>-SHIPPING!D13</f>
        <v>-8.87387387387387E-3</v>
      </c>
      <c r="E11" s="65">
        <f>-SHIPPING!E13</f>
        <v>-3.3119369369369357E-2</v>
      </c>
      <c r="F11" s="66">
        <f>-SHIPPING!F13</f>
        <v>1.3879504504504507E-2</v>
      </c>
      <c r="G11" s="65">
        <f>+G10</f>
        <v>0.15</v>
      </c>
      <c r="H11" s="65">
        <f>+H10</f>
        <v>0.17</v>
      </c>
      <c r="I11" s="65">
        <f>+I10</f>
        <v>0.28000000000000003</v>
      </c>
      <c r="J11" s="66">
        <f>+J10</f>
        <v>0.68500000000000005</v>
      </c>
      <c r="K11" s="70">
        <f>+'BASIS WEIGHT'!D11+'BASIS WEIGHT'!E11</f>
        <v>0.9</v>
      </c>
      <c r="L11" s="71">
        <f>+'BASIS WEIGHT'!F11+'BASIS WEIGHT'!C11</f>
        <v>0.1</v>
      </c>
      <c r="M11" s="71">
        <f>+'BASIS WEIGHT'!B11</f>
        <v>0</v>
      </c>
      <c r="N11" s="72">
        <f>+'BASIS WEIGHT'!G11</f>
        <v>0</v>
      </c>
      <c r="P11" s="78">
        <f t="shared" ref="P11:P33" si="0">+SUMPRODUCT(K11:N11,C11:F11)-SUMPRODUCT(K11:N11,G11:J11)</f>
        <v>-0.16049887387387388</v>
      </c>
      <c r="T11" s="1" t="s">
        <v>92</v>
      </c>
      <c r="U11" s="131">
        <v>4977</v>
      </c>
      <c r="V11" s="131">
        <v>5265</v>
      </c>
      <c r="W11" s="131">
        <v>5322</v>
      </c>
      <c r="X11" s="131">
        <v>6103</v>
      </c>
    </row>
    <row r="12" spans="1:25" x14ac:dyDescent="0.25">
      <c r="A12">
        <v>2003</v>
      </c>
      <c r="B12" s="62">
        <v>0</v>
      </c>
      <c r="C12" s="64">
        <f>-SHIPPING!C14</f>
        <v>-8.4572072072071972E-3</v>
      </c>
      <c r="D12" s="65">
        <f>-SHIPPING!D14</f>
        <v>-8.87387387387387E-3</v>
      </c>
      <c r="E12" s="65">
        <f>-SHIPPING!E14</f>
        <v>-3.3119369369369357E-2</v>
      </c>
      <c r="F12" s="66">
        <f>-SHIPPING!F14</f>
        <v>1.3879504504504507E-2</v>
      </c>
      <c r="G12" s="65">
        <f t="shared" ref="G12:G33" si="1">+G11</f>
        <v>0.15</v>
      </c>
      <c r="H12" s="65">
        <f t="shared" ref="H12:H33" si="2">+H11</f>
        <v>0.17</v>
      </c>
      <c r="I12" s="65">
        <f t="shared" ref="I12:J33" si="3">+I11</f>
        <v>0.28000000000000003</v>
      </c>
      <c r="J12" s="66">
        <f t="shared" si="3"/>
        <v>0.68500000000000005</v>
      </c>
      <c r="K12" s="70">
        <f>+'BASIS WEIGHT'!D12+'BASIS WEIGHT'!E12</f>
        <v>0.7</v>
      </c>
      <c r="L12" s="71">
        <f>+'BASIS WEIGHT'!F12+'BASIS WEIGHT'!C12</f>
        <v>0.3</v>
      </c>
      <c r="M12" s="71">
        <f>+'BASIS WEIGHT'!B12</f>
        <v>0</v>
      </c>
      <c r="N12" s="72">
        <f>+'BASIS WEIGHT'!G12</f>
        <v>0</v>
      </c>
      <c r="P12" s="78">
        <f t="shared" si="0"/>
        <v>-0.1645822072072072</v>
      </c>
      <c r="T12" s="1" t="s">
        <v>93</v>
      </c>
      <c r="U12" s="131">
        <v>3300</v>
      </c>
      <c r="V12" s="131">
        <v>3742</v>
      </c>
      <c r="W12" s="131">
        <v>3941</v>
      </c>
      <c r="X12" s="131">
        <v>4962</v>
      </c>
    </row>
    <row r="13" spans="1:25" x14ac:dyDescent="0.25">
      <c r="A13">
        <v>2004</v>
      </c>
      <c r="B13" s="62">
        <v>0</v>
      </c>
      <c r="C13" s="64">
        <f>-SHIPPING!C15</f>
        <v>-8.4572072072071972E-3</v>
      </c>
      <c r="D13" s="65">
        <f>-SHIPPING!D15</f>
        <v>-8.87387387387387E-3</v>
      </c>
      <c r="E13" s="65">
        <f>-SHIPPING!E15</f>
        <v>-3.3119369369369357E-2</v>
      </c>
      <c r="F13" s="66">
        <f>-SHIPPING!F15</f>
        <v>1.3879504504504507E-2</v>
      </c>
      <c r="G13" s="65">
        <f t="shared" si="1"/>
        <v>0.15</v>
      </c>
      <c r="H13" s="65">
        <f t="shared" si="2"/>
        <v>0.17</v>
      </c>
      <c r="I13" s="65">
        <f t="shared" si="3"/>
        <v>0.28000000000000003</v>
      </c>
      <c r="J13" s="66">
        <f t="shared" si="3"/>
        <v>0.68500000000000005</v>
      </c>
      <c r="K13" s="70">
        <f>+'BASIS WEIGHT'!D13+'BASIS WEIGHT'!E13</f>
        <v>0.6</v>
      </c>
      <c r="L13" s="71">
        <f>+'BASIS WEIGHT'!F13+'BASIS WEIGHT'!C13</f>
        <v>0.4</v>
      </c>
      <c r="M13" s="71">
        <f>+'BASIS WEIGHT'!B13</f>
        <v>0</v>
      </c>
      <c r="N13" s="72">
        <f>+'BASIS WEIGHT'!G13</f>
        <v>0</v>
      </c>
      <c r="P13" s="78">
        <f t="shared" si="0"/>
        <v>-0.16662387387387387</v>
      </c>
      <c r="T13" s="1" t="s">
        <v>94</v>
      </c>
      <c r="U13" s="131">
        <v>2001</v>
      </c>
      <c r="V13" s="131">
        <v>1919</v>
      </c>
      <c r="W13" s="131">
        <v>1690</v>
      </c>
      <c r="X13" s="131">
        <v>2200</v>
      </c>
    </row>
    <row r="14" spans="1:25" x14ac:dyDescent="0.25">
      <c r="A14">
        <v>2005</v>
      </c>
      <c r="B14" s="62">
        <v>0</v>
      </c>
      <c r="C14" s="64">
        <f>-SHIPPING!C16</f>
        <v>-4.0709459459459816E-3</v>
      </c>
      <c r="D14" s="65">
        <f>-SHIPPING!D16</f>
        <v>-6.8412162162162417E-3</v>
      </c>
      <c r="E14" s="65">
        <f>-SHIPPING!E16</f>
        <v>-3.4997184684684692E-2</v>
      </c>
      <c r="F14" s="66">
        <f>-SHIPPING!F16</f>
        <v>1.2474662162162146E-2</v>
      </c>
      <c r="G14" s="65">
        <f t="shared" si="1"/>
        <v>0.15</v>
      </c>
      <c r="H14" s="65">
        <f t="shared" si="2"/>
        <v>0.17</v>
      </c>
      <c r="I14" s="65">
        <f t="shared" si="3"/>
        <v>0.28000000000000003</v>
      </c>
      <c r="J14" s="66">
        <f t="shared" si="3"/>
        <v>0.68500000000000005</v>
      </c>
      <c r="K14" s="70">
        <f>+'BASIS WEIGHT'!D14+'BASIS WEIGHT'!E14</f>
        <v>0.6</v>
      </c>
      <c r="L14" s="71">
        <f>+'BASIS WEIGHT'!F14+'BASIS WEIGHT'!C14</f>
        <v>0.4</v>
      </c>
      <c r="M14" s="71">
        <f>+'BASIS WEIGHT'!B14</f>
        <v>0</v>
      </c>
      <c r="N14" s="72">
        <f>+'BASIS WEIGHT'!G14</f>
        <v>0</v>
      </c>
      <c r="P14" s="78">
        <f t="shared" si="0"/>
        <v>-0.16317905405405408</v>
      </c>
      <c r="T14" s="1"/>
      <c r="U14" s="131"/>
      <c r="V14" s="131"/>
      <c r="W14" s="131"/>
      <c r="X14" s="131"/>
    </row>
    <row r="15" spans="1:25" x14ac:dyDescent="0.25">
      <c r="A15">
        <v>2006</v>
      </c>
      <c r="B15" s="62">
        <v>0</v>
      </c>
      <c r="C15" s="64">
        <f>-SHIPPING!C17</f>
        <v>1.2238175675675644E-2</v>
      </c>
      <c r="D15" s="65">
        <f>-SHIPPING!D17</f>
        <v>4.3918918918914817E-4</v>
      </c>
      <c r="E15" s="65">
        <f>-SHIPPING!E17</f>
        <v>-4.1883445945945966E-2</v>
      </c>
      <c r="F15" s="66">
        <f>-SHIPPING!F17</f>
        <v>7.8631756756756561E-3</v>
      </c>
      <c r="G15" s="65">
        <f t="shared" si="1"/>
        <v>0.15</v>
      </c>
      <c r="H15" s="65">
        <f t="shared" si="2"/>
        <v>0.17</v>
      </c>
      <c r="I15" s="65">
        <f t="shared" si="3"/>
        <v>0.28000000000000003</v>
      </c>
      <c r="J15" s="66">
        <f t="shared" si="3"/>
        <v>0.68500000000000005</v>
      </c>
      <c r="K15" s="70">
        <f>+'BASIS WEIGHT'!D15+'BASIS WEIGHT'!E15</f>
        <v>0</v>
      </c>
      <c r="L15" s="71">
        <f>+'BASIS WEIGHT'!F15+'BASIS WEIGHT'!C15</f>
        <v>0.15</v>
      </c>
      <c r="M15" s="71">
        <f>+'BASIS WEIGHT'!B15</f>
        <v>0.7</v>
      </c>
      <c r="N15" s="72">
        <f>+'BASIS WEIGHT'!G15</f>
        <v>0.15</v>
      </c>
      <c r="P15" s="78">
        <f t="shared" si="0"/>
        <v>-0.35232305743243247</v>
      </c>
      <c r="T15" s="1"/>
    </row>
    <row r="16" spans="1:25" x14ac:dyDescent="0.25">
      <c r="A16">
        <v>2007</v>
      </c>
      <c r="B16" s="62">
        <v>0</v>
      </c>
      <c r="C16" s="64">
        <f>-SHIPPING!C18</f>
        <v>1.2238175675675644E-2</v>
      </c>
      <c r="D16" s="65">
        <f>-SHIPPING!D18</f>
        <v>4.3918918918914817E-4</v>
      </c>
      <c r="E16" s="65">
        <f>-SHIPPING!E18</f>
        <v>-4.1883445945945966E-2</v>
      </c>
      <c r="F16" s="66">
        <f>-SHIPPING!F18</f>
        <v>7.8631756756756561E-3</v>
      </c>
      <c r="G16" s="65">
        <f t="shared" si="1"/>
        <v>0.15</v>
      </c>
      <c r="H16" s="65">
        <f t="shared" si="2"/>
        <v>0.17</v>
      </c>
      <c r="I16" s="65">
        <f t="shared" si="3"/>
        <v>0.28000000000000003</v>
      </c>
      <c r="J16" s="66">
        <f t="shared" si="3"/>
        <v>0.68500000000000005</v>
      </c>
      <c r="K16" s="70">
        <f>+'BASIS WEIGHT'!D16+'BASIS WEIGHT'!E16</f>
        <v>0</v>
      </c>
      <c r="L16" s="71">
        <f>+'BASIS WEIGHT'!F16+'BASIS WEIGHT'!C16</f>
        <v>0</v>
      </c>
      <c r="M16" s="71">
        <f>+'BASIS WEIGHT'!B16</f>
        <v>1</v>
      </c>
      <c r="N16" s="72">
        <f>+'BASIS WEIGHT'!G16</f>
        <v>0</v>
      </c>
      <c r="P16" s="78">
        <f t="shared" si="0"/>
        <v>-0.32188344594594598</v>
      </c>
      <c r="T16" s="1"/>
    </row>
    <row r="17" spans="1:20" x14ac:dyDescent="0.25">
      <c r="A17">
        <v>2008</v>
      </c>
      <c r="B17" s="62">
        <v>0</v>
      </c>
      <c r="C17" s="64">
        <f>-SHIPPING!C19</f>
        <v>1.2238175675675644E-2</v>
      </c>
      <c r="D17" s="65">
        <f>-SHIPPING!D19</f>
        <v>4.3918918918914817E-4</v>
      </c>
      <c r="E17" s="65">
        <f>-SHIPPING!E19</f>
        <v>-4.1883445945945966E-2</v>
      </c>
      <c r="F17" s="66">
        <f>-SHIPPING!F19</f>
        <v>7.8631756756756561E-3</v>
      </c>
      <c r="G17" s="65">
        <f t="shared" si="1"/>
        <v>0.15</v>
      </c>
      <c r="H17" s="65">
        <f t="shared" si="2"/>
        <v>0.17</v>
      </c>
      <c r="I17" s="65">
        <f t="shared" si="3"/>
        <v>0.28000000000000003</v>
      </c>
      <c r="J17" s="66">
        <f t="shared" si="3"/>
        <v>0.68500000000000005</v>
      </c>
      <c r="K17" s="70">
        <f>+'BASIS WEIGHT'!D17+'BASIS WEIGHT'!E17</f>
        <v>0</v>
      </c>
      <c r="L17" s="71">
        <f>+'BASIS WEIGHT'!F17+'BASIS WEIGHT'!C17</f>
        <v>0</v>
      </c>
      <c r="M17" s="71">
        <f>+'BASIS WEIGHT'!B17</f>
        <v>1</v>
      </c>
      <c r="N17" s="72">
        <f>+'BASIS WEIGHT'!G17</f>
        <v>0</v>
      </c>
      <c r="P17" s="78">
        <f t="shared" si="0"/>
        <v>-0.32188344594594598</v>
      </c>
      <c r="T17" s="1"/>
    </row>
    <row r="18" spans="1:20" x14ac:dyDescent="0.25">
      <c r="A18">
        <v>2009</v>
      </c>
      <c r="B18" s="62">
        <v>0</v>
      </c>
      <c r="C18" s="64">
        <f>-SHIPPING!C20</f>
        <v>1.2238175675675644E-2</v>
      </c>
      <c r="D18" s="65">
        <f>-SHIPPING!D20</f>
        <v>4.3918918918914817E-4</v>
      </c>
      <c r="E18" s="65">
        <f>-SHIPPING!E20</f>
        <v>-4.1883445945945966E-2</v>
      </c>
      <c r="F18" s="66">
        <f>-SHIPPING!F20</f>
        <v>7.8631756756756561E-3</v>
      </c>
      <c r="G18" s="65">
        <f t="shared" si="1"/>
        <v>0.15</v>
      </c>
      <c r="H18" s="65">
        <f t="shared" si="2"/>
        <v>0.17</v>
      </c>
      <c r="I18" s="65">
        <f t="shared" si="3"/>
        <v>0.28000000000000003</v>
      </c>
      <c r="J18" s="66">
        <f t="shared" si="3"/>
        <v>0.68500000000000005</v>
      </c>
      <c r="K18" s="70">
        <f>+'BASIS WEIGHT'!D18+'BASIS WEIGHT'!E18</f>
        <v>0</v>
      </c>
      <c r="L18" s="71">
        <f>+'BASIS WEIGHT'!F18+'BASIS WEIGHT'!C18</f>
        <v>0</v>
      </c>
      <c r="M18" s="71">
        <f>+'BASIS WEIGHT'!B18</f>
        <v>1</v>
      </c>
      <c r="N18" s="72">
        <f>+'BASIS WEIGHT'!G18</f>
        <v>0</v>
      </c>
      <c r="P18" s="78">
        <f t="shared" si="0"/>
        <v>-0.32188344594594598</v>
      </c>
      <c r="T18" s="1"/>
    </row>
    <row r="19" spans="1:20" x14ac:dyDescent="0.25">
      <c r="A19">
        <v>2010</v>
      </c>
      <c r="B19" s="62">
        <v>0</v>
      </c>
      <c r="C19" s="64">
        <f>-SHIPPING!C21</f>
        <v>1.2238175675675644E-2</v>
      </c>
      <c r="D19" s="65">
        <f>-SHIPPING!D21</f>
        <v>4.3918918918914817E-4</v>
      </c>
      <c r="E19" s="65">
        <f>-SHIPPING!E21</f>
        <v>-4.1883445945945966E-2</v>
      </c>
      <c r="F19" s="66">
        <f>-SHIPPING!F21</f>
        <v>7.8631756756756561E-3</v>
      </c>
      <c r="G19" s="65">
        <f t="shared" si="1"/>
        <v>0.15</v>
      </c>
      <c r="H19" s="65">
        <f t="shared" si="2"/>
        <v>0.17</v>
      </c>
      <c r="I19" s="65">
        <f t="shared" si="3"/>
        <v>0.28000000000000003</v>
      </c>
      <c r="J19" s="66">
        <f t="shared" si="3"/>
        <v>0.68500000000000005</v>
      </c>
      <c r="K19" s="70">
        <f>+'BASIS WEIGHT'!D19+'BASIS WEIGHT'!E19</f>
        <v>0</v>
      </c>
      <c r="L19" s="71">
        <f>+'BASIS WEIGHT'!F19+'BASIS WEIGHT'!C19</f>
        <v>0</v>
      </c>
      <c r="M19" s="71">
        <f>+'BASIS WEIGHT'!B19</f>
        <v>1</v>
      </c>
      <c r="N19" s="72">
        <f>+'BASIS WEIGHT'!G19</f>
        <v>0</v>
      </c>
      <c r="P19" s="78">
        <f t="shared" si="0"/>
        <v>-0.32188344594594598</v>
      </c>
    </row>
    <row r="20" spans="1:20" x14ac:dyDescent="0.25">
      <c r="A20">
        <v>2011</v>
      </c>
      <c r="B20" s="62">
        <v>0</v>
      </c>
      <c r="C20" s="64">
        <f>-SHIPPING!C22</f>
        <v>1.2238175675675644E-2</v>
      </c>
      <c r="D20" s="65">
        <f>-SHIPPING!D22</f>
        <v>4.3918918918914817E-4</v>
      </c>
      <c r="E20" s="65">
        <f>-SHIPPING!E22</f>
        <v>-4.1883445945945966E-2</v>
      </c>
      <c r="F20" s="66">
        <f>-SHIPPING!F22</f>
        <v>7.8631756756756561E-3</v>
      </c>
      <c r="G20" s="65">
        <f t="shared" si="1"/>
        <v>0.15</v>
      </c>
      <c r="H20" s="65">
        <f t="shared" si="2"/>
        <v>0.17</v>
      </c>
      <c r="I20" s="65">
        <f t="shared" si="3"/>
        <v>0.28000000000000003</v>
      </c>
      <c r="J20" s="66">
        <f t="shared" si="3"/>
        <v>0.68500000000000005</v>
      </c>
      <c r="K20" s="70">
        <f>+'BASIS WEIGHT'!D20+'BASIS WEIGHT'!E20</f>
        <v>0</v>
      </c>
      <c r="L20" s="71">
        <f>+'BASIS WEIGHT'!F20+'BASIS WEIGHT'!C20</f>
        <v>0</v>
      </c>
      <c r="M20" s="71">
        <f>+'BASIS WEIGHT'!B20</f>
        <v>1</v>
      </c>
      <c r="N20" s="72">
        <f>+'BASIS WEIGHT'!G20</f>
        <v>0</v>
      </c>
      <c r="P20" s="78">
        <f t="shared" si="0"/>
        <v>-0.32188344594594598</v>
      </c>
    </row>
    <row r="21" spans="1:20" x14ac:dyDescent="0.25">
      <c r="A21">
        <v>2012</v>
      </c>
      <c r="B21" s="62">
        <v>0</v>
      </c>
      <c r="C21" s="64">
        <f>-SHIPPING!C23</f>
        <v>1.2238175675675644E-2</v>
      </c>
      <c r="D21" s="65">
        <f>-SHIPPING!D23</f>
        <v>4.3918918918914817E-4</v>
      </c>
      <c r="E21" s="65">
        <f>-SHIPPING!E23</f>
        <v>-4.1883445945945966E-2</v>
      </c>
      <c r="F21" s="66">
        <f>-SHIPPING!F23</f>
        <v>7.8631756756756561E-3</v>
      </c>
      <c r="G21" s="65">
        <f t="shared" si="1"/>
        <v>0.15</v>
      </c>
      <c r="H21" s="65">
        <f t="shared" si="2"/>
        <v>0.17</v>
      </c>
      <c r="I21" s="65">
        <f t="shared" si="3"/>
        <v>0.28000000000000003</v>
      </c>
      <c r="J21" s="66">
        <f t="shared" si="3"/>
        <v>0.68500000000000005</v>
      </c>
      <c r="K21" s="70">
        <f>+'BASIS WEIGHT'!D21+'BASIS WEIGHT'!E21</f>
        <v>0</v>
      </c>
      <c r="L21" s="71">
        <f>+'BASIS WEIGHT'!F21+'BASIS WEIGHT'!C21</f>
        <v>0</v>
      </c>
      <c r="M21" s="71">
        <f>+'BASIS WEIGHT'!B21</f>
        <v>1</v>
      </c>
      <c r="N21" s="72">
        <f>+'BASIS WEIGHT'!G21</f>
        <v>0</v>
      </c>
      <c r="P21" s="78">
        <f t="shared" si="0"/>
        <v>-0.32188344594594598</v>
      </c>
    </row>
    <row r="22" spans="1:20" x14ac:dyDescent="0.25">
      <c r="A22">
        <v>2013</v>
      </c>
      <c r="B22" s="62">
        <v>0</v>
      </c>
      <c r="C22" s="64">
        <f>-SHIPPING!C24</f>
        <v>1.2238175675675644E-2</v>
      </c>
      <c r="D22" s="65">
        <f>-SHIPPING!D24</f>
        <v>4.3918918918914817E-4</v>
      </c>
      <c r="E22" s="65">
        <f>-SHIPPING!E24</f>
        <v>-4.1883445945945966E-2</v>
      </c>
      <c r="F22" s="66">
        <f>-SHIPPING!F24</f>
        <v>7.8631756756756561E-3</v>
      </c>
      <c r="G22" s="65">
        <f t="shared" si="1"/>
        <v>0.15</v>
      </c>
      <c r="H22" s="65">
        <f t="shared" si="2"/>
        <v>0.17</v>
      </c>
      <c r="I22" s="65">
        <f t="shared" si="3"/>
        <v>0.28000000000000003</v>
      </c>
      <c r="J22" s="66">
        <f t="shared" si="3"/>
        <v>0.68500000000000005</v>
      </c>
      <c r="K22" s="70">
        <f>+'BASIS WEIGHT'!D22+'BASIS WEIGHT'!E22</f>
        <v>0</v>
      </c>
      <c r="L22" s="71">
        <f>+'BASIS WEIGHT'!F22+'BASIS WEIGHT'!C22</f>
        <v>0</v>
      </c>
      <c r="M22" s="71">
        <f>+'BASIS WEIGHT'!B22</f>
        <v>1</v>
      </c>
      <c r="N22" s="72">
        <f>+'BASIS WEIGHT'!G22</f>
        <v>0</v>
      </c>
      <c r="P22" s="78">
        <f t="shared" si="0"/>
        <v>-0.32188344594594598</v>
      </c>
    </row>
    <row r="23" spans="1:20" x14ac:dyDescent="0.25">
      <c r="A23">
        <v>2014</v>
      </c>
      <c r="B23" s="62">
        <v>0</v>
      </c>
      <c r="C23" s="64">
        <f>-SHIPPING!C25</f>
        <v>1.2238175675675644E-2</v>
      </c>
      <c r="D23" s="65">
        <f>-SHIPPING!D25</f>
        <v>4.3918918918914817E-4</v>
      </c>
      <c r="E23" s="65">
        <f>-SHIPPING!E25</f>
        <v>-4.1883445945945966E-2</v>
      </c>
      <c r="F23" s="66">
        <f>-SHIPPING!F25</f>
        <v>7.8631756756756561E-3</v>
      </c>
      <c r="G23" s="65">
        <f t="shared" si="1"/>
        <v>0.15</v>
      </c>
      <c r="H23" s="65">
        <f t="shared" si="2"/>
        <v>0.17</v>
      </c>
      <c r="I23" s="65">
        <f t="shared" si="3"/>
        <v>0.28000000000000003</v>
      </c>
      <c r="J23" s="66">
        <f t="shared" si="3"/>
        <v>0.68500000000000005</v>
      </c>
      <c r="K23" s="70">
        <f>+'BASIS WEIGHT'!D23+'BASIS WEIGHT'!E23</f>
        <v>0</v>
      </c>
      <c r="L23" s="71">
        <f>+'BASIS WEIGHT'!F23+'BASIS WEIGHT'!C23</f>
        <v>0</v>
      </c>
      <c r="M23" s="71">
        <f>+'BASIS WEIGHT'!B23</f>
        <v>1</v>
      </c>
      <c r="N23" s="72">
        <f>+'BASIS WEIGHT'!G23</f>
        <v>0</v>
      </c>
      <c r="P23" s="78">
        <f t="shared" si="0"/>
        <v>-0.32188344594594598</v>
      </c>
    </row>
    <row r="24" spans="1:20" x14ac:dyDescent="0.25">
      <c r="A24">
        <v>2015</v>
      </c>
      <c r="B24" s="62">
        <v>0</v>
      </c>
      <c r="C24" s="64">
        <f>-SHIPPING!C26</f>
        <v>1.2238175675675644E-2</v>
      </c>
      <c r="D24" s="65">
        <f>-SHIPPING!D26</f>
        <v>4.3918918918914817E-4</v>
      </c>
      <c r="E24" s="65">
        <f>-SHIPPING!E26</f>
        <v>-4.1883445945945966E-2</v>
      </c>
      <c r="F24" s="66">
        <f>-SHIPPING!F26</f>
        <v>7.8631756756756561E-3</v>
      </c>
      <c r="G24" s="65">
        <f t="shared" si="1"/>
        <v>0.15</v>
      </c>
      <c r="H24" s="65">
        <f t="shared" si="2"/>
        <v>0.17</v>
      </c>
      <c r="I24" s="65">
        <f t="shared" si="3"/>
        <v>0.28000000000000003</v>
      </c>
      <c r="J24" s="66">
        <f t="shared" si="3"/>
        <v>0.68500000000000005</v>
      </c>
      <c r="K24" s="70">
        <f>+'BASIS WEIGHT'!D24+'BASIS WEIGHT'!E24</f>
        <v>0</v>
      </c>
      <c r="L24" s="71">
        <f>+'BASIS WEIGHT'!F24+'BASIS WEIGHT'!C24</f>
        <v>0</v>
      </c>
      <c r="M24" s="71">
        <f>+'BASIS WEIGHT'!B24</f>
        <v>1</v>
      </c>
      <c r="N24" s="72">
        <f>+'BASIS WEIGHT'!G24</f>
        <v>0</v>
      </c>
      <c r="P24" s="78">
        <f t="shared" si="0"/>
        <v>-0.32188344594594598</v>
      </c>
    </row>
    <row r="25" spans="1:20" x14ac:dyDescent="0.25">
      <c r="A25">
        <v>2016</v>
      </c>
      <c r="B25" s="62">
        <v>0</v>
      </c>
      <c r="C25" s="64">
        <f>-SHIPPING!C27</f>
        <v>1.2238175675675644E-2</v>
      </c>
      <c r="D25" s="65">
        <f>-SHIPPING!D27</f>
        <v>4.3918918918914817E-4</v>
      </c>
      <c r="E25" s="65">
        <f>-SHIPPING!E27</f>
        <v>-4.1883445945945966E-2</v>
      </c>
      <c r="F25" s="66">
        <f>-SHIPPING!F27</f>
        <v>7.8631756756756561E-3</v>
      </c>
      <c r="G25" s="65">
        <f t="shared" si="1"/>
        <v>0.15</v>
      </c>
      <c r="H25" s="65">
        <f t="shared" si="2"/>
        <v>0.17</v>
      </c>
      <c r="I25" s="65">
        <f t="shared" si="3"/>
        <v>0.28000000000000003</v>
      </c>
      <c r="J25" s="66">
        <f t="shared" si="3"/>
        <v>0.68500000000000005</v>
      </c>
      <c r="K25" s="70">
        <f>+'BASIS WEIGHT'!D25+'BASIS WEIGHT'!E25</f>
        <v>0</v>
      </c>
      <c r="L25" s="71">
        <f>+'BASIS WEIGHT'!F25+'BASIS WEIGHT'!C25</f>
        <v>0</v>
      </c>
      <c r="M25" s="71">
        <f>+'BASIS WEIGHT'!B25</f>
        <v>1</v>
      </c>
      <c r="N25" s="72">
        <f>+'BASIS WEIGHT'!G25</f>
        <v>0</v>
      </c>
      <c r="P25" s="78">
        <f t="shared" si="0"/>
        <v>-0.32188344594594598</v>
      </c>
    </row>
    <row r="26" spans="1:20" x14ac:dyDescent="0.25">
      <c r="A26">
        <v>2017</v>
      </c>
      <c r="B26" s="62">
        <v>0</v>
      </c>
      <c r="C26" s="64">
        <f>-SHIPPING!C28</f>
        <v>1.2238175675675644E-2</v>
      </c>
      <c r="D26" s="65">
        <f>-SHIPPING!D28</f>
        <v>4.3918918918914817E-4</v>
      </c>
      <c r="E26" s="65">
        <f>-SHIPPING!E28</f>
        <v>-4.1883445945945966E-2</v>
      </c>
      <c r="F26" s="66">
        <f>-SHIPPING!F28</f>
        <v>7.8631756756756561E-3</v>
      </c>
      <c r="G26" s="65">
        <f t="shared" si="1"/>
        <v>0.15</v>
      </c>
      <c r="H26" s="65">
        <f t="shared" si="2"/>
        <v>0.17</v>
      </c>
      <c r="I26" s="65">
        <f t="shared" si="3"/>
        <v>0.28000000000000003</v>
      </c>
      <c r="J26" s="66">
        <f t="shared" si="3"/>
        <v>0.68500000000000005</v>
      </c>
      <c r="K26" s="70">
        <f>+'BASIS WEIGHT'!D26+'BASIS WEIGHT'!E26</f>
        <v>0</v>
      </c>
      <c r="L26" s="71">
        <f>+'BASIS WEIGHT'!F26+'BASIS WEIGHT'!C26</f>
        <v>0</v>
      </c>
      <c r="M26" s="71">
        <f>+'BASIS WEIGHT'!B26</f>
        <v>1</v>
      </c>
      <c r="N26" s="72">
        <f>+'BASIS WEIGHT'!G26</f>
        <v>0</v>
      </c>
      <c r="P26" s="78">
        <f t="shared" si="0"/>
        <v>-0.32188344594594598</v>
      </c>
    </row>
    <row r="27" spans="1:20" x14ac:dyDescent="0.25">
      <c r="A27">
        <v>2018</v>
      </c>
      <c r="B27" s="62">
        <v>0</v>
      </c>
      <c r="C27" s="64">
        <f>-SHIPPING!C29</f>
        <v>1.2238175675675644E-2</v>
      </c>
      <c r="D27" s="65">
        <f>-SHIPPING!D29</f>
        <v>4.3918918918914817E-4</v>
      </c>
      <c r="E27" s="65">
        <f>-SHIPPING!E29</f>
        <v>-4.1883445945945966E-2</v>
      </c>
      <c r="F27" s="66">
        <f>-SHIPPING!F29</f>
        <v>7.8631756756756561E-3</v>
      </c>
      <c r="G27" s="65">
        <f t="shared" si="1"/>
        <v>0.15</v>
      </c>
      <c r="H27" s="65">
        <f t="shared" si="2"/>
        <v>0.17</v>
      </c>
      <c r="I27" s="65">
        <f t="shared" si="3"/>
        <v>0.28000000000000003</v>
      </c>
      <c r="J27" s="66">
        <f t="shared" si="3"/>
        <v>0.68500000000000005</v>
      </c>
      <c r="K27" s="70">
        <f>+'BASIS WEIGHT'!D27+'BASIS WEIGHT'!E27</f>
        <v>0</v>
      </c>
      <c r="L27" s="71">
        <f>+'BASIS WEIGHT'!F27+'BASIS WEIGHT'!C27</f>
        <v>0</v>
      </c>
      <c r="M27" s="71">
        <f>+'BASIS WEIGHT'!B27</f>
        <v>1</v>
      </c>
      <c r="N27" s="72">
        <f>+'BASIS WEIGHT'!G27</f>
        <v>0</v>
      </c>
      <c r="P27" s="78">
        <f t="shared" si="0"/>
        <v>-0.32188344594594598</v>
      </c>
    </row>
    <row r="28" spans="1:20" x14ac:dyDescent="0.25">
      <c r="A28">
        <v>2019</v>
      </c>
      <c r="B28" s="62">
        <v>0</v>
      </c>
      <c r="C28" s="64">
        <f>-SHIPPING!C30</f>
        <v>1.2238175675675644E-2</v>
      </c>
      <c r="D28" s="65">
        <f>-SHIPPING!D30</f>
        <v>4.3918918918914817E-4</v>
      </c>
      <c r="E28" s="65">
        <f>-SHIPPING!E30</f>
        <v>-4.1883445945945966E-2</v>
      </c>
      <c r="F28" s="66">
        <f>-SHIPPING!F30</f>
        <v>7.8631756756756561E-3</v>
      </c>
      <c r="G28" s="65">
        <f t="shared" si="1"/>
        <v>0.15</v>
      </c>
      <c r="H28" s="65">
        <f t="shared" si="2"/>
        <v>0.17</v>
      </c>
      <c r="I28" s="65">
        <f t="shared" si="3"/>
        <v>0.28000000000000003</v>
      </c>
      <c r="J28" s="66">
        <f t="shared" si="3"/>
        <v>0.68500000000000005</v>
      </c>
      <c r="K28" s="70">
        <f>+'BASIS WEIGHT'!D28+'BASIS WEIGHT'!E28</f>
        <v>0</v>
      </c>
      <c r="L28" s="71">
        <f>+'BASIS WEIGHT'!F28+'BASIS WEIGHT'!C28</f>
        <v>0</v>
      </c>
      <c r="M28" s="71">
        <f>+'BASIS WEIGHT'!B28</f>
        <v>1</v>
      </c>
      <c r="N28" s="72">
        <f>+'BASIS WEIGHT'!G28</f>
        <v>0</v>
      </c>
      <c r="P28" s="78">
        <f t="shared" si="0"/>
        <v>-0.32188344594594598</v>
      </c>
    </row>
    <row r="29" spans="1:20" x14ac:dyDescent="0.25">
      <c r="A29">
        <v>2020</v>
      </c>
      <c r="B29" s="62">
        <v>0</v>
      </c>
      <c r="C29" s="64">
        <f>-SHIPPING!C31</f>
        <v>1.2238175675675644E-2</v>
      </c>
      <c r="D29" s="65">
        <f>-SHIPPING!D31</f>
        <v>4.3918918918914817E-4</v>
      </c>
      <c r="E29" s="65">
        <f>-SHIPPING!E31</f>
        <v>-4.1883445945945966E-2</v>
      </c>
      <c r="F29" s="66">
        <f>-SHIPPING!F31</f>
        <v>7.8631756756756561E-3</v>
      </c>
      <c r="G29" s="65">
        <f t="shared" si="1"/>
        <v>0.15</v>
      </c>
      <c r="H29" s="65">
        <f t="shared" si="2"/>
        <v>0.17</v>
      </c>
      <c r="I29" s="65">
        <f t="shared" si="3"/>
        <v>0.28000000000000003</v>
      </c>
      <c r="J29" s="66">
        <f t="shared" si="3"/>
        <v>0.68500000000000005</v>
      </c>
      <c r="K29" s="70">
        <f>+'BASIS WEIGHT'!D29+'BASIS WEIGHT'!E29</f>
        <v>0</v>
      </c>
      <c r="L29" s="71">
        <f>+'BASIS WEIGHT'!F29+'BASIS WEIGHT'!C29</f>
        <v>0</v>
      </c>
      <c r="M29" s="71">
        <f>+'BASIS WEIGHT'!B29</f>
        <v>1</v>
      </c>
      <c r="N29" s="72">
        <f>+'BASIS WEIGHT'!G29</f>
        <v>0</v>
      </c>
      <c r="P29" s="78">
        <f t="shared" si="0"/>
        <v>-0.32188344594594598</v>
      </c>
    </row>
    <row r="30" spans="1:20" x14ac:dyDescent="0.25">
      <c r="A30">
        <v>2021</v>
      </c>
      <c r="B30" s="62">
        <v>0</v>
      </c>
      <c r="C30" s="64">
        <f>-SHIPPING!C32</f>
        <v>1.2238175675675644E-2</v>
      </c>
      <c r="D30" s="65">
        <f>-SHIPPING!D32</f>
        <v>4.3918918918914817E-4</v>
      </c>
      <c r="E30" s="65">
        <f>-SHIPPING!E32</f>
        <v>-4.1883445945945966E-2</v>
      </c>
      <c r="F30" s="66">
        <f>-SHIPPING!F32</f>
        <v>7.8631756756756561E-3</v>
      </c>
      <c r="G30" s="65">
        <f t="shared" si="1"/>
        <v>0.15</v>
      </c>
      <c r="H30" s="65">
        <f t="shared" si="2"/>
        <v>0.17</v>
      </c>
      <c r="I30" s="65">
        <f t="shared" si="3"/>
        <v>0.28000000000000003</v>
      </c>
      <c r="J30" s="66">
        <f t="shared" si="3"/>
        <v>0.68500000000000005</v>
      </c>
      <c r="K30" s="70">
        <f>+'BASIS WEIGHT'!D30+'BASIS WEIGHT'!E30</f>
        <v>0</v>
      </c>
      <c r="L30" s="71">
        <f>+'BASIS WEIGHT'!F30+'BASIS WEIGHT'!C30</f>
        <v>0</v>
      </c>
      <c r="M30" s="71">
        <f>+'BASIS WEIGHT'!B30</f>
        <v>1</v>
      </c>
      <c r="N30" s="72">
        <f>+'BASIS WEIGHT'!G30</f>
        <v>0</v>
      </c>
      <c r="P30" s="78">
        <f t="shared" si="0"/>
        <v>-0.32188344594594598</v>
      </c>
    </row>
    <row r="31" spans="1:20" x14ac:dyDescent="0.25">
      <c r="A31">
        <v>2022</v>
      </c>
      <c r="B31" s="62">
        <v>0</v>
      </c>
      <c r="C31" s="64">
        <f>-SHIPPING!C33</f>
        <v>1.2238175675675644E-2</v>
      </c>
      <c r="D31" s="65">
        <f>-SHIPPING!D33</f>
        <v>4.3918918918914817E-4</v>
      </c>
      <c r="E31" s="65">
        <f>-SHIPPING!E33</f>
        <v>-4.1883445945945966E-2</v>
      </c>
      <c r="F31" s="66">
        <f>-SHIPPING!F33</f>
        <v>7.8631756756756561E-3</v>
      </c>
      <c r="G31" s="65">
        <f t="shared" si="1"/>
        <v>0.15</v>
      </c>
      <c r="H31" s="65">
        <f t="shared" si="2"/>
        <v>0.17</v>
      </c>
      <c r="I31" s="65">
        <f t="shared" si="3"/>
        <v>0.28000000000000003</v>
      </c>
      <c r="J31" s="66">
        <f t="shared" si="3"/>
        <v>0.68500000000000005</v>
      </c>
      <c r="K31" s="70">
        <f>+'BASIS WEIGHT'!D31+'BASIS WEIGHT'!E31</f>
        <v>0</v>
      </c>
      <c r="L31" s="71">
        <f>+'BASIS WEIGHT'!F31+'BASIS WEIGHT'!C31</f>
        <v>0</v>
      </c>
      <c r="M31" s="71">
        <f>+'BASIS WEIGHT'!B31</f>
        <v>1</v>
      </c>
      <c r="N31" s="72">
        <f>+'BASIS WEIGHT'!G31</f>
        <v>0</v>
      </c>
      <c r="P31" s="78">
        <f t="shared" si="0"/>
        <v>-0.32188344594594598</v>
      </c>
    </row>
    <row r="32" spans="1:20" x14ac:dyDescent="0.25">
      <c r="A32">
        <v>2023</v>
      </c>
      <c r="B32" s="62">
        <v>0</v>
      </c>
      <c r="C32" s="64">
        <f>-SHIPPING!C34</f>
        <v>1.2238175675675644E-2</v>
      </c>
      <c r="D32" s="65">
        <f>-SHIPPING!D34</f>
        <v>4.3918918918914817E-4</v>
      </c>
      <c r="E32" s="65">
        <f>-SHIPPING!E34</f>
        <v>-4.1883445945945966E-2</v>
      </c>
      <c r="F32" s="66">
        <f>-SHIPPING!F34</f>
        <v>7.8631756756756561E-3</v>
      </c>
      <c r="G32" s="65">
        <f t="shared" si="1"/>
        <v>0.15</v>
      </c>
      <c r="H32" s="65">
        <f t="shared" si="2"/>
        <v>0.17</v>
      </c>
      <c r="I32" s="65">
        <f t="shared" si="3"/>
        <v>0.28000000000000003</v>
      </c>
      <c r="J32" s="66">
        <f t="shared" si="3"/>
        <v>0.68500000000000005</v>
      </c>
      <c r="K32" s="70">
        <f>+'BASIS WEIGHT'!D32+'BASIS WEIGHT'!E32</f>
        <v>0</v>
      </c>
      <c r="L32" s="71">
        <f>+'BASIS WEIGHT'!F32+'BASIS WEIGHT'!C32</f>
        <v>0</v>
      </c>
      <c r="M32" s="71">
        <f>+'BASIS WEIGHT'!B32</f>
        <v>1</v>
      </c>
      <c r="N32" s="72">
        <f>+'BASIS WEIGHT'!G32</f>
        <v>0</v>
      </c>
      <c r="P32" s="78">
        <f t="shared" si="0"/>
        <v>-0.32188344594594598</v>
      </c>
    </row>
    <row r="33" spans="1:16" x14ac:dyDescent="0.25">
      <c r="A33">
        <v>2024</v>
      </c>
      <c r="B33" s="63">
        <v>0</v>
      </c>
      <c r="C33" s="67">
        <f>-SHIPPING!C35</f>
        <v>1.2238175675675644E-2</v>
      </c>
      <c r="D33" s="68">
        <f>-SHIPPING!D35</f>
        <v>4.3918918918914817E-4</v>
      </c>
      <c r="E33" s="68">
        <f>-SHIPPING!E35</f>
        <v>-4.1883445945945966E-2</v>
      </c>
      <c r="F33" s="69">
        <f>-SHIPPING!F35</f>
        <v>7.8631756756756561E-3</v>
      </c>
      <c r="G33" s="68">
        <f t="shared" si="1"/>
        <v>0.15</v>
      </c>
      <c r="H33" s="68">
        <f t="shared" si="2"/>
        <v>0.17</v>
      </c>
      <c r="I33" s="68">
        <f t="shared" si="3"/>
        <v>0.28000000000000003</v>
      </c>
      <c r="J33" s="69">
        <f t="shared" si="3"/>
        <v>0.68500000000000005</v>
      </c>
      <c r="K33" s="73">
        <f>+'BASIS WEIGHT'!D33+'BASIS WEIGHT'!E33</f>
        <v>0</v>
      </c>
      <c r="L33" s="74">
        <f>+'BASIS WEIGHT'!F33+'BASIS WEIGHT'!C33</f>
        <v>0</v>
      </c>
      <c r="M33" s="74">
        <f>+'BASIS WEIGHT'!B33</f>
        <v>1</v>
      </c>
      <c r="N33" s="75">
        <f>+'BASIS WEIGHT'!G33</f>
        <v>0</v>
      </c>
      <c r="P33" s="79">
        <f t="shared" si="0"/>
        <v>-0.32188344594594598</v>
      </c>
    </row>
  </sheetData>
  <phoneticPr fontId="0" type="noConversion"/>
  <pageMargins left="0" right="0" top="0" bottom="0" header="0" footer="0"/>
  <pageSetup scale="53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1"/>
  <sheetViews>
    <sheetView showGridLines="0" zoomScale="80" workbookViewId="0">
      <selection activeCell="A15" sqref="A15"/>
    </sheetView>
  </sheetViews>
  <sheetFormatPr defaultRowHeight="13.2" x14ac:dyDescent="0.25"/>
  <cols>
    <col min="2" max="6" width="15.6640625" customWidth="1"/>
    <col min="17" max="17" width="10.33203125" customWidth="1"/>
  </cols>
  <sheetData>
    <row r="1" spans="1:17" ht="15.6" x14ac:dyDescent="0.3">
      <c r="A1" s="172" t="s">
        <v>110</v>
      </c>
      <c r="B1" s="173"/>
      <c r="C1" s="173"/>
      <c r="D1" s="173"/>
      <c r="E1" s="173"/>
      <c r="F1" s="174"/>
    </row>
    <row r="2" spans="1:17" x14ac:dyDescent="0.25">
      <c r="A2" s="167"/>
      <c r="B2" s="168"/>
      <c r="C2" s="168"/>
      <c r="D2" s="168"/>
      <c r="E2" s="168"/>
      <c r="F2" s="169"/>
    </row>
    <row r="3" spans="1:17" x14ac:dyDescent="0.25">
      <c r="A3" s="15"/>
      <c r="B3" s="170"/>
      <c r="C3" s="170"/>
      <c r="D3" s="170"/>
      <c r="E3" s="170"/>
      <c r="F3" s="171"/>
      <c r="J3" s="149" t="s">
        <v>104</v>
      </c>
      <c r="K3" s="144" t="s">
        <v>94</v>
      </c>
      <c r="L3" s="145" t="s">
        <v>93</v>
      </c>
      <c r="M3" s="145" t="s">
        <v>92</v>
      </c>
      <c r="N3" s="145" t="s">
        <v>106</v>
      </c>
      <c r="O3" s="145" t="s">
        <v>107</v>
      </c>
      <c r="P3" s="145" t="s">
        <v>105</v>
      </c>
      <c r="Q3" s="156" t="s">
        <v>108</v>
      </c>
    </row>
    <row r="4" spans="1:17" x14ac:dyDescent="0.25">
      <c r="A4" s="149" t="s">
        <v>104</v>
      </c>
      <c r="B4" s="144" t="s">
        <v>98</v>
      </c>
      <c r="C4" s="145" t="s">
        <v>96</v>
      </c>
      <c r="D4" s="145" t="s">
        <v>97</v>
      </c>
      <c r="E4" s="145" t="s">
        <v>99</v>
      </c>
      <c r="F4" s="146" t="s">
        <v>103</v>
      </c>
      <c r="J4" s="147" t="s">
        <v>98</v>
      </c>
      <c r="K4" s="139">
        <v>1690</v>
      </c>
      <c r="L4" s="140">
        <v>3941</v>
      </c>
      <c r="M4" s="140">
        <v>5322</v>
      </c>
      <c r="N4" s="140">
        <v>5909</v>
      </c>
      <c r="O4" s="140">
        <v>5597</v>
      </c>
      <c r="P4" s="140">
        <v>1650</v>
      </c>
      <c r="Q4" s="157">
        <v>4018.1666666666665</v>
      </c>
    </row>
    <row r="5" spans="1:17" x14ac:dyDescent="0.25">
      <c r="A5" s="147" t="s">
        <v>94</v>
      </c>
      <c r="B5" s="139">
        <v>1690</v>
      </c>
      <c r="C5" s="140">
        <v>2001</v>
      </c>
      <c r="D5" s="140">
        <v>1919</v>
      </c>
      <c r="E5" s="140">
        <v>2200</v>
      </c>
      <c r="F5" s="141">
        <v>1390</v>
      </c>
      <c r="J5" s="148" t="s">
        <v>96</v>
      </c>
      <c r="K5" s="142">
        <v>2001</v>
      </c>
      <c r="L5" s="28">
        <v>3300</v>
      </c>
      <c r="M5" s="28">
        <v>4977</v>
      </c>
      <c r="N5" s="28">
        <v>5563</v>
      </c>
      <c r="O5" s="28">
        <v>4956</v>
      </c>
      <c r="P5" s="28">
        <v>2012</v>
      </c>
      <c r="Q5" s="158">
        <v>3801.5</v>
      </c>
    </row>
    <row r="6" spans="1:17" x14ac:dyDescent="0.25">
      <c r="A6" s="148" t="s">
        <v>93</v>
      </c>
      <c r="B6" s="142">
        <v>3941</v>
      </c>
      <c r="C6" s="28">
        <v>3300</v>
      </c>
      <c r="D6" s="28">
        <v>3742</v>
      </c>
      <c r="E6" s="28">
        <v>4962</v>
      </c>
      <c r="F6" s="143">
        <v>4019</v>
      </c>
      <c r="J6" s="148" t="s">
        <v>97</v>
      </c>
      <c r="K6" s="142">
        <v>1919</v>
      </c>
      <c r="L6" s="28">
        <v>3742</v>
      </c>
      <c r="M6" s="28">
        <v>5265</v>
      </c>
      <c r="N6" s="28">
        <v>5850</v>
      </c>
      <c r="O6" s="28">
        <v>5398</v>
      </c>
      <c r="P6" s="28">
        <v>1873</v>
      </c>
      <c r="Q6" s="158">
        <v>4007.8333333333335</v>
      </c>
    </row>
    <row r="7" spans="1:17" x14ac:dyDescent="0.25">
      <c r="A7" s="148" t="s">
        <v>92</v>
      </c>
      <c r="B7" s="142">
        <v>5322</v>
      </c>
      <c r="C7" s="28">
        <v>4977</v>
      </c>
      <c r="D7" s="28">
        <v>5265</v>
      </c>
      <c r="E7" s="28">
        <v>6103</v>
      </c>
      <c r="F7" s="143">
        <v>5179</v>
      </c>
      <c r="J7" s="148" t="s">
        <v>99</v>
      </c>
      <c r="K7" s="142">
        <v>2200</v>
      </c>
      <c r="L7" s="28">
        <v>4962</v>
      </c>
      <c r="M7" s="28">
        <v>6103</v>
      </c>
      <c r="N7" s="28">
        <v>6661</v>
      </c>
      <c r="O7" s="28">
        <v>6618</v>
      </c>
      <c r="P7" s="28">
        <v>2074</v>
      </c>
      <c r="Q7" s="158">
        <v>4769.666666666667</v>
      </c>
    </row>
    <row r="8" spans="1:17" x14ac:dyDescent="0.25">
      <c r="A8" s="148" t="s">
        <v>106</v>
      </c>
      <c r="B8" s="142">
        <v>5909</v>
      </c>
      <c r="C8" s="28">
        <v>5563</v>
      </c>
      <c r="D8" s="28">
        <v>5850</v>
      </c>
      <c r="E8" s="28">
        <v>6661</v>
      </c>
      <c r="F8" s="143">
        <v>5758</v>
      </c>
      <c r="J8" s="153" t="s">
        <v>103</v>
      </c>
      <c r="K8" s="154">
        <v>1390</v>
      </c>
      <c r="L8" s="155">
        <v>4019</v>
      </c>
      <c r="M8" s="155">
        <v>5179</v>
      </c>
      <c r="N8" s="155">
        <v>5758</v>
      </c>
      <c r="O8" s="155">
        <v>5675</v>
      </c>
      <c r="P8" s="155">
        <v>1322</v>
      </c>
      <c r="Q8" s="159">
        <v>3890.5</v>
      </c>
    </row>
    <row r="9" spans="1:17" x14ac:dyDescent="0.25">
      <c r="A9" s="148" t="s">
        <v>107</v>
      </c>
      <c r="B9" s="142">
        <v>5597</v>
      </c>
      <c r="C9" s="28">
        <v>4956</v>
      </c>
      <c r="D9" s="28">
        <v>5398</v>
      </c>
      <c r="E9" s="28">
        <v>6618</v>
      </c>
      <c r="F9" s="143">
        <v>5675</v>
      </c>
      <c r="J9" s="161">
        <f>+'ANNUAL CURVES'!A6</f>
        <v>2001</v>
      </c>
      <c r="K9" s="160">
        <v>0.8</v>
      </c>
      <c r="L9" s="160">
        <v>0.1</v>
      </c>
      <c r="M9" s="160">
        <v>0.1</v>
      </c>
      <c r="N9" s="160">
        <v>0</v>
      </c>
      <c r="O9" s="160">
        <v>0</v>
      </c>
      <c r="P9" s="160">
        <v>0</v>
      </c>
      <c r="Q9" s="164">
        <f>SUM(K9:P9)</f>
        <v>1</v>
      </c>
    </row>
    <row r="10" spans="1:17" x14ac:dyDescent="0.25">
      <c r="A10" s="148" t="s">
        <v>105</v>
      </c>
      <c r="B10" s="142">
        <v>1650</v>
      </c>
      <c r="C10" s="28">
        <v>2012</v>
      </c>
      <c r="D10" s="28">
        <v>1873</v>
      </c>
      <c r="E10" s="28">
        <v>2074</v>
      </c>
      <c r="F10" s="143">
        <v>1322</v>
      </c>
      <c r="J10" s="162">
        <f>+'ANNUAL CURVES'!A7</f>
        <v>2002</v>
      </c>
      <c r="K10" s="71">
        <f t="shared" ref="K10:N12" si="0">+K9</f>
        <v>0.8</v>
      </c>
      <c r="L10" s="71">
        <f t="shared" si="0"/>
        <v>0.1</v>
      </c>
      <c r="M10" s="71">
        <f t="shared" si="0"/>
        <v>0.1</v>
      </c>
      <c r="N10" s="71">
        <f t="shared" si="0"/>
        <v>0</v>
      </c>
      <c r="O10" s="71">
        <f t="shared" ref="O10:P12" si="1">+O9</f>
        <v>0</v>
      </c>
      <c r="P10" s="71">
        <f t="shared" si="1"/>
        <v>0</v>
      </c>
      <c r="Q10" s="165">
        <f t="shared" ref="Q10:Q32" si="2">SUM(K10:P10)</f>
        <v>1</v>
      </c>
    </row>
    <row r="11" spans="1:17" x14ac:dyDescent="0.25">
      <c r="A11" s="150" t="s">
        <v>108</v>
      </c>
      <c r="B11" s="151">
        <f>+AVERAGE(B5:B10)</f>
        <v>4018.1666666666665</v>
      </c>
      <c r="C11" s="151">
        <f>+AVERAGE(C5:C10)</f>
        <v>3801.5</v>
      </c>
      <c r="D11" s="151">
        <f>+AVERAGE(D5:D10)</f>
        <v>4007.8333333333335</v>
      </c>
      <c r="E11" s="151">
        <f>+AVERAGE(E5:E10)</f>
        <v>4769.666666666667</v>
      </c>
      <c r="F11" s="152">
        <f>+AVERAGE(F5:F10)</f>
        <v>3890.5</v>
      </c>
      <c r="J11" s="162">
        <f>+'ANNUAL CURVES'!A8</f>
        <v>2003</v>
      </c>
      <c r="K11" s="71">
        <f t="shared" si="0"/>
        <v>0.8</v>
      </c>
      <c r="L11" s="71">
        <f t="shared" si="0"/>
        <v>0.1</v>
      </c>
      <c r="M11" s="71">
        <f t="shared" si="0"/>
        <v>0.1</v>
      </c>
      <c r="N11" s="71">
        <f t="shared" si="0"/>
        <v>0</v>
      </c>
      <c r="O11" s="71">
        <f t="shared" si="1"/>
        <v>0</v>
      </c>
      <c r="P11" s="71">
        <f t="shared" si="1"/>
        <v>0</v>
      </c>
      <c r="Q11" s="165">
        <f t="shared" si="2"/>
        <v>1</v>
      </c>
    </row>
    <row r="12" spans="1:17" x14ac:dyDescent="0.25">
      <c r="A12" s="161">
        <f>+J9</f>
        <v>2001</v>
      </c>
      <c r="B12" s="175">
        <f>(+SUMPRODUCT($K$4:$P$4,$K9:$P9)-+SUMPRODUCT($K$4:$P$4,$K9:$P9))/444*75000/3000000</f>
        <v>0</v>
      </c>
      <c r="C12" s="176">
        <f>((+SUMPRODUCT($K$5:$P$5,$K9:$P9)-+SUMPRODUCT($K$4:$P$4,$K9:$P9))/444)*75000/3000000</f>
        <v>8.4572072072071972E-3</v>
      </c>
      <c r="D12" s="176">
        <f>(+SUMPRODUCT($K$6:$P$6,$K9:$P9)-SUMPRODUCT($K$4:$P$4,$K9:$P9))/444*75000/3000000</f>
        <v>8.87387387387387E-3</v>
      </c>
      <c r="E12" s="176">
        <f>(+SUMPRODUCT($K$7:$P$7,$K9:$P9)-SUMPRODUCT($K$4:$P$4,$K9:$P9))/444*75000/3000000</f>
        <v>3.3119369369369357E-2</v>
      </c>
      <c r="F12" s="177">
        <f>+(SUMPRODUCT($K$8:$P$8,$K9:$P9)-SUMPRODUCT($K$4:$P$4,$K9:$P9))/444*75000/3000000</f>
        <v>-1.3879504504504507E-2</v>
      </c>
      <c r="J12" s="162">
        <f>+'ANNUAL CURVES'!A9</f>
        <v>2004</v>
      </c>
      <c r="K12" s="71">
        <f t="shared" si="0"/>
        <v>0.8</v>
      </c>
      <c r="L12" s="71">
        <f t="shared" si="0"/>
        <v>0.1</v>
      </c>
      <c r="M12" s="71">
        <f t="shared" si="0"/>
        <v>0.1</v>
      </c>
      <c r="N12" s="71">
        <f t="shared" si="0"/>
        <v>0</v>
      </c>
      <c r="O12" s="71">
        <f t="shared" si="1"/>
        <v>0</v>
      </c>
      <c r="P12" s="71">
        <f t="shared" si="1"/>
        <v>0</v>
      </c>
      <c r="Q12" s="165">
        <f t="shared" si="2"/>
        <v>1</v>
      </c>
    </row>
    <row r="13" spans="1:17" x14ac:dyDescent="0.25">
      <c r="A13" s="162">
        <f t="shared" ref="A13:A35" si="3">+J10</f>
        <v>2002</v>
      </c>
      <c r="B13" s="64">
        <f t="shared" ref="B13:B35" si="4">(+SUMPRODUCT($K$4:$P$4,$K10:$P10)-+SUMPRODUCT($K$4:$P$4,$K10:$P10))/444*75000/3000000</f>
        <v>0</v>
      </c>
      <c r="C13" s="65">
        <f t="shared" ref="C13:C35" si="5">((+SUMPRODUCT($K$5:$P$5,$K10:$P10)-+SUMPRODUCT($K$4:$P$4,$K10:$P10))/444)*75000/3000000</f>
        <v>8.4572072072071972E-3</v>
      </c>
      <c r="D13" s="65">
        <f t="shared" ref="D13:D35" si="6">(+SUMPRODUCT($K$6:$P$6,$K10:$P10)-SUMPRODUCT($K$4:$P$4,$K10:$P10))/444*75000/3000000</f>
        <v>8.87387387387387E-3</v>
      </c>
      <c r="E13" s="65">
        <f t="shared" ref="E13:E35" si="7">(+SUMPRODUCT($K$7:$P$7,$K10:$P10)-SUMPRODUCT($K$4:$P$4,$K10:$P10))/444*75000/3000000</f>
        <v>3.3119369369369357E-2</v>
      </c>
      <c r="F13" s="66">
        <f t="shared" ref="F13:F35" si="8">+(SUMPRODUCT($K$8:$P$8,$K10:$P10)-SUMPRODUCT($K$4:$P$4,$K10:$P10))/444*75000/3000000</f>
        <v>-1.3879504504504507E-2</v>
      </c>
      <c r="J13" s="162">
        <f>+'ANNUAL CURVES'!A10</f>
        <v>2005</v>
      </c>
      <c r="K13" s="71">
        <v>0.65</v>
      </c>
      <c r="L13" s="71">
        <v>0.1</v>
      </c>
      <c r="M13" s="71">
        <v>0.1</v>
      </c>
      <c r="N13" s="71">
        <v>0.05</v>
      </c>
      <c r="O13" s="71">
        <v>0.05</v>
      </c>
      <c r="P13" s="71">
        <v>0.05</v>
      </c>
      <c r="Q13" s="165">
        <f t="shared" si="2"/>
        <v>1</v>
      </c>
    </row>
    <row r="14" spans="1:17" x14ac:dyDescent="0.25">
      <c r="A14" s="162">
        <f t="shared" si="3"/>
        <v>2003</v>
      </c>
      <c r="B14" s="64">
        <f t="shared" si="4"/>
        <v>0</v>
      </c>
      <c r="C14" s="65">
        <f t="shared" si="5"/>
        <v>8.4572072072071972E-3</v>
      </c>
      <c r="D14" s="65">
        <f t="shared" si="6"/>
        <v>8.87387387387387E-3</v>
      </c>
      <c r="E14" s="65">
        <f t="shared" si="7"/>
        <v>3.3119369369369357E-2</v>
      </c>
      <c r="F14" s="66">
        <f t="shared" si="8"/>
        <v>-1.3879504504504507E-2</v>
      </c>
      <c r="J14" s="162">
        <f>+'ANNUAL CURVES'!A11</f>
        <v>2006</v>
      </c>
      <c r="K14" s="71">
        <v>0.2</v>
      </c>
      <c r="L14" s="71">
        <v>0</v>
      </c>
      <c r="M14" s="71">
        <v>0.2</v>
      </c>
      <c r="N14" s="71">
        <v>0.25</v>
      </c>
      <c r="O14" s="71">
        <v>0.25</v>
      </c>
      <c r="P14" s="71">
        <v>0.1</v>
      </c>
      <c r="Q14" s="165">
        <f t="shared" si="2"/>
        <v>1</v>
      </c>
    </row>
    <row r="15" spans="1:17" x14ac:dyDescent="0.25">
      <c r="A15" s="162">
        <f t="shared" si="3"/>
        <v>2004</v>
      </c>
      <c r="B15" s="64">
        <f t="shared" si="4"/>
        <v>0</v>
      </c>
      <c r="C15" s="65">
        <f t="shared" si="5"/>
        <v>8.4572072072071972E-3</v>
      </c>
      <c r="D15" s="65">
        <f t="shared" si="6"/>
        <v>8.87387387387387E-3</v>
      </c>
      <c r="E15" s="65">
        <f t="shared" si="7"/>
        <v>3.3119369369369357E-2</v>
      </c>
      <c r="F15" s="66">
        <f t="shared" si="8"/>
        <v>-1.3879504504504507E-2</v>
      </c>
      <c r="J15" s="162">
        <f>+'ANNUAL CURVES'!A12</f>
        <v>2007</v>
      </c>
      <c r="K15" s="71">
        <f>+K14</f>
        <v>0.2</v>
      </c>
      <c r="L15" s="71">
        <f t="shared" ref="L15:L32" si="9">+L14</f>
        <v>0</v>
      </c>
      <c r="M15" s="71">
        <f t="shared" ref="M15:M32" si="10">+M14</f>
        <v>0.2</v>
      </c>
      <c r="N15" s="71">
        <v>0.25</v>
      </c>
      <c r="O15" s="71">
        <v>0.25</v>
      </c>
      <c r="P15" s="71">
        <v>0.1</v>
      </c>
      <c r="Q15" s="165">
        <f t="shared" si="2"/>
        <v>1</v>
      </c>
    </row>
    <row r="16" spans="1:17" x14ac:dyDescent="0.25">
      <c r="A16" s="162">
        <f t="shared" si="3"/>
        <v>2005</v>
      </c>
      <c r="B16" s="64">
        <f t="shared" si="4"/>
        <v>0</v>
      </c>
      <c r="C16" s="65">
        <f t="shared" si="5"/>
        <v>4.0709459459459816E-3</v>
      </c>
      <c r="D16" s="65">
        <f t="shared" si="6"/>
        <v>6.8412162162162417E-3</v>
      </c>
      <c r="E16" s="65">
        <f t="shared" si="7"/>
        <v>3.4997184684684692E-2</v>
      </c>
      <c r="F16" s="66">
        <f t="shared" si="8"/>
        <v>-1.2474662162162146E-2</v>
      </c>
      <c r="J16" s="162">
        <f>+'ANNUAL CURVES'!A13</f>
        <v>2008</v>
      </c>
      <c r="K16" s="71">
        <f t="shared" ref="K16:K32" si="11">+K15</f>
        <v>0.2</v>
      </c>
      <c r="L16" s="71">
        <f t="shared" si="9"/>
        <v>0</v>
      </c>
      <c r="M16" s="71">
        <f t="shared" si="10"/>
        <v>0.2</v>
      </c>
      <c r="N16" s="71">
        <f t="shared" ref="N16:N32" si="12">+N15</f>
        <v>0.25</v>
      </c>
      <c r="O16" s="71">
        <f t="shared" ref="O16:O32" si="13">+O15</f>
        <v>0.25</v>
      </c>
      <c r="P16" s="71">
        <f t="shared" ref="P16:P32" si="14">+P15</f>
        <v>0.1</v>
      </c>
      <c r="Q16" s="165">
        <f t="shared" si="2"/>
        <v>1</v>
      </c>
    </row>
    <row r="17" spans="1:17" x14ac:dyDescent="0.25">
      <c r="A17" s="162">
        <f t="shared" si="3"/>
        <v>2006</v>
      </c>
      <c r="B17" s="64">
        <f t="shared" si="4"/>
        <v>0</v>
      </c>
      <c r="C17" s="65">
        <f t="shared" si="5"/>
        <v>-1.2238175675675644E-2</v>
      </c>
      <c r="D17" s="65">
        <f t="shared" si="6"/>
        <v>-4.3918918918914817E-4</v>
      </c>
      <c r="E17" s="65">
        <f t="shared" si="7"/>
        <v>4.1883445945945966E-2</v>
      </c>
      <c r="F17" s="66">
        <f t="shared" si="8"/>
        <v>-7.8631756756756561E-3</v>
      </c>
      <c r="J17" s="162">
        <f>+'ANNUAL CURVES'!A14</f>
        <v>2009</v>
      </c>
      <c r="K17" s="71">
        <f t="shared" si="11"/>
        <v>0.2</v>
      </c>
      <c r="L17" s="71">
        <f t="shared" si="9"/>
        <v>0</v>
      </c>
      <c r="M17" s="71">
        <f t="shared" si="10"/>
        <v>0.2</v>
      </c>
      <c r="N17" s="71">
        <f t="shared" si="12"/>
        <v>0.25</v>
      </c>
      <c r="O17" s="71">
        <f t="shared" si="13"/>
        <v>0.25</v>
      </c>
      <c r="P17" s="71">
        <f t="shared" si="14"/>
        <v>0.1</v>
      </c>
      <c r="Q17" s="165">
        <f t="shared" si="2"/>
        <v>1</v>
      </c>
    </row>
    <row r="18" spans="1:17" x14ac:dyDescent="0.25">
      <c r="A18" s="162">
        <f t="shared" si="3"/>
        <v>2007</v>
      </c>
      <c r="B18" s="64">
        <f t="shared" si="4"/>
        <v>0</v>
      </c>
      <c r="C18" s="65">
        <f t="shared" si="5"/>
        <v>-1.2238175675675644E-2</v>
      </c>
      <c r="D18" s="65">
        <f t="shared" si="6"/>
        <v>-4.3918918918914817E-4</v>
      </c>
      <c r="E18" s="65">
        <f t="shared" si="7"/>
        <v>4.1883445945945966E-2</v>
      </c>
      <c r="F18" s="66">
        <f t="shared" si="8"/>
        <v>-7.8631756756756561E-3</v>
      </c>
      <c r="J18" s="162">
        <f>+'ANNUAL CURVES'!A15</f>
        <v>2010</v>
      </c>
      <c r="K18" s="71">
        <f t="shared" si="11"/>
        <v>0.2</v>
      </c>
      <c r="L18" s="71">
        <f t="shared" si="9"/>
        <v>0</v>
      </c>
      <c r="M18" s="71">
        <f t="shared" si="10"/>
        <v>0.2</v>
      </c>
      <c r="N18" s="71">
        <f t="shared" si="12"/>
        <v>0.25</v>
      </c>
      <c r="O18" s="71">
        <f t="shared" si="13"/>
        <v>0.25</v>
      </c>
      <c r="P18" s="71">
        <f t="shared" si="14"/>
        <v>0.1</v>
      </c>
      <c r="Q18" s="165">
        <f t="shared" si="2"/>
        <v>1</v>
      </c>
    </row>
    <row r="19" spans="1:17" x14ac:dyDescent="0.25">
      <c r="A19" s="162">
        <f t="shared" si="3"/>
        <v>2008</v>
      </c>
      <c r="B19" s="64">
        <f t="shared" si="4"/>
        <v>0</v>
      </c>
      <c r="C19" s="65">
        <f t="shared" si="5"/>
        <v>-1.2238175675675644E-2</v>
      </c>
      <c r="D19" s="65">
        <f t="shared" si="6"/>
        <v>-4.3918918918914817E-4</v>
      </c>
      <c r="E19" s="65">
        <f t="shared" si="7"/>
        <v>4.1883445945945966E-2</v>
      </c>
      <c r="F19" s="66">
        <f t="shared" si="8"/>
        <v>-7.8631756756756561E-3</v>
      </c>
      <c r="J19" s="162">
        <f>+'ANNUAL CURVES'!A16</f>
        <v>2011</v>
      </c>
      <c r="K19" s="71">
        <f t="shared" si="11"/>
        <v>0.2</v>
      </c>
      <c r="L19" s="71">
        <f t="shared" si="9"/>
        <v>0</v>
      </c>
      <c r="M19" s="71">
        <f t="shared" si="10"/>
        <v>0.2</v>
      </c>
      <c r="N19" s="71">
        <f t="shared" si="12"/>
        <v>0.25</v>
      </c>
      <c r="O19" s="71">
        <f t="shared" si="13"/>
        <v>0.25</v>
      </c>
      <c r="P19" s="71">
        <f t="shared" si="14"/>
        <v>0.1</v>
      </c>
      <c r="Q19" s="165">
        <f t="shared" si="2"/>
        <v>1</v>
      </c>
    </row>
    <row r="20" spans="1:17" x14ac:dyDescent="0.25">
      <c r="A20" s="162">
        <f t="shared" si="3"/>
        <v>2009</v>
      </c>
      <c r="B20" s="64">
        <f t="shared" si="4"/>
        <v>0</v>
      </c>
      <c r="C20" s="65">
        <f t="shared" si="5"/>
        <v>-1.2238175675675644E-2</v>
      </c>
      <c r="D20" s="65">
        <f t="shared" si="6"/>
        <v>-4.3918918918914817E-4</v>
      </c>
      <c r="E20" s="65">
        <f t="shared" si="7"/>
        <v>4.1883445945945966E-2</v>
      </c>
      <c r="F20" s="66">
        <f t="shared" si="8"/>
        <v>-7.8631756756756561E-3</v>
      </c>
      <c r="J20" s="162">
        <f>+'ANNUAL CURVES'!A17</f>
        <v>2012</v>
      </c>
      <c r="K20" s="71">
        <f t="shared" si="11"/>
        <v>0.2</v>
      </c>
      <c r="L20" s="71">
        <f t="shared" si="9"/>
        <v>0</v>
      </c>
      <c r="M20" s="71">
        <f t="shared" si="10"/>
        <v>0.2</v>
      </c>
      <c r="N20" s="71">
        <f t="shared" si="12"/>
        <v>0.25</v>
      </c>
      <c r="O20" s="71">
        <f t="shared" si="13"/>
        <v>0.25</v>
      </c>
      <c r="P20" s="71">
        <f t="shared" si="14"/>
        <v>0.1</v>
      </c>
      <c r="Q20" s="165">
        <f t="shared" si="2"/>
        <v>1</v>
      </c>
    </row>
    <row r="21" spans="1:17" x14ac:dyDescent="0.25">
      <c r="A21" s="162">
        <f t="shared" si="3"/>
        <v>2010</v>
      </c>
      <c r="B21" s="64">
        <f t="shared" si="4"/>
        <v>0</v>
      </c>
      <c r="C21" s="65">
        <f t="shared" si="5"/>
        <v>-1.2238175675675644E-2</v>
      </c>
      <c r="D21" s="65">
        <f t="shared" si="6"/>
        <v>-4.3918918918914817E-4</v>
      </c>
      <c r="E21" s="65">
        <f t="shared" si="7"/>
        <v>4.1883445945945966E-2</v>
      </c>
      <c r="F21" s="66">
        <f t="shared" si="8"/>
        <v>-7.8631756756756561E-3</v>
      </c>
      <c r="J21" s="162">
        <f>+'ANNUAL CURVES'!A18</f>
        <v>2013</v>
      </c>
      <c r="K21" s="71">
        <f t="shared" si="11"/>
        <v>0.2</v>
      </c>
      <c r="L21" s="71">
        <f t="shared" si="9"/>
        <v>0</v>
      </c>
      <c r="M21" s="71">
        <f t="shared" si="10"/>
        <v>0.2</v>
      </c>
      <c r="N21" s="71">
        <f t="shared" si="12"/>
        <v>0.25</v>
      </c>
      <c r="O21" s="71">
        <f t="shared" si="13"/>
        <v>0.25</v>
      </c>
      <c r="P21" s="71">
        <f t="shared" si="14"/>
        <v>0.1</v>
      </c>
      <c r="Q21" s="165">
        <f t="shared" si="2"/>
        <v>1</v>
      </c>
    </row>
    <row r="22" spans="1:17" x14ac:dyDescent="0.25">
      <c r="A22" s="162">
        <f t="shared" si="3"/>
        <v>2011</v>
      </c>
      <c r="B22" s="64">
        <f t="shared" si="4"/>
        <v>0</v>
      </c>
      <c r="C22" s="65">
        <f t="shared" si="5"/>
        <v>-1.2238175675675644E-2</v>
      </c>
      <c r="D22" s="65">
        <f t="shared" si="6"/>
        <v>-4.3918918918914817E-4</v>
      </c>
      <c r="E22" s="65">
        <f t="shared" si="7"/>
        <v>4.1883445945945966E-2</v>
      </c>
      <c r="F22" s="66">
        <f t="shared" si="8"/>
        <v>-7.8631756756756561E-3</v>
      </c>
      <c r="J22" s="162">
        <f>+'ANNUAL CURVES'!A19</f>
        <v>2014</v>
      </c>
      <c r="K22" s="71">
        <f t="shared" si="11"/>
        <v>0.2</v>
      </c>
      <c r="L22" s="71">
        <f t="shared" si="9"/>
        <v>0</v>
      </c>
      <c r="M22" s="71">
        <f t="shared" si="10"/>
        <v>0.2</v>
      </c>
      <c r="N22" s="71">
        <f t="shared" si="12"/>
        <v>0.25</v>
      </c>
      <c r="O22" s="71">
        <f t="shared" si="13"/>
        <v>0.25</v>
      </c>
      <c r="P22" s="71">
        <f t="shared" si="14"/>
        <v>0.1</v>
      </c>
      <c r="Q22" s="165">
        <f t="shared" si="2"/>
        <v>1</v>
      </c>
    </row>
    <row r="23" spans="1:17" x14ac:dyDescent="0.25">
      <c r="A23" s="162">
        <f t="shared" si="3"/>
        <v>2012</v>
      </c>
      <c r="B23" s="64">
        <f t="shared" si="4"/>
        <v>0</v>
      </c>
      <c r="C23" s="65">
        <f t="shared" si="5"/>
        <v>-1.2238175675675644E-2</v>
      </c>
      <c r="D23" s="65">
        <f t="shared" si="6"/>
        <v>-4.3918918918914817E-4</v>
      </c>
      <c r="E23" s="65">
        <f t="shared" si="7"/>
        <v>4.1883445945945966E-2</v>
      </c>
      <c r="F23" s="66">
        <f t="shared" si="8"/>
        <v>-7.8631756756756561E-3</v>
      </c>
      <c r="J23" s="162">
        <f>+'ANNUAL CURVES'!A20</f>
        <v>2015</v>
      </c>
      <c r="K23" s="71">
        <f t="shared" si="11"/>
        <v>0.2</v>
      </c>
      <c r="L23" s="71">
        <f t="shared" si="9"/>
        <v>0</v>
      </c>
      <c r="M23" s="71">
        <f t="shared" si="10"/>
        <v>0.2</v>
      </c>
      <c r="N23" s="71">
        <f t="shared" si="12"/>
        <v>0.25</v>
      </c>
      <c r="O23" s="71">
        <f t="shared" si="13"/>
        <v>0.25</v>
      </c>
      <c r="P23" s="71">
        <f t="shared" si="14"/>
        <v>0.1</v>
      </c>
      <c r="Q23" s="165">
        <f t="shared" si="2"/>
        <v>1</v>
      </c>
    </row>
    <row r="24" spans="1:17" x14ac:dyDescent="0.25">
      <c r="A24" s="162">
        <f t="shared" si="3"/>
        <v>2013</v>
      </c>
      <c r="B24" s="64">
        <f t="shared" si="4"/>
        <v>0</v>
      </c>
      <c r="C24" s="65">
        <f t="shared" si="5"/>
        <v>-1.2238175675675644E-2</v>
      </c>
      <c r="D24" s="65">
        <f t="shared" si="6"/>
        <v>-4.3918918918914817E-4</v>
      </c>
      <c r="E24" s="65">
        <f t="shared" si="7"/>
        <v>4.1883445945945966E-2</v>
      </c>
      <c r="F24" s="66">
        <f t="shared" si="8"/>
        <v>-7.8631756756756561E-3</v>
      </c>
      <c r="J24" s="162">
        <f>+'ANNUAL CURVES'!A21</f>
        <v>2016</v>
      </c>
      <c r="K24" s="71">
        <f t="shared" si="11"/>
        <v>0.2</v>
      </c>
      <c r="L24" s="71">
        <f t="shared" si="9"/>
        <v>0</v>
      </c>
      <c r="M24" s="71">
        <f t="shared" si="10"/>
        <v>0.2</v>
      </c>
      <c r="N24" s="71">
        <f t="shared" si="12"/>
        <v>0.25</v>
      </c>
      <c r="O24" s="71">
        <f t="shared" si="13"/>
        <v>0.25</v>
      </c>
      <c r="P24" s="71">
        <f t="shared" si="14"/>
        <v>0.1</v>
      </c>
      <c r="Q24" s="165">
        <f t="shared" si="2"/>
        <v>1</v>
      </c>
    </row>
    <row r="25" spans="1:17" x14ac:dyDescent="0.25">
      <c r="A25" s="162">
        <f t="shared" si="3"/>
        <v>2014</v>
      </c>
      <c r="B25" s="64">
        <f t="shared" si="4"/>
        <v>0</v>
      </c>
      <c r="C25" s="65">
        <f t="shared" si="5"/>
        <v>-1.2238175675675644E-2</v>
      </c>
      <c r="D25" s="65">
        <f t="shared" si="6"/>
        <v>-4.3918918918914817E-4</v>
      </c>
      <c r="E25" s="65">
        <f t="shared" si="7"/>
        <v>4.1883445945945966E-2</v>
      </c>
      <c r="F25" s="66">
        <f t="shared" si="8"/>
        <v>-7.8631756756756561E-3</v>
      </c>
      <c r="J25" s="162">
        <f>+'ANNUAL CURVES'!A22</f>
        <v>2017</v>
      </c>
      <c r="K25" s="71">
        <f t="shared" si="11"/>
        <v>0.2</v>
      </c>
      <c r="L25" s="71">
        <f t="shared" si="9"/>
        <v>0</v>
      </c>
      <c r="M25" s="71">
        <f t="shared" si="10"/>
        <v>0.2</v>
      </c>
      <c r="N25" s="71">
        <f t="shared" si="12"/>
        <v>0.25</v>
      </c>
      <c r="O25" s="71">
        <f t="shared" si="13"/>
        <v>0.25</v>
      </c>
      <c r="P25" s="71">
        <f t="shared" si="14"/>
        <v>0.1</v>
      </c>
      <c r="Q25" s="165">
        <f t="shared" si="2"/>
        <v>1</v>
      </c>
    </row>
    <row r="26" spans="1:17" x14ac:dyDescent="0.25">
      <c r="A26" s="162">
        <f t="shared" si="3"/>
        <v>2015</v>
      </c>
      <c r="B26" s="64">
        <f t="shared" si="4"/>
        <v>0</v>
      </c>
      <c r="C26" s="65">
        <f t="shared" si="5"/>
        <v>-1.2238175675675644E-2</v>
      </c>
      <c r="D26" s="65">
        <f t="shared" si="6"/>
        <v>-4.3918918918914817E-4</v>
      </c>
      <c r="E26" s="65">
        <f t="shared" si="7"/>
        <v>4.1883445945945966E-2</v>
      </c>
      <c r="F26" s="66">
        <f t="shared" si="8"/>
        <v>-7.8631756756756561E-3</v>
      </c>
      <c r="J26" s="162">
        <f>+'ANNUAL CURVES'!A23</f>
        <v>2018</v>
      </c>
      <c r="K26" s="71">
        <f t="shared" si="11"/>
        <v>0.2</v>
      </c>
      <c r="L26" s="71">
        <f t="shared" si="9"/>
        <v>0</v>
      </c>
      <c r="M26" s="71">
        <f t="shared" si="10"/>
        <v>0.2</v>
      </c>
      <c r="N26" s="71">
        <f t="shared" si="12"/>
        <v>0.25</v>
      </c>
      <c r="O26" s="71">
        <f t="shared" si="13"/>
        <v>0.25</v>
      </c>
      <c r="P26" s="71">
        <f t="shared" si="14"/>
        <v>0.1</v>
      </c>
      <c r="Q26" s="165">
        <f t="shared" si="2"/>
        <v>1</v>
      </c>
    </row>
    <row r="27" spans="1:17" x14ac:dyDescent="0.25">
      <c r="A27" s="162">
        <f t="shared" si="3"/>
        <v>2016</v>
      </c>
      <c r="B27" s="64">
        <f t="shared" si="4"/>
        <v>0</v>
      </c>
      <c r="C27" s="65">
        <f t="shared" si="5"/>
        <v>-1.2238175675675644E-2</v>
      </c>
      <c r="D27" s="65">
        <f t="shared" si="6"/>
        <v>-4.3918918918914817E-4</v>
      </c>
      <c r="E27" s="65">
        <f t="shared" si="7"/>
        <v>4.1883445945945966E-2</v>
      </c>
      <c r="F27" s="66">
        <f t="shared" si="8"/>
        <v>-7.8631756756756561E-3</v>
      </c>
      <c r="J27" s="162">
        <f>+'ANNUAL CURVES'!A24</f>
        <v>2019</v>
      </c>
      <c r="K27" s="71">
        <f t="shared" si="11"/>
        <v>0.2</v>
      </c>
      <c r="L27" s="71">
        <f t="shared" si="9"/>
        <v>0</v>
      </c>
      <c r="M27" s="71">
        <f t="shared" si="10"/>
        <v>0.2</v>
      </c>
      <c r="N27" s="71">
        <f t="shared" si="12"/>
        <v>0.25</v>
      </c>
      <c r="O27" s="71">
        <f t="shared" si="13"/>
        <v>0.25</v>
      </c>
      <c r="P27" s="71">
        <f t="shared" si="14"/>
        <v>0.1</v>
      </c>
      <c r="Q27" s="165">
        <f t="shared" si="2"/>
        <v>1</v>
      </c>
    </row>
    <row r="28" spans="1:17" x14ac:dyDescent="0.25">
      <c r="A28" s="162">
        <f t="shared" si="3"/>
        <v>2017</v>
      </c>
      <c r="B28" s="64">
        <f t="shared" si="4"/>
        <v>0</v>
      </c>
      <c r="C28" s="65">
        <f t="shared" si="5"/>
        <v>-1.2238175675675644E-2</v>
      </c>
      <c r="D28" s="65">
        <f t="shared" si="6"/>
        <v>-4.3918918918914817E-4</v>
      </c>
      <c r="E28" s="65">
        <f t="shared" si="7"/>
        <v>4.1883445945945966E-2</v>
      </c>
      <c r="F28" s="66">
        <f t="shared" si="8"/>
        <v>-7.8631756756756561E-3</v>
      </c>
      <c r="J28" s="162">
        <f>+'ANNUAL CURVES'!A25</f>
        <v>2020</v>
      </c>
      <c r="K28" s="71">
        <f t="shared" si="11"/>
        <v>0.2</v>
      </c>
      <c r="L28" s="71">
        <f t="shared" si="9"/>
        <v>0</v>
      </c>
      <c r="M28" s="71">
        <f t="shared" si="10"/>
        <v>0.2</v>
      </c>
      <c r="N28" s="71">
        <f t="shared" si="12"/>
        <v>0.25</v>
      </c>
      <c r="O28" s="71">
        <f t="shared" si="13"/>
        <v>0.25</v>
      </c>
      <c r="P28" s="71">
        <f t="shared" si="14"/>
        <v>0.1</v>
      </c>
      <c r="Q28" s="165">
        <f t="shared" si="2"/>
        <v>1</v>
      </c>
    </row>
    <row r="29" spans="1:17" x14ac:dyDescent="0.25">
      <c r="A29" s="162">
        <f t="shared" si="3"/>
        <v>2018</v>
      </c>
      <c r="B29" s="64">
        <f t="shared" si="4"/>
        <v>0</v>
      </c>
      <c r="C29" s="65">
        <f t="shared" si="5"/>
        <v>-1.2238175675675644E-2</v>
      </c>
      <c r="D29" s="65">
        <f t="shared" si="6"/>
        <v>-4.3918918918914817E-4</v>
      </c>
      <c r="E29" s="65">
        <f t="shared" si="7"/>
        <v>4.1883445945945966E-2</v>
      </c>
      <c r="F29" s="66">
        <f t="shared" si="8"/>
        <v>-7.8631756756756561E-3</v>
      </c>
      <c r="J29" s="162">
        <f>+'ANNUAL CURVES'!A26</f>
        <v>2021</v>
      </c>
      <c r="K29" s="71">
        <f t="shared" si="11"/>
        <v>0.2</v>
      </c>
      <c r="L29" s="71">
        <f t="shared" si="9"/>
        <v>0</v>
      </c>
      <c r="M29" s="71">
        <f t="shared" si="10"/>
        <v>0.2</v>
      </c>
      <c r="N29" s="71">
        <f t="shared" si="12"/>
        <v>0.25</v>
      </c>
      <c r="O29" s="71">
        <f t="shared" si="13"/>
        <v>0.25</v>
      </c>
      <c r="P29" s="71">
        <f t="shared" si="14"/>
        <v>0.1</v>
      </c>
      <c r="Q29" s="165">
        <f t="shared" si="2"/>
        <v>1</v>
      </c>
    </row>
    <row r="30" spans="1:17" x14ac:dyDescent="0.25">
      <c r="A30" s="162">
        <f t="shared" si="3"/>
        <v>2019</v>
      </c>
      <c r="B30" s="64">
        <f t="shared" si="4"/>
        <v>0</v>
      </c>
      <c r="C30" s="65">
        <f t="shared" si="5"/>
        <v>-1.2238175675675644E-2</v>
      </c>
      <c r="D30" s="65">
        <f t="shared" si="6"/>
        <v>-4.3918918918914817E-4</v>
      </c>
      <c r="E30" s="65">
        <f t="shared" si="7"/>
        <v>4.1883445945945966E-2</v>
      </c>
      <c r="F30" s="66">
        <f t="shared" si="8"/>
        <v>-7.8631756756756561E-3</v>
      </c>
      <c r="J30" s="162">
        <f>+'ANNUAL CURVES'!A27</f>
        <v>2022</v>
      </c>
      <c r="K30" s="71">
        <f t="shared" si="11"/>
        <v>0.2</v>
      </c>
      <c r="L30" s="71">
        <f t="shared" si="9"/>
        <v>0</v>
      </c>
      <c r="M30" s="71">
        <f t="shared" si="10"/>
        <v>0.2</v>
      </c>
      <c r="N30" s="71">
        <f t="shared" si="12"/>
        <v>0.25</v>
      </c>
      <c r="O30" s="71">
        <f t="shared" si="13"/>
        <v>0.25</v>
      </c>
      <c r="P30" s="71">
        <f t="shared" si="14"/>
        <v>0.1</v>
      </c>
      <c r="Q30" s="165">
        <f t="shared" si="2"/>
        <v>1</v>
      </c>
    </row>
    <row r="31" spans="1:17" x14ac:dyDescent="0.25">
      <c r="A31" s="162">
        <f t="shared" si="3"/>
        <v>2020</v>
      </c>
      <c r="B31" s="64">
        <f t="shared" si="4"/>
        <v>0</v>
      </c>
      <c r="C31" s="65">
        <f t="shared" si="5"/>
        <v>-1.2238175675675644E-2</v>
      </c>
      <c r="D31" s="65">
        <f t="shared" si="6"/>
        <v>-4.3918918918914817E-4</v>
      </c>
      <c r="E31" s="65">
        <f t="shared" si="7"/>
        <v>4.1883445945945966E-2</v>
      </c>
      <c r="F31" s="66">
        <f t="shared" si="8"/>
        <v>-7.8631756756756561E-3</v>
      </c>
      <c r="J31" s="162">
        <f>+'ANNUAL CURVES'!A28</f>
        <v>2023</v>
      </c>
      <c r="K31" s="71">
        <f t="shared" si="11"/>
        <v>0.2</v>
      </c>
      <c r="L31" s="71">
        <f t="shared" si="9"/>
        <v>0</v>
      </c>
      <c r="M31" s="71">
        <f t="shared" si="10"/>
        <v>0.2</v>
      </c>
      <c r="N31" s="71">
        <f t="shared" si="12"/>
        <v>0.25</v>
      </c>
      <c r="O31" s="71">
        <f t="shared" si="13"/>
        <v>0.25</v>
      </c>
      <c r="P31" s="71">
        <f t="shared" si="14"/>
        <v>0.1</v>
      </c>
      <c r="Q31" s="165">
        <f t="shared" si="2"/>
        <v>1</v>
      </c>
    </row>
    <row r="32" spans="1:17" x14ac:dyDescent="0.25">
      <c r="A32" s="162">
        <f t="shared" si="3"/>
        <v>2021</v>
      </c>
      <c r="B32" s="64">
        <f t="shared" si="4"/>
        <v>0</v>
      </c>
      <c r="C32" s="65">
        <f t="shared" si="5"/>
        <v>-1.2238175675675644E-2</v>
      </c>
      <c r="D32" s="65">
        <f t="shared" si="6"/>
        <v>-4.3918918918914817E-4</v>
      </c>
      <c r="E32" s="65">
        <f t="shared" si="7"/>
        <v>4.1883445945945966E-2</v>
      </c>
      <c r="F32" s="66">
        <f t="shared" si="8"/>
        <v>-7.8631756756756561E-3</v>
      </c>
      <c r="J32" s="163">
        <f>+'ANNUAL CURVES'!A29</f>
        <v>2024</v>
      </c>
      <c r="K32" s="74">
        <f t="shared" si="11"/>
        <v>0.2</v>
      </c>
      <c r="L32" s="74">
        <f t="shared" si="9"/>
        <v>0</v>
      </c>
      <c r="M32" s="74">
        <f t="shared" si="10"/>
        <v>0.2</v>
      </c>
      <c r="N32" s="74">
        <f t="shared" si="12"/>
        <v>0.25</v>
      </c>
      <c r="O32" s="74">
        <f t="shared" si="13"/>
        <v>0.25</v>
      </c>
      <c r="P32" s="74">
        <f t="shared" si="14"/>
        <v>0.1</v>
      </c>
      <c r="Q32" s="166">
        <f t="shared" si="2"/>
        <v>1</v>
      </c>
    </row>
    <row r="33" spans="1:17" x14ac:dyDescent="0.25">
      <c r="A33" s="162">
        <f t="shared" si="3"/>
        <v>2022</v>
      </c>
      <c r="B33" s="64">
        <f t="shared" si="4"/>
        <v>0</v>
      </c>
      <c r="C33" s="65">
        <f t="shared" si="5"/>
        <v>-1.2238175675675644E-2</v>
      </c>
      <c r="D33" s="65">
        <f t="shared" si="6"/>
        <v>-4.3918918918914817E-4</v>
      </c>
      <c r="E33" s="65">
        <f t="shared" si="7"/>
        <v>4.1883445945945966E-2</v>
      </c>
      <c r="F33" s="66">
        <f t="shared" si="8"/>
        <v>-7.8631756756756561E-3</v>
      </c>
      <c r="K33" s="71"/>
      <c r="L33" s="71"/>
      <c r="M33" s="71"/>
      <c r="N33" s="71"/>
      <c r="O33" s="71"/>
      <c r="P33" s="71"/>
      <c r="Q33" s="124"/>
    </row>
    <row r="34" spans="1:17" x14ac:dyDescent="0.25">
      <c r="A34" s="162">
        <f t="shared" si="3"/>
        <v>2023</v>
      </c>
      <c r="B34" s="64">
        <f t="shared" si="4"/>
        <v>0</v>
      </c>
      <c r="C34" s="65">
        <f t="shared" si="5"/>
        <v>-1.2238175675675644E-2</v>
      </c>
      <c r="D34" s="65">
        <f t="shared" si="6"/>
        <v>-4.3918918918914817E-4</v>
      </c>
      <c r="E34" s="65">
        <f t="shared" si="7"/>
        <v>4.1883445945945966E-2</v>
      </c>
      <c r="F34" s="66">
        <f t="shared" si="8"/>
        <v>-7.8631756756756561E-3</v>
      </c>
      <c r="K34" s="71"/>
      <c r="L34" s="71"/>
      <c r="M34" s="71"/>
      <c r="N34" s="71"/>
      <c r="O34" s="71"/>
      <c r="P34" s="71"/>
      <c r="Q34" s="124"/>
    </row>
    <row r="35" spans="1:17" x14ac:dyDescent="0.25">
      <c r="A35" s="163">
        <f t="shared" si="3"/>
        <v>2024</v>
      </c>
      <c r="B35" s="67">
        <f t="shared" si="4"/>
        <v>0</v>
      </c>
      <c r="C35" s="68">
        <f t="shared" si="5"/>
        <v>-1.2238175675675644E-2</v>
      </c>
      <c r="D35" s="68">
        <f t="shared" si="6"/>
        <v>-4.3918918918914817E-4</v>
      </c>
      <c r="E35" s="68">
        <f t="shared" si="7"/>
        <v>4.1883445945945966E-2</v>
      </c>
      <c r="F35" s="69">
        <f t="shared" si="8"/>
        <v>-7.8631756756756561E-3</v>
      </c>
      <c r="K35" s="71"/>
      <c r="L35" s="71"/>
      <c r="M35" s="71"/>
      <c r="N35" s="71"/>
      <c r="O35" s="71"/>
      <c r="P35" s="71"/>
      <c r="Q35" s="124"/>
    </row>
    <row r="36" spans="1:17" x14ac:dyDescent="0.25">
      <c r="K36" s="71"/>
      <c r="L36" s="71"/>
      <c r="M36" s="71"/>
      <c r="N36" s="71"/>
      <c r="O36" s="71"/>
      <c r="P36" s="71"/>
      <c r="Q36" s="124"/>
    </row>
    <row r="37" spans="1:17" x14ac:dyDescent="0.25">
      <c r="K37" s="71"/>
      <c r="L37" s="71"/>
      <c r="M37" s="71"/>
      <c r="N37" s="71"/>
      <c r="O37" s="71"/>
      <c r="P37" s="71"/>
      <c r="Q37" s="124"/>
    </row>
    <row r="38" spans="1:17" x14ac:dyDescent="0.25">
      <c r="K38" s="71"/>
      <c r="L38" s="71"/>
      <c r="M38" s="71"/>
      <c r="N38" s="71"/>
      <c r="O38" s="71"/>
      <c r="P38" s="71"/>
      <c r="Q38" s="124"/>
    </row>
    <row r="39" spans="1:17" x14ac:dyDescent="0.25">
      <c r="K39" s="71"/>
      <c r="L39" s="71"/>
      <c r="M39" s="71"/>
      <c r="N39" s="71"/>
      <c r="O39" s="71"/>
      <c r="P39" s="71"/>
      <c r="Q39" s="124"/>
    </row>
    <row r="40" spans="1:17" x14ac:dyDescent="0.25">
      <c r="K40" s="71"/>
      <c r="L40" s="71"/>
      <c r="M40" s="71"/>
      <c r="N40" s="71"/>
      <c r="O40" s="71"/>
      <c r="P40" s="71"/>
      <c r="Q40" s="124"/>
    </row>
    <row r="41" spans="1:17" x14ac:dyDescent="0.25">
      <c r="K41" s="71"/>
      <c r="L41" s="71"/>
      <c r="M41" s="71"/>
      <c r="N41" s="71"/>
      <c r="O41" s="71"/>
      <c r="P41" s="71"/>
      <c r="Q41" s="124"/>
    </row>
    <row r="42" spans="1:17" x14ac:dyDescent="0.25">
      <c r="K42" s="71"/>
      <c r="L42" s="71"/>
      <c r="M42" s="71"/>
      <c r="N42" s="71"/>
      <c r="O42" s="71"/>
      <c r="P42" s="71"/>
      <c r="Q42" s="124"/>
    </row>
    <row r="43" spans="1:17" x14ac:dyDescent="0.25">
      <c r="K43" s="71"/>
      <c r="L43" s="71"/>
      <c r="M43" s="71"/>
      <c r="N43" s="71"/>
      <c r="O43" s="71"/>
      <c r="P43" s="71"/>
      <c r="Q43" s="124"/>
    </row>
    <row r="44" spans="1:17" x14ac:dyDescent="0.25">
      <c r="K44" s="71"/>
      <c r="L44" s="71"/>
      <c r="M44" s="71"/>
      <c r="N44" s="71"/>
      <c r="O44" s="71"/>
      <c r="P44" s="71"/>
      <c r="Q44" s="124"/>
    </row>
    <row r="45" spans="1:17" x14ac:dyDescent="0.25">
      <c r="K45" s="71"/>
      <c r="L45" s="71"/>
      <c r="M45" s="71"/>
      <c r="N45" s="71"/>
      <c r="O45" s="71"/>
      <c r="P45" s="71"/>
      <c r="Q45" s="124"/>
    </row>
    <row r="46" spans="1:17" x14ac:dyDescent="0.25">
      <c r="K46" s="71"/>
      <c r="L46" s="71"/>
      <c r="M46" s="71"/>
      <c r="N46" s="71"/>
      <c r="O46" s="71"/>
      <c r="P46" s="71"/>
      <c r="Q46" s="124"/>
    </row>
    <row r="47" spans="1:17" x14ac:dyDescent="0.25">
      <c r="K47" s="71"/>
      <c r="L47" s="71"/>
      <c r="M47" s="71"/>
      <c r="N47" s="71"/>
      <c r="O47" s="71"/>
      <c r="P47" s="71"/>
      <c r="Q47" s="124"/>
    </row>
    <row r="48" spans="1:17" x14ac:dyDescent="0.25">
      <c r="K48" s="71"/>
      <c r="L48" s="71"/>
      <c r="M48" s="71"/>
      <c r="N48" s="71"/>
      <c r="O48" s="71"/>
      <c r="P48" s="71"/>
      <c r="Q48" s="124"/>
    </row>
    <row r="49" spans="11:17" x14ac:dyDescent="0.25">
      <c r="K49" s="71"/>
      <c r="L49" s="71"/>
      <c r="M49" s="71"/>
      <c r="N49" s="71"/>
      <c r="O49" s="71"/>
      <c r="P49" s="71"/>
      <c r="Q49" s="124"/>
    </row>
    <row r="50" spans="11:17" x14ac:dyDescent="0.25">
      <c r="K50" s="71"/>
      <c r="L50" s="71"/>
      <c r="M50" s="71"/>
      <c r="N50" s="71"/>
      <c r="O50" s="71"/>
      <c r="P50" s="71"/>
      <c r="Q50" s="124"/>
    </row>
    <row r="51" spans="11:17" x14ac:dyDescent="0.25">
      <c r="K51" s="71"/>
      <c r="L51" s="71"/>
      <c r="M51" s="71"/>
      <c r="N51" s="71"/>
      <c r="O51" s="71"/>
      <c r="P51" s="71"/>
      <c r="Q51" s="124"/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V13819"/>
  <sheetViews>
    <sheetView showGridLines="0" topLeftCell="A343" zoomScale="80" workbookViewId="0">
      <selection activeCell="V357" sqref="V357"/>
    </sheetView>
  </sheetViews>
  <sheetFormatPr defaultRowHeight="13.2" x14ac:dyDescent="0.25"/>
  <cols>
    <col min="2" max="9" width="13.44140625" customWidth="1"/>
    <col min="11" max="11" width="16" customWidth="1"/>
    <col min="12" max="12" width="10.109375" customWidth="1"/>
    <col min="13" max="13" width="7.6640625" bestFit="1" customWidth="1"/>
    <col min="14" max="14" width="10.109375" bestFit="1" customWidth="1"/>
    <col min="15" max="16" width="11.33203125" bestFit="1" customWidth="1"/>
    <col min="17" max="17" width="10.5546875" bestFit="1" customWidth="1"/>
    <col min="18" max="18" width="15.33203125" bestFit="1" customWidth="1"/>
    <col min="19" max="19" width="11" bestFit="1" customWidth="1"/>
    <col min="22" max="22" width="13" bestFit="1" customWidth="1"/>
  </cols>
  <sheetData>
    <row r="2" spans="1:22" x14ac:dyDescent="0.25">
      <c r="B2" s="55" t="s">
        <v>36</v>
      </c>
      <c r="C2" s="55"/>
      <c r="D2" s="55"/>
      <c r="E2" s="55"/>
      <c r="F2" s="55"/>
      <c r="G2" s="55"/>
      <c r="H2" s="55"/>
      <c r="I2" s="55"/>
    </row>
    <row r="5" spans="1:22" ht="13.8" thickBot="1" x14ac:dyDescent="0.3">
      <c r="B5" s="335" t="s">
        <v>214</v>
      </c>
      <c r="C5" s="336"/>
      <c r="D5" s="336"/>
      <c r="E5" s="336"/>
      <c r="F5" s="336"/>
      <c r="G5" s="138"/>
      <c r="H5" s="138"/>
      <c r="I5" s="138"/>
      <c r="N5" s="1" t="s">
        <v>207</v>
      </c>
    </row>
    <row r="6" spans="1:22" x14ac:dyDescent="0.25">
      <c r="B6" s="337" t="str">
        <f>+'ANNUAL CURVES'!F4</f>
        <v>Trunkline</v>
      </c>
      <c r="C6" s="338" t="str">
        <f>+'ANNUAL CURVES'!G4</f>
        <v>Transco</v>
      </c>
      <c r="D6" s="338" t="str">
        <f>+'ANNUAL CURVES'!H4</f>
        <v>Transco</v>
      </c>
      <c r="E6" s="338" t="str">
        <f>+'ANNUAL CURVES'!I4</f>
        <v>Algonquin</v>
      </c>
      <c r="F6" s="338" t="str">
        <f>+'ANNUAL CURVES'!J4</f>
        <v>CGT</v>
      </c>
      <c r="G6" s="338" t="s">
        <v>32</v>
      </c>
      <c r="H6" s="338"/>
      <c r="I6" s="338"/>
      <c r="J6" s="339" t="s">
        <v>37</v>
      </c>
      <c r="K6" s="340" t="s">
        <v>40</v>
      </c>
      <c r="L6" s="36"/>
      <c r="N6" s="29"/>
      <c r="O6" s="30"/>
      <c r="P6" s="30"/>
      <c r="Q6" s="30"/>
      <c r="R6" s="30"/>
      <c r="S6" s="30"/>
      <c r="T6" s="30"/>
      <c r="U6" s="30"/>
      <c r="V6" s="31"/>
    </row>
    <row r="7" spans="1:22" x14ac:dyDescent="0.25">
      <c r="B7" s="341" t="str">
        <f>+'ANNUAL CURVES'!F5</f>
        <v>WLA</v>
      </c>
      <c r="C7" s="49" t="str">
        <f>+'ANNUAL CURVES'!G5</f>
        <v>Z5</v>
      </c>
      <c r="D7" s="49" t="str">
        <f>+'ANNUAL CURVES'!H5</f>
        <v>Z6</v>
      </c>
      <c r="E7" s="49" t="str">
        <f>+'ANNUAL CURVES'!I5</f>
        <v>Citygate</v>
      </c>
      <c r="F7" s="49" t="str">
        <f>+'ANNUAL CURVES'!J5</f>
        <v>Appalachia</v>
      </c>
      <c r="G7" s="49" t="s">
        <v>101</v>
      </c>
      <c r="H7" s="49"/>
      <c r="I7" s="49"/>
      <c r="J7" s="57" t="s">
        <v>39</v>
      </c>
      <c r="K7" s="342" t="s">
        <v>41</v>
      </c>
      <c r="M7" s="36"/>
      <c r="N7" s="32" t="s">
        <v>24</v>
      </c>
      <c r="O7" s="33" t="s">
        <v>208</v>
      </c>
      <c r="P7" s="33" t="s">
        <v>209</v>
      </c>
      <c r="Q7" s="33" t="s">
        <v>210</v>
      </c>
      <c r="R7" s="33" t="s">
        <v>211</v>
      </c>
      <c r="S7" s="33" t="s">
        <v>32</v>
      </c>
      <c r="T7" s="33"/>
      <c r="U7" s="33"/>
      <c r="V7" s="34"/>
    </row>
    <row r="8" spans="1:22" x14ac:dyDescent="0.25">
      <c r="B8" s="325" t="s">
        <v>46</v>
      </c>
      <c r="C8" s="133" t="s">
        <v>44</v>
      </c>
      <c r="D8" s="133"/>
      <c r="E8" s="133"/>
      <c r="F8" s="133" t="s">
        <v>44</v>
      </c>
      <c r="G8" s="133"/>
      <c r="H8" s="133"/>
      <c r="I8" s="133"/>
      <c r="J8" s="134"/>
      <c r="K8" s="343"/>
      <c r="M8" s="36"/>
      <c r="N8" s="325" t="s">
        <v>46</v>
      </c>
      <c r="O8" s="133" t="s">
        <v>44</v>
      </c>
      <c r="P8" s="133"/>
      <c r="Q8" s="133"/>
      <c r="R8" s="133" t="s">
        <v>44</v>
      </c>
      <c r="S8" s="133"/>
      <c r="T8" s="133"/>
      <c r="U8" s="133"/>
      <c r="V8" s="326" t="s">
        <v>212</v>
      </c>
    </row>
    <row r="9" spans="1:22" x14ac:dyDescent="0.25">
      <c r="B9" s="327" t="s">
        <v>47</v>
      </c>
      <c r="C9" s="135" t="s">
        <v>45</v>
      </c>
      <c r="D9" s="135" t="s">
        <v>43</v>
      </c>
      <c r="E9" s="135" t="s">
        <v>43</v>
      </c>
      <c r="F9" s="135" t="s">
        <v>45</v>
      </c>
      <c r="G9" s="135" t="s">
        <v>102</v>
      </c>
      <c r="H9" s="135"/>
      <c r="I9" s="135"/>
      <c r="J9" s="136"/>
      <c r="K9" s="344"/>
      <c r="M9" s="36"/>
      <c r="N9" s="327" t="s">
        <v>47</v>
      </c>
      <c r="O9" s="135" t="s">
        <v>45</v>
      </c>
      <c r="P9" s="135" t="s">
        <v>43</v>
      </c>
      <c r="Q9" s="135" t="s">
        <v>43</v>
      </c>
      <c r="R9" s="135" t="s">
        <v>45</v>
      </c>
      <c r="S9" s="135" t="s">
        <v>102</v>
      </c>
      <c r="T9" s="135"/>
      <c r="U9" s="135"/>
      <c r="V9" s="328" t="s">
        <v>213</v>
      </c>
    </row>
    <row r="10" spans="1:22" x14ac:dyDescent="0.25">
      <c r="A10">
        <f>+'ANNUAL CURVES'!A6</f>
        <v>2001</v>
      </c>
      <c r="B10" s="345">
        <v>0</v>
      </c>
      <c r="C10" s="286">
        <v>0</v>
      </c>
      <c r="D10" s="286">
        <v>0.5</v>
      </c>
      <c r="E10" s="286">
        <v>0.5</v>
      </c>
      <c r="F10" s="286">
        <v>0</v>
      </c>
      <c r="G10" s="286">
        <v>0</v>
      </c>
      <c r="H10" s="286"/>
      <c r="I10" s="286"/>
      <c r="J10" s="286">
        <f>SUM(B10:I10)</f>
        <v>1</v>
      </c>
      <c r="K10" s="346">
        <f>SUMPRODUCT(B10:I10,'ANNUAL CURVES'!F6:M6)</f>
        <v>0.75875000000000004</v>
      </c>
      <c r="M10" s="8">
        <f>'MONTHLY CURVES'!C6</f>
        <v>37165</v>
      </c>
      <c r="N10" s="329">
        <f>SUMIF($A$10:$A$33,YEAR(M10),$B$10:$B$33)</f>
        <v>0</v>
      </c>
      <c r="O10" s="287">
        <f>SUMIF($A$10:$A$33,YEAR(M10),$C$10:$C$33)</f>
        <v>0</v>
      </c>
      <c r="P10" s="287">
        <f>SUMIF($A$10:$A$33,YEAR(M10),D$10:$D$33)</f>
        <v>0.5</v>
      </c>
      <c r="Q10" s="287">
        <f>SUMIF($A$10:$A$33,YEAR(M10),$E$10:$E$33)</f>
        <v>0.5</v>
      </c>
      <c r="R10" s="287">
        <f>SUMIF($A$10:$A$33,YEAR(M10),$F$10:$F$33)</f>
        <v>0</v>
      </c>
      <c r="S10" s="287">
        <f>SUMIF($A$10:$A$33,YEAR(M10),$G$10:$G$33)</f>
        <v>0</v>
      </c>
      <c r="T10" s="33"/>
      <c r="U10" s="33"/>
      <c r="V10" s="330">
        <f>SUMPRODUCT(N10:S10,'MONTHLY CURVES'!H6:M6)</f>
        <v>0.37624999999999997</v>
      </c>
    </row>
    <row r="11" spans="1:22" x14ac:dyDescent="0.25">
      <c r="A11">
        <f>+'ANNUAL CURVES'!A7</f>
        <v>2002</v>
      </c>
      <c r="B11" s="345">
        <f>+B10</f>
        <v>0</v>
      </c>
      <c r="C11" s="286">
        <f>+C10</f>
        <v>0</v>
      </c>
      <c r="D11" s="286">
        <v>0.45</v>
      </c>
      <c r="E11" s="286">
        <v>0.45</v>
      </c>
      <c r="F11" s="286">
        <v>0.1</v>
      </c>
      <c r="G11" s="286">
        <v>0</v>
      </c>
      <c r="H11" s="286"/>
      <c r="I11" s="286"/>
      <c r="J11" s="286">
        <f t="shared" ref="J11:J33" si="0">SUM(B11:I11)</f>
        <v>1</v>
      </c>
      <c r="K11" s="346">
        <f>SUMPRODUCT(B11:I11,'ANNUAL CURVES'!F7:M7)</f>
        <v>0.78264583333333326</v>
      </c>
      <c r="M11" s="8">
        <f>'MONTHLY CURVES'!C7</f>
        <v>37196</v>
      </c>
      <c r="N11" s="329">
        <f t="shared" ref="N11:N74" si="1">SUMIF($A$10:$A$33,YEAR(M11),$B$10:$B$33)</f>
        <v>0</v>
      </c>
      <c r="O11" s="287">
        <f t="shared" ref="O11:O74" si="2">SUMIF($A$10:$A$33,YEAR(M11),$C$10:$C$33)</f>
        <v>0</v>
      </c>
      <c r="P11" s="287">
        <f>SUMIF($A$10:$A$33,YEAR(M11),D$10:$D$33)</f>
        <v>0.5</v>
      </c>
      <c r="Q11" s="287">
        <f t="shared" ref="Q11:Q74" si="3">SUMIF($A$10:$A$33,YEAR(M11),$E$10:$E$33)</f>
        <v>0.5</v>
      </c>
      <c r="R11" s="287">
        <f t="shared" ref="R11:R74" si="4">SUMIF($A$10:$A$33,YEAR(M11),$F$10:$F$33)</f>
        <v>0</v>
      </c>
      <c r="S11" s="287">
        <f t="shared" ref="S11:S74" si="5">SUMIF($A$10:$A$33,YEAR(M11),$G$10:$G$33)</f>
        <v>0</v>
      </c>
      <c r="T11" s="33"/>
      <c r="U11" s="33"/>
      <c r="V11" s="331">
        <f>SUMPRODUCT(N11:S11,'MONTHLY CURVES'!H7:M7)</f>
        <v>0.60750000000000004</v>
      </c>
    </row>
    <row r="12" spans="1:22" x14ac:dyDescent="0.25">
      <c r="A12">
        <f>+'ANNUAL CURVES'!A8</f>
        <v>2003</v>
      </c>
      <c r="B12" s="345">
        <f>+B11</f>
        <v>0</v>
      </c>
      <c r="C12" s="286">
        <v>0.15</v>
      </c>
      <c r="D12" s="286">
        <v>0.35</v>
      </c>
      <c r="E12" s="286">
        <v>0.35</v>
      </c>
      <c r="F12" s="286">
        <v>0.15</v>
      </c>
      <c r="G12" s="286">
        <v>0</v>
      </c>
      <c r="H12" s="286"/>
      <c r="I12" s="286"/>
      <c r="J12" s="286">
        <f t="shared" si="0"/>
        <v>1</v>
      </c>
      <c r="K12" s="346">
        <f>SUMPRODUCT(B12:I12,'ANNUAL CURVES'!F8:M8)</f>
        <v>0.68268749999999989</v>
      </c>
      <c r="M12" s="8">
        <f>'MONTHLY CURVES'!C8</f>
        <v>37226</v>
      </c>
      <c r="N12" s="329">
        <f t="shared" si="1"/>
        <v>0</v>
      </c>
      <c r="O12" s="287">
        <f t="shared" si="2"/>
        <v>0</v>
      </c>
      <c r="P12" s="287">
        <f>SUMIF($A$10:$A$33,YEAR(M12),D$10:$D$33)</f>
        <v>0.5</v>
      </c>
      <c r="Q12" s="287">
        <f t="shared" si="3"/>
        <v>0.5</v>
      </c>
      <c r="R12" s="287">
        <f t="shared" si="4"/>
        <v>0</v>
      </c>
      <c r="S12" s="287">
        <f t="shared" si="5"/>
        <v>0</v>
      </c>
      <c r="T12" s="33"/>
      <c r="U12" s="33"/>
      <c r="V12" s="331">
        <f>SUMPRODUCT(N12:S12,'MONTHLY CURVES'!H8:M8)</f>
        <v>1.2925</v>
      </c>
    </row>
    <row r="13" spans="1:22" x14ac:dyDescent="0.25">
      <c r="A13">
        <f>+'ANNUAL CURVES'!A9</f>
        <v>2004</v>
      </c>
      <c r="B13" s="345">
        <f>+B12</f>
        <v>0</v>
      </c>
      <c r="C13" s="286">
        <v>0.2</v>
      </c>
      <c r="D13" s="286">
        <v>0.3</v>
      </c>
      <c r="E13" s="286">
        <v>0.3</v>
      </c>
      <c r="F13" s="286">
        <v>0.2</v>
      </c>
      <c r="G13" s="286">
        <v>0</v>
      </c>
      <c r="H13" s="286"/>
      <c r="I13" s="286"/>
      <c r="J13" s="286">
        <f t="shared" si="0"/>
        <v>1</v>
      </c>
      <c r="K13" s="346">
        <f>SUMPRODUCT(B13:I13,'ANNUAL CURVES'!F9:M9)</f>
        <v>0.62441666666666662</v>
      </c>
      <c r="M13" s="8">
        <f>'MONTHLY CURVES'!C9</f>
        <v>37257</v>
      </c>
      <c r="N13" s="329">
        <f t="shared" si="1"/>
        <v>0</v>
      </c>
      <c r="O13" s="287">
        <f t="shared" si="2"/>
        <v>0</v>
      </c>
      <c r="P13" s="287">
        <f>SUMIF($A$10:$A$33,YEAR(M13),D$10:$D$33)</f>
        <v>0.45</v>
      </c>
      <c r="Q13" s="287">
        <f t="shared" si="3"/>
        <v>0.45</v>
      </c>
      <c r="R13" s="287">
        <f t="shared" si="4"/>
        <v>0.1</v>
      </c>
      <c r="S13" s="287">
        <f t="shared" si="5"/>
        <v>0</v>
      </c>
      <c r="T13" s="33"/>
      <c r="U13" s="33"/>
      <c r="V13" s="331">
        <f>SUMPRODUCT(N13:S13,'MONTHLY CURVES'!H9:M9)</f>
        <v>2.0700000000000003</v>
      </c>
    </row>
    <row r="14" spans="1:22" x14ac:dyDescent="0.25">
      <c r="A14">
        <f>+'ANNUAL CURVES'!A10</f>
        <v>2005</v>
      </c>
      <c r="B14" s="345">
        <v>0</v>
      </c>
      <c r="C14" s="286">
        <v>0.2</v>
      </c>
      <c r="D14" s="286">
        <v>0.3</v>
      </c>
      <c r="E14" s="286">
        <v>0.3</v>
      </c>
      <c r="F14" s="286">
        <v>0.2</v>
      </c>
      <c r="G14" s="286">
        <v>0</v>
      </c>
      <c r="H14" s="286"/>
      <c r="I14" s="286"/>
      <c r="J14" s="286">
        <f t="shared" si="0"/>
        <v>1</v>
      </c>
      <c r="K14" s="346">
        <f>SUMPRODUCT(B14:I14,'ANNUAL CURVES'!F10:M10)</f>
        <v>0.62645833333333334</v>
      </c>
      <c r="M14" s="8">
        <f>'MONTHLY CURVES'!C10</f>
        <v>37288</v>
      </c>
      <c r="N14" s="329">
        <f t="shared" si="1"/>
        <v>0</v>
      </c>
      <c r="O14" s="287">
        <f t="shared" si="2"/>
        <v>0</v>
      </c>
      <c r="P14" s="287">
        <f>SUMIF($A$10:$A$33,YEAR(M14),D$10:$D$33)</f>
        <v>0.45</v>
      </c>
      <c r="Q14" s="287">
        <f t="shared" si="3"/>
        <v>0.45</v>
      </c>
      <c r="R14" s="287">
        <f t="shared" si="4"/>
        <v>0.1</v>
      </c>
      <c r="S14" s="287">
        <f t="shared" si="5"/>
        <v>0</v>
      </c>
      <c r="T14" s="33"/>
      <c r="U14" s="33"/>
      <c r="V14" s="331">
        <f>SUMPRODUCT(N14:S14,'MONTHLY CURVES'!H10:M10)</f>
        <v>2.0115000000000003</v>
      </c>
    </row>
    <row r="15" spans="1:22" x14ac:dyDescent="0.25">
      <c r="A15">
        <f>+'ANNUAL CURVES'!A11</f>
        <v>2006</v>
      </c>
      <c r="B15" s="345">
        <v>0.7</v>
      </c>
      <c r="C15" s="286">
        <v>0.15</v>
      </c>
      <c r="D15" s="286">
        <v>0</v>
      </c>
      <c r="E15" s="286">
        <v>0</v>
      </c>
      <c r="F15" s="286">
        <v>0</v>
      </c>
      <c r="G15" s="286">
        <v>0.15</v>
      </c>
      <c r="H15" s="286"/>
      <c r="I15" s="286"/>
      <c r="J15" s="286">
        <f t="shared" si="0"/>
        <v>1</v>
      </c>
      <c r="K15" s="346">
        <f>SUMPRODUCT(B15:I15,'ANNUAL CURVES'!F11:M11)</f>
        <v>0.10145833333333332</v>
      </c>
      <c r="M15" s="8">
        <f>'MONTHLY CURVES'!C11</f>
        <v>37316</v>
      </c>
      <c r="N15" s="329">
        <f t="shared" si="1"/>
        <v>0</v>
      </c>
      <c r="O15" s="287">
        <f t="shared" si="2"/>
        <v>0</v>
      </c>
      <c r="P15" s="287">
        <f>SUMIF($A$10:$A$33,YEAR(M15),D$10:$D$33)</f>
        <v>0.45</v>
      </c>
      <c r="Q15" s="287">
        <f t="shared" si="3"/>
        <v>0.45</v>
      </c>
      <c r="R15" s="287">
        <f t="shared" si="4"/>
        <v>0.1</v>
      </c>
      <c r="S15" s="287">
        <f t="shared" si="5"/>
        <v>0</v>
      </c>
      <c r="T15" s="33"/>
      <c r="U15" s="33"/>
      <c r="V15" s="331">
        <f>SUMPRODUCT(N15:S15,'MONTHLY CURVES'!H11:M11)</f>
        <v>0.79825000000000002</v>
      </c>
    </row>
    <row r="16" spans="1:22" x14ac:dyDescent="0.25">
      <c r="A16">
        <f>+'ANNUAL CURVES'!A12</f>
        <v>2007</v>
      </c>
      <c r="B16" s="345">
        <v>1</v>
      </c>
      <c r="C16" s="286">
        <v>0</v>
      </c>
      <c r="D16" s="286">
        <v>0</v>
      </c>
      <c r="E16" s="286">
        <v>0</v>
      </c>
      <c r="F16" s="286">
        <f>+F15</f>
        <v>0</v>
      </c>
      <c r="G16" s="286">
        <v>0</v>
      </c>
      <c r="H16" s="286"/>
      <c r="I16" s="286"/>
      <c r="J16" s="286">
        <f t="shared" si="0"/>
        <v>1</v>
      </c>
      <c r="K16" s="346">
        <f>SUMPRODUCT(B16:I16,'ANNUAL CURVES'!F12:M12)</f>
        <v>-9.166666666666666E-2</v>
      </c>
      <c r="M16" s="8">
        <f>'MONTHLY CURVES'!C12</f>
        <v>37347</v>
      </c>
      <c r="N16" s="329">
        <f t="shared" si="1"/>
        <v>0</v>
      </c>
      <c r="O16" s="287">
        <f t="shared" si="2"/>
        <v>0</v>
      </c>
      <c r="P16" s="287">
        <f>SUMIF($A$10:$A$33,YEAR(M16),D$10:$D$33)</f>
        <v>0.45</v>
      </c>
      <c r="Q16" s="287">
        <f t="shared" si="3"/>
        <v>0.45</v>
      </c>
      <c r="R16" s="287">
        <f t="shared" si="4"/>
        <v>0.1</v>
      </c>
      <c r="S16" s="287">
        <f t="shared" si="5"/>
        <v>0</v>
      </c>
      <c r="T16" s="33"/>
      <c r="U16" s="33"/>
      <c r="V16" s="331">
        <f>SUMPRODUCT(N16:S16,'MONTHLY CURVES'!H12:M12)</f>
        <v>0.41825000000000001</v>
      </c>
    </row>
    <row r="17" spans="1:22" x14ac:dyDescent="0.25">
      <c r="A17">
        <f>+'ANNUAL CURVES'!A13</f>
        <v>2008</v>
      </c>
      <c r="B17" s="345">
        <f t="shared" ref="B17:B33" si="6">+B16</f>
        <v>1</v>
      </c>
      <c r="C17" s="286">
        <f t="shared" ref="C17:C33" si="7">+C16</f>
        <v>0</v>
      </c>
      <c r="D17" s="286">
        <f t="shared" ref="D17:D33" si="8">+D16</f>
        <v>0</v>
      </c>
      <c r="E17" s="286">
        <f t="shared" ref="E17:E33" si="9">+E16</f>
        <v>0</v>
      </c>
      <c r="F17" s="286">
        <f t="shared" ref="F17:F33" si="10">+F16</f>
        <v>0</v>
      </c>
      <c r="G17" s="286">
        <v>0</v>
      </c>
      <c r="H17" s="286"/>
      <c r="I17" s="286"/>
      <c r="J17" s="286">
        <f t="shared" si="0"/>
        <v>1</v>
      </c>
      <c r="K17" s="346">
        <f>SUMPRODUCT(B17:I17,'ANNUAL CURVES'!F13:M13)</f>
        <v>-8.7500000000000022E-2</v>
      </c>
      <c r="M17" s="8">
        <f>'MONTHLY CURVES'!C13</f>
        <v>37377</v>
      </c>
      <c r="N17" s="329">
        <f t="shared" si="1"/>
        <v>0</v>
      </c>
      <c r="O17" s="287">
        <f t="shared" si="2"/>
        <v>0</v>
      </c>
      <c r="P17" s="287">
        <f>SUMIF($A$10:$A$33,YEAR(M17),D$10:$D$33)</f>
        <v>0.45</v>
      </c>
      <c r="Q17" s="287">
        <f t="shared" si="3"/>
        <v>0.45</v>
      </c>
      <c r="R17" s="287">
        <f t="shared" si="4"/>
        <v>0.1</v>
      </c>
      <c r="S17" s="287">
        <f t="shared" si="5"/>
        <v>0</v>
      </c>
      <c r="T17" s="33"/>
      <c r="U17" s="33"/>
      <c r="V17" s="331">
        <f>SUMPRODUCT(N17:S17,'MONTHLY CURVES'!H13:M13)</f>
        <v>0.37600000000000006</v>
      </c>
    </row>
    <row r="18" spans="1:22" x14ac:dyDescent="0.25">
      <c r="A18">
        <f>+'ANNUAL CURVES'!A14</f>
        <v>2009</v>
      </c>
      <c r="B18" s="345">
        <f t="shared" si="6"/>
        <v>1</v>
      </c>
      <c r="C18" s="286">
        <f t="shared" si="7"/>
        <v>0</v>
      </c>
      <c r="D18" s="286">
        <f t="shared" si="8"/>
        <v>0</v>
      </c>
      <c r="E18" s="286">
        <f t="shared" si="9"/>
        <v>0</v>
      </c>
      <c r="F18" s="286">
        <f t="shared" si="10"/>
        <v>0</v>
      </c>
      <c r="G18" s="286">
        <f t="shared" ref="G18:G33" si="11">+G17</f>
        <v>0</v>
      </c>
      <c r="H18" s="286"/>
      <c r="I18" s="286"/>
      <c r="J18" s="286">
        <f t="shared" si="0"/>
        <v>1</v>
      </c>
      <c r="K18" s="346">
        <f>SUMPRODUCT(B18:I18,'ANNUAL CURVES'!F14:M14)</f>
        <v>-7.6583333333333323E-2</v>
      </c>
      <c r="M18" s="8">
        <f>'MONTHLY CURVES'!C14</f>
        <v>37408</v>
      </c>
      <c r="N18" s="329">
        <f t="shared" si="1"/>
        <v>0</v>
      </c>
      <c r="O18" s="287">
        <f t="shared" si="2"/>
        <v>0</v>
      </c>
      <c r="P18" s="287">
        <f>SUMIF($A$10:$A$33,YEAR(M18),D$10:$D$33)</f>
        <v>0.45</v>
      </c>
      <c r="Q18" s="287">
        <f t="shared" si="3"/>
        <v>0.45</v>
      </c>
      <c r="R18" s="287">
        <f t="shared" si="4"/>
        <v>0.1</v>
      </c>
      <c r="S18" s="287">
        <f t="shared" si="5"/>
        <v>0</v>
      </c>
      <c r="T18" s="33"/>
      <c r="U18" s="33"/>
      <c r="V18" s="331">
        <f>SUMPRODUCT(N18:S18,'MONTHLY CURVES'!H14:M14)</f>
        <v>0.39075000000000004</v>
      </c>
    </row>
    <row r="19" spans="1:22" x14ac:dyDescent="0.25">
      <c r="A19">
        <f>+'ANNUAL CURVES'!A15</f>
        <v>2010</v>
      </c>
      <c r="B19" s="345">
        <f t="shared" si="6"/>
        <v>1</v>
      </c>
      <c r="C19" s="286">
        <f t="shared" si="7"/>
        <v>0</v>
      </c>
      <c r="D19" s="286">
        <f t="shared" si="8"/>
        <v>0</v>
      </c>
      <c r="E19" s="286">
        <f t="shared" si="9"/>
        <v>0</v>
      </c>
      <c r="F19" s="286">
        <f t="shared" si="10"/>
        <v>0</v>
      </c>
      <c r="G19" s="286">
        <f t="shared" si="11"/>
        <v>0</v>
      </c>
      <c r="H19" s="286"/>
      <c r="I19" s="286"/>
      <c r="J19" s="286">
        <f t="shared" si="0"/>
        <v>1</v>
      </c>
      <c r="K19" s="346">
        <f>SUMPRODUCT(B19:I19,'ANNUAL CURVES'!F15:M15)</f>
        <v>-7.3583333333333334E-2</v>
      </c>
      <c r="M19" s="8">
        <f>'MONTHLY CURVES'!C15</f>
        <v>37438</v>
      </c>
      <c r="N19" s="329">
        <f t="shared" si="1"/>
        <v>0</v>
      </c>
      <c r="O19" s="287">
        <f t="shared" si="2"/>
        <v>0</v>
      </c>
      <c r="P19" s="287">
        <f>SUMIF($A$10:$A$33,YEAR(M19),D$10:$D$33)</f>
        <v>0.45</v>
      </c>
      <c r="Q19" s="287">
        <f t="shared" si="3"/>
        <v>0.45</v>
      </c>
      <c r="R19" s="287">
        <f t="shared" si="4"/>
        <v>0.1</v>
      </c>
      <c r="S19" s="287">
        <f t="shared" si="5"/>
        <v>0</v>
      </c>
      <c r="T19" s="33"/>
      <c r="U19" s="33"/>
      <c r="V19" s="331">
        <f>SUMPRODUCT(N19:S19,'MONTHLY CURVES'!H15:M15)</f>
        <v>0.42699999999999999</v>
      </c>
    </row>
    <row r="20" spans="1:22" x14ac:dyDescent="0.25">
      <c r="A20">
        <f>+'ANNUAL CURVES'!A16</f>
        <v>2011</v>
      </c>
      <c r="B20" s="345">
        <f t="shared" si="6"/>
        <v>1</v>
      </c>
      <c r="C20" s="286">
        <f t="shared" si="7"/>
        <v>0</v>
      </c>
      <c r="D20" s="286">
        <f t="shared" si="8"/>
        <v>0</v>
      </c>
      <c r="E20" s="286">
        <f t="shared" si="9"/>
        <v>0</v>
      </c>
      <c r="F20" s="286">
        <f t="shared" si="10"/>
        <v>0</v>
      </c>
      <c r="G20" s="286">
        <f t="shared" si="11"/>
        <v>0</v>
      </c>
      <c r="H20" s="286"/>
      <c r="I20" s="286"/>
      <c r="J20" s="286">
        <f t="shared" si="0"/>
        <v>1</v>
      </c>
      <c r="K20" s="346">
        <f>SUMPRODUCT(B20:I20,'ANNUAL CURVES'!F16:M16)</f>
        <v>-7.0583333333333331E-2</v>
      </c>
      <c r="M20" s="8">
        <f>'MONTHLY CURVES'!C16</f>
        <v>37469</v>
      </c>
      <c r="N20" s="329">
        <f t="shared" si="1"/>
        <v>0</v>
      </c>
      <c r="O20" s="287">
        <f t="shared" si="2"/>
        <v>0</v>
      </c>
      <c r="P20" s="287">
        <f>SUMIF($A$10:$A$33,YEAR(M20),D$10:$D$33)</f>
        <v>0.45</v>
      </c>
      <c r="Q20" s="287">
        <f t="shared" si="3"/>
        <v>0.45</v>
      </c>
      <c r="R20" s="287">
        <f t="shared" si="4"/>
        <v>0.1</v>
      </c>
      <c r="S20" s="287">
        <f t="shared" si="5"/>
        <v>0</v>
      </c>
      <c r="T20" s="33"/>
      <c r="U20" s="33"/>
      <c r="V20" s="331">
        <f>SUMPRODUCT(N20:S20,'MONTHLY CURVES'!H16:M16)</f>
        <v>0.41575000000000001</v>
      </c>
    </row>
    <row r="21" spans="1:22" x14ac:dyDescent="0.25">
      <c r="A21">
        <f>+'ANNUAL CURVES'!A17</f>
        <v>2012</v>
      </c>
      <c r="B21" s="345">
        <f t="shared" si="6"/>
        <v>1</v>
      </c>
      <c r="C21" s="286">
        <f t="shared" si="7"/>
        <v>0</v>
      </c>
      <c r="D21" s="286">
        <f t="shared" si="8"/>
        <v>0</v>
      </c>
      <c r="E21" s="286">
        <f t="shared" si="9"/>
        <v>0</v>
      </c>
      <c r="F21" s="286">
        <f t="shared" si="10"/>
        <v>0</v>
      </c>
      <c r="G21" s="286">
        <f t="shared" si="11"/>
        <v>0</v>
      </c>
      <c r="H21" s="286"/>
      <c r="I21" s="286"/>
      <c r="J21" s="286">
        <f t="shared" si="0"/>
        <v>1</v>
      </c>
      <c r="K21" s="346">
        <f>SUMPRODUCT(B21:I21,'ANNUAL CURVES'!F17:M17)</f>
        <v>-6.7583333333333342E-2</v>
      </c>
      <c r="M21" s="8">
        <f>'MONTHLY CURVES'!C17</f>
        <v>37500</v>
      </c>
      <c r="N21" s="329">
        <f t="shared" si="1"/>
        <v>0</v>
      </c>
      <c r="O21" s="287">
        <f t="shared" si="2"/>
        <v>0</v>
      </c>
      <c r="P21" s="287">
        <f>SUMIF($A$10:$A$33,YEAR(M21),D$10:$D$33)</f>
        <v>0.45</v>
      </c>
      <c r="Q21" s="287">
        <f t="shared" si="3"/>
        <v>0.45</v>
      </c>
      <c r="R21" s="287">
        <f t="shared" si="4"/>
        <v>0.1</v>
      </c>
      <c r="S21" s="287">
        <f t="shared" si="5"/>
        <v>0</v>
      </c>
      <c r="T21" s="33"/>
      <c r="U21" s="33"/>
      <c r="V21" s="331">
        <f>SUMPRODUCT(N21:S21,'MONTHLY CURVES'!H17:M17)</f>
        <v>0.37724999999999997</v>
      </c>
    </row>
    <row r="22" spans="1:22" x14ac:dyDescent="0.25">
      <c r="A22">
        <f>+'ANNUAL CURVES'!A18</f>
        <v>2013</v>
      </c>
      <c r="B22" s="345">
        <f t="shared" si="6"/>
        <v>1</v>
      </c>
      <c r="C22" s="286">
        <f t="shared" si="7"/>
        <v>0</v>
      </c>
      <c r="D22" s="286">
        <f t="shared" si="8"/>
        <v>0</v>
      </c>
      <c r="E22" s="286">
        <f t="shared" si="9"/>
        <v>0</v>
      </c>
      <c r="F22" s="286">
        <f t="shared" si="10"/>
        <v>0</v>
      </c>
      <c r="G22" s="286">
        <f t="shared" si="11"/>
        <v>0</v>
      </c>
      <c r="H22" s="286"/>
      <c r="I22" s="286"/>
      <c r="J22" s="286">
        <f t="shared" si="0"/>
        <v>1</v>
      </c>
      <c r="K22" s="346">
        <f>SUMPRODUCT(B22:I22,'ANNUAL CURVES'!F18:M18)</f>
        <v>-6.458333333333334E-2</v>
      </c>
      <c r="M22" s="8">
        <f>'MONTHLY CURVES'!C18</f>
        <v>37530</v>
      </c>
      <c r="N22" s="329">
        <f t="shared" si="1"/>
        <v>0</v>
      </c>
      <c r="O22" s="287">
        <f t="shared" si="2"/>
        <v>0</v>
      </c>
      <c r="P22" s="287">
        <f>SUMIF($A$10:$A$33,YEAR(M22),D$10:$D$33)</f>
        <v>0.45</v>
      </c>
      <c r="Q22" s="287">
        <f t="shared" si="3"/>
        <v>0.45</v>
      </c>
      <c r="R22" s="287">
        <f t="shared" si="4"/>
        <v>0.1</v>
      </c>
      <c r="S22" s="287">
        <f t="shared" si="5"/>
        <v>0</v>
      </c>
      <c r="T22" s="33"/>
      <c r="U22" s="33"/>
      <c r="V22" s="331">
        <f>SUMPRODUCT(N22:S22,'MONTHLY CURVES'!H18:M18)</f>
        <v>0.39974999999999999</v>
      </c>
    </row>
    <row r="23" spans="1:22" x14ac:dyDescent="0.25">
      <c r="A23">
        <f>+'ANNUAL CURVES'!A19</f>
        <v>2014</v>
      </c>
      <c r="B23" s="345">
        <f t="shared" si="6"/>
        <v>1</v>
      </c>
      <c r="C23" s="286">
        <f t="shared" si="7"/>
        <v>0</v>
      </c>
      <c r="D23" s="286">
        <f t="shared" si="8"/>
        <v>0</v>
      </c>
      <c r="E23" s="286">
        <f t="shared" si="9"/>
        <v>0</v>
      </c>
      <c r="F23" s="286">
        <f t="shared" si="10"/>
        <v>0</v>
      </c>
      <c r="G23" s="286">
        <f t="shared" si="11"/>
        <v>0</v>
      </c>
      <c r="H23" s="286"/>
      <c r="I23" s="286"/>
      <c r="J23" s="286">
        <f t="shared" si="0"/>
        <v>1</v>
      </c>
      <c r="K23" s="346">
        <f>SUMPRODUCT(B23:I23,'ANNUAL CURVES'!F19:M19)</f>
        <v>-6.158333333333333E-2</v>
      </c>
      <c r="M23" s="8">
        <f>'MONTHLY CURVES'!C19</f>
        <v>37561</v>
      </c>
      <c r="N23" s="329">
        <f t="shared" si="1"/>
        <v>0</v>
      </c>
      <c r="O23" s="287">
        <f t="shared" si="2"/>
        <v>0</v>
      </c>
      <c r="P23" s="287">
        <f>SUMIF($A$10:$A$33,YEAR(M23),D$10:$D$33)</f>
        <v>0.45</v>
      </c>
      <c r="Q23" s="287">
        <f t="shared" si="3"/>
        <v>0.45</v>
      </c>
      <c r="R23" s="287">
        <f t="shared" si="4"/>
        <v>0.1</v>
      </c>
      <c r="S23" s="287">
        <f t="shared" si="5"/>
        <v>0</v>
      </c>
      <c r="T23" s="33"/>
      <c r="U23" s="33"/>
      <c r="V23" s="331">
        <f>SUMPRODUCT(N23:S23,'MONTHLY CURVES'!H19:M19)</f>
        <v>0.57925000000000004</v>
      </c>
    </row>
    <row r="24" spans="1:22" x14ac:dyDescent="0.25">
      <c r="A24">
        <f>+'ANNUAL CURVES'!A20</f>
        <v>2015</v>
      </c>
      <c r="B24" s="345">
        <f t="shared" si="6"/>
        <v>1</v>
      </c>
      <c r="C24" s="286">
        <f t="shared" si="7"/>
        <v>0</v>
      </c>
      <c r="D24" s="286">
        <f t="shared" si="8"/>
        <v>0</v>
      </c>
      <c r="E24" s="286">
        <f t="shared" si="9"/>
        <v>0</v>
      </c>
      <c r="F24" s="286">
        <f t="shared" si="10"/>
        <v>0</v>
      </c>
      <c r="G24" s="286">
        <f t="shared" si="11"/>
        <v>0</v>
      </c>
      <c r="H24" s="286"/>
      <c r="I24" s="286"/>
      <c r="J24" s="286">
        <f t="shared" si="0"/>
        <v>1</v>
      </c>
      <c r="K24" s="346">
        <f>SUMPRODUCT(B24:I24,'ANNUAL CURVES'!F20:M20)</f>
        <v>-5.9791666666666653E-2</v>
      </c>
      <c r="M24" s="8">
        <f>'MONTHLY CURVES'!C20</f>
        <v>37591</v>
      </c>
      <c r="N24" s="329">
        <f t="shared" si="1"/>
        <v>0</v>
      </c>
      <c r="O24" s="287">
        <f t="shared" si="2"/>
        <v>0</v>
      </c>
      <c r="P24" s="287">
        <f>SUMIF($A$10:$A$33,YEAR(M24),D$10:$D$33)</f>
        <v>0.45</v>
      </c>
      <c r="Q24" s="287">
        <f t="shared" si="3"/>
        <v>0.45</v>
      </c>
      <c r="R24" s="287">
        <f t="shared" si="4"/>
        <v>0.1</v>
      </c>
      <c r="S24" s="287">
        <f t="shared" si="5"/>
        <v>0</v>
      </c>
      <c r="T24" s="33"/>
      <c r="U24" s="33"/>
      <c r="V24" s="331">
        <f>SUMPRODUCT(N24:S24,'MONTHLY CURVES'!H20:M20)</f>
        <v>1.1280000000000001</v>
      </c>
    </row>
    <row r="25" spans="1:22" x14ac:dyDescent="0.25">
      <c r="A25">
        <f>+'ANNUAL CURVES'!A21</f>
        <v>2016</v>
      </c>
      <c r="B25" s="345">
        <f t="shared" si="6"/>
        <v>1</v>
      </c>
      <c r="C25" s="286">
        <f t="shared" si="7"/>
        <v>0</v>
      </c>
      <c r="D25" s="286">
        <f t="shared" si="8"/>
        <v>0</v>
      </c>
      <c r="E25" s="286">
        <f t="shared" si="9"/>
        <v>0</v>
      </c>
      <c r="F25" s="286">
        <f t="shared" si="10"/>
        <v>0</v>
      </c>
      <c r="G25" s="286">
        <f t="shared" si="11"/>
        <v>0</v>
      </c>
      <c r="H25" s="286"/>
      <c r="I25" s="286"/>
      <c r="J25" s="286">
        <f t="shared" si="0"/>
        <v>1</v>
      </c>
      <c r="K25" s="346">
        <f>SUMPRODUCT(B25:I25,'ANNUAL CURVES'!F21:M21)</f>
        <v>-6.4999999999999988E-2</v>
      </c>
      <c r="M25" s="8">
        <f>'MONTHLY CURVES'!C21</f>
        <v>37622</v>
      </c>
      <c r="N25" s="329">
        <f t="shared" si="1"/>
        <v>0</v>
      </c>
      <c r="O25" s="287">
        <f t="shared" si="2"/>
        <v>0.15</v>
      </c>
      <c r="P25" s="287">
        <f>SUMIF($A$10:$A$33,YEAR(M25),D$10:$D$33)</f>
        <v>0.35</v>
      </c>
      <c r="Q25" s="287">
        <f t="shared" si="3"/>
        <v>0.35</v>
      </c>
      <c r="R25" s="287">
        <f t="shared" si="4"/>
        <v>0.15</v>
      </c>
      <c r="S25" s="287">
        <f t="shared" si="5"/>
        <v>0</v>
      </c>
      <c r="T25" s="33"/>
      <c r="U25" s="33"/>
      <c r="V25" s="331">
        <f>SUMPRODUCT(N25:S25,'MONTHLY CURVES'!H21:M21)</f>
        <v>1.6207499999999999</v>
      </c>
    </row>
    <row r="26" spans="1:22" x14ac:dyDescent="0.25">
      <c r="A26">
        <f>+'ANNUAL CURVES'!A22</f>
        <v>2017</v>
      </c>
      <c r="B26" s="345">
        <f t="shared" si="6"/>
        <v>1</v>
      </c>
      <c r="C26" s="286">
        <f t="shared" si="7"/>
        <v>0</v>
      </c>
      <c r="D26" s="286">
        <f t="shared" si="8"/>
        <v>0</v>
      </c>
      <c r="E26" s="286">
        <f t="shared" si="9"/>
        <v>0</v>
      </c>
      <c r="F26" s="286">
        <f t="shared" si="10"/>
        <v>0</v>
      </c>
      <c r="G26" s="286">
        <f t="shared" si="11"/>
        <v>0</v>
      </c>
      <c r="H26" s="286"/>
      <c r="I26" s="286"/>
      <c r="J26" s="286">
        <f t="shared" si="0"/>
        <v>1</v>
      </c>
      <c r="K26" s="346">
        <f>SUMPRODUCT(B26:I26,'ANNUAL CURVES'!F22:M22)</f>
        <v>-6.4999999999999988E-2</v>
      </c>
      <c r="M26" s="8">
        <f>'MONTHLY CURVES'!C22</f>
        <v>37653</v>
      </c>
      <c r="N26" s="329">
        <f t="shared" si="1"/>
        <v>0</v>
      </c>
      <c r="O26" s="287">
        <f t="shared" si="2"/>
        <v>0.15</v>
      </c>
      <c r="P26" s="287">
        <f>SUMIF($A$10:$A$33,YEAR(M26),D$10:$D$33)</f>
        <v>0.35</v>
      </c>
      <c r="Q26" s="287">
        <f t="shared" si="3"/>
        <v>0.35</v>
      </c>
      <c r="R26" s="287">
        <f t="shared" si="4"/>
        <v>0.15</v>
      </c>
      <c r="S26" s="287">
        <f t="shared" si="5"/>
        <v>0</v>
      </c>
      <c r="T26" s="33"/>
      <c r="U26" s="33"/>
      <c r="V26" s="331">
        <f>SUMPRODUCT(N26:S26,'MONTHLY CURVES'!H22:M22)</f>
        <v>1.61625</v>
      </c>
    </row>
    <row r="27" spans="1:22" x14ac:dyDescent="0.25">
      <c r="A27">
        <f>+'ANNUAL CURVES'!A23</f>
        <v>2018</v>
      </c>
      <c r="B27" s="345">
        <f t="shared" si="6"/>
        <v>1</v>
      </c>
      <c r="C27" s="286">
        <f t="shared" si="7"/>
        <v>0</v>
      </c>
      <c r="D27" s="286">
        <f t="shared" si="8"/>
        <v>0</v>
      </c>
      <c r="E27" s="286">
        <f t="shared" si="9"/>
        <v>0</v>
      </c>
      <c r="F27" s="286">
        <f t="shared" si="10"/>
        <v>0</v>
      </c>
      <c r="G27" s="286">
        <f t="shared" si="11"/>
        <v>0</v>
      </c>
      <c r="H27" s="286"/>
      <c r="I27" s="286"/>
      <c r="J27" s="286">
        <f t="shared" si="0"/>
        <v>1</v>
      </c>
      <c r="K27" s="346">
        <f>SUMPRODUCT(B27:I27,'ANNUAL CURVES'!F23:M23)</f>
        <v>-6.4999999999999988E-2</v>
      </c>
      <c r="M27" s="8">
        <f>'MONTHLY CURVES'!C23</f>
        <v>37681</v>
      </c>
      <c r="N27" s="329">
        <f t="shared" si="1"/>
        <v>0</v>
      </c>
      <c r="O27" s="287">
        <f t="shared" si="2"/>
        <v>0.15</v>
      </c>
      <c r="P27" s="287">
        <f>SUMIF($A$10:$A$33,YEAR(M27),D$10:$D$33)</f>
        <v>0.35</v>
      </c>
      <c r="Q27" s="287">
        <f t="shared" si="3"/>
        <v>0.35</v>
      </c>
      <c r="R27" s="287">
        <f t="shared" si="4"/>
        <v>0.15</v>
      </c>
      <c r="S27" s="287">
        <f t="shared" si="5"/>
        <v>0</v>
      </c>
      <c r="T27" s="33"/>
      <c r="U27" s="33"/>
      <c r="V27" s="331">
        <f>SUMPRODUCT(N27:S27,'MONTHLY CURVES'!H23:M23)</f>
        <v>0.67474999999999996</v>
      </c>
    </row>
    <row r="28" spans="1:22" x14ac:dyDescent="0.25">
      <c r="A28">
        <f>+'ANNUAL CURVES'!A24</f>
        <v>2019</v>
      </c>
      <c r="B28" s="345">
        <f t="shared" si="6"/>
        <v>1</v>
      </c>
      <c r="C28" s="286">
        <f t="shared" si="7"/>
        <v>0</v>
      </c>
      <c r="D28" s="286">
        <f t="shared" si="8"/>
        <v>0</v>
      </c>
      <c r="E28" s="286">
        <f t="shared" si="9"/>
        <v>0</v>
      </c>
      <c r="F28" s="286">
        <f t="shared" si="10"/>
        <v>0</v>
      </c>
      <c r="G28" s="286">
        <f t="shared" si="11"/>
        <v>0</v>
      </c>
      <c r="H28" s="286"/>
      <c r="I28" s="286"/>
      <c r="J28" s="286">
        <f t="shared" si="0"/>
        <v>1</v>
      </c>
      <c r="K28" s="346">
        <f>SUMPRODUCT(B28:I28,'ANNUAL CURVES'!F24:M24)</f>
        <v>-6.4999999999999988E-2</v>
      </c>
      <c r="M28" s="8">
        <f>'MONTHLY CURVES'!C24</f>
        <v>37712</v>
      </c>
      <c r="N28" s="329">
        <f t="shared" si="1"/>
        <v>0</v>
      </c>
      <c r="O28" s="287">
        <f t="shared" si="2"/>
        <v>0.15</v>
      </c>
      <c r="P28" s="287">
        <f>SUMIF($A$10:$A$33,YEAR(M28),D$10:$D$33)</f>
        <v>0.35</v>
      </c>
      <c r="Q28" s="287">
        <f t="shared" si="3"/>
        <v>0.35</v>
      </c>
      <c r="R28" s="287">
        <f t="shared" si="4"/>
        <v>0.15</v>
      </c>
      <c r="S28" s="287">
        <f t="shared" si="5"/>
        <v>0</v>
      </c>
      <c r="T28" s="33"/>
      <c r="U28" s="33"/>
      <c r="V28" s="331">
        <f>SUMPRODUCT(N28:S28,'MONTHLY CURVES'!H24:M24)</f>
        <v>0.38287499999999997</v>
      </c>
    </row>
    <row r="29" spans="1:22" x14ac:dyDescent="0.25">
      <c r="A29">
        <f>+'ANNUAL CURVES'!A25</f>
        <v>2020</v>
      </c>
      <c r="B29" s="345">
        <f t="shared" si="6"/>
        <v>1</v>
      </c>
      <c r="C29" s="286">
        <f t="shared" si="7"/>
        <v>0</v>
      </c>
      <c r="D29" s="286">
        <f t="shared" si="8"/>
        <v>0</v>
      </c>
      <c r="E29" s="286">
        <f t="shared" si="9"/>
        <v>0</v>
      </c>
      <c r="F29" s="286">
        <f t="shared" si="10"/>
        <v>0</v>
      </c>
      <c r="G29" s="286">
        <f t="shared" si="11"/>
        <v>0</v>
      </c>
      <c r="H29" s="286"/>
      <c r="I29" s="286"/>
      <c r="J29" s="286">
        <f t="shared" si="0"/>
        <v>1</v>
      </c>
      <c r="K29" s="346">
        <f>SUMPRODUCT(B29:I29,'ANNUAL CURVES'!F25:M25)</f>
        <v>-6.4999999999999988E-2</v>
      </c>
      <c r="M29" s="8">
        <f>'MONTHLY CURVES'!C25</f>
        <v>37742</v>
      </c>
      <c r="N29" s="329">
        <f t="shared" si="1"/>
        <v>0</v>
      </c>
      <c r="O29" s="287">
        <f t="shared" si="2"/>
        <v>0.15</v>
      </c>
      <c r="P29" s="287">
        <f>SUMIF($A$10:$A$33,YEAR(M29),D$10:$D$33)</f>
        <v>0.35</v>
      </c>
      <c r="Q29" s="287">
        <f t="shared" si="3"/>
        <v>0.35</v>
      </c>
      <c r="R29" s="287">
        <f t="shared" si="4"/>
        <v>0.15</v>
      </c>
      <c r="S29" s="287">
        <f t="shared" si="5"/>
        <v>0</v>
      </c>
      <c r="T29" s="33"/>
      <c r="U29" s="33"/>
      <c r="V29" s="331">
        <f>SUMPRODUCT(N29:S29,'MONTHLY CURVES'!H25:M25)</f>
        <v>0.34075</v>
      </c>
    </row>
    <row r="30" spans="1:22" x14ac:dyDescent="0.25">
      <c r="A30">
        <f>+'ANNUAL CURVES'!A26</f>
        <v>2021</v>
      </c>
      <c r="B30" s="345">
        <f t="shared" si="6"/>
        <v>1</v>
      </c>
      <c r="C30" s="286">
        <f t="shared" si="7"/>
        <v>0</v>
      </c>
      <c r="D30" s="286">
        <f t="shared" si="8"/>
        <v>0</v>
      </c>
      <c r="E30" s="286">
        <f t="shared" si="9"/>
        <v>0</v>
      </c>
      <c r="F30" s="286">
        <f t="shared" si="10"/>
        <v>0</v>
      </c>
      <c r="G30" s="286">
        <f t="shared" si="11"/>
        <v>0</v>
      </c>
      <c r="H30" s="286"/>
      <c r="I30" s="286"/>
      <c r="J30" s="286">
        <f t="shared" si="0"/>
        <v>1</v>
      </c>
      <c r="K30" s="346">
        <f>SUMPRODUCT(B30:I30,'ANNUAL CURVES'!F26:M26)</f>
        <v>-6.4999999999999988E-2</v>
      </c>
      <c r="M30" s="8">
        <f>'MONTHLY CURVES'!C26</f>
        <v>37773</v>
      </c>
      <c r="N30" s="329">
        <f t="shared" si="1"/>
        <v>0</v>
      </c>
      <c r="O30" s="287">
        <f t="shared" si="2"/>
        <v>0.15</v>
      </c>
      <c r="P30" s="287">
        <f>SUMIF($A$10:$A$33,YEAR(M30),D$10:$D$33)</f>
        <v>0.35</v>
      </c>
      <c r="Q30" s="287">
        <f t="shared" si="3"/>
        <v>0.35</v>
      </c>
      <c r="R30" s="287">
        <f t="shared" si="4"/>
        <v>0.15</v>
      </c>
      <c r="S30" s="287">
        <f t="shared" si="5"/>
        <v>0</v>
      </c>
      <c r="T30" s="33"/>
      <c r="U30" s="33"/>
      <c r="V30" s="331">
        <f>SUMPRODUCT(N30:S30,'MONTHLY CURVES'!H26:M26)</f>
        <v>0.37437500000000001</v>
      </c>
    </row>
    <row r="31" spans="1:22" x14ac:dyDescent="0.25">
      <c r="A31">
        <f>+'ANNUAL CURVES'!A27</f>
        <v>2022</v>
      </c>
      <c r="B31" s="345">
        <f t="shared" si="6"/>
        <v>1</v>
      </c>
      <c r="C31" s="286">
        <f t="shared" si="7"/>
        <v>0</v>
      </c>
      <c r="D31" s="286">
        <f t="shared" si="8"/>
        <v>0</v>
      </c>
      <c r="E31" s="286">
        <f t="shared" si="9"/>
        <v>0</v>
      </c>
      <c r="F31" s="286">
        <f t="shared" si="10"/>
        <v>0</v>
      </c>
      <c r="G31" s="286">
        <f t="shared" si="11"/>
        <v>0</v>
      </c>
      <c r="H31" s="286"/>
      <c r="I31" s="286"/>
      <c r="J31" s="286">
        <f t="shared" si="0"/>
        <v>1</v>
      </c>
      <c r="K31" s="346">
        <f>SUMPRODUCT(B31:I31,'ANNUAL CURVES'!F27:M27)</f>
        <v>-6.4999999999999988E-2</v>
      </c>
      <c r="M31" s="8">
        <f>'MONTHLY CURVES'!C27</f>
        <v>37803</v>
      </c>
      <c r="N31" s="329">
        <f t="shared" si="1"/>
        <v>0</v>
      </c>
      <c r="O31" s="287">
        <f t="shared" si="2"/>
        <v>0.15</v>
      </c>
      <c r="P31" s="287">
        <f>SUMIF($A$10:$A$33,YEAR(M31),D$10:$D$33)</f>
        <v>0.35</v>
      </c>
      <c r="Q31" s="287">
        <f t="shared" si="3"/>
        <v>0.35</v>
      </c>
      <c r="R31" s="287">
        <f t="shared" si="4"/>
        <v>0.15</v>
      </c>
      <c r="S31" s="287">
        <f t="shared" si="5"/>
        <v>0</v>
      </c>
      <c r="T31" s="33"/>
      <c r="U31" s="33"/>
      <c r="V31" s="331">
        <f>SUMPRODUCT(N31:S31,'MONTHLY CURVES'!H27:M27)</f>
        <v>0.40674999999999994</v>
      </c>
    </row>
    <row r="32" spans="1:22" x14ac:dyDescent="0.25">
      <c r="A32">
        <f>+'ANNUAL CURVES'!A28</f>
        <v>2023</v>
      </c>
      <c r="B32" s="345">
        <f t="shared" si="6"/>
        <v>1</v>
      </c>
      <c r="C32" s="286">
        <f t="shared" si="7"/>
        <v>0</v>
      </c>
      <c r="D32" s="286">
        <f t="shared" si="8"/>
        <v>0</v>
      </c>
      <c r="E32" s="286">
        <f t="shared" si="9"/>
        <v>0</v>
      </c>
      <c r="F32" s="286">
        <f t="shared" si="10"/>
        <v>0</v>
      </c>
      <c r="G32" s="286">
        <f t="shared" si="11"/>
        <v>0</v>
      </c>
      <c r="H32" s="286"/>
      <c r="I32" s="286"/>
      <c r="J32" s="286">
        <f t="shared" si="0"/>
        <v>1</v>
      </c>
      <c r="K32" s="346">
        <f>SUMPRODUCT(B32:I32,'ANNUAL CURVES'!F28:M28)</f>
        <v>-6.4999999999999988E-2</v>
      </c>
      <c r="M32" s="8">
        <f>'MONTHLY CURVES'!C28</f>
        <v>37834</v>
      </c>
      <c r="N32" s="329">
        <f t="shared" si="1"/>
        <v>0</v>
      </c>
      <c r="O32" s="287">
        <f t="shared" si="2"/>
        <v>0.15</v>
      </c>
      <c r="P32" s="287">
        <f>SUMIF($A$10:$A$33,YEAR(M32),D$10:$D$33)</f>
        <v>0.35</v>
      </c>
      <c r="Q32" s="287">
        <f t="shared" si="3"/>
        <v>0.35</v>
      </c>
      <c r="R32" s="287">
        <f t="shared" si="4"/>
        <v>0.15</v>
      </c>
      <c r="S32" s="287">
        <f t="shared" si="5"/>
        <v>0</v>
      </c>
      <c r="T32" s="33"/>
      <c r="U32" s="33"/>
      <c r="V32" s="331">
        <f>SUMPRODUCT(N32:S32,'MONTHLY CURVES'!H28:M28)</f>
        <v>0.40037499999999998</v>
      </c>
    </row>
    <row r="33" spans="1:22" ht="13.8" thickBot="1" x14ac:dyDescent="0.3">
      <c r="A33">
        <f>+'ANNUAL CURVES'!A29</f>
        <v>2024</v>
      </c>
      <c r="B33" s="347">
        <f t="shared" si="6"/>
        <v>1</v>
      </c>
      <c r="C33" s="348">
        <f t="shared" si="7"/>
        <v>0</v>
      </c>
      <c r="D33" s="348">
        <f t="shared" si="8"/>
        <v>0</v>
      </c>
      <c r="E33" s="348">
        <f t="shared" si="9"/>
        <v>0</v>
      </c>
      <c r="F33" s="348">
        <f t="shared" si="10"/>
        <v>0</v>
      </c>
      <c r="G33" s="348">
        <f t="shared" si="11"/>
        <v>0</v>
      </c>
      <c r="H33" s="348"/>
      <c r="I33" s="348"/>
      <c r="J33" s="348">
        <f t="shared" si="0"/>
        <v>1</v>
      </c>
      <c r="K33" s="349">
        <f>SUMPRODUCT(B33:I33,'ANNUAL CURVES'!F29:M29)</f>
        <v>-6.4999999999999988E-2</v>
      </c>
      <c r="M33" s="8">
        <f>'MONTHLY CURVES'!C29</f>
        <v>37865</v>
      </c>
      <c r="N33" s="329">
        <f t="shared" si="1"/>
        <v>0</v>
      </c>
      <c r="O33" s="287">
        <f t="shared" si="2"/>
        <v>0.15</v>
      </c>
      <c r="P33" s="287">
        <f>SUMIF($A$10:$A$33,YEAR(M33),D$10:$D$33)</f>
        <v>0.35</v>
      </c>
      <c r="Q33" s="287">
        <f t="shared" si="3"/>
        <v>0.35</v>
      </c>
      <c r="R33" s="287">
        <f t="shared" si="4"/>
        <v>0.15</v>
      </c>
      <c r="S33" s="287">
        <f t="shared" si="5"/>
        <v>0</v>
      </c>
      <c r="T33" s="33"/>
      <c r="U33" s="33"/>
      <c r="V33" s="331">
        <f>SUMPRODUCT(N33:S33,'MONTHLY CURVES'!H29:M29)</f>
        <v>0.36075000000000002</v>
      </c>
    </row>
    <row r="34" spans="1:22" x14ac:dyDescent="0.25">
      <c r="M34" s="8">
        <f>'MONTHLY CURVES'!C30</f>
        <v>37895</v>
      </c>
      <c r="N34" s="329">
        <f t="shared" si="1"/>
        <v>0</v>
      </c>
      <c r="O34" s="287">
        <f t="shared" si="2"/>
        <v>0.15</v>
      </c>
      <c r="P34" s="287">
        <f>SUMIF($A$10:$A$33,YEAR(M34),D$10:$D$33)</f>
        <v>0.35</v>
      </c>
      <c r="Q34" s="287">
        <f t="shared" si="3"/>
        <v>0.35</v>
      </c>
      <c r="R34" s="287">
        <f t="shared" si="4"/>
        <v>0.15</v>
      </c>
      <c r="S34" s="287">
        <f t="shared" si="5"/>
        <v>0</v>
      </c>
      <c r="T34" s="33"/>
      <c r="U34" s="33"/>
      <c r="V34" s="331">
        <f>SUMPRODUCT(N34:S34,'MONTHLY CURVES'!H30:M30)</f>
        <v>0.37637499999999996</v>
      </c>
    </row>
    <row r="35" spans="1:22" x14ac:dyDescent="0.25">
      <c r="M35" s="8">
        <f>'MONTHLY CURVES'!C31</f>
        <v>37926</v>
      </c>
      <c r="N35" s="329">
        <f t="shared" si="1"/>
        <v>0</v>
      </c>
      <c r="O35" s="287">
        <f t="shared" si="2"/>
        <v>0.15</v>
      </c>
      <c r="P35" s="287">
        <f>SUMIF($A$10:$A$33,YEAR(M35),D$10:$D$33)</f>
        <v>0.35</v>
      </c>
      <c r="Q35" s="287">
        <f t="shared" si="3"/>
        <v>0.35</v>
      </c>
      <c r="R35" s="287">
        <f t="shared" si="4"/>
        <v>0.15</v>
      </c>
      <c r="S35" s="287">
        <f t="shared" si="5"/>
        <v>0</v>
      </c>
      <c r="T35" s="33"/>
      <c r="U35" s="33"/>
      <c r="V35" s="331">
        <f>SUMPRODUCT(N35:S35,'MONTHLY CURVES'!H31:M31)</f>
        <v>0.63050000000000006</v>
      </c>
    </row>
    <row r="36" spans="1:22" x14ac:dyDescent="0.25">
      <c r="M36" s="8">
        <f>'MONTHLY CURVES'!C32</f>
        <v>37956</v>
      </c>
      <c r="N36" s="329">
        <f t="shared" si="1"/>
        <v>0</v>
      </c>
      <c r="O36" s="287">
        <f t="shared" si="2"/>
        <v>0.15</v>
      </c>
      <c r="P36" s="287">
        <f>SUMIF($A$10:$A$33,YEAR(M36),D$10:$D$33)</f>
        <v>0.35</v>
      </c>
      <c r="Q36" s="287">
        <f t="shared" si="3"/>
        <v>0.35</v>
      </c>
      <c r="R36" s="287">
        <f t="shared" si="4"/>
        <v>0.15</v>
      </c>
      <c r="S36" s="287">
        <f t="shared" si="5"/>
        <v>0</v>
      </c>
      <c r="T36" s="33"/>
      <c r="U36" s="33"/>
      <c r="V36" s="331">
        <f>SUMPRODUCT(N36:S36,'MONTHLY CURVES'!H32:M32)</f>
        <v>1.0077499999999999</v>
      </c>
    </row>
    <row r="37" spans="1:22" x14ac:dyDescent="0.25">
      <c r="M37" s="8">
        <f>'MONTHLY CURVES'!C33</f>
        <v>37987</v>
      </c>
      <c r="N37" s="329">
        <f t="shared" si="1"/>
        <v>0</v>
      </c>
      <c r="O37" s="287">
        <f t="shared" si="2"/>
        <v>0.2</v>
      </c>
      <c r="P37" s="287">
        <f>SUMIF($A$10:$A$33,YEAR(M37),D$10:$D$33)</f>
        <v>0.3</v>
      </c>
      <c r="Q37" s="287">
        <f t="shared" si="3"/>
        <v>0.3</v>
      </c>
      <c r="R37" s="287">
        <f t="shared" si="4"/>
        <v>0.2</v>
      </c>
      <c r="S37" s="287">
        <f t="shared" si="5"/>
        <v>0</v>
      </c>
      <c r="T37" s="33"/>
      <c r="U37" s="33"/>
      <c r="V37" s="331">
        <f>SUMPRODUCT(N37:S37,'MONTHLY CURVES'!H33:M33)</f>
        <v>1.3960000000000001</v>
      </c>
    </row>
    <row r="38" spans="1:22" x14ac:dyDescent="0.25">
      <c r="M38" s="8">
        <f>'MONTHLY CURVES'!C34</f>
        <v>38018</v>
      </c>
      <c r="N38" s="329">
        <f t="shared" si="1"/>
        <v>0</v>
      </c>
      <c r="O38" s="287">
        <f t="shared" si="2"/>
        <v>0.2</v>
      </c>
      <c r="P38" s="287">
        <f>SUMIF($A$10:$A$33,YEAR(M38),D$10:$D$33)</f>
        <v>0.3</v>
      </c>
      <c r="Q38" s="287">
        <f t="shared" si="3"/>
        <v>0.3</v>
      </c>
      <c r="R38" s="287">
        <f t="shared" si="4"/>
        <v>0.2</v>
      </c>
      <c r="S38" s="287">
        <f t="shared" si="5"/>
        <v>0</v>
      </c>
      <c r="T38" s="33"/>
      <c r="U38" s="33"/>
      <c r="V38" s="331">
        <f>SUMPRODUCT(N38:S38,'MONTHLY CURVES'!H34:M34)</f>
        <v>1.39</v>
      </c>
    </row>
    <row r="39" spans="1:22" x14ac:dyDescent="0.25">
      <c r="M39" s="8">
        <f>'MONTHLY CURVES'!C35</f>
        <v>38047</v>
      </c>
      <c r="N39" s="329">
        <f t="shared" si="1"/>
        <v>0</v>
      </c>
      <c r="O39" s="287">
        <f t="shared" si="2"/>
        <v>0.2</v>
      </c>
      <c r="P39" s="287">
        <f>SUMIF($A$10:$A$33,YEAR(M39),D$10:$D$33)</f>
        <v>0.3</v>
      </c>
      <c r="Q39" s="287">
        <f t="shared" si="3"/>
        <v>0.3</v>
      </c>
      <c r="R39" s="287">
        <f t="shared" si="4"/>
        <v>0.2</v>
      </c>
      <c r="S39" s="287">
        <f t="shared" si="5"/>
        <v>0</v>
      </c>
      <c r="T39" s="33"/>
      <c r="U39" s="33"/>
      <c r="V39" s="331">
        <f>SUMPRODUCT(N39:S39,'MONTHLY CURVES'!H35:M35)</f>
        <v>0.63800000000000001</v>
      </c>
    </row>
    <row r="40" spans="1:22" x14ac:dyDescent="0.25">
      <c r="M40" s="8">
        <f>'MONTHLY CURVES'!C36</f>
        <v>38078</v>
      </c>
      <c r="N40" s="329">
        <f t="shared" si="1"/>
        <v>0</v>
      </c>
      <c r="O40" s="287">
        <f t="shared" si="2"/>
        <v>0.2</v>
      </c>
      <c r="P40" s="287">
        <f>SUMIF($A$10:$A$33,YEAR(M40),D$10:$D$33)</f>
        <v>0.3</v>
      </c>
      <c r="Q40" s="287">
        <f t="shared" si="3"/>
        <v>0.3</v>
      </c>
      <c r="R40" s="287">
        <f t="shared" si="4"/>
        <v>0.2</v>
      </c>
      <c r="S40" s="287">
        <f t="shared" si="5"/>
        <v>0</v>
      </c>
      <c r="T40" s="33"/>
      <c r="U40" s="33"/>
      <c r="V40" s="331">
        <f>SUMPRODUCT(N40:S40,'MONTHLY CURVES'!H36:M36)</f>
        <v>0.36299999999999999</v>
      </c>
    </row>
    <row r="41" spans="1:22" x14ac:dyDescent="0.25">
      <c r="M41" s="8">
        <f>'MONTHLY CURVES'!C37</f>
        <v>38108</v>
      </c>
      <c r="N41" s="329">
        <f t="shared" si="1"/>
        <v>0</v>
      </c>
      <c r="O41" s="287">
        <f t="shared" si="2"/>
        <v>0.2</v>
      </c>
      <c r="P41" s="287">
        <f>SUMIF($A$10:$A$33,YEAR(M41),D$10:$D$33)</f>
        <v>0.3</v>
      </c>
      <c r="Q41" s="287">
        <f t="shared" si="3"/>
        <v>0.3</v>
      </c>
      <c r="R41" s="287">
        <f t="shared" si="4"/>
        <v>0.2</v>
      </c>
      <c r="S41" s="287">
        <f t="shared" si="5"/>
        <v>0</v>
      </c>
      <c r="T41" s="33"/>
      <c r="U41" s="33"/>
      <c r="V41" s="331">
        <f>SUMPRODUCT(N41:S41,'MONTHLY CURVES'!H37:M37)</f>
        <v>0.32350000000000001</v>
      </c>
    </row>
    <row r="42" spans="1:22" x14ac:dyDescent="0.25">
      <c r="M42" s="8">
        <f>'MONTHLY CURVES'!C38</f>
        <v>38139</v>
      </c>
      <c r="N42" s="329">
        <f t="shared" si="1"/>
        <v>0</v>
      </c>
      <c r="O42" s="287">
        <f t="shared" si="2"/>
        <v>0.2</v>
      </c>
      <c r="P42" s="287">
        <f>SUMIF($A$10:$A$33,YEAR(M42),D$10:$D$33)</f>
        <v>0.3</v>
      </c>
      <c r="Q42" s="287">
        <f t="shared" si="3"/>
        <v>0.3</v>
      </c>
      <c r="R42" s="287">
        <f t="shared" si="4"/>
        <v>0.2</v>
      </c>
      <c r="S42" s="287">
        <f t="shared" si="5"/>
        <v>0</v>
      </c>
      <c r="T42" s="33"/>
      <c r="U42" s="33"/>
      <c r="V42" s="331">
        <f>SUMPRODUCT(N42:S42,'MONTHLY CURVES'!H38:M38)</f>
        <v>0.35750000000000004</v>
      </c>
    </row>
    <row r="43" spans="1:22" x14ac:dyDescent="0.25">
      <c r="M43" s="8">
        <f>'MONTHLY CURVES'!C39</f>
        <v>38169</v>
      </c>
      <c r="N43" s="329">
        <f t="shared" si="1"/>
        <v>0</v>
      </c>
      <c r="O43" s="287">
        <f t="shared" si="2"/>
        <v>0.2</v>
      </c>
      <c r="P43" s="287">
        <f>SUMIF($A$10:$A$33,YEAR(M43),D$10:$D$33)</f>
        <v>0.3</v>
      </c>
      <c r="Q43" s="287">
        <f t="shared" si="3"/>
        <v>0.3</v>
      </c>
      <c r="R43" s="287">
        <f t="shared" si="4"/>
        <v>0.2</v>
      </c>
      <c r="S43" s="287">
        <f t="shared" si="5"/>
        <v>0</v>
      </c>
      <c r="T43" s="33"/>
      <c r="U43" s="33"/>
      <c r="V43" s="331">
        <f>SUMPRODUCT(N43:S43,'MONTHLY CURVES'!H39:M39)</f>
        <v>0.39024999999999999</v>
      </c>
    </row>
    <row r="44" spans="1:22" x14ac:dyDescent="0.25">
      <c r="M44" s="8">
        <f>'MONTHLY CURVES'!C40</f>
        <v>38200</v>
      </c>
      <c r="N44" s="329">
        <f t="shared" si="1"/>
        <v>0</v>
      </c>
      <c r="O44" s="287">
        <f t="shared" si="2"/>
        <v>0.2</v>
      </c>
      <c r="P44" s="287">
        <f>SUMIF($A$10:$A$33,YEAR(M44),D$10:$D$33)</f>
        <v>0.3</v>
      </c>
      <c r="Q44" s="287">
        <f t="shared" si="3"/>
        <v>0.3</v>
      </c>
      <c r="R44" s="287">
        <f t="shared" si="4"/>
        <v>0.2</v>
      </c>
      <c r="S44" s="287">
        <f t="shared" si="5"/>
        <v>0</v>
      </c>
      <c r="T44" s="33"/>
      <c r="U44" s="33"/>
      <c r="V44" s="331">
        <f>SUMPRODUCT(N44:S44,'MONTHLY CURVES'!H40:M40)</f>
        <v>0.38550000000000006</v>
      </c>
    </row>
    <row r="45" spans="1:22" x14ac:dyDescent="0.25">
      <c r="M45" s="8">
        <f>'MONTHLY CURVES'!C41</f>
        <v>38231</v>
      </c>
      <c r="N45" s="329">
        <f t="shared" si="1"/>
        <v>0</v>
      </c>
      <c r="O45" s="287">
        <f t="shared" si="2"/>
        <v>0.2</v>
      </c>
      <c r="P45" s="287">
        <f>SUMIF($A$10:$A$33,YEAR(M45),D$10:$D$33)</f>
        <v>0.3</v>
      </c>
      <c r="Q45" s="287">
        <f t="shared" si="3"/>
        <v>0.3</v>
      </c>
      <c r="R45" s="287">
        <f t="shared" si="4"/>
        <v>0.2</v>
      </c>
      <c r="S45" s="287">
        <f t="shared" si="5"/>
        <v>0</v>
      </c>
      <c r="T45" s="33"/>
      <c r="U45" s="33"/>
      <c r="V45" s="331">
        <f>SUMPRODUCT(N45:S45,'MONTHLY CURVES'!H41:M41)</f>
        <v>0.34475</v>
      </c>
    </row>
    <row r="46" spans="1:22" x14ac:dyDescent="0.25">
      <c r="M46" s="8">
        <f>'MONTHLY CURVES'!C42</f>
        <v>38261</v>
      </c>
      <c r="N46" s="329">
        <f t="shared" si="1"/>
        <v>0</v>
      </c>
      <c r="O46" s="287">
        <f t="shared" si="2"/>
        <v>0.2</v>
      </c>
      <c r="P46" s="287">
        <f>SUMIF($A$10:$A$33,YEAR(M46),D$10:$D$33)</f>
        <v>0.3</v>
      </c>
      <c r="Q46" s="287">
        <f t="shared" si="3"/>
        <v>0.3</v>
      </c>
      <c r="R46" s="287">
        <f t="shared" si="4"/>
        <v>0.2</v>
      </c>
      <c r="S46" s="287">
        <f t="shared" si="5"/>
        <v>0</v>
      </c>
      <c r="T46" s="33"/>
      <c r="U46" s="33"/>
      <c r="V46" s="331">
        <f>SUMPRODUCT(N46:S46,'MONTHLY CURVES'!H42:M42)</f>
        <v>0.35850000000000004</v>
      </c>
    </row>
    <row r="47" spans="1:22" x14ac:dyDescent="0.25">
      <c r="M47" s="8">
        <f>'MONTHLY CURVES'!C43</f>
        <v>38292</v>
      </c>
      <c r="N47" s="329">
        <f t="shared" si="1"/>
        <v>0</v>
      </c>
      <c r="O47" s="287">
        <f t="shared" si="2"/>
        <v>0.2</v>
      </c>
      <c r="P47" s="287">
        <f>SUMIF($A$10:$A$33,YEAR(M47),D$10:$D$33)</f>
        <v>0.3</v>
      </c>
      <c r="Q47" s="287">
        <f t="shared" si="3"/>
        <v>0.3</v>
      </c>
      <c r="R47" s="287">
        <f t="shared" si="4"/>
        <v>0.2</v>
      </c>
      <c r="S47" s="287">
        <f t="shared" si="5"/>
        <v>0</v>
      </c>
      <c r="T47" s="33"/>
      <c r="U47" s="33"/>
      <c r="V47" s="331">
        <f>SUMPRODUCT(N47:S47,'MONTHLY CURVES'!H43:M43)</f>
        <v>0.59900000000000009</v>
      </c>
    </row>
    <row r="48" spans="1:22" x14ac:dyDescent="0.25">
      <c r="M48" s="8">
        <f>'MONTHLY CURVES'!C44</f>
        <v>38322</v>
      </c>
      <c r="N48" s="329">
        <f t="shared" si="1"/>
        <v>0</v>
      </c>
      <c r="O48" s="287">
        <f t="shared" si="2"/>
        <v>0.2</v>
      </c>
      <c r="P48" s="287">
        <f>SUMIF($A$10:$A$33,YEAR(M48),D$10:$D$33)</f>
        <v>0.3</v>
      </c>
      <c r="Q48" s="287">
        <f t="shared" si="3"/>
        <v>0.3</v>
      </c>
      <c r="R48" s="287">
        <f t="shared" si="4"/>
        <v>0.2</v>
      </c>
      <c r="S48" s="287">
        <f t="shared" si="5"/>
        <v>0</v>
      </c>
      <c r="T48" s="33"/>
      <c r="U48" s="33"/>
      <c r="V48" s="331">
        <f>SUMPRODUCT(N48:S48,'MONTHLY CURVES'!H44:M44)</f>
        <v>0.94700000000000006</v>
      </c>
    </row>
    <row r="49" spans="13:22" x14ac:dyDescent="0.25">
      <c r="M49" s="8">
        <f>'MONTHLY CURVES'!C45</f>
        <v>38353</v>
      </c>
      <c r="N49" s="329">
        <f t="shared" si="1"/>
        <v>0</v>
      </c>
      <c r="O49" s="287">
        <f t="shared" si="2"/>
        <v>0.2</v>
      </c>
      <c r="P49" s="287">
        <f>SUMIF($A$10:$A$33,YEAR(M49),D$10:$D$33)</f>
        <v>0.3</v>
      </c>
      <c r="Q49" s="287">
        <f t="shared" si="3"/>
        <v>0.3</v>
      </c>
      <c r="R49" s="287">
        <f t="shared" si="4"/>
        <v>0.2</v>
      </c>
      <c r="S49" s="287">
        <f t="shared" si="5"/>
        <v>0</v>
      </c>
      <c r="T49" s="33"/>
      <c r="U49" s="33"/>
      <c r="V49" s="331">
        <f>SUMPRODUCT(N49:S49,'MONTHLY CURVES'!H45:M45)</f>
        <v>1.4035</v>
      </c>
    </row>
    <row r="50" spans="13:22" x14ac:dyDescent="0.25">
      <c r="M50" s="8">
        <f>'MONTHLY CURVES'!C46</f>
        <v>38384</v>
      </c>
      <c r="N50" s="329">
        <f t="shared" si="1"/>
        <v>0</v>
      </c>
      <c r="O50" s="287">
        <f t="shared" si="2"/>
        <v>0.2</v>
      </c>
      <c r="P50" s="287">
        <f>SUMIF($A$10:$A$33,YEAR(M50),D$10:$D$33)</f>
        <v>0.3</v>
      </c>
      <c r="Q50" s="287">
        <f t="shared" si="3"/>
        <v>0.3</v>
      </c>
      <c r="R50" s="287">
        <f t="shared" si="4"/>
        <v>0.2</v>
      </c>
      <c r="S50" s="287">
        <f t="shared" si="5"/>
        <v>0</v>
      </c>
      <c r="T50" s="33"/>
      <c r="U50" s="33"/>
      <c r="V50" s="331">
        <f>SUMPRODUCT(N50:S50,'MONTHLY CURVES'!H46:M46)</f>
        <v>1.3974999999999997</v>
      </c>
    </row>
    <row r="51" spans="13:22" x14ac:dyDescent="0.25">
      <c r="M51" s="8">
        <f>'MONTHLY CURVES'!C47</f>
        <v>38412</v>
      </c>
      <c r="N51" s="329">
        <f t="shared" si="1"/>
        <v>0</v>
      </c>
      <c r="O51" s="287">
        <f t="shared" si="2"/>
        <v>0.2</v>
      </c>
      <c r="P51" s="287">
        <f>SUMIF($A$10:$A$33,YEAR(M51),D$10:$D$33)</f>
        <v>0.3</v>
      </c>
      <c r="Q51" s="287">
        <f t="shared" si="3"/>
        <v>0.3</v>
      </c>
      <c r="R51" s="287">
        <f t="shared" si="4"/>
        <v>0.2</v>
      </c>
      <c r="S51" s="287">
        <f t="shared" si="5"/>
        <v>0</v>
      </c>
      <c r="T51" s="33"/>
      <c r="U51" s="33"/>
      <c r="V51" s="331">
        <f>SUMPRODUCT(N51:S51,'MONTHLY CURVES'!H47:M47)</f>
        <v>0.64049999999999996</v>
      </c>
    </row>
    <row r="52" spans="13:22" x14ac:dyDescent="0.25">
      <c r="M52" s="8">
        <f>'MONTHLY CURVES'!C48</f>
        <v>38443</v>
      </c>
      <c r="N52" s="329">
        <f t="shared" si="1"/>
        <v>0</v>
      </c>
      <c r="O52" s="287">
        <f t="shared" si="2"/>
        <v>0.2</v>
      </c>
      <c r="P52" s="287">
        <f>SUMIF($A$10:$A$33,YEAR(M52),D$10:$D$33)</f>
        <v>0.3</v>
      </c>
      <c r="Q52" s="287">
        <f t="shared" si="3"/>
        <v>0.3</v>
      </c>
      <c r="R52" s="287">
        <f t="shared" si="4"/>
        <v>0.2</v>
      </c>
      <c r="S52" s="287">
        <f t="shared" si="5"/>
        <v>0</v>
      </c>
      <c r="T52" s="33"/>
      <c r="U52" s="33"/>
      <c r="V52" s="331">
        <f>SUMPRODUCT(N52:S52,'MONTHLY CURVES'!H48:M48)</f>
        <v>0.36299999999999999</v>
      </c>
    </row>
    <row r="53" spans="13:22" x14ac:dyDescent="0.25">
      <c r="M53" s="8">
        <f>'MONTHLY CURVES'!C49</f>
        <v>38473</v>
      </c>
      <c r="N53" s="329">
        <f t="shared" si="1"/>
        <v>0</v>
      </c>
      <c r="O53" s="287">
        <f t="shared" si="2"/>
        <v>0.2</v>
      </c>
      <c r="P53" s="287">
        <f>SUMIF($A$10:$A$33,YEAR(M53),D$10:$D$33)</f>
        <v>0.3</v>
      </c>
      <c r="Q53" s="287">
        <f t="shared" si="3"/>
        <v>0.3</v>
      </c>
      <c r="R53" s="287">
        <f t="shared" si="4"/>
        <v>0.2</v>
      </c>
      <c r="S53" s="287">
        <f t="shared" si="5"/>
        <v>0</v>
      </c>
      <c r="T53" s="33"/>
      <c r="U53" s="33"/>
      <c r="V53" s="331">
        <f>SUMPRODUCT(N53:S53,'MONTHLY CURVES'!H49:M49)</f>
        <v>0.32350000000000001</v>
      </c>
    </row>
    <row r="54" spans="13:22" x14ac:dyDescent="0.25">
      <c r="M54" s="8">
        <f>'MONTHLY CURVES'!C50</f>
        <v>38504</v>
      </c>
      <c r="N54" s="329">
        <f t="shared" si="1"/>
        <v>0</v>
      </c>
      <c r="O54" s="287">
        <f t="shared" si="2"/>
        <v>0.2</v>
      </c>
      <c r="P54" s="287">
        <f>SUMIF($A$10:$A$33,YEAR(M54),D$10:$D$33)</f>
        <v>0.3</v>
      </c>
      <c r="Q54" s="287">
        <f t="shared" si="3"/>
        <v>0.3</v>
      </c>
      <c r="R54" s="287">
        <f t="shared" si="4"/>
        <v>0.2</v>
      </c>
      <c r="S54" s="287">
        <f t="shared" si="5"/>
        <v>0</v>
      </c>
      <c r="T54" s="33"/>
      <c r="U54" s="33"/>
      <c r="V54" s="331">
        <f>SUMPRODUCT(N54:S54,'MONTHLY CURVES'!H50:M50)</f>
        <v>0.35750000000000004</v>
      </c>
    </row>
    <row r="55" spans="13:22" x14ac:dyDescent="0.25">
      <c r="M55" s="8">
        <f>'MONTHLY CURVES'!C51</f>
        <v>38534</v>
      </c>
      <c r="N55" s="329">
        <f t="shared" si="1"/>
        <v>0</v>
      </c>
      <c r="O55" s="287">
        <f t="shared" si="2"/>
        <v>0.2</v>
      </c>
      <c r="P55" s="287">
        <f>SUMIF($A$10:$A$33,YEAR(M55),D$10:$D$33)</f>
        <v>0.3</v>
      </c>
      <c r="Q55" s="287">
        <f t="shared" si="3"/>
        <v>0.3</v>
      </c>
      <c r="R55" s="287">
        <f t="shared" si="4"/>
        <v>0.2</v>
      </c>
      <c r="S55" s="287">
        <f t="shared" si="5"/>
        <v>0</v>
      </c>
      <c r="T55" s="33"/>
      <c r="U55" s="33"/>
      <c r="V55" s="331">
        <f>SUMPRODUCT(N55:S55,'MONTHLY CURVES'!H51:M51)</f>
        <v>0.39024999999999999</v>
      </c>
    </row>
    <row r="56" spans="13:22" x14ac:dyDescent="0.25">
      <c r="M56" s="8">
        <f>'MONTHLY CURVES'!C52</f>
        <v>38565</v>
      </c>
      <c r="N56" s="329">
        <f t="shared" si="1"/>
        <v>0</v>
      </c>
      <c r="O56" s="287">
        <f t="shared" si="2"/>
        <v>0.2</v>
      </c>
      <c r="P56" s="287">
        <f>SUMIF($A$10:$A$33,YEAR(M56),D$10:$D$33)</f>
        <v>0.3</v>
      </c>
      <c r="Q56" s="287">
        <f t="shared" si="3"/>
        <v>0.3</v>
      </c>
      <c r="R56" s="287">
        <f t="shared" si="4"/>
        <v>0.2</v>
      </c>
      <c r="S56" s="287">
        <f t="shared" si="5"/>
        <v>0</v>
      </c>
      <c r="T56" s="33"/>
      <c r="U56" s="33"/>
      <c r="V56" s="331">
        <f>SUMPRODUCT(N56:S56,'MONTHLY CURVES'!H52:M52)</f>
        <v>0.38550000000000006</v>
      </c>
    </row>
    <row r="57" spans="13:22" x14ac:dyDescent="0.25">
      <c r="M57" s="8">
        <f>'MONTHLY CURVES'!C53</f>
        <v>38596</v>
      </c>
      <c r="N57" s="329">
        <f t="shared" si="1"/>
        <v>0</v>
      </c>
      <c r="O57" s="287">
        <f t="shared" si="2"/>
        <v>0.2</v>
      </c>
      <c r="P57" s="287">
        <f>SUMIF($A$10:$A$33,YEAR(M57),D$10:$D$33)</f>
        <v>0.3</v>
      </c>
      <c r="Q57" s="287">
        <f t="shared" si="3"/>
        <v>0.3</v>
      </c>
      <c r="R57" s="287">
        <f t="shared" si="4"/>
        <v>0.2</v>
      </c>
      <c r="S57" s="287">
        <f t="shared" si="5"/>
        <v>0</v>
      </c>
      <c r="T57" s="33"/>
      <c r="U57" s="33"/>
      <c r="V57" s="331">
        <f>SUMPRODUCT(N57:S57,'MONTHLY CURVES'!H53:M53)</f>
        <v>0.34475</v>
      </c>
    </row>
    <row r="58" spans="13:22" x14ac:dyDescent="0.25">
      <c r="M58" s="8">
        <f>'MONTHLY CURVES'!C54</f>
        <v>38626</v>
      </c>
      <c r="N58" s="329">
        <f t="shared" si="1"/>
        <v>0</v>
      </c>
      <c r="O58" s="287">
        <f t="shared" si="2"/>
        <v>0.2</v>
      </c>
      <c r="P58" s="287">
        <f>SUMIF($A$10:$A$33,YEAR(M58),D$10:$D$33)</f>
        <v>0.3</v>
      </c>
      <c r="Q58" s="287">
        <f t="shared" si="3"/>
        <v>0.3</v>
      </c>
      <c r="R58" s="287">
        <f t="shared" si="4"/>
        <v>0.2</v>
      </c>
      <c r="S58" s="287">
        <f t="shared" si="5"/>
        <v>0</v>
      </c>
      <c r="T58" s="33"/>
      <c r="U58" s="33"/>
      <c r="V58" s="331">
        <f>SUMPRODUCT(N58:S58,'MONTHLY CURVES'!H54:M54)</f>
        <v>0.35850000000000004</v>
      </c>
    </row>
    <row r="59" spans="13:22" x14ac:dyDescent="0.25">
      <c r="M59" s="8">
        <f>'MONTHLY CURVES'!C55</f>
        <v>38657</v>
      </c>
      <c r="N59" s="329">
        <f t="shared" si="1"/>
        <v>0</v>
      </c>
      <c r="O59" s="287">
        <f t="shared" si="2"/>
        <v>0.2</v>
      </c>
      <c r="P59" s="287">
        <f>SUMIF($A$10:$A$33,YEAR(M59),D$10:$D$33)</f>
        <v>0.3</v>
      </c>
      <c r="Q59" s="287">
        <f t="shared" si="3"/>
        <v>0.3</v>
      </c>
      <c r="R59" s="287">
        <f t="shared" si="4"/>
        <v>0.2</v>
      </c>
      <c r="S59" s="287">
        <f t="shared" si="5"/>
        <v>0</v>
      </c>
      <c r="T59" s="33"/>
      <c r="U59" s="33"/>
      <c r="V59" s="331">
        <f>SUMPRODUCT(N59:S59,'MONTHLY CURVES'!H55:M55)</f>
        <v>0.60300000000000009</v>
      </c>
    </row>
    <row r="60" spans="13:22" x14ac:dyDescent="0.25">
      <c r="M60" s="8">
        <f>'MONTHLY CURVES'!C56</f>
        <v>38687</v>
      </c>
      <c r="N60" s="329">
        <f t="shared" si="1"/>
        <v>0</v>
      </c>
      <c r="O60" s="287">
        <f t="shared" si="2"/>
        <v>0.2</v>
      </c>
      <c r="P60" s="287">
        <f>SUMIF($A$10:$A$33,YEAR(M60),D$10:$D$33)</f>
        <v>0.3</v>
      </c>
      <c r="Q60" s="287">
        <f t="shared" si="3"/>
        <v>0.3</v>
      </c>
      <c r="R60" s="287">
        <f t="shared" si="4"/>
        <v>0.2</v>
      </c>
      <c r="S60" s="287">
        <f t="shared" si="5"/>
        <v>0</v>
      </c>
      <c r="T60" s="33"/>
      <c r="U60" s="33"/>
      <c r="V60" s="331">
        <f>SUMPRODUCT(N60:S60,'MONTHLY CURVES'!H56:M56)</f>
        <v>0.95000000000000007</v>
      </c>
    </row>
    <row r="61" spans="13:22" x14ac:dyDescent="0.25">
      <c r="M61" s="8">
        <f>'MONTHLY CURVES'!C57</f>
        <v>38718</v>
      </c>
      <c r="N61" s="329">
        <f t="shared" si="1"/>
        <v>0.7</v>
      </c>
      <c r="O61" s="287">
        <f t="shared" si="2"/>
        <v>0.15</v>
      </c>
      <c r="P61" s="287">
        <f>SUMIF($A$10:$A$33,YEAR(M61),D$10:$D$33)</f>
        <v>0</v>
      </c>
      <c r="Q61" s="287">
        <f t="shared" si="3"/>
        <v>0</v>
      </c>
      <c r="R61" s="287">
        <f t="shared" si="4"/>
        <v>0</v>
      </c>
      <c r="S61" s="287">
        <f t="shared" si="5"/>
        <v>0.15</v>
      </c>
      <c r="T61" s="33"/>
      <c r="U61" s="33"/>
      <c r="V61" s="331">
        <f>SUMPRODUCT(N61:S61,'MONTHLY CURVES'!H57:M57)</f>
        <v>0.17525000000000002</v>
      </c>
    </row>
    <row r="62" spans="13:22" x14ac:dyDescent="0.25">
      <c r="M62" s="8">
        <f>'MONTHLY CURVES'!C58</f>
        <v>38749</v>
      </c>
      <c r="N62" s="329">
        <f t="shared" si="1"/>
        <v>0.7</v>
      </c>
      <c r="O62" s="287">
        <f t="shared" si="2"/>
        <v>0.15</v>
      </c>
      <c r="P62" s="287">
        <f>SUMIF($A$10:$A$33,YEAR(M62),D$10:$D$33)</f>
        <v>0</v>
      </c>
      <c r="Q62" s="287">
        <f t="shared" si="3"/>
        <v>0</v>
      </c>
      <c r="R62" s="287">
        <f t="shared" si="4"/>
        <v>0</v>
      </c>
      <c r="S62" s="287">
        <f t="shared" si="5"/>
        <v>0.15</v>
      </c>
      <c r="T62" s="33"/>
      <c r="U62" s="33"/>
      <c r="V62" s="331">
        <f>SUMPRODUCT(N62:S62,'MONTHLY CURVES'!H58:M58)</f>
        <v>0.16375000000000003</v>
      </c>
    </row>
    <row r="63" spans="13:22" x14ac:dyDescent="0.25">
      <c r="M63" s="8">
        <f>'MONTHLY CURVES'!C59</f>
        <v>38777</v>
      </c>
      <c r="N63" s="329">
        <f t="shared" si="1"/>
        <v>0.7</v>
      </c>
      <c r="O63" s="287">
        <f t="shared" si="2"/>
        <v>0.15</v>
      </c>
      <c r="P63" s="287">
        <f>SUMIF($A$10:$A$33,YEAR(M63),D$10:$D$33)</f>
        <v>0</v>
      </c>
      <c r="Q63" s="287">
        <f t="shared" si="3"/>
        <v>0</v>
      </c>
      <c r="R63" s="287">
        <f t="shared" si="4"/>
        <v>0</v>
      </c>
      <c r="S63" s="287">
        <f t="shared" si="5"/>
        <v>0.15</v>
      </c>
      <c r="T63" s="33"/>
      <c r="U63" s="33"/>
      <c r="V63" s="331">
        <f>SUMPRODUCT(N63:S63,'MONTHLY CURVES'!H59:M59)</f>
        <v>3.2499999999999994E-2</v>
      </c>
    </row>
    <row r="64" spans="13:22" x14ac:dyDescent="0.25">
      <c r="M64" s="8">
        <f>'MONTHLY CURVES'!C60</f>
        <v>38808</v>
      </c>
      <c r="N64" s="329">
        <f t="shared" si="1"/>
        <v>0.7</v>
      </c>
      <c r="O64" s="287">
        <f t="shared" si="2"/>
        <v>0.15</v>
      </c>
      <c r="P64" s="287">
        <f>SUMIF($A$10:$A$33,YEAR(M64),D$10:$D$33)</f>
        <v>0</v>
      </c>
      <c r="Q64" s="287">
        <f t="shared" si="3"/>
        <v>0</v>
      </c>
      <c r="R64" s="287">
        <f t="shared" si="4"/>
        <v>0</v>
      </c>
      <c r="S64" s="287">
        <f t="shared" si="5"/>
        <v>0.15</v>
      </c>
      <c r="T64" s="33"/>
      <c r="U64" s="33"/>
      <c r="V64" s="331">
        <f>SUMPRODUCT(N64:S64,'MONTHLY CURVES'!H60:M60)</f>
        <v>7.0000000000000007E-2</v>
      </c>
    </row>
    <row r="65" spans="13:22" x14ac:dyDescent="0.25">
      <c r="M65" s="8">
        <f>'MONTHLY CURVES'!C61</f>
        <v>38838</v>
      </c>
      <c r="N65" s="329">
        <f t="shared" si="1"/>
        <v>0.7</v>
      </c>
      <c r="O65" s="287">
        <f t="shared" si="2"/>
        <v>0.15</v>
      </c>
      <c r="P65" s="287">
        <f>SUMIF($A$10:$A$33,YEAR(M65),D$10:$D$33)</f>
        <v>0</v>
      </c>
      <c r="Q65" s="287">
        <f t="shared" si="3"/>
        <v>0</v>
      </c>
      <c r="R65" s="287">
        <f t="shared" si="4"/>
        <v>0</v>
      </c>
      <c r="S65" s="287">
        <f t="shared" si="5"/>
        <v>0.15</v>
      </c>
      <c r="T65" s="33"/>
      <c r="U65" s="33"/>
      <c r="V65" s="331">
        <f>SUMPRODUCT(N65:S65,'MONTHLY CURVES'!H61:M61)</f>
        <v>8.7999999999999995E-2</v>
      </c>
    </row>
    <row r="66" spans="13:22" x14ac:dyDescent="0.25">
      <c r="M66" s="8">
        <f>'MONTHLY CURVES'!C62</f>
        <v>38869</v>
      </c>
      <c r="N66" s="329">
        <f t="shared" si="1"/>
        <v>0.7</v>
      </c>
      <c r="O66" s="287">
        <f t="shared" si="2"/>
        <v>0.15</v>
      </c>
      <c r="P66" s="287">
        <f>SUMIF($A$10:$A$33,YEAR(M66),D$10:$D$33)</f>
        <v>0</v>
      </c>
      <c r="Q66" s="287">
        <f t="shared" si="3"/>
        <v>0</v>
      </c>
      <c r="R66" s="287">
        <f t="shared" si="4"/>
        <v>0</v>
      </c>
      <c r="S66" s="287">
        <f t="shared" si="5"/>
        <v>0.15</v>
      </c>
      <c r="T66" s="33"/>
      <c r="U66" s="33"/>
      <c r="V66" s="331">
        <f>SUMPRODUCT(N66:S66,'MONTHLY CURVES'!H62:M62)</f>
        <v>0.11050000000000001</v>
      </c>
    </row>
    <row r="67" spans="13:22" x14ac:dyDescent="0.25">
      <c r="M67" s="8">
        <f>'MONTHLY CURVES'!C63</f>
        <v>38899</v>
      </c>
      <c r="N67" s="329">
        <f t="shared" si="1"/>
        <v>0.7</v>
      </c>
      <c r="O67" s="287">
        <f t="shared" si="2"/>
        <v>0.15</v>
      </c>
      <c r="P67" s="287">
        <f>SUMIF($A$10:$A$33,YEAR(M67),D$10:$D$33)</f>
        <v>0</v>
      </c>
      <c r="Q67" s="287">
        <f t="shared" si="3"/>
        <v>0</v>
      </c>
      <c r="R67" s="287">
        <f t="shared" si="4"/>
        <v>0</v>
      </c>
      <c r="S67" s="287">
        <f t="shared" si="5"/>
        <v>0.15</v>
      </c>
      <c r="T67" s="33"/>
      <c r="U67" s="33"/>
      <c r="V67" s="331">
        <f>SUMPRODUCT(N67:S67,'MONTHLY CURVES'!H63:M63)</f>
        <v>0.15175</v>
      </c>
    </row>
    <row r="68" spans="13:22" x14ac:dyDescent="0.25">
      <c r="M68" s="8">
        <f>'MONTHLY CURVES'!C64</f>
        <v>38930</v>
      </c>
      <c r="N68" s="329">
        <f t="shared" si="1"/>
        <v>0.7</v>
      </c>
      <c r="O68" s="287">
        <f t="shared" si="2"/>
        <v>0.15</v>
      </c>
      <c r="P68" s="287">
        <f>SUMIF($A$10:$A$33,YEAR(M68),D$10:$D$33)</f>
        <v>0</v>
      </c>
      <c r="Q68" s="287">
        <f t="shared" si="3"/>
        <v>0</v>
      </c>
      <c r="R68" s="287">
        <f t="shared" si="4"/>
        <v>0</v>
      </c>
      <c r="S68" s="287">
        <f t="shared" si="5"/>
        <v>0.15</v>
      </c>
      <c r="T68" s="33"/>
      <c r="U68" s="33"/>
      <c r="V68" s="331">
        <f>SUMPRODUCT(N68:S68,'MONTHLY CURVES'!H64:M64)</f>
        <v>0.15175</v>
      </c>
    </row>
    <row r="69" spans="13:22" x14ac:dyDescent="0.25">
      <c r="M69" s="8">
        <f>'MONTHLY CURVES'!C65</f>
        <v>38961</v>
      </c>
      <c r="N69" s="329">
        <f t="shared" si="1"/>
        <v>0.7</v>
      </c>
      <c r="O69" s="287">
        <f t="shared" si="2"/>
        <v>0.15</v>
      </c>
      <c r="P69" s="287">
        <f>SUMIF($A$10:$A$33,YEAR(M69),D$10:$D$33)</f>
        <v>0</v>
      </c>
      <c r="Q69" s="287">
        <f t="shared" si="3"/>
        <v>0</v>
      </c>
      <c r="R69" s="287">
        <f t="shared" si="4"/>
        <v>0</v>
      </c>
      <c r="S69" s="287">
        <f t="shared" si="5"/>
        <v>0.15</v>
      </c>
      <c r="T69" s="33"/>
      <c r="U69" s="33"/>
      <c r="V69" s="331">
        <f>SUMPRODUCT(N69:S69,'MONTHLY CURVES'!H65:M65)</f>
        <v>5.2750000000000005E-2</v>
      </c>
    </row>
    <row r="70" spans="13:22" x14ac:dyDescent="0.25">
      <c r="M70" s="8">
        <f>'MONTHLY CURVES'!C66</f>
        <v>38991</v>
      </c>
      <c r="N70" s="329">
        <f t="shared" si="1"/>
        <v>0.7</v>
      </c>
      <c r="O70" s="287">
        <f t="shared" si="2"/>
        <v>0.15</v>
      </c>
      <c r="P70" s="287">
        <f>SUMIF($A$10:$A$33,YEAR(M70),D$10:$D$33)</f>
        <v>0</v>
      </c>
      <c r="Q70" s="287">
        <f t="shared" si="3"/>
        <v>0</v>
      </c>
      <c r="R70" s="287">
        <f t="shared" si="4"/>
        <v>0</v>
      </c>
      <c r="S70" s="287">
        <f t="shared" si="5"/>
        <v>0.15</v>
      </c>
      <c r="T70" s="33"/>
      <c r="U70" s="33"/>
      <c r="V70" s="331">
        <f>SUMPRODUCT(N70:S70,'MONTHLY CURVES'!H66:M66)</f>
        <v>2.8000000000000004E-2</v>
      </c>
    </row>
    <row r="71" spans="13:22" x14ac:dyDescent="0.25">
      <c r="M71" s="8">
        <f>'MONTHLY CURVES'!C67</f>
        <v>39022</v>
      </c>
      <c r="N71" s="329">
        <f t="shared" si="1"/>
        <v>0.7</v>
      </c>
      <c r="O71" s="287">
        <f t="shared" si="2"/>
        <v>0.15</v>
      </c>
      <c r="P71" s="287">
        <f>SUMIF($A$10:$A$33,YEAR(M71),D$10:$D$33)</f>
        <v>0</v>
      </c>
      <c r="Q71" s="287">
        <f t="shared" si="3"/>
        <v>0</v>
      </c>
      <c r="R71" s="287">
        <f t="shared" si="4"/>
        <v>0</v>
      </c>
      <c r="S71" s="287">
        <f t="shared" si="5"/>
        <v>0.15</v>
      </c>
      <c r="T71" s="33"/>
      <c r="U71" s="33"/>
      <c r="V71" s="331">
        <f>SUMPRODUCT(N71:S71,'MONTHLY CURVES'!H67:M67)</f>
        <v>8.0749999999999988E-2</v>
      </c>
    </row>
    <row r="72" spans="13:22" x14ac:dyDescent="0.25">
      <c r="M72" s="8">
        <f>'MONTHLY CURVES'!C68</f>
        <v>39052</v>
      </c>
      <c r="N72" s="329">
        <f t="shared" si="1"/>
        <v>0.7</v>
      </c>
      <c r="O72" s="287">
        <f t="shared" si="2"/>
        <v>0.15</v>
      </c>
      <c r="P72" s="287">
        <f>SUMIF($A$10:$A$33,YEAR(M72),D$10:$D$33)</f>
        <v>0</v>
      </c>
      <c r="Q72" s="287">
        <f t="shared" si="3"/>
        <v>0</v>
      </c>
      <c r="R72" s="287">
        <f t="shared" si="4"/>
        <v>0</v>
      </c>
      <c r="S72" s="287">
        <f t="shared" si="5"/>
        <v>0.15</v>
      </c>
      <c r="T72" s="33"/>
      <c r="U72" s="33"/>
      <c r="V72" s="331">
        <f>SUMPRODUCT(N72:S72,'MONTHLY CURVES'!H68:M68)</f>
        <v>0.11250000000000002</v>
      </c>
    </row>
    <row r="73" spans="13:22" x14ac:dyDescent="0.25">
      <c r="M73" s="8">
        <f>'MONTHLY CURVES'!C69</f>
        <v>39083</v>
      </c>
      <c r="N73" s="329">
        <f t="shared" si="1"/>
        <v>1</v>
      </c>
      <c r="O73" s="287">
        <f t="shared" si="2"/>
        <v>0</v>
      </c>
      <c r="P73" s="287">
        <f>SUMIF($A$10:$A$33,YEAR(M73),D$10:$D$33)</f>
        <v>0</v>
      </c>
      <c r="Q73" s="287">
        <f t="shared" si="3"/>
        <v>0</v>
      </c>
      <c r="R73" s="287">
        <f t="shared" si="4"/>
        <v>0</v>
      </c>
      <c r="S73" s="287">
        <f t="shared" si="5"/>
        <v>0</v>
      </c>
      <c r="T73" s="33"/>
      <c r="U73" s="33"/>
      <c r="V73" s="331">
        <f>SUMPRODUCT(N73:S73,'MONTHLY CURVES'!H69:M69)</f>
        <v>-5.2499999999999998E-2</v>
      </c>
    </row>
    <row r="74" spans="13:22" x14ac:dyDescent="0.25">
      <c r="M74" s="8">
        <f>'MONTHLY CURVES'!C70</f>
        <v>39114</v>
      </c>
      <c r="N74" s="329">
        <f t="shared" si="1"/>
        <v>1</v>
      </c>
      <c r="O74" s="287">
        <f t="shared" si="2"/>
        <v>0</v>
      </c>
      <c r="P74" s="287">
        <f>SUMIF($A$10:$A$33,YEAR(M74),D$10:$D$33)</f>
        <v>0</v>
      </c>
      <c r="Q74" s="287">
        <f t="shared" si="3"/>
        <v>0</v>
      </c>
      <c r="R74" s="287">
        <f t="shared" si="4"/>
        <v>0</v>
      </c>
      <c r="S74" s="287">
        <f t="shared" si="5"/>
        <v>0</v>
      </c>
      <c r="T74" s="33"/>
      <c r="U74" s="33"/>
      <c r="V74" s="331">
        <f>SUMPRODUCT(N74:S74,'MONTHLY CURVES'!H70:M70)</f>
        <v>-6.25E-2</v>
      </c>
    </row>
    <row r="75" spans="13:22" x14ac:dyDescent="0.25">
      <c r="M75" s="8">
        <f>'MONTHLY CURVES'!C71</f>
        <v>39142</v>
      </c>
      <c r="N75" s="329">
        <f t="shared" ref="N75:N138" si="12">SUMIF($A$10:$A$33,YEAR(M75),$B$10:$B$33)</f>
        <v>1</v>
      </c>
      <c r="O75" s="287">
        <f t="shared" ref="O75:O138" si="13">SUMIF($A$10:$A$33,YEAR(M75),$C$10:$C$33)</f>
        <v>0</v>
      </c>
      <c r="P75" s="287">
        <f>SUMIF($A$10:$A$33,YEAR(M75),D$10:$D$33)</f>
        <v>0</v>
      </c>
      <c r="Q75" s="287">
        <f t="shared" ref="Q75:Q138" si="14">SUMIF($A$10:$A$33,YEAR(M75),$E$10:$E$33)</f>
        <v>0</v>
      </c>
      <c r="R75" s="287">
        <f t="shared" ref="R75:R138" si="15">SUMIF($A$10:$A$33,YEAR(M75),$F$10:$F$33)</f>
        <v>0</v>
      </c>
      <c r="S75" s="287">
        <f t="shared" ref="S75:S138" si="16">SUMIF($A$10:$A$33,YEAR(M75),$G$10:$G$33)</f>
        <v>0</v>
      </c>
      <c r="T75" s="33"/>
      <c r="U75" s="33"/>
      <c r="V75" s="331">
        <f>SUMPRODUCT(N75:S75,'MONTHLY CURVES'!H71:M71)</f>
        <v>-0.1225</v>
      </c>
    </row>
    <row r="76" spans="13:22" x14ac:dyDescent="0.25">
      <c r="M76" s="8">
        <f>'MONTHLY CURVES'!C72</f>
        <v>39173</v>
      </c>
      <c r="N76" s="329">
        <f t="shared" si="12"/>
        <v>1</v>
      </c>
      <c r="O76" s="287">
        <f t="shared" si="13"/>
        <v>0</v>
      </c>
      <c r="P76" s="287">
        <f>SUMIF($A$10:$A$33,YEAR(M76),D$10:$D$33)</f>
        <v>0</v>
      </c>
      <c r="Q76" s="287">
        <f t="shared" si="14"/>
        <v>0</v>
      </c>
      <c r="R76" s="287">
        <f t="shared" si="15"/>
        <v>0</v>
      </c>
      <c r="S76" s="287">
        <f t="shared" si="16"/>
        <v>0</v>
      </c>
      <c r="T76" s="33"/>
      <c r="U76" s="33"/>
      <c r="V76" s="331">
        <f>SUMPRODUCT(N76:S76,'MONTHLY CURVES'!H72:M72)</f>
        <v>-0.1</v>
      </c>
    </row>
    <row r="77" spans="13:22" x14ac:dyDescent="0.25">
      <c r="M77" s="8">
        <f>'MONTHLY CURVES'!C73</f>
        <v>39203</v>
      </c>
      <c r="N77" s="329">
        <f t="shared" si="12"/>
        <v>1</v>
      </c>
      <c r="O77" s="287">
        <f t="shared" si="13"/>
        <v>0</v>
      </c>
      <c r="P77" s="287">
        <f>SUMIF($A$10:$A$33,YEAR(M77),D$10:$D$33)</f>
        <v>0</v>
      </c>
      <c r="Q77" s="287">
        <f t="shared" si="14"/>
        <v>0</v>
      </c>
      <c r="R77" s="287">
        <f t="shared" si="15"/>
        <v>0</v>
      </c>
      <c r="S77" s="287">
        <f t="shared" si="16"/>
        <v>0</v>
      </c>
      <c r="T77" s="33"/>
      <c r="U77" s="33"/>
      <c r="V77" s="331">
        <f>SUMPRODUCT(N77:S77,'MONTHLY CURVES'!H73:M73)</f>
        <v>-0.1</v>
      </c>
    </row>
    <row r="78" spans="13:22" x14ac:dyDescent="0.25">
      <c r="M78" s="8">
        <f>'MONTHLY CURVES'!C74</f>
        <v>39234</v>
      </c>
      <c r="N78" s="329">
        <f t="shared" si="12"/>
        <v>1</v>
      </c>
      <c r="O78" s="287">
        <f t="shared" si="13"/>
        <v>0</v>
      </c>
      <c r="P78" s="287">
        <f>SUMIF($A$10:$A$33,YEAR(M78),D$10:$D$33)</f>
        <v>0</v>
      </c>
      <c r="Q78" s="287">
        <f t="shared" si="14"/>
        <v>0</v>
      </c>
      <c r="R78" s="287">
        <f t="shared" si="15"/>
        <v>0</v>
      </c>
      <c r="S78" s="287">
        <f t="shared" si="16"/>
        <v>0</v>
      </c>
      <c r="T78" s="33"/>
      <c r="U78" s="33"/>
      <c r="V78" s="331">
        <f>SUMPRODUCT(N78:S78,'MONTHLY CURVES'!H74:M74)</f>
        <v>-0.1</v>
      </c>
    </row>
    <row r="79" spans="13:22" x14ac:dyDescent="0.25">
      <c r="M79" s="8">
        <f>'MONTHLY CURVES'!C75</f>
        <v>39264</v>
      </c>
      <c r="N79" s="329">
        <f t="shared" si="12"/>
        <v>1</v>
      </c>
      <c r="O79" s="287">
        <f t="shared" si="13"/>
        <v>0</v>
      </c>
      <c r="P79" s="287">
        <f>SUMIF($A$10:$A$33,YEAR(M79),D$10:$D$33)</f>
        <v>0</v>
      </c>
      <c r="Q79" s="287">
        <f t="shared" si="14"/>
        <v>0</v>
      </c>
      <c r="R79" s="287">
        <f t="shared" si="15"/>
        <v>0</v>
      </c>
      <c r="S79" s="287">
        <f t="shared" si="16"/>
        <v>0</v>
      </c>
      <c r="T79" s="33"/>
      <c r="U79" s="33"/>
      <c r="V79" s="331">
        <f>SUMPRODUCT(N79:S79,'MONTHLY CURVES'!H75:M75)</f>
        <v>-0.1</v>
      </c>
    </row>
    <row r="80" spans="13:22" x14ac:dyDescent="0.25">
      <c r="M80" s="8">
        <f>'MONTHLY CURVES'!C76</f>
        <v>39295</v>
      </c>
      <c r="N80" s="329">
        <f t="shared" si="12"/>
        <v>1</v>
      </c>
      <c r="O80" s="287">
        <f t="shared" si="13"/>
        <v>0</v>
      </c>
      <c r="P80" s="287">
        <f>SUMIF($A$10:$A$33,YEAR(M80),D$10:$D$33)</f>
        <v>0</v>
      </c>
      <c r="Q80" s="287">
        <f t="shared" si="14"/>
        <v>0</v>
      </c>
      <c r="R80" s="287">
        <f t="shared" si="15"/>
        <v>0</v>
      </c>
      <c r="S80" s="287">
        <f t="shared" si="16"/>
        <v>0</v>
      </c>
      <c r="T80" s="33"/>
      <c r="U80" s="33"/>
      <c r="V80" s="331">
        <f>SUMPRODUCT(N80:S80,'MONTHLY CURVES'!H76:M76)</f>
        <v>-0.1</v>
      </c>
    </row>
    <row r="81" spans="13:22" x14ac:dyDescent="0.25">
      <c r="M81" s="8">
        <f>'MONTHLY CURVES'!C77</f>
        <v>39326</v>
      </c>
      <c r="N81" s="329">
        <f t="shared" si="12"/>
        <v>1</v>
      </c>
      <c r="O81" s="287">
        <f t="shared" si="13"/>
        <v>0</v>
      </c>
      <c r="P81" s="287">
        <f>SUMIF($A$10:$A$33,YEAR(M81),D$10:$D$33)</f>
        <v>0</v>
      </c>
      <c r="Q81" s="287">
        <f t="shared" si="14"/>
        <v>0</v>
      </c>
      <c r="R81" s="287">
        <f t="shared" si="15"/>
        <v>0</v>
      </c>
      <c r="S81" s="287">
        <f t="shared" si="16"/>
        <v>0</v>
      </c>
      <c r="T81" s="33"/>
      <c r="U81" s="33"/>
      <c r="V81" s="331">
        <f>SUMPRODUCT(N81:S81,'MONTHLY CURVES'!H77:M77)</f>
        <v>-0.13</v>
      </c>
    </row>
    <row r="82" spans="13:22" x14ac:dyDescent="0.25">
      <c r="M82" s="8">
        <f>'MONTHLY CURVES'!C78</f>
        <v>39356</v>
      </c>
      <c r="N82" s="329">
        <f t="shared" si="12"/>
        <v>1</v>
      </c>
      <c r="O82" s="287">
        <f t="shared" si="13"/>
        <v>0</v>
      </c>
      <c r="P82" s="287">
        <f>SUMIF($A$10:$A$33,YEAR(M82),D$10:$D$33)</f>
        <v>0</v>
      </c>
      <c r="Q82" s="287">
        <f t="shared" si="14"/>
        <v>0</v>
      </c>
      <c r="R82" s="287">
        <f t="shared" si="15"/>
        <v>0</v>
      </c>
      <c r="S82" s="287">
        <f t="shared" si="16"/>
        <v>0</v>
      </c>
      <c r="T82" s="33"/>
      <c r="U82" s="33"/>
      <c r="V82" s="331">
        <f>SUMPRODUCT(N82:S82,'MONTHLY CURVES'!H78:M78)</f>
        <v>-0.1</v>
      </c>
    </row>
    <row r="83" spans="13:22" x14ac:dyDescent="0.25">
      <c r="M83" s="8">
        <f>'MONTHLY CURVES'!C79</f>
        <v>39387</v>
      </c>
      <c r="N83" s="329">
        <f t="shared" si="12"/>
        <v>1</v>
      </c>
      <c r="O83" s="287">
        <f t="shared" si="13"/>
        <v>0</v>
      </c>
      <c r="P83" s="287">
        <f>SUMIF($A$10:$A$33,YEAR(M83),D$10:$D$33)</f>
        <v>0</v>
      </c>
      <c r="Q83" s="287">
        <f t="shared" si="14"/>
        <v>0</v>
      </c>
      <c r="R83" s="287">
        <f t="shared" si="15"/>
        <v>0</v>
      </c>
      <c r="S83" s="287">
        <f t="shared" si="16"/>
        <v>0</v>
      </c>
      <c r="T83" s="33"/>
      <c r="U83" s="33"/>
      <c r="V83" s="331">
        <f>SUMPRODUCT(N83:S83,'MONTHLY CURVES'!H79:M79)</f>
        <v>-0.06</v>
      </c>
    </row>
    <row r="84" spans="13:22" x14ac:dyDescent="0.25">
      <c r="M84" s="8">
        <f>'MONTHLY CURVES'!C80</f>
        <v>39417</v>
      </c>
      <c r="N84" s="329">
        <f t="shared" si="12"/>
        <v>1</v>
      </c>
      <c r="O84" s="287">
        <f t="shared" si="13"/>
        <v>0</v>
      </c>
      <c r="P84" s="287">
        <f>SUMIF($A$10:$A$33,YEAR(M84),D$10:$D$33)</f>
        <v>0</v>
      </c>
      <c r="Q84" s="287">
        <f t="shared" si="14"/>
        <v>0</v>
      </c>
      <c r="R84" s="287">
        <f t="shared" si="15"/>
        <v>0</v>
      </c>
      <c r="S84" s="287">
        <f t="shared" si="16"/>
        <v>0</v>
      </c>
      <c r="T84" s="33"/>
      <c r="U84" s="33"/>
      <c r="V84" s="331">
        <f>SUMPRODUCT(N84:S84,'MONTHLY CURVES'!H80:M80)</f>
        <v>-7.2499999999999995E-2</v>
      </c>
    </row>
    <row r="85" spans="13:22" x14ac:dyDescent="0.25">
      <c r="M85" s="8">
        <f>'MONTHLY CURVES'!C81</f>
        <v>39448</v>
      </c>
      <c r="N85" s="329">
        <f t="shared" si="12"/>
        <v>1</v>
      </c>
      <c r="O85" s="287">
        <f t="shared" si="13"/>
        <v>0</v>
      </c>
      <c r="P85" s="287">
        <f>SUMIF($A$10:$A$33,YEAR(M85),D$10:$D$33)</f>
        <v>0</v>
      </c>
      <c r="Q85" s="287">
        <f t="shared" si="14"/>
        <v>0</v>
      </c>
      <c r="R85" s="287">
        <f t="shared" si="15"/>
        <v>0</v>
      </c>
      <c r="S85" s="287">
        <f t="shared" si="16"/>
        <v>0</v>
      </c>
      <c r="T85" s="33"/>
      <c r="U85" s="33"/>
      <c r="V85" s="331">
        <f>SUMPRODUCT(N85:S85,'MONTHLY CURVES'!H81:M81)</f>
        <v>-4.9999999999999996E-2</v>
      </c>
    </row>
    <row r="86" spans="13:22" x14ac:dyDescent="0.25">
      <c r="M86" s="8">
        <f>'MONTHLY CURVES'!C82</f>
        <v>39479</v>
      </c>
      <c r="N86" s="329">
        <f t="shared" si="12"/>
        <v>1</v>
      </c>
      <c r="O86" s="287">
        <f t="shared" si="13"/>
        <v>0</v>
      </c>
      <c r="P86" s="287">
        <f>SUMIF($A$10:$A$33,YEAR(M86),D$10:$D$33)</f>
        <v>0</v>
      </c>
      <c r="Q86" s="287">
        <f t="shared" si="14"/>
        <v>0</v>
      </c>
      <c r="R86" s="287">
        <f t="shared" si="15"/>
        <v>0</v>
      </c>
      <c r="S86" s="287">
        <f t="shared" si="16"/>
        <v>0</v>
      </c>
      <c r="T86" s="33"/>
      <c r="U86" s="33"/>
      <c r="V86" s="331">
        <f>SUMPRODUCT(N86:S86,'MONTHLY CURVES'!H82:M82)</f>
        <v>-0.06</v>
      </c>
    </row>
    <row r="87" spans="13:22" x14ac:dyDescent="0.25">
      <c r="M87" s="8">
        <f>'MONTHLY CURVES'!C83</f>
        <v>39508</v>
      </c>
      <c r="N87" s="329">
        <f t="shared" si="12"/>
        <v>1</v>
      </c>
      <c r="O87" s="287">
        <f t="shared" si="13"/>
        <v>0</v>
      </c>
      <c r="P87" s="287">
        <f>SUMIF($A$10:$A$33,YEAR(M87),D$10:$D$33)</f>
        <v>0</v>
      </c>
      <c r="Q87" s="287">
        <f t="shared" si="14"/>
        <v>0</v>
      </c>
      <c r="R87" s="287">
        <f t="shared" si="15"/>
        <v>0</v>
      </c>
      <c r="S87" s="287">
        <f t="shared" si="16"/>
        <v>0</v>
      </c>
      <c r="T87" s="33"/>
      <c r="U87" s="33"/>
      <c r="V87" s="331">
        <f>SUMPRODUCT(N87:S87,'MONTHLY CURVES'!H83:M83)</f>
        <v>-0.12</v>
      </c>
    </row>
    <row r="88" spans="13:22" x14ac:dyDescent="0.25">
      <c r="M88" s="8">
        <f>'MONTHLY CURVES'!C84</f>
        <v>39539</v>
      </c>
      <c r="N88" s="329">
        <f t="shared" si="12"/>
        <v>1</v>
      </c>
      <c r="O88" s="287">
        <f t="shared" si="13"/>
        <v>0</v>
      </c>
      <c r="P88" s="287">
        <f>SUMIF($A$10:$A$33,YEAR(M88),D$10:$D$33)</f>
        <v>0</v>
      </c>
      <c r="Q88" s="287">
        <f t="shared" si="14"/>
        <v>0</v>
      </c>
      <c r="R88" s="287">
        <f t="shared" si="15"/>
        <v>0</v>
      </c>
      <c r="S88" s="287">
        <f t="shared" si="16"/>
        <v>0</v>
      </c>
      <c r="T88" s="33"/>
      <c r="U88" s="33"/>
      <c r="V88" s="331">
        <f>SUMPRODUCT(N88:S88,'MONTHLY CURVES'!H84:M84)</f>
        <v>-9.7500000000000003E-2</v>
      </c>
    </row>
    <row r="89" spans="13:22" x14ac:dyDescent="0.25">
      <c r="M89" s="8">
        <f>'MONTHLY CURVES'!C85</f>
        <v>39569</v>
      </c>
      <c r="N89" s="329">
        <f t="shared" si="12"/>
        <v>1</v>
      </c>
      <c r="O89" s="287">
        <f t="shared" si="13"/>
        <v>0</v>
      </c>
      <c r="P89" s="287">
        <f>SUMIF($A$10:$A$33,YEAR(M89),D$10:$D$33)</f>
        <v>0</v>
      </c>
      <c r="Q89" s="287">
        <f t="shared" si="14"/>
        <v>0</v>
      </c>
      <c r="R89" s="287">
        <f t="shared" si="15"/>
        <v>0</v>
      </c>
      <c r="S89" s="287">
        <f t="shared" si="16"/>
        <v>0</v>
      </c>
      <c r="T89" s="33"/>
      <c r="U89" s="33"/>
      <c r="V89" s="331">
        <f>SUMPRODUCT(N89:S89,'MONTHLY CURVES'!H85:M85)</f>
        <v>-9.7500000000000003E-2</v>
      </c>
    </row>
    <row r="90" spans="13:22" x14ac:dyDescent="0.25">
      <c r="M90" s="8">
        <f>'MONTHLY CURVES'!C86</f>
        <v>39600</v>
      </c>
      <c r="N90" s="329">
        <f t="shared" si="12"/>
        <v>1</v>
      </c>
      <c r="O90" s="287">
        <f t="shared" si="13"/>
        <v>0</v>
      </c>
      <c r="P90" s="287">
        <f>SUMIF($A$10:$A$33,YEAR(M90),D$10:$D$33)</f>
        <v>0</v>
      </c>
      <c r="Q90" s="287">
        <f t="shared" si="14"/>
        <v>0</v>
      </c>
      <c r="R90" s="287">
        <f t="shared" si="15"/>
        <v>0</v>
      </c>
      <c r="S90" s="287">
        <f t="shared" si="16"/>
        <v>0</v>
      </c>
      <c r="T90" s="33"/>
      <c r="U90" s="33"/>
      <c r="V90" s="331">
        <f>SUMPRODUCT(N90:S90,'MONTHLY CURVES'!H86:M86)</f>
        <v>-9.7500000000000003E-2</v>
      </c>
    </row>
    <row r="91" spans="13:22" x14ac:dyDescent="0.25">
      <c r="M91" s="8">
        <f>'MONTHLY CURVES'!C87</f>
        <v>39630</v>
      </c>
      <c r="N91" s="329">
        <f t="shared" si="12"/>
        <v>1</v>
      </c>
      <c r="O91" s="287">
        <f t="shared" si="13"/>
        <v>0</v>
      </c>
      <c r="P91" s="287">
        <f>SUMIF($A$10:$A$33,YEAR(M91),D$10:$D$33)</f>
        <v>0</v>
      </c>
      <c r="Q91" s="287">
        <f t="shared" si="14"/>
        <v>0</v>
      </c>
      <c r="R91" s="287">
        <f t="shared" si="15"/>
        <v>0</v>
      </c>
      <c r="S91" s="287">
        <f t="shared" si="16"/>
        <v>0</v>
      </c>
      <c r="T91" s="33"/>
      <c r="U91" s="33"/>
      <c r="V91" s="331">
        <f>SUMPRODUCT(N91:S91,'MONTHLY CURVES'!H87:M87)</f>
        <v>-9.7500000000000003E-2</v>
      </c>
    </row>
    <row r="92" spans="13:22" x14ac:dyDescent="0.25">
      <c r="M92" s="8">
        <f>'MONTHLY CURVES'!C88</f>
        <v>39661</v>
      </c>
      <c r="N92" s="329">
        <f t="shared" si="12"/>
        <v>1</v>
      </c>
      <c r="O92" s="287">
        <f t="shared" si="13"/>
        <v>0</v>
      </c>
      <c r="P92" s="287">
        <f>SUMIF($A$10:$A$33,YEAR(M92),D$10:$D$33)</f>
        <v>0</v>
      </c>
      <c r="Q92" s="287">
        <f t="shared" si="14"/>
        <v>0</v>
      </c>
      <c r="R92" s="287">
        <f t="shared" si="15"/>
        <v>0</v>
      </c>
      <c r="S92" s="287">
        <f t="shared" si="16"/>
        <v>0</v>
      </c>
      <c r="T92" s="33"/>
      <c r="U92" s="33"/>
      <c r="V92" s="331">
        <f>SUMPRODUCT(N92:S92,'MONTHLY CURVES'!H88:M88)</f>
        <v>-9.7500000000000003E-2</v>
      </c>
    </row>
    <row r="93" spans="13:22" x14ac:dyDescent="0.25">
      <c r="M93" s="8">
        <f>'MONTHLY CURVES'!C89</f>
        <v>39692</v>
      </c>
      <c r="N93" s="329">
        <f t="shared" si="12"/>
        <v>1</v>
      </c>
      <c r="O93" s="287">
        <f t="shared" si="13"/>
        <v>0</v>
      </c>
      <c r="P93" s="287">
        <f>SUMIF($A$10:$A$33,YEAR(M93),D$10:$D$33)</f>
        <v>0</v>
      </c>
      <c r="Q93" s="287">
        <f t="shared" si="14"/>
        <v>0</v>
      </c>
      <c r="R93" s="287">
        <f t="shared" si="15"/>
        <v>0</v>
      </c>
      <c r="S93" s="287">
        <f t="shared" si="16"/>
        <v>0</v>
      </c>
      <c r="T93" s="33"/>
      <c r="U93" s="33"/>
      <c r="V93" s="331">
        <f>SUMPRODUCT(N93:S93,'MONTHLY CURVES'!H89:M89)</f>
        <v>-0.1275</v>
      </c>
    </row>
    <row r="94" spans="13:22" x14ac:dyDescent="0.25">
      <c r="M94" s="8">
        <f>'MONTHLY CURVES'!C90</f>
        <v>39722</v>
      </c>
      <c r="N94" s="329">
        <f t="shared" si="12"/>
        <v>1</v>
      </c>
      <c r="O94" s="287">
        <f t="shared" si="13"/>
        <v>0</v>
      </c>
      <c r="P94" s="287">
        <f>SUMIF($A$10:$A$33,YEAR(M94),D$10:$D$33)</f>
        <v>0</v>
      </c>
      <c r="Q94" s="287">
        <f t="shared" si="14"/>
        <v>0</v>
      </c>
      <c r="R94" s="287">
        <f t="shared" si="15"/>
        <v>0</v>
      </c>
      <c r="S94" s="287">
        <f t="shared" si="16"/>
        <v>0</v>
      </c>
      <c r="T94" s="33"/>
      <c r="U94" s="33"/>
      <c r="V94" s="331">
        <f>SUMPRODUCT(N94:S94,'MONTHLY CURVES'!H90:M90)</f>
        <v>-9.7500000000000003E-2</v>
      </c>
    </row>
    <row r="95" spans="13:22" x14ac:dyDescent="0.25">
      <c r="M95" s="8">
        <f>'MONTHLY CURVES'!C91</f>
        <v>39753</v>
      </c>
      <c r="N95" s="329">
        <f t="shared" si="12"/>
        <v>1</v>
      </c>
      <c r="O95" s="287">
        <f t="shared" si="13"/>
        <v>0</v>
      </c>
      <c r="P95" s="287">
        <f>SUMIF($A$10:$A$33,YEAR(M95),D$10:$D$33)</f>
        <v>0</v>
      </c>
      <c r="Q95" s="287">
        <f t="shared" si="14"/>
        <v>0</v>
      </c>
      <c r="R95" s="287">
        <f t="shared" si="15"/>
        <v>0</v>
      </c>
      <c r="S95" s="287">
        <f t="shared" si="16"/>
        <v>0</v>
      </c>
      <c r="T95" s="33"/>
      <c r="U95" s="33"/>
      <c r="V95" s="331">
        <f>SUMPRODUCT(N95:S95,'MONTHLY CURVES'!H91:M91)</f>
        <v>-4.7500000000000001E-2</v>
      </c>
    </row>
    <row r="96" spans="13:22" x14ac:dyDescent="0.25">
      <c r="M96" s="8">
        <f>'MONTHLY CURVES'!C92</f>
        <v>39783</v>
      </c>
      <c r="N96" s="329">
        <f t="shared" si="12"/>
        <v>1</v>
      </c>
      <c r="O96" s="287">
        <f t="shared" si="13"/>
        <v>0</v>
      </c>
      <c r="P96" s="287">
        <f>SUMIF($A$10:$A$33,YEAR(M96),D$10:$D$33)</f>
        <v>0</v>
      </c>
      <c r="Q96" s="287">
        <f t="shared" si="14"/>
        <v>0</v>
      </c>
      <c r="R96" s="287">
        <f t="shared" si="15"/>
        <v>0</v>
      </c>
      <c r="S96" s="287">
        <f t="shared" si="16"/>
        <v>0</v>
      </c>
      <c r="T96" s="33"/>
      <c r="U96" s="33"/>
      <c r="V96" s="331">
        <f>SUMPRODUCT(N96:S96,'MONTHLY CURVES'!H92:M92)</f>
        <v>-0.06</v>
      </c>
    </row>
    <row r="97" spans="13:22" x14ac:dyDescent="0.25">
      <c r="M97" s="8">
        <f>'MONTHLY CURVES'!C93</f>
        <v>39814</v>
      </c>
      <c r="N97" s="329">
        <f t="shared" si="12"/>
        <v>1</v>
      </c>
      <c r="O97" s="287">
        <f t="shared" si="13"/>
        <v>0</v>
      </c>
      <c r="P97" s="287">
        <f>SUMIF($A$10:$A$33,YEAR(M97),D$10:$D$33)</f>
        <v>0</v>
      </c>
      <c r="Q97" s="287">
        <f t="shared" si="14"/>
        <v>0</v>
      </c>
      <c r="R97" s="287">
        <f t="shared" si="15"/>
        <v>0</v>
      </c>
      <c r="S97" s="287">
        <f t="shared" si="16"/>
        <v>0</v>
      </c>
      <c r="T97" s="33"/>
      <c r="U97" s="33"/>
      <c r="V97" s="331">
        <f>SUMPRODUCT(N97:S97,'MONTHLY CURVES'!H93:M93)</f>
        <v>-3.7499999999999999E-2</v>
      </c>
    </row>
    <row r="98" spans="13:22" x14ac:dyDescent="0.25">
      <c r="M98" s="8">
        <f>'MONTHLY CURVES'!C94</f>
        <v>39845</v>
      </c>
      <c r="N98" s="329">
        <f t="shared" si="12"/>
        <v>1</v>
      </c>
      <c r="O98" s="287">
        <f t="shared" si="13"/>
        <v>0</v>
      </c>
      <c r="P98" s="287">
        <f>SUMIF($A$10:$A$33,YEAR(M98),D$10:$D$33)</f>
        <v>0</v>
      </c>
      <c r="Q98" s="287">
        <f t="shared" si="14"/>
        <v>0</v>
      </c>
      <c r="R98" s="287">
        <f t="shared" si="15"/>
        <v>0</v>
      </c>
      <c r="S98" s="287">
        <f t="shared" si="16"/>
        <v>0</v>
      </c>
      <c r="T98" s="33"/>
      <c r="U98" s="33"/>
      <c r="V98" s="331">
        <f>SUMPRODUCT(N98:S98,'MONTHLY CURVES'!H94:M94)</f>
        <v>-4.7500000000000001E-2</v>
      </c>
    </row>
    <row r="99" spans="13:22" x14ac:dyDescent="0.25">
      <c r="M99" s="8">
        <f>'MONTHLY CURVES'!C95</f>
        <v>39873</v>
      </c>
      <c r="N99" s="329">
        <f t="shared" si="12"/>
        <v>1</v>
      </c>
      <c r="O99" s="287">
        <f t="shared" si="13"/>
        <v>0</v>
      </c>
      <c r="P99" s="287">
        <f>SUMIF($A$10:$A$33,YEAR(M99),D$10:$D$33)</f>
        <v>0</v>
      </c>
      <c r="Q99" s="287">
        <f t="shared" si="14"/>
        <v>0</v>
      </c>
      <c r="R99" s="287">
        <f t="shared" si="15"/>
        <v>0</v>
      </c>
      <c r="S99" s="287">
        <f t="shared" si="16"/>
        <v>0</v>
      </c>
      <c r="T99" s="33"/>
      <c r="U99" s="33"/>
      <c r="V99" s="331">
        <f>SUMPRODUCT(N99:S99,'MONTHLY CURVES'!H95:M95)</f>
        <v>-0.1075</v>
      </c>
    </row>
    <row r="100" spans="13:22" x14ac:dyDescent="0.25">
      <c r="M100" s="8">
        <f>'MONTHLY CURVES'!C96</f>
        <v>39904</v>
      </c>
      <c r="N100" s="329">
        <f t="shared" si="12"/>
        <v>1</v>
      </c>
      <c r="O100" s="287">
        <f t="shared" si="13"/>
        <v>0</v>
      </c>
      <c r="P100" s="287">
        <f>SUMIF($A$10:$A$33,YEAR(M100),D$10:$D$33)</f>
        <v>0</v>
      </c>
      <c r="Q100" s="287">
        <f t="shared" si="14"/>
        <v>0</v>
      </c>
      <c r="R100" s="287">
        <f t="shared" si="15"/>
        <v>0</v>
      </c>
      <c r="S100" s="287">
        <f t="shared" si="16"/>
        <v>0</v>
      </c>
      <c r="T100" s="33"/>
      <c r="U100" s="33"/>
      <c r="V100" s="331">
        <f>SUMPRODUCT(N100:S100,'MONTHLY CURVES'!H96:M96)</f>
        <v>-8.4999999999999992E-2</v>
      </c>
    </row>
    <row r="101" spans="13:22" x14ac:dyDescent="0.25">
      <c r="M101" s="8">
        <f>'MONTHLY CURVES'!C97</f>
        <v>39934</v>
      </c>
      <c r="N101" s="329">
        <f t="shared" si="12"/>
        <v>1</v>
      </c>
      <c r="O101" s="287">
        <f t="shared" si="13"/>
        <v>0</v>
      </c>
      <c r="P101" s="287">
        <f>SUMIF($A$10:$A$33,YEAR(M101),D$10:$D$33)</f>
        <v>0</v>
      </c>
      <c r="Q101" s="287">
        <f t="shared" si="14"/>
        <v>0</v>
      </c>
      <c r="R101" s="287">
        <f t="shared" si="15"/>
        <v>0</v>
      </c>
      <c r="S101" s="287">
        <f t="shared" si="16"/>
        <v>0</v>
      </c>
      <c r="T101" s="33"/>
      <c r="U101" s="33"/>
      <c r="V101" s="331">
        <f>SUMPRODUCT(N101:S101,'MONTHLY CURVES'!H97:M97)</f>
        <v>-8.4999999999999992E-2</v>
      </c>
    </row>
    <row r="102" spans="13:22" x14ac:dyDescent="0.25">
      <c r="M102" s="8">
        <f>'MONTHLY CURVES'!C98</f>
        <v>39965</v>
      </c>
      <c r="N102" s="329">
        <f t="shared" si="12"/>
        <v>1</v>
      </c>
      <c r="O102" s="287">
        <f t="shared" si="13"/>
        <v>0</v>
      </c>
      <c r="P102" s="287">
        <f>SUMIF($A$10:$A$33,YEAR(M102),D$10:$D$33)</f>
        <v>0</v>
      </c>
      <c r="Q102" s="287">
        <f t="shared" si="14"/>
        <v>0</v>
      </c>
      <c r="R102" s="287">
        <f t="shared" si="15"/>
        <v>0</v>
      </c>
      <c r="S102" s="287">
        <f t="shared" si="16"/>
        <v>0</v>
      </c>
      <c r="T102" s="33"/>
      <c r="U102" s="33"/>
      <c r="V102" s="331">
        <f>SUMPRODUCT(N102:S102,'MONTHLY CURVES'!H98:M98)</f>
        <v>-8.4999999999999992E-2</v>
      </c>
    </row>
    <row r="103" spans="13:22" x14ac:dyDescent="0.25">
      <c r="M103" s="8">
        <f>'MONTHLY CURVES'!C99</f>
        <v>39995</v>
      </c>
      <c r="N103" s="329">
        <f t="shared" si="12"/>
        <v>1</v>
      </c>
      <c r="O103" s="287">
        <f t="shared" si="13"/>
        <v>0</v>
      </c>
      <c r="P103" s="287">
        <f>SUMIF($A$10:$A$33,YEAR(M103),D$10:$D$33)</f>
        <v>0</v>
      </c>
      <c r="Q103" s="287">
        <f t="shared" si="14"/>
        <v>0</v>
      </c>
      <c r="R103" s="287">
        <f t="shared" si="15"/>
        <v>0</v>
      </c>
      <c r="S103" s="287">
        <f t="shared" si="16"/>
        <v>0</v>
      </c>
      <c r="T103" s="33"/>
      <c r="U103" s="33"/>
      <c r="V103" s="331">
        <f>SUMPRODUCT(N103:S103,'MONTHLY CURVES'!H99:M99)</f>
        <v>-8.4999999999999992E-2</v>
      </c>
    </row>
    <row r="104" spans="13:22" x14ac:dyDescent="0.25">
      <c r="M104" s="8">
        <f>'MONTHLY CURVES'!C100</f>
        <v>40026</v>
      </c>
      <c r="N104" s="329">
        <f t="shared" si="12"/>
        <v>1</v>
      </c>
      <c r="O104" s="287">
        <f t="shared" si="13"/>
        <v>0</v>
      </c>
      <c r="P104" s="287">
        <f>SUMIF($A$10:$A$33,YEAR(M104),D$10:$D$33)</f>
        <v>0</v>
      </c>
      <c r="Q104" s="287">
        <f t="shared" si="14"/>
        <v>0</v>
      </c>
      <c r="R104" s="287">
        <f t="shared" si="15"/>
        <v>0</v>
      </c>
      <c r="S104" s="287">
        <f t="shared" si="16"/>
        <v>0</v>
      </c>
      <c r="T104" s="33"/>
      <c r="U104" s="33"/>
      <c r="V104" s="331">
        <f>SUMPRODUCT(N104:S104,'MONTHLY CURVES'!H100:M100)</f>
        <v>-8.4999999999999992E-2</v>
      </c>
    </row>
    <row r="105" spans="13:22" x14ac:dyDescent="0.25">
      <c r="M105" s="8">
        <f>'MONTHLY CURVES'!C101</f>
        <v>40057</v>
      </c>
      <c r="N105" s="329">
        <f t="shared" si="12"/>
        <v>1</v>
      </c>
      <c r="O105" s="287">
        <f t="shared" si="13"/>
        <v>0</v>
      </c>
      <c r="P105" s="287">
        <f>SUMIF($A$10:$A$33,YEAR(M105),D$10:$D$33)</f>
        <v>0</v>
      </c>
      <c r="Q105" s="287">
        <f t="shared" si="14"/>
        <v>0</v>
      </c>
      <c r="R105" s="287">
        <f t="shared" si="15"/>
        <v>0</v>
      </c>
      <c r="S105" s="287">
        <f t="shared" si="16"/>
        <v>0</v>
      </c>
      <c r="T105" s="33"/>
      <c r="U105" s="33"/>
      <c r="V105" s="331">
        <f>SUMPRODUCT(N105:S105,'MONTHLY CURVES'!H101:M101)</f>
        <v>-0.115</v>
      </c>
    </row>
    <row r="106" spans="13:22" x14ac:dyDescent="0.25">
      <c r="M106" s="8">
        <f>'MONTHLY CURVES'!C102</f>
        <v>40087</v>
      </c>
      <c r="N106" s="329">
        <f t="shared" si="12"/>
        <v>1</v>
      </c>
      <c r="O106" s="287">
        <f t="shared" si="13"/>
        <v>0</v>
      </c>
      <c r="P106" s="287">
        <f>SUMIF($A$10:$A$33,YEAR(M106),D$10:$D$33)</f>
        <v>0</v>
      </c>
      <c r="Q106" s="287">
        <f t="shared" si="14"/>
        <v>0</v>
      </c>
      <c r="R106" s="287">
        <f t="shared" si="15"/>
        <v>0</v>
      </c>
      <c r="S106" s="287">
        <f t="shared" si="16"/>
        <v>0</v>
      </c>
      <c r="T106" s="33"/>
      <c r="U106" s="33"/>
      <c r="V106" s="331">
        <f>SUMPRODUCT(N106:S106,'MONTHLY CURVES'!H102:M102)</f>
        <v>-8.4999999999999992E-2</v>
      </c>
    </row>
    <row r="107" spans="13:22" x14ac:dyDescent="0.25">
      <c r="M107" s="8">
        <f>'MONTHLY CURVES'!C103</f>
        <v>40118</v>
      </c>
      <c r="N107" s="329">
        <f t="shared" si="12"/>
        <v>1</v>
      </c>
      <c r="O107" s="287">
        <f t="shared" si="13"/>
        <v>0</v>
      </c>
      <c r="P107" s="287">
        <f>SUMIF($A$10:$A$33,YEAR(M107),D$10:$D$33)</f>
        <v>0</v>
      </c>
      <c r="Q107" s="287">
        <f t="shared" si="14"/>
        <v>0</v>
      </c>
      <c r="R107" s="287">
        <f t="shared" si="15"/>
        <v>0</v>
      </c>
      <c r="S107" s="287">
        <f t="shared" si="16"/>
        <v>0</v>
      </c>
      <c r="T107" s="33"/>
      <c r="U107" s="33"/>
      <c r="V107" s="331">
        <f>SUMPRODUCT(N107:S107,'MONTHLY CURVES'!H103:M103)</f>
        <v>-4.4500000000000005E-2</v>
      </c>
    </row>
    <row r="108" spans="13:22" x14ac:dyDescent="0.25">
      <c r="M108" s="8">
        <f>'MONTHLY CURVES'!C104</f>
        <v>40148</v>
      </c>
      <c r="N108" s="329">
        <f t="shared" si="12"/>
        <v>1</v>
      </c>
      <c r="O108" s="287">
        <f t="shared" si="13"/>
        <v>0</v>
      </c>
      <c r="P108" s="287">
        <f>SUMIF($A$10:$A$33,YEAR(M108),D$10:$D$33)</f>
        <v>0</v>
      </c>
      <c r="Q108" s="287">
        <f t="shared" si="14"/>
        <v>0</v>
      </c>
      <c r="R108" s="287">
        <f t="shared" si="15"/>
        <v>0</v>
      </c>
      <c r="S108" s="287">
        <f t="shared" si="16"/>
        <v>0</v>
      </c>
      <c r="T108" s="33"/>
      <c r="U108" s="33"/>
      <c r="V108" s="331">
        <f>SUMPRODUCT(N108:S108,'MONTHLY CURVES'!H104:M104)</f>
        <v>-5.7000000000000009E-2</v>
      </c>
    </row>
    <row r="109" spans="13:22" x14ac:dyDescent="0.25">
      <c r="M109" s="8">
        <f>'MONTHLY CURVES'!C105</f>
        <v>40179</v>
      </c>
      <c r="N109" s="329">
        <f t="shared" si="12"/>
        <v>1</v>
      </c>
      <c r="O109" s="287">
        <f t="shared" si="13"/>
        <v>0</v>
      </c>
      <c r="P109" s="287">
        <f>SUMIF($A$10:$A$33,YEAR(M109),D$10:$D$33)</f>
        <v>0</v>
      </c>
      <c r="Q109" s="287">
        <f t="shared" si="14"/>
        <v>0</v>
      </c>
      <c r="R109" s="287">
        <f t="shared" si="15"/>
        <v>0</v>
      </c>
      <c r="S109" s="287">
        <f t="shared" si="16"/>
        <v>0</v>
      </c>
      <c r="T109" s="33"/>
      <c r="U109" s="33"/>
      <c r="V109" s="331">
        <f>SUMPRODUCT(N109:S109,'MONTHLY CURVES'!H105:M105)</f>
        <v>-3.4500000000000003E-2</v>
      </c>
    </row>
    <row r="110" spans="13:22" x14ac:dyDescent="0.25">
      <c r="M110" s="8">
        <f>'MONTHLY CURVES'!C106</f>
        <v>40210</v>
      </c>
      <c r="N110" s="329">
        <f t="shared" si="12"/>
        <v>1</v>
      </c>
      <c r="O110" s="287">
        <f t="shared" si="13"/>
        <v>0</v>
      </c>
      <c r="P110" s="287">
        <f>SUMIF($A$10:$A$33,YEAR(M110),D$10:$D$33)</f>
        <v>0</v>
      </c>
      <c r="Q110" s="287">
        <f t="shared" si="14"/>
        <v>0</v>
      </c>
      <c r="R110" s="287">
        <f t="shared" si="15"/>
        <v>0</v>
      </c>
      <c r="S110" s="287">
        <f t="shared" si="16"/>
        <v>0</v>
      </c>
      <c r="T110" s="33"/>
      <c r="U110" s="33"/>
      <c r="V110" s="331">
        <f>SUMPRODUCT(N110:S110,'MONTHLY CURVES'!H106:M106)</f>
        <v>-4.4500000000000005E-2</v>
      </c>
    </row>
    <row r="111" spans="13:22" x14ac:dyDescent="0.25">
      <c r="M111" s="8">
        <f>'MONTHLY CURVES'!C107</f>
        <v>40238</v>
      </c>
      <c r="N111" s="329">
        <f t="shared" si="12"/>
        <v>1</v>
      </c>
      <c r="O111" s="287">
        <f t="shared" si="13"/>
        <v>0</v>
      </c>
      <c r="P111" s="287">
        <f>SUMIF($A$10:$A$33,YEAR(M111),D$10:$D$33)</f>
        <v>0</v>
      </c>
      <c r="Q111" s="287">
        <f t="shared" si="14"/>
        <v>0</v>
      </c>
      <c r="R111" s="287">
        <f t="shared" si="15"/>
        <v>0</v>
      </c>
      <c r="S111" s="287">
        <f t="shared" si="16"/>
        <v>0</v>
      </c>
      <c r="T111" s="33"/>
      <c r="U111" s="33"/>
      <c r="V111" s="331">
        <f>SUMPRODUCT(N111:S111,'MONTHLY CURVES'!H107:M107)</f>
        <v>-0.10450000000000001</v>
      </c>
    </row>
    <row r="112" spans="13:22" x14ac:dyDescent="0.25">
      <c r="M112" s="8">
        <f>'MONTHLY CURVES'!C108</f>
        <v>40269</v>
      </c>
      <c r="N112" s="329">
        <f t="shared" si="12"/>
        <v>1</v>
      </c>
      <c r="O112" s="287">
        <f t="shared" si="13"/>
        <v>0</v>
      </c>
      <c r="P112" s="287">
        <f>SUMIF($A$10:$A$33,YEAR(M112),D$10:$D$33)</f>
        <v>0</v>
      </c>
      <c r="Q112" s="287">
        <f t="shared" si="14"/>
        <v>0</v>
      </c>
      <c r="R112" s="287">
        <f t="shared" si="15"/>
        <v>0</v>
      </c>
      <c r="S112" s="287">
        <f t="shared" si="16"/>
        <v>0</v>
      </c>
      <c r="T112" s="33"/>
      <c r="U112" s="33"/>
      <c r="V112" s="331">
        <f>SUMPRODUCT(N112:S112,'MONTHLY CURVES'!H108:M108)</f>
        <v>-8.2000000000000003E-2</v>
      </c>
    </row>
    <row r="113" spans="13:22" x14ac:dyDescent="0.25">
      <c r="M113" s="8">
        <f>'MONTHLY CURVES'!C109</f>
        <v>40299</v>
      </c>
      <c r="N113" s="329">
        <f t="shared" si="12"/>
        <v>1</v>
      </c>
      <c r="O113" s="287">
        <f t="shared" si="13"/>
        <v>0</v>
      </c>
      <c r="P113" s="287">
        <f>SUMIF($A$10:$A$33,YEAR(M113),D$10:$D$33)</f>
        <v>0</v>
      </c>
      <c r="Q113" s="287">
        <f t="shared" si="14"/>
        <v>0</v>
      </c>
      <c r="R113" s="287">
        <f t="shared" si="15"/>
        <v>0</v>
      </c>
      <c r="S113" s="287">
        <f t="shared" si="16"/>
        <v>0</v>
      </c>
      <c r="T113" s="33"/>
      <c r="U113" s="33"/>
      <c r="V113" s="331">
        <f>SUMPRODUCT(N113:S113,'MONTHLY CURVES'!H109:M109)</f>
        <v>-8.2000000000000003E-2</v>
      </c>
    </row>
    <row r="114" spans="13:22" x14ac:dyDescent="0.25">
      <c r="M114" s="8">
        <f>'MONTHLY CURVES'!C110</f>
        <v>40330</v>
      </c>
      <c r="N114" s="329">
        <f t="shared" si="12"/>
        <v>1</v>
      </c>
      <c r="O114" s="287">
        <f t="shared" si="13"/>
        <v>0</v>
      </c>
      <c r="P114" s="287">
        <f>SUMIF($A$10:$A$33,YEAR(M114),D$10:$D$33)</f>
        <v>0</v>
      </c>
      <c r="Q114" s="287">
        <f t="shared" si="14"/>
        <v>0</v>
      </c>
      <c r="R114" s="287">
        <f t="shared" si="15"/>
        <v>0</v>
      </c>
      <c r="S114" s="287">
        <f t="shared" si="16"/>
        <v>0</v>
      </c>
      <c r="T114" s="33"/>
      <c r="U114" s="33"/>
      <c r="V114" s="331">
        <f>SUMPRODUCT(N114:S114,'MONTHLY CURVES'!H110:M110)</f>
        <v>-8.2000000000000003E-2</v>
      </c>
    </row>
    <row r="115" spans="13:22" x14ac:dyDescent="0.25">
      <c r="M115" s="8">
        <f>'MONTHLY CURVES'!C111</f>
        <v>40360</v>
      </c>
      <c r="N115" s="329">
        <f t="shared" si="12"/>
        <v>1</v>
      </c>
      <c r="O115" s="287">
        <f t="shared" si="13"/>
        <v>0</v>
      </c>
      <c r="P115" s="287">
        <f>SUMIF($A$10:$A$33,YEAR(M115),D$10:$D$33)</f>
        <v>0</v>
      </c>
      <c r="Q115" s="287">
        <f t="shared" si="14"/>
        <v>0</v>
      </c>
      <c r="R115" s="287">
        <f t="shared" si="15"/>
        <v>0</v>
      </c>
      <c r="S115" s="287">
        <f t="shared" si="16"/>
        <v>0</v>
      </c>
      <c r="T115" s="33"/>
      <c r="U115" s="33"/>
      <c r="V115" s="331">
        <f>SUMPRODUCT(N115:S115,'MONTHLY CURVES'!H111:M111)</f>
        <v>-8.2000000000000003E-2</v>
      </c>
    </row>
    <row r="116" spans="13:22" x14ac:dyDescent="0.25">
      <c r="M116" s="8">
        <f>'MONTHLY CURVES'!C112</f>
        <v>40391</v>
      </c>
      <c r="N116" s="329">
        <f t="shared" si="12"/>
        <v>1</v>
      </c>
      <c r="O116" s="287">
        <f t="shared" si="13"/>
        <v>0</v>
      </c>
      <c r="P116" s="287">
        <f>SUMIF($A$10:$A$33,YEAR(M116),D$10:$D$33)</f>
        <v>0</v>
      </c>
      <c r="Q116" s="287">
        <f t="shared" si="14"/>
        <v>0</v>
      </c>
      <c r="R116" s="287">
        <f t="shared" si="15"/>
        <v>0</v>
      </c>
      <c r="S116" s="287">
        <f t="shared" si="16"/>
        <v>0</v>
      </c>
      <c r="T116" s="33"/>
      <c r="U116" s="33"/>
      <c r="V116" s="331">
        <f>SUMPRODUCT(N116:S116,'MONTHLY CURVES'!H112:M112)</f>
        <v>-8.2000000000000003E-2</v>
      </c>
    </row>
    <row r="117" spans="13:22" x14ac:dyDescent="0.25">
      <c r="M117" s="8">
        <f>'MONTHLY CURVES'!C113</f>
        <v>40422</v>
      </c>
      <c r="N117" s="329">
        <f t="shared" si="12"/>
        <v>1</v>
      </c>
      <c r="O117" s="287">
        <f t="shared" si="13"/>
        <v>0</v>
      </c>
      <c r="P117" s="287">
        <f>SUMIF($A$10:$A$33,YEAR(M117),D$10:$D$33)</f>
        <v>0</v>
      </c>
      <c r="Q117" s="287">
        <f t="shared" si="14"/>
        <v>0</v>
      </c>
      <c r="R117" s="287">
        <f t="shared" si="15"/>
        <v>0</v>
      </c>
      <c r="S117" s="287">
        <f t="shared" si="16"/>
        <v>0</v>
      </c>
      <c r="T117" s="33"/>
      <c r="U117" s="33"/>
      <c r="V117" s="331">
        <f>SUMPRODUCT(N117:S117,'MONTHLY CURVES'!H113:M113)</f>
        <v>-0.11200000000000002</v>
      </c>
    </row>
    <row r="118" spans="13:22" x14ac:dyDescent="0.25">
      <c r="M118" s="8">
        <f>'MONTHLY CURVES'!C114</f>
        <v>40452</v>
      </c>
      <c r="N118" s="329">
        <f t="shared" si="12"/>
        <v>1</v>
      </c>
      <c r="O118" s="287">
        <f t="shared" si="13"/>
        <v>0</v>
      </c>
      <c r="P118" s="287">
        <f>SUMIF($A$10:$A$33,YEAR(M118),D$10:$D$33)</f>
        <v>0</v>
      </c>
      <c r="Q118" s="287">
        <f t="shared" si="14"/>
        <v>0</v>
      </c>
      <c r="R118" s="287">
        <f t="shared" si="15"/>
        <v>0</v>
      </c>
      <c r="S118" s="287">
        <f t="shared" si="16"/>
        <v>0</v>
      </c>
      <c r="T118" s="33"/>
      <c r="U118" s="33"/>
      <c r="V118" s="331">
        <f>SUMPRODUCT(N118:S118,'MONTHLY CURVES'!H114:M114)</f>
        <v>-8.2000000000000003E-2</v>
      </c>
    </row>
    <row r="119" spans="13:22" x14ac:dyDescent="0.25">
      <c r="M119" s="8">
        <f>'MONTHLY CURVES'!C115</f>
        <v>40483</v>
      </c>
      <c r="N119" s="329">
        <f t="shared" si="12"/>
        <v>1</v>
      </c>
      <c r="O119" s="287">
        <f t="shared" si="13"/>
        <v>0</v>
      </c>
      <c r="P119" s="287">
        <f>SUMIF($A$10:$A$33,YEAR(M119),D$10:$D$33)</f>
        <v>0</v>
      </c>
      <c r="Q119" s="287">
        <f t="shared" si="14"/>
        <v>0</v>
      </c>
      <c r="R119" s="287">
        <f t="shared" si="15"/>
        <v>0</v>
      </c>
      <c r="S119" s="287">
        <f t="shared" si="16"/>
        <v>0</v>
      </c>
      <c r="T119" s="33"/>
      <c r="U119" s="33"/>
      <c r="V119" s="331">
        <f>SUMPRODUCT(N119:S119,'MONTHLY CURVES'!H115:M115)</f>
        <v>-4.1500000000000002E-2</v>
      </c>
    </row>
    <row r="120" spans="13:22" x14ac:dyDescent="0.25">
      <c r="M120" s="8">
        <f>'MONTHLY CURVES'!C116</f>
        <v>40513</v>
      </c>
      <c r="N120" s="329">
        <f t="shared" si="12"/>
        <v>1</v>
      </c>
      <c r="O120" s="287">
        <f t="shared" si="13"/>
        <v>0</v>
      </c>
      <c r="P120" s="287">
        <f>SUMIF($A$10:$A$33,YEAR(M120),D$10:$D$33)</f>
        <v>0</v>
      </c>
      <c r="Q120" s="287">
        <f t="shared" si="14"/>
        <v>0</v>
      </c>
      <c r="R120" s="287">
        <f t="shared" si="15"/>
        <v>0</v>
      </c>
      <c r="S120" s="287">
        <f t="shared" si="16"/>
        <v>0</v>
      </c>
      <c r="T120" s="33"/>
      <c r="U120" s="33"/>
      <c r="V120" s="331">
        <f>SUMPRODUCT(N120:S120,'MONTHLY CURVES'!H116:M116)</f>
        <v>-5.4000000000000006E-2</v>
      </c>
    </row>
    <row r="121" spans="13:22" x14ac:dyDescent="0.25">
      <c r="M121" s="8">
        <f>'MONTHLY CURVES'!C117</f>
        <v>40544</v>
      </c>
      <c r="N121" s="329">
        <f t="shared" si="12"/>
        <v>1</v>
      </c>
      <c r="O121" s="287">
        <f t="shared" si="13"/>
        <v>0</v>
      </c>
      <c r="P121" s="287">
        <f>SUMIF($A$10:$A$33,YEAR(M121),D$10:$D$33)</f>
        <v>0</v>
      </c>
      <c r="Q121" s="287">
        <f t="shared" si="14"/>
        <v>0</v>
      </c>
      <c r="R121" s="287">
        <f t="shared" si="15"/>
        <v>0</v>
      </c>
      <c r="S121" s="287">
        <f t="shared" si="16"/>
        <v>0</v>
      </c>
      <c r="T121" s="33"/>
      <c r="U121" s="33"/>
      <c r="V121" s="331">
        <f>SUMPRODUCT(N121:S121,'MONTHLY CURVES'!H117:M117)</f>
        <v>-3.15E-2</v>
      </c>
    </row>
    <row r="122" spans="13:22" x14ac:dyDescent="0.25">
      <c r="M122" s="8">
        <f>'MONTHLY CURVES'!C118</f>
        <v>40575</v>
      </c>
      <c r="N122" s="329">
        <f t="shared" si="12"/>
        <v>1</v>
      </c>
      <c r="O122" s="287">
        <f t="shared" si="13"/>
        <v>0</v>
      </c>
      <c r="P122" s="287">
        <f>SUMIF($A$10:$A$33,YEAR(M122),D$10:$D$33)</f>
        <v>0</v>
      </c>
      <c r="Q122" s="287">
        <f t="shared" si="14"/>
        <v>0</v>
      </c>
      <c r="R122" s="287">
        <f t="shared" si="15"/>
        <v>0</v>
      </c>
      <c r="S122" s="287">
        <f t="shared" si="16"/>
        <v>0</v>
      </c>
      <c r="T122" s="33"/>
      <c r="U122" s="33"/>
      <c r="V122" s="331">
        <f>SUMPRODUCT(N122:S122,'MONTHLY CURVES'!H118:M118)</f>
        <v>-4.1500000000000002E-2</v>
      </c>
    </row>
    <row r="123" spans="13:22" x14ac:dyDescent="0.25">
      <c r="M123" s="8">
        <f>'MONTHLY CURVES'!C119</f>
        <v>40603</v>
      </c>
      <c r="N123" s="329">
        <f t="shared" si="12"/>
        <v>1</v>
      </c>
      <c r="O123" s="287">
        <f t="shared" si="13"/>
        <v>0</v>
      </c>
      <c r="P123" s="287">
        <f>SUMIF($A$10:$A$33,YEAR(M123),D$10:$D$33)</f>
        <v>0</v>
      </c>
      <c r="Q123" s="287">
        <f t="shared" si="14"/>
        <v>0</v>
      </c>
      <c r="R123" s="287">
        <f t="shared" si="15"/>
        <v>0</v>
      </c>
      <c r="S123" s="287">
        <f t="shared" si="16"/>
        <v>0</v>
      </c>
      <c r="T123" s="33"/>
      <c r="U123" s="33"/>
      <c r="V123" s="331">
        <f>SUMPRODUCT(N123:S123,'MONTHLY CURVES'!H119:M119)</f>
        <v>-0.10150000000000001</v>
      </c>
    </row>
    <row r="124" spans="13:22" x14ac:dyDescent="0.25">
      <c r="M124" s="8">
        <f>'MONTHLY CURVES'!C120</f>
        <v>40634</v>
      </c>
      <c r="N124" s="329">
        <f t="shared" si="12"/>
        <v>1</v>
      </c>
      <c r="O124" s="287">
        <f t="shared" si="13"/>
        <v>0</v>
      </c>
      <c r="P124" s="287">
        <f>SUMIF($A$10:$A$33,YEAR(M124),D$10:$D$33)</f>
        <v>0</v>
      </c>
      <c r="Q124" s="287">
        <f t="shared" si="14"/>
        <v>0</v>
      </c>
      <c r="R124" s="287">
        <f t="shared" si="15"/>
        <v>0</v>
      </c>
      <c r="S124" s="287">
        <f t="shared" si="16"/>
        <v>0</v>
      </c>
      <c r="T124" s="33"/>
      <c r="U124" s="33"/>
      <c r="V124" s="331">
        <f>SUMPRODUCT(N124:S124,'MONTHLY CURVES'!H120:M120)</f>
        <v>-7.9000000000000001E-2</v>
      </c>
    </row>
    <row r="125" spans="13:22" x14ac:dyDescent="0.25">
      <c r="M125" s="8">
        <f>'MONTHLY CURVES'!C121</f>
        <v>40664</v>
      </c>
      <c r="N125" s="329">
        <f t="shared" si="12"/>
        <v>1</v>
      </c>
      <c r="O125" s="287">
        <f t="shared" si="13"/>
        <v>0</v>
      </c>
      <c r="P125" s="287">
        <f>SUMIF($A$10:$A$33,YEAR(M125),D$10:$D$33)</f>
        <v>0</v>
      </c>
      <c r="Q125" s="287">
        <f t="shared" si="14"/>
        <v>0</v>
      </c>
      <c r="R125" s="287">
        <f t="shared" si="15"/>
        <v>0</v>
      </c>
      <c r="S125" s="287">
        <f t="shared" si="16"/>
        <v>0</v>
      </c>
      <c r="T125" s="33"/>
      <c r="U125" s="33"/>
      <c r="V125" s="331">
        <f>SUMPRODUCT(N125:S125,'MONTHLY CURVES'!H121:M121)</f>
        <v>-7.9000000000000001E-2</v>
      </c>
    </row>
    <row r="126" spans="13:22" x14ac:dyDescent="0.25">
      <c r="M126" s="8">
        <f>'MONTHLY CURVES'!C122</f>
        <v>40695</v>
      </c>
      <c r="N126" s="329">
        <f t="shared" si="12"/>
        <v>1</v>
      </c>
      <c r="O126" s="287">
        <f t="shared" si="13"/>
        <v>0</v>
      </c>
      <c r="P126" s="287">
        <f>SUMIF($A$10:$A$33,YEAR(M126),D$10:$D$33)</f>
        <v>0</v>
      </c>
      <c r="Q126" s="287">
        <f t="shared" si="14"/>
        <v>0</v>
      </c>
      <c r="R126" s="287">
        <f t="shared" si="15"/>
        <v>0</v>
      </c>
      <c r="S126" s="287">
        <f t="shared" si="16"/>
        <v>0</v>
      </c>
      <c r="T126" s="33"/>
      <c r="U126" s="33"/>
      <c r="V126" s="331">
        <f>SUMPRODUCT(N126:S126,'MONTHLY CURVES'!H122:M122)</f>
        <v>-7.9000000000000001E-2</v>
      </c>
    </row>
    <row r="127" spans="13:22" x14ac:dyDescent="0.25">
      <c r="M127" s="8">
        <f>'MONTHLY CURVES'!C123</f>
        <v>40725</v>
      </c>
      <c r="N127" s="329">
        <f t="shared" si="12"/>
        <v>1</v>
      </c>
      <c r="O127" s="287">
        <f t="shared" si="13"/>
        <v>0</v>
      </c>
      <c r="P127" s="287">
        <f>SUMIF($A$10:$A$33,YEAR(M127),D$10:$D$33)</f>
        <v>0</v>
      </c>
      <c r="Q127" s="287">
        <f t="shared" si="14"/>
        <v>0</v>
      </c>
      <c r="R127" s="287">
        <f t="shared" si="15"/>
        <v>0</v>
      </c>
      <c r="S127" s="287">
        <f t="shared" si="16"/>
        <v>0</v>
      </c>
      <c r="T127" s="33"/>
      <c r="U127" s="33"/>
      <c r="V127" s="331">
        <f>SUMPRODUCT(N127:S127,'MONTHLY CURVES'!H123:M123)</f>
        <v>-7.9000000000000001E-2</v>
      </c>
    </row>
    <row r="128" spans="13:22" x14ac:dyDescent="0.25">
      <c r="M128" s="8">
        <f>'MONTHLY CURVES'!C124</f>
        <v>40756</v>
      </c>
      <c r="N128" s="329">
        <f t="shared" si="12"/>
        <v>1</v>
      </c>
      <c r="O128" s="287">
        <f t="shared" si="13"/>
        <v>0</v>
      </c>
      <c r="P128" s="287">
        <f>SUMIF($A$10:$A$33,YEAR(M128),D$10:$D$33)</f>
        <v>0</v>
      </c>
      <c r="Q128" s="287">
        <f t="shared" si="14"/>
        <v>0</v>
      </c>
      <c r="R128" s="287">
        <f t="shared" si="15"/>
        <v>0</v>
      </c>
      <c r="S128" s="287">
        <f t="shared" si="16"/>
        <v>0</v>
      </c>
      <c r="T128" s="33"/>
      <c r="U128" s="33"/>
      <c r="V128" s="331">
        <f>SUMPRODUCT(N128:S128,'MONTHLY CURVES'!H124:M124)</f>
        <v>-7.9000000000000001E-2</v>
      </c>
    </row>
    <row r="129" spans="13:22" x14ac:dyDescent="0.25">
      <c r="M129" s="8">
        <f>'MONTHLY CURVES'!C125</f>
        <v>40787</v>
      </c>
      <c r="N129" s="329">
        <f t="shared" si="12"/>
        <v>1</v>
      </c>
      <c r="O129" s="287">
        <f t="shared" si="13"/>
        <v>0</v>
      </c>
      <c r="P129" s="287">
        <f>SUMIF($A$10:$A$33,YEAR(M129),D$10:$D$33)</f>
        <v>0</v>
      </c>
      <c r="Q129" s="287">
        <f t="shared" si="14"/>
        <v>0</v>
      </c>
      <c r="R129" s="287">
        <f t="shared" si="15"/>
        <v>0</v>
      </c>
      <c r="S129" s="287">
        <f t="shared" si="16"/>
        <v>0</v>
      </c>
      <c r="T129" s="33"/>
      <c r="U129" s="33"/>
      <c r="V129" s="331">
        <f>SUMPRODUCT(N129:S129,'MONTHLY CURVES'!H125:M125)</f>
        <v>-0.10900000000000001</v>
      </c>
    </row>
    <row r="130" spans="13:22" x14ac:dyDescent="0.25">
      <c r="M130" s="8">
        <f>'MONTHLY CURVES'!C126</f>
        <v>40817</v>
      </c>
      <c r="N130" s="329">
        <f t="shared" si="12"/>
        <v>1</v>
      </c>
      <c r="O130" s="287">
        <f t="shared" si="13"/>
        <v>0</v>
      </c>
      <c r="P130" s="287">
        <f>SUMIF($A$10:$A$33,YEAR(M130),D$10:$D$33)</f>
        <v>0</v>
      </c>
      <c r="Q130" s="287">
        <f t="shared" si="14"/>
        <v>0</v>
      </c>
      <c r="R130" s="287">
        <f t="shared" si="15"/>
        <v>0</v>
      </c>
      <c r="S130" s="287">
        <f t="shared" si="16"/>
        <v>0</v>
      </c>
      <c r="T130" s="33"/>
      <c r="U130" s="33"/>
      <c r="V130" s="331">
        <f>SUMPRODUCT(N130:S130,'MONTHLY CURVES'!H126:M126)</f>
        <v>-7.9000000000000001E-2</v>
      </c>
    </row>
    <row r="131" spans="13:22" x14ac:dyDescent="0.25">
      <c r="M131" s="8">
        <f>'MONTHLY CURVES'!C127</f>
        <v>40848</v>
      </c>
      <c r="N131" s="329">
        <f t="shared" si="12"/>
        <v>1</v>
      </c>
      <c r="O131" s="287">
        <f t="shared" si="13"/>
        <v>0</v>
      </c>
      <c r="P131" s="287">
        <f>SUMIF($A$10:$A$33,YEAR(M131),D$10:$D$33)</f>
        <v>0</v>
      </c>
      <c r="Q131" s="287">
        <f t="shared" si="14"/>
        <v>0</v>
      </c>
      <c r="R131" s="287">
        <f t="shared" si="15"/>
        <v>0</v>
      </c>
      <c r="S131" s="287">
        <f t="shared" si="16"/>
        <v>0</v>
      </c>
      <c r="T131" s="33"/>
      <c r="U131" s="33"/>
      <c r="V131" s="331">
        <f>SUMPRODUCT(N131:S131,'MONTHLY CURVES'!H127:M127)</f>
        <v>-3.85E-2</v>
      </c>
    </row>
    <row r="132" spans="13:22" x14ac:dyDescent="0.25">
      <c r="M132" s="8">
        <f>'MONTHLY CURVES'!C128</f>
        <v>40878</v>
      </c>
      <c r="N132" s="329">
        <f t="shared" si="12"/>
        <v>1</v>
      </c>
      <c r="O132" s="287">
        <f t="shared" si="13"/>
        <v>0</v>
      </c>
      <c r="P132" s="287">
        <f>SUMIF($A$10:$A$33,YEAR(M132),D$10:$D$33)</f>
        <v>0</v>
      </c>
      <c r="Q132" s="287">
        <f t="shared" si="14"/>
        <v>0</v>
      </c>
      <c r="R132" s="287">
        <f t="shared" si="15"/>
        <v>0</v>
      </c>
      <c r="S132" s="287">
        <f t="shared" si="16"/>
        <v>0</v>
      </c>
      <c r="T132" s="33"/>
      <c r="U132" s="33"/>
      <c r="V132" s="331">
        <f>SUMPRODUCT(N132:S132,'MONTHLY CURVES'!H128:M128)</f>
        <v>-5.1000000000000004E-2</v>
      </c>
    </row>
    <row r="133" spans="13:22" x14ac:dyDescent="0.25">
      <c r="M133" s="8">
        <f>'MONTHLY CURVES'!C129</f>
        <v>40909</v>
      </c>
      <c r="N133" s="329">
        <f t="shared" si="12"/>
        <v>1</v>
      </c>
      <c r="O133" s="287">
        <f t="shared" si="13"/>
        <v>0</v>
      </c>
      <c r="P133" s="287">
        <f>SUMIF($A$10:$A$33,YEAR(M133),D$10:$D$33)</f>
        <v>0</v>
      </c>
      <c r="Q133" s="287">
        <f t="shared" si="14"/>
        <v>0</v>
      </c>
      <c r="R133" s="287">
        <f t="shared" si="15"/>
        <v>0</v>
      </c>
      <c r="S133" s="287">
        <f t="shared" si="16"/>
        <v>0</v>
      </c>
      <c r="T133" s="33"/>
      <c r="U133" s="33"/>
      <c r="V133" s="331">
        <f>SUMPRODUCT(N133:S133,'MONTHLY CURVES'!H129:M129)</f>
        <v>-2.8499999999999998E-2</v>
      </c>
    </row>
    <row r="134" spans="13:22" x14ac:dyDescent="0.25">
      <c r="M134" s="8">
        <f>'MONTHLY CURVES'!C130</f>
        <v>40940</v>
      </c>
      <c r="N134" s="329">
        <f t="shared" si="12"/>
        <v>1</v>
      </c>
      <c r="O134" s="287">
        <f t="shared" si="13"/>
        <v>0</v>
      </c>
      <c r="P134" s="287">
        <f>SUMIF($A$10:$A$33,YEAR(M134),D$10:$D$33)</f>
        <v>0</v>
      </c>
      <c r="Q134" s="287">
        <f t="shared" si="14"/>
        <v>0</v>
      </c>
      <c r="R134" s="287">
        <f t="shared" si="15"/>
        <v>0</v>
      </c>
      <c r="S134" s="287">
        <f t="shared" si="16"/>
        <v>0</v>
      </c>
      <c r="T134" s="33"/>
      <c r="U134" s="33"/>
      <c r="V134" s="331">
        <f>SUMPRODUCT(N134:S134,'MONTHLY CURVES'!H130:M130)</f>
        <v>-3.85E-2</v>
      </c>
    </row>
    <row r="135" spans="13:22" x14ac:dyDescent="0.25">
      <c r="M135" s="8">
        <f>'MONTHLY CURVES'!C131</f>
        <v>40969</v>
      </c>
      <c r="N135" s="329">
        <f t="shared" si="12"/>
        <v>1</v>
      </c>
      <c r="O135" s="287">
        <f t="shared" si="13"/>
        <v>0</v>
      </c>
      <c r="P135" s="287">
        <f>SUMIF($A$10:$A$33,YEAR(M135),D$10:$D$33)</f>
        <v>0</v>
      </c>
      <c r="Q135" s="287">
        <f t="shared" si="14"/>
        <v>0</v>
      </c>
      <c r="R135" s="287">
        <f t="shared" si="15"/>
        <v>0</v>
      </c>
      <c r="S135" s="287">
        <f t="shared" si="16"/>
        <v>0</v>
      </c>
      <c r="T135" s="33"/>
      <c r="U135" s="33"/>
      <c r="V135" s="331">
        <f>SUMPRODUCT(N135:S135,'MONTHLY CURVES'!H131:M131)</f>
        <v>-9.8500000000000004E-2</v>
      </c>
    </row>
    <row r="136" spans="13:22" x14ac:dyDescent="0.25">
      <c r="M136" s="8">
        <f>'MONTHLY CURVES'!C132</f>
        <v>41000</v>
      </c>
      <c r="N136" s="329">
        <f t="shared" si="12"/>
        <v>1</v>
      </c>
      <c r="O136" s="287">
        <f t="shared" si="13"/>
        <v>0</v>
      </c>
      <c r="P136" s="287">
        <f>SUMIF($A$10:$A$33,YEAR(M136),D$10:$D$33)</f>
        <v>0</v>
      </c>
      <c r="Q136" s="287">
        <f t="shared" si="14"/>
        <v>0</v>
      </c>
      <c r="R136" s="287">
        <f t="shared" si="15"/>
        <v>0</v>
      </c>
      <c r="S136" s="287">
        <f t="shared" si="16"/>
        <v>0</v>
      </c>
      <c r="T136" s="33"/>
      <c r="U136" s="33"/>
      <c r="V136" s="331">
        <f>SUMPRODUCT(N136:S136,'MONTHLY CURVES'!H132:M132)</f>
        <v>-7.6000000000000012E-2</v>
      </c>
    </row>
    <row r="137" spans="13:22" x14ac:dyDescent="0.25">
      <c r="M137" s="8">
        <f>'MONTHLY CURVES'!C133</f>
        <v>41030</v>
      </c>
      <c r="N137" s="329">
        <f t="shared" si="12"/>
        <v>1</v>
      </c>
      <c r="O137" s="287">
        <f t="shared" si="13"/>
        <v>0</v>
      </c>
      <c r="P137" s="287">
        <f>SUMIF($A$10:$A$33,YEAR(M137),D$10:$D$33)</f>
        <v>0</v>
      </c>
      <c r="Q137" s="287">
        <f t="shared" si="14"/>
        <v>0</v>
      </c>
      <c r="R137" s="287">
        <f t="shared" si="15"/>
        <v>0</v>
      </c>
      <c r="S137" s="287">
        <f t="shared" si="16"/>
        <v>0</v>
      </c>
      <c r="T137" s="33"/>
      <c r="U137" s="33"/>
      <c r="V137" s="331">
        <f>SUMPRODUCT(N137:S137,'MONTHLY CURVES'!H133:M133)</f>
        <v>-7.6000000000000012E-2</v>
      </c>
    </row>
    <row r="138" spans="13:22" x14ac:dyDescent="0.25">
      <c r="M138" s="8">
        <f>'MONTHLY CURVES'!C134</f>
        <v>41061</v>
      </c>
      <c r="N138" s="329">
        <f t="shared" si="12"/>
        <v>1</v>
      </c>
      <c r="O138" s="287">
        <f t="shared" si="13"/>
        <v>0</v>
      </c>
      <c r="P138" s="287">
        <f>SUMIF($A$10:$A$33,YEAR(M138),D$10:$D$33)</f>
        <v>0</v>
      </c>
      <c r="Q138" s="287">
        <f t="shared" si="14"/>
        <v>0</v>
      </c>
      <c r="R138" s="287">
        <f t="shared" si="15"/>
        <v>0</v>
      </c>
      <c r="S138" s="287">
        <f t="shared" si="16"/>
        <v>0</v>
      </c>
      <c r="T138" s="33"/>
      <c r="U138" s="33"/>
      <c r="V138" s="331">
        <f>SUMPRODUCT(N138:S138,'MONTHLY CURVES'!H134:M134)</f>
        <v>-7.6000000000000012E-2</v>
      </c>
    </row>
    <row r="139" spans="13:22" x14ac:dyDescent="0.25">
      <c r="M139" s="8">
        <f>'MONTHLY CURVES'!C135</f>
        <v>41091</v>
      </c>
      <c r="N139" s="329">
        <f t="shared" ref="N139:N202" si="17">SUMIF($A$10:$A$33,YEAR(M139),$B$10:$B$33)</f>
        <v>1</v>
      </c>
      <c r="O139" s="287">
        <f t="shared" ref="O139:O202" si="18">SUMIF($A$10:$A$33,YEAR(M139),$C$10:$C$33)</f>
        <v>0</v>
      </c>
      <c r="P139" s="287">
        <f>SUMIF($A$10:$A$33,YEAR(M139),D$10:$D$33)</f>
        <v>0</v>
      </c>
      <c r="Q139" s="287">
        <f t="shared" ref="Q139:Q202" si="19">SUMIF($A$10:$A$33,YEAR(M139),$E$10:$E$33)</f>
        <v>0</v>
      </c>
      <c r="R139" s="287">
        <f t="shared" ref="R139:R202" si="20">SUMIF($A$10:$A$33,YEAR(M139),$F$10:$F$33)</f>
        <v>0</v>
      </c>
      <c r="S139" s="287">
        <f t="shared" ref="S139:S202" si="21">SUMIF($A$10:$A$33,YEAR(M139),$G$10:$G$33)</f>
        <v>0</v>
      </c>
      <c r="T139" s="33"/>
      <c r="U139" s="33"/>
      <c r="V139" s="331">
        <f>SUMPRODUCT(N139:S139,'MONTHLY CURVES'!H135:M135)</f>
        <v>-7.6000000000000012E-2</v>
      </c>
    </row>
    <row r="140" spans="13:22" x14ac:dyDescent="0.25">
      <c r="M140" s="8">
        <f>'MONTHLY CURVES'!C136</f>
        <v>41122</v>
      </c>
      <c r="N140" s="329">
        <f t="shared" si="17"/>
        <v>1</v>
      </c>
      <c r="O140" s="287">
        <f t="shared" si="18"/>
        <v>0</v>
      </c>
      <c r="P140" s="287">
        <f>SUMIF($A$10:$A$33,YEAR(M140),D$10:$D$33)</f>
        <v>0</v>
      </c>
      <c r="Q140" s="287">
        <f t="shared" si="19"/>
        <v>0</v>
      </c>
      <c r="R140" s="287">
        <f t="shared" si="20"/>
        <v>0</v>
      </c>
      <c r="S140" s="287">
        <f t="shared" si="21"/>
        <v>0</v>
      </c>
      <c r="T140" s="33"/>
      <c r="U140" s="33"/>
      <c r="V140" s="331">
        <f>SUMPRODUCT(N140:S140,'MONTHLY CURVES'!H136:M136)</f>
        <v>-7.6000000000000012E-2</v>
      </c>
    </row>
    <row r="141" spans="13:22" x14ac:dyDescent="0.25">
      <c r="M141" s="8">
        <f>'MONTHLY CURVES'!C137</f>
        <v>41153</v>
      </c>
      <c r="N141" s="329">
        <f t="shared" si="17"/>
        <v>1</v>
      </c>
      <c r="O141" s="287">
        <f t="shared" si="18"/>
        <v>0</v>
      </c>
      <c r="P141" s="287">
        <f>SUMIF($A$10:$A$33,YEAR(M141),D$10:$D$33)</f>
        <v>0</v>
      </c>
      <c r="Q141" s="287">
        <f t="shared" si="19"/>
        <v>0</v>
      </c>
      <c r="R141" s="287">
        <f t="shared" si="20"/>
        <v>0</v>
      </c>
      <c r="S141" s="287">
        <f t="shared" si="21"/>
        <v>0</v>
      </c>
      <c r="T141" s="33"/>
      <c r="U141" s="33"/>
      <c r="V141" s="331">
        <f>SUMPRODUCT(N141:S141,'MONTHLY CURVES'!H137:M137)</f>
        <v>-0.10600000000000001</v>
      </c>
    </row>
    <row r="142" spans="13:22" x14ac:dyDescent="0.25">
      <c r="M142" s="8">
        <f>'MONTHLY CURVES'!C138</f>
        <v>41183</v>
      </c>
      <c r="N142" s="329">
        <f t="shared" si="17"/>
        <v>1</v>
      </c>
      <c r="O142" s="287">
        <f t="shared" si="18"/>
        <v>0</v>
      </c>
      <c r="P142" s="287">
        <f>SUMIF($A$10:$A$33,YEAR(M142),D$10:$D$33)</f>
        <v>0</v>
      </c>
      <c r="Q142" s="287">
        <f t="shared" si="19"/>
        <v>0</v>
      </c>
      <c r="R142" s="287">
        <f t="shared" si="20"/>
        <v>0</v>
      </c>
      <c r="S142" s="287">
        <f t="shared" si="21"/>
        <v>0</v>
      </c>
      <c r="T142" s="33"/>
      <c r="U142" s="33"/>
      <c r="V142" s="331">
        <f>SUMPRODUCT(N142:S142,'MONTHLY CURVES'!H138:M138)</f>
        <v>-7.6000000000000012E-2</v>
      </c>
    </row>
    <row r="143" spans="13:22" x14ac:dyDescent="0.25">
      <c r="M143" s="8">
        <f>'MONTHLY CURVES'!C139</f>
        <v>41214</v>
      </c>
      <c r="N143" s="329">
        <f t="shared" si="17"/>
        <v>1</v>
      </c>
      <c r="O143" s="287">
        <f t="shared" si="18"/>
        <v>0</v>
      </c>
      <c r="P143" s="287">
        <f>SUMIF($A$10:$A$33,YEAR(M143),D$10:$D$33)</f>
        <v>0</v>
      </c>
      <c r="Q143" s="287">
        <f t="shared" si="19"/>
        <v>0</v>
      </c>
      <c r="R143" s="287">
        <f t="shared" si="20"/>
        <v>0</v>
      </c>
      <c r="S143" s="287">
        <f t="shared" si="21"/>
        <v>0</v>
      </c>
      <c r="T143" s="33"/>
      <c r="U143" s="33"/>
      <c r="V143" s="331">
        <f>SUMPRODUCT(N143:S143,'MONTHLY CURVES'!H139:M139)</f>
        <v>-3.5500000000000004E-2</v>
      </c>
    </row>
    <row r="144" spans="13:22" x14ac:dyDescent="0.25">
      <c r="M144" s="8">
        <f>'MONTHLY CURVES'!C140</f>
        <v>41244</v>
      </c>
      <c r="N144" s="329">
        <f t="shared" si="17"/>
        <v>1</v>
      </c>
      <c r="O144" s="287">
        <f t="shared" si="18"/>
        <v>0</v>
      </c>
      <c r="P144" s="287">
        <f>SUMIF($A$10:$A$33,YEAR(M144),D$10:$D$33)</f>
        <v>0</v>
      </c>
      <c r="Q144" s="287">
        <f t="shared" si="19"/>
        <v>0</v>
      </c>
      <c r="R144" s="287">
        <f t="shared" si="20"/>
        <v>0</v>
      </c>
      <c r="S144" s="287">
        <f t="shared" si="21"/>
        <v>0</v>
      </c>
      <c r="T144" s="33"/>
      <c r="U144" s="33"/>
      <c r="V144" s="331">
        <f>SUMPRODUCT(N144:S144,'MONTHLY CURVES'!H140:M140)</f>
        <v>-4.8000000000000001E-2</v>
      </c>
    </row>
    <row r="145" spans="13:22" x14ac:dyDescent="0.25">
      <c r="M145" s="8">
        <f>'MONTHLY CURVES'!C141</f>
        <v>41275</v>
      </c>
      <c r="N145" s="329">
        <f t="shared" si="17"/>
        <v>1</v>
      </c>
      <c r="O145" s="287">
        <f t="shared" si="18"/>
        <v>0</v>
      </c>
      <c r="P145" s="287">
        <f>SUMIF($A$10:$A$33,YEAR(M145),D$10:$D$33)</f>
        <v>0</v>
      </c>
      <c r="Q145" s="287">
        <f t="shared" si="19"/>
        <v>0</v>
      </c>
      <c r="R145" s="287">
        <f t="shared" si="20"/>
        <v>0</v>
      </c>
      <c r="S145" s="287">
        <f t="shared" si="21"/>
        <v>0</v>
      </c>
      <c r="T145" s="33"/>
      <c r="U145" s="33"/>
      <c r="V145" s="331">
        <f>SUMPRODUCT(N145:S145,'MONTHLY CURVES'!H141:M141)</f>
        <v>-2.5500000000000002E-2</v>
      </c>
    </row>
    <row r="146" spans="13:22" x14ac:dyDescent="0.25">
      <c r="M146" s="8">
        <f>'MONTHLY CURVES'!C142</f>
        <v>41306</v>
      </c>
      <c r="N146" s="329">
        <f t="shared" si="17"/>
        <v>1</v>
      </c>
      <c r="O146" s="287">
        <f t="shared" si="18"/>
        <v>0</v>
      </c>
      <c r="P146" s="287">
        <f>SUMIF($A$10:$A$33,YEAR(M146),D$10:$D$33)</f>
        <v>0</v>
      </c>
      <c r="Q146" s="287">
        <f t="shared" si="19"/>
        <v>0</v>
      </c>
      <c r="R146" s="287">
        <f t="shared" si="20"/>
        <v>0</v>
      </c>
      <c r="S146" s="287">
        <f t="shared" si="21"/>
        <v>0</v>
      </c>
      <c r="T146" s="33"/>
      <c r="U146" s="33"/>
      <c r="V146" s="331">
        <f>SUMPRODUCT(N146:S146,'MONTHLY CURVES'!H142:M142)</f>
        <v>-3.5500000000000004E-2</v>
      </c>
    </row>
    <row r="147" spans="13:22" x14ac:dyDescent="0.25">
      <c r="M147" s="8">
        <f>'MONTHLY CURVES'!C143</f>
        <v>41334</v>
      </c>
      <c r="N147" s="329">
        <f t="shared" si="17"/>
        <v>1</v>
      </c>
      <c r="O147" s="287">
        <f t="shared" si="18"/>
        <v>0</v>
      </c>
      <c r="P147" s="287">
        <f>SUMIF($A$10:$A$33,YEAR(M147),D$10:$D$33)</f>
        <v>0</v>
      </c>
      <c r="Q147" s="287">
        <f t="shared" si="19"/>
        <v>0</v>
      </c>
      <c r="R147" s="287">
        <f t="shared" si="20"/>
        <v>0</v>
      </c>
      <c r="S147" s="287">
        <f t="shared" si="21"/>
        <v>0</v>
      </c>
      <c r="T147" s="33"/>
      <c r="U147" s="33"/>
      <c r="V147" s="331">
        <f>SUMPRODUCT(N147:S147,'MONTHLY CURVES'!H143:M143)</f>
        <v>-9.5500000000000002E-2</v>
      </c>
    </row>
    <row r="148" spans="13:22" x14ac:dyDescent="0.25">
      <c r="M148" s="8">
        <f>'MONTHLY CURVES'!C144</f>
        <v>41365</v>
      </c>
      <c r="N148" s="329">
        <f t="shared" si="17"/>
        <v>1</v>
      </c>
      <c r="O148" s="287">
        <f t="shared" si="18"/>
        <v>0</v>
      </c>
      <c r="P148" s="287">
        <f>SUMIF($A$10:$A$33,YEAR(M148),D$10:$D$33)</f>
        <v>0</v>
      </c>
      <c r="Q148" s="287">
        <f t="shared" si="19"/>
        <v>0</v>
      </c>
      <c r="R148" s="287">
        <f t="shared" si="20"/>
        <v>0</v>
      </c>
      <c r="S148" s="287">
        <f t="shared" si="21"/>
        <v>0</v>
      </c>
      <c r="T148" s="33"/>
      <c r="U148" s="33"/>
      <c r="V148" s="331">
        <f>SUMPRODUCT(N148:S148,'MONTHLY CURVES'!H144:M144)</f>
        <v>-7.3000000000000009E-2</v>
      </c>
    </row>
    <row r="149" spans="13:22" x14ac:dyDescent="0.25">
      <c r="M149" s="8">
        <f>'MONTHLY CURVES'!C145</f>
        <v>41395</v>
      </c>
      <c r="N149" s="329">
        <f t="shared" si="17"/>
        <v>1</v>
      </c>
      <c r="O149" s="287">
        <f t="shared" si="18"/>
        <v>0</v>
      </c>
      <c r="P149" s="287">
        <f>SUMIF($A$10:$A$33,YEAR(M149),D$10:$D$33)</f>
        <v>0</v>
      </c>
      <c r="Q149" s="287">
        <f t="shared" si="19"/>
        <v>0</v>
      </c>
      <c r="R149" s="287">
        <f t="shared" si="20"/>
        <v>0</v>
      </c>
      <c r="S149" s="287">
        <f t="shared" si="21"/>
        <v>0</v>
      </c>
      <c r="T149" s="33"/>
      <c r="U149" s="33"/>
      <c r="V149" s="331">
        <f>SUMPRODUCT(N149:S149,'MONTHLY CURVES'!H145:M145)</f>
        <v>-7.3000000000000009E-2</v>
      </c>
    </row>
    <row r="150" spans="13:22" x14ac:dyDescent="0.25">
      <c r="M150" s="8">
        <f>'MONTHLY CURVES'!C146</f>
        <v>41426</v>
      </c>
      <c r="N150" s="329">
        <f t="shared" si="17"/>
        <v>1</v>
      </c>
      <c r="O150" s="287">
        <f t="shared" si="18"/>
        <v>0</v>
      </c>
      <c r="P150" s="287">
        <f>SUMIF($A$10:$A$33,YEAR(M150),D$10:$D$33)</f>
        <v>0</v>
      </c>
      <c r="Q150" s="287">
        <f t="shared" si="19"/>
        <v>0</v>
      </c>
      <c r="R150" s="287">
        <f t="shared" si="20"/>
        <v>0</v>
      </c>
      <c r="S150" s="287">
        <f t="shared" si="21"/>
        <v>0</v>
      </c>
      <c r="T150" s="33"/>
      <c r="U150" s="33"/>
      <c r="V150" s="331">
        <f>SUMPRODUCT(N150:S150,'MONTHLY CURVES'!H146:M146)</f>
        <v>-7.3000000000000009E-2</v>
      </c>
    </row>
    <row r="151" spans="13:22" x14ac:dyDescent="0.25">
      <c r="M151" s="8">
        <f>'MONTHLY CURVES'!C147</f>
        <v>41456</v>
      </c>
      <c r="N151" s="329">
        <f t="shared" si="17"/>
        <v>1</v>
      </c>
      <c r="O151" s="287">
        <f t="shared" si="18"/>
        <v>0</v>
      </c>
      <c r="P151" s="287">
        <f>SUMIF($A$10:$A$33,YEAR(M151),D$10:$D$33)</f>
        <v>0</v>
      </c>
      <c r="Q151" s="287">
        <f t="shared" si="19"/>
        <v>0</v>
      </c>
      <c r="R151" s="287">
        <f t="shared" si="20"/>
        <v>0</v>
      </c>
      <c r="S151" s="287">
        <f t="shared" si="21"/>
        <v>0</v>
      </c>
      <c r="T151" s="33"/>
      <c r="U151" s="33"/>
      <c r="V151" s="331">
        <f>SUMPRODUCT(N151:S151,'MONTHLY CURVES'!H147:M147)</f>
        <v>-7.3000000000000009E-2</v>
      </c>
    </row>
    <row r="152" spans="13:22" x14ac:dyDescent="0.25">
      <c r="M152" s="8">
        <f>'MONTHLY CURVES'!C148</f>
        <v>41487</v>
      </c>
      <c r="N152" s="329">
        <f t="shared" si="17"/>
        <v>1</v>
      </c>
      <c r="O152" s="287">
        <f t="shared" si="18"/>
        <v>0</v>
      </c>
      <c r="P152" s="287">
        <f>SUMIF($A$10:$A$33,YEAR(M152),D$10:$D$33)</f>
        <v>0</v>
      </c>
      <c r="Q152" s="287">
        <f t="shared" si="19"/>
        <v>0</v>
      </c>
      <c r="R152" s="287">
        <f t="shared" si="20"/>
        <v>0</v>
      </c>
      <c r="S152" s="287">
        <f t="shared" si="21"/>
        <v>0</v>
      </c>
      <c r="T152" s="33"/>
      <c r="U152" s="33"/>
      <c r="V152" s="331">
        <f>SUMPRODUCT(N152:S152,'MONTHLY CURVES'!H148:M148)</f>
        <v>-7.3000000000000009E-2</v>
      </c>
    </row>
    <row r="153" spans="13:22" x14ac:dyDescent="0.25">
      <c r="M153" s="8">
        <f>'MONTHLY CURVES'!C149</f>
        <v>41518</v>
      </c>
      <c r="N153" s="329">
        <f t="shared" si="17"/>
        <v>1</v>
      </c>
      <c r="O153" s="287">
        <f t="shared" si="18"/>
        <v>0</v>
      </c>
      <c r="P153" s="287">
        <f>SUMIF($A$10:$A$33,YEAR(M153),D$10:$D$33)</f>
        <v>0</v>
      </c>
      <c r="Q153" s="287">
        <f t="shared" si="19"/>
        <v>0</v>
      </c>
      <c r="R153" s="287">
        <f t="shared" si="20"/>
        <v>0</v>
      </c>
      <c r="S153" s="287">
        <f t="shared" si="21"/>
        <v>0</v>
      </c>
      <c r="T153" s="33"/>
      <c r="U153" s="33"/>
      <c r="V153" s="331">
        <f>SUMPRODUCT(N153:S153,'MONTHLY CURVES'!H149:M149)</f>
        <v>-0.10300000000000001</v>
      </c>
    </row>
    <row r="154" spans="13:22" x14ac:dyDescent="0.25">
      <c r="M154" s="8">
        <f>'MONTHLY CURVES'!C150</f>
        <v>41548</v>
      </c>
      <c r="N154" s="329">
        <f t="shared" si="17"/>
        <v>1</v>
      </c>
      <c r="O154" s="287">
        <f t="shared" si="18"/>
        <v>0</v>
      </c>
      <c r="P154" s="287">
        <f>SUMIF($A$10:$A$33,YEAR(M154),D$10:$D$33)</f>
        <v>0</v>
      </c>
      <c r="Q154" s="287">
        <f t="shared" si="19"/>
        <v>0</v>
      </c>
      <c r="R154" s="287">
        <f t="shared" si="20"/>
        <v>0</v>
      </c>
      <c r="S154" s="287">
        <f t="shared" si="21"/>
        <v>0</v>
      </c>
      <c r="T154" s="33"/>
      <c r="U154" s="33"/>
      <c r="V154" s="331">
        <f>SUMPRODUCT(N154:S154,'MONTHLY CURVES'!H150:M150)</f>
        <v>-7.3000000000000009E-2</v>
      </c>
    </row>
    <row r="155" spans="13:22" x14ac:dyDescent="0.25">
      <c r="M155" s="8">
        <f>'MONTHLY CURVES'!C151</f>
        <v>41579</v>
      </c>
      <c r="N155" s="329">
        <f t="shared" si="17"/>
        <v>1</v>
      </c>
      <c r="O155" s="287">
        <f t="shared" si="18"/>
        <v>0</v>
      </c>
      <c r="P155" s="287">
        <f>SUMIF($A$10:$A$33,YEAR(M155),D$10:$D$33)</f>
        <v>0</v>
      </c>
      <c r="Q155" s="287">
        <f t="shared" si="19"/>
        <v>0</v>
      </c>
      <c r="R155" s="287">
        <f t="shared" si="20"/>
        <v>0</v>
      </c>
      <c r="S155" s="287">
        <f t="shared" si="21"/>
        <v>0</v>
      </c>
      <c r="T155" s="33"/>
      <c r="U155" s="33"/>
      <c r="V155" s="331">
        <f>SUMPRODUCT(N155:S155,'MONTHLY CURVES'!H151:M151)</f>
        <v>-3.2500000000000001E-2</v>
      </c>
    </row>
    <row r="156" spans="13:22" x14ac:dyDescent="0.25">
      <c r="M156" s="8">
        <f>'MONTHLY CURVES'!C152</f>
        <v>41609</v>
      </c>
      <c r="N156" s="329">
        <f t="shared" si="17"/>
        <v>1</v>
      </c>
      <c r="O156" s="287">
        <f t="shared" si="18"/>
        <v>0</v>
      </c>
      <c r="P156" s="287">
        <f>SUMIF($A$10:$A$33,YEAR(M156),D$10:$D$33)</f>
        <v>0</v>
      </c>
      <c r="Q156" s="287">
        <f t="shared" si="19"/>
        <v>0</v>
      </c>
      <c r="R156" s="287">
        <f t="shared" si="20"/>
        <v>0</v>
      </c>
      <c r="S156" s="287">
        <f t="shared" si="21"/>
        <v>0</v>
      </c>
      <c r="T156" s="33"/>
      <c r="U156" s="33"/>
      <c r="V156" s="331">
        <f>SUMPRODUCT(N156:S156,'MONTHLY CURVES'!H152:M152)</f>
        <v>-4.4999999999999998E-2</v>
      </c>
    </row>
    <row r="157" spans="13:22" x14ac:dyDescent="0.25">
      <c r="M157" s="8">
        <f>'MONTHLY CURVES'!C153</f>
        <v>41640</v>
      </c>
      <c r="N157" s="329">
        <f t="shared" si="17"/>
        <v>1</v>
      </c>
      <c r="O157" s="287">
        <f t="shared" si="18"/>
        <v>0</v>
      </c>
      <c r="P157" s="287">
        <f>SUMIF($A$10:$A$33,YEAR(M157),D$10:$D$33)</f>
        <v>0</v>
      </c>
      <c r="Q157" s="287">
        <f t="shared" si="19"/>
        <v>0</v>
      </c>
      <c r="R157" s="287">
        <f t="shared" si="20"/>
        <v>0</v>
      </c>
      <c r="S157" s="287">
        <f t="shared" si="21"/>
        <v>0</v>
      </c>
      <c r="T157" s="33"/>
      <c r="U157" s="33"/>
      <c r="V157" s="331">
        <f>SUMPRODUCT(N157:S157,'MONTHLY CURVES'!H153:M153)</f>
        <v>-2.2499999999999999E-2</v>
      </c>
    </row>
    <row r="158" spans="13:22" x14ac:dyDescent="0.25">
      <c r="M158" s="8">
        <f>'MONTHLY CURVES'!C154</f>
        <v>41671</v>
      </c>
      <c r="N158" s="329">
        <f t="shared" si="17"/>
        <v>1</v>
      </c>
      <c r="O158" s="287">
        <f t="shared" si="18"/>
        <v>0</v>
      </c>
      <c r="P158" s="287">
        <f>SUMIF($A$10:$A$33,YEAR(M158),D$10:$D$33)</f>
        <v>0</v>
      </c>
      <c r="Q158" s="287">
        <f t="shared" si="19"/>
        <v>0</v>
      </c>
      <c r="R158" s="287">
        <f t="shared" si="20"/>
        <v>0</v>
      </c>
      <c r="S158" s="287">
        <f t="shared" si="21"/>
        <v>0</v>
      </c>
      <c r="T158" s="33"/>
      <c r="U158" s="33"/>
      <c r="V158" s="331">
        <f>SUMPRODUCT(N158:S158,'MONTHLY CURVES'!H154:M154)</f>
        <v>-3.2500000000000001E-2</v>
      </c>
    </row>
    <row r="159" spans="13:22" x14ac:dyDescent="0.25">
      <c r="M159" s="8">
        <f>'MONTHLY CURVES'!C155</f>
        <v>41699</v>
      </c>
      <c r="N159" s="329">
        <f t="shared" si="17"/>
        <v>1</v>
      </c>
      <c r="O159" s="287">
        <f t="shared" si="18"/>
        <v>0</v>
      </c>
      <c r="P159" s="287">
        <f>SUMIF($A$10:$A$33,YEAR(M159),D$10:$D$33)</f>
        <v>0</v>
      </c>
      <c r="Q159" s="287">
        <f t="shared" si="19"/>
        <v>0</v>
      </c>
      <c r="R159" s="287">
        <f t="shared" si="20"/>
        <v>0</v>
      </c>
      <c r="S159" s="287">
        <f t="shared" si="21"/>
        <v>0</v>
      </c>
      <c r="T159" s="33"/>
      <c r="U159" s="33"/>
      <c r="V159" s="331">
        <f>SUMPRODUCT(N159:S159,'MONTHLY CURVES'!H155:M155)</f>
        <v>-9.2499999999999999E-2</v>
      </c>
    </row>
    <row r="160" spans="13:22" x14ac:dyDescent="0.25">
      <c r="M160" s="8">
        <f>'MONTHLY CURVES'!C156</f>
        <v>41730</v>
      </c>
      <c r="N160" s="329">
        <f t="shared" si="17"/>
        <v>1</v>
      </c>
      <c r="O160" s="287">
        <f t="shared" si="18"/>
        <v>0</v>
      </c>
      <c r="P160" s="287">
        <f>SUMIF($A$10:$A$33,YEAR(M160),D$10:$D$33)</f>
        <v>0</v>
      </c>
      <c r="Q160" s="287">
        <f t="shared" si="19"/>
        <v>0</v>
      </c>
      <c r="R160" s="287">
        <f t="shared" si="20"/>
        <v>0</v>
      </c>
      <c r="S160" s="287">
        <f t="shared" si="21"/>
        <v>0</v>
      </c>
      <c r="T160" s="33"/>
      <c r="U160" s="33"/>
      <c r="V160" s="331">
        <f>SUMPRODUCT(N160:S160,'MONTHLY CURVES'!H156:M156)</f>
        <v>-7.0000000000000007E-2</v>
      </c>
    </row>
    <row r="161" spans="13:22" x14ac:dyDescent="0.25">
      <c r="M161" s="8">
        <f>'MONTHLY CURVES'!C157</f>
        <v>41760</v>
      </c>
      <c r="N161" s="329">
        <f t="shared" si="17"/>
        <v>1</v>
      </c>
      <c r="O161" s="287">
        <f t="shared" si="18"/>
        <v>0</v>
      </c>
      <c r="P161" s="287">
        <f>SUMIF($A$10:$A$33,YEAR(M161),D$10:$D$33)</f>
        <v>0</v>
      </c>
      <c r="Q161" s="287">
        <f t="shared" si="19"/>
        <v>0</v>
      </c>
      <c r="R161" s="287">
        <f t="shared" si="20"/>
        <v>0</v>
      </c>
      <c r="S161" s="287">
        <f t="shared" si="21"/>
        <v>0</v>
      </c>
      <c r="T161" s="33"/>
      <c r="U161" s="33"/>
      <c r="V161" s="331">
        <f>SUMPRODUCT(N161:S161,'MONTHLY CURVES'!H157:M157)</f>
        <v>-7.0000000000000007E-2</v>
      </c>
    </row>
    <row r="162" spans="13:22" x14ac:dyDescent="0.25">
      <c r="M162" s="8">
        <f>'MONTHLY CURVES'!C158</f>
        <v>41791</v>
      </c>
      <c r="N162" s="329">
        <f t="shared" si="17"/>
        <v>1</v>
      </c>
      <c r="O162" s="287">
        <f t="shared" si="18"/>
        <v>0</v>
      </c>
      <c r="P162" s="287">
        <f>SUMIF($A$10:$A$33,YEAR(M162),D$10:$D$33)</f>
        <v>0</v>
      </c>
      <c r="Q162" s="287">
        <f t="shared" si="19"/>
        <v>0</v>
      </c>
      <c r="R162" s="287">
        <f t="shared" si="20"/>
        <v>0</v>
      </c>
      <c r="S162" s="287">
        <f t="shared" si="21"/>
        <v>0</v>
      </c>
      <c r="T162" s="33"/>
      <c r="U162" s="33"/>
      <c r="V162" s="331">
        <f>SUMPRODUCT(N162:S162,'MONTHLY CURVES'!H158:M158)</f>
        <v>-7.0000000000000007E-2</v>
      </c>
    </row>
    <row r="163" spans="13:22" x14ac:dyDescent="0.25">
      <c r="M163" s="8">
        <f>'MONTHLY CURVES'!C159</f>
        <v>41821</v>
      </c>
      <c r="N163" s="329">
        <f t="shared" si="17"/>
        <v>1</v>
      </c>
      <c r="O163" s="287">
        <f t="shared" si="18"/>
        <v>0</v>
      </c>
      <c r="P163" s="287">
        <f>SUMIF($A$10:$A$33,YEAR(M163),D$10:$D$33)</f>
        <v>0</v>
      </c>
      <c r="Q163" s="287">
        <f t="shared" si="19"/>
        <v>0</v>
      </c>
      <c r="R163" s="287">
        <f t="shared" si="20"/>
        <v>0</v>
      </c>
      <c r="S163" s="287">
        <f t="shared" si="21"/>
        <v>0</v>
      </c>
      <c r="T163" s="33"/>
      <c r="U163" s="33"/>
      <c r="V163" s="331">
        <f>SUMPRODUCT(N163:S163,'MONTHLY CURVES'!H159:M159)</f>
        <v>-7.0000000000000007E-2</v>
      </c>
    </row>
    <row r="164" spans="13:22" x14ac:dyDescent="0.25">
      <c r="M164" s="8">
        <f>'MONTHLY CURVES'!C160</f>
        <v>41852</v>
      </c>
      <c r="N164" s="329">
        <f t="shared" si="17"/>
        <v>1</v>
      </c>
      <c r="O164" s="287">
        <f t="shared" si="18"/>
        <v>0</v>
      </c>
      <c r="P164" s="287">
        <f>SUMIF($A$10:$A$33,YEAR(M164),D$10:$D$33)</f>
        <v>0</v>
      </c>
      <c r="Q164" s="287">
        <f t="shared" si="19"/>
        <v>0</v>
      </c>
      <c r="R164" s="287">
        <f t="shared" si="20"/>
        <v>0</v>
      </c>
      <c r="S164" s="287">
        <f t="shared" si="21"/>
        <v>0</v>
      </c>
      <c r="T164" s="33"/>
      <c r="U164" s="33"/>
      <c r="V164" s="331">
        <f>SUMPRODUCT(N164:S164,'MONTHLY CURVES'!H160:M160)</f>
        <v>-7.0000000000000007E-2</v>
      </c>
    </row>
    <row r="165" spans="13:22" x14ac:dyDescent="0.25">
      <c r="M165" s="8">
        <f>'MONTHLY CURVES'!C161</f>
        <v>41883</v>
      </c>
      <c r="N165" s="329">
        <f t="shared" si="17"/>
        <v>1</v>
      </c>
      <c r="O165" s="287">
        <f t="shared" si="18"/>
        <v>0</v>
      </c>
      <c r="P165" s="287">
        <f>SUMIF($A$10:$A$33,YEAR(M165),D$10:$D$33)</f>
        <v>0</v>
      </c>
      <c r="Q165" s="287">
        <f t="shared" si="19"/>
        <v>0</v>
      </c>
      <c r="R165" s="287">
        <f t="shared" si="20"/>
        <v>0</v>
      </c>
      <c r="S165" s="287">
        <f t="shared" si="21"/>
        <v>0</v>
      </c>
      <c r="T165" s="33"/>
      <c r="U165" s="33"/>
      <c r="V165" s="331">
        <f>SUMPRODUCT(N165:S165,'MONTHLY CURVES'!H161:M161)</f>
        <v>-0.1</v>
      </c>
    </row>
    <row r="166" spans="13:22" x14ac:dyDescent="0.25">
      <c r="M166" s="8">
        <f>'MONTHLY CURVES'!C162</f>
        <v>41913</v>
      </c>
      <c r="N166" s="329">
        <f t="shared" si="17"/>
        <v>1</v>
      </c>
      <c r="O166" s="287">
        <f t="shared" si="18"/>
        <v>0</v>
      </c>
      <c r="P166" s="287">
        <f>SUMIF($A$10:$A$33,YEAR(M166),D$10:$D$33)</f>
        <v>0</v>
      </c>
      <c r="Q166" s="287">
        <f t="shared" si="19"/>
        <v>0</v>
      </c>
      <c r="R166" s="287">
        <f t="shared" si="20"/>
        <v>0</v>
      </c>
      <c r="S166" s="287">
        <f t="shared" si="21"/>
        <v>0</v>
      </c>
      <c r="T166" s="33"/>
      <c r="U166" s="33"/>
      <c r="V166" s="331">
        <f>SUMPRODUCT(N166:S166,'MONTHLY CURVES'!H162:M162)</f>
        <v>-7.0000000000000007E-2</v>
      </c>
    </row>
    <row r="167" spans="13:22" x14ac:dyDescent="0.25">
      <c r="M167" s="8">
        <f>'MONTHLY CURVES'!C163</f>
        <v>41944</v>
      </c>
      <c r="N167" s="329">
        <f t="shared" si="17"/>
        <v>1</v>
      </c>
      <c r="O167" s="287">
        <f t="shared" si="18"/>
        <v>0</v>
      </c>
      <c r="P167" s="287">
        <f>SUMIF($A$10:$A$33,YEAR(M167),D$10:$D$33)</f>
        <v>0</v>
      </c>
      <c r="Q167" s="287">
        <f t="shared" si="19"/>
        <v>0</v>
      </c>
      <c r="R167" s="287">
        <f t="shared" si="20"/>
        <v>0</v>
      </c>
      <c r="S167" s="287">
        <f t="shared" si="21"/>
        <v>0</v>
      </c>
      <c r="T167" s="33"/>
      <c r="U167" s="33"/>
      <c r="V167" s="331">
        <f>SUMPRODUCT(N167:S167,'MONTHLY CURVES'!H163:M163)</f>
        <v>-2.9500000000000002E-2</v>
      </c>
    </row>
    <row r="168" spans="13:22" x14ac:dyDescent="0.25">
      <c r="M168" s="8">
        <f>'MONTHLY CURVES'!C164</f>
        <v>41974</v>
      </c>
      <c r="N168" s="329">
        <f t="shared" si="17"/>
        <v>1</v>
      </c>
      <c r="O168" s="287">
        <f t="shared" si="18"/>
        <v>0</v>
      </c>
      <c r="P168" s="287">
        <f>SUMIF($A$10:$A$33,YEAR(M168),D$10:$D$33)</f>
        <v>0</v>
      </c>
      <c r="Q168" s="287">
        <f t="shared" si="19"/>
        <v>0</v>
      </c>
      <c r="R168" s="287">
        <f t="shared" si="20"/>
        <v>0</v>
      </c>
      <c r="S168" s="287">
        <f t="shared" si="21"/>
        <v>0</v>
      </c>
      <c r="T168" s="33"/>
      <c r="U168" s="33"/>
      <c r="V168" s="331">
        <f>SUMPRODUCT(N168:S168,'MONTHLY CURVES'!H164:M164)</f>
        <v>-4.2000000000000003E-2</v>
      </c>
    </row>
    <row r="169" spans="13:22" x14ac:dyDescent="0.25">
      <c r="M169" s="8">
        <f>'MONTHLY CURVES'!C165</f>
        <v>42005</v>
      </c>
      <c r="N169" s="329">
        <f t="shared" si="17"/>
        <v>1</v>
      </c>
      <c r="O169" s="287">
        <f t="shared" si="18"/>
        <v>0</v>
      </c>
      <c r="P169" s="287">
        <f>SUMIF($A$10:$A$33,YEAR(M169),D$10:$D$33)</f>
        <v>0</v>
      </c>
      <c r="Q169" s="287">
        <f t="shared" si="19"/>
        <v>0</v>
      </c>
      <c r="R169" s="287">
        <f t="shared" si="20"/>
        <v>0</v>
      </c>
      <c r="S169" s="287">
        <f t="shared" si="21"/>
        <v>0</v>
      </c>
      <c r="T169" s="33"/>
      <c r="U169" s="33"/>
      <c r="V169" s="331">
        <f>SUMPRODUCT(N169:S169,'MONTHLY CURVES'!H165:M165)</f>
        <v>-1.7500000000000002E-2</v>
      </c>
    </row>
    <row r="170" spans="13:22" x14ac:dyDescent="0.25">
      <c r="M170" s="8">
        <f>'MONTHLY CURVES'!C166</f>
        <v>42036</v>
      </c>
      <c r="N170" s="329">
        <f t="shared" si="17"/>
        <v>1</v>
      </c>
      <c r="O170" s="287">
        <f t="shared" si="18"/>
        <v>0</v>
      </c>
      <c r="P170" s="287">
        <f>SUMIF($A$10:$A$33,YEAR(M170),D$10:$D$33)</f>
        <v>0</v>
      </c>
      <c r="Q170" s="287">
        <f t="shared" si="19"/>
        <v>0</v>
      </c>
      <c r="R170" s="287">
        <f t="shared" si="20"/>
        <v>0</v>
      </c>
      <c r="S170" s="287">
        <f t="shared" si="21"/>
        <v>0</v>
      </c>
      <c r="T170" s="33"/>
      <c r="U170" s="33"/>
      <c r="V170" s="331">
        <f>SUMPRODUCT(N170:S170,'MONTHLY CURVES'!H166:M166)</f>
        <v>-2.75E-2</v>
      </c>
    </row>
    <row r="171" spans="13:22" x14ac:dyDescent="0.25">
      <c r="M171" s="8">
        <f>'MONTHLY CURVES'!C167</f>
        <v>42064</v>
      </c>
      <c r="N171" s="329">
        <f t="shared" si="17"/>
        <v>1</v>
      </c>
      <c r="O171" s="287">
        <f t="shared" si="18"/>
        <v>0</v>
      </c>
      <c r="P171" s="287">
        <f>SUMIF($A$10:$A$33,YEAR(M171),D$10:$D$33)</f>
        <v>0</v>
      </c>
      <c r="Q171" s="287">
        <f t="shared" si="19"/>
        <v>0</v>
      </c>
      <c r="R171" s="287">
        <f t="shared" si="20"/>
        <v>0</v>
      </c>
      <c r="S171" s="287">
        <f t="shared" si="21"/>
        <v>0</v>
      </c>
      <c r="T171" s="33"/>
      <c r="U171" s="33"/>
      <c r="V171" s="331">
        <f>SUMPRODUCT(N171:S171,'MONTHLY CURVES'!H167:M167)</f>
        <v>-8.7499999999999994E-2</v>
      </c>
    </row>
    <row r="172" spans="13:22" x14ac:dyDescent="0.25">
      <c r="M172" s="8">
        <f>'MONTHLY CURVES'!C168</f>
        <v>42095</v>
      </c>
      <c r="N172" s="329">
        <f t="shared" si="17"/>
        <v>1</v>
      </c>
      <c r="O172" s="287">
        <f t="shared" si="18"/>
        <v>0</v>
      </c>
      <c r="P172" s="287">
        <f>SUMIF($A$10:$A$33,YEAR(M172),D$10:$D$33)</f>
        <v>0</v>
      </c>
      <c r="Q172" s="287">
        <f t="shared" si="19"/>
        <v>0</v>
      </c>
      <c r="R172" s="287">
        <f t="shared" si="20"/>
        <v>0</v>
      </c>
      <c r="S172" s="287">
        <f t="shared" si="21"/>
        <v>0</v>
      </c>
      <c r="T172" s="33"/>
      <c r="U172" s="33"/>
      <c r="V172" s="331">
        <f>SUMPRODUCT(N172:S172,'MONTHLY CURVES'!H168:M168)</f>
        <v>-6.5000000000000002E-2</v>
      </c>
    </row>
    <row r="173" spans="13:22" x14ac:dyDescent="0.25">
      <c r="M173" s="8">
        <f>'MONTHLY CURVES'!C169</f>
        <v>42125</v>
      </c>
      <c r="N173" s="329">
        <f t="shared" si="17"/>
        <v>1</v>
      </c>
      <c r="O173" s="287">
        <f t="shared" si="18"/>
        <v>0</v>
      </c>
      <c r="P173" s="287">
        <f>SUMIF($A$10:$A$33,YEAR(M173),D$10:$D$33)</f>
        <v>0</v>
      </c>
      <c r="Q173" s="287">
        <f t="shared" si="19"/>
        <v>0</v>
      </c>
      <c r="R173" s="287">
        <f t="shared" si="20"/>
        <v>0</v>
      </c>
      <c r="S173" s="287">
        <f t="shared" si="21"/>
        <v>0</v>
      </c>
      <c r="T173" s="33"/>
      <c r="U173" s="33"/>
      <c r="V173" s="331">
        <f>SUMPRODUCT(N173:S173,'MONTHLY CURVES'!H169:M169)</f>
        <v>-6.5000000000000002E-2</v>
      </c>
    </row>
    <row r="174" spans="13:22" x14ac:dyDescent="0.25">
      <c r="M174" s="8">
        <f>'MONTHLY CURVES'!C170</f>
        <v>42156</v>
      </c>
      <c r="N174" s="329">
        <f t="shared" si="17"/>
        <v>1</v>
      </c>
      <c r="O174" s="287">
        <f t="shared" si="18"/>
        <v>0</v>
      </c>
      <c r="P174" s="287">
        <f>SUMIF($A$10:$A$33,YEAR(M174),D$10:$D$33)</f>
        <v>0</v>
      </c>
      <c r="Q174" s="287">
        <f t="shared" si="19"/>
        <v>0</v>
      </c>
      <c r="R174" s="287">
        <f t="shared" si="20"/>
        <v>0</v>
      </c>
      <c r="S174" s="287">
        <f t="shared" si="21"/>
        <v>0</v>
      </c>
      <c r="T174" s="33"/>
      <c r="U174" s="33"/>
      <c r="V174" s="331">
        <f>SUMPRODUCT(N174:S174,'MONTHLY CURVES'!H170:M170)</f>
        <v>-6.5000000000000002E-2</v>
      </c>
    </row>
    <row r="175" spans="13:22" x14ac:dyDescent="0.25">
      <c r="M175" s="8">
        <f>'MONTHLY CURVES'!C171</f>
        <v>42186</v>
      </c>
      <c r="N175" s="329">
        <f t="shared" si="17"/>
        <v>1</v>
      </c>
      <c r="O175" s="287">
        <f t="shared" si="18"/>
        <v>0</v>
      </c>
      <c r="P175" s="287">
        <f>SUMIF($A$10:$A$33,YEAR(M175),D$10:$D$33)</f>
        <v>0</v>
      </c>
      <c r="Q175" s="287">
        <f t="shared" si="19"/>
        <v>0</v>
      </c>
      <c r="R175" s="287">
        <f t="shared" si="20"/>
        <v>0</v>
      </c>
      <c r="S175" s="287">
        <f t="shared" si="21"/>
        <v>0</v>
      </c>
      <c r="T175" s="33"/>
      <c r="U175" s="33"/>
      <c r="V175" s="331">
        <f>SUMPRODUCT(N175:S175,'MONTHLY CURVES'!H171:M171)</f>
        <v>-6.5000000000000002E-2</v>
      </c>
    </row>
    <row r="176" spans="13:22" x14ac:dyDescent="0.25">
      <c r="M176" s="8">
        <f>'MONTHLY CURVES'!C172</f>
        <v>42217</v>
      </c>
      <c r="N176" s="329">
        <f t="shared" si="17"/>
        <v>1</v>
      </c>
      <c r="O176" s="287">
        <f t="shared" si="18"/>
        <v>0</v>
      </c>
      <c r="P176" s="287">
        <f>SUMIF($A$10:$A$33,YEAR(M176),D$10:$D$33)</f>
        <v>0</v>
      </c>
      <c r="Q176" s="287">
        <f t="shared" si="19"/>
        <v>0</v>
      </c>
      <c r="R176" s="287">
        <f t="shared" si="20"/>
        <v>0</v>
      </c>
      <c r="S176" s="287">
        <f t="shared" si="21"/>
        <v>0</v>
      </c>
      <c r="T176" s="33"/>
      <c r="U176" s="33"/>
      <c r="V176" s="331">
        <f>SUMPRODUCT(N176:S176,'MONTHLY CURVES'!H172:M172)</f>
        <v>-6.5000000000000002E-2</v>
      </c>
    </row>
    <row r="177" spans="13:22" x14ac:dyDescent="0.25">
      <c r="M177" s="8">
        <f>'MONTHLY CURVES'!C173</f>
        <v>42248</v>
      </c>
      <c r="N177" s="329">
        <f t="shared" si="17"/>
        <v>1</v>
      </c>
      <c r="O177" s="287">
        <f t="shared" si="18"/>
        <v>0</v>
      </c>
      <c r="P177" s="287">
        <f>SUMIF($A$10:$A$33,YEAR(M177),D$10:$D$33)</f>
        <v>0</v>
      </c>
      <c r="Q177" s="287">
        <f t="shared" si="19"/>
        <v>0</v>
      </c>
      <c r="R177" s="287">
        <f t="shared" si="20"/>
        <v>0</v>
      </c>
      <c r="S177" s="287">
        <f t="shared" si="21"/>
        <v>0</v>
      </c>
      <c r="T177" s="33"/>
      <c r="U177" s="33"/>
      <c r="V177" s="331">
        <f>SUMPRODUCT(N177:S177,'MONTHLY CURVES'!H173:M173)</f>
        <v>-6.5000000000000002E-2</v>
      </c>
    </row>
    <row r="178" spans="13:22" x14ac:dyDescent="0.25">
      <c r="M178" s="8">
        <f>'MONTHLY CURVES'!C174</f>
        <v>42278</v>
      </c>
      <c r="N178" s="329">
        <f t="shared" si="17"/>
        <v>1</v>
      </c>
      <c r="O178" s="287">
        <f t="shared" si="18"/>
        <v>0</v>
      </c>
      <c r="P178" s="287">
        <f>SUMIF($A$10:$A$33,YEAR(M178),D$10:$D$33)</f>
        <v>0</v>
      </c>
      <c r="Q178" s="287">
        <f t="shared" si="19"/>
        <v>0</v>
      </c>
      <c r="R178" s="287">
        <f t="shared" si="20"/>
        <v>0</v>
      </c>
      <c r="S178" s="287">
        <f t="shared" si="21"/>
        <v>0</v>
      </c>
      <c r="T178" s="33"/>
      <c r="U178" s="33"/>
      <c r="V178" s="331">
        <f>SUMPRODUCT(N178:S178,'MONTHLY CURVES'!H174:M174)</f>
        <v>-6.5000000000000002E-2</v>
      </c>
    </row>
    <row r="179" spans="13:22" x14ac:dyDescent="0.25">
      <c r="M179" s="8">
        <f>'MONTHLY CURVES'!C175</f>
        <v>42309</v>
      </c>
      <c r="N179" s="329">
        <f t="shared" si="17"/>
        <v>1</v>
      </c>
      <c r="O179" s="287">
        <f t="shared" si="18"/>
        <v>0</v>
      </c>
      <c r="P179" s="287">
        <f>SUMIF($A$10:$A$33,YEAR(M179),D$10:$D$33)</f>
        <v>0</v>
      </c>
      <c r="Q179" s="287">
        <f t="shared" si="19"/>
        <v>0</v>
      </c>
      <c r="R179" s="287">
        <f t="shared" si="20"/>
        <v>0</v>
      </c>
      <c r="S179" s="287">
        <f t="shared" si="21"/>
        <v>0</v>
      </c>
      <c r="T179" s="33"/>
      <c r="U179" s="33"/>
      <c r="V179" s="331">
        <f>SUMPRODUCT(N179:S179,'MONTHLY CURVES'!H175:M175)</f>
        <v>-6.5000000000000002E-2</v>
      </c>
    </row>
    <row r="180" spans="13:22" x14ac:dyDescent="0.25">
      <c r="M180" s="8">
        <f>'MONTHLY CURVES'!C176</f>
        <v>42339</v>
      </c>
      <c r="N180" s="329">
        <f t="shared" si="17"/>
        <v>1</v>
      </c>
      <c r="O180" s="287">
        <f t="shared" si="18"/>
        <v>0</v>
      </c>
      <c r="P180" s="287">
        <f>SUMIF($A$10:$A$33,YEAR(M180),D$10:$D$33)</f>
        <v>0</v>
      </c>
      <c r="Q180" s="287">
        <f t="shared" si="19"/>
        <v>0</v>
      </c>
      <c r="R180" s="287">
        <f t="shared" si="20"/>
        <v>0</v>
      </c>
      <c r="S180" s="287">
        <f t="shared" si="21"/>
        <v>0</v>
      </c>
      <c r="T180" s="33"/>
      <c r="U180" s="33"/>
      <c r="V180" s="331">
        <f>SUMPRODUCT(N180:S180,'MONTHLY CURVES'!H176:M176)</f>
        <v>-6.5000000000000002E-2</v>
      </c>
    </row>
    <row r="181" spans="13:22" x14ac:dyDescent="0.25">
      <c r="M181" s="8">
        <f>'MONTHLY CURVES'!C177</f>
        <v>42370</v>
      </c>
      <c r="N181" s="329">
        <f t="shared" si="17"/>
        <v>1</v>
      </c>
      <c r="O181" s="287">
        <f t="shared" si="18"/>
        <v>0</v>
      </c>
      <c r="P181" s="287">
        <f>SUMIF($A$10:$A$33,YEAR(M181),D$10:$D$33)</f>
        <v>0</v>
      </c>
      <c r="Q181" s="287">
        <f t="shared" si="19"/>
        <v>0</v>
      </c>
      <c r="R181" s="287">
        <f t="shared" si="20"/>
        <v>0</v>
      </c>
      <c r="S181" s="287">
        <f t="shared" si="21"/>
        <v>0</v>
      </c>
      <c r="T181" s="33"/>
      <c r="U181" s="33"/>
      <c r="V181" s="331">
        <f>SUMPRODUCT(N181:S181,'MONTHLY CURVES'!H177:M177)</f>
        <v>-6.5000000000000002E-2</v>
      </c>
    </row>
    <row r="182" spans="13:22" x14ac:dyDescent="0.25">
      <c r="M182" s="8">
        <f>'MONTHLY CURVES'!C178</f>
        <v>42401</v>
      </c>
      <c r="N182" s="329">
        <f t="shared" si="17"/>
        <v>1</v>
      </c>
      <c r="O182" s="287">
        <f t="shared" si="18"/>
        <v>0</v>
      </c>
      <c r="P182" s="287">
        <f>SUMIF($A$10:$A$33,YEAR(M182),D$10:$D$33)</f>
        <v>0</v>
      </c>
      <c r="Q182" s="287">
        <f t="shared" si="19"/>
        <v>0</v>
      </c>
      <c r="R182" s="287">
        <f t="shared" si="20"/>
        <v>0</v>
      </c>
      <c r="S182" s="287">
        <f t="shared" si="21"/>
        <v>0</v>
      </c>
      <c r="T182" s="33"/>
      <c r="U182" s="33"/>
      <c r="V182" s="331">
        <f>SUMPRODUCT(N182:S182,'MONTHLY CURVES'!H178:M178)</f>
        <v>-6.5000000000000002E-2</v>
      </c>
    </row>
    <row r="183" spans="13:22" x14ac:dyDescent="0.25">
      <c r="M183" s="8">
        <f>'MONTHLY CURVES'!C179</f>
        <v>42430</v>
      </c>
      <c r="N183" s="329">
        <f t="shared" si="17"/>
        <v>1</v>
      </c>
      <c r="O183" s="287">
        <f t="shared" si="18"/>
        <v>0</v>
      </c>
      <c r="P183" s="287">
        <f>SUMIF($A$10:$A$33,YEAR(M183),D$10:$D$33)</f>
        <v>0</v>
      </c>
      <c r="Q183" s="287">
        <f t="shared" si="19"/>
        <v>0</v>
      </c>
      <c r="R183" s="287">
        <f t="shared" si="20"/>
        <v>0</v>
      </c>
      <c r="S183" s="287">
        <f t="shared" si="21"/>
        <v>0</v>
      </c>
      <c r="T183" s="33"/>
      <c r="U183" s="33"/>
      <c r="V183" s="331">
        <f>SUMPRODUCT(N183:S183,'MONTHLY CURVES'!H179:M179)</f>
        <v>-6.5000000000000002E-2</v>
      </c>
    </row>
    <row r="184" spans="13:22" x14ac:dyDescent="0.25">
      <c r="M184" s="8">
        <f>'MONTHLY CURVES'!C180</f>
        <v>42461</v>
      </c>
      <c r="N184" s="329">
        <f t="shared" si="17"/>
        <v>1</v>
      </c>
      <c r="O184" s="287">
        <f t="shared" si="18"/>
        <v>0</v>
      </c>
      <c r="P184" s="287">
        <f>SUMIF($A$10:$A$33,YEAR(M184),D$10:$D$33)</f>
        <v>0</v>
      </c>
      <c r="Q184" s="287">
        <f t="shared" si="19"/>
        <v>0</v>
      </c>
      <c r="R184" s="287">
        <f t="shared" si="20"/>
        <v>0</v>
      </c>
      <c r="S184" s="287">
        <f t="shared" si="21"/>
        <v>0</v>
      </c>
      <c r="T184" s="33"/>
      <c r="U184" s="33"/>
      <c r="V184" s="331">
        <f>SUMPRODUCT(N184:S184,'MONTHLY CURVES'!H180:M180)</f>
        <v>-6.5000000000000002E-2</v>
      </c>
    </row>
    <row r="185" spans="13:22" x14ac:dyDescent="0.25">
      <c r="M185" s="8">
        <f>'MONTHLY CURVES'!C181</f>
        <v>42491</v>
      </c>
      <c r="N185" s="329">
        <f t="shared" si="17"/>
        <v>1</v>
      </c>
      <c r="O185" s="287">
        <f t="shared" si="18"/>
        <v>0</v>
      </c>
      <c r="P185" s="287">
        <f>SUMIF($A$10:$A$33,YEAR(M185),D$10:$D$33)</f>
        <v>0</v>
      </c>
      <c r="Q185" s="287">
        <f t="shared" si="19"/>
        <v>0</v>
      </c>
      <c r="R185" s="287">
        <f t="shared" si="20"/>
        <v>0</v>
      </c>
      <c r="S185" s="287">
        <f t="shared" si="21"/>
        <v>0</v>
      </c>
      <c r="T185" s="33"/>
      <c r="U185" s="33"/>
      <c r="V185" s="331">
        <f>SUMPRODUCT(N185:S185,'MONTHLY CURVES'!H181:M181)</f>
        <v>-6.5000000000000002E-2</v>
      </c>
    </row>
    <row r="186" spans="13:22" x14ac:dyDescent="0.25">
      <c r="M186" s="8">
        <f>'MONTHLY CURVES'!C182</f>
        <v>42522</v>
      </c>
      <c r="N186" s="329">
        <f t="shared" si="17"/>
        <v>1</v>
      </c>
      <c r="O186" s="287">
        <f t="shared" si="18"/>
        <v>0</v>
      </c>
      <c r="P186" s="287">
        <f>SUMIF($A$10:$A$33,YEAR(M186),D$10:$D$33)</f>
        <v>0</v>
      </c>
      <c r="Q186" s="287">
        <f t="shared" si="19"/>
        <v>0</v>
      </c>
      <c r="R186" s="287">
        <f t="shared" si="20"/>
        <v>0</v>
      </c>
      <c r="S186" s="287">
        <f t="shared" si="21"/>
        <v>0</v>
      </c>
      <c r="T186" s="33"/>
      <c r="U186" s="33"/>
      <c r="V186" s="331">
        <f>SUMPRODUCT(N186:S186,'MONTHLY CURVES'!H182:M182)</f>
        <v>-6.5000000000000002E-2</v>
      </c>
    </row>
    <row r="187" spans="13:22" x14ac:dyDescent="0.25">
      <c r="M187" s="8">
        <f>'MONTHLY CURVES'!C183</f>
        <v>42552</v>
      </c>
      <c r="N187" s="329">
        <f t="shared" si="17"/>
        <v>1</v>
      </c>
      <c r="O187" s="287">
        <f t="shared" si="18"/>
        <v>0</v>
      </c>
      <c r="P187" s="287">
        <f>SUMIF($A$10:$A$33,YEAR(M187),D$10:$D$33)</f>
        <v>0</v>
      </c>
      <c r="Q187" s="287">
        <f t="shared" si="19"/>
        <v>0</v>
      </c>
      <c r="R187" s="287">
        <f t="shared" si="20"/>
        <v>0</v>
      </c>
      <c r="S187" s="287">
        <f t="shared" si="21"/>
        <v>0</v>
      </c>
      <c r="T187" s="33"/>
      <c r="U187" s="33"/>
      <c r="V187" s="331">
        <f>SUMPRODUCT(N187:S187,'MONTHLY CURVES'!H183:M183)</f>
        <v>-6.5000000000000002E-2</v>
      </c>
    </row>
    <row r="188" spans="13:22" x14ac:dyDescent="0.25">
      <c r="M188" s="8">
        <f>'MONTHLY CURVES'!C184</f>
        <v>42583</v>
      </c>
      <c r="N188" s="329">
        <f t="shared" si="17"/>
        <v>1</v>
      </c>
      <c r="O188" s="287">
        <f t="shared" si="18"/>
        <v>0</v>
      </c>
      <c r="P188" s="287">
        <f>SUMIF($A$10:$A$33,YEAR(M188),D$10:$D$33)</f>
        <v>0</v>
      </c>
      <c r="Q188" s="287">
        <f t="shared" si="19"/>
        <v>0</v>
      </c>
      <c r="R188" s="287">
        <f t="shared" si="20"/>
        <v>0</v>
      </c>
      <c r="S188" s="287">
        <f t="shared" si="21"/>
        <v>0</v>
      </c>
      <c r="T188" s="33"/>
      <c r="U188" s="33"/>
      <c r="V188" s="331">
        <f>SUMPRODUCT(N188:S188,'MONTHLY CURVES'!H184:M184)</f>
        <v>-6.5000000000000002E-2</v>
      </c>
    </row>
    <row r="189" spans="13:22" x14ac:dyDescent="0.25">
      <c r="M189" s="8">
        <f>'MONTHLY CURVES'!C185</f>
        <v>42614</v>
      </c>
      <c r="N189" s="329">
        <f t="shared" si="17"/>
        <v>1</v>
      </c>
      <c r="O189" s="287">
        <f t="shared" si="18"/>
        <v>0</v>
      </c>
      <c r="P189" s="287">
        <f>SUMIF($A$10:$A$33,YEAR(M189),D$10:$D$33)</f>
        <v>0</v>
      </c>
      <c r="Q189" s="287">
        <f t="shared" si="19"/>
        <v>0</v>
      </c>
      <c r="R189" s="287">
        <f t="shared" si="20"/>
        <v>0</v>
      </c>
      <c r="S189" s="287">
        <f t="shared" si="21"/>
        <v>0</v>
      </c>
      <c r="T189" s="33"/>
      <c r="U189" s="33"/>
      <c r="V189" s="331">
        <f>SUMPRODUCT(N189:S189,'MONTHLY CURVES'!H185:M185)</f>
        <v>-6.5000000000000002E-2</v>
      </c>
    </row>
    <row r="190" spans="13:22" x14ac:dyDescent="0.25">
      <c r="M190" s="8">
        <f>'MONTHLY CURVES'!C186</f>
        <v>42644</v>
      </c>
      <c r="N190" s="329">
        <f t="shared" si="17"/>
        <v>1</v>
      </c>
      <c r="O190" s="287">
        <f t="shared" si="18"/>
        <v>0</v>
      </c>
      <c r="P190" s="287">
        <f>SUMIF($A$10:$A$33,YEAR(M190),D$10:$D$33)</f>
        <v>0</v>
      </c>
      <c r="Q190" s="287">
        <f t="shared" si="19"/>
        <v>0</v>
      </c>
      <c r="R190" s="287">
        <f t="shared" si="20"/>
        <v>0</v>
      </c>
      <c r="S190" s="287">
        <f t="shared" si="21"/>
        <v>0</v>
      </c>
      <c r="T190" s="33"/>
      <c r="U190" s="33"/>
      <c r="V190" s="331">
        <f>SUMPRODUCT(N190:S190,'MONTHLY CURVES'!H186:M186)</f>
        <v>-6.5000000000000002E-2</v>
      </c>
    </row>
    <row r="191" spans="13:22" x14ac:dyDescent="0.25">
      <c r="M191" s="8">
        <f>'MONTHLY CURVES'!C187</f>
        <v>42675</v>
      </c>
      <c r="N191" s="329">
        <f t="shared" si="17"/>
        <v>1</v>
      </c>
      <c r="O191" s="287">
        <f t="shared" si="18"/>
        <v>0</v>
      </c>
      <c r="P191" s="287">
        <f>SUMIF($A$10:$A$33,YEAR(M191),D$10:$D$33)</f>
        <v>0</v>
      </c>
      <c r="Q191" s="287">
        <f t="shared" si="19"/>
        <v>0</v>
      </c>
      <c r="R191" s="287">
        <f t="shared" si="20"/>
        <v>0</v>
      </c>
      <c r="S191" s="287">
        <f t="shared" si="21"/>
        <v>0</v>
      </c>
      <c r="T191" s="33"/>
      <c r="U191" s="33"/>
      <c r="V191" s="331">
        <f>SUMPRODUCT(N191:S191,'MONTHLY CURVES'!H187:M187)</f>
        <v>-6.5000000000000002E-2</v>
      </c>
    </row>
    <row r="192" spans="13:22" x14ac:dyDescent="0.25">
      <c r="M192" s="8">
        <f>'MONTHLY CURVES'!C188</f>
        <v>42705</v>
      </c>
      <c r="N192" s="329">
        <f t="shared" si="17"/>
        <v>1</v>
      </c>
      <c r="O192" s="287">
        <f t="shared" si="18"/>
        <v>0</v>
      </c>
      <c r="P192" s="287">
        <f>SUMIF($A$10:$A$33,YEAR(M192),D$10:$D$33)</f>
        <v>0</v>
      </c>
      <c r="Q192" s="287">
        <f t="shared" si="19"/>
        <v>0</v>
      </c>
      <c r="R192" s="287">
        <f t="shared" si="20"/>
        <v>0</v>
      </c>
      <c r="S192" s="287">
        <f t="shared" si="21"/>
        <v>0</v>
      </c>
      <c r="T192" s="33"/>
      <c r="U192" s="33"/>
      <c r="V192" s="331">
        <f>SUMPRODUCT(N192:S192,'MONTHLY CURVES'!H188:M188)</f>
        <v>-6.5000000000000002E-2</v>
      </c>
    </row>
    <row r="193" spans="13:22" x14ac:dyDescent="0.25">
      <c r="M193" s="8">
        <f>'MONTHLY CURVES'!C189</f>
        <v>42736</v>
      </c>
      <c r="N193" s="329">
        <f t="shared" si="17"/>
        <v>1</v>
      </c>
      <c r="O193" s="287">
        <f t="shared" si="18"/>
        <v>0</v>
      </c>
      <c r="P193" s="287">
        <f>SUMIF($A$10:$A$33,YEAR(M193),D$10:$D$33)</f>
        <v>0</v>
      </c>
      <c r="Q193" s="287">
        <f t="shared" si="19"/>
        <v>0</v>
      </c>
      <c r="R193" s="287">
        <f t="shared" si="20"/>
        <v>0</v>
      </c>
      <c r="S193" s="287">
        <f t="shared" si="21"/>
        <v>0</v>
      </c>
      <c r="T193" s="33"/>
      <c r="U193" s="33"/>
      <c r="V193" s="331">
        <f>SUMPRODUCT(N193:S193,'MONTHLY CURVES'!H189:M189)</f>
        <v>-6.5000000000000002E-2</v>
      </c>
    </row>
    <row r="194" spans="13:22" x14ac:dyDescent="0.25">
      <c r="M194" s="8">
        <f>'MONTHLY CURVES'!C190</f>
        <v>42767</v>
      </c>
      <c r="N194" s="329">
        <f t="shared" si="17"/>
        <v>1</v>
      </c>
      <c r="O194" s="287">
        <f t="shared" si="18"/>
        <v>0</v>
      </c>
      <c r="P194" s="287">
        <f>SUMIF($A$10:$A$33,YEAR(M194),D$10:$D$33)</f>
        <v>0</v>
      </c>
      <c r="Q194" s="287">
        <f t="shared" si="19"/>
        <v>0</v>
      </c>
      <c r="R194" s="287">
        <f t="shared" si="20"/>
        <v>0</v>
      </c>
      <c r="S194" s="287">
        <f t="shared" si="21"/>
        <v>0</v>
      </c>
      <c r="T194" s="33"/>
      <c r="U194" s="33"/>
      <c r="V194" s="331">
        <f>SUMPRODUCT(N194:S194,'MONTHLY CURVES'!H190:M190)</f>
        <v>-6.5000000000000002E-2</v>
      </c>
    </row>
    <row r="195" spans="13:22" x14ac:dyDescent="0.25">
      <c r="M195" s="8">
        <f>'MONTHLY CURVES'!C191</f>
        <v>42795</v>
      </c>
      <c r="N195" s="329">
        <f t="shared" si="17"/>
        <v>1</v>
      </c>
      <c r="O195" s="287">
        <f t="shared" si="18"/>
        <v>0</v>
      </c>
      <c r="P195" s="287">
        <f>SUMIF($A$10:$A$33,YEAR(M195),D$10:$D$33)</f>
        <v>0</v>
      </c>
      <c r="Q195" s="287">
        <f t="shared" si="19"/>
        <v>0</v>
      </c>
      <c r="R195" s="287">
        <f t="shared" si="20"/>
        <v>0</v>
      </c>
      <c r="S195" s="287">
        <f t="shared" si="21"/>
        <v>0</v>
      </c>
      <c r="T195" s="33"/>
      <c r="U195" s="33"/>
      <c r="V195" s="331">
        <f>SUMPRODUCT(N195:S195,'MONTHLY CURVES'!H191:M191)</f>
        <v>-6.5000000000000002E-2</v>
      </c>
    </row>
    <row r="196" spans="13:22" x14ac:dyDescent="0.25">
      <c r="M196" s="8">
        <f>'MONTHLY CURVES'!C192</f>
        <v>42826</v>
      </c>
      <c r="N196" s="329">
        <f t="shared" si="17"/>
        <v>1</v>
      </c>
      <c r="O196" s="287">
        <f t="shared" si="18"/>
        <v>0</v>
      </c>
      <c r="P196" s="287">
        <f>SUMIF($A$10:$A$33,YEAR(M196),D$10:$D$33)</f>
        <v>0</v>
      </c>
      <c r="Q196" s="287">
        <f t="shared" si="19"/>
        <v>0</v>
      </c>
      <c r="R196" s="287">
        <f t="shared" si="20"/>
        <v>0</v>
      </c>
      <c r="S196" s="287">
        <f t="shared" si="21"/>
        <v>0</v>
      </c>
      <c r="T196" s="33"/>
      <c r="U196" s="33"/>
      <c r="V196" s="331">
        <f>SUMPRODUCT(N196:S196,'MONTHLY CURVES'!H192:M192)</f>
        <v>-6.5000000000000002E-2</v>
      </c>
    </row>
    <row r="197" spans="13:22" x14ac:dyDescent="0.25">
      <c r="M197" s="8">
        <f>'MONTHLY CURVES'!C193</f>
        <v>42856</v>
      </c>
      <c r="N197" s="329">
        <f t="shared" si="17"/>
        <v>1</v>
      </c>
      <c r="O197" s="287">
        <f t="shared" si="18"/>
        <v>0</v>
      </c>
      <c r="P197" s="287">
        <f>SUMIF($A$10:$A$33,YEAR(M197),D$10:$D$33)</f>
        <v>0</v>
      </c>
      <c r="Q197" s="287">
        <f t="shared" si="19"/>
        <v>0</v>
      </c>
      <c r="R197" s="287">
        <f t="shared" si="20"/>
        <v>0</v>
      </c>
      <c r="S197" s="287">
        <f t="shared" si="21"/>
        <v>0</v>
      </c>
      <c r="T197" s="33"/>
      <c r="U197" s="33"/>
      <c r="V197" s="331">
        <f>SUMPRODUCT(N197:S197,'MONTHLY CURVES'!H193:M193)</f>
        <v>-6.5000000000000002E-2</v>
      </c>
    </row>
    <row r="198" spans="13:22" x14ac:dyDescent="0.25">
      <c r="M198" s="8">
        <f>'MONTHLY CURVES'!C194</f>
        <v>42887</v>
      </c>
      <c r="N198" s="329">
        <f t="shared" si="17"/>
        <v>1</v>
      </c>
      <c r="O198" s="287">
        <f t="shared" si="18"/>
        <v>0</v>
      </c>
      <c r="P198" s="287">
        <f>SUMIF($A$10:$A$33,YEAR(M198),D$10:$D$33)</f>
        <v>0</v>
      </c>
      <c r="Q198" s="287">
        <f t="shared" si="19"/>
        <v>0</v>
      </c>
      <c r="R198" s="287">
        <f t="shared" si="20"/>
        <v>0</v>
      </c>
      <c r="S198" s="287">
        <f t="shared" si="21"/>
        <v>0</v>
      </c>
      <c r="T198" s="33"/>
      <c r="U198" s="33"/>
      <c r="V198" s="331">
        <f>SUMPRODUCT(N198:S198,'MONTHLY CURVES'!H194:M194)</f>
        <v>-6.5000000000000002E-2</v>
      </c>
    </row>
    <row r="199" spans="13:22" x14ac:dyDescent="0.25">
      <c r="M199" s="8">
        <f>'MONTHLY CURVES'!C195</f>
        <v>42917</v>
      </c>
      <c r="N199" s="329">
        <f t="shared" si="17"/>
        <v>1</v>
      </c>
      <c r="O199" s="287">
        <f t="shared" si="18"/>
        <v>0</v>
      </c>
      <c r="P199" s="287">
        <f>SUMIF($A$10:$A$33,YEAR(M199),D$10:$D$33)</f>
        <v>0</v>
      </c>
      <c r="Q199" s="287">
        <f t="shared" si="19"/>
        <v>0</v>
      </c>
      <c r="R199" s="287">
        <f t="shared" si="20"/>
        <v>0</v>
      </c>
      <c r="S199" s="287">
        <f t="shared" si="21"/>
        <v>0</v>
      </c>
      <c r="T199" s="33"/>
      <c r="U199" s="33"/>
      <c r="V199" s="331">
        <f>SUMPRODUCT(N199:S199,'MONTHLY CURVES'!H195:M195)</f>
        <v>-6.5000000000000002E-2</v>
      </c>
    </row>
    <row r="200" spans="13:22" x14ac:dyDescent="0.25">
      <c r="M200" s="8">
        <f>'MONTHLY CURVES'!C196</f>
        <v>42948</v>
      </c>
      <c r="N200" s="329">
        <f t="shared" si="17"/>
        <v>1</v>
      </c>
      <c r="O200" s="287">
        <f t="shared" si="18"/>
        <v>0</v>
      </c>
      <c r="P200" s="287">
        <f>SUMIF($A$10:$A$33,YEAR(M200),D$10:$D$33)</f>
        <v>0</v>
      </c>
      <c r="Q200" s="287">
        <f t="shared" si="19"/>
        <v>0</v>
      </c>
      <c r="R200" s="287">
        <f t="shared" si="20"/>
        <v>0</v>
      </c>
      <c r="S200" s="287">
        <f t="shared" si="21"/>
        <v>0</v>
      </c>
      <c r="T200" s="33"/>
      <c r="U200" s="33"/>
      <c r="V200" s="331">
        <f>SUMPRODUCT(N200:S200,'MONTHLY CURVES'!H196:M196)</f>
        <v>-6.5000000000000002E-2</v>
      </c>
    </row>
    <row r="201" spans="13:22" x14ac:dyDescent="0.25">
      <c r="M201" s="8">
        <f>'MONTHLY CURVES'!C197</f>
        <v>42979</v>
      </c>
      <c r="N201" s="329">
        <f t="shared" si="17"/>
        <v>1</v>
      </c>
      <c r="O201" s="287">
        <f t="shared" si="18"/>
        <v>0</v>
      </c>
      <c r="P201" s="287">
        <f>SUMIF($A$10:$A$33,YEAR(M201),D$10:$D$33)</f>
        <v>0</v>
      </c>
      <c r="Q201" s="287">
        <f t="shared" si="19"/>
        <v>0</v>
      </c>
      <c r="R201" s="287">
        <f t="shared" si="20"/>
        <v>0</v>
      </c>
      <c r="S201" s="287">
        <f t="shared" si="21"/>
        <v>0</v>
      </c>
      <c r="T201" s="33"/>
      <c r="U201" s="33"/>
      <c r="V201" s="331">
        <f>SUMPRODUCT(N201:S201,'MONTHLY CURVES'!H197:M197)</f>
        <v>-6.5000000000000002E-2</v>
      </c>
    </row>
    <row r="202" spans="13:22" x14ac:dyDescent="0.25">
      <c r="M202" s="8">
        <f>'MONTHLY CURVES'!C198</f>
        <v>43009</v>
      </c>
      <c r="N202" s="329">
        <f t="shared" si="17"/>
        <v>1</v>
      </c>
      <c r="O202" s="287">
        <f t="shared" si="18"/>
        <v>0</v>
      </c>
      <c r="P202" s="287">
        <f>SUMIF($A$10:$A$33,YEAR(M202),D$10:$D$33)</f>
        <v>0</v>
      </c>
      <c r="Q202" s="287">
        <f t="shared" si="19"/>
        <v>0</v>
      </c>
      <c r="R202" s="287">
        <f t="shared" si="20"/>
        <v>0</v>
      </c>
      <c r="S202" s="287">
        <f t="shared" si="21"/>
        <v>0</v>
      </c>
      <c r="T202" s="33"/>
      <c r="U202" s="33"/>
      <c r="V202" s="331">
        <f>SUMPRODUCT(N202:S202,'MONTHLY CURVES'!H198:M198)</f>
        <v>-6.5000000000000002E-2</v>
      </c>
    </row>
    <row r="203" spans="13:22" x14ac:dyDescent="0.25">
      <c r="M203" s="8">
        <f>'MONTHLY CURVES'!C199</f>
        <v>43040</v>
      </c>
      <c r="N203" s="329">
        <f t="shared" ref="N203:N266" si="22">SUMIF($A$10:$A$33,YEAR(M203),$B$10:$B$33)</f>
        <v>1</v>
      </c>
      <c r="O203" s="287">
        <f t="shared" ref="O203:O266" si="23">SUMIF($A$10:$A$33,YEAR(M203),$C$10:$C$33)</f>
        <v>0</v>
      </c>
      <c r="P203" s="287">
        <f>SUMIF($A$10:$A$33,YEAR(M203),D$10:$D$33)</f>
        <v>0</v>
      </c>
      <c r="Q203" s="287">
        <f t="shared" ref="Q203:Q266" si="24">SUMIF($A$10:$A$33,YEAR(M203),$E$10:$E$33)</f>
        <v>0</v>
      </c>
      <c r="R203" s="287">
        <f t="shared" ref="R203:R266" si="25">SUMIF($A$10:$A$33,YEAR(M203),$F$10:$F$33)</f>
        <v>0</v>
      </c>
      <c r="S203" s="287">
        <f t="shared" ref="S203:S266" si="26">SUMIF($A$10:$A$33,YEAR(M203),$G$10:$G$33)</f>
        <v>0</v>
      </c>
      <c r="T203" s="33"/>
      <c r="U203" s="33"/>
      <c r="V203" s="331">
        <f>SUMPRODUCT(N203:S203,'MONTHLY CURVES'!H199:M199)</f>
        <v>-6.5000000000000002E-2</v>
      </c>
    </row>
    <row r="204" spans="13:22" x14ac:dyDescent="0.25">
      <c r="M204" s="8">
        <f>'MONTHLY CURVES'!C200</f>
        <v>43070</v>
      </c>
      <c r="N204" s="329">
        <f t="shared" si="22"/>
        <v>1</v>
      </c>
      <c r="O204" s="287">
        <f t="shared" si="23"/>
        <v>0</v>
      </c>
      <c r="P204" s="287">
        <f>SUMIF($A$10:$A$33,YEAR(M204),D$10:$D$33)</f>
        <v>0</v>
      </c>
      <c r="Q204" s="287">
        <f t="shared" si="24"/>
        <v>0</v>
      </c>
      <c r="R204" s="287">
        <f t="shared" si="25"/>
        <v>0</v>
      </c>
      <c r="S204" s="287">
        <f t="shared" si="26"/>
        <v>0</v>
      </c>
      <c r="T204" s="33"/>
      <c r="U204" s="33"/>
      <c r="V204" s="331">
        <f>SUMPRODUCT(N204:S204,'MONTHLY CURVES'!H200:M200)</f>
        <v>-6.5000000000000002E-2</v>
      </c>
    </row>
    <row r="205" spans="13:22" x14ac:dyDescent="0.25">
      <c r="M205" s="8">
        <f>'MONTHLY CURVES'!C201</f>
        <v>43101</v>
      </c>
      <c r="N205" s="329">
        <f t="shared" si="22"/>
        <v>1</v>
      </c>
      <c r="O205" s="287">
        <f t="shared" si="23"/>
        <v>0</v>
      </c>
      <c r="P205" s="287">
        <f>SUMIF($A$10:$A$33,YEAR(M205),D$10:$D$33)</f>
        <v>0</v>
      </c>
      <c r="Q205" s="287">
        <f t="shared" si="24"/>
        <v>0</v>
      </c>
      <c r="R205" s="287">
        <f t="shared" si="25"/>
        <v>0</v>
      </c>
      <c r="S205" s="287">
        <f t="shared" si="26"/>
        <v>0</v>
      </c>
      <c r="T205" s="33"/>
      <c r="U205" s="33"/>
      <c r="V205" s="331">
        <f>SUMPRODUCT(N205:S205,'MONTHLY CURVES'!H201:M201)</f>
        <v>-6.5000000000000002E-2</v>
      </c>
    </row>
    <row r="206" spans="13:22" x14ac:dyDescent="0.25">
      <c r="M206" s="8">
        <f>'MONTHLY CURVES'!C202</f>
        <v>43132</v>
      </c>
      <c r="N206" s="329">
        <f t="shared" si="22"/>
        <v>1</v>
      </c>
      <c r="O206" s="287">
        <f t="shared" si="23"/>
        <v>0</v>
      </c>
      <c r="P206" s="287">
        <f>SUMIF($A$10:$A$33,YEAR(M206),D$10:$D$33)</f>
        <v>0</v>
      </c>
      <c r="Q206" s="287">
        <f t="shared" si="24"/>
        <v>0</v>
      </c>
      <c r="R206" s="287">
        <f t="shared" si="25"/>
        <v>0</v>
      </c>
      <c r="S206" s="287">
        <f t="shared" si="26"/>
        <v>0</v>
      </c>
      <c r="T206" s="33"/>
      <c r="U206" s="33"/>
      <c r="V206" s="331">
        <f>SUMPRODUCT(N206:S206,'MONTHLY CURVES'!H202:M202)</f>
        <v>-6.5000000000000002E-2</v>
      </c>
    </row>
    <row r="207" spans="13:22" x14ac:dyDescent="0.25">
      <c r="M207" s="8">
        <f>'MONTHLY CURVES'!C203</f>
        <v>43160</v>
      </c>
      <c r="N207" s="329">
        <f t="shared" si="22"/>
        <v>1</v>
      </c>
      <c r="O207" s="287">
        <f t="shared" si="23"/>
        <v>0</v>
      </c>
      <c r="P207" s="287">
        <f>SUMIF($A$10:$A$33,YEAR(M207),D$10:$D$33)</f>
        <v>0</v>
      </c>
      <c r="Q207" s="287">
        <f t="shared" si="24"/>
        <v>0</v>
      </c>
      <c r="R207" s="287">
        <f t="shared" si="25"/>
        <v>0</v>
      </c>
      <c r="S207" s="287">
        <f t="shared" si="26"/>
        <v>0</v>
      </c>
      <c r="T207" s="33"/>
      <c r="U207" s="33"/>
      <c r="V207" s="331">
        <f>SUMPRODUCT(N207:S207,'MONTHLY CURVES'!H203:M203)</f>
        <v>-6.5000000000000002E-2</v>
      </c>
    </row>
    <row r="208" spans="13:22" x14ac:dyDescent="0.25">
      <c r="M208" s="8">
        <f>'MONTHLY CURVES'!C204</f>
        <v>43191</v>
      </c>
      <c r="N208" s="329">
        <f t="shared" si="22"/>
        <v>1</v>
      </c>
      <c r="O208" s="287">
        <f t="shared" si="23"/>
        <v>0</v>
      </c>
      <c r="P208" s="287">
        <f>SUMIF($A$10:$A$33,YEAR(M208),D$10:$D$33)</f>
        <v>0</v>
      </c>
      <c r="Q208" s="287">
        <f t="shared" si="24"/>
        <v>0</v>
      </c>
      <c r="R208" s="287">
        <f t="shared" si="25"/>
        <v>0</v>
      </c>
      <c r="S208" s="287">
        <f t="shared" si="26"/>
        <v>0</v>
      </c>
      <c r="T208" s="33"/>
      <c r="U208" s="33"/>
      <c r="V208" s="331">
        <f>SUMPRODUCT(N208:S208,'MONTHLY CURVES'!H204:M204)</f>
        <v>-6.5000000000000002E-2</v>
      </c>
    </row>
    <row r="209" spans="13:22" x14ac:dyDescent="0.25">
      <c r="M209" s="8">
        <f>'MONTHLY CURVES'!C205</f>
        <v>43221</v>
      </c>
      <c r="N209" s="329">
        <f t="shared" si="22"/>
        <v>1</v>
      </c>
      <c r="O209" s="287">
        <f t="shared" si="23"/>
        <v>0</v>
      </c>
      <c r="P209" s="287">
        <f>SUMIF($A$10:$A$33,YEAR(M209),D$10:$D$33)</f>
        <v>0</v>
      </c>
      <c r="Q209" s="287">
        <f t="shared" si="24"/>
        <v>0</v>
      </c>
      <c r="R209" s="287">
        <f t="shared" si="25"/>
        <v>0</v>
      </c>
      <c r="S209" s="287">
        <f t="shared" si="26"/>
        <v>0</v>
      </c>
      <c r="T209" s="33"/>
      <c r="U209" s="33"/>
      <c r="V209" s="331">
        <f>SUMPRODUCT(N209:S209,'MONTHLY CURVES'!H205:M205)</f>
        <v>-6.5000000000000002E-2</v>
      </c>
    </row>
    <row r="210" spans="13:22" x14ac:dyDescent="0.25">
      <c r="M210" s="8">
        <f>'MONTHLY CURVES'!C206</f>
        <v>43252</v>
      </c>
      <c r="N210" s="329">
        <f t="shared" si="22"/>
        <v>1</v>
      </c>
      <c r="O210" s="287">
        <f t="shared" si="23"/>
        <v>0</v>
      </c>
      <c r="P210" s="287">
        <f>SUMIF($A$10:$A$33,YEAR(M210),D$10:$D$33)</f>
        <v>0</v>
      </c>
      <c r="Q210" s="287">
        <f t="shared" si="24"/>
        <v>0</v>
      </c>
      <c r="R210" s="287">
        <f t="shared" si="25"/>
        <v>0</v>
      </c>
      <c r="S210" s="287">
        <f t="shared" si="26"/>
        <v>0</v>
      </c>
      <c r="T210" s="33"/>
      <c r="U210" s="33"/>
      <c r="V210" s="331">
        <f>SUMPRODUCT(N210:S210,'MONTHLY CURVES'!H206:M206)</f>
        <v>-6.5000000000000002E-2</v>
      </c>
    </row>
    <row r="211" spans="13:22" x14ac:dyDescent="0.25">
      <c r="M211" s="8">
        <f>'MONTHLY CURVES'!C207</f>
        <v>43282</v>
      </c>
      <c r="N211" s="329">
        <f t="shared" si="22"/>
        <v>1</v>
      </c>
      <c r="O211" s="287">
        <f t="shared" si="23"/>
        <v>0</v>
      </c>
      <c r="P211" s="287">
        <f>SUMIF($A$10:$A$33,YEAR(M211),D$10:$D$33)</f>
        <v>0</v>
      </c>
      <c r="Q211" s="287">
        <f t="shared" si="24"/>
        <v>0</v>
      </c>
      <c r="R211" s="287">
        <f t="shared" si="25"/>
        <v>0</v>
      </c>
      <c r="S211" s="287">
        <f t="shared" si="26"/>
        <v>0</v>
      </c>
      <c r="T211" s="33"/>
      <c r="U211" s="33"/>
      <c r="V211" s="331">
        <f>SUMPRODUCT(N211:S211,'MONTHLY CURVES'!H207:M207)</f>
        <v>-6.5000000000000002E-2</v>
      </c>
    </row>
    <row r="212" spans="13:22" x14ac:dyDescent="0.25">
      <c r="M212" s="8">
        <f>'MONTHLY CURVES'!C208</f>
        <v>43313</v>
      </c>
      <c r="N212" s="329">
        <f t="shared" si="22"/>
        <v>1</v>
      </c>
      <c r="O212" s="287">
        <f t="shared" si="23"/>
        <v>0</v>
      </c>
      <c r="P212" s="287">
        <f>SUMIF($A$10:$A$33,YEAR(M212),D$10:$D$33)</f>
        <v>0</v>
      </c>
      <c r="Q212" s="287">
        <f t="shared" si="24"/>
        <v>0</v>
      </c>
      <c r="R212" s="287">
        <f t="shared" si="25"/>
        <v>0</v>
      </c>
      <c r="S212" s="287">
        <f t="shared" si="26"/>
        <v>0</v>
      </c>
      <c r="T212" s="33"/>
      <c r="U212" s="33"/>
      <c r="V212" s="331">
        <f>SUMPRODUCT(N212:S212,'MONTHLY CURVES'!H208:M208)</f>
        <v>-6.5000000000000002E-2</v>
      </c>
    </row>
    <row r="213" spans="13:22" x14ac:dyDescent="0.25">
      <c r="M213" s="8">
        <f>'MONTHLY CURVES'!C209</f>
        <v>43344</v>
      </c>
      <c r="N213" s="329">
        <f t="shared" si="22"/>
        <v>1</v>
      </c>
      <c r="O213" s="287">
        <f t="shared" si="23"/>
        <v>0</v>
      </c>
      <c r="P213" s="287">
        <f>SUMIF($A$10:$A$33,YEAR(M213),D$10:$D$33)</f>
        <v>0</v>
      </c>
      <c r="Q213" s="287">
        <f t="shared" si="24"/>
        <v>0</v>
      </c>
      <c r="R213" s="287">
        <f t="shared" si="25"/>
        <v>0</v>
      </c>
      <c r="S213" s="287">
        <f t="shared" si="26"/>
        <v>0</v>
      </c>
      <c r="T213" s="33"/>
      <c r="U213" s="33"/>
      <c r="V213" s="331">
        <f>SUMPRODUCT(N213:S213,'MONTHLY CURVES'!H209:M209)</f>
        <v>-6.5000000000000002E-2</v>
      </c>
    </row>
    <row r="214" spans="13:22" x14ac:dyDescent="0.25">
      <c r="M214" s="8">
        <f>'MONTHLY CURVES'!C210</f>
        <v>43374</v>
      </c>
      <c r="N214" s="329">
        <f t="shared" si="22"/>
        <v>1</v>
      </c>
      <c r="O214" s="287">
        <f t="shared" si="23"/>
        <v>0</v>
      </c>
      <c r="P214" s="287">
        <f>SUMIF($A$10:$A$33,YEAR(M214),D$10:$D$33)</f>
        <v>0</v>
      </c>
      <c r="Q214" s="287">
        <f t="shared" si="24"/>
        <v>0</v>
      </c>
      <c r="R214" s="287">
        <f t="shared" si="25"/>
        <v>0</v>
      </c>
      <c r="S214" s="287">
        <f t="shared" si="26"/>
        <v>0</v>
      </c>
      <c r="T214" s="33"/>
      <c r="U214" s="33"/>
      <c r="V214" s="331">
        <f>SUMPRODUCT(N214:S214,'MONTHLY CURVES'!H210:M210)</f>
        <v>-6.5000000000000002E-2</v>
      </c>
    </row>
    <row r="215" spans="13:22" x14ac:dyDescent="0.25">
      <c r="M215" s="8">
        <f>'MONTHLY CURVES'!C211</f>
        <v>43405</v>
      </c>
      <c r="N215" s="329">
        <f t="shared" si="22"/>
        <v>1</v>
      </c>
      <c r="O215" s="287">
        <f t="shared" si="23"/>
        <v>0</v>
      </c>
      <c r="P215" s="287">
        <f>SUMIF($A$10:$A$33,YEAR(M215),D$10:$D$33)</f>
        <v>0</v>
      </c>
      <c r="Q215" s="287">
        <f t="shared" si="24"/>
        <v>0</v>
      </c>
      <c r="R215" s="287">
        <f t="shared" si="25"/>
        <v>0</v>
      </c>
      <c r="S215" s="287">
        <f t="shared" si="26"/>
        <v>0</v>
      </c>
      <c r="T215" s="33"/>
      <c r="U215" s="33"/>
      <c r="V215" s="331">
        <f>SUMPRODUCT(N215:S215,'MONTHLY CURVES'!H211:M211)</f>
        <v>-6.5000000000000002E-2</v>
      </c>
    </row>
    <row r="216" spans="13:22" x14ac:dyDescent="0.25">
      <c r="M216" s="8">
        <f>'MONTHLY CURVES'!C212</f>
        <v>43435</v>
      </c>
      <c r="N216" s="329">
        <f t="shared" si="22"/>
        <v>1</v>
      </c>
      <c r="O216" s="287">
        <f t="shared" si="23"/>
        <v>0</v>
      </c>
      <c r="P216" s="287">
        <f>SUMIF($A$10:$A$33,YEAR(M216),D$10:$D$33)</f>
        <v>0</v>
      </c>
      <c r="Q216" s="287">
        <f t="shared" si="24"/>
        <v>0</v>
      </c>
      <c r="R216" s="287">
        <f t="shared" si="25"/>
        <v>0</v>
      </c>
      <c r="S216" s="287">
        <f t="shared" si="26"/>
        <v>0</v>
      </c>
      <c r="T216" s="33"/>
      <c r="U216" s="33"/>
      <c r="V216" s="331">
        <f>SUMPRODUCT(N216:S216,'MONTHLY CURVES'!H212:M212)</f>
        <v>-6.5000000000000002E-2</v>
      </c>
    </row>
    <row r="217" spans="13:22" x14ac:dyDescent="0.25">
      <c r="M217" s="8">
        <f>'MONTHLY CURVES'!C213</f>
        <v>43466</v>
      </c>
      <c r="N217" s="329">
        <f t="shared" si="22"/>
        <v>1</v>
      </c>
      <c r="O217" s="287">
        <f t="shared" si="23"/>
        <v>0</v>
      </c>
      <c r="P217" s="287">
        <f>SUMIF($A$10:$A$33,YEAR(M217),D$10:$D$33)</f>
        <v>0</v>
      </c>
      <c r="Q217" s="287">
        <f t="shared" si="24"/>
        <v>0</v>
      </c>
      <c r="R217" s="287">
        <f t="shared" si="25"/>
        <v>0</v>
      </c>
      <c r="S217" s="287">
        <f t="shared" si="26"/>
        <v>0</v>
      </c>
      <c r="T217" s="33"/>
      <c r="U217" s="33"/>
      <c r="V217" s="331">
        <f>SUMPRODUCT(N217:S217,'MONTHLY CURVES'!H213:M213)</f>
        <v>-6.5000000000000002E-2</v>
      </c>
    </row>
    <row r="218" spans="13:22" x14ac:dyDescent="0.25">
      <c r="M218" s="8">
        <f>'MONTHLY CURVES'!C214</f>
        <v>43497</v>
      </c>
      <c r="N218" s="329">
        <f t="shared" si="22"/>
        <v>1</v>
      </c>
      <c r="O218" s="287">
        <f t="shared" si="23"/>
        <v>0</v>
      </c>
      <c r="P218" s="287">
        <f>SUMIF($A$10:$A$33,YEAR(M218),D$10:$D$33)</f>
        <v>0</v>
      </c>
      <c r="Q218" s="287">
        <f t="shared" si="24"/>
        <v>0</v>
      </c>
      <c r="R218" s="287">
        <f t="shared" si="25"/>
        <v>0</v>
      </c>
      <c r="S218" s="287">
        <f t="shared" si="26"/>
        <v>0</v>
      </c>
      <c r="T218" s="33"/>
      <c r="U218" s="33"/>
      <c r="V218" s="331">
        <f>SUMPRODUCT(N218:S218,'MONTHLY CURVES'!H214:M214)</f>
        <v>-6.5000000000000002E-2</v>
      </c>
    </row>
    <row r="219" spans="13:22" x14ac:dyDescent="0.25">
      <c r="M219" s="8">
        <f>'MONTHLY CURVES'!C215</f>
        <v>43525</v>
      </c>
      <c r="N219" s="329">
        <f t="shared" si="22"/>
        <v>1</v>
      </c>
      <c r="O219" s="287">
        <f t="shared" si="23"/>
        <v>0</v>
      </c>
      <c r="P219" s="287">
        <f>SUMIF($A$10:$A$33,YEAR(M219),D$10:$D$33)</f>
        <v>0</v>
      </c>
      <c r="Q219" s="287">
        <f t="shared" si="24"/>
        <v>0</v>
      </c>
      <c r="R219" s="287">
        <f t="shared" si="25"/>
        <v>0</v>
      </c>
      <c r="S219" s="287">
        <f t="shared" si="26"/>
        <v>0</v>
      </c>
      <c r="T219" s="33"/>
      <c r="U219" s="33"/>
      <c r="V219" s="331">
        <f>SUMPRODUCT(N219:S219,'MONTHLY CURVES'!H215:M215)</f>
        <v>-6.5000000000000002E-2</v>
      </c>
    </row>
    <row r="220" spans="13:22" x14ac:dyDescent="0.25">
      <c r="M220" s="8">
        <f>'MONTHLY CURVES'!C216</f>
        <v>43556</v>
      </c>
      <c r="N220" s="329">
        <f t="shared" si="22"/>
        <v>1</v>
      </c>
      <c r="O220" s="287">
        <f t="shared" si="23"/>
        <v>0</v>
      </c>
      <c r="P220" s="287">
        <f>SUMIF($A$10:$A$33,YEAR(M220),D$10:$D$33)</f>
        <v>0</v>
      </c>
      <c r="Q220" s="287">
        <f t="shared" si="24"/>
        <v>0</v>
      </c>
      <c r="R220" s="287">
        <f t="shared" si="25"/>
        <v>0</v>
      </c>
      <c r="S220" s="287">
        <f t="shared" si="26"/>
        <v>0</v>
      </c>
      <c r="T220" s="33"/>
      <c r="U220" s="33"/>
      <c r="V220" s="331">
        <f>SUMPRODUCT(N220:S220,'MONTHLY CURVES'!H216:M216)</f>
        <v>-6.5000000000000002E-2</v>
      </c>
    </row>
    <row r="221" spans="13:22" x14ac:dyDescent="0.25">
      <c r="M221" s="8">
        <f>'MONTHLY CURVES'!C217</f>
        <v>43586</v>
      </c>
      <c r="N221" s="329">
        <f t="shared" si="22"/>
        <v>1</v>
      </c>
      <c r="O221" s="287">
        <f t="shared" si="23"/>
        <v>0</v>
      </c>
      <c r="P221" s="287">
        <f>SUMIF($A$10:$A$33,YEAR(M221),D$10:$D$33)</f>
        <v>0</v>
      </c>
      <c r="Q221" s="287">
        <f t="shared" si="24"/>
        <v>0</v>
      </c>
      <c r="R221" s="287">
        <f t="shared" si="25"/>
        <v>0</v>
      </c>
      <c r="S221" s="287">
        <f t="shared" si="26"/>
        <v>0</v>
      </c>
      <c r="T221" s="33"/>
      <c r="U221" s="33"/>
      <c r="V221" s="331">
        <f>SUMPRODUCT(N221:S221,'MONTHLY CURVES'!H217:M217)</f>
        <v>-6.5000000000000002E-2</v>
      </c>
    </row>
    <row r="222" spans="13:22" x14ac:dyDescent="0.25">
      <c r="M222" s="8">
        <f>'MONTHLY CURVES'!C218</f>
        <v>43617</v>
      </c>
      <c r="N222" s="329">
        <f t="shared" si="22"/>
        <v>1</v>
      </c>
      <c r="O222" s="287">
        <f t="shared" si="23"/>
        <v>0</v>
      </c>
      <c r="P222" s="287">
        <f>SUMIF($A$10:$A$33,YEAR(M222),D$10:$D$33)</f>
        <v>0</v>
      </c>
      <c r="Q222" s="287">
        <f t="shared" si="24"/>
        <v>0</v>
      </c>
      <c r="R222" s="287">
        <f t="shared" si="25"/>
        <v>0</v>
      </c>
      <c r="S222" s="287">
        <f t="shared" si="26"/>
        <v>0</v>
      </c>
      <c r="T222" s="33"/>
      <c r="U222" s="33"/>
      <c r="V222" s="331">
        <f>SUMPRODUCT(N222:S222,'MONTHLY CURVES'!H218:M218)</f>
        <v>-6.5000000000000002E-2</v>
      </c>
    </row>
    <row r="223" spans="13:22" x14ac:dyDescent="0.25">
      <c r="M223" s="8">
        <f>'MONTHLY CURVES'!C219</f>
        <v>43647</v>
      </c>
      <c r="N223" s="329">
        <f t="shared" si="22"/>
        <v>1</v>
      </c>
      <c r="O223" s="287">
        <f t="shared" si="23"/>
        <v>0</v>
      </c>
      <c r="P223" s="287">
        <f>SUMIF($A$10:$A$33,YEAR(M223),D$10:$D$33)</f>
        <v>0</v>
      </c>
      <c r="Q223" s="287">
        <f t="shared" si="24"/>
        <v>0</v>
      </c>
      <c r="R223" s="287">
        <f t="shared" si="25"/>
        <v>0</v>
      </c>
      <c r="S223" s="287">
        <f t="shared" si="26"/>
        <v>0</v>
      </c>
      <c r="T223" s="33"/>
      <c r="U223" s="33"/>
      <c r="V223" s="331">
        <f>SUMPRODUCT(N223:S223,'MONTHLY CURVES'!H219:M219)</f>
        <v>-6.5000000000000002E-2</v>
      </c>
    </row>
    <row r="224" spans="13:22" x14ac:dyDescent="0.25">
      <c r="M224" s="8">
        <f>'MONTHLY CURVES'!C220</f>
        <v>43678</v>
      </c>
      <c r="N224" s="329">
        <f t="shared" si="22"/>
        <v>1</v>
      </c>
      <c r="O224" s="287">
        <f t="shared" si="23"/>
        <v>0</v>
      </c>
      <c r="P224" s="287">
        <f>SUMIF($A$10:$A$33,YEAR(M224),D$10:$D$33)</f>
        <v>0</v>
      </c>
      <c r="Q224" s="287">
        <f t="shared" si="24"/>
        <v>0</v>
      </c>
      <c r="R224" s="287">
        <f t="shared" si="25"/>
        <v>0</v>
      </c>
      <c r="S224" s="287">
        <f t="shared" si="26"/>
        <v>0</v>
      </c>
      <c r="T224" s="33"/>
      <c r="U224" s="33"/>
      <c r="V224" s="331">
        <f>SUMPRODUCT(N224:S224,'MONTHLY CURVES'!H220:M220)</f>
        <v>-6.5000000000000002E-2</v>
      </c>
    </row>
    <row r="225" spans="13:22" x14ac:dyDescent="0.25">
      <c r="M225" s="8">
        <f>'MONTHLY CURVES'!C221</f>
        <v>43709</v>
      </c>
      <c r="N225" s="329">
        <f t="shared" si="22"/>
        <v>1</v>
      </c>
      <c r="O225" s="287">
        <f t="shared" si="23"/>
        <v>0</v>
      </c>
      <c r="P225" s="287">
        <f>SUMIF($A$10:$A$33,YEAR(M225),D$10:$D$33)</f>
        <v>0</v>
      </c>
      <c r="Q225" s="287">
        <f t="shared" si="24"/>
        <v>0</v>
      </c>
      <c r="R225" s="287">
        <f t="shared" si="25"/>
        <v>0</v>
      </c>
      <c r="S225" s="287">
        <f t="shared" si="26"/>
        <v>0</v>
      </c>
      <c r="T225" s="33"/>
      <c r="U225" s="33"/>
      <c r="V225" s="331">
        <f>SUMPRODUCT(N225:S225,'MONTHLY CURVES'!H221:M221)</f>
        <v>-6.5000000000000002E-2</v>
      </c>
    </row>
    <row r="226" spans="13:22" x14ac:dyDescent="0.25">
      <c r="M226" s="8">
        <f>'MONTHLY CURVES'!C222</f>
        <v>43739</v>
      </c>
      <c r="N226" s="329">
        <f t="shared" si="22"/>
        <v>1</v>
      </c>
      <c r="O226" s="287">
        <f t="shared" si="23"/>
        <v>0</v>
      </c>
      <c r="P226" s="287">
        <f>SUMIF($A$10:$A$33,YEAR(M226),D$10:$D$33)</f>
        <v>0</v>
      </c>
      <c r="Q226" s="287">
        <f t="shared" si="24"/>
        <v>0</v>
      </c>
      <c r="R226" s="287">
        <f t="shared" si="25"/>
        <v>0</v>
      </c>
      <c r="S226" s="287">
        <f t="shared" si="26"/>
        <v>0</v>
      </c>
      <c r="T226" s="33"/>
      <c r="U226" s="33"/>
      <c r="V226" s="331">
        <f>SUMPRODUCT(N226:S226,'MONTHLY CURVES'!H222:M222)</f>
        <v>-6.5000000000000002E-2</v>
      </c>
    </row>
    <row r="227" spans="13:22" x14ac:dyDescent="0.25">
      <c r="M227" s="8">
        <f>'MONTHLY CURVES'!C223</f>
        <v>43770</v>
      </c>
      <c r="N227" s="329">
        <f t="shared" si="22"/>
        <v>1</v>
      </c>
      <c r="O227" s="287">
        <f t="shared" si="23"/>
        <v>0</v>
      </c>
      <c r="P227" s="287">
        <f>SUMIF($A$10:$A$33,YEAR(M227),D$10:$D$33)</f>
        <v>0</v>
      </c>
      <c r="Q227" s="287">
        <f t="shared" si="24"/>
        <v>0</v>
      </c>
      <c r="R227" s="287">
        <f t="shared" si="25"/>
        <v>0</v>
      </c>
      <c r="S227" s="287">
        <f t="shared" si="26"/>
        <v>0</v>
      </c>
      <c r="T227" s="33"/>
      <c r="U227" s="33"/>
      <c r="V227" s="331">
        <f>SUMPRODUCT(N227:S227,'MONTHLY CURVES'!H223:M223)</f>
        <v>-6.5000000000000002E-2</v>
      </c>
    </row>
    <row r="228" spans="13:22" x14ac:dyDescent="0.25">
      <c r="M228" s="8">
        <f>'MONTHLY CURVES'!C224</f>
        <v>43800</v>
      </c>
      <c r="N228" s="329">
        <f t="shared" si="22"/>
        <v>1</v>
      </c>
      <c r="O228" s="287">
        <f t="shared" si="23"/>
        <v>0</v>
      </c>
      <c r="P228" s="287">
        <f>SUMIF($A$10:$A$33,YEAR(M228),D$10:$D$33)</f>
        <v>0</v>
      </c>
      <c r="Q228" s="287">
        <f t="shared" si="24"/>
        <v>0</v>
      </c>
      <c r="R228" s="287">
        <f t="shared" si="25"/>
        <v>0</v>
      </c>
      <c r="S228" s="287">
        <f t="shared" si="26"/>
        <v>0</v>
      </c>
      <c r="T228" s="33"/>
      <c r="U228" s="33"/>
      <c r="V228" s="331">
        <f>SUMPRODUCT(N228:S228,'MONTHLY CURVES'!H224:M224)</f>
        <v>-6.5000000000000002E-2</v>
      </c>
    </row>
    <row r="229" spans="13:22" x14ac:dyDescent="0.25">
      <c r="M229" s="8">
        <f>'MONTHLY CURVES'!C225</f>
        <v>43831</v>
      </c>
      <c r="N229" s="329">
        <f t="shared" si="22"/>
        <v>1</v>
      </c>
      <c r="O229" s="287">
        <f t="shared" si="23"/>
        <v>0</v>
      </c>
      <c r="P229" s="287">
        <f>SUMIF($A$10:$A$33,YEAR(M229),D$10:$D$33)</f>
        <v>0</v>
      </c>
      <c r="Q229" s="287">
        <f t="shared" si="24"/>
        <v>0</v>
      </c>
      <c r="R229" s="287">
        <f t="shared" si="25"/>
        <v>0</v>
      </c>
      <c r="S229" s="287">
        <f t="shared" si="26"/>
        <v>0</v>
      </c>
      <c r="T229" s="33"/>
      <c r="U229" s="33"/>
      <c r="V229" s="331">
        <f>SUMPRODUCT(N229:S229,'MONTHLY CURVES'!H225:M225)</f>
        <v>-6.5000000000000002E-2</v>
      </c>
    </row>
    <row r="230" spans="13:22" x14ac:dyDescent="0.25">
      <c r="M230" s="8">
        <f>'MONTHLY CURVES'!C226</f>
        <v>43862</v>
      </c>
      <c r="N230" s="329">
        <f t="shared" si="22"/>
        <v>1</v>
      </c>
      <c r="O230" s="287">
        <f t="shared" si="23"/>
        <v>0</v>
      </c>
      <c r="P230" s="287">
        <f>SUMIF($A$10:$A$33,YEAR(M230),D$10:$D$33)</f>
        <v>0</v>
      </c>
      <c r="Q230" s="287">
        <f t="shared" si="24"/>
        <v>0</v>
      </c>
      <c r="R230" s="287">
        <f t="shared" si="25"/>
        <v>0</v>
      </c>
      <c r="S230" s="287">
        <f t="shared" si="26"/>
        <v>0</v>
      </c>
      <c r="T230" s="33"/>
      <c r="U230" s="33"/>
      <c r="V230" s="331">
        <f>SUMPRODUCT(N230:S230,'MONTHLY CURVES'!H226:M226)</f>
        <v>-6.5000000000000002E-2</v>
      </c>
    </row>
    <row r="231" spans="13:22" x14ac:dyDescent="0.25">
      <c r="M231" s="8">
        <f>'MONTHLY CURVES'!C227</f>
        <v>43891</v>
      </c>
      <c r="N231" s="329">
        <f t="shared" si="22"/>
        <v>1</v>
      </c>
      <c r="O231" s="287">
        <f t="shared" si="23"/>
        <v>0</v>
      </c>
      <c r="P231" s="287">
        <f>SUMIF($A$10:$A$33,YEAR(M231),D$10:$D$33)</f>
        <v>0</v>
      </c>
      <c r="Q231" s="287">
        <f t="shared" si="24"/>
        <v>0</v>
      </c>
      <c r="R231" s="287">
        <f t="shared" si="25"/>
        <v>0</v>
      </c>
      <c r="S231" s="287">
        <f t="shared" si="26"/>
        <v>0</v>
      </c>
      <c r="T231" s="33"/>
      <c r="U231" s="33"/>
      <c r="V231" s="331">
        <f>SUMPRODUCT(N231:S231,'MONTHLY CURVES'!H227:M227)</f>
        <v>-6.5000000000000002E-2</v>
      </c>
    </row>
    <row r="232" spans="13:22" x14ac:dyDescent="0.25">
      <c r="M232" s="8">
        <f>'MONTHLY CURVES'!C228</f>
        <v>43922</v>
      </c>
      <c r="N232" s="329">
        <f t="shared" si="22"/>
        <v>1</v>
      </c>
      <c r="O232" s="287">
        <f t="shared" si="23"/>
        <v>0</v>
      </c>
      <c r="P232" s="287">
        <f>SUMIF($A$10:$A$33,YEAR(M232),D$10:$D$33)</f>
        <v>0</v>
      </c>
      <c r="Q232" s="287">
        <f t="shared" si="24"/>
        <v>0</v>
      </c>
      <c r="R232" s="287">
        <f t="shared" si="25"/>
        <v>0</v>
      </c>
      <c r="S232" s="287">
        <f t="shared" si="26"/>
        <v>0</v>
      </c>
      <c r="T232" s="33"/>
      <c r="U232" s="33"/>
      <c r="V232" s="331">
        <f>SUMPRODUCT(N232:S232,'MONTHLY CURVES'!H228:M228)</f>
        <v>-6.5000000000000002E-2</v>
      </c>
    </row>
    <row r="233" spans="13:22" x14ac:dyDescent="0.25">
      <c r="M233" s="8">
        <f>'MONTHLY CURVES'!C229</f>
        <v>43952</v>
      </c>
      <c r="N233" s="329">
        <f t="shared" si="22"/>
        <v>1</v>
      </c>
      <c r="O233" s="287">
        <f t="shared" si="23"/>
        <v>0</v>
      </c>
      <c r="P233" s="287">
        <f>SUMIF($A$10:$A$33,YEAR(M233),D$10:$D$33)</f>
        <v>0</v>
      </c>
      <c r="Q233" s="287">
        <f t="shared" si="24"/>
        <v>0</v>
      </c>
      <c r="R233" s="287">
        <f t="shared" si="25"/>
        <v>0</v>
      </c>
      <c r="S233" s="287">
        <f t="shared" si="26"/>
        <v>0</v>
      </c>
      <c r="T233" s="33"/>
      <c r="U233" s="33"/>
      <c r="V233" s="331">
        <f>SUMPRODUCT(N233:S233,'MONTHLY CURVES'!H229:M229)</f>
        <v>-6.5000000000000002E-2</v>
      </c>
    </row>
    <row r="234" spans="13:22" x14ac:dyDescent="0.25">
      <c r="M234" s="8">
        <f>'MONTHLY CURVES'!C230</f>
        <v>43983</v>
      </c>
      <c r="N234" s="329">
        <f t="shared" si="22"/>
        <v>1</v>
      </c>
      <c r="O234" s="287">
        <f t="shared" si="23"/>
        <v>0</v>
      </c>
      <c r="P234" s="287">
        <f>SUMIF($A$10:$A$33,YEAR(M234),D$10:$D$33)</f>
        <v>0</v>
      </c>
      <c r="Q234" s="287">
        <f t="shared" si="24"/>
        <v>0</v>
      </c>
      <c r="R234" s="287">
        <f t="shared" si="25"/>
        <v>0</v>
      </c>
      <c r="S234" s="287">
        <f t="shared" si="26"/>
        <v>0</v>
      </c>
      <c r="T234" s="33"/>
      <c r="U234" s="33"/>
      <c r="V234" s="331">
        <f>SUMPRODUCT(N234:S234,'MONTHLY CURVES'!H230:M230)</f>
        <v>-6.5000000000000002E-2</v>
      </c>
    </row>
    <row r="235" spans="13:22" x14ac:dyDescent="0.25">
      <c r="M235" s="8">
        <f>'MONTHLY CURVES'!C231</f>
        <v>44013</v>
      </c>
      <c r="N235" s="329">
        <f t="shared" si="22"/>
        <v>1</v>
      </c>
      <c r="O235" s="287">
        <f t="shared" si="23"/>
        <v>0</v>
      </c>
      <c r="P235" s="287">
        <f>SUMIF($A$10:$A$33,YEAR(M235),D$10:$D$33)</f>
        <v>0</v>
      </c>
      <c r="Q235" s="287">
        <f t="shared" si="24"/>
        <v>0</v>
      </c>
      <c r="R235" s="287">
        <f t="shared" si="25"/>
        <v>0</v>
      </c>
      <c r="S235" s="287">
        <f t="shared" si="26"/>
        <v>0</v>
      </c>
      <c r="T235" s="33"/>
      <c r="U235" s="33"/>
      <c r="V235" s="331">
        <f>SUMPRODUCT(N235:S235,'MONTHLY CURVES'!H231:M231)</f>
        <v>-6.5000000000000002E-2</v>
      </c>
    </row>
    <row r="236" spans="13:22" x14ac:dyDescent="0.25">
      <c r="M236" s="8">
        <f>'MONTHLY CURVES'!C232</f>
        <v>44044</v>
      </c>
      <c r="N236" s="329">
        <f t="shared" si="22"/>
        <v>1</v>
      </c>
      <c r="O236" s="287">
        <f t="shared" si="23"/>
        <v>0</v>
      </c>
      <c r="P236" s="287">
        <f>SUMIF($A$10:$A$33,YEAR(M236),D$10:$D$33)</f>
        <v>0</v>
      </c>
      <c r="Q236" s="287">
        <f t="shared" si="24"/>
        <v>0</v>
      </c>
      <c r="R236" s="287">
        <f t="shared" si="25"/>
        <v>0</v>
      </c>
      <c r="S236" s="287">
        <f t="shared" si="26"/>
        <v>0</v>
      </c>
      <c r="T236" s="33"/>
      <c r="U236" s="33"/>
      <c r="V236" s="331">
        <f>SUMPRODUCT(N236:S236,'MONTHLY CURVES'!H232:M232)</f>
        <v>-6.5000000000000002E-2</v>
      </c>
    </row>
    <row r="237" spans="13:22" x14ac:dyDescent="0.25">
      <c r="M237" s="8">
        <f>'MONTHLY CURVES'!C233</f>
        <v>44075</v>
      </c>
      <c r="N237" s="329">
        <f t="shared" si="22"/>
        <v>1</v>
      </c>
      <c r="O237" s="287">
        <f t="shared" si="23"/>
        <v>0</v>
      </c>
      <c r="P237" s="287">
        <f>SUMIF($A$10:$A$33,YEAR(M237),D$10:$D$33)</f>
        <v>0</v>
      </c>
      <c r="Q237" s="287">
        <f t="shared" si="24"/>
        <v>0</v>
      </c>
      <c r="R237" s="287">
        <f t="shared" si="25"/>
        <v>0</v>
      </c>
      <c r="S237" s="287">
        <f t="shared" si="26"/>
        <v>0</v>
      </c>
      <c r="T237" s="33"/>
      <c r="U237" s="33"/>
      <c r="V237" s="331">
        <f>SUMPRODUCT(N237:S237,'MONTHLY CURVES'!H233:M233)</f>
        <v>-6.5000000000000002E-2</v>
      </c>
    </row>
    <row r="238" spans="13:22" x14ac:dyDescent="0.25">
      <c r="M238" s="8">
        <f>'MONTHLY CURVES'!C234</f>
        <v>44105</v>
      </c>
      <c r="N238" s="329">
        <f t="shared" si="22"/>
        <v>1</v>
      </c>
      <c r="O238" s="287">
        <f t="shared" si="23"/>
        <v>0</v>
      </c>
      <c r="P238" s="287">
        <f>SUMIF($A$10:$A$33,YEAR(M238),D$10:$D$33)</f>
        <v>0</v>
      </c>
      <c r="Q238" s="287">
        <f t="shared" si="24"/>
        <v>0</v>
      </c>
      <c r="R238" s="287">
        <f t="shared" si="25"/>
        <v>0</v>
      </c>
      <c r="S238" s="287">
        <f t="shared" si="26"/>
        <v>0</v>
      </c>
      <c r="T238" s="33"/>
      <c r="U238" s="33"/>
      <c r="V238" s="331">
        <f>SUMPRODUCT(N238:S238,'MONTHLY CURVES'!H234:M234)</f>
        <v>-6.5000000000000002E-2</v>
      </c>
    </row>
    <row r="239" spans="13:22" x14ac:dyDescent="0.25">
      <c r="M239" s="8">
        <f>'MONTHLY CURVES'!C235</f>
        <v>44136</v>
      </c>
      <c r="N239" s="329">
        <f t="shared" si="22"/>
        <v>1</v>
      </c>
      <c r="O239" s="287">
        <f t="shared" si="23"/>
        <v>0</v>
      </c>
      <c r="P239" s="287">
        <f>SUMIF($A$10:$A$33,YEAR(M239),D$10:$D$33)</f>
        <v>0</v>
      </c>
      <c r="Q239" s="287">
        <f t="shared" si="24"/>
        <v>0</v>
      </c>
      <c r="R239" s="287">
        <f t="shared" si="25"/>
        <v>0</v>
      </c>
      <c r="S239" s="287">
        <f t="shared" si="26"/>
        <v>0</v>
      </c>
      <c r="T239" s="33"/>
      <c r="U239" s="33"/>
      <c r="V239" s="331">
        <f>SUMPRODUCT(N239:S239,'MONTHLY CURVES'!H235:M235)</f>
        <v>-6.5000000000000002E-2</v>
      </c>
    </row>
    <row r="240" spans="13:22" x14ac:dyDescent="0.25">
      <c r="M240" s="8">
        <f>'MONTHLY CURVES'!C236</f>
        <v>44166</v>
      </c>
      <c r="N240" s="329">
        <f t="shared" si="22"/>
        <v>1</v>
      </c>
      <c r="O240" s="287">
        <f t="shared" si="23"/>
        <v>0</v>
      </c>
      <c r="P240" s="287">
        <f>SUMIF($A$10:$A$33,YEAR(M240),D$10:$D$33)</f>
        <v>0</v>
      </c>
      <c r="Q240" s="287">
        <f t="shared" si="24"/>
        <v>0</v>
      </c>
      <c r="R240" s="287">
        <f t="shared" si="25"/>
        <v>0</v>
      </c>
      <c r="S240" s="287">
        <f t="shared" si="26"/>
        <v>0</v>
      </c>
      <c r="T240" s="33"/>
      <c r="U240" s="33"/>
      <c r="V240" s="331">
        <f>SUMPRODUCT(N240:S240,'MONTHLY CURVES'!H236:M236)</f>
        <v>-6.5000000000000002E-2</v>
      </c>
    </row>
    <row r="241" spans="13:22" x14ac:dyDescent="0.25">
      <c r="M241" s="8">
        <f>'MONTHLY CURVES'!C237</f>
        <v>44197</v>
      </c>
      <c r="N241" s="329">
        <f t="shared" si="22"/>
        <v>1</v>
      </c>
      <c r="O241" s="287">
        <f t="shared" si="23"/>
        <v>0</v>
      </c>
      <c r="P241" s="287">
        <f>SUMIF($A$10:$A$33,YEAR(M241),D$10:$D$33)</f>
        <v>0</v>
      </c>
      <c r="Q241" s="287">
        <f t="shared" si="24"/>
        <v>0</v>
      </c>
      <c r="R241" s="287">
        <f t="shared" si="25"/>
        <v>0</v>
      </c>
      <c r="S241" s="287">
        <f t="shared" si="26"/>
        <v>0</v>
      </c>
      <c r="T241" s="33"/>
      <c r="U241" s="33"/>
      <c r="V241" s="331">
        <f>SUMPRODUCT(N241:S241,'MONTHLY CURVES'!H237:M237)</f>
        <v>-6.5000000000000002E-2</v>
      </c>
    </row>
    <row r="242" spans="13:22" x14ac:dyDescent="0.25">
      <c r="M242" s="8">
        <f>'MONTHLY CURVES'!C238</f>
        <v>44228</v>
      </c>
      <c r="N242" s="329">
        <f t="shared" si="22"/>
        <v>1</v>
      </c>
      <c r="O242" s="287">
        <f t="shared" si="23"/>
        <v>0</v>
      </c>
      <c r="P242" s="287">
        <f>SUMIF($A$10:$A$33,YEAR(M242),D$10:$D$33)</f>
        <v>0</v>
      </c>
      <c r="Q242" s="287">
        <f t="shared" si="24"/>
        <v>0</v>
      </c>
      <c r="R242" s="287">
        <f t="shared" si="25"/>
        <v>0</v>
      </c>
      <c r="S242" s="287">
        <f t="shared" si="26"/>
        <v>0</v>
      </c>
      <c r="T242" s="33"/>
      <c r="U242" s="33"/>
      <c r="V242" s="331">
        <f>SUMPRODUCT(N242:S242,'MONTHLY CURVES'!H238:M238)</f>
        <v>-6.5000000000000002E-2</v>
      </c>
    </row>
    <row r="243" spans="13:22" x14ac:dyDescent="0.25">
      <c r="M243" s="8">
        <f>'MONTHLY CURVES'!C239</f>
        <v>44256</v>
      </c>
      <c r="N243" s="329">
        <f t="shared" si="22"/>
        <v>1</v>
      </c>
      <c r="O243" s="287">
        <f t="shared" si="23"/>
        <v>0</v>
      </c>
      <c r="P243" s="287">
        <f>SUMIF($A$10:$A$33,YEAR(M243),D$10:$D$33)</f>
        <v>0</v>
      </c>
      <c r="Q243" s="287">
        <f t="shared" si="24"/>
        <v>0</v>
      </c>
      <c r="R243" s="287">
        <f t="shared" si="25"/>
        <v>0</v>
      </c>
      <c r="S243" s="287">
        <f t="shared" si="26"/>
        <v>0</v>
      </c>
      <c r="T243" s="33"/>
      <c r="U243" s="33"/>
      <c r="V243" s="331">
        <f>SUMPRODUCT(N243:S243,'MONTHLY CURVES'!H239:M239)</f>
        <v>-6.5000000000000002E-2</v>
      </c>
    </row>
    <row r="244" spans="13:22" x14ac:dyDescent="0.25">
      <c r="M244" s="8">
        <f>'MONTHLY CURVES'!C240</f>
        <v>44287</v>
      </c>
      <c r="N244" s="329">
        <f t="shared" si="22"/>
        <v>1</v>
      </c>
      <c r="O244" s="287">
        <f t="shared" si="23"/>
        <v>0</v>
      </c>
      <c r="P244" s="287">
        <f>SUMIF($A$10:$A$33,YEAR(M244),D$10:$D$33)</f>
        <v>0</v>
      </c>
      <c r="Q244" s="287">
        <f t="shared" si="24"/>
        <v>0</v>
      </c>
      <c r="R244" s="287">
        <f t="shared" si="25"/>
        <v>0</v>
      </c>
      <c r="S244" s="287">
        <f t="shared" si="26"/>
        <v>0</v>
      </c>
      <c r="T244" s="33"/>
      <c r="U244" s="33"/>
      <c r="V244" s="331">
        <f>SUMPRODUCT(N244:S244,'MONTHLY CURVES'!H240:M240)</f>
        <v>-6.5000000000000002E-2</v>
      </c>
    </row>
    <row r="245" spans="13:22" x14ac:dyDescent="0.25">
      <c r="M245" s="8">
        <f>'MONTHLY CURVES'!C241</f>
        <v>44317</v>
      </c>
      <c r="N245" s="329">
        <f t="shared" si="22"/>
        <v>1</v>
      </c>
      <c r="O245" s="287">
        <f t="shared" si="23"/>
        <v>0</v>
      </c>
      <c r="P245" s="287">
        <f>SUMIF($A$10:$A$33,YEAR(M245),D$10:$D$33)</f>
        <v>0</v>
      </c>
      <c r="Q245" s="287">
        <f t="shared" si="24"/>
        <v>0</v>
      </c>
      <c r="R245" s="287">
        <f t="shared" si="25"/>
        <v>0</v>
      </c>
      <c r="S245" s="287">
        <f t="shared" si="26"/>
        <v>0</v>
      </c>
      <c r="T245" s="33"/>
      <c r="U245" s="33"/>
      <c r="V245" s="331">
        <f>SUMPRODUCT(N245:S245,'MONTHLY CURVES'!H241:M241)</f>
        <v>-6.5000000000000002E-2</v>
      </c>
    </row>
    <row r="246" spans="13:22" x14ac:dyDescent="0.25">
      <c r="M246" s="8">
        <f>'MONTHLY CURVES'!C242</f>
        <v>44348</v>
      </c>
      <c r="N246" s="329">
        <f t="shared" si="22"/>
        <v>1</v>
      </c>
      <c r="O246" s="287">
        <f t="shared" si="23"/>
        <v>0</v>
      </c>
      <c r="P246" s="287">
        <f>SUMIF($A$10:$A$33,YEAR(M246),D$10:$D$33)</f>
        <v>0</v>
      </c>
      <c r="Q246" s="287">
        <f t="shared" si="24"/>
        <v>0</v>
      </c>
      <c r="R246" s="287">
        <f t="shared" si="25"/>
        <v>0</v>
      </c>
      <c r="S246" s="287">
        <f t="shared" si="26"/>
        <v>0</v>
      </c>
      <c r="T246" s="33"/>
      <c r="U246" s="33"/>
      <c r="V246" s="331">
        <f>SUMPRODUCT(N246:S246,'MONTHLY CURVES'!H242:M242)</f>
        <v>-6.5000000000000002E-2</v>
      </c>
    </row>
    <row r="247" spans="13:22" x14ac:dyDescent="0.25">
      <c r="M247" s="8">
        <f>'MONTHLY CURVES'!C243</f>
        <v>44378</v>
      </c>
      <c r="N247" s="329">
        <f t="shared" si="22"/>
        <v>1</v>
      </c>
      <c r="O247" s="287">
        <f t="shared" si="23"/>
        <v>0</v>
      </c>
      <c r="P247" s="287">
        <f>SUMIF($A$10:$A$33,YEAR(M247),D$10:$D$33)</f>
        <v>0</v>
      </c>
      <c r="Q247" s="287">
        <f t="shared" si="24"/>
        <v>0</v>
      </c>
      <c r="R247" s="287">
        <f t="shared" si="25"/>
        <v>0</v>
      </c>
      <c r="S247" s="287">
        <f t="shared" si="26"/>
        <v>0</v>
      </c>
      <c r="T247" s="33"/>
      <c r="U247" s="33"/>
      <c r="V247" s="331">
        <f>SUMPRODUCT(N247:S247,'MONTHLY CURVES'!H243:M243)</f>
        <v>-6.5000000000000002E-2</v>
      </c>
    </row>
    <row r="248" spans="13:22" x14ac:dyDescent="0.25">
      <c r="M248" s="8">
        <f>'MONTHLY CURVES'!C244</f>
        <v>44409</v>
      </c>
      <c r="N248" s="329">
        <f t="shared" si="22"/>
        <v>1</v>
      </c>
      <c r="O248" s="287">
        <f t="shared" si="23"/>
        <v>0</v>
      </c>
      <c r="P248" s="287">
        <f>SUMIF($A$10:$A$33,YEAR(M248),D$10:$D$33)</f>
        <v>0</v>
      </c>
      <c r="Q248" s="287">
        <f t="shared" si="24"/>
        <v>0</v>
      </c>
      <c r="R248" s="287">
        <f t="shared" si="25"/>
        <v>0</v>
      </c>
      <c r="S248" s="287">
        <f t="shared" si="26"/>
        <v>0</v>
      </c>
      <c r="T248" s="33"/>
      <c r="U248" s="33"/>
      <c r="V248" s="331">
        <f>SUMPRODUCT(N248:S248,'MONTHLY CURVES'!H244:M244)</f>
        <v>-6.5000000000000002E-2</v>
      </c>
    </row>
    <row r="249" spans="13:22" x14ac:dyDescent="0.25">
      <c r="M249" s="8">
        <f>'MONTHLY CURVES'!C245</f>
        <v>44440</v>
      </c>
      <c r="N249" s="329">
        <f t="shared" si="22"/>
        <v>1</v>
      </c>
      <c r="O249" s="287">
        <f t="shared" si="23"/>
        <v>0</v>
      </c>
      <c r="P249" s="287">
        <f>SUMIF($A$10:$A$33,YEAR(M249),D$10:$D$33)</f>
        <v>0</v>
      </c>
      <c r="Q249" s="287">
        <f t="shared" si="24"/>
        <v>0</v>
      </c>
      <c r="R249" s="287">
        <f t="shared" si="25"/>
        <v>0</v>
      </c>
      <c r="S249" s="287">
        <f t="shared" si="26"/>
        <v>0</v>
      </c>
      <c r="T249" s="33"/>
      <c r="U249" s="33"/>
      <c r="V249" s="331">
        <f>SUMPRODUCT(N249:S249,'MONTHLY CURVES'!H245:M245)</f>
        <v>-6.5000000000000002E-2</v>
      </c>
    </row>
    <row r="250" spans="13:22" x14ac:dyDescent="0.25">
      <c r="M250" s="8">
        <f>'MONTHLY CURVES'!C246</f>
        <v>44470</v>
      </c>
      <c r="N250" s="329">
        <f t="shared" si="22"/>
        <v>1</v>
      </c>
      <c r="O250" s="287">
        <f t="shared" si="23"/>
        <v>0</v>
      </c>
      <c r="P250" s="287">
        <f>SUMIF($A$10:$A$33,YEAR(M250),D$10:$D$33)</f>
        <v>0</v>
      </c>
      <c r="Q250" s="287">
        <f t="shared" si="24"/>
        <v>0</v>
      </c>
      <c r="R250" s="287">
        <f t="shared" si="25"/>
        <v>0</v>
      </c>
      <c r="S250" s="287">
        <f t="shared" si="26"/>
        <v>0</v>
      </c>
      <c r="T250" s="33"/>
      <c r="U250" s="33"/>
      <c r="V250" s="331">
        <f>SUMPRODUCT(N250:S250,'MONTHLY CURVES'!H246:M246)</f>
        <v>-6.5000000000000002E-2</v>
      </c>
    </row>
    <row r="251" spans="13:22" x14ac:dyDescent="0.25">
      <c r="M251" s="8">
        <f>'MONTHLY CURVES'!C247</f>
        <v>44501</v>
      </c>
      <c r="N251" s="329">
        <f t="shared" si="22"/>
        <v>1</v>
      </c>
      <c r="O251" s="287">
        <f t="shared" si="23"/>
        <v>0</v>
      </c>
      <c r="P251" s="287">
        <f>SUMIF($A$10:$A$33,YEAR(M251),D$10:$D$33)</f>
        <v>0</v>
      </c>
      <c r="Q251" s="287">
        <f t="shared" si="24"/>
        <v>0</v>
      </c>
      <c r="R251" s="287">
        <f t="shared" si="25"/>
        <v>0</v>
      </c>
      <c r="S251" s="287">
        <f t="shared" si="26"/>
        <v>0</v>
      </c>
      <c r="T251" s="33"/>
      <c r="U251" s="33"/>
      <c r="V251" s="331">
        <f>SUMPRODUCT(N251:S251,'MONTHLY CURVES'!H247:M247)</f>
        <v>-6.5000000000000002E-2</v>
      </c>
    </row>
    <row r="252" spans="13:22" x14ac:dyDescent="0.25">
      <c r="M252" s="8">
        <f>'MONTHLY CURVES'!C248</f>
        <v>44531</v>
      </c>
      <c r="N252" s="329">
        <f t="shared" si="22"/>
        <v>1</v>
      </c>
      <c r="O252" s="287">
        <f t="shared" si="23"/>
        <v>0</v>
      </c>
      <c r="P252" s="287">
        <f>SUMIF($A$10:$A$33,YEAR(M252),D$10:$D$33)</f>
        <v>0</v>
      </c>
      <c r="Q252" s="287">
        <f t="shared" si="24"/>
        <v>0</v>
      </c>
      <c r="R252" s="287">
        <f t="shared" si="25"/>
        <v>0</v>
      </c>
      <c r="S252" s="287">
        <f t="shared" si="26"/>
        <v>0</v>
      </c>
      <c r="T252" s="33"/>
      <c r="U252" s="33"/>
      <c r="V252" s="331">
        <f>SUMPRODUCT(N252:S252,'MONTHLY CURVES'!H248:M248)</f>
        <v>-6.5000000000000002E-2</v>
      </c>
    </row>
    <row r="253" spans="13:22" x14ac:dyDescent="0.25">
      <c r="M253" s="8">
        <f>'MONTHLY CURVES'!C249</f>
        <v>44562</v>
      </c>
      <c r="N253" s="329">
        <f t="shared" si="22"/>
        <v>1</v>
      </c>
      <c r="O253" s="287">
        <f t="shared" si="23"/>
        <v>0</v>
      </c>
      <c r="P253" s="287">
        <f>SUMIF($A$10:$A$33,YEAR(M253),D$10:$D$33)</f>
        <v>0</v>
      </c>
      <c r="Q253" s="287">
        <f t="shared" si="24"/>
        <v>0</v>
      </c>
      <c r="R253" s="287">
        <f t="shared" si="25"/>
        <v>0</v>
      </c>
      <c r="S253" s="287">
        <f t="shared" si="26"/>
        <v>0</v>
      </c>
      <c r="T253" s="33"/>
      <c r="U253" s="33"/>
      <c r="V253" s="331">
        <f>SUMPRODUCT(N253:S253,'MONTHLY CURVES'!H249:M249)</f>
        <v>-6.5000000000000002E-2</v>
      </c>
    </row>
    <row r="254" spans="13:22" x14ac:dyDescent="0.25">
      <c r="M254" s="8">
        <f>'MONTHLY CURVES'!C250</f>
        <v>44593</v>
      </c>
      <c r="N254" s="329">
        <f t="shared" si="22"/>
        <v>1</v>
      </c>
      <c r="O254" s="287">
        <f t="shared" si="23"/>
        <v>0</v>
      </c>
      <c r="P254" s="287">
        <f>SUMIF($A$10:$A$33,YEAR(M254),D$10:$D$33)</f>
        <v>0</v>
      </c>
      <c r="Q254" s="287">
        <f t="shared" si="24"/>
        <v>0</v>
      </c>
      <c r="R254" s="287">
        <f t="shared" si="25"/>
        <v>0</v>
      </c>
      <c r="S254" s="287">
        <f t="shared" si="26"/>
        <v>0</v>
      </c>
      <c r="T254" s="33"/>
      <c r="U254" s="33"/>
      <c r="V254" s="331">
        <f>SUMPRODUCT(N254:S254,'MONTHLY CURVES'!H250:M250)</f>
        <v>-6.5000000000000002E-2</v>
      </c>
    </row>
    <row r="255" spans="13:22" x14ac:dyDescent="0.25">
      <c r="M255" s="8">
        <f>'MONTHLY CURVES'!C251</f>
        <v>44621</v>
      </c>
      <c r="N255" s="329">
        <f t="shared" si="22"/>
        <v>1</v>
      </c>
      <c r="O255" s="287">
        <f t="shared" si="23"/>
        <v>0</v>
      </c>
      <c r="P255" s="287">
        <f>SUMIF($A$10:$A$33,YEAR(M255),D$10:$D$33)</f>
        <v>0</v>
      </c>
      <c r="Q255" s="287">
        <f t="shared" si="24"/>
        <v>0</v>
      </c>
      <c r="R255" s="287">
        <f t="shared" si="25"/>
        <v>0</v>
      </c>
      <c r="S255" s="287">
        <f t="shared" si="26"/>
        <v>0</v>
      </c>
      <c r="T255" s="33"/>
      <c r="U255" s="33"/>
      <c r="V255" s="331">
        <f>SUMPRODUCT(N255:S255,'MONTHLY CURVES'!H251:M251)</f>
        <v>-6.5000000000000002E-2</v>
      </c>
    </row>
    <row r="256" spans="13:22" x14ac:dyDescent="0.25">
      <c r="M256" s="8">
        <f>'MONTHLY CURVES'!C252</f>
        <v>44652</v>
      </c>
      <c r="N256" s="329">
        <f t="shared" si="22"/>
        <v>1</v>
      </c>
      <c r="O256" s="287">
        <f t="shared" si="23"/>
        <v>0</v>
      </c>
      <c r="P256" s="287">
        <f>SUMIF($A$10:$A$33,YEAR(M256),D$10:$D$33)</f>
        <v>0</v>
      </c>
      <c r="Q256" s="287">
        <f t="shared" si="24"/>
        <v>0</v>
      </c>
      <c r="R256" s="287">
        <f t="shared" si="25"/>
        <v>0</v>
      </c>
      <c r="S256" s="287">
        <f t="shared" si="26"/>
        <v>0</v>
      </c>
      <c r="T256" s="33"/>
      <c r="U256" s="33"/>
      <c r="V256" s="331">
        <f>SUMPRODUCT(N256:S256,'MONTHLY CURVES'!H252:M252)</f>
        <v>-6.5000000000000002E-2</v>
      </c>
    </row>
    <row r="257" spans="13:22" x14ac:dyDescent="0.25">
      <c r="M257" s="8">
        <f>'MONTHLY CURVES'!C253</f>
        <v>44682</v>
      </c>
      <c r="N257" s="329">
        <f t="shared" si="22"/>
        <v>1</v>
      </c>
      <c r="O257" s="287">
        <f t="shared" si="23"/>
        <v>0</v>
      </c>
      <c r="P257" s="287">
        <f>SUMIF($A$10:$A$33,YEAR(M257),D$10:$D$33)</f>
        <v>0</v>
      </c>
      <c r="Q257" s="287">
        <f t="shared" si="24"/>
        <v>0</v>
      </c>
      <c r="R257" s="287">
        <f t="shared" si="25"/>
        <v>0</v>
      </c>
      <c r="S257" s="287">
        <f t="shared" si="26"/>
        <v>0</v>
      </c>
      <c r="T257" s="33"/>
      <c r="U257" s="33"/>
      <c r="V257" s="331">
        <f>SUMPRODUCT(N257:S257,'MONTHLY CURVES'!H253:M253)</f>
        <v>-6.5000000000000002E-2</v>
      </c>
    </row>
    <row r="258" spans="13:22" x14ac:dyDescent="0.25">
      <c r="M258" s="8">
        <f>'MONTHLY CURVES'!C254</f>
        <v>44713</v>
      </c>
      <c r="N258" s="329">
        <f t="shared" si="22"/>
        <v>1</v>
      </c>
      <c r="O258" s="287">
        <f t="shared" si="23"/>
        <v>0</v>
      </c>
      <c r="P258" s="287">
        <f>SUMIF($A$10:$A$33,YEAR(M258),D$10:$D$33)</f>
        <v>0</v>
      </c>
      <c r="Q258" s="287">
        <f t="shared" si="24"/>
        <v>0</v>
      </c>
      <c r="R258" s="287">
        <f t="shared" si="25"/>
        <v>0</v>
      </c>
      <c r="S258" s="287">
        <f t="shared" si="26"/>
        <v>0</v>
      </c>
      <c r="T258" s="33"/>
      <c r="U258" s="33"/>
      <c r="V258" s="331">
        <f>SUMPRODUCT(N258:S258,'MONTHLY CURVES'!H254:M254)</f>
        <v>-6.5000000000000002E-2</v>
      </c>
    </row>
    <row r="259" spans="13:22" x14ac:dyDescent="0.25">
      <c r="M259" s="8">
        <f>'MONTHLY CURVES'!C255</f>
        <v>44743</v>
      </c>
      <c r="N259" s="329">
        <f t="shared" si="22"/>
        <v>1</v>
      </c>
      <c r="O259" s="287">
        <f t="shared" si="23"/>
        <v>0</v>
      </c>
      <c r="P259" s="287">
        <f>SUMIF($A$10:$A$33,YEAR(M259),D$10:$D$33)</f>
        <v>0</v>
      </c>
      <c r="Q259" s="287">
        <f t="shared" si="24"/>
        <v>0</v>
      </c>
      <c r="R259" s="287">
        <f t="shared" si="25"/>
        <v>0</v>
      </c>
      <c r="S259" s="287">
        <f t="shared" si="26"/>
        <v>0</v>
      </c>
      <c r="T259" s="33"/>
      <c r="U259" s="33"/>
      <c r="V259" s="331">
        <f>SUMPRODUCT(N259:S259,'MONTHLY CURVES'!H255:M255)</f>
        <v>-6.5000000000000002E-2</v>
      </c>
    </row>
    <row r="260" spans="13:22" x14ac:dyDescent="0.25">
      <c r="M260" s="8">
        <f>'MONTHLY CURVES'!C256</f>
        <v>44774</v>
      </c>
      <c r="N260" s="329">
        <f t="shared" si="22"/>
        <v>1</v>
      </c>
      <c r="O260" s="287">
        <f t="shared" si="23"/>
        <v>0</v>
      </c>
      <c r="P260" s="287">
        <f>SUMIF($A$10:$A$33,YEAR(M260),D$10:$D$33)</f>
        <v>0</v>
      </c>
      <c r="Q260" s="287">
        <f t="shared" si="24"/>
        <v>0</v>
      </c>
      <c r="R260" s="287">
        <f t="shared" si="25"/>
        <v>0</v>
      </c>
      <c r="S260" s="287">
        <f t="shared" si="26"/>
        <v>0</v>
      </c>
      <c r="T260" s="33"/>
      <c r="U260" s="33"/>
      <c r="V260" s="331">
        <f>SUMPRODUCT(N260:S260,'MONTHLY CURVES'!H256:M256)</f>
        <v>-6.5000000000000002E-2</v>
      </c>
    </row>
    <row r="261" spans="13:22" x14ac:dyDescent="0.25">
      <c r="M261" s="8">
        <f>'MONTHLY CURVES'!C257</f>
        <v>44805</v>
      </c>
      <c r="N261" s="329">
        <f t="shared" si="22"/>
        <v>1</v>
      </c>
      <c r="O261" s="287">
        <f t="shared" si="23"/>
        <v>0</v>
      </c>
      <c r="P261" s="287">
        <f>SUMIF($A$10:$A$33,YEAR(M261),D$10:$D$33)</f>
        <v>0</v>
      </c>
      <c r="Q261" s="287">
        <f t="shared" si="24"/>
        <v>0</v>
      </c>
      <c r="R261" s="287">
        <f t="shared" si="25"/>
        <v>0</v>
      </c>
      <c r="S261" s="287">
        <f t="shared" si="26"/>
        <v>0</v>
      </c>
      <c r="T261" s="33"/>
      <c r="U261" s="33"/>
      <c r="V261" s="331">
        <f>SUMPRODUCT(N261:S261,'MONTHLY CURVES'!H257:M257)</f>
        <v>-6.5000000000000002E-2</v>
      </c>
    </row>
    <row r="262" spans="13:22" x14ac:dyDescent="0.25">
      <c r="M262" s="8">
        <f>'MONTHLY CURVES'!C258</f>
        <v>44835</v>
      </c>
      <c r="N262" s="329">
        <f t="shared" si="22"/>
        <v>1</v>
      </c>
      <c r="O262" s="287">
        <f t="shared" si="23"/>
        <v>0</v>
      </c>
      <c r="P262" s="287">
        <f>SUMIF($A$10:$A$33,YEAR(M262),D$10:$D$33)</f>
        <v>0</v>
      </c>
      <c r="Q262" s="287">
        <f t="shared" si="24"/>
        <v>0</v>
      </c>
      <c r="R262" s="287">
        <f t="shared" si="25"/>
        <v>0</v>
      </c>
      <c r="S262" s="287">
        <f t="shared" si="26"/>
        <v>0</v>
      </c>
      <c r="T262" s="33"/>
      <c r="U262" s="33"/>
      <c r="V262" s="331">
        <f>SUMPRODUCT(N262:S262,'MONTHLY CURVES'!H258:M258)</f>
        <v>-6.5000000000000002E-2</v>
      </c>
    </row>
    <row r="263" spans="13:22" x14ac:dyDescent="0.25">
      <c r="M263" s="8">
        <f>'MONTHLY CURVES'!C259</f>
        <v>44866</v>
      </c>
      <c r="N263" s="329">
        <f t="shared" si="22"/>
        <v>1</v>
      </c>
      <c r="O263" s="287">
        <f t="shared" si="23"/>
        <v>0</v>
      </c>
      <c r="P263" s="287">
        <f>SUMIF($A$10:$A$33,YEAR(M263),D$10:$D$33)</f>
        <v>0</v>
      </c>
      <c r="Q263" s="287">
        <f t="shared" si="24"/>
        <v>0</v>
      </c>
      <c r="R263" s="287">
        <f t="shared" si="25"/>
        <v>0</v>
      </c>
      <c r="S263" s="287">
        <f t="shared" si="26"/>
        <v>0</v>
      </c>
      <c r="T263" s="33"/>
      <c r="U263" s="33"/>
      <c r="V263" s="331">
        <f>SUMPRODUCT(N263:S263,'MONTHLY CURVES'!H259:M259)</f>
        <v>-6.5000000000000002E-2</v>
      </c>
    </row>
    <row r="264" spans="13:22" x14ac:dyDescent="0.25">
      <c r="M264" s="8">
        <f>'MONTHLY CURVES'!C260</f>
        <v>44896</v>
      </c>
      <c r="N264" s="329">
        <f t="shared" si="22"/>
        <v>1</v>
      </c>
      <c r="O264" s="287">
        <f t="shared" si="23"/>
        <v>0</v>
      </c>
      <c r="P264" s="287">
        <f>SUMIF($A$10:$A$33,YEAR(M264),D$10:$D$33)</f>
        <v>0</v>
      </c>
      <c r="Q264" s="287">
        <f t="shared" si="24"/>
        <v>0</v>
      </c>
      <c r="R264" s="287">
        <f t="shared" si="25"/>
        <v>0</v>
      </c>
      <c r="S264" s="287">
        <f t="shared" si="26"/>
        <v>0</v>
      </c>
      <c r="T264" s="33"/>
      <c r="U264" s="33"/>
      <c r="V264" s="331">
        <f>SUMPRODUCT(N264:S264,'MONTHLY CURVES'!H260:M260)</f>
        <v>-6.5000000000000002E-2</v>
      </c>
    </row>
    <row r="265" spans="13:22" x14ac:dyDescent="0.25">
      <c r="M265" s="8">
        <f>'MONTHLY CURVES'!C261</f>
        <v>44927</v>
      </c>
      <c r="N265" s="329">
        <f t="shared" si="22"/>
        <v>1</v>
      </c>
      <c r="O265" s="287">
        <f t="shared" si="23"/>
        <v>0</v>
      </c>
      <c r="P265" s="287">
        <f>SUMIF($A$10:$A$33,YEAR(M265),D$10:$D$33)</f>
        <v>0</v>
      </c>
      <c r="Q265" s="287">
        <f t="shared" si="24"/>
        <v>0</v>
      </c>
      <c r="R265" s="287">
        <f t="shared" si="25"/>
        <v>0</v>
      </c>
      <c r="S265" s="287">
        <f t="shared" si="26"/>
        <v>0</v>
      </c>
      <c r="T265" s="33"/>
      <c r="U265" s="33"/>
      <c r="V265" s="331">
        <f>SUMPRODUCT(N265:S265,'MONTHLY CURVES'!H261:M261)</f>
        <v>-6.5000000000000002E-2</v>
      </c>
    </row>
    <row r="266" spans="13:22" x14ac:dyDescent="0.25">
      <c r="M266" s="8">
        <f>'MONTHLY CURVES'!C262</f>
        <v>44958</v>
      </c>
      <c r="N266" s="329">
        <f t="shared" si="22"/>
        <v>1</v>
      </c>
      <c r="O266" s="287">
        <f t="shared" si="23"/>
        <v>0</v>
      </c>
      <c r="P266" s="287">
        <f>SUMIF($A$10:$A$33,YEAR(M266),D$10:$D$33)</f>
        <v>0</v>
      </c>
      <c r="Q266" s="287">
        <f t="shared" si="24"/>
        <v>0</v>
      </c>
      <c r="R266" s="287">
        <f t="shared" si="25"/>
        <v>0</v>
      </c>
      <c r="S266" s="287">
        <f t="shared" si="26"/>
        <v>0</v>
      </c>
      <c r="T266" s="33"/>
      <c r="U266" s="33"/>
      <c r="V266" s="331">
        <f>SUMPRODUCT(N266:S266,'MONTHLY CURVES'!H262:M262)</f>
        <v>-6.5000000000000002E-2</v>
      </c>
    </row>
    <row r="267" spans="13:22" x14ac:dyDescent="0.25">
      <c r="M267" s="8">
        <f>'MONTHLY CURVES'!C263</f>
        <v>44986</v>
      </c>
      <c r="N267" s="329">
        <f t="shared" ref="N267:N288" si="27">SUMIF($A$10:$A$33,YEAR(M267),$B$10:$B$33)</f>
        <v>1</v>
      </c>
      <c r="O267" s="287">
        <f t="shared" ref="O267:O288" si="28">SUMIF($A$10:$A$33,YEAR(M267),$C$10:$C$33)</f>
        <v>0</v>
      </c>
      <c r="P267" s="287">
        <f>SUMIF($A$10:$A$33,YEAR(M267),D$10:$D$33)</f>
        <v>0</v>
      </c>
      <c r="Q267" s="287">
        <f t="shared" ref="Q267:Q288" si="29">SUMIF($A$10:$A$33,YEAR(M267),$E$10:$E$33)</f>
        <v>0</v>
      </c>
      <c r="R267" s="287">
        <f t="shared" ref="R267:R288" si="30">SUMIF($A$10:$A$33,YEAR(M267),$F$10:$F$33)</f>
        <v>0</v>
      </c>
      <c r="S267" s="287">
        <f t="shared" ref="S267:S288" si="31">SUMIF($A$10:$A$33,YEAR(M267),$G$10:$G$33)</f>
        <v>0</v>
      </c>
      <c r="T267" s="33"/>
      <c r="U267" s="33"/>
      <c r="V267" s="331">
        <f>SUMPRODUCT(N267:S267,'MONTHLY CURVES'!H263:M263)</f>
        <v>-6.5000000000000002E-2</v>
      </c>
    </row>
    <row r="268" spans="13:22" x14ac:dyDescent="0.25">
      <c r="M268" s="8">
        <f>'MONTHLY CURVES'!C264</f>
        <v>45017</v>
      </c>
      <c r="N268" s="329">
        <f t="shared" si="27"/>
        <v>1</v>
      </c>
      <c r="O268" s="287">
        <f t="shared" si="28"/>
        <v>0</v>
      </c>
      <c r="P268" s="287">
        <f>SUMIF($A$10:$A$33,YEAR(M268),D$10:$D$33)</f>
        <v>0</v>
      </c>
      <c r="Q268" s="287">
        <f t="shared" si="29"/>
        <v>0</v>
      </c>
      <c r="R268" s="287">
        <f t="shared" si="30"/>
        <v>0</v>
      </c>
      <c r="S268" s="287">
        <f t="shared" si="31"/>
        <v>0</v>
      </c>
      <c r="T268" s="33"/>
      <c r="U268" s="33"/>
      <c r="V268" s="331">
        <f>SUMPRODUCT(N268:S268,'MONTHLY CURVES'!H264:M264)</f>
        <v>-6.5000000000000002E-2</v>
      </c>
    </row>
    <row r="269" spans="13:22" x14ac:dyDescent="0.25">
      <c r="M269" s="8">
        <f>'MONTHLY CURVES'!C265</f>
        <v>45047</v>
      </c>
      <c r="N269" s="329">
        <f t="shared" si="27"/>
        <v>1</v>
      </c>
      <c r="O269" s="287">
        <f t="shared" si="28"/>
        <v>0</v>
      </c>
      <c r="P269" s="287">
        <f>SUMIF($A$10:$A$33,YEAR(M269),D$10:$D$33)</f>
        <v>0</v>
      </c>
      <c r="Q269" s="287">
        <f t="shared" si="29"/>
        <v>0</v>
      </c>
      <c r="R269" s="287">
        <f t="shared" si="30"/>
        <v>0</v>
      </c>
      <c r="S269" s="287">
        <f t="shared" si="31"/>
        <v>0</v>
      </c>
      <c r="T269" s="33"/>
      <c r="U269" s="33"/>
      <c r="V269" s="331">
        <f>SUMPRODUCT(N269:S269,'MONTHLY CURVES'!H265:M265)</f>
        <v>-6.5000000000000002E-2</v>
      </c>
    </row>
    <row r="270" spans="13:22" x14ac:dyDescent="0.25">
      <c r="M270" s="8">
        <f>'MONTHLY CURVES'!C266</f>
        <v>45078</v>
      </c>
      <c r="N270" s="329">
        <f t="shared" si="27"/>
        <v>1</v>
      </c>
      <c r="O270" s="287">
        <f t="shared" si="28"/>
        <v>0</v>
      </c>
      <c r="P270" s="287">
        <f>SUMIF($A$10:$A$33,YEAR(M270),D$10:$D$33)</f>
        <v>0</v>
      </c>
      <c r="Q270" s="287">
        <f t="shared" si="29"/>
        <v>0</v>
      </c>
      <c r="R270" s="287">
        <f t="shared" si="30"/>
        <v>0</v>
      </c>
      <c r="S270" s="287">
        <f t="shared" si="31"/>
        <v>0</v>
      </c>
      <c r="T270" s="33"/>
      <c r="U270" s="33"/>
      <c r="V270" s="331">
        <f>SUMPRODUCT(N270:S270,'MONTHLY CURVES'!H266:M266)</f>
        <v>-6.5000000000000002E-2</v>
      </c>
    </row>
    <row r="271" spans="13:22" x14ac:dyDescent="0.25">
      <c r="M271" s="8">
        <f>'MONTHLY CURVES'!C267</f>
        <v>45108</v>
      </c>
      <c r="N271" s="329">
        <f t="shared" si="27"/>
        <v>1</v>
      </c>
      <c r="O271" s="287">
        <f t="shared" si="28"/>
        <v>0</v>
      </c>
      <c r="P271" s="287">
        <f>SUMIF($A$10:$A$33,YEAR(M271),D$10:$D$33)</f>
        <v>0</v>
      </c>
      <c r="Q271" s="287">
        <f t="shared" si="29"/>
        <v>0</v>
      </c>
      <c r="R271" s="287">
        <f t="shared" si="30"/>
        <v>0</v>
      </c>
      <c r="S271" s="287">
        <f t="shared" si="31"/>
        <v>0</v>
      </c>
      <c r="T271" s="33"/>
      <c r="U271" s="33"/>
      <c r="V271" s="331">
        <f>SUMPRODUCT(N271:S271,'MONTHLY CURVES'!H267:M267)</f>
        <v>-6.5000000000000002E-2</v>
      </c>
    </row>
    <row r="272" spans="13:22" x14ac:dyDescent="0.25">
      <c r="M272" s="8">
        <f>'MONTHLY CURVES'!C268</f>
        <v>45139</v>
      </c>
      <c r="N272" s="329">
        <f t="shared" si="27"/>
        <v>1</v>
      </c>
      <c r="O272" s="287">
        <f t="shared" si="28"/>
        <v>0</v>
      </c>
      <c r="P272" s="287">
        <f>SUMIF($A$10:$A$33,YEAR(M272),D$10:$D$33)</f>
        <v>0</v>
      </c>
      <c r="Q272" s="287">
        <f t="shared" si="29"/>
        <v>0</v>
      </c>
      <c r="R272" s="287">
        <f t="shared" si="30"/>
        <v>0</v>
      </c>
      <c r="S272" s="287">
        <f t="shared" si="31"/>
        <v>0</v>
      </c>
      <c r="T272" s="33"/>
      <c r="U272" s="33"/>
      <c r="V272" s="331">
        <f>SUMPRODUCT(N272:S272,'MONTHLY CURVES'!H268:M268)</f>
        <v>-6.5000000000000002E-2</v>
      </c>
    </row>
    <row r="273" spans="13:22" x14ac:dyDescent="0.25">
      <c r="M273" s="8">
        <f>'MONTHLY CURVES'!C269</f>
        <v>45170</v>
      </c>
      <c r="N273" s="329">
        <f t="shared" si="27"/>
        <v>1</v>
      </c>
      <c r="O273" s="287">
        <f t="shared" si="28"/>
        <v>0</v>
      </c>
      <c r="P273" s="287">
        <f>SUMIF($A$10:$A$33,YEAR(M273),D$10:$D$33)</f>
        <v>0</v>
      </c>
      <c r="Q273" s="287">
        <f t="shared" si="29"/>
        <v>0</v>
      </c>
      <c r="R273" s="287">
        <f t="shared" si="30"/>
        <v>0</v>
      </c>
      <c r="S273" s="287">
        <f t="shared" si="31"/>
        <v>0</v>
      </c>
      <c r="T273" s="33"/>
      <c r="U273" s="33"/>
      <c r="V273" s="331">
        <f>SUMPRODUCT(N273:S273,'MONTHLY CURVES'!H269:M269)</f>
        <v>-6.5000000000000002E-2</v>
      </c>
    </row>
    <row r="274" spans="13:22" x14ac:dyDescent="0.25">
      <c r="M274" s="8">
        <f>'MONTHLY CURVES'!C270</f>
        <v>45200</v>
      </c>
      <c r="N274" s="329">
        <f t="shared" si="27"/>
        <v>1</v>
      </c>
      <c r="O274" s="287">
        <f t="shared" si="28"/>
        <v>0</v>
      </c>
      <c r="P274" s="287">
        <f>SUMIF($A$10:$A$33,YEAR(M274),D$10:$D$33)</f>
        <v>0</v>
      </c>
      <c r="Q274" s="287">
        <f t="shared" si="29"/>
        <v>0</v>
      </c>
      <c r="R274" s="287">
        <f t="shared" si="30"/>
        <v>0</v>
      </c>
      <c r="S274" s="287">
        <f t="shared" si="31"/>
        <v>0</v>
      </c>
      <c r="T274" s="33"/>
      <c r="U274" s="33"/>
      <c r="V274" s="331">
        <f>SUMPRODUCT(N274:S274,'MONTHLY CURVES'!H270:M270)</f>
        <v>-6.5000000000000002E-2</v>
      </c>
    </row>
    <row r="275" spans="13:22" x14ac:dyDescent="0.25">
      <c r="M275" s="8">
        <f>'MONTHLY CURVES'!C271</f>
        <v>45231</v>
      </c>
      <c r="N275" s="329">
        <f t="shared" si="27"/>
        <v>1</v>
      </c>
      <c r="O275" s="287">
        <f t="shared" si="28"/>
        <v>0</v>
      </c>
      <c r="P275" s="287">
        <f>SUMIF($A$10:$A$33,YEAR(M275),D$10:$D$33)</f>
        <v>0</v>
      </c>
      <c r="Q275" s="287">
        <f t="shared" si="29"/>
        <v>0</v>
      </c>
      <c r="R275" s="287">
        <f t="shared" si="30"/>
        <v>0</v>
      </c>
      <c r="S275" s="287">
        <f t="shared" si="31"/>
        <v>0</v>
      </c>
      <c r="T275" s="33"/>
      <c r="U275" s="33"/>
      <c r="V275" s="331">
        <f>SUMPRODUCT(N275:S275,'MONTHLY CURVES'!H271:M271)</f>
        <v>-6.5000000000000002E-2</v>
      </c>
    </row>
    <row r="276" spans="13:22" x14ac:dyDescent="0.25">
      <c r="M276" s="8">
        <f>'MONTHLY CURVES'!C272</f>
        <v>45261</v>
      </c>
      <c r="N276" s="329">
        <f t="shared" si="27"/>
        <v>1</v>
      </c>
      <c r="O276" s="287">
        <f t="shared" si="28"/>
        <v>0</v>
      </c>
      <c r="P276" s="287">
        <f>SUMIF($A$10:$A$33,YEAR(M276),D$10:$D$33)</f>
        <v>0</v>
      </c>
      <c r="Q276" s="287">
        <f t="shared" si="29"/>
        <v>0</v>
      </c>
      <c r="R276" s="287">
        <f t="shared" si="30"/>
        <v>0</v>
      </c>
      <c r="S276" s="287">
        <f t="shared" si="31"/>
        <v>0</v>
      </c>
      <c r="T276" s="33"/>
      <c r="U276" s="33"/>
      <c r="V276" s="331">
        <f>SUMPRODUCT(N276:S276,'MONTHLY CURVES'!H272:M272)</f>
        <v>-6.5000000000000002E-2</v>
      </c>
    </row>
    <row r="277" spans="13:22" x14ac:dyDescent="0.25">
      <c r="M277" s="8">
        <f>'MONTHLY CURVES'!C273</f>
        <v>45292</v>
      </c>
      <c r="N277" s="329">
        <f t="shared" si="27"/>
        <v>1</v>
      </c>
      <c r="O277" s="287">
        <f t="shared" si="28"/>
        <v>0</v>
      </c>
      <c r="P277" s="287">
        <f>SUMIF($A$10:$A$33,YEAR(M277),D$10:$D$33)</f>
        <v>0</v>
      </c>
      <c r="Q277" s="287">
        <f t="shared" si="29"/>
        <v>0</v>
      </c>
      <c r="R277" s="287">
        <f t="shared" si="30"/>
        <v>0</v>
      </c>
      <c r="S277" s="287">
        <f t="shared" si="31"/>
        <v>0</v>
      </c>
      <c r="T277" s="33"/>
      <c r="U277" s="33"/>
      <c r="V277" s="331">
        <f>SUMPRODUCT(N277:S277,'MONTHLY CURVES'!H273:M273)</f>
        <v>-6.5000000000000002E-2</v>
      </c>
    </row>
    <row r="278" spans="13:22" x14ac:dyDescent="0.25">
      <c r="M278" s="8">
        <f>'MONTHLY CURVES'!C274</f>
        <v>45323</v>
      </c>
      <c r="N278" s="329">
        <f t="shared" si="27"/>
        <v>1</v>
      </c>
      <c r="O278" s="287">
        <f t="shared" si="28"/>
        <v>0</v>
      </c>
      <c r="P278" s="287">
        <f>SUMIF($A$10:$A$33,YEAR(M278),D$10:$D$33)</f>
        <v>0</v>
      </c>
      <c r="Q278" s="287">
        <f t="shared" si="29"/>
        <v>0</v>
      </c>
      <c r="R278" s="287">
        <f t="shared" si="30"/>
        <v>0</v>
      </c>
      <c r="S278" s="287">
        <f t="shared" si="31"/>
        <v>0</v>
      </c>
      <c r="T278" s="33"/>
      <c r="U278" s="33"/>
      <c r="V278" s="331">
        <f>SUMPRODUCT(N278:S278,'MONTHLY CURVES'!H274:M274)</f>
        <v>-6.5000000000000002E-2</v>
      </c>
    </row>
    <row r="279" spans="13:22" x14ac:dyDescent="0.25">
      <c r="M279" s="8">
        <f>'MONTHLY CURVES'!C275</f>
        <v>45352</v>
      </c>
      <c r="N279" s="329">
        <f t="shared" si="27"/>
        <v>1</v>
      </c>
      <c r="O279" s="287">
        <f t="shared" si="28"/>
        <v>0</v>
      </c>
      <c r="P279" s="287">
        <f>SUMIF($A$10:$A$33,YEAR(M279),D$10:$D$33)</f>
        <v>0</v>
      </c>
      <c r="Q279" s="287">
        <f t="shared" si="29"/>
        <v>0</v>
      </c>
      <c r="R279" s="287">
        <f t="shared" si="30"/>
        <v>0</v>
      </c>
      <c r="S279" s="287">
        <f t="shared" si="31"/>
        <v>0</v>
      </c>
      <c r="T279" s="33"/>
      <c r="U279" s="33"/>
      <c r="V279" s="331">
        <f>SUMPRODUCT(N279:S279,'MONTHLY CURVES'!H275:M275)</f>
        <v>-6.5000000000000002E-2</v>
      </c>
    </row>
    <row r="280" spans="13:22" x14ac:dyDescent="0.25">
      <c r="M280" s="8">
        <f>'MONTHLY CURVES'!C276</f>
        <v>45383</v>
      </c>
      <c r="N280" s="329">
        <f t="shared" si="27"/>
        <v>1</v>
      </c>
      <c r="O280" s="287">
        <f t="shared" si="28"/>
        <v>0</v>
      </c>
      <c r="P280" s="287">
        <f>SUMIF($A$10:$A$33,YEAR(M280),D$10:$D$33)</f>
        <v>0</v>
      </c>
      <c r="Q280" s="287">
        <f t="shared" si="29"/>
        <v>0</v>
      </c>
      <c r="R280" s="287">
        <f t="shared" si="30"/>
        <v>0</v>
      </c>
      <c r="S280" s="287">
        <f t="shared" si="31"/>
        <v>0</v>
      </c>
      <c r="T280" s="33"/>
      <c r="U280" s="33"/>
      <c r="V280" s="331">
        <f>SUMPRODUCT(N280:S280,'MONTHLY CURVES'!H276:M276)</f>
        <v>-6.5000000000000002E-2</v>
      </c>
    </row>
    <row r="281" spans="13:22" x14ac:dyDescent="0.25">
      <c r="M281" s="8">
        <f>'MONTHLY CURVES'!C277</f>
        <v>45413</v>
      </c>
      <c r="N281" s="329">
        <f t="shared" si="27"/>
        <v>1</v>
      </c>
      <c r="O281" s="287">
        <f t="shared" si="28"/>
        <v>0</v>
      </c>
      <c r="P281" s="287">
        <f>SUMIF($A$10:$A$33,YEAR(M281),D$10:$D$33)</f>
        <v>0</v>
      </c>
      <c r="Q281" s="287">
        <f t="shared" si="29"/>
        <v>0</v>
      </c>
      <c r="R281" s="287">
        <f t="shared" si="30"/>
        <v>0</v>
      </c>
      <c r="S281" s="287">
        <f t="shared" si="31"/>
        <v>0</v>
      </c>
      <c r="T281" s="33"/>
      <c r="U281" s="33"/>
      <c r="V281" s="331">
        <f>SUMPRODUCT(N281:S281,'MONTHLY CURVES'!H277:M277)</f>
        <v>-6.5000000000000002E-2</v>
      </c>
    </row>
    <row r="282" spans="13:22" x14ac:dyDescent="0.25">
      <c r="M282" s="8">
        <f>'MONTHLY CURVES'!C278</f>
        <v>45444</v>
      </c>
      <c r="N282" s="329">
        <f t="shared" si="27"/>
        <v>1</v>
      </c>
      <c r="O282" s="287">
        <f t="shared" si="28"/>
        <v>0</v>
      </c>
      <c r="P282" s="287">
        <f>SUMIF($A$10:$A$33,YEAR(M282),D$10:$D$33)</f>
        <v>0</v>
      </c>
      <c r="Q282" s="287">
        <f t="shared" si="29"/>
        <v>0</v>
      </c>
      <c r="R282" s="287">
        <f t="shared" si="30"/>
        <v>0</v>
      </c>
      <c r="S282" s="287">
        <f t="shared" si="31"/>
        <v>0</v>
      </c>
      <c r="T282" s="33"/>
      <c r="U282" s="33"/>
      <c r="V282" s="331">
        <f>SUMPRODUCT(N282:S282,'MONTHLY CURVES'!H278:M278)</f>
        <v>-6.5000000000000002E-2</v>
      </c>
    </row>
    <row r="283" spans="13:22" x14ac:dyDescent="0.25">
      <c r="M283" s="8">
        <f>'MONTHLY CURVES'!C279</f>
        <v>45474</v>
      </c>
      <c r="N283" s="329">
        <f t="shared" si="27"/>
        <v>1</v>
      </c>
      <c r="O283" s="287">
        <f t="shared" si="28"/>
        <v>0</v>
      </c>
      <c r="P283" s="287">
        <f>SUMIF($A$10:$A$33,YEAR(M283),D$10:$D$33)</f>
        <v>0</v>
      </c>
      <c r="Q283" s="287">
        <f t="shared" si="29"/>
        <v>0</v>
      </c>
      <c r="R283" s="287">
        <f t="shared" si="30"/>
        <v>0</v>
      </c>
      <c r="S283" s="287">
        <f t="shared" si="31"/>
        <v>0</v>
      </c>
      <c r="T283" s="33"/>
      <c r="U283" s="33"/>
      <c r="V283" s="331">
        <f>SUMPRODUCT(N283:S283,'MONTHLY CURVES'!H279:M279)</f>
        <v>-6.5000000000000002E-2</v>
      </c>
    </row>
    <row r="284" spans="13:22" x14ac:dyDescent="0.25">
      <c r="M284" s="8">
        <f>'MONTHLY CURVES'!C280</f>
        <v>45505</v>
      </c>
      <c r="N284" s="329">
        <f t="shared" si="27"/>
        <v>1</v>
      </c>
      <c r="O284" s="287">
        <f t="shared" si="28"/>
        <v>0</v>
      </c>
      <c r="P284" s="287">
        <f>SUMIF($A$10:$A$33,YEAR(M284),D$10:$D$33)</f>
        <v>0</v>
      </c>
      <c r="Q284" s="287">
        <f t="shared" si="29"/>
        <v>0</v>
      </c>
      <c r="R284" s="287">
        <f t="shared" si="30"/>
        <v>0</v>
      </c>
      <c r="S284" s="287">
        <f t="shared" si="31"/>
        <v>0</v>
      </c>
      <c r="T284" s="33"/>
      <c r="U284" s="33"/>
      <c r="V284" s="331">
        <f>SUMPRODUCT(N284:S284,'MONTHLY CURVES'!H280:M280)</f>
        <v>-6.5000000000000002E-2</v>
      </c>
    </row>
    <row r="285" spans="13:22" x14ac:dyDescent="0.25">
      <c r="M285" s="8">
        <f>'MONTHLY CURVES'!C281</f>
        <v>45536</v>
      </c>
      <c r="N285" s="329">
        <f t="shared" si="27"/>
        <v>1</v>
      </c>
      <c r="O285" s="287">
        <f t="shared" si="28"/>
        <v>0</v>
      </c>
      <c r="P285" s="287">
        <f>SUMIF($A$10:$A$33,YEAR(M285),D$10:$D$33)</f>
        <v>0</v>
      </c>
      <c r="Q285" s="287">
        <f t="shared" si="29"/>
        <v>0</v>
      </c>
      <c r="R285" s="287">
        <f t="shared" si="30"/>
        <v>0</v>
      </c>
      <c r="S285" s="287">
        <f t="shared" si="31"/>
        <v>0</v>
      </c>
      <c r="T285" s="33"/>
      <c r="U285" s="33"/>
      <c r="V285" s="331">
        <f>SUMPRODUCT(N285:S285,'MONTHLY CURVES'!H281:M281)</f>
        <v>-6.5000000000000002E-2</v>
      </c>
    </row>
    <row r="286" spans="13:22" x14ac:dyDescent="0.25">
      <c r="M286" s="8">
        <f>'MONTHLY CURVES'!C282</f>
        <v>45566</v>
      </c>
      <c r="N286" s="329">
        <f t="shared" si="27"/>
        <v>1</v>
      </c>
      <c r="O286" s="287">
        <f t="shared" si="28"/>
        <v>0</v>
      </c>
      <c r="P286" s="287">
        <f>SUMIF($A$10:$A$33,YEAR(M286),D$10:$D$33)</f>
        <v>0</v>
      </c>
      <c r="Q286" s="287">
        <f t="shared" si="29"/>
        <v>0</v>
      </c>
      <c r="R286" s="287">
        <f t="shared" si="30"/>
        <v>0</v>
      </c>
      <c r="S286" s="287">
        <f t="shared" si="31"/>
        <v>0</v>
      </c>
      <c r="T286" s="33"/>
      <c r="U286" s="33"/>
      <c r="V286" s="331">
        <f>SUMPRODUCT(N286:S286,'MONTHLY CURVES'!H282:M282)</f>
        <v>-6.5000000000000002E-2</v>
      </c>
    </row>
    <row r="287" spans="13:22" x14ac:dyDescent="0.25">
      <c r="M287" s="8">
        <f>'MONTHLY CURVES'!C283</f>
        <v>45597</v>
      </c>
      <c r="N287" s="329">
        <f t="shared" si="27"/>
        <v>1</v>
      </c>
      <c r="O287" s="287">
        <f t="shared" si="28"/>
        <v>0</v>
      </c>
      <c r="P287" s="287">
        <f>SUMIF($A$10:$A$33,YEAR(M287),D$10:$D$33)</f>
        <v>0</v>
      </c>
      <c r="Q287" s="287">
        <f t="shared" si="29"/>
        <v>0</v>
      </c>
      <c r="R287" s="287">
        <f t="shared" si="30"/>
        <v>0</v>
      </c>
      <c r="S287" s="287">
        <f t="shared" si="31"/>
        <v>0</v>
      </c>
      <c r="T287" s="33"/>
      <c r="U287" s="33"/>
      <c r="V287" s="331">
        <f>SUMPRODUCT(N287:S287,'MONTHLY CURVES'!H283:M283)</f>
        <v>-6.5000000000000002E-2</v>
      </c>
    </row>
    <row r="288" spans="13:22" ht="13.8" thickBot="1" x14ac:dyDescent="0.3">
      <c r="M288" s="8">
        <f>'MONTHLY CURVES'!C284</f>
        <v>45627</v>
      </c>
      <c r="N288" s="332">
        <f t="shared" si="27"/>
        <v>1</v>
      </c>
      <c r="O288" s="333">
        <f t="shared" si="28"/>
        <v>0</v>
      </c>
      <c r="P288" s="333">
        <f>SUMIF($A$10:$A$33,YEAR(M288),D$10:$D$33)</f>
        <v>0</v>
      </c>
      <c r="Q288" s="333">
        <f t="shared" si="29"/>
        <v>0</v>
      </c>
      <c r="R288" s="333">
        <f t="shared" si="30"/>
        <v>0</v>
      </c>
      <c r="S288" s="333">
        <f t="shared" si="31"/>
        <v>0</v>
      </c>
      <c r="T288" s="35"/>
      <c r="U288" s="35"/>
      <c r="V288" s="334">
        <f>SUMPRODUCT(N288:S288,'MONTHLY CURVES'!H284:M284)</f>
        <v>-6.5000000000000002E-2</v>
      </c>
    </row>
    <row r="289" spans="13:19" x14ac:dyDescent="0.25">
      <c r="M289" s="8"/>
      <c r="N289" s="124"/>
      <c r="O289" s="124"/>
      <c r="P289" s="124"/>
      <c r="Q289" s="124"/>
      <c r="R289" s="124"/>
      <c r="S289" s="124"/>
    </row>
    <row r="290" spans="13:19" x14ac:dyDescent="0.25">
      <c r="M290" s="8"/>
      <c r="N290" s="124"/>
      <c r="O290" s="124"/>
      <c r="P290" s="124"/>
      <c r="Q290" s="124"/>
      <c r="R290" s="124"/>
      <c r="S290" s="124"/>
    </row>
    <row r="291" spans="13:19" x14ac:dyDescent="0.25">
      <c r="M291" s="8"/>
      <c r="N291" s="124"/>
      <c r="O291" s="124"/>
      <c r="P291" s="124"/>
      <c r="Q291" s="124"/>
      <c r="R291" s="124"/>
      <c r="S291" s="124"/>
    </row>
    <row r="292" spans="13:19" x14ac:dyDescent="0.25">
      <c r="M292" s="8"/>
      <c r="N292" s="124"/>
      <c r="O292" s="124"/>
      <c r="P292" s="124"/>
      <c r="Q292" s="124"/>
      <c r="R292" s="124"/>
      <c r="S292" s="124"/>
    </row>
    <row r="293" spans="13:19" x14ac:dyDescent="0.25">
      <c r="M293" s="8"/>
      <c r="N293" s="124"/>
      <c r="O293" s="124"/>
      <c r="P293" s="124"/>
      <c r="Q293" s="124"/>
      <c r="R293" s="124"/>
      <c r="S293" s="124"/>
    </row>
    <row r="294" spans="13:19" x14ac:dyDescent="0.25">
      <c r="M294" s="8"/>
      <c r="N294" s="124"/>
      <c r="O294" s="124"/>
      <c r="P294" s="124"/>
      <c r="Q294" s="124"/>
      <c r="R294" s="124"/>
      <c r="S294" s="124"/>
    </row>
    <row r="295" spans="13:19" x14ac:dyDescent="0.25">
      <c r="M295" s="8"/>
      <c r="N295" s="124"/>
      <c r="O295" s="124"/>
      <c r="P295" s="124"/>
      <c r="Q295" s="124"/>
      <c r="R295" s="124"/>
      <c r="S295" s="124"/>
    </row>
    <row r="296" spans="13:19" x14ac:dyDescent="0.25">
      <c r="M296" s="8"/>
      <c r="N296" s="124"/>
      <c r="O296" s="124"/>
      <c r="P296" s="124"/>
      <c r="Q296" s="124"/>
      <c r="R296" s="124"/>
      <c r="S296" s="124"/>
    </row>
    <row r="297" spans="13:19" x14ac:dyDescent="0.25">
      <c r="M297" s="8"/>
      <c r="N297" s="124"/>
      <c r="O297" s="124"/>
      <c r="P297" s="124"/>
      <c r="Q297" s="124"/>
      <c r="R297" s="124"/>
      <c r="S297" s="124"/>
    </row>
    <row r="298" spans="13:19" x14ac:dyDescent="0.25">
      <c r="M298" s="8"/>
      <c r="N298" s="124"/>
      <c r="O298" s="124"/>
      <c r="P298" s="124"/>
      <c r="Q298" s="124"/>
      <c r="R298" s="124"/>
      <c r="S298" s="124"/>
    </row>
    <row r="299" spans="13:19" x14ac:dyDescent="0.25">
      <c r="M299" s="8"/>
      <c r="N299" s="124"/>
      <c r="O299" s="124"/>
      <c r="P299" s="124"/>
      <c r="Q299" s="124"/>
      <c r="R299" s="124"/>
      <c r="S299" s="124"/>
    </row>
    <row r="300" spans="13:19" x14ac:dyDescent="0.25">
      <c r="M300" s="8"/>
      <c r="N300" s="124"/>
      <c r="O300" s="124"/>
      <c r="P300" s="124"/>
      <c r="Q300" s="124"/>
      <c r="R300" s="124"/>
      <c r="S300" s="124"/>
    </row>
    <row r="301" spans="13:19" x14ac:dyDescent="0.25">
      <c r="M301" s="8"/>
      <c r="N301" s="124"/>
      <c r="O301" s="124"/>
      <c r="P301" s="124"/>
      <c r="Q301" s="124"/>
      <c r="R301" s="124"/>
      <c r="S301" s="124"/>
    </row>
    <row r="302" spans="13:19" x14ac:dyDescent="0.25">
      <c r="M302" s="8"/>
      <c r="N302" s="124"/>
      <c r="O302" s="124"/>
      <c r="P302" s="124"/>
      <c r="Q302" s="124"/>
      <c r="R302" s="124"/>
      <c r="S302" s="124"/>
    </row>
    <row r="303" spans="13:19" x14ac:dyDescent="0.25">
      <c r="M303" s="8"/>
      <c r="N303" s="124"/>
      <c r="O303" s="124"/>
      <c r="P303" s="124"/>
      <c r="Q303" s="124"/>
      <c r="R303" s="124"/>
      <c r="S303" s="124"/>
    </row>
    <row r="304" spans="13:19" x14ac:dyDescent="0.25">
      <c r="M304" s="8"/>
      <c r="N304" s="124"/>
      <c r="O304" s="124"/>
      <c r="P304" s="124"/>
      <c r="Q304" s="124"/>
      <c r="R304" s="124"/>
      <c r="S304" s="124"/>
    </row>
    <row r="305" spans="13:19" x14ac:dyDescent="0.25">
      <c r="M305" s="8"/>
      <c r="N305" s="124"/>
      <c r="O305" s="124"/>
      <c r="P305" s="124"/>
      <c r="Q305" s="124"/>
      <c r="R305" s="124"/>
      <c r="S305" s="124"/>
    </row>
    <row r="306" spans="13:19" x14ac:dyDescent="0.25">
      <c r="M306" s="8"/>
      <c r="N306" s="124"/>
      <c r="O306" s="124"/>
      <c r="P306" s="124"/>
      <c r="Q306" s="124"/>
      <c r="R306" s="124"/>
      <c r="S306" s="124"/>
    </row>
    <row r="307" spans="13:19" x14ac:dyDescent="0.25">
      <c r="M307" s="8"/>
      <c r="N307" s="124"/>
      <c r="O307" s="124"/>
      <c r="P307" s="124"/>
      <c r="Q307" s="124"/>
      <c r="R307" s="124"/>
      <c r="S307" s="124"/>
    </row>
    <row r="308" spans="13:19" x14ac:dyDescent="0.25">
      <c r="M308" s="8"/>
      <c r="N308" s="124"/>
      <c r="O308" s="124"/>
      <c r="P308" s="124"/>
      <c r="Q308" s="124"/>
      <c r="R308" s="124"/>
      <c r="S308" s="124"/>
    </row>
    <row r="309" spans="13:19" x14ac:dyDescent="0.25">
      <c r="M309" s="8"/>
      <c r="N309" s="124"/>
      <c r="O309" s="124"/>
      <c r="P309" s="124"/>
      <c r="Q309" s="124"/>
      <c r="R309" s="124"/>
      <c r="S309" s="124"/>
    </row>
    <row r="310" spans="13:19" x14ac:dyDescent="0.25">
      <c r="M310" s="8"/>
      <c r="N310" s="124"/>
      <c r="O310" s="124"/>
      <c r="P310" s="124"/>
      <c r="Q310" s="124"/>
      <c r="R310" s="124"/>
      <c r="S310" s="124"/>
    </row>
    <row r="311" spans="13:19" x14ac:dyDescent="0.25">
      <c r="M311" s="8"/>
      <c r="N311" s="124"/>
      <c r="O311" s="124"/>
      <c r="P311" s="124"/>
      <c r="Q311" s="124"/>
      <c r="R311" s="124"/>
      <c r="S311" s="124"/>
    </row>
    <row r="312" spans="13:19" x14ac:dyDescent="0.25">
      <c r="M312" s="8"/>
      <c r="N312" s="124"/>
      <c r="O312" s="124"/>
      <c r="P312" s="124"/>
      <c r="Q312" s="124"/>
      <c r="R312" s="124"/>
      <c r="S312" s="124"/>
    </row>
    <row r="313" spans="13:19" x14ac:dyDescent="0.25">
      <c r="M313" s="8"/>
      <c r="N313" s="124"/>
      <c r="O313" s="124"/>
      <c r="P313" s="124"/>
      <c r="Q313" s="124"/>
      <c r="R313" s="124"/>
      <c r="S313" s="124"/>
    </row>
    <row r="314" spans="13:19" x14ac:dyDescent="0.25">
      <c r="M314" s="8"/>
      <c r="N314" s="124"/>
      <c r="O314" s="124"/>
      <c r="P314" s="124"/>
      <c r="Q314" s="124"/>
      <c r="R314" s="124"/>
      <c r="S314" s="124"/>
    </row>
    <row r="315" spans="13:19" x14ac:dyDescent="0.25">
      <c r="M315" s="8"/>
      <c r="N315" s="124"/>
      <c r="O315" s="124"/>
      <c r="P315" s="124"/>
      <c r="Q315" s="124"/>
      <c r="R315" s="124"/>
      <c r="S315" s="124"/>
    </row>
    <row r="316" spans="13:19" x14ac:dyDescent="0.25">
      <c r="M316" s="8"/>
      <c r="N316" s="124"/>
      <c r="O316" s="124"/>
      <c r="P316" s="124"/>
      <c r="Q316" s="124"/>
      <c r="R316" s="124"/>
      <c r="S316" s="124"/>
    </row>
    <row r="317" spans="13:19" x14ac:dyDescent="0.25">
      <c r="M317" s="8"/>
      <c r="N317" s="124"/>
      <c r="O317" s="124"/>
      <c r="P317" s="124"/>
      <c r="Q317" s="124"/>
      <c r="R317" s="124"/>
      <c r="S317" s="124"/>
    </row>
    <row r="318" spans="13:19" x14ac:dyDescent="0.25">
      <c r="M318" s="8"/>
      <c r="N318" s="124"/>
      <c r="O318" s="124"/>
      <c r="P318" s="124"/>
      <c r="Q318" s="124"/>
      <c r="R318" s="124"/>
      <c r="S318" s="124"/>
    </row>
    <row r="319" spans="13:19" x14ac:dyDescent="0.25">
      <c r="M319" s="8"/>
      <c r="N319" s="124"/>
      <c r="O319" s="124"/>
      <c r="P319" s="124"/>
      <c r="Q319" s="124"/>
      <c r="R319" s="124"/>
      <c r="S319" s="124"/>
    </row>
    <row r="320" spans="13:19" x14ac:dyDescent="0.25">
      <c r="M320" s="8"/>
      <c r="N320" s="124"/>
      <c r="O320" s="124"/>
      <c r="P320" s="124"/>
      <c r="Q320" s="124"/>
      <c r="R320" s="124"/>
      <c r="S320" s="124"/>
    </row>
    <row r="321" spans="13:19" x14ac:dyDescent="0.25">
      <c r="M321" s="8"/>
      <c r="N321" s="124"/>
      <c r="O321" s="124"/>
      <c r="P321" s="124"/>
      <c r="Q321" s="124"/>
      <c r="R321" s="124"/>
      <c r="S321" s="124"/>
    </row>
    <row r="322" spans="13:19" x14ac:dyDescent="0.25">
      <c r="M322" s="8"/>
      <c r="N322" s="124"/>
      <c r="O322" s="124"/>
      <c r="P322" s="124"/>
      <c r="Q322" s="124"/>
      <c r="R322" s="124"/>
      <c r="S322" s="124"/>
    </row>
    <row r="323" spans="13:19" x14ac:dyDescent="0.25">
      <c r="M323" s="8"/>
      <c r="N323" s="124"/>
      <c r="O323" s="124"/>
      <c r="P323" s="124"/>
      <c r="Q323" s="124"/>
      <c r="R323" s="124"/>
      <c r="S323" s="124"/>
    </row>
    <row r="324" spans="13:19" x14ac:dyDescent="0.25">
      <c r="M324" s="8"/>
      <c r="N324" s="124"/>
      <c r="O324" s="124"/>
      <c r="P324" s="124"/>
      <c r="Q324" s="124"/>
      <c r="R324" s="124"/>
      <c r="S324" s="124"/>
    </row>
    <row r="325" spans="13:19" x14ac:dyDescent="0.25">
      <c r="M325" s="8"/>
      <c r="N325" s="124"/>
      <c r="O325" s="124"/>
      <c r="P325" s="124"/>
      <c r="Q325" s="124"/>
      <c r="R325" s="124"/>
      <c r="S325" s="124"/>
    </row>
    <row r="326" spans="13:19" x14ac:dyDescent="0.25">
      <c r="M326" s="8"/>
      <c r="N326" s="124"/>
      <c r="O326" s="124"/>
      <c r="P326" s="124"/>
      <c r="Q326" s="124"/>
      <c r="R326" s="124"/>
      <c r="S326" s="124"/>
    </row>
    <row r="327" spans="13:19" x14ac:dyDescent="0.25">
      <c r="M327" s="8"/>
      <c r="N327" s="124"/>
      <c r="O327" s="124"/>
      <c r="P327" s="124"/>
      <c r="Q327" s="124"/>
      <c r="R327" s="124"/>
      <c r="S327" s="124"/>
    </row>
    <row r="328" spans="13:19" x14ac:dyDescent="0.25">
      <c r="M328" s="8"/>
      <c r="N328" s="124"/>
      <c r="O328" s="124"/>
      <c r="P328" s="124"/>
      <c r="Q328" s="124"/>
      <c r="R328" s="124"/>
      <c r="S328" s="124"/>
    </row>
    <row r="329" spans="13:19" x14ac:dyDescent="0.25">
      <c r="M329" s="8"/>
      <c r="N329" s="124"/>
      <c r="O329" s="124"/>
      <c r="P329" s="124"/>
      <c r="Q329" s="124"/>
      <c r="R329" s="124"/>
      <c r="S329" s="124"/>
    </row>
    <row r="330" spans="13:19" x14ac:dyDescent="0.25">
      <c r="M330" s="8"/>
      <c r="N330" s="124"/>
      <c r="O330" s="124"/>
      <c r="P330" s="124"/>
      <c r="Q330" s="124"/>
      <c r="R330" s="124"/>
      <c r="S330" s="124"/>
    </row>
    <row r="331" spans="13:19" x14ac:dyDescent="0.25">
      <c r="M331" s="8"/>
      <c r="N331" s="124"/>
      <c r="O331" s="124"/>
      <c r="P331" s="124"/>
      <c r="Q331" s="124"/>
      <c r="R331" s="124"/>
      <c r="S331" s="124"/>
    </row>
    <row r="332" spans="13:19" x14ac:dyDescent="0.25">
      <c r="M332" s="8"/>
      <c r="N332" s="124"/>
      <c r="O332" s="124"/>
      <c r="P332" s="124"/>
      <c r="Q332" s="124"/>
      <c r="R332" s="124"/>
      <c r="S332" s="124"/>
    </row>
    <row r="333" spans="13:19" x14ac:dyDescent="0.25">
      <c r="M333" s="8"/>
      <c r="N333" s="124"/>
      <c r="O333" s="124"/>
      <c r="P333" s="124"/>
      <c r="Q333" s="124"/>
      <c r="R333" s="124"/>
      <c r="S333" s="124"/>
    </row>
    <row r="334" spans="13:19" x14ac:dyDescent="0.25">
      <c r="M334" s="8"/>
      <c r="N334" s="124"/>
      <c r="O334" s="124"/>
      <c r="P334" s="124"/>
      <c r="Q334" s="124"/>
      <c r="R334" s="124"/>
      <c r="S334" s="124"/>
    </row>
    <row r="335" spans="13:19" x14ac:dyDescent="0.25">
      <c r="M335" s="8"/>
      <c r="N335" s="124"/>
      <c r="O335" s="124"/>
      <c r="P335" s="124"/>
      <c r="Q335" s="124"/>
      <c r="R335" s="124"/>
      <c r="S335" s="124"/>
    </row>
    <row r="336" spans="13:19" x14ac:dyDescent="0.25">
      <c r="M336" s="8"/>
      <c r="N336" s="124"/>
      <c r="O336" s="124"/>
      <c r="P336" s="124"/>
      <c r="Q336" s="124"/>
      <c r="R336" s="124"/>
      <c r="S336" s="124"/>
    </row>
    <row r="337" spans="13:19" x14ac:dyDescent="0.25">
      <c r="M337" s="8"/>
      <c r="N337" s="124"/>
      <c r="O337" s="124"/>
      <c r="P337" s="124"/>
      <c r="Q337" s="124"/>
      <c r="R337" s="124"/>
      <c r="S337" s="124"/>
    </row>
    <row r="338" spans="13:19" x14ac:dyDescent="0.25">
      <c r="M338" s="8"/>
      <c r="N338" s="124"/>
      <c r="O338" s="124"/>
      <c r="P338" s="124"/>
      <c r="Q338" s="124"/>
      <c r="R338" s="124"/>
      <c r="S338" s="124"/>
    </row>
    <row r="339" spans="13:19" x14ac:dyDescent="0.25">
      <c r="M339" s="8"/>
      <c r="N339" s="124"/>
      <c r="O339" s="124"/>
      <c r="P339" s="124"/>
      <c r="Q339" s="124"/>
      <c r="R339" s="124"/>
      <c r="S339" s="124"/>
    </row>
    <row r="340" spans="13:19" x14ac:dyDescent="0.25">
      <c r="M340" s="8"/>
      <c r="N340" s="124"/>
      <c r="O340" s="124"/>
      <c r="P340" s="124"/>
      <c r="Q340" s="124"/>
      <c r="R340" s="124"/>
      <c r="S340" s="124"/>
    </row>
    <row r="341" spans="13:19" x14ac:dyDescent="0.25">
      <c r="M341" s="8"/>
      <c r="N341" s="124"/>
      <c r="O341" s="124"/>
      <c r="P341" s="124"/>
      <c r="Q341" s="124"/>
      <c r="R341" s="124"/>
      <c r="S341" s="124"/>
    </row>
    <row r="342" spans="13:19" x14ac:dyDescent="0.25">
      <c r="M342" s="8"/>
      <c r="N342" s="124"/>
      <c r="O342" s="124"/>
      <c r="P342" s="124"/>
      <c r="Q342" s="124"/>
      <c r="R342" s="124"/>
      <c r="S342" s="124"/>
    </row>
    <row r="343" spans="13:19" x14ac:dyDescent="0.25">
      <c r="M343" s="8"/>
      <c r="N343" s="124"/>
      <c r="O343" s="124"/>
      <c r="P343" s="124"/>
      <c r="Q343" s="124"/>
      <c r="R343" s="124"/>
      <c r="S343" s="124"/>
    </row>
    <row r="344" spans="13:19" x14ac:dyDescent="0.25">
      <c r="M344" s="8"/>
      <c r="N344" s="124"/>
      <c r="O344" s="124"/>
      <c r="P344" s="124"/>
      <c r="Q344" s="124"/>
      <c r="R344" s="124"/>
      <c r="S344" s="124"/>
    </row>
    <row r="345" spans="13:19" x14ac:dyDescent="0.25">
      <c r="M345" s="8"/>
      <c r="N345" s="124"/>
      <c r="O345" s="124"/>
      <c r="P345" s="124"/>
      <c r="Q345" s="124"/>
      <c r="R345" s="124"/>
      <c r="S345" s="124"/>
    </row>
    <row r="346" spans="13:19" x14ac:dyDescent="0.25">
      <c r="M346" s="8"/>
      <c r="N346" s="124"/>
      <c r="O346" s="124"/>
      <c r="P346" s="124"/>
      <c r="Q346" s="124"/>
      <c r="R346" s="124"/>
      <c r="S346" s="124"/>
    </row>
    <row r="347" spans="13:19" x14ac:dyDescent="0.25">
      <c r="M347" s="8"/>
      <c r="N347" s="124"/>
      <c r="O347" s="124"/>
      <c r="P347" s="124"/>
      <c r="Q347" s="124"/>
      <c r="R347" s="124"/>
      <c r="S347" s="124"/>
    </row>
    <row r="348" spans="13:19" x14ac:dyDescent="0.25">
      <c r="M348" s="8"/>
      <c r="N348" s="124"/>
      <c r="O348" s="124"/>
      <c r="P348" s="124"/>
      <c r="Q348" s="124"/>
      <c r="R348" s="124"/>
      <c r="S348" s="124"/>
    </row>
    <row r="349" spans="13:19" x14ac:dyDescent="0.25">
      <c r="M349" s="8"/>
      <c r="N349" s="124"/>
      <c r="O349" s="124"/>
      <c r="P349" s="124"/>
      <c r="Q349" s="124"/>
      <c r="R349" s="124"/>
      <c r="S349" s="124"/>
    </row>
    <row r="350" spans="13:19" x14ac:dyDescent="0.25">
      <c r="M350" s="8"/>
      <c r="N350" s="124"/>
      <c r="O350" s="124"/>
      <c r="P350" s="124"/>
      <c r="Q350" s="124"/>
      <c r="R350" s="124"/>
      <c r="S350" s="124"/>
    </row>
    <row r="351" spans="13:19" x14ac:dyDescent="0.25">
      <c r="M351" s="8"/>
      <c r="N351" s="124"/>
      <c r="O351" s="124"/>
      <c r="P351" s="124"/>
      <c r="Q351" s="124"/>
      <c r="R351" s="124"/>
      <c r="S351" s="124"/>
    </row>
    <row r="352" spans="13:19" x14ac:dyDescent="0.25">
      <c r="M352" s="8"/>
      <c r="N352" s="124"/>
      <c r="O352" s="124"/>
      <c r="P352" s="124"/>
      <c r="Q352" s="124"/>
      <c r="R352" s="124"/>
      <c r="S352" s="124"/>
    </row>
    <row r="353" spans="13:19" x14ac:dyDescent="0.25">
      <c r="M353" s="8"/>
      <c r="N353" s="124"/>
      <c r="O353" s="124"/>
      <c r="P353" s="124"/>
      <c r="Q353" s="124"/>
      <c r="R353" s="124"/>
      <c r="S353" s="124"/>
    </row>
    <row r="354" spans="13:19" x14ac:dyDescent="0.25">
      <c r="M354" s="8"/>
      <c r="N354" s="124"/>
      <c r="O354" s="124"/>
      <c r="P354" s="124"/>
      <c r="Q354" s="124"/>
      <c r="R354" s="124"/>
      <c r="S354" s="124"/>
    </row>
    <row r="355" spans="13:19" x14ac:dyDescent="0.25">
      <c r="M355" s="8"/>
      <c r="N355" s="124"/>
      <c r="O355" s="124"/>
      <c r="P355" s="124"/>
      <c r="Q355" s="124"/>
      <c r="R355" s="124"/>
      <c r="S355" s="124"/>
    </row>
    <row r="356" spans="13:19" x14ac:dyDescent="0.25">
      <c r="M356" s="8"/>
      <c r="N356" s="124"/>
      <c r="O356" s="124"/>
      <c r="P356" s="124"/>
      <c r="Q356" s="124"/>
      <c r="R356" s="124"/>
      <c r="S356" s="124"/>
    </row>
    <row r="357" spans="13:19" x14ac:dyDescent="0.25">
      <c r="M357" s="8"/>
      <c r="N357" s="124"/>
      <c r="O357" s="124"/>
      <c r="P357" s="124"/>
      <c r="Q357" s="124"/>
      <c r="R357" s="124"/>
      <c r="S357" s="124"/>
    </row>
    <row r="358" spans="13:19" x14ac:dyDescent="0.25">
      <c r="M358" s="8"/>
      <c r="N358" s="124"/>
      <c r="O358" s="124"/>
      <c r="P358" s="124"/>
      <c r="Q358" s="124"/>
      <c r="R358" s="124"/>
      <c r="S358" s="124"/>
    </row>
    <row r="359" spans="13:19" x14ac:dyDescent="0.25">
      <c r="M359" s="8"/>
      <c r="N359" s="124"/>
      <c r="O359" s="124"/>
      <c r="P359" s="124"/>
      <c r="Q359" s="124"/>
      <c r="R359" s="124"/>
      <c r="S359" s="124"/>
    </row>
    <row r="360" spans="13:19" x14ac:dyDescent="0.25">
      <c r="M360" s="8"/>
      <c r="N360" s="124"/>
      <c r="O360" s="124"/>
      <c r="P360" s="124"/>
      <c r="Q360" s="124"/>
      <c r="R360" s="124"/>
      <c r="S360" s="124"/>
    </row>
    <row r="361" spans="13:19" x14ac:dyDescent="0.25">
      <c r="M361" s="8"/>
      <c r="N361" s="124"/>
      <c r="O361" s="124"/>
      <c r="P361" s="124"/>
      <c r="Q361" s="124"/>
      <c r="R361" s="124"/>
      <c r="S361" s="124"/>
    </row>
    <row r="362" spans="13:19" x14ac:dyDescent="0.25">
      <c r="M362" s="8"/>
      <c r="N362" s="124"/>
      <c r="O362" s="124"/>
      <c r="P362" s="124"/>
      <c r="Q362" s="124"/>
      <c r="R362" s="124"/>
      <c r="S362" s="124"/>
    </row>
    <row r="363" spans="13:19" x14ac:dyDescent="0.25">
      <c r="M363" s="8"/>
      <c r="N363" s="124"/>
      <c r="O363" s="124"/>
      <c r="P363" s="124"/>
      <c r="Q363" s="124"/>
      <c r="R363" s="124"/>
      <c r="S363" s="124"/>
    </row>
    <row r="364" spans="13:19" x14ac:dyDescent="0.25">
      <c r="M364" s="8"/>
      <c r="N364" s="124"/>
      <c r="O364" s="124"/>
      <c r="P364" s="124"/>
      <c r="Q364" s="124"/>
      <c r="R364" s="124"/>
      <c r="S364" s="124"/>
    </row>
    <row r="365" spans="13:19" x14ac:dyDescent="0.25">
      <c r="M365" s="8"/>
      <c r="N365" s="124"/>
      <c r="O365" s="124"/>
      <c r="P365" s="124"/>
      <c r="Q365" s="124"/>
      <c r="R365" s="124"/>
      <c r="S365" s="124"/>
    </row>
    <row r="366" spans="13:19" x14ac:dyDescent="0.25">
      <c r="M366" s="8"/>
      <c r="N366" s="124"/>
      <c r="O366" s="124"/>
      <c r="P366" s="124"/>
      <c r="Q366" s="124"/>
      <c r="R366" s="124"/>
      <c r="S366" s="124"/>
    </row>
    <row r="367" spans="13:19" x14ac:dyDescent="0.25">
      <c r="M367" s="8"/>
      <c r="N367" s="124"/>
      <c r="O367" s="124"/>
      <c r="P367" s="124"/>
      <c r="Q367" s="124"/>
      <c r="R367" s="124"/>
      <c r="S367" s="124"/>
    </row>
    <row r="368" spans="13:19" x14ac:dyDescent="0.25">
      <c r="M368" s="8"/>
      <c r="N368" s="124"/>
      <c r="O368" s="124"/>
      <c r="P368" s="124"/>
      <c r="Q368" s="124"/>
      <c r="R368" s="124"/>
      <c r="S368" s="124"/>
    </row>
    <row r="369" spans="13:19" x14ac:dyDescent="0.25">
      <c r="M369" s="8"/>
      <c r="N369" s="124"/>
      <c r="O369" s="124"/>
      <c r="P369" s="124"/>
      <c r="Q369" s="124"/>
      <c r="R369" s="124"/>
      <c r="S369" s="124"/>
    </row>
    <row r="370" spans="13:19" x14ac:dyDescent="0.25">
      <c r="M370" s="8"/>
      <c r="N370" s="124"/>
      <c r="O370" s="124"/>
      <c r="P370" s="124"/>
      <c r="Q370" s="124"/>
      <c r="R370" s="124"/>
      <c r="S370" s="124"/>
    </row>
    <row r="371" spans="13:19" x14ac:dyDescent="0.25">
      <c r="M371" s="8"/>
      <c r="N371" s="124"/>
      <c r="O371" s="124"/>
      <c r="P371" s="124"/>
      <c r="Q371" s="124"/>
      <c r="R371" s="124"/>
      <c r="S371" s="124"/>
    </row>
    <row r="372" spans="13:19" x14ac:dyDescent="0.25">
      <c r="M372" s="8"/>
      <c r="N372" s="124"/>
      <c r="O372" s="124"/>
      <c r="P372" s="124"/>
      <c r="Q372" s="124"/>
      <c r="R372" s="124"/>
      <c r="S372" s="124"/>
    </row>
    <row r="373" spans="13:19" x14ac:dyDescent="0.25">
      <c r="M373" s="8"/>
      <c r="N373" s="124"/>
      <c r="O373" s="124"/>
      <c r="P373" s="124"/>
      <c r="Q373" s="124"/>
      <c r="R373" s="124"/>
      <c r="S373" s="124"/>
    </row>
    <row r="374" spans="13:19" x14ac:dyDescent="0.25">
      <c r="M374" s="8"/>
      <c r="N374" s="124"/>
      <c r="O374" s="124"/>
      <c r="P374" s="124"/>
      <c r="Q374" s="124"/>
      <c r="R374" s="124"/>
      <c r="S374" s="124"/>
    </row>
    <row r="375" spans="13:19" x14ac:dyDescent="0.25">
      <c r="M375" s="8"/>
      <c r="N375" s="124"/>
      <c r="O375" s="124"/>
      <c r="P375" s="124"/>
      <c r="Q375" s="124"/>
      <c r="R375" s="124"/>
      <c r="S375" s="124"/>
    </row>
    <row r="376" spans="13:19" x14ac:dyDescent="0.25">
      <c r="M376" s="8"/>
      <c r="N376" s="124"/>
      <c r="O376" s="124"/>
      <c r="P376" s="124"/>
      <c r="Q376" s="124"/>
      <c r="R376" s="124"/>
      <c r="S376" s="124"/>
    </row>
    <row r="377" spans="13:19" x14ac:dyDescent="0.25">
      <c r="M377" s="8"/>
      <c r="N377" s="124"/>
      <c r="O377" s="124"/>
      <c r="P377" s="124"/>
      <c r="Q377" s="124"/>
      <c r="R377" s="124"/>
      <c r="S377" s="124"/>
    </row>
    <row r="378" spans="13:19" x14ac:dyDescent="0.25">
      <c r="M378" s="8"/>
      <c r="N378" s="124"/>
      <c r="O378" s="124"/>
      <c r="P378" s="124"/>
      <c r="Q378" s="124"/>
      <c r="R378" s="124"/>
      <c r="S378" s="124"/>
    </row>
    <row r="379" spans="13:19" x14ac:dyDescent="0.25">
      <c r="M379" s="8"/>
      <c r="N379" s="124"/>
      <c r="O379" s="124"/>
      <c r="P379" s="124"/>
      <c r="Q379" s="124"/>
      <c r="R379" s="124"/>
      <c r="S379" s="124"/>
    </row>
    <row r="380" spans="13:19" x14ac:dyDescent="0.25">
      <c r="M380" s="8"/>
      <c r="N380" s="124"/>
      <c r="O380" s="124"/>
      <c r="P380" s="124"/>
      <c r="Q380" s="124"/>
      <c r="R380" s="124"/>
      <c r="S380" s="124"/>
    </row>
    <row r="381" spans="13:19" x14ac:dyDescent="0.25">
      <c r="M381" s="8"/>
      <c r="N381" s="124"/>
      <c r="O381" s="124"/>
      <c r="P381" s="124"/>
      <c r="Q381" s="124"/>
      <c r="R381" s="124"/>
      <c r="S381" s="124"/>
    </row>
    <row r="382" spans="13:19" x14ac:dyDescent="0.25">
      <c r="M382" s="8"/>
      <c r="N382" s="124"/>
      <c r="O382" s="124"/>
      <c r="P382" s="124"/>
      <c r="Q382" s="124"/>
      <c r="R382" s="124"/>
      <c r="S382" s="124"/>
    </row>
    <row r="383" spans="13:19" x14ac:dyDescent="0.25">
      <c r="M383" s="8"/>
      <c r="N383" s="124"/>
      <c r="O383" s="124"/>
      <c r="P383" s="124"/>
      <c r="Q383" s="124"/>
      <c r="R383" s="124"/>
      <c r="S383" s="124"/>
    </row>
    <row r="384" spans="13:19" x14ac:dyDescent="0.25">
      <c r="M384" s="8"/>
      <c r="N384" s="124"/>
      <c r="O384" s="124"/>
      <c r="P384" s="124"/>
      <c r="Q384" s="124"/>
      <c r="R384" s="124"/>
      <c r="S384" s="124"/>
    </row>
    <row r="385" spans="13:19" x14ac:dyDescent="0.25">
      <c r="M385" s="8"/>
      <c r="N385" s="124"/>
      <c r="O385" s="124"/>
      <c r="P385" s="124"/>
      <c r="Q385" s="124"/>
      <c r="R385" s="124"/>
      <c r="S385" s="124"/>
    </row>
    <row r="386" spans="13:19" x14ac:dyDescent="0.25">
      <c r="M386" s="8"/>
      <c r="N386" s="124"/>
      <c r="O386" s="124"/>
      <c r="P386" s="124"/>
      <c r="Q386" s="124"/>
      <c r="R386" s="124"/>
      <c r="S386" s="124"/>
    </row>
    <row r="387" spans="13:19" x14ac:dyDescent="0.25">
      <c r="M387" s="8"/>
      <c r="N387" s="124"/>
      <c r="O387" s="124"/>
      <c r="P387" s="124"/>
      <c r="Q387" s="124"/>
      <c r="R387" s="124"/>
      <c r="S387" s="124"/>
    </row>
    <row r="388" spans="13:19" x14ac:dyDescent="0.25">
      <c r="M388" s="8"/>
      <c r="N388" s="124"/>
      <c r="O388" s="124"/>
      <c r="P388" s="124"/>
      <c r="Q388" s="124"/>
      <c r="R388" s="124"/>
      <c r="S388" s="124"/>
    </row>
    <row r="389" spans="13:19" x14ac:dyDescent="0.25">
      <c r="M389" s="8"/>
      <c r="N389" s="124"/>
      <c r="O389" s="124"/>
      <c r="P389" s="124"/>
      <c r="Q389" s="124"/>
      <c r="R389" s="124"/>
      <c r="S389" s="124"/>
    </row>
    <row r="390" spans="13:19" x14ac:dyDescent="0.25">
      <c r="M390" s="8"/>
      <c r="N390" s="124"/>
      <c r="O390" s="124"/>
      <c r="P390" s="124"/>
      <c r="Q390" s="124"/>
      <c r="R390" s="124"/>
      <c r="S390" s="124"/>
    </row>
    <row r="391" spans="13:19" x14ac:dyDescent="0.25">
      <c r="M391" s="8"/>
      <c r="N391" s="124"/>
      <c r="O391" s="124"/>
      <c r="P391" s="124"/>
      <c r="Q391" s="124"/>
      <c r="R391" s="124"/>
      <c r="S391" s="124"/>
    </row>
    <row r="392" spans="13:19" x14ac:dyDescent="0.25">
      <c r="M392" s="8"/>
      <c r="N392" s="124"/>
      <c r="O392" s="124"/>
      <c r="P392" s="124"/>
      <c r="Q392" s="124"/>
      <c r="R392" s="124"/>
      <c r="S392" s="124"/>
    </row>
    <row r="393" spans="13:19" x14ac:dyDescent="0.25">
      <c r="M393" s="8"/>
      <c r="N393" s="124"/>
      <c r="O393" s="124"/>
      <c r="P393" s="124"/>
      <c r="Q393" s="124"/>
      <c r="R393" s="124"/>
      <c r="S393" s="124"/>
    </row>
    <row r="394" spans="13:19" x14ac:dyDescent="0.25">
      <c r="M394" s="8"/>
      <c r="N394" s="124"/>
      <c r="O394" s="124"/>
      <c r="P394" s="124"/>
      <c r="Q394" s="124"/>
      <c r="R394" s="124"/>
      <c r="S394" s="124"/>
    </row>
    <row r="395" spans="13:19" x14ac:dyDescent="0.25">
      <c r="M395" s="8"/>
      <c r="N395" s="124"/>
      <c r="O395" s="124"/>
      <c r="P395" s="124"/>
      <c r="Q395" s="124"/>
      <c r="R395" s="124"/>
      <c r="S395" s="124"/>
    </row>
    <row r="396" spans="13:19" x14ac:dyDescent="0.25">
      <c r="M396" s="8"/>
      <c r="N396" s="124"/>
      <c r="O396" s="124"/>
      <c r="P396" s="124"/>
      <c r="Q396" s="124"/>
      <c r="R396" s="124"/>
      <c r="S396" s="124"/>
    </row>
    <row r="397" spans="13:19" x14ac:dyDescent="0.25">
      <c r="M397" s="8"/>
      <c r="N397" s="124"/>
      <c r="O397" s="124"/>
      <c r="P397" s="124"/>
      <c r="Q397" s="124"/>
      <c r="R397" s="124"/>
      <c r="S397" s="124"/>
    </row>
    <row r="398" spans="13:19" x14ac:dyDescent="0.25">
      <c r="M398" s="8"/>
      <c r="N398" s="124"/>
      <c r="O398" s="124"/>
      <c r="P398" s="124"/>
      <c r="Q398" s="124"/>
      <c r="R398" s="124"/>
      <c r="S398" s="124"/>
    </row>
    <row r="399" spans="13:19" x14ac:dyDescent="0.25">
      <c r="M399" s="8"/>
      <c r="N399" s="124"/>
      <c r="O399" s="124"/>
      <c r="P399" s="124"/>
      <c r="Q399" s="124"/>
      <c r="R399" s="124"/>
      <c r="S399" s="124"/>
    </row>
    <row r="400" spans="13:19" x14ac:dyDescent="0.25">
      <c r="M400" s="8"/>
      <c r="N400" s="124"/>
      <c r="O400" s="124"/>
      <c r="P400" s="124"/>
      <c r="Q400" s="124"/>
      <c r="R400" s="124"/>
      <c r="S400" s="124"/>
    </row>
    <row r="401" spans="13:19" x14ac:dyDescent="0.25">
      <c r="M401" s="8"/>
      <c r="N401" s="124"/>
      <c r="O401" s="124"/>
      <c r="P401" s="124"/>
      <c r="Q401" s="124"/>
      <c r="R401" s="124"/>
      <c r="S401" s="124"/>
    </row>
    <row r="402" spans="13:19" x14ac:dyDescent="0.25">
      <c r="M402" s="8"/>
      <c r="N402" s="124"/>
      <c r="O402" s="124"/>
      <c r="P402" s="124"/>
      <c r="Q402" s="124"/>
      <c r="R402" s="124"/>
      <c r="S402" s="124"/>
    </row>
    <row r="403" spans="13:19" x14ac:dyDescent="0.25">
      <c r="M403" s="8"/>
      <c r="N403" s="124"/>
      <c r="O403" s="124"/>
      <c r="P403" s="124"/>
      <c r="Q403" s="124"/>
      <c r="R403" s="124"/>
      <c r="S403" s="124"/>
    </row>
    <row r="404" spans="13:19" x14ac:dyDescent="0.25">
      <c r="M404" s="8"/>
      <c r="N404" s="124"/>
      <c r="O404" s="124"/>
      <c r="P404" s="124"/>
      <c r="Q404" s="124"/>
      <c r="R404" s="124"/>
      <c r="S404" s="124"/>
    </row>
    <row r="405" spans="13:19" x14ac:dyDescent="0.25">
      <c r="M405" s="8"/>
      <c r="N405" s="124"/>
      <c r="O405" s="124"/>
      <c r="P405" s="124"/>
      <c r="Q405" s="124"/>
      <c r="R405" s="124"/>
      <c r="S405" s="124"/>
    </row>
    <row r="406" spans="13:19" x14ac:dyDescent="0.25">
      <c r="M406" s="8"/>
      <c r="N406" s="124"/>
      <c r="O406" s="124"/>
      <c r="P406" s="124"/>
      <c r="Q406" s="124"/>
      <c r="R406" s="124"/>
      <c r="S406" s="124"/>
    </row>
    <row r="407" spans="13:19" x14ac:dyDescent="0.25">
      <c r="M407" s="8"/>
      <c r="N407" s="124"/>
      <c r="O407" s="124"/>
      <c r="P407" s="124"/>
      <c r="Q407" s="124"/>
      <c r="R407" s="124"/>
      <c r="S407" s="124"/>
    </row>
    <row r="408" spans="13:19" x14ac:dyDescent="0.25">
      <c r="M408" s="8"/>
      <c r="N408" s="124"/>
      <c r="O408" s="124"/>
      <c r="P408" s="124"/>
      <c r="Q408" s="124"/>
      <c r="R408" s="124"/>
      <c r="S408" s="124"/>
    </row>
    <row r="409" spans="13:19" x14ac:dyDescent="0.25">
      <c r="M409" s="8"/>
      <c r="N409" s="124"/>
      <c r="O409" s="124"/>
      <c r="P409" s="124"/>
      <c r="Q409" s="124"/>
      <c r="R409" s="124"/>
      <c r="S409" s="124"/>
    </row>
    <row r="410" spans="13:19" x14ac:dyDescent="0.25">
      <c r="M410" s="8"/>
      <c r="N410" s="124"/>
      <c r="O410" s="124"/>
      <c r="P410" s="124"/>
      <c r="Q410" s="124"/>
      <c r="R410" s="124"/>
      <c r="S410" s="124"/>
    </row>
    <row r="411" spans="13:19" x14ac:dyDescent="0.25">
      <c r="M411" s="8"/>
      <c r="N411" s="124"/>
      <c r="O411" s="124"/>
      <c r="P411" s="124"/>
      <c r="Q411" s="124"/>
      <c r="R411" s="124"/>
      <c r="S411" s="124"/>
    </row>
    <row r="412" spans="13:19" x14ac:dyDescent="0.25">
      <c r="M412" s="8"/>
      <c r="N412" s="124"/>
      <c r="O412" s="124"/>
      <c r="P412" s="124"/>
      <c r="Q412" s="124"/>
      <c r="R412" s="124"/>
      <c r="S412" s="124"/>
    </row>
    <row r="413" spans="13:19" x14ac:dyDescent="0.25">
      <c r="M413" s="8"/>
      <c r="N413" s="124"/>
      <c r="O413" s="124"/>
      <c r="P413" s="124"/>
      <c r="Q413" s="124"/>
      <c r="R413" s="124"/>
      <c r="S413" s="124"/>
    </row>
    <row r="414" spans="13:19" x14ac:dyDescent="0.25">
      <c r="M414" s="8"/>
      <c r="N414" s="124"/>
      <c r="O414" s="124"/>
      <c r="P414" s="124"/>
      <c r="Q414" s="124"/>
      <c r="R414" s="124"/>
      <c r="S414" s="124"/>
    </row>
    <row r="415" spans="13:19" x14ac:dyDescent="0.25">
      <c r="M415" s="8"/>
      <c r="N415" s="124"/>
      <c r="O415" s="124"/>
      <c r="P415" s="124"/>
      <c r="Q415" s="124"/>
      <c r="R415" s="124"/>
      <c r="S415" s="124"/>
    </row>
    <row r="416" spans="13:19" x14ac:dyDescent="0.25">
      <c r="M416" s="8"/>
      <c r="N416" s="124"/>
      <c r="O416" s="124"/>
      <c r="P416" s="124"/>
      <c r="Q416" s="124"/>
      <c r="R416" s="124"/>
      <c r="S416" s="124"/>
    </row>
    <row r="417" spans="13:19" x14ac:dyDescent="0.25">
      <c r="M417" s="8"/>
      <c r="N417" s="124"/>
      <c r="O417" s="124"/>
      <c r="P417" s="124"/>
      <c r="Q417" s="124"/>
      <c r="R417" s="124"/>
      <c r="S417" s="124"/>
    </row>
    <row r="418" spans="13:19" x14ac:dyDescent="0.25">
      <c r="M418" s="8"/>
      <c r="N418" s="124"/>
      <c r="O418" s="124"/>
      <c r="P418" s="124"/>
      <c r="Q418" s="124"/>
      <c r="R418" s="124"/>
      <c r="S418" s="124"/>
    </row>
    <row r="419" spans="13:19" x14ac:dyDescent="0.25">
      <c r="M419" s="8"/>
      <c r="N419" s="124"/>
      <c r="O419" s="124"/>
      <c r="P419" s="124"/>
      <c r="Q419" s="124"/>
      <c r="R419" s="124"/>
      <c r="S419" s="124"/>
    </row>
    <row r="420" spans="13:19" x14ac:dyDescent="0.25">
      <c r="M420" s="8"/>
      <c r="N420" s="124"/>
      <c r="O420" s="124"/>
      <c r="P420" s="124"/>
      <c r="Q420" s="124"/>
      <c r="R420" s="124"/>
      <c r="S420" s="124"/>
    </row>
    <row r="421" spans="13:19" x14ac:dyDescent="0.25">
      <c r="M421" s="8"/>
      <c r="N421" s="124"/>
      <c r="O421" s="124"/>
      <c r="P421" s="124"/>
      <c r="Q421" s="124"/>
      <c r="R421" s="124"/>
      <c r="S421" s="124"/>
    </row>
    <row r="422" spans="13:19" x14ac:dyDescent="0.25">
      <c r="M422" s="8"/>
      <c r="N422" s="124"/>
      <c r="O422" s="124"/>
      <c r="P422" s="124"/>
      <c r="Q422" s="124"/>
      <c r="R422" s="124"/>
      <c r="S422" s="124"/>
    </row>
    <row r="423" spans="13:19" x14ac:dyDescent="0.25">
      <c r="M423" s="8"/>
      <c r="N423" s="124"/>
      <c r="O423" s="124"/>
      <c r="P423" s="124"/>
      <c r="Q423" s="124"/>
      <c r="R423" s="124"/>
      <c r="S423" s="124"/>
    </row>
    <row r="424" spans="13:19" x14ac:dyDescent="0.25">
      <c r="M424" s="8"/>
      <c r="N424" s="124"/>
      <c r="O424" s="124"/>
      <c r="P424" s="124"/>
      <c r="Q424" s="124"/>
      <c r="R424" s="124"/>
      <c r="S424" s="124"/>
    </row>
    <row r="425" spans="13:19" x14ac:dyDescent="0.25">
      <c r="M425" s="8"/>
      <c r="N425" s="124"/>
      <c r="O425" s="124"/>
      <c r="P425" s="124"/>
      <c r="Q425" s="124"/>
      <c r="R425" s="124"/>
      <c r="S425" s="124"/>
    </row>
    <row r="426" spans="13:19" x14ac:dyDescent="0.25">
      <c r="M426" s="8"/>
      <c r="N426" s="124"/>
      <c r="O426" s="124"/>
      <c r="P426" s="124"/>
      <c r="Q426" s="124"/>
      <c r="R426" s="124"/>
      <c r="S426" s="124"/>
    </row>
    <row r="427" spans="13:19" x14ac:dyDescent="0.25">
      <c r="M427" s="8"/>
      <c r="N427" s="124"/>
      <c r="O427" s="124"/>
      <c r="P427" s="124"/>
      <c r="Q427" s="124"/>
      <c r="R427" s="124"/>
      <c r="S427" s="124"/>
    </row>
    <row r="428" spans="13:19" x14ac:dyDescent="0.25">
      <c r="M428" s="8"/>
      <c r="N428" s="124"/>
      <c r="O428" s="124"/>
      <c r="P428" s="124"/>
      <c r="Q428" s="124"/>
      <c r="R428" s="124"/>
      <c r="S428" s="124"/>
    </row>
    <row r="429" spans="13:19" x14ac:dyDescent="0.25">
      <c r="M429" s="8"/>
      <c r="N429" s="124"/>
      <c r="O429" s="124"/>
      <c r="P429" s="124"/>
      <c r="Q429" s="124"/>
      <c r="R429" s="124"/>
      <c r="S429" s="124"/>
    </row>
    <row r="430" spans="13:19" x14ac:dyDescent="0.25">
      <c r="M430" s="8"/>
      <c r="N430" s="124"/>
      <c r="O430" s="124"/>
      <c r="P430" s="124"/>
      <c r="Q430" s="124"/>
      <c r="R430" s="124"/>
      <c r="S430" s="124"/>
    </row>
    <row r="431" spans="13:19" x14ac:dyDescent="0.25">
      <c r="M431" s="8"/>
      <c r="N431" s="124"/>
      <c r="O431" s="124"/>
      <c r="P431" s="124"/>
      <c r="Q431" s="124"/>
      <c r="R431" s="124"/>
      <c r="S431" s="124"/>
    </row>
    <row r="432" spans="13:19" x14ac:dyDescent="0.25">
      <c r="M432" s="8"/>
      <c r="N432" s="124"/>
      <c r="O432" s="124"/>
      <c r="P432" s="124"/>
      <c r="Q432" s="124"/>
      <c r="R432" s="124"/>
      <c r="S432" s="124"/>
    </row>
    <row r="433" spans="13:19" x14ac:dyDescent="0.25">
      <c r="M433" s="8"/>
      <c r="N433" s="124"/>
      <c r="O433" s="124"/>
      <c r="P433" s="124"/>
      <c r="Q433" s="124"/>
      <c r="R433" s="124"/>
      <c r="S433" s="124"/>
    </row>
    <row r="434" spans="13:19" x14ac:dyDescent="0.25">
      <c r="M434" s="8"/>
      <c r="N434" s="124"/>
      <c r="O434" s="124"/>
      <c r="P434" s="124"/>
      <c r="Q434" s="124"/>
      <c r="R434" s="124"/>
      <c r="S434" s="124"/>
    </row>
    <row r="435" spans="13:19" x14ac:dyDescent="0.25">
      <c r="M435" s="8"/>
      <c r="N435" s="124"/>
      <c r="O435" s="124"/>
      <c r="P435" s="124"/>
      <c r="Q435" s="124"/>
      <c r="R435" s="124"/>
      <c r="S435" s="124"/>
    </row>
    <row r="436" spans="13:19" x14ac:dyDescent="0.25">
      <c r="M436" s="8"/>
      <c r="N436" s="124"/>
      <c r="O436" s="124"/>
      <c r="P436" s="124"/>
      <c r="Q436" s="124"/>
      <c r="R436" s="124"/>
      <c r="S436" s="124"/>
    </row>
    <row r="437" spans="13:19" x14ac:dyDescent="0.25">
      <c r="M437" s="8"/>
      <c r="N437" s="124"/>
      <c r="O437" s="124"/>
      <c r="P437" s="124"/>
      <c r="Q437" s="124"/>
      <c r="R437" s="124"/>
      <c r="S437" s="124"/>
    </row>
    <row r="438" spans="13:19" x14ac:dyDescent="0.25">
      <c r="M438" s="8"/>
      <c r="N438" s="124"/>
      <c r="O438" s="124"/>
      <c r="P438" s="124"/>
      <c r="Q438" s="124"/>
      <c r="R438" s="124"/>
      <c r="S438" s="124"/>
    </row>
    <row r="439" spans="13:19" x14ac:dyDescent="0.25">
      <c r="M439" s="8"/>
      <c r="N439" s="124"/>
      <c r="O439" s="124"/>
      <c r="P439" s="124"/>
      <c r="Q439" s="124"/>
      <c r="R439" s="124"/>
      <c r="S439" s="124"/>
    </row>
    <row r="440" spans="13:19" x14ac:dyDescent="0.25">
      <c r="M440" s="8"/>
      <c r="N440" s="124"/>
      <c r="O440" s="124"/>
      <c r="P440" s="124"/>
      <c r="Q440" s="124"/>
      <c r="R440" s="124"/>
      <c r="S440" s="124"/>
    </row>
    <row r="441" spans="13:19" x14ac:dyDescent="0.25">
      <c r="M441" s="8"/>
      <c r="N441" s="124"/>
      <c r="O441" s="124"/>
      <c r="P441" s="124"/>
      <c r="Q441" s="124"/>
      <c r="R441" s="124"/>
      <c r="S441" s="124"/>
    </row>
    <row r="442" spans="13:19" x14ac:dyDescent="0.25">
      <c r="M442" s="8"/>
      <c r="N442" s="124"/>
      <c r="O442" s="124"/>
      <c r="P442" s="124"/>
      <c r="Q442" s="124"/>
      <c r="R442" s="124"/>
      <c r="S442" s="124"/>
    </row>
    <row r="443" spans="13:19" x14ac:dyDescent="0.25">
      <c r="M443" s="8"/>
      <c r="N443" s="124"/>
      <c r="O443" s="124"/>
      <c r="P443" s="124"/>
      <c r="Q443" s="124"/>
      <c r="R443" s="124"/>
      <c r="S443" s="124"/>
    </row>
    <row r="444" spans="13:19" x14ac:dyDescent="0.25">
      <c r="M444" s="8"/>
      <c r="N444" s="124"/>
      <c r="O444" s="124"/>
      <c r="P444" s="124"/>
      <c r="Q444" s="124"/>
      <c r="R444" s="124"/>
      <c r="S444" s="124"/>
    </row>
    <row r="445" spans="13:19" x14ac:dyDescent="0.25">
      <c r="M445" s="8"/>
      <c r="N445" s="124"/>
      <c r="O445" s="124"/>
      <c r="P445" s="124"/>
      <c r="Q445" s="124"/>
      <c r="R445" s="124"/>
      <c r="S445" s="124"/>
    </row>
    <row r="446" spans="13:19" x14ac:dyDescent="0.25">
      <c r="M446" s="8"/>
      <c r="N446" s="124"/>
      <c r="O446" s="124"/>
      <c r="P446" s="124"/>
      <c r="Q446" s="124"/>
      <c r="R446" s="124"/>
      <c r="S446" s="124"/>
    </row>
    <row r="447" spans="13:19" x14ac:dyDescent="0.25">
      <c r="M447" s="8"/>
      <c r="N447" s="124"/>
      <c r="O447" s="124"/>
      <c r="P447" s="124"/>
      <c r="Q447" s="124"/>
      <c r="R447" s="124"/>
      <c r="S447" s="124"/>
    </row>
    <row r="448" spans="13:19" x14ac:dyDescent="0.25">
      <c r="M448" s="8"/>
      <c r="N448" s="124"/>
      <c r="O448" s="124"/>
      <c r="P448" s="124"/>
      <c r="Q448" s="124"/>
      <c r="R448" s="124"/>
      <c r="S448" s="124"/>
    </row>
    <row r="449" spans="13:19" x14ac:dyDescent="0.25">
      <c r="M449" s="8"/>
      <c r="N449" s="124"/>
      <c r="O449" s="124"/>
      <c r="P449" s="124"/>
      <c r="Q449" s="124"/>
      <c r="R449" s="124"/>
      <c r="S449" s="124"/>
    </row>
    <row r="450" spans="13:19" x14ac:dyDescent="0.25">
      <c r="M450" s="8"/>
      <c r="N450" s="124"/>
      <c r="O450" s="124"/>
      <c r="P450" s="124"/>
      <c r="Q450" s="124"/>
      <c r="R450" s="124"/>
      <c r="S450" s="124"/>
    </row>
    <row r="451" spans="13:19" x14ac:dyDescent="0.25">
      <c r="M451" s="8"/>
      <c r="N451" s="124"/>
      <c r="O451" s="124"/>
      <c r="P451" s="124"/>
      <c r="Q451" s="124"/>
      <c r="R451" s="124"/>
      <c r="S451" s="124"/>
    </row>
    <row r="452" spans="13:19" x14ac:dyDescent="0.25">
      <c r="M452" s="8"/>
      <c r="N452" s="124"/>
      <c r="O452" s="124"/>
      <c r="P452" s="124"/>
      <c r="Q452" s="124"/>
      <c r="R452" s="124"/>
      <c r="S452" s="124"/>
    </row>
    <row r="453" spans="13:19" x14ac:dyDescent="0.25">
      <c r="M453" s="8"/>
      <c r="N453" s="124"/>
      <c r="O453" s="124"/>
      <c r="P453" s="124"/>
      <c r="Q453" s="124"/>
      <c r="R453" s="124"/>
      <c r="S453" s="124"/>
    </row>
    <row r="454" spans="13:19" x14ac:dyDescent="0.25">
      <c r="M454" s="8"/>
      <c r="N454" s="124"/>
      <c r="O454" s="124"/>
      <c r="P454" s="124"/>
      <c r="Q454" s="124"/>
      <c r="R454" s="124"/>
      <c r="S454" s="124"/>
    </row>
    <row r="455" spans="13:19" x14ac:dyDescent="0.25">
      <c r="M455" s="8"/>
      <c r="N455" s="124"/>
      <c r="O455" s="124"/>
      <c r="P455" s="124"/>
      <c r="Q455" s="124"/>
      <c r="R455" s="124"/>
      <c r="S455" s="124"/>
    </row>
    <row r="456" spans="13:19" x14ac:dyDescent="0.25">
      <c r="M456" s="8"/>
      <c r="N456" s="124"/>
      <c r="O456" s="124"/>
      <c r="P456" s="124"/>
      <c r="Q456" s="124"/>
      <c r="R456" s="124"/>
      <c r="S456" s="124"/>
    </row>
    <row r="457" spans="13:19" x14ac:dyDescent="0.25">
      <c r="M457" s="8"/>
      <c r="N457" s="124"/>
      <c r="O457" s="124"/>
      <c r="P457" s="124"/>
      <c r="Q457" s="124"/>
      <c r="R457" s="124"/>
      <c r="S457" s="124"/>
    </row>
    <row r="458" spans="13:19" x14ac:dyDescent="0.25">
      <c r="M458" s="8"/>
      <c r="N458" s="124"/>
      <c r="O458" s="124"/>
      <c r="P458" s="124"/>
      <c r="Q458" s="124"/>
      <c r="R458" s="124"/>
      <c r="S458" s="124"/>
    </row>
    <row r="459" spans="13:19" x14ac:dyDescent="0.25">
      <c r="M459" s="8"/>
      <c r="N459" s="124"/>
      <c r="O459" s="124"/>
      <c r="P459" s="124"/>
      <c r="Q459" s="124"/>
      <c r="R459" s="124"/>
      <c r="S459" s="124"/>
    </row>
    <row r="460" spans="13:19" x14ac:dyDescent="0.25">
      <c r="M460" s="8"/>
      <c r="N460" s="124"/>
      <c r="O460" s="124"/>
      <c r="P460" s="124"/>
      <c r="Q460" s="124"/>
      <c r="R460" s="124"/>
      <c r="S460" s="124"/>
    </row>
    <row r="461" spans="13:19" x14ac:dyDescent="0.25">
      <c r="M461" s="8"/>
      <c r="N461" s="124"/>
      <c r="O461" s="124"/>
      <c r="P461" s="124"/>
      <c r="Q461" s="124"/>
      <c r="R461" s="124"/>
      <c r="S461" s="124"/>
    </row>
    <row r="462" spans="13:19" x14ac:dyDescent="0.25">
      <c r="M462" s="8"/>
      <c r="N462" s="124"/>
      <c r="O462" s="124"/>
      <c r="P462" s="124"/>
      <c r="Q462" s="124"/>
      <c r="R462" s="124"/>
      <c r="S462" s="124"/>
    </row>
    <row r="463" spans="13:19" x14ac:dyDescent="0.25">
      <c r="M463" s="8"/>
      <c r="N463" s="124"/>
      <c r="O463" s="124"/>
      <c r="P463" s="124"/>
      <c r="Q463" s="124"/>
      <c r="R463" s="124"/>
      <c r="S463" s="124"/>
    </row>
    <row r="464" spans="13:19" x14ac:dyDescent="0.25">
      <c r="M464" s="8"/>
      <c r="N464" s="124"/>
      <c r="O464" s="124"/>
      <c r="P464" s="124"/>
      <c r="Q464" s="124"/>
      <c r="R464" s="124"/>
      <c r="S464" s="124"/>
    </row>
    <row r="465" spans="13:19" x14ac:dyDescent="0.25">
      <c r="M465" s="8"/>
      <c r="N465" s="124"/>
      <c r="O465" s="124"/>
      <c r="P465" s="124"/>
      <c r="Q465" s="124"/>
      <c r="R465" s="124"/>
      <c r="S465" s="124"/>
    </row>
    <row r="466" spans="13:19" x14ac:dyDescent="0.25">
      <c r="M466" s="8"/>
      <c r="N466" s="124"/>
      <c r="O466" s="124"/>
      <c r="P466" s="124"/>
      <c r="Q466" s="124"/>
      <c r="R466" s="124"/>
      <c r="S466" s="124"/>
    </row>
    <row r="467" spans="13:19" x14ac:dyDescent="0.25">
      <c r="M467" s="8"/>
      <c r="N467" s="124"/>
      <c r="O467" s="124"/>
      <c r="P467" s="124"/>
      <c r="Q467" s="124"/>
      <c r="R467" s="124"/>
      <c r="S467" s="124"/>
    </row>
    <row r="468" spans="13:19" x14ac:dyDescent="0.25">
      <c r="M468" s="8"/>
      <c r="N468" s="124"/>
      <c r="O468" s="124"/>
      <c r="P468" s="124"/>
      <c r="Q468" s="124"/>
      <c r="R468" s="124"/>
      <c r="S468" s="124"/>
    </row>
    <row r="469" spans="13:19" x14ac:dyDescent="0.25">
      <c r="M469" s="8"/>
      <c r="N469" s="124"/>
      <c r="O469" s="124"/>
      <c r="P469" s="124"/>
      <c r="Q469" s="124"/>
      <c r="R469" s="124"/>
      <c r="S469" s="124"/>
    </row>
    <row r="470" spans="13:19" x14ac:dyDescent="0.25">
      <c r="M470" s="8"/>
      <c r="N470" s="124"/>
      <c r="O470" s="124"/>
      <c r="P470" s="124"/>
      <c r="Q470" s="124"/>
      <c r="R470" s="124"/>
      <c r="S470" s="124"/>
    </row>
    <row r="471" spans="13:19" x14ac:dyDescent="0.25">
      <c r="M471" s="8"/>
      <c r="N471" s="124"/>
      <c r="O471" s="124"/>
      <c r="P471" s="124"/>
      <c r="Q471" s="124"/>
      <c r="R471" s="124"/>
      <c r="S471" s="124"/>
    </row>
    <row r="472" spans="13:19" x14ac:dyDescent="0.25">
      <c r="M472" s="8"/>
      <c r="N472" s="124"/>
      <c r="O472" s="124"/>
      <c r="P472" s="124"/>
      <c r="Q472" s="124"/>
      <c r="R472" s="124"/>
      <c r="S472" s="124"/>
    </row>
    <row r="473" spans="13:19" x14ac:dyDescent="0.25">
      <c r="M473" s="8"/>
      <c r="N473" s="124"/>
      <c r="O473" s="124"/>
      <c r="P473" s="124"/>
      <c r="Q473" s="124"/>
      <c r="R473" s="124"/>
      <c r="S473" s="124"/>
    </row>
    <row r="474" spans="13:19" x14ac:dyDescent="0.25">
      <c r="M474" s="8"/>
      <c r="N474" s="124"/>
      <c r="O474" s="124"/>
      <c r="P474" s="124"/>
      <c r="Q474" s="124"/>
      <c r="R474" s="124"/>
      <c r="S474" s="124"/>
    </row>
    <row r="475" spans="13:19" x14ac:dyDescent="0.25">
      <c r="M475" s="8"/>
      <c r="N475" s="124"/>
      <c r="O475" s="124"/>
      <c r="P475" s="124"/>
      <c r="Q475" s="124"/>
      <c r="R475" s="124"/>
      <c r="S475" s="124"/>
    </row>
    <row r="476" spans="13:19" x14ac:dyDescent="0.25">
      <c r="M476" s="8"/>
      <c r="N476" s="124"/>
      <c r="O476" s="124"/>
      <c r="P476" s="124"/>
      <c r="Q476" s="124"/>
      <c r="R476" s="124"/>
      <c r="S476" s="124"/>
    </row>
    <row r="477" spans="13:19" x14ac:dyDescent="0.25">
      <c r="M477" s="8"/>
      <c r="N477" s="124"/>
      <c r="O477" s="124"/>
      <c r="P477" s="124"/>
      <c r="Q477" s="124"/>
      <c r="R477" s="124"/>
      <c r="S477" s="124"/>
    </row>
    <row r="478" spans="13:19" x14ac:dyDescent="0.25">
      <c r="M478" s="8"/>
      <c r="N478" s="124"/>
      <c r="O478" s="124"/>
      <c r="P478" s="124"/>
      <c r="Q478" s="124"/>
      <c r="R478" s="124"/>
      <c r="S478" s="124"/>
    </row>
    <row r="479" spans="13:19" x14ac:dyDescent="0.25">
      <c r="M479" s="8"/>
      <c r="N479" s="124"/>
      <c r="O479" s="124"/>
      <c r="P479" s="124"/>
      <c r="Q479" s="124"/>
      <c r="R479" s="124"/>
      <c r="S479" s="124"/>
    </row>
    <row r="480" spans="13:19" x14ac:dyDescent="0.25">
      <c r="M480" s="8"/>
      <c r="N480" s="124"/>
      <c r="O480" s="124"/>
      <c r="P480" s="124"/>
      <c r="Q480" s="124"/>
      <c r="R480" s="124"/>
      <c r="S480" s="124"/>
    </row>
    <row r="481" spans="13:19" x14ac:dyDescent="0.25">
      <c r="M481" s="8"/>
      <c r="N481" s="124"/>
      <c r="O481" s="124"/>
      <c r="P481" s="124"/>
      <c r="Q481" s="124"/>
      <c r="R481" s="124"/>
      <c r="S481" s="124"/>
    </row>
    <row r="482" spans="13:19" x14ac:dyDescent="0.25">
      <c r="M482" s="8"/>
      <c r="N482" s="124"/>
      <c r="O482" s="124"/>
      <c r="P482" s="124"/>
      <c r="Q482" s="124"/>
      <c r="R482" s="124"/>
      <c r="S482" s="124"/>
    </row>
    <row r="483" spans="13:19" x14ac:dyDescent="0.25">
      <c r="M483" s="8"/>
      <c r="N483" s="124"/>
      <c r="O483" s="124"/>
      <c r="P483" s="124"/>
      <c r="Q483" s="124"/>
      <c r="R483" s="124"/>
      <c r="S483" s="124"/>
    </row>
    <row r="484" spans="13:19" x14ac:dyDescent="0.25">
      <c r="M484" s="8"/>
      <c r="N484" s="124"/>
      <c r="O484" s="124"/>
      <c r="P484" s="124"/>
      <c r="Q484" s="124"/>
      <c r="R484" s="124"/>
      <c r="S484" s="124"/>
    </row>
    <row r="485" spans="13:19" x14ac:dyDescent="0.25">
      <c r="M485" s="8"/>
      <c r="N485" s="124"/>
      <c r="O485" s="124"/>
      <c r="P485" s="124"/>
      <c r="Q485" s="124"/>
      <c r="R485" s="124"/>
      <c r="S485" s="124"/>
    </row>
    <row r="486" spans="13:19" x14ac:dyDescent="0.25">
      <c r="M486" s="8"/>
      <c r="N486" s="124"/>
      <c r="O486" s="124"/>
      <c r="P486" s="124"/>
      <c r="Q486" s="124"/>
      <c r="R486" s="124"/>
      <c r="S486" s="124"/>
    </row>
    <row r="487" spans="13:19" x14ac:dyDescent="0.25">
      <c r="M487" s="8"/>
      <c r="N487" s="124"/>
      <c r="O487" s="124"/>
      <c r="P487" s="124"/>
      <c r="Q487" s="124"/>
      <c r="R487" s="124"/>
      <c r="S487" s="124"/>
    </row>
    <row r="488" spans="13:19" x14ac:dyDescent="0.25">
      <c r="M488" s="8"/>
      <c r="N488" s="124"/>
      <c r="O488" s="124"/>
      <c r="P488" s="124"/>
      <c r="Q488" s="124"/>
      <c r="R488" s="124"/>
      <c r="S488" s="124"/>
    </row>
    <row r="489" spans="13:19" x14ac:dyDescent="0.25">
      <c r="M489" s="8"/>
      <c r="N489" s="124"/>
      <c r="O489" s="124"/>
      <c r="P489" s="124"/>
      <c r="Q489" s="124"/>
      <c r="R489" s="124"/>
      <c r="S489" s="124"/>
    </row>
    <row r="490" spans="13:19" x14ac:dyDescent="0.25">
      <c r="M490" s="8"/>
      <c r="N490" s="124"/>
      <c r="O490" s="124"/>
      <c r="P490" s="124"/>
      <c r="Q490" s="124"/>
      <c r="R490" s="124"/>
      <c r="S490" s="124"/>
    </row>
    <row r="491" spans="13:19" x14ac:dyDescent="0.25">
      <c r="M491" s="8"/>
      <c r="N491" s="124"/>
      <c r="O491" s="124"/>
      <c r="P491" s="124"/>
      <c r="Q491" s="124"/>
      <c r="R491" s="124"/>
      <c r="S491" s="124"/>
    </row>
    <row r="492" spans="13:19" x14ac:dyDescent="0.25">
      <c r="M492" s="8"/>
      <c r="N492" s="124"/>
      <c r="O492" s="124"/>
      <c r="P492" s="124"/>
      <c r="Q492" s="124"/>
      <c r="R492" s="124"/>
      <c r="S492" s="124"/>
    </row>
    <row r="493" spans="13:19" x14ac:dyDescent="0.25">
      <c r="M493" s="8"/>
      <c r="N493" s="124"/>
      <c r="O493" s="124"/>
      <c r="P493" s="124"/>
      <c r="Q493" s="124"/>
      <c r="R493" s="124"/>
      <c r="S493" s="124"/>
    </row>
    <row r="494" spans="13:19" x14ac:dyDescent="0.25">
      <c r="M494" s="8"/>
      <c r="N494" s="124"/>
      <c r="O494" s="124"/>
      <c r="P494" s="124"/>
      <c r="Q494" s="124"/>
      <c r="R494" s="124"/>
      <c r="S494" s="124"/>
    </row>
    <row r="495" spans="13:19" x14ac:dyDescent="0.25">
      <c r="M495" s="8"/>
      <c r="N495" s="124"/>
      <c r="O495" s="124"/>
      <c r="P495" s="124"/>
      <c r="Q495" s="124"/>
      <c r="R495" s="124"/>
      <c r="S495" s="124"/>
    </row>
    <row r="496" spans="13:19" x14ac:dyDescent="0.25">
      <c r="M496" s="8"/>
      <c r="N496" s="124"/>
      <c r="O496" s="124"/>
      <c r="P496" s="124"/>
      <c r="Q496" s="124"/>
      <c r="R496" s="124"/>
      <c r="S496" s="124"/>
    </row>
    <row r="497" spans="13:19" x14ac:dyDescent="0.25">
      <c r="M497" s="8"/>
      <c r="N497" s="124"/>
      <c r="O497" s="124"/>
      <c r="P497" s="124"/>
      <c r="Q497" s="124"/>
      <c r="R497" s="124"/>
      <c r="S497" s="124"/>
    </row>
    <row r="498" spans="13:19" x14ac:dyDescent="0.25">
      <c r="M498" s="8"/>
      <c r="N498" s="124"/>
      <c r="O498" s="124"/>
      <c r="P498" s="124"/>
      <c r="Q498" s="124"/>
      <c r="R498" s="124"/>
      <c r="S498" s="124"/>
    </row>
    <row r="499" spans="13:19" x14ac:dyDescent="0.25">
      <c r="M499" s="8"/>
      <c r="N499" s="124"/>
      <c r="O499" s="124"/>
      <c r="P499" s="124"/>
      <c r="Q499" s="124"/>
      <c r="R499" s="124"/>
      <c r="S499" s="124"/>
    </row>
    <row r="500" spans="13:19" x14ac:dyDescent="0.25">
      <c r="M500" s="8"/>
      <c r="N500" s="124"/>
      <c r="O500" s="124"/>
      <c r="P500" s="124"/>
      <c r="Q500" s="124"/>
      <c r="R500" s="124"/>
      <c r="S500" s="124"/>
    </row>
    <row r="501" spans="13:19" x14ac:dyDescent="0.25">
      <c r="M501" s="8"/>
      <c r="N501" s="124"/>
      <c r="O501" s="124"/>
      <c r="P501" s="124"/>
      <c r="Q501" s="124"/>
      <c r="R501" s="124"/>
      <c r="S501" s="124"/>
    </row>
    <row r="502" spans="13:19" x14ac:dyDescent="0.25">
      <c r="M502" s="8"/>
      <c r="N502" s="124"/>
      <c r="O502" s="124"/>
      <c r="P502" s="124"/>
      <c r="Q502" s="124"/>
      <c r="R502" s="124"/>
      <c r="S502" s="124"/>
    </row>
    <row r="503" spans="13:19" x14ac:dyDescent="0.25">
      <c r="M503" s="8"/>
      <c r="N503" s="124"/>
      <c r="O503" s="124"/>
      <c r="P503" s="124"/>
      <c r="Q503" s="124"/>
      <c r="R503" s="124"/>
      <c r="S503" s="124"/>
    </row>
    <row r="504" spans="13:19" x14ac:dyDescent="0.25">
      <c r="M504" s="8"/>
      <c r="N504" s="124"/>
      <c r="O504" s="124"/>
      <c r="P504" s="124"/>
      <c r="Q504" s="124"/>
      <c r="R504" s="124"/>
      <c r="S504" s="124"/>
    </row>
    <row r="505" spans="13:19" x14ac:dyDescent="0.25">
      <c r="M505" s="8"/>
      <c r="N505" s="124"/>
      <c r="O505" s="124"/>
      <c r="P505" s="124"/>
      <c r="Q505" s="124"/>
      <c r="R505" s="124"/>
      <c r="S505" s="124"/>
    </row>
    <row r="506" spans="13:19" x14ac:dyDescent="0.25">
      <c r="M506" s="8"/>
      <c r="N506" s="124"/>
      <c r="O506" s="124"/>
      <c r="P506" s="124"/>
      <c r="Q506" s="124"/>
      <c r="R506" s="124"/>
      <c r="S506" s="124"/>
    </row>
    <row r="507" spans="13:19" x14ac:dyDescent="0.25">
      <c r="M507" s="8"/>
      <c r="N507" s="124"/>
      <c r="O507" s="124"/>
      <c r="P507" s="124"/>
      <c r="Q507" s="124"/>
      <c r="R507" s="124"/>
      <c r="S507" s="124"/>
    </row>
    <row r="508" spans="13:19" x14ac:dyDescent="0.25">
      <c r="M508" s="8"/>
      <c r="N508" s="124"/>
      <c r="O508" s="124"/>
      <c r="P508" s="124"/>
      <c r="Q508" s="124"/>
      <c r="R508" s="124"/>
      <c r="S508" s="124"/>
    </row>
    <row r="509" spans="13:19" x14ac:dyDescent="0.25">
      <c r="M509" s="8"/>
      <c r="N509" s="124"/>
      <c r="O509" s="124"/>
      <c r="P509" s="124"/>
      <c r="Q509" s="124"/>
      <c r="R509" s="124"/>
      <c r="S509" s="124"/>
    </row>
    <row r="510" spans="13:19" x14ac:dyDescent="0.25">
      <c r="M510" s="8"/>
      <c r="N510" s="124"/>
      <c r="O510" s="124"/>
      <c r="P510" s="124"/>
      <c r="Q510" s="124"/>
      <c r="R510" s="124"/>
      <c r="S510" s="124"/>
    </row>
    <row r="511" spans="13:19" x14ac:dyDescent="0.25">
      <c r="M511" s="8"/>
      <c r="N511" s="124"/>
      <c r="O511" s="124"/>
      <c r="P511" s="124"/>
      <c r="Q511" s="124"/>
      <c r="R511" s="124"/>
      <c r="S511" s="124"/>
    </row>
    <row r="512" spans="13:19" x14ac:dyDescent="0.25">
      <c r="M512" s="8"/>
      <c r="N512" s="124"/>
      <c r="O512" s="124"/>
      <c r="P512" s="124"/>
      <c r="Q512" s="124"/>
      <c r="R512" s="124"/>
      <c r="S512" s="124"/>
    </row>
    <row r="513" spans="13:19" x14ac:dyDescent="0.25">
      <c r="M513" s="8"/>
      <c r="N513" s="124"/>
      <c r="O513" s="124"/>
      <c r="P513" s="124"/>
      <c r="Q513" s="124"/>
      <c r="R513" s="124"/>
      <c r="S513" s="124"/>
    </row>
    <row r="514" spans="13:19" x14ac:dyDescent="0.25">
      <c r="M514" s="8"/>
      <c r="N514" s="124"/>
      <c r="O514" s="124"/>
      <c r="P514" s="124"/>
      <c r="Q514" s="124"/>
      <c r="R514" s="124"/>
      <c r="S514" s="124"/>
    </row>
    <row r="515" spans="13:19" x14ac:dyDescent="0.25">
      <c r="M515" s="8"/>
      <c r="N515" s="124"/>
      <c r="O515" s="124"/>
      <c r="P515" s="124"/>
      <c r="Q515" s="124"/>
      <c r="R515" s="124"/>
      <c r="S515" s="124"/>
    </row>
    <row r="516" spans="13:19" x14ac:dyDescent="0.25">
      <c r="M516" s="8"/>
      <c r="N516" s="124"/>
      <c r="O516" s="124"/>
      <c r="P516" s="124"/>
      <c r="Q516" s="124"/>
      <c r="R516" s="124"/>
      <c r="S516" s="124"/>
    </row>
    <row r="517" spans="13:19" x14ac:dyDescent="0.25">
      <c r="M517" s="8"/>
      <c r="N517" s="124"/>
      <c r="O517" s="124"/>
      <c r="P517" s="124"/>
      <c r="Q517" s="124"/>
      <c r="R517" s="124"/>
      <c r="S517" s="124"/>
    </row>
    <row r="518" spans="13:19" x14ac:dyDescent="0.25">
      <c r="M518" s="8"/>
      <c r="N518" s="124"/>
      <c r="O518" s="124"/>
      <c r="P518" s="124"/>
      <c r="Q518" s="124"/>
      <c r="R518" s="124"/>
      <c r="S518" s="124"/>
    </row>
    <row r="519" spans="13:19" x14ac:dyDescent="0.25">
      <c r="M519" s="8"/>
      <c r="N519" s="124"/>
      <c r="O519" s="124"/>
      <c r="P519" s="124"/>
      <c r="Q519" s="124"/>
      <c r="R519" s="124"/>
      <c r="S519" s="124"/>
    </row>
    <row r="520" spans="13:19" x14ac:dyDescent="0.25">
      <c r="M520" s="8"/>
      <c r="N520" s="124"/>
      <c r="O520" s="124"/>
      <c r="P520" s="124"/>
      <c r="Q520" s="124"/>
      <c r="R520" s="124"/>
      <c r="S520" s="124"/>
    </row>
    <row r="521" spans="13:19" x14ac:dyDescent="0.25">
      <c r="M521" s="8"/>
      <c r="N521" s="124"/>
      <c r="O521" s="124"/>
      <c r="P521" s="124"/>
      <c r="Q521" s="124"/>
      <c r="R521" s="124"/>
      <c r="S521" s="124"/>
    </row>
    <row r="522" spans="13:19" x14ac:dyDescent="0.25">
      <c r="M522" s="8"/>
      <c r="N522" s="124"/>
      <c r="O522" s="124"/>
      <c r="P522" s="124"/>
      <c r="Q522" s="124"/>
      <c r="R522" s="124"/>
      <c r="S522" s="124"/>
    </row>
    <row r="523" spans="13:19" x14ac:dyDescent="0.25">
      <c r="M523" s="8"/>
      <c r="N523" s="124"/>
      <c r="O523" s="124"/>
      <c r="P523" s="124"/>
      <c r="Q523" s="124"/>
      <c r="R523" s="124"/>
      <c r="S523" s="124"/>
    </row>
    <row r="524" spans="13:19" x14ac:dyDescent="0.25">
      <c r="M524" s="8"/>
      <c r="N524" s="124"/>
      <c r="O524" s="124"/>
      <c r="P524" s="124"/>
      <c r="Q524" s="124"/>
      <c r="R524" s="124"/>
      <c r="S524" s="124"/>
    </row>
    <row r="525" spans="13:19" x14ac:dyDescent="0.25">
      <c r="M525" s="8"/>
      <c r="N525" s="124"/>
      <c r="O525" s="124"/>
      <c r="P525" s="124"/>
      <c r="Q525" s="124"/>
      <c r="R525" s="124"/>
      <c r="S525" s="124"/>
    </row>
    <row r="526" spans="13:19" x14ac:dyDescent="0.25">
      <c r="M526" s="8"/>
      <c r="N526" s="124"/>
      <c r="O526" s="124"/>
      <c r="P526" s="124"/>
      <c r="Q526" s="124"/>
      <c r="R526" s="124"/>
      <c r="S526" s="124"/>
    </row>
    <row r="527" spans="13:19" x14ac:dyDescent="0.25">
      <c r="M527" s="8"/>
      <c r="N527" s="124"/>
      <c r="O527" s="124"/>
      <c r="P527" s="124"/>
      <c r="Q527" s="124"/>
      <c r="R527" s="124"/>
      <c r="S527" s="124"/>
    </row>
    <row r="528" spans="13:19" x14ac:dyDescent="0.25">
      <c r="M528" s="8"/>
      <c r="N528" s="124"/>
      <c r="O528" s="124"/>
      <c r="P528" s="124"/>
      <c r="Q528" s="124"/>
      <c r="R528" s="124"/>
      <c r="S528" s="124"/>
    </row>
    <row r="529" spans="13:19" x14ac:dyDescent="0.25">
      <c r="M529" s="8"/>
      <c r="N529" s="124"/>
      <c r="O529" s="124"/>
      <c r="P529" s="124"/>
      <c r="Q529" s="124"/>
      <c r="R529" s="124"/>
      <c r="S529" s="124"/>
    </row>
    <row r="530" spans="13:19" x14ac:dyDescent="0.25">
      <c r="M530" s="8"/>
      <c r="N530" s="124"/>
      <c r="O530" s="124"/>
      <c r="P530" s="124"/>
      <c r="Q530" s="124"/>
      <c r="R530" s="124"/>
      <c r="S530" s="124"/>
    </row>
    <row r="531" spans="13:19" x14ac:dyDescent="0.25">
      <c r="M531" s="8"/>
      <c r="N531" s="124"/>
      <c r="O531" s="124"/>
      <c r="P531" s="124"/>
      <c r="Q531" s="124"/>
      <c r="R531" s="124"/>
      <c r="S531" s="124"/>
    </row>
    <row r="532" spans="13:19" x14ac:dyDescent="0.25">
      <c r="M532" s="8"/>
      <c r="N532" s="124"/>
      <c r="O532" s="124"/>
      <c r="P532" s="124"/>
      <c r="Q532" s="124"/>
      <c r="R532" s="124"/>
      <c r="S532" s="124"/>
    </row>
    <row r="533" spans="13:19" x14ac:dyDescent="0.25">
      <c r="M533" s="8"/>
      <c r="N533" s="124"/>
      <c r="O533" s="124"/>
      <c r="P533" s="124"/>
      <c r="Q533" s="124"/>
      <c r="R533" s="124"/>
      <c r="S533" s="124"/>
    </row>
    <row r="534" spans="13:19" x14ac:dyDescent="0.25">
      <c r="M534" s="8"/>
      <c r="N534" s="124"/>
      <c r="O534" s="124"/>
      <c r="P534" s="124"/>
      <c r="Q534" s="124"/>
      <c r="R534" s="124"/>
      <c r="S534" s="124"/>
    </row>
    <row r="535" spans="13:19" x14ac:dyDescent="0.25">
      <c r="M535" s="8"/>
      <c r="N535" s="124"/>
      <c r="O535" s="124"/>
      <c r="P535" s="124"/>
      <c r="Q535" s="124"/>
      <c r="R535" s="124"/>
      <c r="S535" s="124"/>
    </row>
    <row r="536" spans="13:19" x14ac:dyDescent="0.25">
      <c r="M536" s="8"/>
      <c r="N536" s="124"/>
      <c r="O536" s="124"/>
      <c r="P536" s="124"/>
      <c r="Q536" s="124"/>
      <c r="R536" s="124"/>
      <c r="S536" s="124"/>
    </row>
    <row r="537" spans="13:19" x14ac:dyDescent="0.25">
      <c r="M537" s="8"/>
      <c r="N537" s="124"/>
      <c r="O537" s="124"/>
      <c r="P537" s="124"/>
      <c r="Q537" s="124"/>
      <c r="R537" s="124"/>
      <c r="S537" s="124"/>
    </row>
    <row r="538" spans="13:19" x14ac:dyDescent="0.25">
      <c r="M538" s="8"/>
      <c r="N538" s="124"/>
      <c r="O538" s="124"/>
      <c r="P538" s="124"/>
      <c r="Q538" s="124"/>
      <c r="R538" s="124"/>
      <c r="S538" s="124"/>
    </row>
    <row r="539" spans="13:19" x14ac:dyDescent="0.25">
      <c r="M539" s="8"/>
      <c r="N539" s="124"/>
      <c r="O539" s="124"/>
      <c r="P539" s="124"/>
      <c r="Q539" s="124"/>
      <c r="R539" s="124"/>
      <c r="S539" s="124"/>
    </row>
    <row r="540" spans="13:19" x14ac:dyDescent="0.25">
      <c r="M540" s="8"/>
      <c r="N540" s="124"/>
      <c r="O540" s="124"/>
      <c r="P540" s="124"/>
      <c r="Q540" s="124"/>
      <c r="R540" s="124"/>
      <c r="S540" s="124"/>
    </row>
    <row r="541" spans="13:19" x14ac:dyDescent="0.25">
      <c r="M541" s="8"/>
      <c r="N541" s="124"/>
      <c r="O541" s="124"/>
      <c r="P541" s="124"/>
      <c r="Q541" s="124"/>
      <c r="R541" s="124"/>
      <c r="S541" s="124"/>
    </row>
    <row r="542" spans="13:19" x14ac:dyDescent="0.25">
      <c r="M542" s="8"/>
      <c r="N542" s="124"/>
      <c r="O542" s="124"/>
      <c r="P542" s="124"/>
      <c r="Q542" s="124"/>
      <c r="R542" s="124"/>
      <c r="S542" s="124"/>
    </row>
    <row r="543" spans="13:19" x14ac:dyDescent="0.25">
      <c r="M543" s="8"/>
      <c r="N543" s="124"/>
      <c r="O543" s="124"/>
      <c r="P543" s="124"/>
      <c r="Q543" s="124"/>
      <c r="R543" s="124"/>
      <c r="S543" s="124"/>
    </row>
    <row r="544" spans="13:19" x14ac:dyDescent="0.25">
      <c r="M544" s="8"/>
      <c r="N544" s="124"/>
      <c r="O544" s="124"/>
      <c r="P544" s="124"/>
      <c r="Q544" s="124"/>
      <c r="R544" s="124"/>
      <c r="S544" s="124"/>
    </row>
    <row r="545" spans="13:19" x14ac:dyDescent="0.25">
      <c r="M545" s="8"/>
      <c r="N545" s="124"/>
      <c r="O545" s="124"/>
      <c r="P545" s="124"/>
      <c r="Q545" s="124"/>
      <c r="R545" s="124"/>
      <c r="S545" s="124"/>
    </row>
    <row r="546" spans="13:19" x14ac:dyDescent="0.25">
      <c r="M546" s="8"/>
      <c r="N546" s="124"/>
      <c r="O546" s="124"/>
      <c r="P546" s="124"/>
      <c r="Q546" s="124"/>
      <c r="R546" s="124"/>
      <c r="S546" s="124"/>
    </row>
    <row r="547" spans="13:19" x14ac:dyDescent="0.25">
      <c r="M547" s="8"/>
      <c r="N547" s="124"/>
      <c r="O547" s="124"/>
      <c r="P547" s="124"/>
      <c r="Q547" s="124"/>
      <c r="R547" s="124"/>
      <c r="S547" s="124"/>
    </row>
    <row r="548" spans="13:19" x14ac:dyDescent="0.25">
      <c r="M548" s="8"/>
      <c r="N548" s="124"/>
      <c r="O548" s="124"/>
      <c r="P548" s="124"/>
      <c r="Q548" s="124"/>
      <c r="R548" s="124"/>
      <c r="S548" s="124"/>
    </row>
    <row r="549" spans="13:19" x14ac:dyDescent="0.25">
      <c r="M549" s="8"/>
      <c r="N549" s="124"/>
      <c r="O549" s="124"/>
      <c r="P549" s="124"/>
      <c r="Q549" s="124"/>
      <c r="R549" s="124"/>
      <c r="S549" s="124"/>
    </row>
    <row r="550" spans="13:19" x14ac:dyDescent="0.25">
      <c r="M550" s="8"/>
      <c r="N550" s="124"/>
      <c r="O550" s="124"/>
      <c r="P550" s="124"/>
      <c r="Q550" s="124"/>
      <c r="R550" s="124"/>
      <c r="S550" s="124"/>
    </row>
    <row r="551" spans="13:19" x14ac:dyDescent="0.25">
      <c r="M551" s="8"/>
      <c r="N551" s="124"/>
      <c r="O551" s="124"/>
      <c r="P551" s="124"/>
      <c r="Q551" s="124"/>
      <c r="R551" s="124"/>
      <c r="S551" s="124"/>
    </row>
    <row r="552" spans="13:19" x14ac:dyDescent="0.25">
      <c r="M552" s="8"/>
      <c r="N552" s="124"/>
      <c r="O552" s="124"/>
      <c r="P552" s="124"/>
      <c r="Q552" s="124"/>
      <c r="R552" s="124"/>
      <c r="S552" s="124"/>
    </row>
    <row r="553" spans="13:19" x14ac:dyDescent="0.25">
      <c r="M553" s="8"/>
      <c r="N553" s="124"/>
      <c r="O553" s="124"/>
      <c r="P553" s="124"/>
      <c r="Q553" s="124"/>
      <c r="R553" s="124"/>
      <c r="S553" s="124"/>
    </row>
    <row r="554" spans="13:19" x14ac:dyDescent="0.25">
      <c r="M554" s="8"/>
      <c r="N554" s="124"/>
      <c r="O554" s="124"/>
      <c r="P554" s="124"/>
      <c r="Q554" s="124"/>
      <c r="R554" s="124"/>
      <c r="S554" s="124"/>
    </row>
    <row r="555" spans="13:19" x14ac:dyDescent="0.25">
      <c r="M555" s="8"/>
      <c r="N555" s="124"/>
      <c r="O555" s="124"/>
      <c r="P555" s="124"/>
      <c r="Q555" s="124"/>
      <c r="R555" s="124"/>
      <c r="S555" s="124"/>
    </row>
    <row r="556" spans="13:19" x14ac:dyDescent="0.25">
      <c r="M556" s="8"/>
      <c r="N556" s="124"/>
      <c r="O556" s="124"/>
      <c r="P556" s="124"/>
      <c r="Q556" s="124"/>
      <c r="R556" s="124"/>
      <c r="S556" s="124"/>
    </row>
    <row r="557" spans="13:19" x14ac:dyDescent="0.25">
      <c r="M557" s="8"/>
      <c r="N557" s="124"/>
      <c r="O557" s="124"/>
      <c r="P557" s="124"/>
      <c r="Q557" s="124"/>
      <c r="R557" s="124"/>
      <c r="S557" s="124"/>
    </row>
    <row r="558" spans="13:19" x14ac:dyDescent="0.25">
      <c r="M558" s="8"/>
      <c r="N558" s="124"/>
      <c r="O558" s="124"/>
      <c r="P558" s="124"/>
      <c r="Q558" s="124"/>
      <c r="R558" s="124"/>
      <c r="S558" s="124"/>
    </row>
    <row r="559" spans="13:19" x14ac:dyDescent="0.25">
      <c r="M559" s="8"/>
      <c r="N559" s="124"/>
      <c r="O559" s="124"/>
      <c r="P559" s="124"/>
      <c r="Q559" s="124"/>
      <c r="R559" s="124"/>
      <c r="S559" s="124"/>
    </row>
    <row r="560" spans="13:19" x14ac:dyDescent="0.25">
      <c r="M560" s="8"/>
      <c r="N560" s="124"/>
      <c r="O560" s="124"/>
      <c r="P560" s="124"/>
      <c r="Q560" s="124"/>
      <c r="R560" s="124"/>
      <c r="S560" s="124"/>
    </row>
    <row r="561" spans="13:19" x14ac:dyDescent="0.25">
      <c r="M561" s="8"/>
      <c r="N561" s="124"/>
      <c r="O561" s="124"/>
      <c r="P561" s="124"/>
      <c r="Q561" s="124"/>
      <c r="R561" s="124"/>
      <c r="S561" s="124"/>
    </row>
    <row r="562" spans="13:19" x14ac:dyDescent="0.25">
      <c r="M562" s="8"/>
      <c r="N562" s="124"/>
      <c r="O562" s="124"/>
      <c r="P562" s="124"/>
      <c r="Q562" s="124"/>
      <c r="R562" s="124"/>
      <c r="S562" s="124"/>
    </row>
    <row r="563" spans="13:19" x14ac:dyDescent="0.25">
      <c r="M563" s="8"/>
      <c r="N563" s="124"/>
      <c r="O563" s="124"/>
      <c r="P563" s="124"/>
      <c r="Q563" s="124"/>
      <c r="R563" s="124"/>
      <c r="S563" s="124"/>
    </row>
    <row r="564" spans="13:19" x14ac:dyDescent="0.25">
      <c r="M564" s="8"/>
      <c r="N564" s="124"/>
      <c r="O564" s="124"/>
      <c r="P564" s="124"/>
      <c r="Q564" s="124"/>
      <c r="R564" s="124"/>
      <c r="S564" s="124"/>
    </row>
    <row r="565" spans="13:19" x14ac:dyDescent="0.25">
      <c r="M565" s="8"/>
      <c r="N565" s="124"/>
      <c r="O565" s="124"/>
      <c r="P565" s="124"/>
      <c r="Q565" s="124"/>
      <c r="R565" s="124"/>
      <c r="S565" s="124"/>
    </row>
    <row r="566" spans="13:19" x14ac:dyDescent="0.25">
      <c r="M566" s="8"/>
      <c r="N566" s="124"/>
      <c r="O566" s="124"/>
      <c r="P566" s="124"/>
      <c r="Q566" s="124"/>
      <c r="R566" s="124"/>
      <c r="S566" s="124"/>
    </row>
    <row r="567" spans="13:19" x14ac:dyDescent="0.25">
      <c r="M567" s="8"/>
      <c r="N567" s="124"/>
      <c r="O567" s="124"/>
      <c r="P567" s="124"/>
      <c r="Q567" s="124"/>
      <c r="R567" s="124"/>
      <c r="S567" s="124"/>
    </row>
    <row r="568" spans="13:19" x14ac:dyDescent="0.25">
      <c r="M568" s="8"/>
      <c r="N568" s="124"/>
      <c r="O568" s="124"/>
      <c r="P568" s="124"/>
      <c r="Q568" s="124"/>
      <c r="R568" s="124"/>
      <c r="S568" s="124"/>
    </row>
    <row r="569" spans="13:19" x14ac:dyDescent="0.25">
      <c r="M569" s="8"/>
      <c r="N569" s="124"/>
      <c r="O569" s="124"/>
      <c r="P569" s="124"/>
      <c r="Q569" s="124"/>
      <c r="R569" s="124"/>
      <c r="S569" s="124"/>
    </row>
    <row r="570" spans="13:19" x14ac:dyDescent="0.25">
      <c r="M570" s="8"/>
      <c r="N570" s="124"/>
      <c r="O570" s="124"/>
      <c r="P570" s="124"/>
      <c r="Q570" s="124"/>
      <c r="R570" s="124"/>
      <c r="S570" s="124"/>
    </row>
    <row r="571" spans="13:19" x14ac:dyDescent="0.25">
      <c r="M571" s="8"/>
      <c r="N571" s="124"/>
      <c r="O571" s="124"/>
      <c r="P571" s="124"/>
      <c r="Q571" s="124"/>
      <c r="R571" s="124"/>
      <c r="S571" s="124"/>
    </row>
    <row r="572" spans="13:19" x14ac:dyDescent="0.25">
      <c r="M572" s="8"/>
      <c r="N572" s="124"/>
      <c r="O572" s="124"/>
      <c r="P572" s="124"/>
      <c r="Q572" s="124"/>
      <c r="R572" s="124"/>
      <c r="S572" s="124"/>
    </row>
    <row r="573" spans="13:19" x14ac:dyDescent="0.25">
      <c r="M573" s="8"/>
      <c r="N573" s="124"/>
      <c r="O573" s="124"/>
      <c r="P573" s="124"/>
      <c r="Q573" s="124"/>
      <c r="R573" s="124"/>
      <c r="S573" s="124"/>
    </row>
    <row r="574" spans="13:19" x14ac:dyDescent="0.25">
      <c r="M574" s="8"/>
      <c r="N574" s="124"/>
      <c r="O574" s="124"/>
      <c r="P574" s="124"/>
      <c r="Q574" s="124"/>
      <c r="R574" s="124"/>
      <c r="S574" s="124"/>
    </row>
    <row r="575" spans="13:19" x14ac:dyDescent="0.25">
      <c r="M575" s="8"/>
      <c r="N575" s="124"/>
      <c r="O575" s="124"/>
      <c r="P575" s="124"/>
      <c r="Q575" s="124"/>
      <c r="R575" s="124"/>
      <c r="S575" s="124"/>
    </row>
    <row r="576" spans="13:19" x14ac:dyDescent="0.25">
      <c r="M576" s="8"/>
      <c r="N576" s="124"/>
      <c r="O576" s="124"/>
      <c r="P576" s="124"/>
      <c r="Q576" s="124"/>
      <c r="R576" s="124"/>
      <c r="S576" s="124"/>
    </row>
    <row r="577" spans="13:19" x14ac:dyDescent="0.25">
      <c r="M577" s="8"/>
      <c r="N577" s="124"/>
      <c r="O577" s="124"/>
      <c r="P577" s="124"/>
      <c r="Q577" s="124"/>
      <c r="R577" s="124"/>
      <c r="S577" s="124"/>
    </row>
    <row r="578" spans="13:19" x14ac:dyDescent="0.25">
      <c r="M578" s="8"/>
      <c r="N578" s="124"/>
      <c r="O578" s="124"/>
      <c r="P578" s="124"/>
      <c r="Q578" s="124"/>
      <c r="R578" s="124"/>
      <c r="S578" s="124"/>
    </row>
    <row r="579" spans="13:19" x14ac:dyDescent="0.25">
      <c r="M579" s="8"/>
      <c r="N579" s="124"/>
      <c r="O579" s="124"/>
      <c r="P579" s="124"/>
      <c r="Q579" s="124"/>
      <c r="R579" s="124"/>
      <c r="S579" s="124"/>
    </row>
    <row r="580" spans="13:19" x14ac:dyDescent="0.25">
      <c r="M580" s="8"/>
      <c r="N580" s="124"/>
      <c r="O580" s="124"/>
      <c r="P580" s="124"/>
      <c r="Q580" s="124"/>
      <c r="R580" s="124"/>
      <c r="S580" s="124"/>
    </row>
    <row r="581" spans="13:19" x14ac:dyDescent="0.25">
      <c r="M581" s="8"/>
      <c r="N581" s="124"/>
      <c r="O581" s="124"/>
      <c r="P581" s="124"/>
      <c r="Q581" s="124"/>
      <c r="R581" s="124"/>
      <c r="S581" s="124"/>
    </row>
    <row r="582" spans="13:19" x14ac:dyDescent="0.25">
      <c r="M582" s="8"/>
      <c r="N582" s="124"/>
      <c r="O582" s="124"/>
      <c r="P582" s="124"/>
      <c r="Q582" s="124"/>
      <c r="R582" s="124"/>
      <c r="S582" s="124"/>
    </row>
    <row r="583" spans="13:19" x14ac:dyDescent="0.25">
      <c r="M583" s="8"/>
      <c r="N583" s="124"/>
      <c r="O583" s="124"/>
      <c r="P583" s="124"/>
      <c r="Q583" s="124"/>
      <c r="R583" s="124"/>
      <c r="S583" s="124"/>
    </row>
    <row r="584" spans="13:19" x14ac:dyDescent="0.25">
      <c r="M584" s="8"/>
      <c r="N584" s="124"/>
      <c r="O584" s="124"/>
      <c r="P584" s="124"/>
      <c r="Q584" s="124"/>
      <c r="R584" s="124"/>
      <c r="S584" s="124"/>
    </row>
    <row r="585" spans="13:19" x14ac:dyDescent="0.25">
      <c r="M585" s="8"/>
      <c r="N585" s="124"/>
      <c r="O585" s="124"/>
      <c r="P585" s="124"/>
      <c r="Q585" s="124"/>
      <c r="R585" s="124"/>
      <c r="S585" s="124"/>
    </row>
    <row r="586" spans="13:19" x14ac:dyDescent="0.25">
      <c r="M586" s="8"/>
      <c r="N586" s="124"/>
      <c r="O586" s="124"/>
      <c r="P586" s="124"/>
      <c r="Q586" s="124"/>
      <c r="R586" s="124"/>
      <c r="S586" s="124"/>
    </row>
    <row r="587" spans="13:19" x14ac:dyDescent="0.25">
      <c r="M587" s="8"/>
      <c r="N587" s="124"/>
      <c r="O587" s="124"/>
      <c r="P587" s="124"/>
      <c r="Q587" s="124"/>
      <c r="R587" s="124"/>
      <c r="S587" s="124"/>
    </row>
    <row r="588" spans="13:19" x14ac:dyDescent="0.25">
      <c r="M588" s="8"/>
      <c r="N588" s="124"/>
      <c r="O588" s="124"/>
      <c r="P588" s="124"/>
      <c r="Q588" s="124"/>
      <c r="R588" s="124"/>
      <c r="S588" s="124"/>
    </row>
    <row r="589" spans="13:19" x14ac:dyDescent="0.25">
      <c r="M589" s="8"/>
      <c r="N589" s="124"/>
      <c r="O589" s="124"/>
      <c r="P589" s="124"/>
      <c r="Q589" s="124"/>
      <c r="R589" s="124"/>
      <c r="S589" s="124"/>
    </row>
    <row r="590" spans="13:19" x14ac:dyDescent="0.25">
      <c r="M590" s="8"/>
      <c r="N590" s="124"/>
      <c r="O590" s="124"/>
      <c r="P590" s="124"/>
      <c r="Q590" s="124"/>
      <c r="R590" s="124"/>
      <c r="S590" s="124"/>
    </row>
    <row r="591" spans="13:19" x14ac:dyDescent="0.25">
      <c r="M591" s="8"/>
      <c r="N591" s="124"/>
      <c r="O591" s="124"/>
      <c r="P591" s="124"/>
      <c r="Q591" s="124"/>
      <c r="R591" s="124"/>
      <c r="S591" s="124"/>
    </row>
    <row r="592" spans="13:19" x14ac:dyDescent="0.25">
      <c r="M592" s="8"/>
      <c r="N592" s="124"/>
      <c r="O592" s="124"/>
      <c r="P592" s="124"/>
      <c r="Q592" s="124"/>
      <c r="R592" s="124"/>
      <c r="S592" s="124"/>
    </row>
    <row r="593" spans="13:19" x14ac:dyDescent="0.25">
      <c r="M593" s="8"/>
      <c r="N593" s="124"/>
      <c r="O593" s="124"/>
      <c r="P593" s="124"/>
      <c r="Q593" s="124"/>
      <c r="R593" s="124"/>
      <c r="S593" s="124"/>
    </row>
    <row r="594" spans="13:19" x14ac:dyDescent="0.25">
      <c r="M594" s="8"/>
      <c r="N594" s="124"/>
      <c r="O594" s="124"/>
      <c r="P594" s="124"/>
      <c r="Q594" s="124"/>
      <c r="R594" s="124"/>
      <c r="S594" s="124"/>
    </row>
    <row r="595" spans="13:19" x14ac:dyDescent="0.25">
      <c r="M595" s="8"/>
      <c r="N595" s="124"/>
      <c r="O595" s="124"/>
      <c r="P595" s="124"/>
      <c r="Q595" s="124"/>
      <c r="R595" s="124"/>
      <c r="S595" s="124"/>
    </row>
    <row r="596" spans="13:19" x14ac:dyDescent="0.25">
      <c r="M596" s="8"/>
      <c r="N596" s="124"/>
      <c r="O596" s="124"/>
      <c r="P596" s="124"/>
      <c r="Q596" s="124"/>
      <c r="R596" s="124"/>
      <c r="S596" s="124"/>
    </row>
    <row r="597" spans="13:19" x14ac:dyDescent="0.25">
      <c r="M597" s="8"/>
      <c r="N597" s="124"/>
      <c r="O597" s="124"/>
      <c r="P597" s="124"/>
      <c r="Q597" s="124"/>
      <c r="R597" s="124"/>
      <c r="S597" s="124"/>
    </row>
    <row r="598" spans="13:19" x14ac:dyDescent="0.25">
      <c r="M598" s="8"/>
      <c r="N598" s="124"/>
      <c r="O598" s="124"/>
      <c r="P598" s="124"/>
      <c r="Q598" s="124"/>
      <c r="R598" s="124"/>
      <c r="S598" s="124"/>
    </row>
    <row r="599" spans="13:19" x14ac:dyDescent="0.25">
      <c r="M599" s="8"/>
      <c r="N599" s="124"/>
      <c r="O599" s="124"/>
      <c r="P599" s="124"/>
      <c r="Q599" s="124"/>
      <c r="R599" s="124"/>
      <c r="S599" s="124"/>
    </row>
    <row r="600" spans="13:19" x14ac:dyDescent="0.25">
      <c r="M600" s="8"/>
      <c r="N600" s="124"/>
      <c r="O600" s="124"/>
      <c r="P600" s="124"/>
      <c r="Q600" s="124"/>
      <c r="R600" s="124"/>
      <c r="S600" s="124"/>
    </row>
    <row r="601" spans="13:19" x14ac:dyDescent="0.25">
      <c r="M601" s="8"/>
      <c r="N601" s="124"/>
      <c r="O601" s="124"/>
      <c r="P601" s="124"/>
      <c r="Q601" s="124"/>
      <c r="R601" s="124"/>
      <c r="S601" s="124"/>
    </row>
    <row r="602" spans="13:19" x14ac:dyDescent="0.25">
      <c r="M602" s="8"/>
      <c r="N602" s="124"/>
      <c r="O602" s="124"/>
      <c r="P602" s="124"/>
      <c r="Q602" s="124"/>
      <c r="R602" s="124"/>
      <c r="S602" s="124"/>
    </row>
    <row r="603" spans="13:19" x14ac:dyDescent="0.25">
      <c r="M603" s="8"/>
      <c r="N603" s="124"/>
      <c r="O603" s="124"/>
      <c r="P603" s="124"/>
      <c r="Q603" s="124"/>
      <c r="R603" s="124"/>
      <c r="S603" s="124"/>
    </row>
    <row r="604" spans="13:19" x14ac:dyDescent="0.25">
      <c r="M604" s="8"/>
      <c r="N604" s="124"/>
      <c r="O604" s="124"/>
      <c r="P604" s="124"/>
      <c r="Q604" s="124"/>
      <c r="R604" s="124"/>
      <c r="S604" s="124"/>
    </row>
    <row r="605" spans="13:19" x14ac:dyDescent="0.25">
      <c r="M605" s="8"/>
      <c r="N605" s="124"/>
      <c r="O605" s="124"/>
      <c r="P605" s="124"/>
      <c r="Q605" s="124"/>
      <c r="R605" s="124"/>
      <c r="S605" s="124"/>
    </row>
    <row r="606" spans="13:19" x14ac:dyDescent="0.25">
      <c r="M606" s="8"/>
      <c r="N606" s="124"/>
      <c r="O606" s="124"/>
      <c r="P606" s="124"/>
      <c r="Q606" s="124"/>
      <c r="R606" s="124"/>
      <c r="S606" s="124"/>
    </row>
    <row r="607" spans="13:19" x14ac:dyDescent="0.25">
      <c r="M607" s="8"/>
      <c r="N607" s="124"/>
      <c r="O607" s="124"/>
      <c r="P607" s="124"/>
      <c r="Q607" s="124"/>
      <c r="R607" s="124"/>
      <c r="S607" s="124"/>
    </row>
    <row r="608" spans="13:19" x14ac:dyDescent="0.25">
      <c r="M608" s="8"/>
      <c r="N608" s="124"/>
      <c r="O608" s="124"/>
      <c r="P608" s="124"/>
      <c r="Q608" s="124"/>
      <c r="R608" s="124"/>
      <c r="S608" s="124"/>
    </row>
    <row r="609" spans="13:19" x14ac:dyDescent="0.25">
      <c r="M609" s="8"/>
      <c r="N609" s="124"/>
      <c r="O609" s="124"/>
      <c r="P609" s="124"/>
      <c r="Q609" s="124"/>
      <c r="R609" s="124"/>
      <c r="S609" s="124"/>
    </row>
    <row r="610" spans="13:19" x14ac:dyDescent="0.25">
      <c r="M610" s="8"/>
      <c r="N610" s="124"/>
      <c r="O610" s="124"/>
      <c r="P610" s="124"/>
      <c r="Q610" s="124"/>
      <c r="R610" s="124"/>
      <c r="S610" s="124"/>
    </row>
    <row r="611" spans="13:19" x14ac:dyDescent="0.25">
      <c r="M611" s="8"/>
      <c r="N611" s="124"/>
      <c r="O611" s="124"/>
      <c r="P611" s="124"/>
      <c r="Q611" s="124"/>
      <c r="R611" s="124"/>
      <c r="S611" s="124"/>
    </row>
    <row r="612" spans="13:19" x14ac:dyDescent="0.25">
      <c r="M612" s="8"/>
      <c r="N612" s="124"/>
      <c r="O612" s="124"/>
      <c r="P612" s="124"/>
      <c r="Q612" s="124"/>
      <c r="R612" s="124"/>
      <c r="S612" s="124"/>
    </row>
    <row r="613" spans="13:19" x14ac:dyDescent="0.25">
      <c r="M613" s="8"/>
      <c r="N613" s="124"/>
      <c r="O613" s="124"/>
      <c r="P613" s="124"/>
      <c r="Q613" s="124"/>
      <c r="R613" s="124"/>
      <c r="S613" s="124"/>
    </row>
    <row r="614" spans="13:19" x14ac:dyDescent="0.25">
      <c r="M614" s="8"/>
      <c r="N614" s="124"/>
      <c r="O614" s="124"/>
      <c r="P614" s="124"/>
      <c r="Q614" s="124"/>
      <c r="R614" s="124"/>
      <c r="S614" s="124"/>
    </row>
    <row r="615" spans="13:19" x14ac:dyDescent="0.25">
      <c r="M615" s="8"/>
      <c r="N615" s="124"/>
      <c r="O615" s="124"/>
      <c r="P615" s="124"/>
      <c r="Q615" s="124"/>
      <c r="R615" s="124"/>
      <c r="S615" s="124"/>
    </row>
    <row r="616" spans="13:19" x14ac:dyDescent="0.25">
      <c r="M616" s="8"/>
      <c r="N616" s="124"/>
      <c r="O616" s="124"/>
      <c r="P616" s="124"/>
      <c r="Q616" s="124"/>
      <c r="R616" s="124"/>
      <c r="S616" s="124"/>
    </row>
    <row r="617" spans="13:19" x14ac:dyDescent="0.25">
      <c r="M617" s="8"/>
      <c r="N617" s="124"/>
      <c r="O617" s="124"/>
      <c r="P617" s="124"/>
      <c r="Q617" s="124"/>
      <c r="R617" s="124"/>
      <c r="S617" s="124"/>
    </row>
    <row r="618" spans="13:19" x14ac:dyDescent="0.25">
      <c r="M618" s="8"/>
      <c r="N618" s="124"/>
      <c r="O618" s="124"/>
      <c r="P618" s="124"/>
      <c r="Q618" s="124"/>
      <c r="R618" s="124"/>
      <c r="S618" s="124"/>
    </row>
    <row r="619" spans="13:19" x14ac:dyDescent="0.25">
      <c r="M619" s="8"/>
      <c r="N619" s="124"/>
      <c r="O619" s="124"/>
      <c r="P619" s="124"/>
      <c r="Q619" s="124"/>
      <c r="R619" s="124"/>
      <c r="S619" s="124"/>
    </row>
    <row r="620" spans="13:19" x14ac:dyDescent="0.25">
      <c r="M620" s="8"/>
      <c r="N620" s="124"/>
      <c r="O620" s="124"/>
      <c r="P620" s="124"/>
      <c r="Q620" s="124"/>
      <c r="R620" s="124"/>
      <c r="S620" s="124"/>
    </row>
    <row r="621" spans="13:19" x14ac:dyDescent="0.25">
      <c r="M621" s="8"/>
      <c r="N621" s="124"/>
      <c r="O621" s="124"/>
      <c r="P621" s="124"/>
      <c r="Q621" s="124"/>
      <c r="R621" s="124"/>
      <c r="S621" s="124"/>
    </row>
    <row r="622" spans="13:19" x14ac:dyDescent="0.25">
      <c r="M622" s="8"/>
      <c r="N622" s="124"/>
      <c r="O622" s="124"/>
      <c r="P622" s="124"/>
      <c r="Q622" s="124"/>
      <c r="R622" s="124"/>
      <c r="S622" s="124"/>
    </row>
    <row r="623" spans="13:19" x14ac:dyDescent="0.25">
      <c r="M623" s="8"/>
      <c r="N623" s="124"/>
      <c r="O623" s="124"/>
      <c r="P623" s="124"/>
      <c r="Q623" s="124"/>
      <c r="R623" s="124"/>
      <c r="S623" s="124"/>
    </row>
    <row r="624" spans="13:19" x14ac:dyDescent="0.25">
      <c r="M624" s="8"/>
      <c r="N624" s="124"/>
      <c r="O624" s="124"/>
      <c r="P624" s="124"/>
      <c r="Q624" s="124"/>
      <c r="R624" s="124"/>
      <c r="S624" s="124"/>
    </row>
    <row r="625" spans="13:19" x14ac:dyDescent="0.25">
      <c r="M625" s="8"/>
      <c r="N625" s="124"/>
      <c r="O625" s="124"/>
      <c r="P625" s="124"/>
      <c r="Q625" s="124"/>
      <c r="R625" s="124"/>
      <c r="S625" s="124"/>
    </row>
    <row r="626" spans="13:19" x14ac:dyDescent="0.25">
      <c r="M626" s="8"/>
      <c r="N626" s="124"/>
      <c r="O626" s="124"/>
      <c r="P626" s="124"/>
      <c r="Q626" s="124"/>
      <c r="R626" s="124"/>
      <c r="S626" s="124"/>
    </row>
    <row r="627" spans="13:19" x14ac:dyDescent="0.25">
      <c r="M627" s="8"/>
      <c r="N627" s="124"/>
      <c r="O627" s="124"/>
      <c r="P627" s="124"/>
      <c r="Q627" s="124"/>
      <c r="R627" s="124"/>
      <c r="S627" s="124"/>
    </row>
    <row r="628" spans="13:19" x14ac:dyDescent="0.25">
      <c r="M628" s="8"/>
      <c r="N628" s="124"/>
      <c r="O628" s="124"/>
      <c r="P628" s="124"/>
      <c r="Q628" s="124"/>
      <c r="R628" s="124"/>
      <c r="S628" s="124"/>
    </row>
    <row r="629" spans="13:19" x14ac:dyDescent="0.25">
      <c r="M629" s="8"/>
      <c r="N629" s="124"/>
      <c r="O629" s="124"/>
      <c r="P629" s="124"/>
      <c r="Q629" s="124"/>
      <c r="R629" s="124"/>
      <c r="S629" s="124"/>
    </row>
    <row r="630" spans="13:19" x14ac:dyDescent="0.25">
      <c r="M630" s="8"/>
      <c r="N630" s="124"/>
      <c r="O630" s="124"/>
      <c r="P630" s="124"/>
      <c r="Q630" s="124"/>
      <c r="R630" s="124"/>
      <c r="S630" s="124"/>
    </row>
    <row r="631" spans="13:19" x14ac:dyDescent="0.25">
      <c r="M631" s="8"/>
      <c r="N631" s="124"/>
      <c r="O631" s="124"/>
      <c r="P631" s="124"/>
      <c r="Q631" s="124"/>
      <c r="R631" s="124"/>
      <c r="S631" s="124"/>
    </row>
    <row r="632" spans="13:19" x14ac:dyDescent="0.25">
      <c r="M632" s="8"/>
      <c r="N632" s="124"/>
      <c r="O632" s="124"/>
      <c r="P632" s="124"/>
      <c r="Q632" s="124"/>
      <c r="R632" s="124"/>
      <c r="S632" s="124"/>
    </row>
    <row r="633" spans="13:19" x14ac:dyDescent="0.25">
      <c r="M633" s="8"/>
      <c r="N633" s="124"/>
      <c r="O633" s="124"/>
      <c r="P633" s="124"/>
      <c r="Q633" s="124"/>
      <c r="R633" s="124"/>
      <c r="S633" s="124"/>
    </row>
    <row r="634" spans="13:19" x14ac:dyDescent="0.25">
      <c r="M634" s="8"/>
      <c r="N634" s="124"/>
      <c r="O634" s="124"/>
      <c r="P634" s="124"/>
      <c r="Q634" s="124"/>
      <c r="R634" s="124"/>
      <c r="S634" s="124"/>
    </row>
    <row r="635" spans="13:19" x14ac:dyDescent="0.25">
      <c r="M635" s="8"/>
      <c r="N635" s="124"/>
      <c r="O635" s="124"/>
      <c r="P635" s="124"/>
      <c r="Q635" s="124"/>
      <c r="R635" s="124"/>
      <c r="S635" s="124"/>
    </row>
    <row r="636" spans="13:19" x14ac:dyDescent="0.25">
      <c r="M636" s="8"/>
      <c r="N636" s="124"/>
      <c r="O636" s="124"/>
      <c r="P636" s="124"/>
      <c r="Q636" s="124"/>
      <c r="R636" s="124"/>
      <c r="S636" s="124"/>
    </row>
    <row r="637" spans="13:19" x14ac:dyDescent="0.25">
      <c r="M637" s="8"/>
      <c r="N637" s="124"/>
      <c r="O637" s="124"/>
      <c r="P637" s="124"/>
      <c r="Q637" s="124"/>
      <c r="R637" s="124"/>
      <c r="S637" s="124"/>
    </row>
    <row r="638" spans="13:19" x14ac:dyDescent="0.25">
      <c r="M638" s="8"/>
      <c r="N638" s="124"/>
      <c r="O638" s="124"/>
      <c r="P638" s="124"/>
      <c r="Q638" s="124"/>
      <c r="R638" s="124"/>
      <c r="S638" s="124"/>
    </row>
    <row r="639" spans="13:19" x14ac:dyDescent="0.25">
      <c r="M639" s="8"/>
      <c r="N639" s="124"/>
      <c r="O639" s="124"/>
      <c r="P639" s="124"/>
      <c r="Q639" s="124"/>
      <c r="R639" s="124"/>
      <c r="S639" s="124"/>
    </row>
    <row r="640" spans="13:19" x14ac:dyDescent="0.25">
      <c r="M640" s="8"/>
      <c r="N640" s="124"/>
      <c r="O640" s="124"/>
      <c r="P640" s="124"/>
      <c r="Q640" s="124"/>
      <c r="R640" s="124"/>
      <c r="S640" s="124"/>
    </row>
    <row r="641" spans="13:19" x14ac:dyDescent="0.25">
      <c r="M641" s="8"/>
      <c r="N641" s="124"/>
      <c r="O641" s="124"/>
      <c r="P641" s="124"/>
      <c r="Q641" s="124"/>
      <c r="R641" s="124"/>
      <c r="S641" s="124"/>
    </row>
    <row r="642" spans="13:19" x14ac:dyDescent="0.25">
      <c r="M642" s="8"/>
      <c r="N642" s="124"/>
      <c r="O642" s="124"/>
      <c r="P642" s="124"/>
      <c r="Q642" s="124"/>
      <c r="R642" s="124"/>
      <c r="S642" s="124"/>
    </row>
    <row r="643" spans="13:19" x14ac:dyDescent="0.25">
      <c r="M643" s="8"/>
      <c r="N643" s="124"/>
      <c r="O643" s="124"/>
      <c r="P643" s="124"/>
      <c r="Q643" s="124"/>
      <c r="R643" s="124"/>
      <c r="S643" s="124"/>
    </row>
    <row r="644" spans="13:19" x14ac:dyDescent="0.25">
      <c r="M644" s="8"/>
      <c r="N644" s="124"/>
      <c r="O644" s="124"/>
      <c r="P644" s="124"/>
      <c r="Q644" s="124"/>
      <c r="R644" s="124"/>
      <c r="S644" s="124"/>
    </row>
    <row r="645" spans="13:19" x14ac:dyDescent="0.25">
      <c r="M645" s="8"/>
      <c r="N645" s="124"/>
      <c r="O645" s="124"/>
      <c r="P645" s="124"/>
      <c r="Q645" s="124"/>
      <c r="R645" s="124"/>
      <c r="S645" s="124"/>
    </row>
    <row r="646" spans="13:19" x14ac:dyDescent="0.25">
      <c r="M646" s="8"/>
      <c r="N646" s="124"/>
      <c r="O646" s="124"/>
      <c r="P646" s="124"/>
      <c r="Q646" s="124"/>
      <c r="R646" s="124"/>
      <c r="S646" s="124"/>
    </row>
    <row r="647" spans="13:19" x14ac:dyDescent="0.25">
      <c r="M647" s="8"/>
      <c r="N647" s="124"/>
      <c r="O647" s="124"/>
      <c r="P647" s="124"/>
      <c r="Q647" s="124"/>
      <c r="R647" s="124"/>
      <c r="S647" s="124"/>
    </row>
    <row r="648" spans="13:19" x14ac:dyDescent="0.25">
      <c r="M648" s="8"/>
      <c r="N648" s="124"/>
      <c r="O648" s="124"/>
      <c r="P648" s="124"/>
      <c r="Q648" s="124"/>
      <c r="R648" s="124"/>
      <c r="S648" s="124"/>
    </row>
    <row r="649" spans="13:19" x14ac:dyDescent="0.25">
      <c r="M649" s="8"/>
      <c r="N649" s="124"/>
      <c r="O649" s="124"/>
      <c r="P649" s="124"/>
      <c r="Q649" s="124"/>
      <c r="R649" s="124"/>
      <c r="S649" s="124"/>
    </row>
    <row r="650" spans="13:19" x14ac:dyDescent="0.25">
      <c r="M650" s="8"/>
      <c r="N650" s="124"/>
      <c r="O650" s="124"/>
      <c r="P650" s="124"/>
      <c r="Q650" s="124"/>
      <c r="R650" s="124"/>
      <c r="S650" s="124"/>
    </row>
    <row r="651" spans="13:19" x14ac:dyDescent="0.25">
      <c r="M651" s="8"/>
      <c r="N651" s="124"/>
      <c r="O651" s="124"/>
      <c r="P651" s="124"/>
      <c r="Q651" s="124"/>
      <c r="R651" s="124"/>
      <c r="S651" s="124"/>
    </row>
    <row r="652" spans="13:19" x14ac:dyDescent="0.25">
      <c r="M652" s="8"/>
      <c r="N652" s="124"/>
      <c r="O652" s="124"/>
      <c r="P652" s="124"/>
      <c r="Q652" s="124"/>
      <c r="R652" s="124"/>
      <c r="S652" s="124"/>
    </row>
    <row r="653" spans="13:19" x14ac:dyDescent="0.25">
      <c r="M653" s="8"/>
      <c r="N653" s="124"/>
      <c r="O653" s="124"/>
      <c r="P653" s="124"/>
      <c r="Q653" s="124"/>
      <c r="R653" s="124"/>
      <c r="S653" s="124"/>
    </row>
    <row r="654" spans="13:19" x14ac:dyDescent="0.25">
      <c r="M654" s="8"/>
      <c r="N654" s="124"/>
      <c r="O654" s="124"/>
      <c r="P654" s="124"/>
      <c r="Q654" s="124"/>
      <c r="R654" s="124"/>
      <c r="S654" s="124"/>
    </row>
    <row r="655" spans="13:19" x14ac:dyDescent="0.25">
      <c r="M655" s="8"/>
      <c r="N655" s="124"/>
      <c r="O655" s="124"/>
      <c r="P655" s="124"/>
      <c r="Q655" s="124"/>
      <c r="R655" s="124"/>
      <c r="S655" s="124"/>
    </row>
    <row r="656" spans="13:19" x14ac:dyDescent="0.25">
      <c r="M656" s="8"/>
      <c r="N656" s="124"/>
      <c r="O656" s="124"/>
      <c r="P656" s="124"/>
      <c r="Q656" s="124"/>
      <c r="R656" s="124"/>
      <c r="S656" s="124"/>
    </row>
    <row r="657" spans="13:19" x14ac:dyDescent="0.25">
      <c r="M657" s="8"/>
      <c r="N657" s="124"/>
      <c r="O657" s="124"/>
      <c r="P657" s="124"/>
      <c r="Q657" s="124"/>
      <c r="R657" s="124"/>
      <c r="S657" s="124"/>
    </row>
    <row r="658" spans="13:19" x14ac:dyDescent="0.25">
      <c r="M658" s="8"/>
      <c r="N658" s="124"/>
      <c r="O658" s="124"/>
      <c r="P658" s="124"/>
      <c r="Q658" s="124"/>
      <c r="R658" s="124"/>
      <c r="S658" s="124"/>
    </row>
    <row r="659" spans="13:19" x14ac:dyDescent="0.25">
      <c r="M659" s="8"/>
      <c r="N659" s="124"/>
      <c r="O659" s="124"/>
      <c r="P659" s="124"/>
      <c r="Q659" s="124"/>
      <c r="R659" s="124"/>
      <c r="S659" s="124"/>
    </row>
    <row r="660" spans="13:19" x14ac:dyDescent="0.25">
      <c r="M660" s="8"/>
      <c r="N660" s="124"/>
      <c r="O660" s="124"/>
      <c r="P660" s="124"/>
      <c r="Q660" s="124"/>
      <c r="R660" s="124"/>
      <c r="S660" s="124"/>
    </row>
    <row r="661" spans="13:19" x14ac:dyDescent="0.25">
      <c r="M661" s="8"/>
      <c r="N661" s="124"/>
      <c r="O661" s="124"/>
      <c r="P661" s="124"/>
      <c r="Q661" s="124"/>
      <c r="R661" s="124"/>
      <c r="S661" s="124"/>
    </row>
    <row r="662" spans="13:19" x14ac:dyDescent="0.25">
      <c r="M662" s="8"/>
      <c r="N662" s="124"/>
      <c r="O662" s="124"/>
      <c r="P662" s="124"/>
      <c r="Q662" s="124"/>
      <c r="R662" s="124"/>
      <c r="S662" s="124"/>
    </row>
    <row r="663" spans="13:19" x14ac:dyDescent="0.25">
      <c r="M663" s="8"/>
      <c r="N663" s="124"/>
      <c r="O663" s="124"/>
      <c r="P663" s="124"/>
      <c r="Q663" s="124"/>
      <c r="R663" s="124"/>
      <c r="S663" s="124"/>
    </row>
    <row r="664" spans="13:19" x14ac:dyDescent="0.25">
      <c r="M664" s="8"/>
      <c r="N664" s="124"/>
      <c r="O664" s="124"/>
      <c r="P664" s="124"/>
      <c r="Q664" s="124"/>
      <c r="R664" s="124"/>
      <c r="S664" s="124"/>
    </row>
    <row r="665" spans="13:19" x14ac:dyDescent="0.25">
      <c r="M665" s="8"/>
      <c r="N665" s="124"/>
      <c r="O665" s="124"/>
      <c r="P665" s="124"/>
      <c r="Q665" s="124"/>
      <c r="R665" s="124"/>
      <c r="S665" s="124"/>
    </row>
    <row r="666" spans="13:19" x14ac:dyDescent="0.25">
      <c r="M666" s="8"/>
      <c r="N666" s="124"/>
      <c r="O666" s="124"/>
      <c r="P666" s="124"/>
      <c r="Q666" s="124"/>
      <c r="R666" s="124"/>
      <c r="S666" s="124"/>
    </row>
    <row r="667" spans="13:19" x14ac:dyDescent="0.25">
      <c r="M667" s="8"/>
      <c r="N667" s="124"/>
      <c r="O667" s="124"/>
      <c r="P667" s="124"/>
      <c r="Q667" s="124"/>
      <c r="R667" s="124"/>
      <c r="S667" s="124"/>
    </row>
    <row r="668" spans="13:19" x14ac:dyDescent="0.25">
      <c r="M668" s="8"/>
      <c r="N668" s="124"/>
      <c r="O668" s="124"/>
      <c r="P668" s="124"/>
      <c r="Q668" s="124"/>
      <c r="R668" s="124"/>
      <c r="S668" s="124"/>
    </row>
    <row r="669" spans="13:19" x14ac:dyDescent="0.25">
      <c r="M669" s="8"/>
      <c r="N669" s="124"/>
      <c r="O669" s="124"/>
      <c r="P669" s="124"/>
      <c r="Q669" s="124"/>
      <c r="R669" s="124"/>
      <c r="S669" s="124"/>
    </row>
    <row r="670" spans="13:19" x14ac:dyDescent="0.25">
      <c r="M670" s="8"/>
      <c r="N670" s="124"/>
      <c r="O670" s="124"/>
      <c r="P670" s="124"/>
      <c r="Q670" s="124"/>
      <c r="R670" s="124"/>
      <c r="S670" s="124"/>
    </row>
    <row r="671" spans="13:19" x14ac:dyDescent="0.25">
      <c r="M671" s="8"/>
      <c r="N671" s="124"/>
      <c r="O671" s="124"/>
      <c r="P671" s="124"/>
      <c r="Q671" s="124"/>
      <c r="R671" s="124"/>
      <c r="S671" s="124"/>
    </row>
    <row r="672" spans="13:19" x14ac:dyDescent="0.25">
      <c r="M672" s="8"/>
      <c r="N672" s="124"/>
      <c r="O672" s="124"/>
      <c r="P672" s="124"/>
      <c r="Q672" s="124"/>
      <c r="R672" s="124"/>
      <c r="S672" s="124"/>
    </row>
    <row r="673" spans="13:19" x14ac:dyDescent="0.25">
      <c r="M673" s="8"/>
      <c r="N673" s="124"/>
      <c r="O673" s="124"/>
      <c r="P673" s="124"/>
      <c r="Q673" s="124"/>
      <c r="R673" s="124"/>
      <c r="S673" s="124"/>
    </row>
    <row r="674" spans="13:19" x14ac:dyDescent="0.25">
      <c r="M674" s="8"/>
      <c r="N674" s="124"/>
      <c r="O674" s="124"/>
      <c r="P674" s="124"/>
      <c r="Q674" s="124"/>
      <c r="R674" s="124"/>
      <c r="S674" s="124"/>
    </row>
    <row r="675" spans="13:19" x14ac:dyDescent="0.25">
      <c r="M675" s="8"/>
      <c r="N675" s="124"/>
      <c r="O675" s="124"/>
      <c r="P675" s="124"/>
      <c r="Q675" s="124"/>
      <c r="R675" s="124"/>
      <c r="S675" s="124"/>
    </row>
    <row r="676" spans="13:19" x14ac:dyDescent="0.25">
      <c r="M676" s="8"/>
      <c r="N676" s="124"/>
      <c r="O676" s="124"/>
      <c r="P676" s="124"/>
      <c r="Q676" s="124"/>
      <c r="R676" s="124"/>
      <c r="S676" s="124"/>
    </row>
    <row r="677" spans="13:19" x14ac:dyDescent="0.25">
      <c r="M677" s="8"/>
      <c r="N677" s="124"/>
      <c r="O677" s="124"/>
      <c r="P677" s="124"/>
      <c r="Q677" s="124"/>
      <c r="R677" s="124"/>
      <c r="S677" s="124"/>
    </row>
    <row r="678" spans="13:19" x14ac:dyDescent="0.25">
      <c r="M678" s="8"/>
      <c r="N678" s="124"/>
      <c r="O678" s="124"/>
      <c r="P678" s="124"/>
      <c r="Q678" s="124"/>
      <c r="R678" s="124"/>
      <c r="S678" s="124"/>
    </row>
    <row r="679" spans="13:19" x14ac:dyDescent="0.25">
      <c r="M679" s="8"/>
      <c r="N679" s="124"/>
      <c r="O679" s="124"/>
      <c r="P679" s="124"/>
      <c r="Q679" s="124"/>
      <c r="R679" s="124"/>
      <c r="S679" s="124"/>
    </row>
    <row r="680" spans="13:19" x14ac:dyDescent="0.25">
      <c r="M680" s="8"/>
      <c r="N680" s="124"/>
      <c r="O680" s="124"/>
      <c r="P680" s="124"/>
      <c r="Q680" s="124"/>
      <c r="R680" s="124"/>
      <c r="S680" s="124"/>
    </row>
    <row r="681" spans="13:19" x14ac:dyDescent="0.25">
      <c r="M681" s="8"/>
      <c r="N681" s="124"/>
      <c r="O681" s="124"/>
      <c r="P681" s="124"/>
      <c r="Q681" s="124"/>
      <c r="R681" s="124"/>
      <c r="S681" s="124"/>
    </row>
    <row r="682" spans="13:19" x14ac:dyDescent="0.25">
      <c r="M682" s="8"/>
      <c r="N682" s="124"/>
      <c r="O682" s="124"/>
      <c r="P682" s="124"/>
      <c r="Q682" s="124"/>
      <c r="R682" s="124"/>
      <c r="S682" s="124"/>
    </row>
    <row r="683" spans="13:19" x14ac:dyDescent="0.25">
      <c r="M683" s="8"/>
      <c r="N683" s="124"/>
      <c r="O683" s="124"/>
      <c r="P683" s="124"/>
      <c r="Q683" s="124"/>
      <c r="R683" s="124"/>
      <c r="S683" s="124"/>
    </row>
    <row r="684" spans="13:19" x14ac:dyDescent="0.25">
      <c r="M684" s="8"/>
      <c r="N684" s="124"/>
      <c r="O684" s="124"/>
      <c r="P684" s="124"/>
      <c r="Q684" s="124"/>
      <c r="R684" s="124"/>
      <c r="S684" s="124"/>
    </row>
    <row r="685" spans="13:19" x14ac:dyDescent="0.25">
      <c r="M685" s="8"/>
      <c r="N685" s="124"/>
      <c r="O685" s="124"/>
      <c r="P685" s="124"/>
      <c r="Q685" s="124"/>
      <c r="R685" s="124"/>
      <c r="S685" s="124"/>
    </row>
    <row r="686" spans="13:19" x14ac:dyDescent="0.25">
      <c r="M686" s="8"/>
      <c r="N686" s="124"/>
      <c r="O686" s="124"/>
      <c r="P686" s="124"/>
      <c r="Q686" s="124"/>
      <c r="R686" s="124"/>
      <c r="S686" s="124"/>
    </row>
    <row r="687" spans="13:19" x14ac:dyDescent="0.25">
      <c r="M687" s="8"/>
      <c r="N687" s="124"/>
      <c r="O687" s="124"/>
      <c r="P687" s="124"/>
      <c r="Q687" s="124"/>
      <c r="R687" s="124"/>
      <c r="S687" s="124"/>
    </row>
    <row r="688" spans="13:19" x14ac:dyDescent="0.25">
      <c r="M688" s="8"/>
      <c r="N688" s="124"/>
      <c r="O688" s="124"/>
      <c r="P688" s="124"/>
      <c r="Q688" s="124"/>
      <c r="R688" s="124"/>
      <c r="S688" s="124"/>
    </row>
    <row r="689" spans="13:19" x14ac:dyDescent="0.25">
      <c r="M689" s="8"/>
      <c r="N689" s="124"/>
      <c r="O689" s="124"/>
      <c r="P689" s="124"/>
      <c r="Q689" s="124"/>
      <c r="R689" s="124"/>
      <c r="S689" s="124"/>
    </row>
    <row r="690" spans="13:19" x14ac:dyDescent="0.25">
      <c r="M690" s="8"/>
      <c r="N690" s="124"/>
      <c r="O690" s="124"/>
      <c r="P690" s="124"/>
      <c r="Q690" s="124"/>
      <c r="R690" s="124"/>
      <c r="S690" s="124"/>
    </row>
    <row r="691" spans="13:19" x14ac:dyDescent="0.25">
      <c r="M691" s="8"/>
      <c r="N691" s="124"/>
      <c r="O691" s="124"/>
      <c r="P691" s="124"/>
      <c r="Q691" s="124"/>
      <c r="R691" s="124"/>
      <c r="S691" s="124"/>
    </row>
    <row r="692" spans="13:19" x14ac:dyDescent="0.25">
      <c r="M692" s="8"/>
      <c r="N692" s="124"/>
      <c r="O692" s="124"/>
      <c r="P692" s="124"/>
      <c r="Q692" s="124"/>
      <c r="R692" s="124"/>
      <c r="S692" s="124"/>
    </row>
    <row r="693" spans="13:19" x14ac:dyDescent="0.25">
      <c r="M693" s="8"/>
      <c r="N693" s="124"/>
      <c r="O693" s="124"/>
      <c r="P693" s="124"/>
      <c r="Q693" s="124"/>
      <c r="R693" s="124"/>
      <c r="S693" s="124"/>
    </row>
    <row r="694" spans="13:19" x14ac:dyDescent="0.25">
      <c r="M694" s="8"/>
      <c r="N694" s="124"/>
      <c r="O694" s="124"/>
      <c r="P694" s="124"/>
      <c r="Q694" s="124"/>
      <c r="R694" s="124"/>
      <c r="S694" s="124"/>
    </row>
    <row r="695" spans="13:19" x14ac:dyDescent="0.25">
      <c r="M695" s="8"/>
      <c r="N695" s="124"/>
      <c r="O695" s="124"/>
      <c r="P695" s="124"/>
      <c r="Q695" s="124"/>
      <c r="R695" s="124"/>
      <c r="S695" s="124"/>
    </row>
    <row r="696" spans="13:19" x14ac:dyDescent="0.25">
      <c r="M696" s="8"/>
      <c r="N696" s="124"/>
      <c r="O696" s="124"/>
      <c r="P696" s="124"/>
      <c r="Q696" s="124"/>
      <c r="R696" s="124"/>
      <c r="S696" s="124"/>
    </row>
    <row r="697" spans="13:19" x14ac:dyDescent="0.25">
      <c r="M697" s="8"/>
      <c r="N697" s="124"/>
      <c r="O697" s="124"/>
      <c r="P697" s="124"/>
      <c r="Q697" s="124"/>
      <c r="R697" s="124"/>
      <c r="S697" s="124"/>
    </row>
    <row r="698" spans="13:19" x14ac:dyDescent="0.25">
      <c r="M698" s="8"/>
      <c r="N698" s="124"/>
      <c r="O698" s="124"/>
      <c r="P698" s="124"/>
      <c r="Q698" s="124"/>
      <c r="R698" s="124"/>
      <c r="S698" s="124"/>
    </row>
    <row r="699" spans="13:19" x14ac:dyDescent="0.25">
      <c r="M699" s="8"/>
      <c r="N699" s="124"/>
      <c r="O699" s="124"/>
      <c r="P699" s="124"/>
      <c r="Q699" s="124"/>
      <c r="R699" s="124"/>
      <c r="S699" s="124"/>
    </row>
    <row r="700" spans="13:19" x14ac:dyDescent="0.25">
      <c r="M700" s="8"/>
      <c r="N700" s="124"/>
      <c r="O700" s="124"/>
      <c r="P700" s="124"/>
      <c r="Q700" s="124"/>
      <c r="R700" s="124"/>
      <c r="S700" s="124"/>
    </row>
    <row r="701" spans="13:19" x14ac:dyDescent="0.25">
      <c r="M701" s="8"/>
      <c r="N701" s="124"/>
      <c r="O701" s="124"/>
      <c r="P701" s="124"/>
      <c r="Q701" s="124"/>
      <c r="R701" s="124"/>
      <c r="S701" s="124"/>
    </row>
    <row r="702" spans="13:19" x14ac:dyDescent="0.25">
      <c r="M702" s="8"/>
      <c r="N702" s="124"/>
      <c r="O702" s="124"/>
      <c r="P702" s="124"/>
      <c r="Q702" s="124"/>
      <c r="R702" s="124"/>
      <c r="S702" s="124"/>
    </row>
    <row r="703" spans="13:19" x14ac:dyDescent="0.25">
      <c r="M703" s="8"/>
      <c r="N703" s="124"/>
      <c r="O703" s="124"/>
      <c r="P703" s="124"/>
      <c r="Q703" s="124"/>
      <c r="R703" s="124"/>
      <c r="S703" s="124"/>
    </row>
    <row r="704" spans="13:19" x14ac:dyDescent="0.25">
      <c r="M704" s="8"/>
      <c r="N704" s="124"/>
      <c r="O704" s="124"/>
      <c r="P704" s="124"/>
      <c r="Q704" s="124"/>
      <c r="R704" s="124"/>
      <c r="S704" s="124"/>
    </row>
    <row r="705" spans="13:19" x14ac:dyDescent="0.25">
      <c r="M705" s="8"/>
      <c r="N705" s="124"/>
      <c r="O705" s="124"/>
      <c r="P705" s="124"/>
      <c r="Q705" s="124"/>
      <c r="R705" s="124"/>
      <c r="S705" s="124"/>
    </row>
    <row r="706" spans="13:19" x14ac:dyDescent="0.25">
      <c r="M706" s="8"/>
      <c r="N706" s="124"/>
      <c r="O706" s="124"/>
      <c r="P706" s="124"/>
      <c r="Q706" s="124"/>
      <c r="R706" s="124"/>
      <c r="S706" s="124"/>
    </row>
    <row r="707" spans="13:19" x14ac:dyDescent="0.25">
      <c r="M707" s="8"/>
      <c r="N707" s="124"/>
      <c r="O707" s="124"/>
      <c r="P707" s="124"/>
      <c r="Q707" s="124"/>
      <c r="R707" s="124"/>
      <c r="S707" s="124"/>
    </row>
    <row r="708" spans="13:19" x14ac:dyDescent="0.25">
      <c r="M708" s="8"/>
      <c r="N708" s="124"/>
      <c r="O708" s="124"/>
      <c r="P708" s="124"/>
      <c r="Q708" s="124"/>
      <c r="R708" s="124"/>
      <c r="S708" s="124"/>
    </row>
    <row r="709" spans="13:19" x14ac:dyDescent="0.25">
      <c r="M709" s="8"/>
      <c r="N709" s="124"/>
      <c r="O709" s="124"/>
      <c r="P709" s="124"/>
      <c r="Q709" s="124"/>
      <c r="R709" s="124"/>
      <c r="S709" s="124"/>
    </row>
    <row r="710" spans="13:19" x14ac:dyDescent="0.25">
      <c r="M710" s="8"/>
      <c r="N710" s="124"/>
      <c r="O710" s="124"/>
      <c r="P710" s="124"/>
      <c r="Q710" s="124"/>
      <c r="R710" s="124"/>
      <c r="S710" s="124"/>
    </row>
    <row r="711" spans="13:19" x14ac:dyDescent="0.25">
      <c r="M711" s="8"/>
      <c r="N711" s="124"/>
      <c r="O711" s="124"/>
      <c r="P711" s="124"/>
      <c r="Q711" s="124"/>
      <c r="R711" s="124"/>
      <c r="S711" s="124"/>
    </row>
    <row r="712" spans="13:19" x14ac:dyDescent="0.25">
      <c r="M712" s="8"/>
      <c r="N712" s="124"/>
      <c r="O712" s="124"/>
      <c r="P712" s="124"/>
      <c r="Q712" s="124"/>
      <c r="R712" s="124"/>
      <c r="S712" s="124"/>
    </row>
    <row r="713" spans="13:19" x14ac:dyDescent="0.25">
      <c r="M713" s="8"/>
      <c r="N713" s="124"/>
      <c r="O713" s="124"/>
      <c r="P713" s="124"/>
      <c r="Q713" s="124"/>
      <c r="R713" s="124"/>
      <c r="S713" s="124"/>
    </row>
    <row r="714" spans="13:19" x14ac:dyDescent="0.25">
      <c r="M714" s="8"/>
      <c r="N714" s="124"/>
      <c r="O714" s="124"/>
      <c r="P714" s="124"/>
      <c r="Q714" s="124"/>
      <c r="R714" s="124"/>
      <c r="S714" s="124"/>
    </row>
    <row r="715" spans="13:19" x14ac:dyDescent="0.25">
      <c r="M715" s="8"/>
      <c r="N715" s="124"/>
      <c r="O715" s="124"/>
      <c r="P715" s="124"/>
      <c r="Q715" s="124"/>
      <c r="R715" s="124"/>
      <c r="S715" s="124"/>
    </row>
    <row r="716" spans="13:19" x14ac:dyDescent="0.25">
      <c r="M716" s="8"/>
      <c r="N716" s="124"/>
      <c r="O716" s="124"/>
      <c r="P716" s="124"/>
      <c r="Q716" s="124"/>
      <c r="R716" s="124"/>
      <c r="S716" s="124"/>
    </row>
    <row r="717" spans="13:19" x14ac:dyDescent="0.25">
      <c r="M717" s="8"/>
      <c r="N717" s="124"/>
      <c r="O717" s="124"/>
      <c r="P717" s="124"/>
      <c r="Q717" s="124"/>
      <c r="R717" s="124"/>
      <c r="S717" s="124"/>
    </row>
    <row r="718" spans="13:19" x14ac:dyDescent="0.25">
      <c r="M718" s="8"/>
      <c r="N718" s="124"/>
      <c r="O718" s="124"/>
      <c r="P718" s="124"/>
      <c r="Q718" s="124"/>
      <c r="R718" s="124"/>
      <c r="S718" s="124"/>
    </row>
    <row r="719" spans="13:19" x14ac:dyDescent="0.25">
      <c r="M719" s="8"/>
      <c r="N719" s="124"/>
      <c r="O719" s="124"/>
      <c r="P719" s="124"/>
      <c r="Q719" s="124"/>
      <c r="R719" s="124"/>
      <c r="S719" s="124"/>
    </row>
    <row r="720" spans="13:19" x14ac:dyDescent="0.25">
      <c r="M720" s="8"/>
      <c r="N720" s="124"/>
      <c r="O720" s="124"/>
      <c r="P720" s="124"/>
      <c r="Q720" s="124"/>
      <c r="R720" s="124"/>
      <c r="S720" s="124"/>
    </row>
    <row r="721" spans="13:19" x14ac:dyDescent="0.25">
      <c r="M721" s="8"/>
      <c r="N721" s="124"/>
      <c r="O721" s="124"/>
      <c r="P721" s="124"/>
      <c r="Q721" s="124"/>
      <c r="R721" s="124"/>
      <c r="S721" s="124"/>
    </row>
    <row r="722" spans="13:19" x14ac:dyDescent="0.25">
      <c r="M722" s="8"/>
      <c r="N722" s="124"/>
      <c r="O722" s="124"/>
      <c r="P722" s="124"/>
      <c r="Q722" s="124"/>
      <c r="R722" s="124"/>
      <c r="S722" s="124"/>
    </row>
    <row r="723" spans="13:19" x14ac:dyDescent="0.25">
      <c r="M723" s="8"/>
      <c r="N723" s="124"/>
      <c r="O723" s="124"/>
      <c r="P723" s="124"/>
      <c r="Q723" s="124"/>
      <c r="R723" s="124"/>
      <c r="S723" s="124"/>
    </row>
    <row r="724" spans="13:19" x14ac:dyDescent="0.25">
      <c r="M724" s="8"/>
      <c r="N724" s="124"/>
      <c r="O724" s="124"/>
      <c r="P724" s="124"/>
      <c r="Q724" s="124"/>
      <c r="R724" s="124"/>
      <c r="S724" s="124"/>
    </row>
    <row r="725" spans="13:19" x14ac:dyDescent="0.25">
      <c r="M725" s="8"/>
      <c r="N725" s="124"/>
      <c r="O725" s="124"/>
      <c r="P725" s="124"/>
      <c r="Q725" s="124"/>
      <c r="R725" s="124"/>
      <c r="S725" s="124"/>
    </row>
    <row r="726" spans="13:19" x14ac:dyDescent="0.25">
      <c r="M726" s="8"/>
      <c r="N726" s="124"/>
      <c r="O726" s="124"/>
      <c r="P726" s="124"/>
      <c r="Q726" s="124"/>
      <c r="R726" s="124"/>
      <c r="S726" s="124"/>
    </row>
    <row r="727" spans="13:19" x14ac:dyDescent="0.25">
      <c r="M727" s="8"/>
      <c r="N727" s="124"/>
      <c r="O727" s="124"/>
      <c r="P727" s="124"/>
      <c r="Q727" s="124"/>
      <c r="R727" s="124"/>
      <c r="S727" s="124"/>
    </row>
    <row r="728" spans="13:19" x14ac:dyDescent="0.25">
      <c r="M728" s="8"/>
      <c r="N728" s="124"/>
      <c r="O728" s="124"/>
      <c r="P728" s="124"/>
      <c r="Q728" s="124"/>
      <c r="R728" s="124"/>
      <c r="S728" s="124"/>
    </row>
    <row r="729" spans="13:19" x14ac:dyDescent="0.25">
      <c r="M729" s="8"/>
      <c r="N729" s="124"/>
      <c r="O729" s="124"/>
      <c r="P729" s="124"/>
      <c r="Q729" s="124"/>
      <c r="R729" s="124"/>
      <c r="S729" s="124"/>
    </row>
    <row r="730" spans="13:19" x14ac:dyDescent="0.25">
      <c r="M730" s="8"/>
      <c r="N730" s="124"/>
      <c r="O730" s="124"/>
      <c r="P730" s="124"/>
      <c r="Q730" s="124"/>
      <c r="R730" s="124"/>
      <c r="S730" s="124"/>
    </row>
    <row r="731" spans="13:19" x14ac:dyDescent="0.25">
      <c r="M731" s="8"/>
      <c r="N731" s="124"/>
      <c r="O731" s="124"/>
      <c r="P731" s="124"/>
      <c r="Q731" s="124"/>
      <c r="R731" s="124"/>
      <c r="S731" s="124"/>
    </row>
    <row r="732" spans="13:19" x14ac:dyDescent="0.25">
      <c r="M732" s="8"/>
      <c r="N732" s="124"/>
      <c r="O732" s="124"/>
      <c r="P732" s="124"/>
      <c r="Q732" s="124"/>
      <c r="R732" s="124"/>
      <c r="S732" s="124"/>
    </row>
    <row r="733" spans="13:19" x14ac:dyDescent="0.25">
      <c r="M733" s="8"/>
      <c r="N733" s="124"/>
      <c r="O733" s="124"/>
      <c r="P733" s="124"/>
      <c r="Q733" s="124"/>
      <c r="R733" s="124"/>
      <c r="S733" s="124"/>
    </row>
    <row r="734" spans="13:19" x14ac:dyDescent="0.25">
      <c r="M734" s="8"/>
      <c r="N734" s="124"/>
      <c r="O734" s="124"/>
      <c r="P734" s="124"/>
      <c r="Q734" s="124"/>
      <c r="R734" s="124"/>
      <c r="S734" s="124"/>
    </row>
    <row r="735" spans="13:19" x14ac:dyDescent="0.25">
      <c r="M735" s="8"/>
      <c r="N735" s="124"/>
      <c r="O735" s="124"/>
      <c r="P735" s="124"/>
      <c r="Q735" s="124"/>
      <c r="R735" s="124"/>
      <c r="S735" s="124"/>
    </row>
    <row r="736" spans="13:19" x14ac:dyDescent="0.25">
      <c r="M736" s="8"/>
      <c r="N736" s="124"/>
      <c r="O736" s="124"/>
      <c r="P736" s="124"/>
      <c r="Q736" s="124"/>
      <c r="R736" s="124"/>
      <c r="S736" s="124"/>
    </row>
    <row r="737" spans="13:19" x14ac:dyDescent="0.25">
      <c r="M737" s="8"/>
      <c r="N737" s="124"/>
      <c r="O737" s="124"/>
      <c r="P737" s="124"/>
      <c r="Q737" s="124"/>
      <c r="R737" s="124"/>
      <c r="S737" s="124"/>
    </row>
    <row r="738" spans="13:19" x14ac:dyDescent="0.25">
      <c r="M738" s="8"/>
      <c r="N738" s="124"/>
      <c r="O738" s="124"/>
      <c r="P738" s="124"/>
      <c r="Q738" s="124"/>
      <c r="R738" s="124"/>
      <c r="S738" s="124"/>
    </row>
    <row r="739" spans="13:19" x14ac:dyDescent="0.25">
      <c r="M739" s="8"/>
      <c r="N739" s="124"/>
      <c r="O739" s="124"/>
      <c r="P739" s="124"/>
      <c r="Q739" s="124"/>
      <c r="R739" s="124"/>
      <c r="S739" s="124"/>
    </row>
    <row r="740" spans="13:19" x14ac:dyDescent="0.25">
      <c r="M740" s="8"/>
      <c r="N740" s="124"/>
      <c r="O740" s="124"/>
      <c r="P740" s="124"/>
      <c r="Q740" s="124"/>
      <c r="R740" s="124"/>
      <c r="S740" s="124"/>
    </row>
    <row r="741" spans="13:19" x14ac:dyDescent="0.25">
      <c r="M741" s="8"/>
      <c r="N741" s="124"/>
      <c r="O741" s="124"/>
      <c r="P741" s="124"/>
      <c r="Q741" s="124"/>
      <c r="R741" s="124"/>
      <c r="S741" s="124"/>
    </row>
    <row r="742" spans="13:19" x14ac:dyDescent="0.25">
      <c r="M742" s="8"/>
      <c r="N742" s="124"/>
      <c r="O742" s="124"/>
      <c r="P742" s="124"/>
      <c r="Q742" s="124"/>
      <c r="R742" s="124"/>
      <c r="S742" s="124"/>
    </row>
    <row r="743" spans="13:19" x14ac:dyDescent="0.25">
      <c r="M743" s="8"/>
      <c r="N743" s="124"/>
      <c r="O743" s="124"/>
      <c r="P743" s="124"/>
      <c r="Q743" s="124"/>
      <c r="R743" s="124"/>
      <c r="S743" s="124"/>
    </row>
    <row r="744" spans="13:19" x14ac:dyDescent="0.25">
      <c r="M744" s="8"/>
      <c r="N744" s="124"/>
      <c r="O744" s="124"/>
      <c r="P744" s="124"/>
      <c r="Q744" s="124"/>
      <c r="R744" s="124"/>
      <c r="S744" s="124"/>
    </row>
    <row r="745" spans="13:19" x14ac:dyDescent="0.25">
      <c r="M745" s="8"/>
      <c r="N745" s="124"/>
      <c r="O745" s="124"/>
      <c r="P745" s="124"/>
      <c r="Q745" s="124"/>
      <c r="R745" s="124"/>
      <c r="S745" s="124"/>
    </row>
    <row r="746" spans="13:19" x14ac:dyDescent="0.25">
      <c r="M746" s="8"/>
      <c r="N746" s="124"/>
      <c r="O746" s="124"/>
      <c r="P746" s="124"/>
      <c r="Q746" s="124"/>
      <c r="R746" s="124"/>
      <c r="S746" s="124"/>
    </row>
    <row r="747" spans="13:19" x14ac:dyDescent="0.25">
      <c r="M747" s="8"/>
      <c r="N747" s="124"/>
      <c r="O747" s="124"/>
      <c r="P747" s="124"/>
      <c r="Q747" s="124"/>
      <c r="R747" s="124"/>
      <c r="S747" s="124"/>
    </row>
    <row r="748" spans="13:19" x14ac:dyDescent="0.25">
      <c r="M748" s="8"/>
      <c r="N748" s="124"/>
      <c r="O748" s="124"/>
      <c r="P748" s="124"/>
      <c r="Q748" s="124"/>
      <c r="R748" s="124"/>
      <c r="S748" s="124"/>
    </row>
    <row r="749" spans="13:19" x14ac:dyDescent="0.25">
      <c r="M749" s="8"/>
      <c r="N749" s="124"/>
      <c r="O749" s="124"/>
      <c r="P749" s="124"/>
      <c r="Q749" s="124"/>
      <c r="R749" s="124"/>
      <c r="S749" s="124"/>
    </row>
    <row r="750" spans="13:19" x14ac:dyDescent="0.25">
      <c r="M750" s="8"/>
      <c r="N750" s="124"/>
      <c r="O750" s="124"/>
      <c r="P750" s="124"/>
      <c r="Q750" s="124"/>
      <c r="R750" s="124"/>
      <c r="S750" s="124"/>
    </row>
    <row r="751" spans="13:19" x14ac:dyDescent="0.25">
      <c r="M751" s="8"/>
      <c r="N751" s="124"/>
      <c r="O751" s="124"/>
      <c r="P751" s="124"/>
      <c r="Q751" s="124"/>
      <c r="R751" s="124"/>
      <c r="S751" s="124"/>
    </row>
    <row r="752" spans="13:19" x14ac:dyDescent="0.25">
      <c r="M752" s="8"/>
      <c r="N752" s="124"/>
      <c r="O752" s="124"/>
      <c r="P752" s="124"/>
      <c r="Q752" s="124"/>
      <c r="R752" s="124"/>
      <c r="S752" s="124"/>
    </row>
    <row r="753" spans="13:19" x14ac:dyDescent="0.25">
      <c r="M753" s="8"/>
      <c r="N753" s="124"/>
      <c r="O753" s="124"/>
      <c r="P753" s="124"/>
      <c r="Q753" s="124"/>
      <c r="R753" s="124"/>
      <c r="S753" s="124"/>
    </row>
    <row r="754" spans="13:19" x14ac:dyDescent="0.25">
      <c r="M754" s="8"/>
      <c r="N754" s="124"/>
      <c r="O754" s="124"/>
      <c r="P754" s="124"/>
      <c r="Q754" s="124"/>
      <c r="R754" s="124"/>
      <c r="S754" s="124"/>
    </row>
    <row r="755" spans="13:19" x14ac:dyDescent="0.25">
      <c r="M755" s="8"/>
      <c r="N755" s="124"/>
      <c r="O755" s="124"/>
      <c r="P755" s="124"/>
      <c r="Q755" s="124"/>
      <c r="R755" s="124"/>
      <c r="S755" s="124"/>
    </row>
    <row r="756" spans="13:19" x14ac:dyDescent="0.25">
      <c r="M756" s="8"/>
      <c r="N756" s="124"/>
      <c r="O756" s="124"/>
      <c r="P756" s="124"/>
      <c r="Q756" s="124"/>
      <c r="R756" s="124"/>
      <c r="S756" s="124"/>
    </row>
    <row r="757" spans="13:19" x14ac:dyDescent="0.25">
      <c r="M757" s="8"/>
      <c r="N757" s="124"/>
      <c r="O757" s="124"/>
      <c r="P757" s="124"/>
      <c r="Q757" s="124"/>
      <c r="R757" s="124"/>
      <c r="S757" s="124"/>
    </row>
    <row r="758" spans="13:19" x14ac:dyDescent="0.25">
      <c r="M758" s="8"/>
      <c r="N758" s="124"/>
      <c r="O758" s="124"/>
      <c r="P758" s="124"/>
      <c r="Q758" s="124"/>
      <c r="R758" s="124"/>
      <c r="S758" s="124"/>
    </row>
    <row r="759" spans="13:19" x14ac:dyDescent="0.25">
      <c r="M759" s="8"/>
      <c r="N759" s="124"/>
      <c r="O759" s="124"/>
      <c r="P759" s="124"/>
      <c r="Q759" s="124"/>
      <c r="R759" s="124"/>
      <c r="S759" s="124"/>
    </row>
    <row r="760" spans="13:19" x14ac:dyDescent="0.25">
      <c r="M760" s="8"/>
      <c r="N760" s="124"/>
      <c r="O760" s="124"/>
      <c r="P760" s="124"/>
      <c r="Q760" s="124"/>
      <c r="R760" s="124"/>
      <c r="S760" s="124"/>
    </row>
    <row r="761" spans="13:19" x14ac:dyDescent="0.25">
      <c r="M761" s="8"/>
      <c r="N761" s="124"/>
      <c r="O761" s="124"/>
      <c r="P761" s="124"/>
      <c r="Q761" s="124"/>
      <c r="R761" s="124"/>
      <c r="S761" s="124"/>
    </row>
    <row r="762" spans="13:19" x14ac:dyDescent="0.25">
      <c r="M762" s="8"/>
      <c r="N762" s="124"/>
      <c r="O762" s="124"/>
      <c r="P762" s="124"/>
      <c r="Q762" s="124"/>
      <c r="R762" s="124"/>
      <c r="S762" s="124"/>
    </row>
    <row r="763" spans="13:19" x14ac:dyDescent="0.25">
      <c r="M763" s="8"/>
      <c r="N763" s="124"/>
      <c r="O763" s="124"/>
      <c r="P763" s="124"/>
      <c r="Q763" s="124"/>
      <c r="R763" s="124"/>
      <c r="S763" s="124"/>
    </row>
    <row r="764" spans="13:19" x14ac:dyDescent="0.25">
      <c r="M764" s="8"/>
      <c r="N764" s="124"/>
      <c r="O764" s="124"/>
      <c r="P764" s="124"/>
      <c r="Q764" s="124"/>
      <c r="R764" s="124"/>
      <c r="S764" s="124"/>
    </row>
    <row r="765" spans="13:19" x14ac:dyDescent="0.25">
      <c r="M765" s="8"/>
      <c r="N765" s="124"/>
      <c r="O765" s="124"/>
      <c r="P765" s="124"/>
      <c r="Q765" s="124"/>
      <c r="R765" s="124"/>
      <c r="S765" s="124"/>
    </row>
    <row r="766" spans="13:19" x14ac:dyDescent="0.25">
      <c r="M766" s="8"/>
      <c r="N766" s="124"/>
      <c r="O766" s="124"/>
      <c r="P766" s="124"/>
      <c r="Q766" s="124"/>
      <c r="R766" s="124"/>
      <c r="S766" s="124"/>
    </row>
    <row r="767" spans="13:19" x14ac:dyDescent="0.25">
      <c r="M767" s="8"/>
      <c r="N767" s="124"/>
      <c r="O767" s="124"/>
      <c r="P767" s="124"/>
      <c r="Q767" s="124"/>
      <c r="R767" s="124"/>
      <c r="S767" s="124"/>
    </row>
    <row r="768" spans="13:19" x14ac:dyDescent="0.25">
      <c r="M768" s="8"/>
      <c r="N768" s="124"/>
      <c r="O768" s="124"/>
      <c r="P768" s="124"/>
      <c r="Q768" s="124"/>
      <c r="R768" s="124"/>
      <c r="S768" s="124"/>
    </row>
    <row r="769" spans="13:19" x14ac:dyDescent="0.25">
      <c r="M769" s="8"/>
      <c r="N769" s="124"/>
      <c r="O769" s="124"/>
      <c r="P769" s="124"/>
      <c r="Q769" s="124"/>
      <c r="R769" s="124"/>
      <c r="S769" s="124"/>
    </row>
    <row r="770" spans="13:19" x14ac:dyDescent="0.25">
      <c r="M770" s="8"/>
      <c r="N770" s="124"/>
      <c r="O770" s="124"/>
      <c r="P770" s="124"/>
      <c r="Q770" s="124"/>
      <c r="R770" s="124"/>
      <c r="S770" s="124"/>
    </row>
    <row r="771" spans="13:19" x14ac:dyDescent="0.25">
      <c r="M771" s="8"/>
      <c r="N771" s="124"/>
      <c r="O771" s="124"/>
      <c r="P771" s="124"/>
      <c r="Q771" s="124"/>
      <c r="R771" s="124"/>
      <c r="S771" s="124"/>
    </row>
    <row r="772" spans="13:19" x14ac:dyDescent="0.25">
      <c r="M772" s="8"/>
      <c r="N772" s="124"/>
      <c r="O772" s="124"/>
      <c r="P772" s="124"/>
      <c r="Q772" s="124"/>
      <c r="R772" s="124"/>
      <c r="S772" s="124"/>
    </row>
    <row r="773" spans="13:19" x14ac:dyDescent="0.25">
      <c r="M773" s="8"/>
      <c r="N773" s="124"/>
      <c r="O773" s="124"/>
      <c r="P773" s="124"/>
      <c r="Q773" s="124"/>
      <c r="R773" s="124"/>
      <c r="S773" s="124"/>
    </row>
    <row r="774" spans="13:19" x14ac:dyDescent="0.25">
      <c r="M774" s="8"/>
      <c r="N774" s="124"/>
      <c r="O774" s="124"/>
      <c r="P774" s="124"/>
      <c r="Q774" s="124"/>
      <c r="R774" s="124"/>
      <c r="S774" s="124"/>
    </row>
    <row r="775" spans="13:19" x14ac:dyDescent="0.25">
      <c r="M775" s="8"/>
      <c r="N775" s="124"/>
      <c r="O775" s="124"/>
      <c r="P775" s="124"/>
      <c r="Q775" s="124"/>
      <c r="R775" s="124"/>
      <c r="S775" s="124"/>
    </row>
    <row r="776" spans="13:19" x14ac:dyDescent="0.25">
      <c r="M776" s="8"/>
      <c r="N776" s="124"/>
      <c r="O776" s="124"/>
      <c r="P776" s="124"/>
      <c r="Q776" s="124"/>
      <c r="R776" s="124"/>
      <c r="S776" s="124"/>
    </row>
    <row r="777" spans="13:19" x14ac:dyDescent="0.25">
      <c r="M777" s="8"/>
      <c r="N777" s="124"/>
      <c r="O777" s="124"/>
      <c r="P777" s="124"/>
      <c r="Q777" s="124"/>
      <c r="R777" s="124"/>
      <c r="S777" s="124"/>
    </row>
    <row r="778" spans="13:19" x14ac:dyDescent="0.25">
      <c r="M778" s="8"/>
      <c r="N778" s="124"/>
      <c r="O778" s="124"/>
      <c r="P778" s="124"/>
      <c r="Q778" s="124"/>
      <c r="R778" s="124"/>
      <c r="S778" s="124"/>
    </row>
    <row r="779" spans="13:19" x14ac:dyDescent="0.25">
      <c r="M779" s="8"/>
      <c r="N779" s="124"/>
      <c r="O779" s="124"/>
      <c r="P779" s="124"/>
      <c r="Q779" s="124"/>
      <c r="R779" s="124"/>
      <c r="S779" s="124"/>
    </row>
    <row r="780" spans="13:19" x14ac:dyDescent="0.25">
      <c r="M780" s="8"/>
      <c r="N780" s="124"/>
      <c r="O780" s="124"/>
      <c r="P780" s="124"/>
      <c r="Q780" s="124"/>
      <c r="R780" s="124"/>
      <c r="S780" s="124"/>
    </row>
    <row r="781" spans="13:19" x14ac:dyDescent="0.25">
      <c r="M781" s="8"/>
      <c r="N781" s="124"/>
      <c r="O781" s="124"/>
      <c r="P781" s="124"/>
      <c r="Q781" s="124"/>
      <c r="R781" s="124"/>
      <c r="S781" s="124"/>
    </row>
    <row r="782" spans="13:19" x14ac:dyDescent="0.25">
      <c r="M782" s="8"/>
      <c r="N782" s="124"/>
      <c r="O782" s="124"/>
      <c r="P782" s="124"/>
      <c r="Q782" s="124"/>
      <c r="R782" s="124"/>
      <c r="S782" s="124"/>
    </row>
    <row r="783" spans="13:19" x14ac:dyDescent="0.25">
      <c r="M783" s="8"/>
      <c r="N783" s="124"/>
      <c r="O783" s="124"/>
      <c r="P783" s="124"/>
      <c r="Q783" s="124"/>
      <c r="R783" s="124"/>
      <c r="S783" s="124"/>
    </row>
    <row r="784" spans="13:19" x14ac:dyDescent="0.25">
      <c r="M784" s="8"/>
      <c r="N784" s="124"/>
      <c r="O784" s="124"/>
      <c r="P784" s="124"/>
      <c r="Q784" s="124"/>
      <c r="R784" s="124"/>
      <c r="S784" s="124"/>
    </row>
    <row r="785" spans="13:19" x14ac:dyDescent="0.25">
      <c r="M785" s="8"/>
      <c r="N785" s="124"/>
      <c r="O785" s="124"/>
      <c r="P785" s="124"/>
      <c r="Q785" s="124"/>
      <c r="R785" s="124"/>
      <c r="S785" s="124"/>
    </row>
    <row r="786" spans="13:19" x14ac:dyDescent="0.25">
      <c r="M786" s="8"/>
      <c r="N786" s="124"/>
      <c r="O786" s="124"/>
      <c r="P786" s="124"/>
      <c r="Q786" s="124"/>
      <c r="R786" s="124"/>
      <c r="S786" s="124"/>
    </row>
    <row r="787" spans="13:19" x14ac:dyDescent="0.25">
      <c r="M787" s="8"/>
      <c r="N787" s="124"/>
      <c r="O787" s="124"/>
      <c r="P787" s="124"/>
      <c r="Q787" s="124"/>
      <c r="R787" s="124"/>
      <c r="S787" s="124"/>
    </row>
    <row r="788" spans="13:19" x14ac:dyDescent="0.25">
      <c r="M788" s="8"/>
      <c r="N788" s="124"/>
      <c r="O788" s="124"/>
      <c r="P788" s="124"/>
      <c r="Q788" s="124"/>
      <c r="R788" s="124"/>
      <c r="S788" s="124"/>
    </row>
    <row r="789" spans="13:19" x14ac:dyDescent="0.25">
      <c r="M789" s="8"/>
      <c r="N789" s="124"/>
      <c r="O789" s="124"/>
      <c r="P789" s="124"/>
      <c r="Q789" s="124"/>
      <c r="R789" s="124"/>
      <c r="S789" s="124"/>
    </row>
    <row r="790" spans="13:19" x14ac:dyDescent="0.25">
      <c r="M790" s="8"/>
      <c r="N790" s="124"/>
      <c r="O790" s="124"/>
      <c r="P790" s="124"/>
      <c r="Q790" s="124"/>
      <c r="R790" s="124"/>
      <c r="S790" s="124"/>
    </row>
    <row r="791" spans="13:19" x14ac:dyDescent="0.25">
      <c r="M791" s="8"/>
      <c r="N791" s="124"/>
      <c r="O791" s="124"/>
      <c r="P791" s="124"/>
      <c r="Q791" s="124"/>
      <c r="R791" s="124"/>
      <c r="S791" s="124"/>
    </row>
    <row r="792" spans="13:19" x14ac:dyDescent="0.25">
      <c r="M792" s="8"/>
      <c r="N792" s="124"/>
      <c r="O792" s="124"/>
      <c r="P792" s="124"/>
      <c r="Q792" s="124"/>
      <c r="R792" s="124"/>
      <c r="S792" s="124"/>
    </row>
    <row r="793" spans="13:19" x14ac:dyDescent="0.25">
      <c r="M793" s="8"/>
      <c r="N793" s="124"/>
      <c r="O793" s="124"/>
      <c r="P793" s="124"/>
      <c r="Q793" s="124"/>
      <c r="R793" s="124"/>
      <c r="S793" s="124"/>
    </row>
    <row r="794" spans="13:19" x14ac:dyDescent="0.25">
      <c r="M794" s="8"/>
      <c r="N794" s="124"/>
      <c r="O794" s="124"/>
      <c r="P794" s="124"/>
      <c r="Q794" s="124"/>
      <c r="R794" s="124"/>
      <c r="S794" s="124"/>
    </row>
    <row r="795" spans="13:19" x14ac:dyDescent="0.25">
      <c r="M795" s="8"/>
      <c r="N795" s="124"/>
      <c r="O795" s="124"/>
      <c r="P795" s="124"/>
      <c r="Q795" s="124"/>
      <c r="R795" s="124"/>
      <c r="S795" s="124"/>
    </row>
    <row r="796" spans="13:19" x14ac:dyDescent="0.25">
      <c r="M796" s="8"/>
      <c r="N796" s="124"/>
      <c r="O796" s="124"/>
      <c r="P796" s="124"/>
      <c r="Q796" s="124"/>
      <c r="R796" s="124"/>
      <c r="S796" s="124"/>
    </row>
    <row r="797" spans="13:19" x14ac:dyDescent="0.25">
      <c r="M797" s="8"/>
      <c r="N797" s="124"/>
      <c r="O797" s="124"/>
      <c r="P797" s="124"/>
      <c r="Q797" s="124"/>
      <c r="R797" s="124"/>
      <c r="S797" s="124"/>
    </row>
    <row r="798" spans="13:19" x14ac:dyDescent="0.25">
      <c r="M798" s="8"/>
      <c r="N798" s="124"/>
      <c r="O798" s="124"/>
      <c r="P798" s="124"/>
      <c r="Q798" s="124"/>
      <c r="R798" s="124"/>
      <c r="S798" s="124"/>
    </row>
    <row r="799" spans="13:19" x14ac:dyDescent="0.25">
      <c r="M799" s="8"/>
      <c r="N799" s="124"/>
      <c r="O799" s="124"/>
      <c r="P799" s="124"/>
      <c r="Q799" s="124"/>
      <c r="R799" s="124"/>
      <c r="S799" s="124"/>
    </row>
    <row r="800" spans="13:19" x14ac:dyDescent="0.25">
      <c r="M800" s="8"/>
      <c r="N800" s="124"/>
      <c r="O800" s="124"/>
      <c r="P800" s="124"/>
      <c r="Q800" s="124"/>
      <c r="R800" s="124"/>
      <c r="S800" s="124"/>
    </row>
    <row r="801" spans="13:19" x14ac:dyDescent="0.25">
      <c r="M801" s="8"/>
      <c r="N801" s="124"/>
      <c r="O801" s="124"/>
      <c r="P801" s="124"/>
      <c r="Q801" s="124"/>
      <c r="R801" s="124"/>
      <c r="S801" s="124"/>
    </row>
    <row r="802" spans="13:19" x14ac:dyDescent="0.25">
      <c r="M802" s="8"/>
      <c r="N802" s="124"/>
      <c r="O802" s="124"/>
      <c r="P802" s="124"/>
      <c r="Q802" s="124"/>
      <c r="R802" s="124"/>
      <c r="S802" s="124"/>
    </row>
    <row r="803" spans="13:19" x14ac:dyDescent="0.25">
      <c r="M803" s="8"/>
      <c r="N803" s="124"/>
      <c r="O803" s="124"/>
      <c r="P803" s="124"/>
      <c r="Q803" s="124"/>
      <c r="R803" s="124"/>
      <c r="S803" s="124"/>
    </row>
    <row r="804" spans="13:19" x14ac:dyDescent="0.25">
      <c r="M804" s="8"/>
      <c r="N804" s="124"/>
      <c r="O804" s="124"/>
      <c r="P804" s="124"/>
      <c r="Q804" s="124"/>
      <c r="R804" s="124"/>
      <c r="S804" s="124"/>
    </row>
    <row r="805" spans="13:19" x14ac:dyDescent="0.25">
      <c r="M805" s="8"/>
      <c r="N805" s="124"/>
      <c r="O805" s="124"/>
      <c r="P805" s="124"/>
      <c r="Q805" s="124"/>
      <c r="R805" s="124"/>
      <c r="S805" s="124"/>
    </row>
    <row r="806" spans="13:19" x14ac:dyDescent="0.25">
      <c r="M806" s="8"/>
      <c r="N806" s="124"/>
      <c r="O806" s="124"/>
      <c r="P806" s="124"/>
      <c r="Q806" s="124"/>
      <c r="R806" s="124"/>
      <c r="S806" s="124"/>
    </row>
    <row r="807" spans="13:19" x14ac:dyDescent="0.25">
      <c r="M807" s="8"/>
      <c r="N807" s="124"/>
      <c r="O807" s="124"/>
      <c r="P807" s="124"/>
      <c r="Q807" s="124"/>
      <c r="R807" s="124"/>
      <c r="S807" s="124"/>
    </row>
    <row r="808" spans="13:19" x14ac:dyDescent="0.25">
      <c r="M808" s="8"/>
      <c r="N808" s="124"/>
      <c r="O808" s="124"/>
      <c r="P808" s="124"/>
      <c r="Q808" s="124"/>
      <c r="R808" s="124"/>
      <c r="S808" s="124"/>
    </row>
    <row r="809" spans="13:19" x14ac:dyDescent="0.25">
      <c r="M809" s="8"/>
      <c r="N809" s="124"/>
      <c r="O809" s="124"/>
      <c r="P809" s="124"/>
      <c r="Q809" s="124"/>
      <c r="R809" s="124"/>
      <c r="S809" s="124"/>
    </row>
    <row r="810" spans="13:19" x14ac:dyDescent="0.25">
      <c r="M810" s="8"/>
      <c r="N810" s="124"/>
      <c r="O810" s="124"/>
      <c r="P810" s="124"/>
      <c r="Q810" s="124"/>
      <c r="R810" s="124"/>
      <c r="S810" s="124"/>
    </row>
    <row r="811" spans="13:19" x14ac:dyDescent="0.25">
      <c r="M811" s="8"/>
      <c r="N811" s="124"/>
      <c r="O811" s="124"/>
      <c r="P811" s="124"/>
      <c r="Q811" s="124"/>
      <c r="R811" s="124"/>
      <c r="S811" s="124"/>
    </row>
    <row r="812" spans="13:19" x14ac:dyDescent="0.25">
      <c r="M812" s="8"/>
      <c r="N812" s="124"/>
      <c r="O812" s="124"/>
      <c r="P812" s="124"/>
      <c r="Q812" s="124"/>
      <c r="R812" s="124"/>
      <c r="S812" s="124"/>
    </row>
    <row r="813" spans="13:19" x14ac:dyDescent="0.25">
      <c r="M813" s="8"/>
      <c r="N813" s="124"/>
      <c r="O813" s="124"/>
      <c r="P813" s="124"/>
      <c r="Q813" s="124"/>
      <c r="R813" s="124"/>
      <c r="S813" s="124"/>
    </row>
    <row r="814" spans="13:19" x14ac:dyDescent="0.25">
      <c r="M814" s="8"/>
      <c r="N814" s="124"/>
      <c r="O814" s="124"/>
      <c r="P814" s="124"/>
      <c r="Q814" s="124"/>
      <c r="R814" s="124"/>
      <c r="S814" s="124"/>
    </row>
    <row r="815" spans="13:19" x14ac:dyDescent="0.25">
      <c r="M815" s="8"/>
      <c r="N815" s="124"/>
      <c r="O815" s="124"/>
      <c r="P815" s="124"/>
      <c r="Q815" s="124"/>
      <c r="R815" s="124"/>
      <c r="S815" s="124"/>
    </row>
    <row r="816" spans="13:19" x14ac:dyDescent="0.25">
      <c r="M816" s="8"/>
      <c r="N816" s="124"/>
      <c r="O816" s="124"/>
      <c r="P816" s="124"/>
      <c r="Q816" s="124"/>
      <c r="R816" s="124"/>
      <c r="S816" s="124"/>
    </row>
    <row r="817" spans="13:19" x14ac:dyDescent="0.25">
      <c r="M817" s="8"/>
      <c r="N817" s="124"/>
      <c r="O817" s="124"/>
      <c r="P817" s="124"/>
      <c r="Q817" s="124"/>
      <c r="R817" s="124"/>
      <c r="S817" s="124"/>
    </row>
    <row r="818" spans="13:19" x14ac:dyDescent="0.25">
      <c r="M818" s="8"/>
      <c r="N818" s="124"/>
      <c r="O818" s="124"/>
      <c r="P818" s="124"/>
      <c r="Q818" s="124"/>
      <c r="R818" s="124"/>
      <c r="S818" s="124"/>
    </row>
    <row r="819" spans="13:19" x14ac:dyDescent="0.25">
      <c r="M819" s="8"/>
      <c r="N819" s="124"/>
      <c r="O819" s="124"/>
      <c r="P819" s="124"/>
      <c r="Q819" s="124"/>
      <c r="R819" s="124"/>
      <c r="S819" s="124"/>
    </row>
    <row r="820" spans="13:19" x14ac:dyDescent="0.25">
      <c r="M820" s="8"/>
      <c r="N820" s="124"/>
      <c r="O820" s="124"/>
      <c r="P820" s="124"/>
      <c r="Q820" s="124"/>
      <c r="R820" s="124"/>
      <c r="S820" s="124"/>
    </row>
    <row r="821" spans="13:19" x14ac:dyDescent="0.25">
      <c r="M821" s="8"/>
      <c r="N821" s="124"/>
      <c r="O821" s="124"/>
      <c r="P821" s="124"/>
      <c r="Q821" s="124"/>
      <c r="R821" s="124"/>
      <c r="S821" s="124"/>
    </row>
    <row r="822" spans="13:19" x14ac:dyDescent="0.25">
      <c r="M822" s="8"/>
      <c r="N822" s="124"/>
      <c r="O822" s="124"/>
      <c r="P822" s="124"/>
      <c r="Q822" s="124"/>
      <c r="R822" s="124"/>
      <c r="S822" s="124"/>
    </row>
    <row r="823" spans="13:19" x14ac:dyDescent="0.25">
      <c r="M823" s="8"/>
      <c r="N823" s="124"/>
      <c r="O823" s="124"/>
      <c r="P823" s="124"/>
      <c r="Q823" s="124"/>
      <c r="R823" s="124"/>
      <c r="S823" s="124"/>
    </row>
    <row r="824" spans="13:19" x14ac:dyDescent="0.25">
      <c r="M824" s="8"/>
      <c r="N824" s="124"/>
      <c r="O824" s="124"/>
      <c r="P824" s="124"/>
      <c r="Q824" s="124"/>
      <c r="R824" s="124"/>
      <c r="S824" s="124"/>
    </row>
    <row r="825" spans="13:19" x14ac:dyDescent="0.25">
      <c r="M825" s="8"/>
      <c r="N825" s="124"/>
      <c r="O825" s="124"/>
      <c r="P825" s="124"/>
      <c r="Q825" s="124"/>
      <c r="R825" s="124"/>
      <c r="S825" s="124"/>
    </row>
    <row r="826" spans="13:19" x14ac:dyDescent="0.25">
      <c r="M826" s="8"/>
      <c r="N826" s="124"/>
      <c r="O826" s="124"/>
      <c r="P826" s="124"/>
      <c r="Q826" s="124"/>
      <c r="R826" s="124"/>
      <c r="S826" s="124"/>
    </row>
    <row r="827" spans="13:19" x14ac:dyDescent="0.25">
      <c r="M827" s="8"/>
      <c r="N827" s="124"/>
      <c r="O827" s="124"/>
      <c r="P827" s="124"/>
      <c r="Q827" s="124"/>
      <c r="R827" s="124"/>
      <c r="S827" s="124"/>
    </row>
    <row r="828" spans="13:19" x14ac:dyDescent="0.25">
      <c r="M828" s="8"/>
      <c r="N828" s="124"/>
      <c r="O828" s="124"/>
      <c r="P828" s="124"/>
      <c r="Q828" s="124"/>
      <c r="R828" s="124"/>
      <c r="S828" s="124"/>
    </row>
    <row r="829" spans="13:19" x14ac:dyDescent="0.25">
      <c r="M829" s="8"/>
      <c r="N829" s="124"/>
      <c r="O829" s="124"/>
      <c r="P829" s="124"/>
      <c r="Q829" s="124"/>
      <c r="R829" s="124"/>
      <c r="S829" s="124"/>
    </row>
    <row r="830" spans="13:19" x14ac:dyDescent="0.25">
      <c r="M830" s="8"/>
      <c r="N830" s="124"/>
      <c r="O830" s="124"/>
      <c r="P830" s="124"/>
      <c r="Q830" s="124"/>
      <c r="R830" s="124"/>
      <c r="S830" s="124"/>
    </row>
    <row r="831" spans="13:19" x14ac:dyDescent="0.25">
      <c r="M831" s="8"/>
      <c r="N831" s="124"/>
      <c r="O831" s="124"/>
      <c r="P831" s="124"/>
      <c r="Q831" s="124"/>
      <c r="R831" s="124"/>
      <c r="S831" s="124"/>
    </row>
    <row r="832" spans="13:19" x14ac:dyDescent="0.25">
      <c r="M832" s="8"/>
      <c r="N832" s="124"/>
      <c r="O832" s="124"/>
      <c r="P832" s="124"/>
      <c r="Q832" s="124"/>
      <c r="R832" s="124"/>
      <c r="S832" s="124"/>
    </row>
    <row r="833" spans="13:19" x14ac:dyDescent="0.25">
      <c r="M833" s="8"/>
      <c r="N833" s="124"/>
      <c r="O833" s="124"/>
      <c r="P833" s="124"/>
      <c r="Q833" s="124"/>
      <c r="R833" s="124"/>
      <c r="S833" s="124"/>
    </row>
    <row r="834" spans="13:19" x14ac:dyDescent="0.25">
      <c r="M834" s="8"/>
      <c r="N834" s="124"/>
      <c r="O834" s="124"/>
      <c r="P834" s="124"/>
      <c r="Q834" s="124"/>
      <c r="R834" s="124"/>
      <c r="S834" s="124"/>
    </row>
    <row r="835" spans="13:19" x14ac:dyDescent="0.25">
      <c r="M835" s="8"/>
      <c r="N835" s="124"/>
      <c r="O835" s="124"/>
      <c r="P835" s="124"/>
      <c r="Q835" s="124"/>
      <c r="R835" s="124"/>
      <c r="S835" s="124"/>
    </row>
    <row r="836" spans="13:19" x14ac:dyDescent="0.25">
      <c r="M836" s="8"/>
      <c r="N836" s="124"/>
      <c r="O836" s="124"/>
      <c r="P836" s="124"/>
      <c r="Q836" s="124"/>
      <c r="R836" s="124"/>
      <c r="S836" s="124"/>
    </row>
    <row r="837" spans="13:19" x14ac:dyDescent="0.25">
      <c r="M837" s="8"/>
      <c r="N837" s="124"/>
      <c r="O837" s="124"/>
      <c r="P837" s="124"/>
      <c r="Q837" s="124"/>
      <c r="R837" s="124"/>
      <c r="S837" s="124"/>
    </row>
    <row r="838" spans="13:19" x14ac:dyDescent="0.25">
      <c r="M838" s="8"/>
      <c r="N838" s="124"/>
      <c r="O838" s="124"/>
      <c r="P838" s="124"/>
      <c r="Q838" s="124"/>
      <c r="R838" s="124"/>
      <c r="S838" s="124"/>
    </row>
    <row r="839" spans="13:19" x14ac:dyDescent="0.25">
      <c r="M839" s="8"/>
      <c r="N839" s="124"/>
      <c r="O839" s="124"/>
      <c r="P839" s="124"/>
      <c r="Q839" s="124"/>
      <c r="R839" s="124"/>
      <c r="S839" s="124"/>
    </row>
    <row r="840" spans="13:19" x14ac:dyDescent="0.25">
      <c r="M840" s="8"/>
      <c r="N840" s="124"/>
      <c r="O840" s="124"/>
      <c r="P840" s="124"/>
      <c r="Q840" s="124"/>
      <c r="R840" s="124"/>
      <c r="S840" s="124"/>
    </row>
    <row r="841" spans="13:19" x14ac:dyDescent="0.25">
      <c r="M841" s="8"/>
      <c r="N841" s="124"/>
      <c r="O841" s="124"/>
      <c r="P841" s="124"/>
      <c r="Q841" s="124"/>
      <c r="R841" s="124"/>
      <c r="S841" s="124"/>
    </row>
    <row r="842" spans="13:19" x14ac:dyDescent="0.25">
      <c r="M842" s="8"/>
      <c r="N842" s="124"/>
      <c r="O842" s="124"/>
      <c r="P842" s="124"/>
      <c r="Q842" s="124"/>
      <c r="R842" s="124"/>
      <c r="S842" s="124"/>
    </row>
    <row r="843" spans="13:19" x14ac:dyDescent="0.25">
      <c r="M843" s="8"/>
      <c r="N843" s="124"/>
      <c r="O843" s="124"/>
      <c r="P843" s="124"/>
      <c r="Q843" s="124"/>
      <c r="R843" s="124"/>
      <c r="S843" s="124"/>
    </row>
    <row r="844" spans="13:19" x14ac:dyDescent="0.25">
      <c r="M844" s="8"/>
      <c r="N844" s="124"/>
      <c r="O844" s="124"/>
      <c r="P844" s="124"/>
      <c r="Q844" s="124"/>
      <c r="R844" s="124"/>
      <c r="S844" s="124"/>
    </row>
    <row r="845" spans="13:19" x14ac:dyDescent="0.25">
      <c r="M845" s="8"/>
      <c r="N845" s="124"/>
      <c r="O845" s="124"/>
      <c r="P845" s="124"/>
      <c r="Q845" s="124"/>
      <c r="R845" s="124"/>
      <c r="S845" s="124"/>
    </row>
    <row r="846" spans="13:19" x14ac:dyDescent="0.25">
      <c r="M846" s="8"/>
      <c r="N846" s="124"/>
      <c r="O846" s="124"/>
      <c r="P846" s="124"/>
      <c r="Q846" s="124"/>
      <c r="R846" s="124"/>
      <c r="S846" s="124"/>
    </row>
    <row r="847" spans="13:19" x14ac:dyDescent="0.25">
      <c r="M847" s="8"/>
      <c r="N847" s="124"/>
      <c r="O847" s="124"/>
      <c r="P847" s="124"/>
      <c r="Q847" s="124"/>
      <c r="R847" s="124"/>
      <c r="S847" s="124"/>
    </row>
    <row r="848" spans="13:19" x14ac:dyDescent="0.25">
      <c r="M848" s="8"/>
      <c r="N848" s="124"/>
      <c r="O848" s="124"/>
      <c r="P848" s="124"/>
      <c r="Q848" s="124"/>
      <c r="R848" s="124"/>
      <c r="S848" s="124"/>
    </row>
    <row r="849" spans="13:19" x14ac:dyDescent="0.25">
      <c r="M849" s="8"/>
      <c r="N849" s="124"/>
      <c r="O849" s="124"/>
      <c r="P849" s="124"/>
      <c r="Q849" s="124"/>
      <c r="R849" s="124"/>
      <c r="S849" s="124"/>
    </row>
    <row r="850" spans="13:19" x14ac:dyDescent="0.25">
      <c r="M850" s="8"/>
      <c r="N850" s="124"/>
      <c r="O850" s="124"/>
      <c r="P850" s="124"/>
      <c r="Q850" s="124"/>
      <c r="R850" s="124"/>
      <c r="S850" s="124"/>
    </row>
    <row r="851" spans="13:19" x14ac:dyDescent="0.25">
      <c r="M851" s="8"/>
      <c r="N851" s="124"/>
      <c r="O851" s="124"/>
      <c r="P851" s="124"/>
      <c r="Q851" s="124"/>
      <c r="R851" s="124"/>
      <c r="S851" s="124"/>
    </row>
    <row r="852" spans="13:19" x14ac:dyDescent="0.25">
      <c r="M852" s="8"/>
      <c r="N852" s="124"/>
      <c r="O852" s="124"/>
      <c r="P852" s="124"/>
      <c r="Q852" s="124"/>
      <c r="R852" s="124"/>
      <c r="S852" s="124"/>
    </row>
    <row r="853" spans="13:19" x14ac:dyDescent="0.25">
      <c r="M853" s="8"/>
      <c r="N853" s="124"/>
      <c r="O853" s="124"/>
      <c r="P853" s="124"/>
      <c r="Q853" s="124"/>
      <c r="R853" s="124"/>
      <c r="S853" s="124"/>
    </row>
    <row r="854" spans="13:19" x14ac:dyDescent="0.25">
      <c r="M854" s="8"/>
      <c r="N854" s="124"/>
      <c r="O854" s="124"/>
      <c r="P854" s="124"/>
      <c r="Q854" s="124"/>
      <c r="R854" s="124"/>
      <c r="S854" s="124"/>
    </row>
    <row r="855" spans="13:19" x14ac:dyDescent="0.25">
      <c r="M855" s="8"/>
      <c r="N855" s="124"/>
      <c r="O855" s="124"/>
      <c r="P855" s="124"/>
      <c r="Q855" s="124"/>
      <c r="R855" s="124"/>
      <c r="S855" s="124"/>
    </row>
    <row r="856" spans="13:19" x14ac:dyDescent="0.25">
      <c r="M856" s="8"/>
      <c r="N856" s="124"/>
      <c r="O856" s="124"/>
      <c r="P856" s="124"/>
      <c r="Q856" s="124"/>
      <c r="R856" s="124"/>
      <c r="S856" s="124"/>
    </row>
    <row r="857" spans="13:19" x14ac:dyDescent="0.25">
      <c r="M857" s="8"/>
      <c r="N857" s="124"/>
      <c r="O857" s="124"/>
      <c r="P857" s="124"/>
      <c r="Q857" s="124"/>
      <c r="R857" s="124"/>
      <c r="S857" s="124"/>
    </row>
    <row r="858" spans="13:19" x14ac:dyDescent="0.25">
      <c r="M858" s="8"/>
      <c r="N858" s="124"/>
      <c r="O858" s="124"/>
      <c r="P858" s="124"/>
      <c r="Q858" s="124"/>
      <c r="R858" s="124"/>
      <c r="S858" s="124"/>
    </row>
    <row r="859" spans="13:19" x14ac:dyDescent="0.25">
      <c r="M859" s="8"/>
      <c r="N859" s="124"/>
      <c r="O859" s="124"/>
      <c r="P859" s="124"/>
      <c r="Q859" s="124"/>
      <c r="R859" s="124"/>
      <c r="S859" s="124"/>
    </row>
    <row r="860" spans="13:19" x14ac:dyDescent="0.25">
      <c r="M860" s="8"/>
      <c r="N860" s="124"/>
      <c r="O860" s="124"/>
      <c r="P860" s="124"/>
      <c r="Q860" s="124"/>
      <c r="R860" s="124"/>
      <c r="S860" s="124"/>
    </row>
    <row r="861" spans="13:19" x14ac:dyDescent="0.25">
      <c r="M861" s="8"/>
      <c r="N861" s="124"/>
      <c r="O861" s="124"/>
      <c r="P861" s="124"/>
      <c r="Q861" s="124"/>
      <c r="R861" s="124"/>
      <c r="S861" s="124"/>
    </row>
    <row r="862" spans="13:19" x14ac:dyDescent="0.25">
      <c r="M862" s="8"/>
      <c r="N862" s="124"/>
      <c r="O862" s="124"/>
      <c r="P862" s="124"/>
      <c r="Q862" s="124"/>
      <c r="R862" s="124"/>
      <c r="S862" s="124"/>
    </row>
    <row r="863" spans="13:19" x14ac:dyDescent="0.25">
      <c r="M863" s="8"/>
      <c r="N863" s="124"/>
      <c r="O863" s="124"/>
      <c r="P863" s="124"/>
      <c r="Q863" s="124"/>
      <c r="R863" s="124"/>
      <c r="S863" s="124"/>
    </row>
    <row r="864" spans="13:19" x14ac:dyDescent="0.25">
      <c r="M864" s="8"/>
      <c r="N864" s="124"/>
      <c r="O864" s="124"/>
      <c r="P864" s="124"/>
      <c r="Q864" s="124"/>
      <c r="R864" s="124"/>
      <c r="S864" s="124"/>
    </row>
    <row r="865" spans="13:19" x14ac:dyDescent="0.25">
      <c r="M865" s="8"/>
      <c r="N865" s="124"/>
      <c r="O865" s="124"/>
      <c r="P865" s="124"/>
      <c r="Q865" s="124"/>
      <c r="R865" s="124"/>
      <c r="S865" s="124"/>
    </row>
    <row r="866" spans="13:19" x14ac:dyDescent="0.25">
      <c r="M866" s="8"/>
      <c r="N866" s="124"/>
      <c r="O866" s="124"/>
      <c r="P866" s="124"/>
      <c r="Q866" s="124"/>
      <c r="R866" s="124"/>
      <c r="S866" s="124"/>
    </row>
    <row r="867" spans="13:19" x14ac:dyDescent="0.25">
      <c r="M867" s="8"/>
      <c r="N867" s="124"/>
      <c r="O867" s="124"/>
      <c r="P867" s="124"/>
      <c r="Q867" s="124"/>
      <c r="R867" s="124"/>
      <c r="S867" s="124"/>
    </row>
    <row r="868" spans="13:19" x14ac:dyDescent="0.25">
      <c r="M868" s="8"/>
      <c r="N868" s="124"/>
      <c r="O868" s="124"/>
      <c r="P868" s="124"/>
      <c r="Q868" s="124"/>
      <c r="R868" s="124"/>
      <c r="S868" s="124"/>
    </row>
    <row r="869" spans="13:19" x14ac:dyDescent="0.25">
      <c r="M869" s="8"/>
      <c r="N869" s="124"/>
      <c r="O869" s="124"/>
      <c r="P869" s="124"/>
      <c r="Q869" s="124"/>
      <c r="R869" s="124"/>
      <c r="S869" s="124"/>
    </row>
    <row r="870" spans="13:19" x14ac:dyDescent="0.25">
      <c r="M870" s="8"/>
      <c r="N870" s="124"/>
      <c r="O870" s="124"/>
      <c r="P870" s="124"/>
      <c r="Q870" s="124"/>
      <c r="R870" s="124"/>
      <c r="S870" s="124"/>
    </row>
    <row r="871" spans="13:19" x14ac:dyDescent="0.25">
      <c r="M871" s="8"/>
      <c r="N871" s="124"/>
      <c r="O871" s="124"/>
      <c r="P871" s="124"/>
      <c r="Q871" s="124"/>
      <c r="R871" s="124"/>
      <c r="S871" s="124"/>
    </row>
    <row r="872" spans="13:19" x14ac:dyDescent="0.25">
      <c r="M872" s="8"/>
      <c r="N872" s="124"/>
      <c r="O872" s="124"/>
      <c r="P872" s="124"/>
      <c r="Q872" s="124"/>
      <c r="R872" s="124"/>
      <c r="S872" s="124"/>
    </row>
    <row r="873" spans="13:19" x14ac:dyDescent="0.25">
      <c r="M873" s="8"/>
      <c r="N873" s="124"/>
      <c r="O873" s="124"/>
      <c r="P873" s="124"/>
      <c r="Q873" s="124"/>
      <c r="R873" s="124"/>
      <c r="S873" s="124"/>
    </row>
    <row r="874" spans="13:19" x14ac:dyDescent="0.25">
      <c r="M874" s="8"/>
      <c r="N874" s="124"/>
      <c r="O874" s="124"/>
      <c r="P874" s="124"/>
      <c r="Q874" s="124"/>
      <c r="R874" s="124"/>
      <c r="S874" s="124"/>
    </row>
    <row r="875" spans="13:19" x14ac:dyDescent="0.25">
      <c r="M875" s="8"/>
      <c r="N875" s="124"/>
      <c r="O875" s="124"/>
      <c r="P875" s="124"/>
      <c r="Q875" s="124"/>
      <c r="R875" s="124"/>
      <c r="S875" s="124"/>
    </row>
    <row r="876" spans="13:19" x14ac:dyDescent="0.25">
      <c r="M876" s="8"/>
      <c r="N876" s="124"/>
      <c r="O876" s="124"/>
      <c r="P876" s="124"/>
      <c r="Q876" s="124"/>
      <c r="R876" s="124"/>
      <c r="S876" s="124"/>
    </row>
    <row r="877" spans="13:19" x14ac:dyDescent="0.25">
      <c r="M877" s="8"/>
      <c r="N877" s="124"/>
      <c r="O877" s="124"/>
      <c r="P877" s="124"/>
      <c r="Q877" s="124"/>
      <c r="R877" s="124"/>
      <c r="S877" s="124"/>
    </row>
    <row r="878" spans="13:19" x14ac:dyDescent="0.25">
      <c r="M878" s="8"/>
      <c r="N878" s="124"/>
      <c r="O878" s="124"/>
      <c r="P878" s="124"/>
      <c r="Q878" s="124"/>
      <c r="R878" s="124"/>
      <c r="S878" s="124"/>
    </row>
    <row r="879" spans="13:19" x14ac:dyDescent="0.25">
      <c r="M879" s="8"/>
      <c r="N879" s="124"/>
      <c r="O879" s="124"/>
      <c r="P879" s="124"/>
      <c r="Q879" s="124"/>
      <c r="R879" s="124"/>
      <c r="S879" s="124"/>
    </row>
    <row r="880" spans="13:19" x14ac:dyDescent="0.25">
      <c r="M880" s="8"/>
      <c r="N880" s="124"/>
      <c r="O880" s="124"/>
      <c r="P880" s="124"/>
      <c r="Q880" s="124"/>
      <c r="R880" s="124"/>
      <c r="S880" s="124"/>
    </row>
    <row r="881" spans="13:19" x14ac:dyDescent="0.25">
      <c r="M881" s="8"/>
      <c r="N881" s="124"/>
      <c r="O881" s="124"/>
      <c r="P881" s="124"/>
      <c r="Q881" s="124"/>
      <c r="R881" s="124"/>
      <c r="S881" s="124"/>
    </row>
    <row r="882" spans="13:19" x14ac:dyDescent="0.25">
      <c r="M882" s="8"/>
      <c r="N882" s="124"/>
      <c r="O882" s="124"/>
      <c r="P882" s="124"/>
      <c r="Q882" s="124"/>
      <c r="R882" s="124"/>
      <c r="S882" s="124"/>
    </row>
    <row r="883" spans="13:19" x14ac:dyDescent="0.25">
      <c r="M883" s="8"/>
      <c r="N883" s="124"/>
      <c r="O883" s="124"/>
      <c r="P883" s="124"/>
      <c r="Q883" s="124"/>
      <c r="R883" s="124"/>
      <c r="S883" s="124"/>
    </row>
    <row r="884" spans="13:19" x14ac:dyDescent="0.25">
      <c r="M884" s="8"/>
      <c r="N884" s="124"/>
      <c r="O884" s="124"/>
      <c r="P884" s="124"/>
      <c r="Q884" s="124"/>
      <c r="R884" s="124"/>
      <c r="S884" s="124"/>
    </row>
    <row r="885" spans="13:19" x14ac:dyDescent="0.25">
      <c r="M885" s="8"/>
      <c r="N885" s="124"/>
      <c r="O885" s="124"/>
      <c r="P885" s="124"/>
      <c r="Q885" s="124"/>
      <c r="R885" s="124"/>
      <c r="S885" s="124"/>
    </row>
    <row r="886" spans="13:19" x14ac:dyDescent="0.25">
      <c r="M886" s="8"/>
      <c r="N886" s="124"/>
      <c r="O886" s="124"/>
      <c r="P886" s="124"/>
      <c r="Q886" s="124"/>
      <c r="R886" s="124"/>
      <c r="S886" s="124"/>
    </row>
    <row r="887" spans="13:19" x14ac:dyDescent="0.25">
      <c r="M887" s="8"/>
      <c r="N887" s="124"/>
      <c r="O887" s="124"/>
      <c r="P887" s="124"/>
      <c r="Q887" s="124"/>
      <c r="R887" s="124"/>
      <c r="S887" s="124"/>
    </row>
    <row r="888" spans="13:19" x14ac:dyDescent="0.25">
      <c r="M888" s="8"/>
      <c r="N888" s="124"/>
      <c r="O888" s="124"/>
      <c r="P888" s="124"/>
      <c r="Q888" s="124"/>
      <c r="R888" s="124"/>
      <c r="S888" s="124"/>
    </row>
    <row r="889" spans="13:19" x14ac:dyDescent="0.25">
      <c r="M889" s="8"/>
      <c r="N889" s="124"/>
      <c r="O889" s="124"/>
      <c r="P889" s="124"/>
      <c r="Q889" s="124"/>
      <c r="R889" s="124"/>
      <c r="S889" s="124"/>
    </row>
    <row r="890" spans="13:19" x14ac:dyDescent="0.25">
      <c r="M890" s="8"/>
      <c r="N890" s="124"/>
      <c r="O890" s="124"/>
      <c r="P890" s="124"/>
      <c r="Q890" s="124"/>
      <c r="R890" s="124"/>
      <c r="S890" s="124"/>
    </row>
    <row r="891" spans="13:19" x14ac:dyDescent="0.25">
      <c r="M891" s="8"/>
      <c r="N891" s="124"/>
      <c r="O891" s="124"/>
      <c r="P891" s="124"/>
      <c r="Q891" s="124"/>
      <c r="R891" s="124"/>
      <c r="S891" s="124"/>
    </row>
    <row r="892" spans="13:19" x14ac:dyDescent="0.25">
      <c r="M892" s="8"/>
      <c r="N892" s="124"/>
      <c r="O892" s="124"/>
      <c r="P892" s="124"/>
      <c r="Q892" s="124"/>
      <c r="R892" s="124"/>
      <c r="S892" s="124"/>
    </row>
    <row r="893" spans="13:19" x14ac:dyDescent="0.25">
      <c r="M893" s="8"/>
      <c r="N893" s="124"/>
      <c r="O893" s="124"/>
      <c r="P893" s="124"/>
      <c r="Q893" s="124"/>
      <c r="R893" s="124"/>
      <c r="S893" s="124"/>
    </row>
    <row r="894" spans="13:19" x14ac:dyDescent="0.25">
      <c r="M894" s="8"/>
      <c r="N894" s="124"/>
      <c r="O894" s="124"/>
      <c r="P894" s="124"/>
      <c r="Q894" s="124"/>
      <c r="R894" s="124"/>
      <c r="S894" s="124"/>
    </row>
    <row r="895" spans="13:19" x14ac:dyDescent="0.25">
      <c r="M895" s="8"/>
      <c r="N895" s="124"/>
      <c r="O895" s="124"/>
      <c r="P895" s="124"/>
      <c r="Q895" s="124"/>
      <c r="R895" s="124"/>
      <c r="S895" s="124"/>
    </row>
    <row r="896" spans="13:19" x14ac:dyDescent="0.25">
      <c r="M896" s="8"/>
      <c r="N896" s="124"/>
      <c r="O896" s="124"/>
      <c r="P896" s="124"/>
      <c r="Q896" s="124"/>
      <c r="R896" s="124"/>
      <c r="S896" s="124"/>
    </row>
    <row r="897" spans="13:19" x14ac:dyDescent="0.25">
      <c r="M897" s="8"/>
      <c r="N897" s="124"/>
      <c r="O897" s="124"/>
      <c r="P897" s="124"/>
      <c r="Q897" s="124"/>
      <c r="R897" s="124"/>
      <c r="S897" s="124"/>
    </row>
    <row r="898" spans="13:19" x14ac:dyDescent="0.25">
      <c r="M898" s="8"/>
      <c r="N898" s="124"/>
      <c r="O898" s="124"/>
      <c r="P898" s="124"/>
      <c r="Q898" s="124"/>
      <c r="R898" s="124"/>
      <c r="S898" s="124"/>
    </row>
    <row r="899" spans="13:19" x14ac:dyDescent="0.25">
      <c r="M899" s="8"/>
      <c r="N899" s="124"/>
      <c r="O899" s="124"/>
      <c r="P899" s="124"/>
      <c r="Q899" s="124"/>
      <c r="R899" s="124"/>
      <c r="S899" s="124"/>
    </row>
    <row r="900" spans="13:19" x14ac:dyDescent="0.25">
      <c r="M900" s="8"/>
      <c r="N900" s="124"/>
      <c r="O900" s="124"/>
      <c r="P900" s="124"/>
      <c r="Q900" s="124"/>
      <c r="R900" s="124"/>
      <c r="S900" s="124"/>
    </row>
    <row r="901" spans="13:19" x14ac:dyDescent="0.25">
      <c r="M901" s="8"/>
      <c r="N901" s="124"/>
      <c r="O901" s="124"/>
      <c r="P901" s="124"/>
      <c r="Q901" s="124"/>
      <c r="R901" s="124"/>
      <c r="S901" s="124"/>
    </row>
    <row r="902" spans="13:19" x14ac:dyDescent="0.25">
      <c r="M902" s="8"/>
      <c r="N902" s="124"/>
      <c r="O902" s="124"/>
      <c r="P902" s="124"/>
      <c r="Q902" s="124"/>
      <c r="R902" s="124"/>
      <c r="S902" s="124"/>
    </row>
    <row r="903" spans="13:19" x14ac:dyDescent="0.25">
      <c r="M903" s="8"/>
      <c r="N903" s="124"/>
      <c r="O903" s="124"/>
      <c r="P903" s="124"/>
      <c r="Q903" s="124"/>
      <c r="R903" s="124"/>
      <c r="S903" s="124"/>
    </row>
    <row r="904" spans="13:19" x14ac:dyDescent="0.25">
      <c r="M904" s="8"/>
      <c r="N904" s="124"/>
      <c r="O904" s="124"/>
      <c r="P904" s="124"/>
      <c r="Q904" s="124"/>
      <c r="R904" s="124"/>
      <c r="S904" s="124"/>
    </row>
    <row r="905" spans="13:19" x14ac:dyDescent="0.25">
      <c r="M905" s="8"/>
      <c r="N905" s="124"/>
      <c r="O905" s="124"/>
      <c r="P905" s="124"/>
      <c r="Q905" s="124"/>
      <c r="R905" s="124"/>
      <c r="S905" s="124"/>
    </row>
    <row r="906" spans="13:19" x14ac:dyDescent="0.25">
      <c r="M906" s="8"/>
      <c r="N906" s="124"/>
      <c r="O906" s="124"/>
      <c r="P906" s="124"/>
      <c r="Q906" s="124"/>
      <c r="R906" s="124"/>
      <c r="S906" s="124"/>
    </row>
    <row r="907" spans="13:19" x14ac:dyDescent="0.25">
      <c r="M907" s="8"/>
      <c r="N907" s="124"/>
      <c r="O907" s="124"/>
      <c r="P907" s="124"/>
      <c r="Q907" s="124"/>
      <c r="R907" s="124"/>
      <c r="S907" s="124"/>
    </row>
    <row r="908" spans="13:19" x14ac:dyDescent="0.25">
      <c r="M908" s="8"/>
      <c r="N908" s="124"/>
      <c r="O908" s="124"/>
      <c r="P908" s="124"/>
      <c r="Q908" s="124"/>
      <c r="R908" s="124"/>
      <c r="S908" s="124"/>
    </row>
    <row r="909" spans="13:19" x14ac:dyDescent="0.25">
      <c r="M909" s="8"/>
      <c r="N909" s="124"/>
      <c r="O909" s="124"/>
      <c r="P909" s="124"/>
      <c r="Q909" s="124"/>
      <c r="R909" s="124"/>
      <c r="S909" s="124"/>
    </row>
    <row r="910" spans="13:19" x14ac:dyDescent="0.25">
      <c r="M910" s="8"/>
      <c r="N910" s="124"/>
      <c r="O910" s="124"/>
      <c r="P910" s="124"/>
      <c r="Q910" s="124"/>
      <c r="R910" s="124"/>
      <c r="S910" s="124"/>
    </row>
    <row r="911" spans="13:19" x14ac:dyDescent="0.25">
      <c r="M911" s="8"/>
      <c r="N911" s="124"/>
      <c r="O911" s="124"/>
      <c r="P911" s="124"/>
      <c r="Q911" s="124"/>
      <c r="R911" s="124"/>
      <c r="S911" s="124"/>
    </row>
    <row r="912" spans="13:19" x14ac:dyDescent="0.25">
      <c r="M912" s="8"/>
      <c r="N912" s="124"/>
      <c r="O912" s="124"/>
      <c r="P912" s="124"/>
      <c r="Q912" s="124"/>
      <c r="R912" s="124"/>
      <c r="S912" s="124"/>
    </row>
    <row r="913" spans="13:19" x14ac:dyDescent="0.25">
      <c r="M913" s="8"/>
      <c r="N913" s="124"/>
      <c r="O913" s="124"/>
      <c r="P913" s="124"/>
      <c r="Q913" s="124"/>
      <c r="R913" s="124"/>
      <c r="S913" s="124"/>
    </row>
    <row r="914" spans="13:19" x14ac:dyDescent="0.25">
      <c r="M914" s="8"/>
      <c r="N914" s="124"/>
      <c r="O914" s="124"/>
      <c r="P914" s="124"/>
      <c r="Q914" s="124"/>
      <c r="R914" s="124"/>
      <c r="S914" s="124"/>
    </row>
    <row r="915" spans="13:19" x14ac:dyDescent="0.25">
      <c r="M915" s="8"/>
      <c r="N915" s="124"/>
      <c r="O915" s="124"/>
      <c r="P915" s="124"/>
      <c r="Q915" s="124"/>
      <c r="R915" s="124"/>
      <c r="S915" s="124"/>
    </row>
    <row r="916" spans="13:19" x14ac:dyDescent="0.25">
      <c r="M916" s="8"/>
      <c r="N916" s="124"/>
      <c r="O916" s="124"/>
      <c r="P916" s="124"/>
      <c r="Q916" s="124"/>
      <c r="R916" s="124"/>
      <c r="S916" s="124"/>
    </row>
    <row r="917" spans="13:19" x14ac:dyDescent="0.25">
      <c r="M917" s="8"/>
      <c r="N917" s="124"/>
      <c r="O917" s="124"/>
      <c r="P917" s="124"/>
      <c r="Q917" s="124"/>
      <c r="R917" s="124"/>
      <c r="S917" s="124"/>
    </row>
    <row r="918" spans="13:19" x14ac:dyDescent="0.25">
      <c r="M918" s="8"/>
      <c r="N918" s="124"/>
      <c r="O918" s="124"/>
      <c r="P918" s="124"/>
      <c r="Q918" s="124"/>
      <c r="R918" s="124"/>
      <c r="S918" s="124"/>
    </row>
    <row r="919" spans="13:19" x14ac:dyDescent="0.25">
      <c r="M919" s="8"/>
      <c r="N919" s="124"/>
      <c r="O919" s="124"/>
      <c r="P919" s="124"/>
      <c r="Q919" s="124"/>
      <c r="R919" s="124"/>
      <c r="S919" s="124"/>
    </row>
    <row r="920" spans="13:19" x14ac:dyDescent="0.25">
      <c r="M920" s="8"/>
      <c r="N920" s="124"/>
      <c r="O920" s="124"/>
      <c r="P920" s="124"/>
      <c r="Q920" s="124"/>
      <c r="R920" s="124"/>
      <c r="S920" s="124"/>
    </row>
    <row r="921" spans="13:19" x14ac:dyDescent="0.25">
      <c r="M921" s="8"/>
      <c r="N921" s="124"/>
      <c r="O921" s="124"/>
      <c r="P921" s="124"/>
      <c r="Q921" s="124"/>
      <c r="R921" s="124"/>
      <c r="S921" s="124"/>
    </row>
    <row r="922" spans="13:19" x14ac:dyDescent="0.25">
      <c r="M922" s="8"/>
      <c r="N922" s="124"/>
      <c r="O922" s="124"/>
      <c r="P922" s="124"/>
      <c r="Q922" s="124"/>
      <c r="R922" s="124"/>
      <c r="S922" s="124"/>
    </row>
    <row r="923" spans="13:19" x14ac:dyDescent="0.25">
      <c r="M923" s="8"/>
      <c r="N923" s="124"/>
      <c r="O923" s="124"/>
      <c r="P923" s="124"/>
      <c r="Q923" s="124"/>
      <c r="R923" s="124"/>
      <c r="S923" s="124"/>
    </row>
    <row r="924" spans="13:19" x14ac:dyDescent="0.25">
      <c r="M924" s="8"/>
      <c r="N924" s="124"/>
      <c r="O924" s="124"/>
      <c r="P924" s="124"/>
      <c r="Q924" s="124"/>
      <c r="R924" s="124"/>
      <c r="S924" s="124"/>
    </row>
    <row r="925" spans="13:19" x14ac:dyDescent="0.25">
      <c r="M925" s="8"/>
      <c r="N925" s="124"/>
      <c r="O925" s="124"/>
      <c r="P925" s="124"/>
      <c r="Q925" s="124"/>
      <c r="R925" s="124"/>
      <c r="S925" s="124"/>
    </row>
    <row r="926" spans="13:19" x14ac:dyDescent="0.25">
      <c r="M926" s="8"/>
      <c r="N926" s="124"/>
      <c r="O926" s="124"/>
      <c r="P926" s="124"/>
      <c r="Q926" s="124"/>
      <c r="R926" s="124"/>
      <c r="S926" s="124"/>
    </row>
    <row r="927" spans="13:19" x14ac:dyDescent="0.25">
      <c r="M927" s="8"/>
      <c r="N927" s="124"/>
      <c r="O927" s="124"/>
      <c r="P927" s="124"/>
      <c r="Q927" s="124"/>
      <c r="R927" s="124"/>
      <c r="S927" s="124"/>
    </row>
    <row r="928" spans="13:19" x14ac:dyDescent="0.25">
      <c r="M928" s="8"/>
      <c r="N928" s="124"/>
      <c r="O928" s="124"/>
      <c r="P928" s="124"/>
      <c r="Q928" s="124"/>
      <c r="R928" s="124"/>
      <c r="S928" s="124"/>
    </row>
    <row r="929" spans="13:19" x14ac:dyDescent="0.25">
      <c r="M929" s="8"/>
      <c r="N929" s="124"/>
      <c r="O929" s="124"/>
      <c r="P929" s="124"/>
      <c r="Q929" s="124"/>
      <c r="R929" s="124"/>
      <c r="S929" s="124"/>
    </row>
    <row r="930" spans="13:19" x14ac:dyDescent="0.25">
      <c r="M930" s="8"/>
      <c r="N930" s="124"/>
      <c r="O930" s="124"/>
      <c r="P930" s="124"/>
      <c r="Q930" s="124"/>
      <c r="R930" s="124"/>
      <c r="S930" s="124"/>
    </row>
    <row r="931" spans="13:19" x14ac:dyDescent="0.25">
      <c r="M931" s="8"/>
      <c r="N931" s="124"/>
      <c r="O931" s="124"/>
      <c r="P931" s="124"/>
      <c r="Q931" s="124"/>
      <c r="R931" s="124"/>
      <c r="S931" s="124"/>
    </row>
    <row r="932" spans="13:19" x14ac:dyDescent="0.25">
      <c r="M932" s="8"/>
      <c r="N932" s="124"/>
      <c r="O932" s="124"/>
      <c r="P932" s="124"/>
      <c r="Q932" s="124"/>
      <c r="R932" s="124"/>
      <c r="S932" s="124"/>
    </row>
    <row r="933" spans="13:19" x14ac:dyDescent="0.25">
      <c r="M933" s="8"/>
      <c r="N933" s="124"/>
      <c r="O933" s="124"/>
      <c r="P933" s="124"/>
      <c r="Q933" s="124"/>
      <c r="R933" s="124"/>
      <c r="S933" s="124"/>
    </row>
    <row r="934" spans="13:19" x14ac:dyDescent="0.25">
      <c r="M934" s="8"/>
      <c r="N934" s="124"/>
      <c r="O934" s="124"/>
      <c r="P934" s="124"/>
      <c r="Q934" s="124"/>
      <c r="R934" s="124"/>
      <c r="S934" s="124"/>
    </row>
    <row r="935" spans="13:19" x14ac:dyDescent="0.25">
      <c r="M935" s="8"/>
      <c r="N935" s="124"/>
      <c r="O935" s="124"/>
      <c r="P935" s="124"/>
      <c r="Q935" s="124"/>
      <c r="R935" s="124"/>
      <c r="S935" s="124"/>
    </row>
    <row r="936" spans="13:19" x14ac:dyDescent="0.25">
      <c r="M936" s="8"/>
      <c r="N936" s="124"/>
      <c r="O936" s="124"/>
      <c r="P936" s="124"/>
      <c r="Q936" s="124"/>
      <c r="R936" s="124"/>
      <c r="S936" s="124"/>
    </row>
    <row r="937" spans="13:19" x14ac:dyDescent="0.25">
      <c r="M937" s="8"/>
      <c r="N937" s="124"/>
      <c r="O937" s="124"/>
      <c r="P937" s="124"/>
      <c r="Q937" s="124"/>
      <c r="R937" s="124"/>
      <c r="S937" s="124"/>
    </row>
    <row r="938" spans="13:19" x14ac:dyDescent="0.25">
      <c r="M938" s="8"/>
      <c r="N938" s="124"/>
      <c r="O938" s="124"/>
      <c r="P938" s="124"/>
      <c r="Q938" s="124"/>
      <c r="R938" s="124"/>
      <c r="S938" s="124"/>
    </row>
    <row r="939" spans="13:19" x14ac:dyDescent="0.25">
      <c r="M939" s="8"/>
      <c r="N939" s="124"/>
      <c r="O939" s="124"/>
      <c r="P939" s="124"/>
      <c r="Q939" s="124"/>
      <c r="R939" s="124"/>
      <c r="S939" s="124"/>
    </row>
    <row r="940" spans="13:19" x14ac:dyDescent="0.25">
      <c r="M940" s="8"/>
      <c r="N940" s="124"/>
      <c r="O940" s="124"/>
      <c r="P940" s="124"/>
      <c r="Q940" s="124"/>
      <c r="R940" s="124"/>
      <c r="S940" s="124"/>
    </row>
    <row r="941" spans="13:19" x14ac:dyDescent="0.25">
      <c r="M941" s="8"/>
      <c r="N941" s="124"/>
      <c r="O941" s="124"/>
      <c r="P941" s="124"/>
      <c r="Q941" s="124"/>
      <c r="R941" s="124"/>
      <c r="S941" s="124"/>
    </row>
    <row r="942" spans="13:19" x14ac:dyDescent="0.25">
      <c r="M942" s="8"/>
      <c r="N942" s="124"/>
      <c r="O942" s="124"/>
      <c r="P942" s="124"/>
      <c r="Q942" s="124"/>
      <c r="R942" s="124"/>
      <c r="S942" s="124"/>
    </row>
    <row r="943" spans="13:19" x14ac:dyDescent="0.25">
      <c r="M943" s="8"/>
      <c r="N943" s="124"/>
      <c r="O943" s="124"/>
      <c r="P943" s="124"/>
      <c r="Q943" s="124"/>
      <c r="R943" s="124"/>
      <c r="S943" s="124"/>
    </row>
    <row r="944" spans="13:19" x14ac:dyDescent="0.25">
      <c r="M944" s="8"/>
      <c r="N944" s="124"/>
      <c r="O944" s="124"/>
      <c r="P944" s="124"/>
      <c r="Q944" s="124"/>
      <c r="R944" s="124"/>
      <c r="S944" s="124"/>
    </row>
    <row r="945" spans="13:19" x14ac:dyDescent="0.25">
      <c r="M945" s="8"/>
      <c r="N945" s="124"/>
      <c r="O945" s="124"/>
      <c r="P945" s="124"/>
      <c r="Q945" s="124"/>
      <c r="R945" s="124"/>
      <c r="S945" s="124"/>
    </row>
    <row r="946" spans="13:19" x14ac:dyDescent="0.25">
      <c r="M946" s="8"/>
      <c r="N946" s="124"/>
      <c r="O946" s="124"/>
      <c r="P946" s="124"/>
      <c r="Q946" s="124"/>
      <c r="R946" s="124"/>
      <c r="S946" s="124"/>
    </row>
    <row r="947" spans="13:19" x14ac:dyDescent="0.25">
      <c r="M947" s="8"/>
      <c r="N947" s="124"/>
      <c r="O947" s="124"/>
      <c r="P947" s="124"/>
      <c r="Q947" s="124"/>
      <c r="R947" s="124"/>
      <c r="S947" s="124"/>
    </row>
    <row r="948" spans="13:19" x14ac:dyDescent="0.25">
      <c r="M948" s="8"/>
      <c r="N948" s="124"/>
      <c r="O948" s="124"/>
      <c r="P948" s="124"/>
      <c r="Q948" s="124"/>
      <c r="R948" s="124"/>
      <c r="S948" s="124"/>
    </row>
    <row r="949" spans="13:19" x14ac:dyDescent="0.25">
      <c r="M949" s="8"/>
      <c r="N949" s="124"/>
      <c r="O949" s="124"/>
      <c r="P949" s="124"/>
      <c r="Q949" s="124"/>
      <c r="R949" s="124"/>
      <c r="S949" s="124"/>
    </row>
    <row r="950" spans="13:19" x14ac:dyDescent="0.25">
      <c r="M950" s="8"/>
      <c r="N950" s="124"/>
      <c r="O950" s="124"/>
      <c r="P950" s="124"/>
      <c r="Q950" s="124"/>
      <c r="R950" s="124"/>
      <c r="S950" s="124"/>
    </row>
    <row r="951" spans="13:19" x14ac:dyDescent="0.25">
      <c r="M951" s="8"/>
      <c r="N951" s="124"/>
      <c r="O951" s="124"/>
      <c r="P951" s="124"/>
      <c r="Q951" s="124"/>
      <c r="R951" s="124"/>
      <c r="S951" s="124"/>
    </row>
    <row r="952" spans="13:19" x14ac:dyDescent="0.25">
      <c r="M952" s="8"/>
      <c r="N952" s="124"/>
      <c r="O952" s="124"/>
      <c r="P952" s="124"/>
      <c r="Q952" s="124"/>
      <c r="R952" s="124"/>
      <c r="S952" s="124"/>
    </row>
    <row r="953" spans="13:19" x14ac:dyDescent="0.25">
      <c r="M953" s="8"/>
      <c r="N953" s="124"/>
      <c r="O953" s="124"/>
      <c r="P953" s="124"/>
      <c r="Q953" s="124"/>
      <c r="R953" s="124"/>
      <c r="S953" s="124"/>
    </row>
    <row r="954" spans="13:19" x14ac:dyDescent="0.25">
      <c r="M954" s="8"/>
      <c r="N954" s="124"/>
      <c r="O954" s="124"/>
      <c r="P954" s="124"/>
      <c r="Q954" s="124"/>
      <c r="R954" s="124"/>
      <c r="S954" s="124"/>
    </row>
    <row r="955" spans="13:19" x14ac:dyDescent="0.25">
      <c r="M955" s="8"/>
      <c r="N955" s="124"/>
      <c r="O955" s="124"/>
      <c r="P955" s="124"/>
      <c r="Q955" s="124"/>
      <c r="R955" s="124"/>
      <c r="S955" s="124"/>
    </row>
    <row r="956" spans="13:19" x14ac:dyDescent="0.25">
      <c r="M956" s="8"/>
      <c r="N956" s="124"/>
      <c r="O956" s="124"/>
      <c r="P956" s="124"/>
      <c r="Q956" s="124"/>
      <c r="R956" s="124"/>
      <c r="S956" s="124"/>
    </row>
    <row r="957" spans="13:19" x14ac:dyDescent="0.25">
      <c r="M957" s="8"/>
      <c r="N957" s="124"/>
      <c r="O957" s="124"/>
      <c r="P957" s="124"/>
      <c r="Q957" s="124"/>
      <c r="R957" s="124"/>
      <c r="S957" s="124"/>
    </row>
    <row r="958" spans="13:19" x14ac:dyDescent="0.25">
      <c r="M958" s="8"/>
      <c r="N958" s="124"/>
      <c r="O958" s="124"/>
      <c r="P958" s="124"/>
      <c r="Q958" s="124"/>
      <c r="R958" s="124"/>
      <c r="S958" s="124"/>
    </row>
    <row r="959" spans="13:19" x14ac:dyDescent="0.25">
      <c r="M959" s="8"/>
      <c r="N959" s="124"/>
      <c r="O959" s="124"/>
      <c r="P959" s="124"/>
      <c r="Q959" s="124"/>
      <c r="R959" s="124"/>
      <c r="S959" s="124"/>
    </row>
    <row r="960" spans="13:19" x14ac:dyDescent="0.25">
      <c r="M960" s="8"/>
      <c r="N960" s="124"/>
      <c r="O960" s="124"/>
      <c r="P960" s="124"/>
      <c r="Q960" s="124"/>
      <c r="R960" s="124"/>
      <c r="S960" s="124"/>
    </row>
    <row r="961" spans="13:19" x14ac:dyDescent="0.25">
      <c r="M961" s="8"/>
      <c r="N961" s="124"/>
      <c r="O961" s="124"/>
      <c r="P961" s="124"/>
      <c r="Q961" s="124"/>
      <c r="R961" s="124"/>
      <c r="S961" s="124"/>
    </row>
    <row r="962" spans="13:19" x14ac:dyDescent="0.25">
      <c r="M962" s="8"/>
      <c r="N962" s="124"/>
      <c r="O962" s="124"/>
      <c r="P962" s="124"/>
      <c r="Q962" s="124"/>
      <c r="R962" s="124"/>
      <c r="S962" s="124"/>
    </row>
    <row r="963" spans="13:19" x14ac:dyDescent="0.25">
      <c r="M963" s="8"/>
      <c r="N963" s="124"/>
      <c r="O963" s="124"/>
      <c r="P963" s="124"/>
      <c r="Q963" s="124"/>
      <c r="R963" s="124"/>
      <c r="S963" s="124"/>
    </row>
    <row r="964" spans="13:19" x14ac:dyDescent="0.25">
      <c r="M964" s="8"/>
      <c r="N964" s="124"/>
      <c r="O964" s="124"/>
      <c r="P964" s="124"/>
      <c r="Q964" s="124"/>
      <c r="R964" s="124"/>
      <c r="S964" s="124"/>
    </row>
    <row r="965" spans="13:19" x14ac:dyDescent="0.25">
      <c r="M965" s="8"/>
      <c r="N965" s="124"/>
      <c r="O965" s="124"/>
      <c r="P965" s="124"/>
      <c r="Q965" s="124"/>
      <c r="R965" s="124"/>
      <c r="S965" s="124"/>
    </row>
    <row r="966" spans="13:19" x14ac:dyDescent="0.25">
      <c r="M966" s="8"/>
      <c r="N966" s="124"/>
      <c r="O966" s="124"/>
      <c r="P966" s="124"/>
      <c r="Q966" s="124"/>
      <c r="R966" s="124"/>
      <c r="S966" s="124"/>
    </row>
    <row r="967" spans="13:19" x14ac:dyDescent="0.25">
      <c r="M967" s="8"/>
      <c r="N967" s="124"/>
      <c r="O967" s="124"/>
      <c r="P967" s="124"/>
      <c r="Q967" s="124"/>
      <c r="R967" s="124"/>
      <c r="S967" s="124"/>
    </row>
    <row r="968" spans="13:19" x14ac:dyDescent="0.25">
      <c r="M968" s="8"/>
      <c r="N968" s="124"/>
      <c r="O968" s="124"/>
      <c r="P968" s="124"/>
      <c r="Q968" s="124"/>
      <c r="R968" s="124"/>
      <c r="S968" s="124"/>
    </row>
    <row r="969" spans="13:19" x14ac:dyDescent="0.25">
      <c r="M969" s="8"/>
      <c r="N969" s="124"/>
      <c r="O969" s="124"/>
      <c r="P969" s="124"/>
      <c r="Q969" s="124"/>
      <c r="R969" s="124"/>
      <c r="S969" s="124"/>
    </row>
    <row r="970" spans="13:19" x14ac:dyDescent="0.25">
      <c r="M970" s="8"/>
      <c r="N970" s="124"/>
      <c r="O970" s="124"/>
      <c r="P970" s="124"/>
      <c r="Q970" s="124"/>
      <c r="R970" s="124"/>
      <c r="S970" s="124"/>
    </row>
    <row r="971" spans="13:19" x14ac:dyDescent="0.25">
      <c r="M971" s="8"/>
      <c r="N971" s="124"/>
      <c r="O971" s="124"/>
      <c r="P971" s="124"/>
      <c r="Q971" s="124"/>
      <c r="R971" s="124"/>
      <c r="S971" s="124"/>
    </row>
    <row r="972" spans="13:19" x14ac:dyDescent="0.25">
      <c r="M972" s="8"/>
      <c r="N972" s="124"/>
      <c r="O972" s="124"/>
      <c r="P972" s="124"/>
      <c r="Q972" s="124"/>
      <c r="R972" s="124"/>
      <c r="S972" s="124"/>
    </row>
    <row r="973" spans="13:19" x14ac:dyDescent="0.25">
      <c r="M973" s="8"/>
      <c r="N973" s="124"/>
      <c r="O973" s="124"/>
      <c r="P973" s="124"/>
      <c r="Q973" s="124"/>
      <c r="R973" s="124"/>
      <c r="S973" s="124"/>
    </row>
    <row r="974" spans="13:19" x14ac:dyDescent="0.25">
      <c r="M974" s="8"/>
      <c r="N974" s="124"/>
      <c r="O974" s="124"/>
      <c r="P974" s="124"/>
      <c r="Q974" s="124"/>
      <c r="R974" s="124"/>
      <c r="S974" s="124"/>
    </row>
    <row r="975" spans="13:19" x14ac:dyDescent="0.25">
      <c r="M975" s="8"/>
      <c r="N975" s="124"/>
      <c r="O975" s="124"/>
      <c r="P975" s="124"/>
      <c r="Q975" s="124"/>
      <c r="R975" s="124"/>
      <c r="S975" s="124"/>
    </row>
    <row r="976" spans="13:19" x14ac:dyDescent="0.25">
      <c r="M976" s="8"/>
      <c r="N976" s="124"/>
      <c r="O976" s="124"/>
      <c r="P976" s="124"/>
      <c r="Q976" s="124"/>
      <c r="R976" s="124"/>
      <c r="S976" s="124"/>
    </row>
    <row r="977" spans="13:19" x14ac:dyDescent="0.25">
      <c r="M977" s="8"/>
      <c r="N977" s="124"/>
      <c r="O977" s="124"/>
      <c r="P977" s="124"/>
      <c r="Q977" s="124"/>
      <c r="R977" s="124"/>
      <c r="S977" s="124"/>
    </row>
    <row r="978" spans="13:19" x14ac:dyDescent="0.25">
      <c r="M978" s="8"/>
      <c r="N978" s="124"/>
      <c r="O978" s="124"/>
      <c r="P978" s="124"/>
      <c r="Q978" s="124"/>
      <c r="R978" s="124"/>
      <c r="S978" s="124"/>
    </row>
    <row r="979" spans="13:19" x14ac:dyDescent="0.25">
      <c r="M979" s="8"/>
      <c r="N979" s="124"/>
      <c r="O979" s="124"/>
      <c r="P979" s="124"/>
      <c r="Q979" s="124"/>
      <c r="R979" s="124"/>
      <c r="S979" s="124"/>
    </row>
    <row r="980" spans="13:19" x14ac:dyDescent="0.25">
      <c r="M980" s="8"/>
      <c r="N980" s="124"/>
      <c r="O980" s="124"/>
      <c r="P980" s="124"/>
      <c r="Q980" s="124"/>
      <c r="R980" s="124"/>
      <c r="S980" s="124"/>
    </row>
    <row r="981" spans="13:19" x14ac:dyDescent="0.25">
      <c r="M981" s="8"/>
      <c r="N981" s="124"/>
      <c r="O981" s="124"/>
      <c r="P981" s="124"/>
      <c r="Q981" s="124"/>
      <c r="R981" s="124"/>
      <c r="S981" s="124"/>
    </row>
    <row r="982" spans="13:19" x14ac:dyDescent="0.25">
      <c r="M982" s="8"/>
      <c r="N982" s="124"/>
      <c r="O982" s="124"/>
      <c r="P982" s="124"/>
      <c r="Q982" s="124"/>
      <c r="R982" s="124"/>
      <c r="S982" s="124"/>
    </row>
    <row r="983" spans="13:19" x14ac:dyDescent="0.25">
      <c r="M983" s="8"/>
      <c r="N983" s="124"/>
      <c r="O983" s="124"/>
      <c r="P983" s="124"/>
      <c r="Q983" s="124"/>
      <c r="R983" s="124"/>
      <c r="S983" s="124"/>
    </row>
    <row r="984" spans="13:19" x14ac:dyDescent="0.25">
      <c r="M984" s="8"/>
      <c r="N984" s="124"/>
      <c r="O984" s="124"/>
      <c r="P984" s="124"/>
      <c r="Q984" s="124"/>
      <c r="R984" s="124"/>
      <c r="S984" s="124"/>
    </row>
    <row r="985" spans="13:19" x14ac:dyDescent="0.25">
      <c r="M985" s="8"/>
      <c r="N985" s="124"/>
      <c r="O985" s="124"/>
      <c r="P985" s="124"/>
      <c r="Q985" s="124"/>
      <c r="R985" s="124"/>
      <c r="S985" s="124"/>
    </row>
    <row r="986" spans="13:19" x14ac:dyDescent="0.25">
      <c r="M986" s="8"/>
      <c r="N986" s="124"/>
      <c r="O986" s="124"/>
      <c r="P986" s="124"/>
      <c r="Q986" s="124"/>
      <c r="R986" s="124"/>
      <c r="S986" s="124"/>
    </row>
    <row r="987" spans="13:19" x14ac:dyDescent="0.25">
      <c r="M987" s="8"/>
      <c r="N987" s="124"/>
      <c r="O987" s="124"/>
      <c r="P987" s="124"/>
      <c r="Q987" s="124"/>
      <c r="R987" s="124"/>
      <c r="S987" s="124"/>
    </row>
    <row r="988" spans="13:19" x14ac:dyDescent="0.25">
      <c r="M988" s="8"/>
      <c r="N988" s="124"/>
      <c r="O988" s="124"/>
      <c r="P988" s="124"/>
      <c r="Q988" s="124"/>
      <c r="R988" s="124"/>
      <c r="S988" s="124"/>
    </row>
    <row r="989" spans="13:19" x14ac:dyDescent="0.25">
      <c r="M989" s="8"/>
      <c r="N989" s="124"/>
      <c r="O989" s="124"/>
      <c r="P989" s="124"/>
      <c r="Q989" s="124"/>
      <c r="R989" s="124"/>
      <c r="S989" s="124"/>
    </row>
    <row r="990" spans="13:19" x14ac:dyDescent="0.25">
      <c r="M990" s="8"/>
      <c r="N990" s="124"/>
      <c r="O990" s="124"/>
      <c r="P990" s="124"/>
      <c r="Q990" s="124"/>
      <c r="R990" s="124"/>
      <c r="S990" s="124"/>
    </row>
    <row r="991" spans="13:19" x14ac:dyDescent="0.25">
      <c r="M991" s="8"/>
      <c r="N991" s="124"/>
      <c r="O991" s="124"/>
      <c r="P991" s="124"/>
      <c r="Q991" s="124"/>
      <c r="R991" s="124"/>
      <c r="S991" s="124"/>
    </row>
    <row r="992" spans="13:19" x14ac:dyDescent="0.25">
      <c r="M992" s="8"/>
      <c r="N992" s="124"/>
      <c r="O992" s="124"/>
      <c r="P992" s="124"/>
      <c r="Q992" s="124"/>
      <c r="R992" s="124"/>
      <c r="S992" s="124"/>
    </row>
    <row r="993" spans="13:19" x14ac:dyDescent="0.25">
      <c r="M993" s="8"/>
      <c r="N993" s="124"/>
      <c r="O993" s="124"/>
      <c r="P993" s="124"/>
      <c r="Q993" s="124"/>
      <c r="R993" s="124"/>
      <c r="S993" s="124"/>
    </row>
    <row r="994" spans="13:19" x14ac:dyDescent="0.25">
      <c r="M994" s="8"/>
      <c r="N994" s="124"/>
      <c r="O994" s="124"/>
      <c r="P994" s="124"/>
      <c r="Q994" s="124"/>
      <c r="R994" s="124"/>
      <c r="S994" s="124"/>
    </row>
    <row r="995" spans="13:19" x14ac:dyDescent="0.25">
      <c r="M995" s="8"/>
      <c r="N995" s="124"/>
      <c r="O995" s="124"/>
      <c r="P995" s="124"/>
      <c r="Q995" s="124"/>
      <c r="R995" s="124"/>
      <c r="S995" s="124"/>
    </row>
    <row r="996" spans="13:19" x14ac:dyDescent="0.25">
      <c r="M996" s="8"/>
      <c r="N996" s="124"/>
      <c r="O996" s="124"/>
      <c r="P996" s="124"/>
      <c r="Q996" s="124"/>
      <c r="R996" s="124"/>
      <c r="S996" s="124"/>
    </row>
    <row r="997" spans="13:19" x14ac:dyDescent="0.25">
      <c r="M997" s="8"/>
      <c r="N997" s="124"/>
      <c r="O997" s="124"/>
      <c r="P997" s="124"/>
      <c r="Q997" s="124"/>
      <c r="R997" s="124"/>
      <c r="S997" s="124"/>
    </row>
    <row r="998" spans="13:19" x14ac:dyDescent="0.25">
      <c r="M998" s="8"/>
      <c r="N998" s="124"/>
      <c r="O998" s="124"/>
      <c r="P998" s="124"/>
      <c r="Q998" s="124"/>
      <c r="R998" s="124"/>
      <c r="S998" s="124"/>
    </row>
    <row r="999" spans="13:19" x14ac:dyDescent="0.25">
      <c r="M999" s="8"/>
      <c r="N999" s="124"/>
      <c r="O999" s="124"/>
      <c r="P999" s="124"/>
      <c r="Q999" s="124"/>
      <c r="R999" s="124"/>
      <c r="S999" s="124"/>
    </row>
    <row r="1000" spans="13:19" x14ac:dyDescent="0.25">
      <c r="M1000" s="8"/>
      <c r="N1000" s="124"/>
      <c r="O1000" s="124"/>
      <c r="P1000" s="124"/>
      <c r="Q1000" s="124"/>
      <c r="R1000" s="124"/>
      <c r="S1000" s="124"/>
    </row>
    <row r="1001" spans="13:19" x14ac:dyDescent="0.25">
      <c r="M1001" s="8"/>
      <c r="N1001" s="124"/>
      <c r="O1001" s="124"/>
      <c r="P1001" s="124"/>
      <c r="Q1001" s="124"/>
      <c r="R1001" s="124"/>
      <c r="S1001" s="124"/>
    </row>
    <row r="1002" spans="13:19" x14ac:dyDescent="0.25">
      <c r="M1002" s="8"/>
      <c r="N1002" s="124"/>
      <c r="O1002" s="124"/>
      <c r="P1002" s="124"/>
      <c r="Q1002" s="124"/>
      <c r="R1002" s="124"/>
      <c r="S1002" s="124"/>
    </row>
    <row r="1003" spans="13:19" x14ac:dyDescent="0.25">
      <c r="M1003" s="8"/>
      <c r="N1003" s="124"/>
      <c r="O1003" s="124"/>
      <c r="P1003" s="124"/>
      <c r="Q1003" s="124"/>
      <c r="R1003" s="124"/>
      <c r="S1003" s="124"/>
    </row>
    <row r="1004" spans="13:19" x14ac:dyDescent="0.25">
      <c r="M1004" s="8"/>
      <c r="N1004" s="124"/>
      <c r="O1004" s="124"/>
      <c r="P1004" s="124"/>
      <c r="Q1004" s="124"/>
      <c r="R1004" s="124"/>
      <c r="S1004" s="124"/>
    </row>
    <row r="1005" spans="13:19" x14ac:dyDescent="0.25">
      <c r="M1005" s="8"/>
      <c r="N1005" s="124"/>
      <c r="O1005" s="124"/>
      <c r="P1005" s="124"/>
      <c r="Q1005" s="124"/>
      <c r="R1005" s="124"/>
      <c r="S1005" s="124"/>
    </row>
    <row r="1006" spans="13:19" x14ac:dyDescent="0.25">
      <c r="M1006" s="8"/>
      <c r="N1006" s="124"/>
      <c r="O1006" s="124"/>
      <c r="P1006" s="124"/>
      <c r="Q1006" s="124"/>
      <c r="R1006" s="124"/>
      <c r="S1006" s="124"/>
    </row>
    <row r="1007" spans="13:19" x14ac:dyDescent="0.25">
      <c r="M1007" s="8"/>
      <c r="N1007" s="124"/>
      <c r="O1007" s="124"/>
      <c r="P1007" s="124"/>
      <c r="Q1007" s="124"/>
      <c r="R1007" s="124"/>
      <c r="S1007" s="124"/>
    </row>
    <row r="1008" spans="13:19" x14ac:dyDescent="0.25">
      <c r="M1008" s="8"/>
      <c r="N1008" s="124"/>
      <c r="O1008" s="124"/>
      <c r="P1008" s="124"/>
      <c r="Q1008" s="124"/>
      <c r="R1008" s="124"/>
      <c r="S1008" s="124"/>
    </row>
    <row r="1009" spans="13:19" x14ac:dyDescent="0.25">
      <c r="M1009" s="8"/>
      <c r="N1009" s="124"/>
      <c r="O1009" s="124"/>
      <c r="P1009" s="124"/>
      <c r="Q1009" s="124"/>
      <c r="R1009" s="124"/>
      <c r="S1009" s="124"/>
    </row>
    <row r="1010" spans="13:19" x14ac:dyDescent="0.25">
      <c r="M1010" s="8"/>
      <c r="N1010" s="124"/>
      <c r="O1010" s="124"/>
      <c r="P1010" s="124"/>
      <c r="Q1010" s="124"/>
      <c r="R1010" s="124"/>
      <c r="S1010" s="124"/>
    </row>
    <row r="1011" spans="13:19" x14ac:dyDescent="0.25">
      <c r="M1011" s="8"/>
      <c r="N1011" s="124"/>
      <c r="O1011" s="124"/>
      <c r="P1011" s="124"/>
      <c r="Q1011" s="124"/>
      <c r="R1011" s="124"/>
      <c r="S1011" s="124"/>
    </row>
    <row r="1012" spans="13:19" x14ac:dyDescent="0.25">
      <c r="M1012" s="8"/>
      <c r="N1012" s="124"/>
      <c r="O1012" s="124"/>
      <c r="P1012" s="124"/>
      <c r="Q1012" s="124"/>
      <c r="R1012" s="124"/>
      <c r="S1012" s="124"/>
    </row>
    <row r="1013" spans="13:19" x14ac:dyDescent="0.25">
      <c r="M1013" s="8"/>
      <c r="N1013" s="124"/>
      <c r="O1013" s="124"/>
      <c r="P1013" s="124"/>
      <c r="Q1013" s="124"/>
      <c r="R1013" s="124"/>
      <c r="S1013" s="124"/>
    </row>
    <row r="1014" spans="13:19" x14ac:dyDescent="0.25">
      <c r="M1014" s="8"/>
      <c r="N1014" s="124"/>
      <c r="O1014" s="124"/>
      <c r="P1014" s="124"/>
      <c r="Q1014" s="124"/>
      <c r="R1014" s="124"/>
      <c r="S1014" s="124"/>
    </row>
    <row r="1015" spans="13:19" x14ac:dyDescent="0.25">
      <c r="M1015" s="8"/>
      <c r="N1015" s="124"/>
      <c r="O1015" s="124"/>
      <c r="P1015" s="124"/>
      <c r="Q1015" s="124"/>
      <c r="R1015" s="124"/>
      <c r="S1015" s="124"/>
    </row>
    <row r="1016" spans="13:19" x14ac:dyDescent="0.25">
      <c r="M1016" s="8"/>
      <c r="N1016" s="124"/>
      <c r="O1016" s="124"/>
      <c r="P1016" s="124"/>
      <c r="Q1016" s="124"/>
      <c r="R1016" s="124"/>
      <c r="S1016" s="124"/>
    </row>
    <row r="1017" spans="13:19" x14ac:dyDescent="0.25">
      <c r="M1017" s="8"/>
      <c r="N1017" s="124"/>
      <c r="O1017" s="124"/>
      <c r="P1017" s="124"/>
      <c r="Q1017" s="124"/>
      <c r="R1017" s="124"/>
      <c r="S1017" s="124"/>
    </row>
    <row r="1018" spans="13:19" x14ac:dyDescent="0.25">
      <c r="M1018" s="8"/>
      <c r="N1018" s="124"/>
      <c r="O1018" s="124"/>
      <c r="P1018" s="124"/>
      <c r="Q1018" s="124"/>
      <c r="R1018" s="124"/>
      <c r="S1018" s="124"/>
    </row>
    <row r="1019" spans="13:19" x14ac:dyDescent="0.25">
      <c r="M1019" s="8"/>
      <c r="N1019" s="124"/>
      <c r="O1019" s="124"/>
      <c r="P1019" s="124"/>
      <c r="Q1019" s="124"/>
      <c r="R1019" s="124"/>
      <c r="S1019" s="124"/>
    </row>
    <row r="1020" spans="13:19" x14ac:dyDescent="0.25">
      <c r="M1020" s="8"/>
      <c r="N1020" s="124"/>
      <c r="O1020" s="124"/>
      <c r="P1020" s="124"/>
      <c r="Q1020" s="124"/>
      <c r="R1020" s="124"/>
      <c r="S1020" s="124"/>
    </row>
    <row r="1021" spans="13:19" x14ac:dyDescent="0.25">
      <c r="M1021" s="8"/>
      <c r="N1021" s="124"/>
      <c r="O1021" s="124"/>
      <c r="P1021" s="124"/>
      <c r="Q1021" s="124"/>
      <c r="R1021" s="124"/>
      <c r="S1021" s="124"/>
    </row>
    <row r="1022" spans="13:19" x14ac:dyDescent="0.25">
      <c r="M1022" s="8"/>
      <c r="N1022" s="124"/>
      <c r="O1022" s="124"/>
      <c r="P1022" s="124"/>
      <c r="Q1022" s="124"/>
      <c r="R1022" s="124"/>
      <c r="S1022" s="124"/>
    </row>
    <row r="1023" spans="13:19" x14ac:dyDescent="0.25">
      <c r="M1023" s="8"/>
      <c r="N1023" s="124"/>
      <c r="O1023" s="124"/>
      <c r="P1023" s="124"/>
      <c r="Q1023" s="124"/>
      <c r="R1023" s="124"/>
      <c r="S1023" s="124"/>
    </row>
    <row r="1024" spans="13:19" x14ac:dyDescent="0.25">
      <c r="M1024" s="8"/>
      <c r="N1024" s="124"/>
      <c r="O1024" s="124"/>
      <c r="P1024" s="124"/>
      <c r="Q1024" s="124"/>
      <c r="R1024" s="124"/>
      <c r="S1024" s="124"/>
    </row>
    <row r="1025" spans="13:19" x14ac:dyDescent="0.25">
      <c r="M1025" s="8"/>
      <c r="N1025" s="124"/>
      <c r="O1025" s="124"/>
      <c r="P1025" s="124"/>
      <c r="Q1025" s="124"/>
      <c r="R1025" s="124"/>
      <c r="S1025" s="124"/>
    </row>
    <row r="1026" spans="13:19" x14ac:dyDescent="0.25">
      <c r="M1026" s="8"/>
      <c r="N1026" s="124"/>
      <c r="O1026" s="124"/>
      <c r="P1026" s="124"/>
      <c r="Q1026" s="124"/>
      <c r="R1026" s="124"/>
      <c r="S1026" s="124"/>
    </row>
    <row r="1027" spans="13:19" x14ac:dyDescent="0.25">
      <c r="M1027" s="8"/>
      <c r="N1027" s="124"/>
      <c r="O1027" s="124"/>
      <c r="P1027" s="124"/>
      <c r="Q1027" s="124"/>
      <c r="R1027" s="124"/>
      <c r="S1027" s="124"/>
    </row>
    <row r="1028" spans="13:19" x14ac:dyDescent="0.25">
      <c r="M1028" s="8"/>
      <c r="N1028" s="124"/>
      <c r="O1028" s="124"/>
      <c r="P1028" s="124"/>
      <c r="Q1028" s="124"/>
      <c r="R1028" s="124"/>
      <c r="S1028" s="124"/>
    </row>
    <row r="1029" spans="13:19" x14ac:dyDescent="0.25">
      <c r="M1029" s="8"/>
      <c r="N1029" s="124"/>
      <c r="O1029" s="124"/>
      <c r="P1029" s="124"/>
      <c r="Q1029" s="124"/>
      <c r="R1029" s="124"/>
      <c r="S1029" s="124"/>
    </row>
    <row r="1030" spans="13:19" x14ac:dyDescent="0.25">
      <c r="M1030" s="8"/>
      <c r="N1030" s="124"/>
      <c r="O1030" s="124"/>
      <c r="P1030" s="124"/>
      <c r="Q1030" s="124"/>
      <c r="R1030" s="124"/>
      <c r="S1030" s="124"/>
    </row>
    <row r="1031" spans="13:19" x14ac:dyDescent="0.25">
      <c r="M1031" s="8"/>
      <c r="N1031" s="124"/>
      <c r="O1031" s="124"/>
      <c r="P1031" s="124"/>
      <c r="Q1031" s="124"/>
      <c r="R1031" s="124"/>
      <c r="S1031" s="124"/>
    </row>
    <row r="1032" spans="13:19" x14ac:dyDescent="0.25">
      <c r="M1032" s="8"/>
      <c r="N1032" s="124"/>
      <c r="O1032" s="124"/>
      <c r="P1032" s="124"/>
      <c r="Q1032" s="124"/>
      <c r="R1032" s="124"/>
      <c r="S1032" s="124"/>
    </row>
    <row r="1033" spans="13:19" x14ac:dyDescent="0.25">
      <c r="M1033" s="8"/>
      <c r="N1033" s="124"/>
      <c r="O1033" s="124"/>
      <c r="P1033" s="124"/>
      <c r="Q1033" s="124"/>
      <c r="R1033" s="124"/>
      <c r="S1033" s="124"/>
    </row>
    <row r="1034" spans="13:19" x14ac:dyDescent="0.25">
      <c r="M1034" s="8"/>
      <c r="N1034" s="124"/>
      <c r="O1034" s="124"/>
      <c r="P1034" s="124"/>
      <c r="Q1034" s="124"/>
      <c r="R1034" s="124"/>
      <c r="S1034" s="124"/>
    </row>
    <row r="1035" spans="13:19" x14ac:dyDescent="0.25">
      <c r="M1035" s="8"/>
      <c r="N1035" s="124"/>
      <c r="O1035" s="124"/>
      <c r="P1035" s="124"/>
      <c r="Q1035" s="124"/>
      <c r="R1035" s="124"/>
      <c r="S1035" s="124"/>
    </row>
    <row r="1036" spans="13:19" x14ac:dyDescent="0.25">
      <c r="M1036" s="8"/>
      <c r="N1036" s="124"/>
      <c r="O1036" s="124"/>
      <c r="P1036" s="124"/>
      <c r="Q1036" s="124"/>
      <c r="R1036" s="124"/>
      <c r="S1036" s="124"/>
    </row>
    <row r="1037" spans="13:19" x14ac:dyDescent="0.25">
      <c r="M1037" s="8"/>
      <c r="N1037" s="124"/>
      <c r="O1037" s="124"/>
      <c r="P1037" s="124"/>
      <c r="Q1037" s="124"/>
      <c r="R1037" s="124"/>
      <c r="S1037" s="124"/>
    </row>
    <row r="1038" spans="13:19" x14ac:dyDescent="0.25">
      <c r="M1038" s="8"/>
      <c r="N1038" s="124"/>
      <c r="O1038" s="124"/>
      <c r="P1038" s="124"/>
      <c r="Q1038" s="124"/>
      <c r="R1038" s="124"/>
      <c r="S1038" s="124"/>
    </row>
    <row r="1039" spans="13:19" x14ac:dyDescent="0.25">
      <c r="M1039" s="8"/>
      <c r="N1039" s="124"/>
      <c r="O1039" s="124"/>
      <c r="P1039" s="124"/>
      <c r="Q1039" s="124"/>
      <c r="R1039" s="124"/>
      <c r="S1039" s="124"/>
    </row>
    <row r="1040" spans="13:19" x14ac:dyDescent="0.25">
      <c r="M1040" s="8"/>
      <c r="N1040" s="124"/>
      <c r="O1040" s="124"/>
      <c r="P1040" s="124"/>
      <c r="Q1040" s="124"/>
      <c r="R1040" s="124"/>
      <c r="S1040" s="124"/>
    </row>
    <row r="1041" spans="13:19" x14ac:dyDescent="0.25">
      <c r="M1041" s="8"/>
      <c r="N1041" s="124"/>
      <c r="O1041" s="124"/>
      <c r="P1041" s="124"/>
      <c r="Q1041" s="124"/>
      <c r="R1041" s="124"/>
      <c r="S1041" s="124"/>
    </row>
    <row r="1042" spans="13:19" x14ac:dyDescent="0.25">
      <c r="M1042" s="8"/>
      <c r="N1042" s="124"/>
      <c r="O1042" s="124"/>
      <c r="P1042" s="124"/>
      <c r="Q1042" s="124"/>
      <c r="R1042" s="124"/>
      <c r="S1042" s="124"/>
    </row>
    <row r="1043" spans="13:19" x14ac:dyDescent="0.25">
      <c r="M1043" s="8"/>
      <c r="N1043" s="124"/>
      <c r="O1043" s="124"/>
      <c r="P1043" s="124"/>
      <c r="Q1043" s="124"/>
      <c r="R1043" s="124"/>
      <c r="S1043" s="124"/>
    </row>
    <row r="1044" spans="13:19" x14ac:dyDescent="0.25">
      <c r="M1044" s="8"/>
      <c r="N1044" s="124"/>
      <c r="O1044" s="124"/>
      <c r="P1044" s="124"/>
      <c r="Q1044" s="124"/>
      <c r="R1044" s="124"/>
      <c r="S1044" s="124"/>
    </row>
    <row r="1045" spans="13:19" x14ac:dyDescent="0.25">
      <c r="M1045" s="8"/>
      <c r="N1045" s="124"/>
      <c r="O1045" s="124"/>
      <c r="P1045" s="124"/>
      <c r="Q1045" s="124"/>
      <c r="R1045" s="124"/>
      <c r="S1045" s="124"/>
    </row>
    <row r="1046" spans="13:19" x14ac:dyDescent="0.25">
      <c r="M1046" s="8"/>
      <c r="N1046" s="124"/>
      <c r="O1046" s="124"/>
      <c r="P1046" s="124"/>
      <c r="Q1046" s="124"/>
      <c r="R1046" s="124"/>
      <c r="S1046" s="124"/>
    </row>
    <row r="1047" spans="13:19" x14ac:dyDescent="0.25">
      <c r="M1047" s="8"/>
      <c r="N1047" s="124"/>
      <c r="O1047" s="124"/>
      <c r="P1047" s="124"/>
      <c r="Q1047" s="124"/>
      <c r="R1047" s="124"/>
      <c r="S1047" s="124"/>
    </row>
    <row r="1048" spans="13:19" x14ac:dyDescent="0.25">
      <c r="M1048" s="8"/>
      <c r="N1048" s="124"/>
      <c r="O1048" s="124"/>
      <c r="P1048" s="124"/>
      <c r="Q1048" s="124"/>
      <c r="R1048" s="124"/>
      <c r="S1048" s="124"/>
    </row>
    <row r="1049" spans="13:19" x14ac:dyDescent="0.25">
      <c r="M1049" s="8"/>
      <c r="N1049" s="124"/>
      <c r="O1049" s="124"/>
      <c r="P1049" s="124"/>
      <c r="Q1049" s="124"/>
      <c r="R1049" s="124"/>
      <c r="S1049" s="124"/>
    </row>
    <row r="1050" spans="13:19" x14ac:dyDescent="0.25">
      <c r="M1050" s="8"/>
      <c r="N1050" s="124"/>
      <c r="O1050" s="124"/>
      <c r="P1050" s="124"/>
      <c r="Q1050" s="124"/>
      <c r="R1050" s="124"/>
      <c r="S1050" s="124"/>
    </row>
    <row r="1051" spans="13:19" x14ac:dyDescent="0.25">
      <c r="M1051" s="8"/>
      <c r="N1051" s="124"/>
      <c r="O1051" s="124"/>
      <c r="P1051" s="124"/>
      <c r="Q1051" s="124"/>
      <c r="R1051" s="124"/>
      <c r="S1051" s="124"/>
    </row>
    <row r="1052" spans="13:19" x14ac:dyDescent="0.25">
      <c r="M1052" s="8"/>
      <c r="N1052" s="124"/>
      <c r="O1052" s="124"/>
      <c r="P1052" s="124"/>
      <c r="Q1052" s="124"/>
      <c r="R1052" s="124"/>
      <c r="S1052" s="124"/>
    </row>
    <row r="1053" spans="13:19" x14ac:dyDescent="0.25">
      <c r="M1053" s="8"/>
      <c r="N1053" s="124"/>
      <c r="O1053" s="124"/>
      <c r="P1053" s="124"/>
      <c r="Q1053" s="124"/>
      <c r="R1053" s="124"/>
      <c r="S1053" s="124"/>
    </row>
    <row r="1054" spans="13:19" x14ac:dyDescent="0.25">
      <c r="M1054" s="8"/>
      <c r="N1054" s="124"/>
      <c r="O1054" s="124"/>
      <c r="P1054" s="124"/>
      <c r="Q1054" s="124"/>
      <c r="R1054" s="124"/>
      <c r="S1054" s="124"/>
    </row>
    <row r="1055" spans="13:19" x14ac:dyDescent="0.25">
      <c r="M1055" s="8"/>
      <c r="N1055" s="124"/>
      <c r="O1055" s="124"/>
      <c r="P1055" s="124"/>
      <c r="Q1055" s="124"/>
      <c r="R1055" s="124"/>
      <c r="S1055" s="124"/>
    </row>
    <row r="1056" spans="13:19" x14ac:dyDescent="0.25">
      <c r="M1056" s="8"/>
      <c r="N1056" s="124"/>
      <c r="O1056" s="124"/>
      <c r="P1056" s="124"/>
      <c r="Q1056" s="124"/>
      <c r="R1056" s="124"/>
      <c r="S1056" s="124"/>
    </row>
    <row r="1057" spans="13:19" x14ac:dyDescent="0.25">
      <c r="M1057" s="8"/>
      <c r="N1057" s="124"/>
      <c r="O1057" s="124"/>
      <c r="P1057" s="124"/>
      <c r="Q1057" s="124"/>
      <c r="R1057" s="124"/>
      <c r="S1057" s="124"/>
    </row>
    <row r="1058" spans="13:19" x14ac:dyDescent="0.25">
      <c r="M1058" s="8"/>
      <c r="N1058" s="124"/>
      <c r="O1058" s="124"/>
      <c r="P1058" s="124"/>
      <c r="Q1058" s="124"/>
      <c r="R1058" s="124"/>
      <c r="S1058" s="124"/>
    </row>
    <row r="1059" spans="13:19" x14ac:dyDescent="0.25">
      <c r="M1059" s="8"/>
      <c r="N1059" s="124"/>
      <c r="O1059" s="124"/>
      <c r="P1059" s="124"/>
      <c r="Q1059" s="124"/>
      <c r="R1059" s="124"/>
      <c r="S1059" s="124"/>
    </row>
    <row r="1060" spans="13:19" x14ac:dyDescent="0.25">
      <c r="M1060" s="8"/>
      <c r="N1060" s="124"/>
      <c r="O1060" s="124"/>
      <c r="P1060" s="124"/>
      <c r="Q1060" s="124"/>
      <c r="R1060" s="124"/>
      <c r="S1060" s="124"/>
    </row>
    <row r="1061" spans="13:19" x14ac:dyDescent="0.25">
      <c r="M1061" s="8"/>
      <c r="N1061" s="124"/>
      <c r="O1061" s="124"/>
      <c r="P1061" s="124"/>
      <c r="Q1061" s="124"/>
      <c r="R1061" s="124"/>
      <c r="S1061" s="124"/>
    </row>
    <row r="1062" spans="13:19" x14ac:dyDescent="0.25">
      <c r="M1062" s="8"/>
      <c r="N1062" s="124"/>
      <c r="O1062" s="124"/>
      <c r="P1062" s="124"/>
      <c r="Q1062" s="124"/>
      <c r="R1062" s="124"/>
      <c r="S1062" s="124"/>
    </row>
    <row r="1063" spans="13:19" x14ac:dyDescent="0.25">
      <c r="M1063" s="8"/>
      <c r="N1063" s="124"/>
      <c r="O1063" s="124"/>
      <c r="P1063" s="124"/>
      <c r="Q1063" s="124"/>
      <c r="R1063" s="124"/>
      <c r="S1063" s="124"/>
    </row>
    <row r="1064" spans="13:19" x14ac:dyDescent="0.25">
      <c r="M1064" s="8"/>
      <c r="N1064" s="124"/>
      <c r="O1064" s="124"/>
      <c r="P1064" s="124"/>
      <c r="Q1064" s="124"/>
      <c r="R1064" s="124"/>
      <c r="S1064" s="124"/>
    </row>
    <row r="1065" spans="13:19" x14ac:dyDescent="0.25">
      <c r="M1065" s="8"/>
      <c r="N1065" s="124"/>
      <c r="O1065" s="124"/>
      <c r="P1065" s="124"/>
      <c r="Q1065" s="124"/>
      <c r="R1065" s="124"/>
      <c r="S1065" s="124"/>
    </row>
    <row r="1066" spans="13:19" x14ac:dyDescent="0.25">
      <c r="M1066" s="8"/>
      <c r="N1066" s="124"/>
      <c r="O1066" s="124"/>
      <c r="P1066" s="124"/>
      <c r="Q1066" s="124"/>
      <c r="R1066" s="124"/>
      <c r="S1066" s="124"/>
    </row>
    <row r="1067" spans="13:19" x14ac:dyDescent="0.25">
      <c r="M1067" s="8"/>
      <c r="N1067" s="124"/>
      <c r="O1067" s="124"/>
      <c r="P1067" s="124"/>
      <c r="Q1067" s="124"/>
      <c r="R1067" s="124"/>
      <c r="S1067" s="124"/>
    </row>
    <row r="1068" spans="13:19" x14ac:dyDescent="0.25">
      <c r="M1068" s="8"/>
      <c r="N1068" s="124"/>
      <c r="O1068" s="124"/>
      <c r="P1068" s="124"/>
      <c r="Q1068" s="124"/>
      <c r="R1068" s="124"/>
      <c r="S1068" s="124"/>
    </row>
    <row r="1069" spans="13:19" x14ac:dyDescent="0.25">
      <c r="M1069" s="8"/>
      <c r="N1069" s="124"/>
      <c r="O1069" s="124"/>
      <c r="P1069" s="124"/>
      <c r="Q1069" s="124"/>
      <c r="R1069" s="124"/>
      <c r="S1069" s="124"/>
    </row>
    <row r="1070" spans="13:19" x14ac:dyDescent="0.25">
      <c r="M1070" s="8"/>
      <c r="N1070" s="124"/>
      <c r="O1070" s="124"/>
      <c r="P1070" s="124"/>
      <c r="Q1070" s="124"/>
      <c r="R1070" s="124"/>
      <c r="S1070" s="124"/>
    </row>
    <row r="1071" spans="13:19" x14ac:dyDescent="0.25">
      <c r="M1071" s="8"/>
      <c r="N1071" s="124"/>
      <c r="O1071" s="124"/>
      <c r="P1071" s="124"/>
      <c r="Q1071" s="124"/>
      <c r="R1071" s="124"/>
      <c r="S1071" s="124"/>
    </row>
    <row r="1072" spans="13:19" x14ac:dyDescent="0.25">
      <c r="M1072" s="8"/>
      <c r="N1072" s="124"/>
      <c r="O1072" s="124"/>
      <c r="P1072" s="124"/>
      <c r="Q1072" s="124"/>
      <c r="R1072" s="124"/>
      <c r="S1072" s="124"/>
    </row>
    <row r="1073" spans="13:19" x14ac:dyDescent="0.25">
      <c r="M1073" s="8"/>
      <c r="N1073" s="124"/>
      <c r="O1073" s="124"/>
      <c r="P1073" s="124"/>
      <c r="Q1073" s="124"/>
      <c r="R1073" s="124"/>
      <c r="S1073" s="124"/>
    </row>
    <row r="1074" spans="13:19" x14ac:dyDescent="0.25">
      <c r="M1074" s="8"/>
      <c r="N1074" s="124"/>
      <c r="O1074" s="124"/>
      <c r="P1074" s="124"/>
      <c r="Q1074" s="124"/>
      <c r="R1074" s="124"/>
      <c r="S1074" s="124"/>
    </row>
    <row r="1075" spans="13:19" x14ac:dyDescent="0.25">
      <c r="M1075" s="8"/>
      <c r="N1075" s="124"/>
      <c r="O1075" s="124"/>
      <c r="P1075" s="124"/>
      <c r="Q1075" s="124"/>
      <c r="R1075" s="124"/>
      <c r="S1075" s="124"/>
    </row>
    <row r="1076" spans="13:19" x14ac:dyDescent="0.25">
      <c r="M1076" s="8"/>
      <c r="N1076" s="124"/>
      <c r="O1076" s="124"/>
      <c r="P1076" s="124"/>
      <c r="Q1076" s="124"/>
      <c r="R1076" s="124"/>
      <c r="S1076" s="124"/>
    </row>
    <row r="1077" spans="13:19" x14ac:dyDescent="0.25">
      <c r="M1077" s="8"/>
      <c r="N1077" s="124"/>
      <c r="O1077" s="124"/>
      <c r="P1077" s="124"/>
      <c r="Q1077" s="124"/>
      <c r="R1077" s="124"/>
      <c r="S1077" s="124"/>
    </row>
    <row r="1078" spans="13:19" x14ac:dyDescent="0.25">
      <c r="M1078" s="8"/>
      <c r="N1078" s="124"/>
      <c r="O1078" s="124"/>
      <c r="P1078" s="124"/>
      <c r="Q1078" s="124"/>
      <c r="R1078" s="124"/>
      <c r="S1078" s="124"/>
    </row>
    <row r="1079" spans="13:19" x14ac:dyDescent="0.25">
      <c r="M1079" s="8"/>
      <c r="N1079" s="124"/>
      <c r="O1079" s="124"/>
      <c r="P1079" s="124"/>
      <c r="Q1079" s="124"/>
      <c r="R1079" s="124"/>
      <c r="S1079" s="124"/>
    </row>
    <row r="1080" spans="13:19" x14ac:dyDescent="0.25">
      <c r="M1080" s="8"/>
      <c r="N1080" s="124"/>
      <c r="O1080" s="124"/>
      <c r="P1080" s="124"/>
      <c r="Q1080" s="124"/>
      <c r="R1080" s="124"/>
      <c r="S1080" s="124"/>
    </row>
    <row r="1081" spans="13:19" x14ac:dyDescent="0.25">
      <c r="M1081" s="8"/>
      <c r="N1081" s="124"/>
      <c r="O1081" s="124"/>
      <c r="P1081" s="124"/>
      <c r="Q1081" s="124"/>
      <c r="R1081" s="124"/>
      <c r="S1081" s="124"/>
    </row>
    <row r="1082" spans="13:19" x14ac:dyDescent="0.25">
      <c r="M1082" s="8"/>
      <c r="N1082" s="124"/>
      <c r="O1082" s="124"/>
      <c r="P1082" s="124"/>
      <c r="Q1082" s="124"/>
      <c r="R1082" s="124"/>
      <c r="S1082" s="124"/>
    </row>
    <row r="1083" spans="13:19" x14ac:dyDescent="0.25">
      <c r="M1083" s="8"/>
      <c r="N1083" s="124"/>
      <c r="O1083" s="124"/>
      <c r="P1083" s="124"/>
      <c r="Q1083" s="124"/>
      <c r="R1083" s="124"/>
      <c r="S1083" s="124"/>
    </row>
    <row r="1084" spans="13:19" x14ac:dyDescent="0.25">
      <c r="M1084" s="8"/>
      <c r="N1084" s="124"/>
      <c r="O1084" s="124"/>
      <c r="P1084" s="124"/>
      <c r="Q1084" s="124"/>
      <c r="R1084" s="124"/>
      <c r="S1084" s="124"/>
    </row>
    <row r="1085" spans="13:19" x14ac:dyDescent="0.25">
      <c r="M1085" s="8"/>
      <c r="N1085" s="124"/>
      <c r="O1085" s="124"/>
      <c r="P1085" s="124"/>
      <c r="Q1085" s="124"/>
      <c r="R1085" s="124"/>
      <c r="S1085" s="124"/>
    </row>
    <row r="1086" spans="13:19" x14ac:dyDescent="0.25">
      <c r="M1086" s="8"/>
      <c r="N1086" s="124"/>
      <c r="O1086" s="124"/>
      <c r="P1086" s="124"/>
      <c r="Q1086" s="124"/>
      <c r="R1086" s="124"/>
      <c r="S1086" s="124"/>
    </row>
    <row r="1087" spans="13:19" x14ac:dyDescent="0.25">
      <c r="M1087" s="8"/>
      <c r="N1087" s="124"/>
      <c r="O1087" s="124"/>
      <c r="P1087" s="124"/>
      <c r="Q1087" s="124"/>
      <c r="R1087" s="124"/>
      <c r="S1087" s="124"/>
    </row>
    <row r="1088" spans="13:19" x14ac:dyDescent="0.25">
      <c r="M1088" s="8"/>
      <c r="N1088" s="124"/>
      <c r="O1088" s="124"/>
      <c r="P1088" s="124"/>
      <c r="Q1088" s="124"/>
      <c r="R1088" s="124"/>
      <c r="S1088" s="124"/>
    </row>
    <row r="1089" spans="13:19" x14ac:dyDescent="0.25">
      <c r="M1089" s="8"/>
      <c r="N1089" s="124"/>
      <c r="O1089" s="124"/>
      <c r="P1089" s="124"/>
      <c r="Q1089" s="124"/>
      <c r="R1089" s="124"/>
      <c r="S1089" s="124"/>
    </row>
    <row r="1090" spans="13:19" x14ac:dyDescent="0.25">
      <c r="M1090" s="8"/>
      <c r="N1090" s="124"/>
      <c r="O1090" s="124"/>
      <c r="P1090" s="124"/>
      <c r="Q1090" s="124"/>
      <c r="R1090" s="124"/>
      <c r="S1090" s="124"/>
    </row>
    <row r="1091" spans="13:19" x14ac:dyDescent="0.25">
      <c r="M1091" s="8"/>
      <c r="N1091" s="124"/>
      <c r="O1091" s="124"/>
      <c r="P1091" s="124"/>
      <c r="Q1091" s="124"/>
      <c r="R1091" s="124"/>
      <c r="S1091" s="124"/>
    </row>
    <row r="1092" spans="13:19" x14ac:dyDescent="0.25">
      <c r="M1092" s="8"/>
      <c r="N1092" s="124"/>
      <c r="O1092" s="124"/>
      <c r="P1092" s="124"/>
      <c r="Q1092" s="124"/>
      <c r="R1092" s="124"/>
      <c r="S1092" s="124"/>
    </row>
    <row r="1093" spans="13:19" x14ac:dyDescent="0.25">
      <c r="M1093" s="8"/>
      <c r="N1093" s="124"/>
      <c r="O1093" s="124"/>
      <c r="P1093" s="124"/>
      <c r="Q1093" s="124"/>
      <c r="R1093" s="124"/>
      <c r="S1093" s="124"/>
    </row>
    <row r="1094" spans="13:19" x14ac:dyDescent="0.25">
      <c r="M1094" s="8"/>
      <c r="N1094" s="124"/>
      <c r="O1094" s="124"/>
      <c r="P1094" s="124"/>
      <c r="Q1094" s="124"/>
      <c r="R1094" s="124"/>
      <c r="S1094" s="124"/>
    </row>
    <row r="1095" spans="13:19" x14ac:dyDescent="0.25">
      <c r="M1095" s="8"/>
      <c r="N1095" s="124"/>
      <c r="O1095" s="124"/>
      <c r="P1095" s="124"/>
      <c r="Q1095" s="124"/>
      <c r="R1095" s="124"/>
      <c r="S1095" s="124"/>
    </row>
    <row r="1096" spans="13:19" x14ac:dyDescent="0.25">
      <c r="M1096" s="8"/>
      <c r="N1096" s="124"/>
      <c r="O1096" s="124"/>
      <c r="P1096" s="124"/>
      <c r="Q1096" s="124"/>
      <c r="R1096" s="124"/>
      <c r="S1096" s="124"/>
    </row>
    <row r="1097" spans="13:19" x14ac:dyDescent="0.25">
      <c r="M1097" s="8"/>
      <c r="N1097" s="124"/>
      <c r="O1097" s="124"/>
      <c r="P1097" s="124"/>
      <c r="Q1097" s="124"/>
      <c r="R1097" s="124"/>
      <c r="S1097" s="124"/>
    </row>
    <row r="1098" spans="13:19" x14ac:dyDescent="0.25">
      <c r="M1098" s="8"/>
      <c r="N1098" s="124"/>
      <c r="O1098" s="124"/>
      <c r="P1098" s="124"/>
      <c r="Q1098" s="124"/>
      <c r="R1098" s="124"/>
      <c r="S1098" s="124"/>
    </row>
    <row r="1099" spans="13:19" x14ac:dyDescent="0.25">
      <c r="M1099" s="8"/>
      <c r="N1099" s="124"/>
      <c r="O1099" s="124"/>
      <c r="P1099" s="124"/>
      <c r="Q1099" s="124"/>
      <c r="R1099" s="124"/>
      <c r="S1099" s="124"/>
    </row>
    <row r="1100" spans="13:19" x14ac:dyDescent="0.25">
      <c r="M1100" s="8"/>
      <c r="N1100" s="124"/>
      <c r="O1100" s="124"/>
      <c r="P1100" s="124"/>
      <c r="Q1100" s="124"/>
      <c r="R1100" s="124"/>
      <c r="S1100" s="124"/>
    </row>
    <row r="1101" spans="13:19" x14ac:dyDescent="0.25">
      <c r="M1101" s="8"/>
      <c r="N1101" s="124"/>
      <c r="O1101" s="124"/>
      <c r="P1101" s="124"/>
      <c r="Q1101" s="124"/>
      <c r="R1101" s="124"/>
      <c r="S1101" s="124"/>
    </row>
    <row r="1102" spans="13:19" x14ac:dyDescent="0.25">
      <c r="M1102" s="8"/>
      <c r="N1102" s="124"/>
      <c r="O1102" s="124"/>
      <c r="P1102" s="124"/>
      <c r="Q1102" s="124"/>
      <c r="R1102" s="124"/>
      <c r="S1102" s="124"/>
    </row>
    <row r="1103" spans="13:19" x14ac:dyDescent="0.25">
      <c r="M1103" s="8"/>
      <c r="N1103" s="124"/>
      <c r="O1103" s="124"/>
      <c r="P1103" s="124"/>
      <c r="Q1103" s="124"/>
      <c r="R1103" s="124"/>
      <c r="S1103" s="124"/>
    </row>
    <row r="1104" spans="13:19" x14ac:dyDescent="0.25">
      <c r="M1104" s="8"/>
      <c r="N1104" s="124"/>
      <c r="O1104" s="124"/>
      <c r="P1104" s="124"/>
      <c r="Q1104" s="124"/>
      <c r="R1104" s="124"/>
      <c r="S1104" s="124"/>
    </row>
    <row r="1105" spans="13:19" x14ac:dyDescent="0.25">
      <c r="M1105" s="8"/>
      <c r="N1105" s="124"/>
      <c r="O1105" s="124"/>
      <c r="P1105" s="124"/>
      <c r="Q1105" s="124"/>
      <c r="R1105" s="124"/>
      <c r="S1105" s="124"/>
    </row>
    <row r="1106" spans="13:19" x14ac:dyDescent="0.25">
      <c r="M1106" s="8"/>
      <c r="N1106" s="124"/>
      <c r="O1106" s="124"/>
      <c r="P1106" s="124"/>
      <c r="Q1106" s="124"/>
      <c r="R1106" s="124"/>
      <c r="S1106" s="124"/>
    </row>
    <row r="1107" spans="13:19" x14ac:dyDescent="0.25">
      <c r="M1107" s="8"/>
      <c r="N1107" s="124"/>
      <c r="O1107" s="124"/>
      <c r="P1107" s="124"/>
      <c r="Q1107" s="124"/>
      <c r="R1107" s="124"/>
      <c r="S1107" s="124"/>
    </row>
    <row r="1108" spans="13:19" x14ac:dyDescent="0.25">
      <c r="M1108" s="8"/>
      <c r="N1108" s="124"/>
      <c r="O1108" s="124"/>
      <c r="P1108" s="124"/>
      <c r="Q1108" s="124"/>
      <c r="R1108" s="124"/>
      <c r="S1108" s="124"/>
    </row>
    <row r="1109" spans="13:19" x14ac:dyDescent="0.25">
      <c r="M1109" s="8"/>
      <c r="N1109" s="124"/>
      <c r="O1109" s="124"/>
      <c r="P1109" s="124"/>
      <c r="Q1109" s="124"/>
      <c r="R1109" s="124"/>
      <c r="S1109" s="124"/>
    </row>
    <row r="1110" spans="13:19" x14ac:dyDescent="0.25">
      <c r="M1110" s="8"/>
      <c r="N1110" s="124"/>
      <c r="O1110" s="124"/>
      <c r="P1110" s="124"/>
      <c r="Q1110" s="124"/>
      <c r="R1110" s="124"/>
      <c r="S1110" s="124"/>
    </row>
    <row r="1111" spans="13:19" x14ac:dyDescent="0.25">
      <c r="M1111" s="8"/>
      <c r="N1111" s="124"/>
      <c r="O1111" s="124"/>
      <c r="P1111" s="124"/>
      <c r="Q1111" s="124"/>
      <c r="R1111" s="124"/>
      <c r="S1111" s="124"/>
    </row>
    <row r="1112" spans="13:19" x14ac:dyDescent="0.25">
      <c r="M1112" s="8"/>
      <c r="N1112" s="124"/>
      <c r="O1112" s="124"/>
      <c r="P1112" s="124"/>
      <c r="Q1112" s="124"/>
      <c r="R1112" s="124"/>
      <c r="S1112" s="124"/>
    </row>
    <row r="1113" spans="13:19" x14ac:dyDescent="0.25">
      <c r="M1113" s="8"/>
      <c r="N1113" s="124"/>
      <c r="O1113" s="124"/>
      <c r="P1113" s="124"/>
      <c r="Q1113" s="124"/>
      <c r="R1113" s="124"/>
      <c r="S1113" s="124"/>
    </row>
    <row r="1114" spans="13:19" x14ac:dyDescent="0.25">
      <c r="M1114" s="8"/>
      <c r="N1114" s="124"/>
      <c r="O1114" s="124"/>
      <c r="P1114" s="124"/>
      <c r="Q1114" s="124"/>
      <c r="R1114" s="124"/>
      <c r="S1114" s="124"/>
    </row>
    <row r="1115" spans="13:19" x14ac:dyDescent="0.25">
      <c r="M1115" s="8"/>
      <c r="N1115" s="124"/>
      <c r="O1115" s="124"/>
      <c r="P1115" s="124"/>
      <c r="Q1115" s="124"/>
      <c r="R1115" s="124"/>
      <c r="S1115" s="124"/>
    </row>
    <row r="1116" spans="13:19" x14ac:dyDescent="0.25">
      <c r="M1116" s="8"/>
      <c r="N1116" s="124"/>
      <c r="O1116" s="124"/>
      <c r="P1116" s="124"/>
      <c r="Q1116" s="124"/>
      <c r="R1116" s="124"/>
      <c r="S1116" s="124"/>
    </row>
    <row r="1117" spans="13:19" x14ac:dyDescent="0.25">
      <c r="M1117" s="8"/>
      <c r="N1117" s="124"/>
      <c r="O1117" s="124"/>
      <c r="P1117" s="124"/>
      <c r="Q1117" s="124"/>
      <c r="R1117" s="124"/>
      <c r="S1117" s="124"/>
    </row>
    <row r="1118" spans="13:19" x14ac:dyDescent="0.25">
      <c r="M1118" s="8"/>
      <c r="N1118" s="124"/>
      <c r="O1118" s="124"/>
      <c r="P1118" s="124"/>
      <c r="Q1118" s="124"/>
      <c r="R1118" s="124"/>
      <c r="S1118" s="124"/>
    </row>
    <row r="1119" spans="13:19" x14ac:dyDescent="0.25">
      <c r="M1119" s="8"/>
      <c r="N1119" s="124"/>
      <c r="O1119" s="124"/>
      <c r="P1119" s="124"/>
      <c r="Q1119" s="124"/>
      <c r="R1119" s="124"/>
      <c r="S1119" s="124"/>
    </row>
    <row r="1120" spans="13:19" x14ac:dyDescent="0.25">
      <c r="M1120" s="8"/>
      <c r="N1120" s="124"/>
      <c r="O1120" s="124"/>
      <c r="P1120" s="124"/>
      <c r="Q1120" s="124"/>
      <c r="R1120" s="124"/>
      <c r="S1120" s="124"/>
    </row>
    <row r="1121" spans="13:19" x14ac:dyDescent="0.25">
      <c r="M1121" s="8"/>
      <c r="N1121" s="124"/>
      <c r="O1121" s="124"/>
      <c r="P1121" s="124"/>
      <c r="Q1121" s="124"/>
      <c r="R1121" s="124"/>
      <c r="S1121" s="124"/>
    </row>
    <row r="1122" spans="13:19" x14ac:dyDescent="0.25">
      <c r="M1122" s="8"/>
      <c r="N1122" s="124"/>
      <c r="O1122" s="124"/>
      <c r="P1122" s="124"/>
      <c r="Q1122" s="124"/>
      <c r="R1122" s="124"/>
      <c r="S1122" s="124"/>
    </row>
    <row r="1123" spans="13:19" x14ac:dyDescent="0.25">
      <c r="M1123" s="8"/>
      <c r="N1123" s="124"/>
      <c r="O1123" s="124"/>
      <c r="P1123" s="124"/>
      <c r="Q1123" s="124"/>
      <c r="R1123" s="124"/>
      <c r="S1123" s="124"/>
    </row>
    <row r="1124" spans="13:19" x14ac:dyDescent="0.25">
      <c r="M1124" s="8"/>
      <c r="N1124" s="124"/>
      <c r="O1124" s="124"/>
      <c r="P1124" s="124"/>
      <c r="Q1124" s="124"/>
      <c r="R1124" s="124"/>
      <c r="S1124" s="124"/>
    </row>
    <row r="1125" spans="13:19" x14ac:dyDescent="0.25">
      <c r="M1125" s="8"/>
      <c r="N1125" s="124"/>
      <c r="O1125" s="124"/>
      <c r="P1125" s="124"/>
      <c r="Q1125" s="124"/>
      <c r="R1125" s="124"/>
      <c r="S1125" s="124"/>
    </row>
    <row r="1126" spans="13:19" x14ac:dyDescent="0.25">
      <c r="M1126" s="8"/>
      <c r="N1126" s="124"/>
      <c r="O1126" s="124"/>
      <c r="P1126" s="124"/>
      <c r="Q1126" s="124"/>
      <c r="R1126" s="124"/>
      <c r="S1126" s="124"/>
    </row>
    <row r="1127" spans="13:19" x14ac:dyDescent="0.25">
      <c r="M1127" s="8"/>
      <c r="N1127" s="124"/>
      <c r="O1127" s="124"/>
      <c r="P1127" s="124"/>
      <c r="Q1127" s="124"/>
      <c r="R1127" s="124"/>
      <c r="S1127" s="124"/>
    </row>
    <row r="1128" spans="13:19" x14ac:dyDescent="0.25">
      <c r="M1128" s="8"/>
      <c r="N1128" s="124"/>
      <c r="O1128" s="124"/>
      <c r="P1128" s="124"/>
      <c r="Q1128" s="124"/>
      <c r="R1128" s="124"/>
      <c r="S1128" s="124"/>
    </row>
    <row r="1129" spans="13:19" x14ac:dyDescent="0.25">
      <c r="M1129" s="8"/>
      <c r="N1129" s="124"/>
      <c r="O1129" s="124"/>
      <c r="P1129" s="124"/>
      <c r="Q1129" s="124"/>
      <c r="R1129" s="124"/>
      <c r="S1129" s="124"/>
    </row>
    <row r="1130" spans="13:19" x14ac:dyDescent="0.25">
      <c r="M1130" s="8"/>
      <c r="N1130" s="124"/>
      <c r="O1130" s="124"/>
      <c r="P1130" s="124"/>
      <c r="Q1130" s="124"/>
      <c r="R1130" s="124"/>
      <c r="S1130" s="124"/>
    </row>
    <row r="1131" spans="13:19" x14ac:dyDescent="0.25">
      <c r="M1131" s="8"/>
      <c r="N1131" s="124"/>
      <c r="O1131" s="124"/>
      <c r="P1131" s="124"/>
      <c r="Q1131" s="124"/>
      <c r="R1131" s="124"/>
      <c r="S1131" s="124"/>
    </row>
    <row r="1132" spans="13:19" x14ac:dyDescent="0.25">
      <c r="M1132" s="8"/>
      <c r="N1132" s="124"/>
      <c r="O1132" s="124"/>
      <c r="P1132" s="124"/>
      <c r="Q1132" s="124"/>
      <c r="R1132" s="124"/>
      <c r="S1132" s="124"/>
    </row>
    <row r="1133" spans="13:19" x14ac:dyDescent="0.25">
      <c r="M1133" s="8"/>
      <c r="N1133" s="124"/>
      <c r="O1133" s="124"/>
      <c r="P1133" s="124"/>
      <c r="Q1133" s="124"/>
      <c r="R1133" s="124"/>
      <c r="S1133" s="124"/>
    </row>
    <row r="1134" spans="13:19" x14ac:dyDescent="0.25">
      <c r="M1134" s="8"/>
      <c r="N1134" s="124"/>
      <c r="O1134" s="124"/>
      <c r="P1134" s="124"/>
      <c r="Q1134" s="124"/>
      <c r="R1134" s="124"/>
      <c r="S1134" s="124"/>
    </row>
    <row r="1135" spans="13:19" x14ac:dyDescent="0.25">
      <c r="M1135" s="8"/>
      <c r="N1135" s="124"/>
      <c r="O1135" s="124"/>
      <c r="P1135" s="124"/>
      <c r="Q1135" s="124"/>
      <c r="R1135" s="124"/>
      <c r="S1135" s="124"/>
    </row>
    <row r="1136" spans="13:19" x14ac:dyDescent="0.25">
      <c r="M1136" s="8"/>
      <c r="N1136" s="124"/>
      <c r="O1136" s="124"/>
      <c r="P1136" s="124"/>
      <c r="Q1136" s="124"/>
      <c r="R1136" s="124"/>
      <c r="S1136" s="124"/>
    </row>
    <row r="1137" spans="13:19" x14ac:dyDescent="0.25">
      <c r="M1137" s="8"/>
      <c r="N1137" s="124"/>
      <c r="O1137" s="124"/>
      <c r="P1137" s="124"/>
      <c r="Q1137" s="124"/>
      <c r="R1137" s="124"/>
      <c r="S1137" s="124"/>
    </row>
    <row r="1138" spans="13:19" x14ac:dyDescent="0.25">
      <c r="M1138" s="8"/>
      <c r="N1138" s="124"/>
      <c r="O1138" s="124"/>
      <c r="P1138" s="124"/>
      <c r="Q1138" s="124"/>
      <c r="R1138" s="124"/>
      <c r="S1138" s="124"/>
    </row>
    <row r="1139" spans="13:19" x14ac:dyDescent="0.25">
      <c r="M1139" s="8"/>
      <c r="N1139" s="124"/>
      <c r="O1139" s="124"/>
      <c r="P1139" s="124"/>
      <c r="Q1139" s="124"/>
      <c r="R1139" s="124"/>
      <c r="S1139" s="124"/>
    </row>
    <row r="1140" spans="13:19" x14ac:dyDescent="0.25">
      <c r="M1140" s="8"/>
      <c r="N1140" s="124"/>
      <c r="O1140" s="124"/>
      <c r="P1140" s="124"/>
      <c r="Q1140" s="124"/>
      <c r="R1140" s="124"/>
      <c r="S1140" s="124"/>
    </row>
    <row r="1141" spans="13:19" x14ac:dyDescent="0.25">
      <c r="M1141" s="8"/>
      <c r="N1141" s="124"/>
      <c r="O1141" s="124"/>
      <c r="P1141" s="124"/>
      <c r="Q1141" s="124"/>
      <c r="R1141" s="124"/>
      <c r="S1141" s="124"/>
    </row>
    <row r="1142" spans="13:19" x14ac:dyDescent="0.25">
      <c r="M1142" s="8"/>
      <c r="N1142" s="124"/>
      <c r="O1142" s="124"/>
      <c r="P1142" s="124"/>
      <c r="Q1142" s="124"/>
      <c r="R1142" s="124"/>
      <c r="S1142" s="124"/>
    </row>
    <row r="1143" spans="13:19" x14ac:dyDescent="0.25">
      <c r="M1143" s="8"/>
      <c r="N1143" s="124"/>
      <c r="O1143" s="124"/>
      <c r="P1143" s="124"/>
      <c r="Q1143" s="124"/>
      <c r="R1143" s="124"/>
      <c r="S1143" s="124"/>
    </row>
    <row r="1144" spans="13:19" x14ac:dyDescent="0.25">
      <c r="M1144" s="8"/>
      <c r="N1144" s="124"/>
      <c r="O1144" s="124"/>
      <c r="P1144" s="124"/>
      <c r="Q1144" s="124"/>
      <c r="R1144" s="124"/>
      <c r="S1144" s="124"/>
    </row>
    <row r="1145" spans="13:19" x14ac:dyDescent="0.25">
      <c r="M1145" s="8"/>
      <c r="N1145" s="124"/>
      <c r="O1145" s="124"/>
      <c r="P1145" s="124"/>
      <c r="Q1145" s="124"/>
      <c r="R1145" s="124"/>
      <c r="S1145" s="124"/>
    </row>
    <row r="1146" spans="13:19" x14ac:dyDescent="0.25">
      <c r="M1146" s="8"/>
      <c r="N1146" s="124"/>
      <c r="O1146" s="124"/>
      <c r="P1146" s="124"/>
      <c r="Q1146" s="124"/>
      <c r="R1146" s="124"/>
      <c r="S1146" s="124"/>
    </row>
    <row r="1147" spans="13:19" x14ac:dyDescent="0.25">
      <c r="M1147" s="8"/>
      <c r="N1147" s="124"/>
      <c r="O1147" s="124"/>
      <c r="P1147" s="124"/>
      <c r="Q1147" s="124"/>
      <c r="R1147" s="124"/>
      <c r="S1147" s="124"/>
    </row>
    <row r="1148" spans="13:19" x14ac:dyDescent="0.25">
      <c r="M1148" s="8"/>
      <c r="N1148" s="124"/>
      <c r="O1148" s="124"/>
      <c r="P1148" s="124"/>
      <c r="Q1148" s="124"/>
      <c r="R1148" s="124"/>
      <c r="S1148" s="124"/>
    </row>
    <row r="1149" spans="13:19" x14ac:dyDescent="0.25">
      <c r="M1149" s="8"/>
      <c r="N1149" s="124"/>
      <c r="O1149" s="124"/>
      <c r="P1149" s="124"/>
      <c r="Q1149" s="124"/>
      <c r="R1149" s="124"/>
      <c r="S1149" s="124"/>
    </row>
    <row r="1150" spans="13:19" x14ac:dyDescent="0.25">
      <c r="M1150" s="8"/>
      <c r="N1150" s="124"/>
      <c r="O1150" s="124"/>
      <c r="P1150" s="124"/>
      <c r="Q1150" s="124"/>
      <c r="R1150" s="124"/>
      <c r="S1150" s="124"/>
    </row>
    <row r="1151" spans="13:19" x14ac:dyDescent="0.25">
      <c r="M1151" s="8"/>
      <c r="N1151" s="124"/>
      <c r="O1151" s="124"/>
      <c r="P1151" s="124"/>
      <c r="Q1151" s="124"/>
      <c r="R1151" s="124"/>
      <c r="S1151" s="124"/>
    </row>
    <row r="1152" spans="13:19" x14ac:dyDescent="0.25">
      <c r="M1152" s="8"/>
      <c r="N1152" s="124"/>
      <c r="O1152" s="124"/>
      <c r="P1152" s="124"/>
      <c r="Q1152" s="124"/>
      <c r="R1152" s="124"/>
      <c r="S1152" s="124"/>
    </row>
    <row r="1153" spans="13:19" x14ac:dyDescent="0.25">
      <c r="M1153" s="8"/>
      <c r="N1153" s="124"/>
      <c r="O1153" s="124"/>
      <c r="P1153" s="124"/>
      <c r="Q1153" s="124"/>
      <c r="R1153" s="124"/>
      <c r="S1153" s="124"/>
    </row>
    <row r="1154" spans="13:19" x14ac:dyDescent="0.25">
      <c r="M1154" s="8"/>
      <c r="N1154" s="124"/>
      <c r="O1154" s="124"/>
      <c r="P1154" s="124"/>
      <c r="Q1154" s="124"/>
      <c r="R1154" s="124"/>
      <c r="S1154" s="124"/>
    </row>
    <row r="1155" spans="13:19" x14ac:dyDescent="0.25">
      <c r="M1155" s="8"/>
      <c r="N1155" s="124"/>
      <c r="O1155" s="124"/>
      <c r="P1155" s="124"/>
      <c r="Q1155" s="124"/>
      <c r="R1155" s="124"/>
      <c r="S1155" s="124"/>
    </row>
    <row r="1156" spans="13:19" x14ac:dyDescent="0.25">
      <c r="M1156" s="8"/>
      <c r="N1156" s="124"/>
      <c r="O1156" s="124"/>
      <c r="P1156" s="124"/>
      <c r="Q1156" s="124"/>
      <c r="R1156" s="124"/>
      <c r="S1156" s="124"/>
    </row>
    <row r="1157" spans="13:19" x14ac:dyDescent="0.25">
      <c r="M1157" s="8"/>
      <c r="N1157" s="124"/>
      <c r="O1157" s="124"/>
      <c r="P1157" s="124"/>
      <c r="Q1157" s="124"/>
      <c r="R1157" s="124"/>
      <c r="S1157" s="124"/>
    </row>
    <row r="1158" spans="13:19" x14ac:dyDescent="0.25">
      <c r="M1158" s="8"/>
      <c r="N1158" s="124"/>
      <c r="O1158" s="124"/>
      <c r="P1158" s="124"/>
      <c r="Q1158" s="124"/>
      <c r="R1158" s="124"/>
      <c r="S1158" s="124"/>
    </row>
    <row r="1159" spans="13:19" x14ac:dyDescent="0.25">
      <c r="M1159" s="8"/>
      <c r="N1159" s="124"/>
      <c r="O1159" s="124"/>
      <c r="P1159" s="124"/>
      <c r="Q1159" s="124"/>
      <c r="R1159" s="124"/>
      <c r="S1159" s="124"/>
    </row>
    <row r="1160" spans="13:19" x14ac:dyDescent="0.25">
      <c r="M1160" s="8"/>
      <c r="N1160" s="124"/>
      <c r="O1160" s="124"/>
      <c r="P1160" s="124"/>
      <c r="Q1160" s="124"/>
      <c r="R1160" s="124"/>
      <c r="S1160" s="124"/>
    </row>
    <row r="1161" spans="13:19" x14ac:dyDescent="0.25">
      <c r="M1161" s="8"/>
      <c r="N1161" s="124"/>
      <c r="O1161" s="124"/>
      <c r="P1161" s="124"/>
      <c r="Q1161" s="124"/>
      <c r="R1161" s="124"/>
      <c r="S1161" s="124"/>
    </row>
    <row r="1162" spans="13:19" x14ac:dyDescent="0.25">
      <c r="M1162" s="8"/>
      <c r="N1162" s="124"/>
      <c r="O1162" s="124"/>
      <c r="P1162" s="124"/>
      <c r="Q1162" s="124"/>
      <c r="R1162" s="124"/>
      <c r="S1162" s="124"/>
    </row>
    <row r="1163" spans="13:19" x14ac:dyDescent="0.25">
      <c r="M1163" s="8"/>
      <c r="N1163" s="124"/>
      <c r="O1163" s="124"/>
      <c r="P1163" s="124"/>
      <c r="Q1163" s="124"/>
      <c r="R1163" s="124"/>
      <c r="S1163" s="124"/>
    </row>
    <row r="1164" spans="13:19" x14ac:dyDescent="0.25">
      <c r="M1164" s="8"/>
      <c r="N1164" s="124"/>
      <c r="O1164" s="124"/>
      <c r="P1164" s="124"/>
      <c r="Q1164" s="124"/>
      <c r="R1164" s="124"/>
      <c r="S1164" s="124"/>
    </row>
    <row r="1165" spans="13:19" x14ac:dyDescent="0.25">
      <c r="M1165" s="8"/>
      <c r="N1165" s="124"/>
      <c r="O1165" s="124"/>
      <c r="P1165" s="124"/>
      <c r="Q1165" s="124"/>
      <c r="R1165" s="124"/>
      <c r="S1165" s="124"/>
    </row>
    <row r="1166" spans="13:19" x14ac:dyDescent="0.25">
      <c r="M1166" s="8"/>
      <c r="N1166" s="124"/>
      <c r="O1166" s="124"/>
      <c r="P1166" s="124"/>
      <c r="Q1166" s="124"/>
      <c r="R1166" s="124"/>
      <c r="S1166" s="124"/>
    </row>
    <row r="1167" spans="13:19" x14ac:dyDescent="0.25">
      <c r="M1167" s="8"/>
      <c r="N1167" s="124"/>
      <c r="O1167" s="124"/>
      <c r="P1167" s="124"/>
      <c r="Q1167" s="124"/>
      <c r="R1167" s="124"/>
      <c r="S1167" s="124"/>
    </row>
    <row r="1168" spans="13:19" x14ac:dyDescent="0.25">
      <c r="M1168" s="8"/>
      <c r="N1168" s="124"/>
      <c r="O1168" s="124"/>
      <c r="P1168" s="124"/>
      <c r="Q1168" s="124"/>
      <c r="R1168" s="124"/>
      <c r="S1168" s="124"/>
    </row>
    <row r="1169" spans="13:19" x14ac:dyDescent="0.25">
      <c r="M1169" s="8"/>
      <c r="N1169" s="124"/>
      <c r="O1169" s="124"/>
      <c r="P1169" s="124"/>
      <c r="Q1169" s="124"/>
      <c r="R1169" s="124"/>
      <c r="S1169" s="124"/>
    </row>
    <row r="1170" spans="13:19" x14ac:dyDescent="0.25">
      <c r="M1170" s="8"/>
      <c r="N1170" s="124"/>
      <c r="O1170" s="124"/>
      <c r="P1170" s="124"/>
      <c r="Q1170" s="124"/>
      <c r="R1170" s="124"/>
      <c r="S1170" s="124"/>
    </row>
    <row r="1171" spans="13:19" x14ac:dyDescent="0.25">
      <c r="M1171" s="8"/>
      <c r="N1171" s="124"/>
      <c r="O1171" s="124"/>
      <c r="P1171" s="124"/>
      <c r="Q1171" s="124"/>
      <c r="R1171" s="124"/>
      <c r="S1171" s="124"/>
    </row>
    <row r="1172" spans="13:19" x14ac:dyDescent="0.25">
      <c r="M1172" s="8"/>
      <c r="N1172" s="124"/>
      <c r="O1172" s="124"/>
      <c r="P1172" s="124"/>
      <c r="Q1172" s="124"/>
      <c r="R1172" s="124"/>
      <c r="S1172" s="124"/>
    </row>
    <row r="1173" spans="13:19" x14ac:dyDescent="0.25">
      <c r="M1173" s="8"/>
      <c r="N1173" s="124"/>
      <c r="O1173" s="124"/>
      <c r="P1173" s="124"/>
      <c r="Q1173" s="124"/>
      <c r="R1173" s="124"/>
      <c r="S1173" s="124"/>
    </row>
    <row r="1174" spans="13:19" x14ac:dyDescent="0.25">
      <c r="M1174" s="8"/>
      <c r="N1174" s="124"/>
      <c r="O1174" s="124"/>
      <c r="P1174" s="124"/>
      <c r="Q1174" s="124"/>
      <c r="R1174" s="124"/>
      <c r="S1174" s="124"/>
    </row>
    <row r="1175" spans="13:19" x14ac:dyDescent="0.25">
      <c r="M1175" s="8"/>
      <c r="N1175" s="124"/>
      <c r="O1175" s="124"/>
      <c r="P1175" s="124"/>
      <c r="Q1175" s="124"/>
      <c r="R1175" s="124"/>
      <c r="S1175" s="124"/>
    </row>
    <row r="1176" spans="13:19" x14ac:dyDescent="0.25">
      <c r="M1176" s="8"/>
      <c r="N1176" s="124"/>
      <c r="O1176" s="124"/>
      <c r="P1176" s="124"/>
      <c r="Q1176" s="124"/>
      <c r="R1176" s="124"/>
      <c r="S1176" s="124"/>
    </row>
    <row r="1177" spans="13:19" x14ac:dyDescent="0.25">
      <c r="M1177" s="8"/>
      <c r="N1177" s="124"/>
      <c r="O1177" s="124"/>
      <c r="P1177" s="124"/>
      <c r="Q1177" s="124"/>
      <c r="R1177" s="124"/>
      <c r="S1177" s="124"/>
    </row>
    <row r="1178" spans="13:19" x14ac:dyDescent="0.25">
      <c r="M1178" s="8"/>
      <c r="N1178" s="124"/>
      <c r="O1178" s="124"/>
      <c r="P1178" s="124"/>
      <c r="Q1178" s="124"/>
      <c r="R1178" s="124"/>
      <c r="S1178" s="124"/>
    </row>
    <row r="1179" spans="13:19" x14ac:dyDescent="0.25">
      <c r="M1179" s="8"/>
      <c r="N1179" s="124"/>
      <c r="O1179" s="124"/>
      <c r="P1179" s="124"/>
      <c r="Q1179" s="124"/>
      <c r="R1179" s="124"/>
      <c r="S1179" s="124"/>
    </row>
    <row r="1180" spans="13:19" x14ac:dyDescent="0.25">
      <c r="M1180" s="8"/>
      <c r="N1180" s="124"/>
      <c r="O1180" s="124"/>
      <c r="P1180" s="124"/>
      <c r="Q1180" s="124"/>
      <c r="R1180" s="124"/>
      <c r="S1180" s="124"/>
    </row>
    <row r="1181" spans="13:19" x14ac:dyDescent="0.25">
      <c r="M1181" s="8"/>
      <c r="N1181" s="124"/>
      <c r="O1181" s="124"/>
      <c r="P1181" s="124"/>
      <c r="Q1181" s="124"/>
      <c r="R1181" s="124"/>
      <c r="S1181" s="124"/>
    </row>
    <row r="1182" spans="13:19" x14ac:dyDescent="0.25">
      <c r="M1182" s="8"/>
      <c r="N1182" s="124"/>
      <c r="O1182" s="124"/>
      <c r="P1182" s="124"/>
      <c r="Q1182" s="124"/>
      <c r="R1182" s="124"/>
      <c r="S1182" s="124"/>
    </row>
    <row r="1183" spans="13:19" x14ac:dyDescent="0.25">
      <c r="M1183" s="8"/>
      <c r="N1183" s="124"/>
      <c r="O1183" s="124"/>
      <c r="P1183" s="124"/>
      <c r="Q1183" s="124"/>
      <c r="R1183" s="124"/>
      <c r="S1183" s="124"/>
    </row>
    <row r="1184" spans="13:19" x14ac:dyDescent="0.25">
      <c r="M1184" s="8"/>
      <c r="N1184" s="124"/>
      <c r="O1184" s="124"/>
      <c r="P1184" s="124"/>
      <c r="Q1184" s="124"/>
      <c r="R1184" s="124"/>
      <c r="S1184" s="124"/>
    </row>
    <row r="1185" spans="13:19" x14ac:dyDescent="0.25">
      <c r="M1185" s="8"/>
      <c r="N1185" s="124"/>
      <c r="O1185" s="124"/>
      <c r="P1185" s="124"/>
      <c r="Q1185" s="124"/>
      <c r="R1185" s="124"/>
      <c r="S1185" s="124"/>
    </row>
    <row r="1186" spans="13:19" x14ac:dyDescent="0.25">
      <c r="M1186" s="8"/>
      <c r="N1186" s="124"/>
      <c r="O1186" s="124"/>
      <c r="P1186" s="124"/>
      <c r="Q1186" s="124"/>
      <c r="R1186" s="124"/>
      <c r="S1186" s="124"/>
    </row>
    <row r="1187" spans="13:19" x14ac:dyDescent="0.25">
      <c r="M1187" s="8"/>
      <c r="N1187" s="124"/>
      <c r="O1187" s="124"/>
      <c r="P1187" s="124"/>
      <c r="Q1187" s="124"/>
      <c r="R1187" s="124"/>
      <c r="S1187" s="124"/>
    </row>
    <row r="1188" spans="13:19" x14ac:dyDescent="0.25">
      <c r="M1188" s="8"/>
      <c r="N1188" s="124"/>
      <c r="O1188" s="124"/>
      <c r="P1188" s="124"/>
      <c r="Q1188" s="124"/>
      <c r="R1188" s="124"/>
      <c r="S1188" s="124"/>
    </row>
    <row r="1189" spans="13:19" x14ac:dyDescent="0.25">
      <c r="M1189" s="8"/>
      <c r="N1189" s="124"/>
      <c r="O1189" s="124"/>
      <c r="P1189" s="124"/>
      <c r="Q1189" s="124"/>
      <c r="R1189" s="124"/>
      <c r="S1189" s="124"/>
    </row>
    <row r="1190" spans="13:19" x14ac:dyDescent="0.25">
      <c r="M1190" s="8"/>
      <c r="N1190" s="124"/>
      <c r="O1190" s="124"/>
      <c r="P1190" s="124"/>
      <c r="Q1190" s="124"/>
      <c r="R1190" s="124"/>
      <c r="S1190" s="124"/>
    </row>
    <row r="1191" spans="13:19" x14ac:dyDescent="0.25">
      <c r="M1191" s="8"/>
      <c r="N1191" s="124"/>
      <c r="O1191" s="124"/>
      <c r="P1191" s="124"/>
      <c r="Q1191" s="124"/>
      <c r="R1191" s="124"/>
      <c r="S1191" s="124"/>
    </row>
    <row r="1192" spans="13:19" x14ac:dyDescent="0.25">
      <c r="M1192" s="8"/>
      <c r="N1192" s="124"/>
      <c r="O1192" s="124"/>
      <c r="P1192" s="124"/>
      <c r="Q1192" s="124"/>
      <c r="R1192" s="124"/>
      <c r="S1192" s="124"/>
    </row>
    <row r="1193" spans="13:19" x14ac:dyDescent="0.25">
      <c r="M1193" s="8"/>
      <c r="N1193" s="124"/>
      <c r="O1193" s="124"/>
      <c r="P1193" s="124"/>
      <c r="Q1193" s="124"/>
      <c r="R1193" s="124"/>
      <c r="S1193" s="124"/>
    </row>
    <row r="1194" spans="13:19" x14ac:dyDescent="0.25">
      <c r="M1194" s="8"/>
      <c r="N1194" s="124"/>
      <c r="O1194" s="124"/>
      <c r="P1194" s="124"/>
      <c r="Q1194" s="124"/>
      <c r="R1194" s="124"/>
      <c r="S1194" s="124"/>
    </row>
    <row r="1195" spans="13:19" x14ac:dyDescent="0.25">
      <c r="M1195" s="8"/>
      <c r="N1195" s="124"/>
      <c r="O1195" s="124"/>
      <c r="P1195" s="124"/>
      <c r="Q1195" s="124"/>
      <c r="R1195" s="124"/>
      <c r="S1195" s="124"/>
    </row>
    <row r="1196" spans="13:19" x14ac:dyDescent="0.25">
      <c r="M1196" s="8"/>
      <c r="N1196" s="124"/>
      <c r="O1196" s="124"/>
      <c r="P1196" s="124"/>
      <c r="Q1196" s="124"/>
      <c r="R1196" s="124"/>
      <c r="S1196" s="124"/>
    </row>
    <row r="1197" spans="13:19" x14ac:dyDescent="0.25">
      <c r="M1197" s="8"/>
      <c r="N1197" s="124"/>
      <c r="O1197" s="124"/>
      <c r="P1197" s="124"/>
      <c r="Q1197" s="124"/>
      <c r="R1197" s="124"/>
      <c r="S1197" s="124"/>
    </row>
    <row r="1198" spans="13:19" x14ac:dyDescent="0.25">
      <c r="M1198" s="8"/>
      <c r="N1198" s="124"/>
      <c r="O1198" s="124"/>
      <c r="P1198" s="124"/>
      <c r="Q1198" s="124"/>
      <c r="R1198" s="124"/>
      <c r="S1198" s="124"/>
    </row>
    <row r="1199" spans="13:19" x14ac:dyDescent="0.25">
      <c r="M1199" s="8"/>
      <c r="N1199" s="124"/>
      <c r="O1199" s="124"/>
      <c r="P1199" s="124"/>
      <c r="Q1199" s="124"/>
      <c r="R1199" s="124"/>
      <c r="S1199" s="124"/>
    </row>
    <row r="1200" spans="13:19" x14ac:dyDescent="0.25">
      <c r="M1200" s="8"/>
      <c r="N1200" s="124"/>
      <c r="O1200" s="124"/>
      <c r="P1200" s="124"/>
      <c r="Q1200" s="124"/>
      <c r="R1200" s="124"/>
      <c r="S1200" s="124"/>
    </row>
    <row r="1201" spans="13:19" x14ac:dyDescent="0.25">
      <c r="M1201" s="8"/>
      <c r="N1201" s="124"/>
      <c r="O1201" s="124"/>
      <c r="P1201" s="124"/>
      <c r="Q1201" s="124"/>
      <c r="R1201" s="124"/>
      <c r="S1201" s="124"/>
    </row>
    <row r="1202" spans="13:19" x14ac:dyDescent="0.25">
      <c r="M1202" s="8"/>
      <c r="N1202" s="124"/>
      <c r="O1202" s="124"/>
      <c r="P1202" s="124"/>
      <c r="Q1202" s="124"/>
      <c r="R1202" s="124"/>
      <c r="S1202" s="124"/>
    </row>
    <row r="1203" spans="13:19" x14ac:dyDescent="0.25">
      <c r="M1203" s="8"/>
      <c r="N1203" s="124"/>
      <c r="O1203" s="124"/>
      <c r="P1203" s="124"/>
      <c r="Q1203" s="124"/>
      <c r="R1203" s="124"/>
      <c r="S1203" s="124"/>
    </row>
    <row r="1204" spans="13:19" x14ac:dyDescent="0.25">
      <c r="M1204" s="8"/>
      <c r="N1204" s="124"/>
      <c r="O1204" s="124"/>
      <c r="P1204" s="124"/>
      <c r="Q1204" s="124"/>
      <c r="R1204" s="124"/>
      <c r="S1204" s="124"/>
    </row>
    <row r="1205" spans="13:19" x14ac:dyDescent="0.25">
      <c r="M1205" s="8"/>
      <c r="N1205" s="124"/>
      <c r="O1205" s="124"/>
      <c r="P1205" s="124"/>
      <c r="Q1205" s="124"/>
      <c r="R1205" s="124"/>
      <c r="S1205" s="124"/>
    </row>
    <row r="1206" spans="13:19" x14ac:dyDescent="0.25">
      <c r="M1206" s="8"/>
      <c r="N1206" s="124"/>
      <c r="O1206" s="124"/>
      <c r="P1206" s="124"/>
      <c r="Q1206" s="124"/>
      <c r="R1206" s="124"/>
      <c r="S1206" s="124"/>
    </row>
    <row r="1207" spans="13:19" x14ac:dyDescent="0.25">
      <c r="M1207" s="8"/>
      <c r="N1207" s="124"/>
      <c r="O1207" s="124"/>
      <c r="P1207" s="124"/>
      <c r="Q1207" s="124"/>
      <c r="R1207" s="124"/>
      <c r="S1207" s="124"/>
    </row>
    <row r="1208" spans="13:19" x14ac:dyDescent="0.25">
      <c r="M1208" s="8"/>
      <c r="N1208" s="124"/>
      <c r="O1208" s="124"/>
      <c r="P1208" s="124"/>
      <c r="Q1208" s="124"/>
      <c r="R1208" s="124"/>
      <c r="S1208" s="124"/>
    </row>
    <row r="1209" spans="13:19" x14ac:dyDescent="0.25">
      <c r="M1209" s="8"/>
      <c r="N1209" s="124"/>
      <c r="O1209" s="124"/>
      <c r="P1209" s="124"/>
      <c r="Q1209" s="124"/>
      <c r="R1209" s="124"/>
      <c r="S1209" s="124"/>
    </row>
    <row r="1210" spans="13:19" x14ac:dyDescent="0.25">
      <c r="M1210" s="8"/>
      <c r="N1210" s="124"/>
      <c r="O1210" s="124"/>
      <c r="P1210" s="124"/>
      <c r="Q1210" s="124"/>
      <c r="R1210" s="124"/>
      <c r="S1210" s="124"/>
    </row>
    <row r="1211" spans="13:19" x14ac:dyDescent="0.25">
      <c r="M1211" s="8"/>
      <c r="N1211" s="124"/>
      <c r="O1211" s="124"/>
      <c r="P1211" s="124"/>
      <c r="Q1211" s="124"/>
      <c r="R1211" s="124"/>
      <c r="S1211" s="124"/>
    </row>
    <row r="1212" spans="13:19" x14ac:dyDescent="0.25">
      <c r="M1212" s="8"/>
      <c r="N1212" s="124"/>
      <c r="O1212" s="124"/>
      <c r="P1212" s="124"/>
      <c r="Q1212" s="124"/>
      <c r="R1212" s="124"/>
      <c r="S1212" s="124"/>
    </row>
    <row r="1213" spans="13:19" x14ac:dyDescent="0.25">
      <c r="M1213" s="8"/>
      <c r="N1213" s="124"/>
      <c r="O1213" s="124"/>
      <c r="P1213" s="124"/>
      <c r="Q1213" s="124"/>
      <c r="R1213" s="124"/>
      <c r="S1213" s="124"/>
    </row>
    <row r="1214" spans="13:19" x14ac:dyDescent="0.25">
      <c r="M1214" s="8"/>
      <c r="N1214" s="124"/>
      <c r="O1214" s="124"/>
      <c r="P1214" s="124"/>
      <c r="Q1214" s="124"/>
      <c r="R1214" s="124"/>
      <c r="S1214" s="124"/>
    </row>
    <row r="1215" spans="13:19" x14ac:dyDescent="0.25">
      <c r="M1215" s="8"/>
      <c r="N1215" s="124"/>
      <c r="O1215" s="124"/>
      <c r="P1215" s="124"/>
      <c r="Q1215" s="124"/>
      <c r="R1215" s="124"/>
      <c r="S1215" s="124"/>
    </row>
    <row r="1216" spans="13:19" x14ac:dyDescent="0.25">
      <c r="M1216" s="8"/>
      <c r="N1216" s="124"/>
      <c r="O1216" s="124"/>
      <c r="P1216" s="124"/>
      <c r="Q1216" s="124"/>
      <c r="R1216" s="124"/>
      <c r="S1216" s="124"/>
    </row>
    <row r="1217" spans="13:19" x14ac:dyDescent="0.25">
      <c r="M1217" s="8"/>
      <c r="N1217" s="124"/>
      <c r="O1217" s="124"/>
      <c r="P1217" s="124"/>
      <c r="Q1217" s="124"/>
      <c r="R1217" s="124"/>
      <c r="S1217" s="124"/>
    </row>
    <row r="1218" spans="13:19" x14ac:dyDescent="0.25">
      <c r="M1218" s="8"/>
      <c r="N1218" s="124"/>
      <c r="O1218" s="124"/>
      <c r="P1218" s="124"/>
      <c r="Q1218" s="124"/>
      <c r="R1218" s="124"/>
      <c r="S1218" s="124"/>
    </row>
    <row r="1219" spans="13:19" x14ac:dyDescent="0.25">
      <c r="M1219" s="8"/>
      <c r="N1219" s="124"/>
      <c r="O1219" s="124"/>
      <c r="P1219" s="124"/>
      <c r="Q1219" s="124"/>
      <c r="R1219" s="124"/>
      <c r="S1219" s="124"/>
    </row>
    <row r="1220" spans="13:19" x14ac:dyDescent="0.25">
      <c r="M1220" s="8"/>
      <c r="N1220" s="124"/>
      <c r="O1220" s="124"/>
      <c r="P1220" s="124"/>
      <c r="Q1220" s="124"/>
      <c r="R1220" s="124"/>
      <c r="S1220" s="124"/>
    </row>
    <row r="1221" spans="13:19" x14ac:dyDescent="0.25">
      <c r="M1221" s="8"/>
      <c r="N1221" s="124"/>
      <c r="O1221" s="124"/>
      <c r="P1221" s="124"/>
      <c r="Q1221" s="124"/>
      <c r="R1221" s="124"/>
      <c r="S1221" s="124"/>
    </row>
    <row r="1222" spans="13:19" x14ac:dyDescent="0.25">
      <c r="M1222" s="8"/>
      <c r="N1222" s="124"/>
      <c r="O1222" s="124"/>
      <c r="P1222" s="124"/>
      <c r="Q1222" s="124"/>
      <c r="R1222" s="124"/>
      <c r="S1222" s="124"/>
    </row>
    <row r="1223" spans="13:19" x14ac:dyDescent="0.25">
      <c r="M1223" s="8"/>
      <c r="N1223" s="124"/>
      <c r="O1223" s="124"/>
      <c r="P1223" s="124"/>
      <c r="Q1223" s="124"/>
      <c r="R1223" s="124"/>
      <c r="S1223" s="124"/>
    </row>
    <row r="1224" spans="13:19" x14ac:dyDescent="0.25">
      <c r="M1224" s="8"/>
      <c r="N1224" s="124"/>
      <c r="O1224" s="124"/>
      <c r="P1224" s="124"/>
      <c r="Q1224" s="124"/>
      <c r="R1224" s="124"/>
      <c r="S1224" s="124"/>
    </row>
    <row r="1225" spans="13:19" x14ac:dyDescent="0.25">
      <c r="M1225" s="8"/>
      <c r="N1225" s="124"/>
      <c r="O1225" s="124"/>
      <c r="P1225" s="124"/>
      <c r="Q1225" s="124"/>
      <c r="R1225" s="124"/>
      <c r="S1225" s="124"/>
    </row>
    <row r="1226" spans="13:19" x14ac:dyDescent="0.25">
      <c r="M1226" s="8"/>
      <c r="N1226" s="124"/>
      <c r="O1226" s="124"/>
      <c r="P1226" s="124"/>
      <c r="Q1226" s="124"/>
      <c r="R1226" s="124"/>
      <c r="S1226" s="124"/>
    </row>
    <row r="1227" spans="13:19" x14ac:dyDescent="0.25">
      <c r="M1227" s="8"/>
      <c r="N1227" s="124"/>
      <c r="O1227" s="124"/>
      <c r="P1227" s="124"/>
      <c r="Q1227" s="124"/>
      <c r="R1227" s="124"/>
      <c r="S1227" s="124"/>
    </row>
    <row r="1228" spans="13:19" x14ac:dyDescent="0.25">
      <c r="M1228" s="8"/>
      <c r="N1228" s="124"/>
      <c r="O1228" s="124"/>
      <c r="P1228" s="124"/>
      <c r="Q1228" s="124"/>
      <c r="R1228" s="124"/>
      <c r="S1228" s="124"/>
    </row>
    <row r="1229" spans="13:19" x14ac:dyDescent="0.25">
      <c r="M1229" s="8"/>
      <c r="N1229" s="124"/>
      <c r="O1229" s="124"/>
      <c r="P1229" s="124"/>
      <c r="Q1229" s="124"/>
      <c r="R1229" s="124"/>
      <c r="S1229" s="124"/>
    </row>
    <row r="1230" spans="13:19" x14ac:dyDescent="0.25">
      <c r="M1230" s="8"/>
      <c r="N1230" s="124"/>
      <c r="O1230" s="124"/>
      <c r="P1230" s="124"/>
      <c r="Q1230" s="124"/>
      <c r="R1230" s="124"/>
      <c r="S1230" s="124"/>
    </row>
    <row r="1231" spans="13:19" x14ac:dyDescent="0.25">
      <c r="M1231" s="8"/>
      <c r="N1231" s="124"/>
      <c r="O1231" s="124"/>
      <c r="P1231" s="124"/>
      <c r="Q1231" s="124"/>
      <c r="R1231" s="124"/>
      <c r="S1231" s="124"/>
    </row>
    <row r="1232" spans="13:19" x14ac:dyDescent="0.25">
      <c r="M1232" s="8"/>
      <c r="N1232" s="124"/>
      <c r="O1232" s="124"/>
      <c r="P1232" s="124"/>
      <c r="Q1232" s="124"/>
      <c r="R1232" s="124"/>
      <c r="S1232" s="124"/>
    </row>
    <row r="1233" spans="13:19" x14ac:dyDescent="0.25">
      <c r="M1233" s="8"/>
      <c r="N1233" s="124"/>
      <c r="O1233" s="124"/>
      <c r="P1233" s="124"/>
      <c r="Q1233" s="124"/>
      <c r="R1233" s="124"/>
      <c r="S1233" s="124"/>
    </row>
    <row r="1234" spans="13:19" x14ac:dyDescent="0.25">
      <c r="M1234" s="8"/>
      <c r="N1234" s="124"/>
      <c r="O1234" s="124"/>
      <c r="P1234" s="124"/>
      <c r="Q1234" s="124"/>
      <c r="R1234" s="124"/>
      <c r="S1234" s="124"/>
    </row>
    <row r="1235" spans="13:19" x14ac:dyDescent="0.25">
      <c r="M1235" s="8"/>
      <c r="N1235" s="124"/>
      <c r="O1235" s="124"/>
      <c r="P1235" s="124"/>
      <c r="Q1235" s="124"/>
      <c r="R1235" s="124"/>
      <c r="S1235" s="124"/>
    </row>
    <row r="1236" spans="13:19" x14ac:dyDescent="0.25">
      <c r="M1236" s="8"/>
      <c r="N1236" s="124"/>
      <c r="O1236" s="124"/>
      <c r="P1236" s="124"/>
      <c r="Q1236" s="124"/>
      <c r="R1236" s="124"/>
      <c r="S1236" s="124"/>
    </row>
    <row r="1237" spans="13:19" x14ac:dyDescent="0.25">
      <c r="M1237" s="8"/>
      <c r="N1237" s="124"/>
      <c r="O1237" s="124"/>
      <c r="P1237" s="124"/>
      <c r="Q1237" s="124"/>
      <c r="R1237" s="124"/>
      <c r="S1237" s="124"/>
    </row>
    <row r="1238" spans="13:19" x14ac:dyDescent="0.25">
      <c r="M1238" s="8"/>
      <c r="N1238" s="124"/>
      <c r="O1238" s="124"/>
      <c r="P1238" s="124"/>
      <c r="Q1238" s="124"/>
      <c r="R1238" s="124"/>
      <c r="S1238" s="124"/>
    </row>
    <row r="1239" spans="13:19" x14ac:dyDescent="0.25">
      <c r="M1239" s="8"/>
      <c r="N1239" s="124"/>
      <c r="O1239" s="124"/>
      <c r="P1239" s="124"/>
      <c r="Q1239" s="124"/>
      <c r="R1239" s="124"/>
      <c r="S1239" s="124"/>
    </row>
    <row r="1240" spans="13:19" x14ac:dyDescent="0.25">
      <c r="M1240" s="8"/>
      <c r="N1240" s="124"/>
      <c r="O1240" s="124"/>
      <c r="P1240" s="124"/>
      <c r="Q1240" s="124"/>
      <c r="R1240" s="124"/>
      <c r="S1240" s="124"/>
    </row>
    <row r="1241" spans="13:19" x14ac:dyDescent="0.25">
      <c r="M1241" s="8"/>
      <c r="N1241" s="124"/>
      <c r="O1241" s="124"/>
      <c r="P1241" s="124"/>
      <c r="Q1241" s="124"/>
      <c r="R1241" s="124"/>
      <c r="S1241" s="124"/>
    </row>
    <row r="1242" spans="13:19" x14ac:dyDescent="0.25">
      <c r="M1242" s="8"/>
      <c r="N1242" s="124"/>
      <c r="O1242" s="124"/>
      <c r="P1242" s="124"/>
      <c r="Q1242" s="124"/>
      <c r="R1242" s="124"/>
      <c r="S1242" s="124"/>
    </row>
    <row r="1243" spans="13:19" x14ac:dyDescent="0.25">
      <c r="M1243" s="8"/>
      <c r="N1243" s="124"/>
      <c r="O1243" s="124"/>
      <c r="P1243" s="124"/>
      <c r="Q1243" s="124"/>
      <c r="R1243" s="124"/>
      <c r="S1243" s="124"/>
    </row>
    <row r="1244" spans="13:19" x14ac:dyDescent="0.25">
      <c r="M1244" s="8"/>
      <c r="N1244" s="124"/>
      <c r="O1244" s="124"/>
      <c r="P1244" s="124"/>
      <c r="Q1244" s="124"/>
      <c r="R1244" s="124"/>
      <c r="S1244" s="124"/>
    </row>
    <row r="1245" spans="13:19" x14ac:dyDescent="0.25">
      <c r="M1245" s="8"/>
      <c r="N1245" s="124"/>
      <c r="O1245" s="124"/>
      <c r="P1245" s="124"/>
      <c r="Q1245" s="124"/>
      <c r="R1245" s="124"/>
      <c r="S1245" s="124"/>
    </row>
    <row r="1246" spans="13:19" x14ac:dyDescent="0.25">
      <c r="M1246" s="8"/>
      <c r="N1246" s="124"/>
      <c r="O1246" s="124"/>
      <c r="P1246" s="124"/>
      <c r="Q1246" s="124"/>
      <c r="R1246" s="124"/>
      <c r="S1246" s="124"/>
    </row>
    <row r="1247" spans="13:19" x14ac:dyDescent="0.25">
      <c r="M1247" s="8"/>
      <c r="N1247" s="124"/>
      <c r="O1247" s="124"/>
      <c r="P1247" s="124"/>
      <c r="Q1247" s="124"/>
      <c r="R1247" s="124"/>
      <c r="S1247" s="124"/>
    </row>
    <row r="1248" spans="13:19" x14ac:dyDescent="0.25">
      <c r="M1248" s="8"/>
      <c r="N1248" s="124"/>
      <c r="O1248" s="124"/>
      <c r="P1248" s="124"/>
      <c r="Q1248" s="124"/>
      <c r="R1248" s="124"/>
      <c r="S1248" s="124"/>
    </row>
    <row r="1249" spans="13:19" x14ac:dyDescent="0.25">
      <c r="M1249" s="8"/>
      <c r="N1249" s="124"/>
      <c r="O1249" s="124"/>
      <c r="P1249" s="124"/>
      <c r="Q1249" s="124"/>
      <c r="R1249" s="124"/>
      <c r="S1249" s="124"/>
    </row>
    <row r="1250" spans="13:19" x14ac:dyDescent="0.25">
      <c r="M1250" s="8"/>
      <c r="N1250" s="124"/>
      <c r="O1250" s="124"/>
      <c r="P1250" s="124"/>
      <c r="Q1250" s="124"/>
      <c r="R1250" s="124"/>
      <c r="S1250" s="124"/>
    </row>
    <row r="1251" spans="13:19" x14ac:dyDescent="0.25">
      <c r="M1251" s="8"/>
      <c r="N1251" s="124"/>
      <c r="O1251" s="124"/>
      <c r="P1251" s="124"/>
      <c r="Q1251" s="124"/>
      <c r="R1251" s="124"/>
      <c r="S1251" s="124"/>
    </row>
    <row r="1252" spans="13:19" x14ac:dyDescent="0.25">
      <c r="M1252" s="8"/>
      <c r="N1252" s="124"/>
      <c r="O1252" s="124"/>
      <c r="P1252" s="124"/>
      <c r="Q1252" s="124"/>
      <c r="R1252" s="124"/>
      <c r="S1252" s="124"/>
    </row>
    <row r="1253" spans="13:19" x14ac:dyDescent="0.25">
      <c r="M1253" s="8"/>
      <c r="N1253" s="124"/>
      <c r="O1253" s="124"/>
      <c r="P1253" s="124"/>
      <c r="Q1253" s="124"/>
      <c r="R1253" s="124"/>
      <c r="S1253" s="124"/>
    </row>
    <row r="1254" spans="13:19" x14ac:dyDescent="0.25">
      <c r="M1254" s="8"/>
      <c r="N1254" s="124"/>
      <c r="O1254" s="124"/>
      <c r="P1254" s="124"/>
      <c r="Q1254" s="124"/>
      <c r="R1254" s="124"/>
      <c r="S1254" s="124"/>
    </row>
    <row r="1255" spans="13:19" x14ac:dyDescent="0.25">
      <c r="M1255" s="8"/>
      <c r="N1255" s="124"/>
      <c r="O1255" s="124"/>
      <c r="P1255" s="124"/>
      <c r="Q1255" s="124"/>
      <c r="R1255" s="124"/>
      <c r="S1255" s="124"/>
    </row>
    <row r="1256" spans="13:19" x14ac:dyDescent="0.25">
      <c r="M1256" s="8"/>
      <c r="N1256" s="124"/>
      <c r="O1256" s="124"/>
      <c r="P1256" s="124"/>
      <c r="Q1256" s="124"/>
      <c r="R1256" s="124"/>
      <c r="S1256" s="124"/>
    </row>
    <row r="1257" spans="13:19" x14ac:dyDescent="0.25">
      <c r="M1257" s="8"/>
      <c r="N1257" s="124"/>
      <c r="O1257" s="124"/>
      <c r="P1257" s="124"/>
      <c r="Q1257" s="124"/>
      <c r="R1257" s="124"/>
      <c r="S1257" s="124"/>
    </row>
    <row r="1258" spans="13:19" x14ac:dyDescent="0.25">
      <c r="M1258" s="8"/>
      <c r="N1258" s="124"/>
      <c r="O1258" s="124"/>
      <c r="P1258" s="124"/>
      <c r="Q1258" s="124"/>
      <c r="R1258" s="124"/>
      <c r="S1258" s="124"/>
    </row>
    <row r="1259" spans="13:19" x14ac:dyDescent="0.25">
      <c r="M1259" s="8"/>
      <c r="N1259" s="124"/>
      <c r="O1259" s="124"/>
      <c r="P1259" s="124"/>
      <c r="Q1259" s="124"/>
      <c r="R1259" s="124"/>
      <c r="S1259" s="124"/>
    </row>
    <row r="1260" spans="13:19" x14ac:dyDescent="0.25">
      <c r="M1260" s="8"/>
      <c r="N1260" s="124"/>
      <c r="O1260" s="124"/>
      <c r="P1260" s="124"/>
      <c r="Q1260" s="124"/>
      <c r="R1260" s="124"/>
      <c r="S1260" s="124"/>
    </row>
    <row r="1261" spans="13:19" x14ac:dyDescent="0.25">
      <c r="M1261" s="8"/>
      <c r="N1261" s="124"/>
      <c r="O1261" s="124"/>
      <c r="P1261" s="124"/>
      <c r="Q1261" s="124"/>
      <c r="R1261" s="124"/>
      <c r="S1261" s="124"/>
    </row>
    <row r="1262" spans="13:19" x14ac:dyDescent="0.25">
      <c r="M1262" s="8"/>
      <c r="N1262" s="124"/>
      <c r="O1262" s="124"/>
      <c r="P1262" s="124"/>
      <c r="Q1262" s="124"/>
      <c r="R1262" s="124"/>
      <c r="S1262" s="124"/>
    </row>
    <row r="1263" spans="13:19" x14ac:dyDescent="0.25">
      <c r="M1263" s="8"/>
      <c r="N1263" s="124"/>
      <c r="O1263" s="124"/>
      <c r="P1263" s="124"/>
      <c r="Q1263" s="124"/>
      <c r="R1263" s="124"/>
      <c r="S1263" s="124"/>
    </row>
    <row r="1264" spans="13:19" x14ac:dyDescent="0.25">
      <c r="M1264" s="8"/>
      <c r="N1264" s="124"/>
      <c r="O1264" s="124"/>
      <c r="P1264" s="124"/>
      <c r="Q1264" s="124"/>
      <c r="R1264" s="124"/>
      <c r="S1264" s="124"/>
    </row>
    <row r="1265" spans="13:19" x14ac:dyDescent="0.25">
      <c r="M1265" s="8"/>
      <c r="N1265" s="124"/>
      <c r="O1265" s="124"/>
      <c r="P1265" s="124"/>
      <c r="Q1265" s="124"/>
      <c r="R1265" s="124"/>
      <c r="S1265" s="124"/>
    </row>
    <row r="1266" spans="13:19" x14ac:dyDescent="0.25">
      <c r="M1266" s="8"/>
      <c r="N1266" s="124"/>
      <c r="O1266" s="124"/>
      <c r="P1266" s="124"/>
      <c r="Q1266" s="124"/>
      <c r="R1266" s="124"/>
      <c r="S1266" s="124"/>
    </row>
    <row r="1267" spans="13:19" x14ac:dyDescent="0.25">
      <c r="M1267" s="8"/>
      <c r="N1267" s="124"/>
      <c r="O1267" s="124"/>
      <c r="P1267" s="124"/>
      <c r="Q1267" s="124"/>
      <c r="R1267" s="124"/>
      <c r="S1267" s="124"/>
    </row>
    <row r="1268" spans="13:19" x14ac:dyDescent="0.25">
      <c r="M1268" s="8"/>
      <c r="N1268" s="124"/>
      <c r="O1268" s="124"/>
      <c r="P1268" s="124"/>
      <c r="Q1268" s="124"/>
      <c r="R1268" s="124"/>
      <c r="S1268" s="124"/>
    </row>
    <row r="1269" spans="13:19" x14ac:dyDescent="0.25">
      <c r="M1269" s="8"/>
      <c r="N1269" s="124"/>
      <c r="O1269" s="124"/>
      <c r="P1269" s="124"/>
      <c r="Q1269" s="124"/>
      <c r="R1269" s="124"/>
      <c r="S1269" s="124"/>
    </row>
    <row r="1270" spans="13:19" x14ac:dyDescent="0.25">
      <c r="M1270" s="8"/>
      <c r="N1270" s="124"/>
      <c r="O1270" s="124"/>
      <c r="P1270" s="124"/>
      <c r="Q1270" s="124"/>
      <c r="R1270" s="124"/>
      <c r="S1270" s="124"/>
    </row>
    <row r="1271" spans="13:19" x14ac:dyDescent="0.25">
      <c r="M1271" s="8"/>
      <c r="N1271" s="124"/>
      <c r="O1271" s="124"/>
      <c r="P1271" s="124"/>
      <c r="Q1271" s="124"/>
      <c r="R1271" s="124"/>
      <c r="S1271" s="124"/>
    </row>
    <row r="1272" spans="13:19" x14ac:dyDescent="0.25">
      <c r="M1272" s="8"/>
      <c r="N1272" s="124"/>
      <c r="O1272" s="124"/>
      <c r="P1272" s="124"/>
      <c r="Q1272" s="124"/>
      <c r="R1272" s="124"/>
      <c r="S1272" s="124"/>
    </row>
    <row r="1273" spans="13:19" x14ac:dyDescent="0.25">
      <c r="M1273" s="8"/>
      <c r="N1273" s="124"/>
      <c r="O1273" s="124"/>
      <c r="P1273" s="124"/>
      <c r="Q1273" s="124"/>
      <c r="R1273" s="124"/>
      <c r="S1273" s="124"/>
    </row>
    <row r="1274" spans="13:19" x14ac:dyDescent="0.25">
      <c r="M1274" s="8"/>
      <c r="N1274" s="124"/>
      <c r="O1274" s="124"/>
      <c r="P1274" s="124"/>
      <c r="Q1274" s="124"/>
      <c r="R1274" s="124"/>
      <c r="S1274" s="124"/>
    </row>
    <row r="1275" spans="13:19" x14ac:dyDescent="0.25">
      <c r="M1275" s="8"/>
      <c r="N1275" s="124"/>
      <c r="O1275" s="124"/>
      <c r="P1275" s="124"/>
      <c r="Q1275" s="124"/>
      <c r="R1275" s="124"/>
      <c r="S1275" s="124"/>
    </row>
    <row r="1276" spans="13:19" x14ac:dyDescent="0.25">
      <c r="M1276" s="8"/>
      <c r="N1276" s="124"/>
      <c r="O1276" s="124"/>
      <c r="P1276" s="124"/>
      <c r="Q1276" s="124"/>
      <c r="R1276" s="124"/>
      <c r="S1276" s="124"/>
    </row>
    <row r="1277" spans="13:19" x14ac:dyDescent="0.25">
      <c r="M1277" s="8"/>
      <c r="N1277" s="124"/>
      <c r="O1277" s="124"/>
      <c r="P1277" s="124"/>
      <c r="Q1277" s="124"/>
      <c r="R1277" s="124"/>
      <c r="S1277" s="124"/>
    </row>
    <row r="1278" spans="13:19" x14ac:dyDescent="0.25">
      <c r="M1278" s="8"/>
      <c r="N1278" s="124"/>
      <c r="O1278" s="124"/>
      <c r="P1278" s="124"/>
      <c r="Q1278" s="124"/>
      <c r="R1278" s="124"/>
      <c r="S1278" s="124"/>
    </row>
    <row r="1279" spans="13:19" x14ac:dyDescent="0.25">
      <c r="M1279" s="8"/>
      <c r="N1279" s="124"/>
      <c r="O1279" s="124"/>
      <c r="P1279" s="124"/>
      <c r="Q1279" s="124"/>
      <c r="R1279" s="124"/>
      <c r="S1279" s="124"/>
    </row>
    <row r="1280" spans="13:19" x14ac:dyDescent="0.25">
      <c r="M1280" s="8"/>
      <c r="N1280" s="124"/>
      <c r="O1280" s="124"/>
      <c r="P1280" s="124"/>
      <c r="Q1280" s="124"/>
      <c r="R1280" s="124"/>
      <c r="S1280" s="124"/>
    </row>
    <row r="1281" spans="13:19" x14ac:dyDescent="0.25">
      <c r="M1281" s="8"/>
      <c r="N1281" s="124"/>
      <c r="O1281" s="124"/>
      <c r="P1281" s="124"/>
      <c r="Q1281" s="124"/>
      <c r="R1281" s="124"/>
      <c r="S1281" s="124"/>
    </row>
    <row r="1282" spans="13:19" x14ac:dyDescent="0.25">
      <c r="M1282" s="8"/>
      <c r="N1282" s="124"/>
      <c r="O1282" s="124"/>
      <c r="P1282" s="124"/>
      <c r="Q1282" s="124"/>
      <c r="R1282" s="124"/>
      <c r="S1282" s="124"/>
    </row>
    <row r="1283" spans="13:19" x14ac:dyDescent="0.25">
      <c r="M1283" s="8"/>
      <c r="N1283" s="124"/>
      <c r="O1283" s="124"/>
      <c r="P1283" s="124"/>
      <c r="Q1283" s="124"/>
      <c r="R1283" s="124"/>
      <c r="S1283" s="124"/>
    </row>
    <row r="1284" spans="13:19" x14ac:dyDescent="0.25">
      <c r="M1284" s="8"/>
      <c r="N1284" s="124"/>
      <c r="O1284" s="124"/>
      <c r="P1284" s="124"/>
      <c r="Q1284" s="124"/>
      <c r="R1284" s="124"/>
      <c r="S1284" s="124"/>
    </row>
    <row r="1285" spans="13:19" x14ac:dyDescent="0.25">
      <c r="M1285" s="8"/>
      <c r="N1285" s="124"/>
      <c r="O1285" s="124"/>
      <c r="P1285" s="124"/>
      <c r="Q1285" s="124"/>
      <c r="R1285" s="124"/>
      <c r="S1285" s="124"/>
    </row>
    <row r="1286" spans="13:19" x14ac:dyDescent="0.25">
      <c r="M1286" s="8"/>
      <c r="N1286" s="124"/>
      <c r="O1286" s="124"/>
      <c r="P1286" s="124"/>
      <c r="Q1286" s="124"/>
      <c r="R1286" s="124"/>
      <c r="S1286" s="124"/>
    </row>
    <row r="1287" spans="13:19" x14ac:dyDescent="0.25">
      <c r="M1287" s="8"/>
      <c r="N1287" s="124"/>
      <c r="O1287" s="124"/>
      <c r="P1287" s="124"/>
      <c r="Q1287" s="124"/>
      <c r="R1287" s="124"/>
      <c r="S1287" s="124"/>
    </row>
    <row r="1288" spans="13:19" x14ac:dyDescent="0.25">
      <c r="M1288" s="8"/>
      <c r="N1288" s="124"/>
      <c r="O1288" s="124"/>
      <c r="P1288" s="124"/>
      <c r="Q1288" s="124"/>
      <c r="R1288" s="124"/>
      <c r="S1288" s="124"/>
    </row>
    <row r="1289" spans="13:19" x14ac:dyDescent="0.25">
      <c r="M1289" s="8"/>
      <c r="N1289" s="124"/>
      <c r="O1289" s="124"/>
      <c r="P1289" s="124"/>
      <c r="Q1289" s="124"/>
      <c r="R1289" s="124"/>
      <c r="S1289" s="124"/>
    </row>
    <row r="1290" spans="13:19" x14ac:dyDescent="0.25">
      <c r="M1290" s="8"/>
      <c r="N1290" s="124"/>
      <c r="O1290" s="124"/>
      <c r="P1290" s="124"/>
      <c r="Q1290" s="124"/>
      <c r="R1290" s="124"/>
      <c r="S1290" s="124"/>
    </row>
    <row r="1291" spans="13:19" x14ac:dyDescent="0.25">
      <c r="M1291" s="8"/>
      <c r="N1291" s="124"/>
      <c r="O1291" s="124"/>
      <c r="P1291" s="124"/>
      <c r="Q1291" s="124"/>
      <c r="R1291" s="124"/>
      <c r="S1291" s="124"/>
    </row>
    <row r="1292" spans="13:19" x14ac:dyDescent="0.25">
      <c r="M1292" s="8"/>
      <c r="N1292" s="124"/>
      <c r="O1292" s="124"/>
      <c r="P1292" s="124"/>
      <c r="Q1292" s="124"/>
      <c r="R1292" s="124"/>
      <c r="S1292" s="124"/>
    </row>
    <row r="1293" spans="13:19" x14ac:dyDescent="0.25">
      <c r="M1293" s="8"/>
      <c r="N1293" s="124"/>
      <c r="O1293" s="124"/>
      <c r="P1293" s="124"/>
      <c r="Q1293" s="124"/>
      <c r="R1293" s="124"/>
      <c r="S1293" s="124"/>
    </row>
    <row r="1294" spans="13:19" x14ac:dyDescent="0.25">
      <c r="M1294" s="8"/>
      <c r="N1294" s="124"/>
      <c r="O1294" s="124"/>
      <c r="P1294" s="124"/>
      <c r="Q1294" s="124"/>
      <c r="R1294" s="124"/>
      <c r="S1294" s="124"/>
    </row>
    <row r="1295" spans="13:19" x14ac:dyDescent="0.25">
      <c r="M1295" s="8"/>
      <c r="N1295" s="124"/>
      <c r="O1295" s="124"/>
      <c r="P1295" s="124"/>
      <c r="Q1295" s="124"/>
      <c r="R1295" s="124"/>
      <c r="S1295" s="124"/>
    </row>
    <row r="1296" spans="13:19" x14ac:dyDescent="0.25">
      <c r="M1296" s="8"/>
      <c r="N1296" s="124"/>
      <c r="O1296" s="124"/>
      <c r="P1296" s="124"/>
      <c r="Q1296" s="124"/>
      <c r="R1296" s="124"/>
      <c r="S1296" s="124"/>
    </row>
    <row r="1297" spans="13:19" x14ac:dyDescent="0.25">
      <c r="M1297" s="8"/>
      <c r="N1297" s="124"/>
      <c r="O1297" s="124"/>
      <c r="P1297" s="124"/>
      <c r="Q1297" s="124"/>
      <c r="R1297" s="124"/>
      <c r="S1297" s="124"/>
    </row>
    <row r="1298" spans="13:19" x14ac:dyDescent="0.25">
      <c r="M1298" s="8"/>
      <c r="N1298" s="124"/>
      <c r="O1298" s="124"/>
      <c r="P1298" s="124"/>
      <c r="Q1298" s="124"/>
      <c r="R1298" s="124"/>
      <c r="S1298" s="124"/>
    </row>
    <row r="1299" spans="13:19" x14ac:dyDescent="0.25">
      <c r="M1299" s="8"/>
      <c r="N1299" s="124"/>
      <c r="O1299" s="124"/>
      <c r="P1299" s="124"/>
      <c r="Q1299" s="124"/>
      <c r="R1299" s="124"/>
      <c r="S1299" s="124"/>
    </row>
    <row r="1300" spans="13:19" x14ac:dyDescent="0.25">
      <c r="M1300" s="8"/>
      <c r="N1300" s="124"/>
      <c r="O1300" s="124"/>
      <c r="P1300" s="124"/>
      <c r="Q1300" s="124"/>
      <c r="R1300" s="124"/>
      <c r="S1300" s="124"/>
    </row>
    <row r="1301" spans="13:19" x14ac:dyDescent="0.25">
      <c r="M1301" s="8"/>
      <c r="N1301" s="124"/>
      <c r="O1301" s="124"/>
      <c r="P1301" s="124"/>
      <c r="Q1301" s="124"/>
      <c r="R1301" s="124"/>
      <c r="S1301" s="124"/>
    </row>
    <row r="1302" spans="13:19" x14ac:dyDescent="0.25">
      <c r="M1302" s="8"/>
      <c r="N1302" s="124"/>
      <c r="O1302" s="124"/>
      <c r="P1302" s="124"/>
      <c r="Q1302" s="124"/>
      <c r="R1302" s="124"/>
      <c r="S1302" s="124"/>
    </row>
    <row r="1303" spans="13:19" x14ac:dyDescent="0.25">
      <c r="M1303" s="8"/>
      <c r="N1303" s="124"/>
      <c r="O1303" s="124"/>
      <c r="P1303" s="124"/>
      <c r="Q1303" s="124"/>
      <c r="R1303" s="124"/>
      <c r="S1303" s="124"/>
    </row>
    <row r="1304" spans="13:19" x14ac:dyDescent="0.25">
      <c r="M1304" s="8"/>
      <c r="N1304" s="124"/>
      <c r="O1304" s="124"/>
      <c r="P1304" s="124"/>
      <c r="Q1304" s="124"/>
      <c r="R1304" s="124"/>
      <c r="S1304" s="124"/>
    </row>
    <row r="1305" spans="13:19" x14ac:dyDescent="0.25">
      <c r="M1305" s="8"/>
      <c r="N1305" s="124"/>
      <c r="O1305" s="124"/>
      <c r="P1305" s="124"/>
      <c r="Q1305" s="124"/>
      <c r="R1305" s="124"/>
      <c r="S1305" s="124"/>
    </row>
    <row r="1306" spans="13:19" x14ac:dyDescent="0.25">
      <c r="M1306" s="8"/>
      <c r="N1306" s="124"/>
      <c r="O1306" s="124"/>
      <c r="P1306" s="124"/>
      <c r="Q1306" s="124"/>
      <c r="R1306" s="124"/>
      <c r="S1306" s="124"/>
    </row>
    <row r="1307" spans="13:19" x14ac:dyDescent="0.25">
      <c r="M1307" s="8"/>
      <c r="N1307" s="124"/>
      <c r="O1307" s="124"/>
      <c r="P1307" s="124"/>
      <c r="Q1307" s="124"/>
      <c r="R1307" s="124"/>
      <c r="S1307" s="124"/>
    </row>
    <row r="1308" spans="13:19" x14ac:dyDescent="0.25">
      <c r="M1308" s="8"/>
      <c r="N1308" s="124"/>
      <c r="O1308" s="124"/>
      <c r="P1308" s="124"/>
      <c r="Q1308" s="124"/>
      <c r="R1308" s="124"/>
      <c r="S1308" s="124"/>
    </row>
    <row r="1309" spans="13:19" x14ac:dyDescent="0.25">
      <c r="M1309" s="8"/>
      <c r="N1309" s="124"/>
      <c r="O1309" s="124"/>
      <c r="P1309" s="124"/>
      <c r="Q1309" s="124"/>
      <c r="R1309" s="124"/>
      <c r="S1309" s="124"/>
    </row>
    <row r="1310" spans="13:19" x14ac:dyDescent="0.25">
      <c r="M1310" s="8"/>
      <c r="N1310" s="124"/>
      <c r="O1310" s="124"/>
      <c r="P1310" s="124"/>
      <c r="Q1310" s="124"/>
      <c r="R1310" s="124"/>
      <c r="S1310" s="124"/>
    </row>
    <row r="1311" spans="13:19" x14ac:dyDescent="0.25">
      <c r="M1311" s="8"/>
      <c r="N1311" s="124"/>
      <c r="O1311" s="124"/>
      <c r="P1311" s="124"/>
      <c r="Q1311" s="124"/>
      <c r="R1311" s="124"/>
      <c r="S1311" s="124"/>
    </row>
    <row r="1312" spans="13:19" x14ac:dyDescent="0.25">
      <c r="M1312" s="8"/>
      <c r="N1312" s="124"/>
      <c r="O1312" s="124"/>
      <c r="P1312" s="124"/>
      <c r="Q1312" s="124"/>
      <c r="R1312" s="124"/>
      <c r="S1312" s="124"/>
    </row>
    <row r="1313" spans="13:19" x14ac:dyDescent="0.25">
      <c r="M1313" s="8"/>
      <c r="N1313" s="124"/>
      <c r="O1313" s="124"/>
      <c r="P1313" s="124"/>
      <c r="Q1313" s="124"/>
      <c r="R1313" s="124"/>
      <c r="S1313" s="124"/>
    </row>
    <row r="1314" spans="13:19" x14ac:dyDescent="0.25">
      <c r="M1314" s="8"/>
      <c r="N1314" s="124"/>
      <c r="O1314" s="124"/>
      <c r="P1314" s="124"/>
      <c r="Q1314" s="124"/>
      <c r="R1314" s="124"/>
      <c r="S1314" s="124"/>
    </row>
    <row r="1315" spans="13:19" x14ac:dyDescent="0.25">
      <c r="M1315" s="8"/>
      <c r="N1315" s="124"/>
      <c r="O1315" s="124"/>
      <c r="P1315" s="124"/>
      <c r="Q1315" s="124"/>
      <c r="R1315" s="124"/>
      <c r="S1315" s="124"/>
    </row>
    <row r="1316" spans="13:19" x14ac:dyDescent="0.25">
      <c r="M1316" s="8"/>
      <c r="N1316" s="124"/>
      <c r="O1316" s="124"/>
      <c r="P1316" s="124"/>
      <c r="Q1316" s="124"/>
      <c r="R1316" s="124"/>
      <c r="S1316" s="124"/>
    </row>
    <row r="1317" spans="13:19" x14ac:dyDescent="0.25">
      <c r="M1317" s="8"/>
      <c r="N1317" s="124"/>
      <c r="O1317" s="124"/>
      <c r="P1317" s="124"/>
      <c r="Q1317" s="124"/>
      <c r="R1317" s="124"/>
      <c r="S1317" s="124"/>
    </row>
    <row r="1318" spans="13:19" x14ac:dyDescent="0.25">
      <c r="M1318" s="8"/>
      <c r="N1318" s="124"/>
      <c r="O1318" s="124"/>
      <c r="P1318" s="124"/>
      <c r="Q1318" s="124"/>
      <c r="R1318" s="124"/>
      <c r="S1318" s="124"/>
    </row>
    <row r="1319" spans="13:19" x14ac:dyDescent="0.25">
      <c r="M1319" s="8"/>
      <c r="N1319" s="124"/>
      <c r="O1319" s="124"/>
      <c r="P1319" s="124"/>
      <c r="Q1319" s="124"/>
      <c r="R1319" s="124"/>
      <c r="S1319" s="124"/>
    </row>
    <row r="1320" spans="13:19" x14ac:dyDescent="0.25">
      <c r="M1320" s="8"/>
      <c r="N1320" s="124"/>
      <c r="O1320" s="124"/>
      <c r="P1320" s="124"/>
      <c r="Q1320" s="124"/>
      <c r="R1320" s="124"/>
      <c r="S1320" s="124"/>
    </row>
    <row r="1321" spans="13:19" x14ac:dyDescent="0.25">
      <c r="M1321" s="8"/>
      <c r="N1321" s="124"/>
      <c r="O1321" s="124"/>
      <c r="P1321" s="124"/>
      <c r="Q1321" s="124"/>
      <c r="R1321" s="124"/>
      <c r="S1321" s="124"/>
    </row>
    <row r="1322" spans="13:19" x14ac:dyDescent="0.25">
      <c r="M1322" s="8"/>
      <c r="N1322" s="124"/>
      <c r="O1322" s="124"/>
      <c r="P1322" s="124"/>
      <c r="Q1322" s="124"/>
      <c r="R1322" s="124"/>
      <c r="S1322" s="124"/>
    </row>
    <row r="1323" spans="13:19" x14ac:dyDescent="0.25">
      <c r="M1323" s="8"/>
      <c r="N1323" s="124"/>
      <c r="O1323" s="124"/>
      <c r="P1323" s="124"/>
      <c r="Q1323" s="124"/>
      <c r="R1323" s="124"/>
      <c r="S1323" s="124"/>
    </row>
    <row r="1324" spans="13:19" x14ac:dyDescent="0.25">
      <c r="M1324" s="8"/>
      <c r="N1324" s="124"/>
      <c r="O1324" s="124"/>
      <c r="P1324" s="124"/>
      <c r="Q1324" s="124"/>
      <c r="R1324" s="124"/>
      <c r="S1324" s="124"/>
    </row>
    <row r="1325" spans="13:19" x14ac:dyDescent="0.25">
      <c r="M1325" s="8"/>
      <c r="N1325" s="124"/>
      <c r="O1325" s="124"/>
      <c r="P1325" s="124"/>
      <c r="Q1325" s="124"/>
      <c r="R1325" s="124"/>
      <c r="S1325" s="124"/>
    </row>
    <row r="1326" spans="13:19" x14ac:dyDescent="0.25">
      <c r="M1326" s="8"/>
      <c r="N1326" s="124"/>
      <c r="O1326" s="124"/>
      <c r="P1326" s="124"/>
      <c r="Q1326" s="124"/>
      <c r="R1326" s="124"/>
      <c r="S1326" s="124"/>
    </row>
    <row r="1327" spans="13:19" x14ac:dyDescent="0.25">
      <c r="M1327" s="8"/>
      <c r="N1327" s="124"/>
      <c r="O1327" s="124"/>
      <c r="P1327" s="124"/>
      <c r="Q1327" s="124"/>
      <c r="R1327" s="124"/>
      <c r="S1327" s="124"/>
    </row>
    <row r="1328" spans="13:19" x14ac:dyDescent="0.25">
      <c r="M1328" s="8"/>
      <c r="N1328" s="124"/>
      <c r="O1328" s="124"/>
      <c r="P1328" s="124"/>
      <c r="Q1328" s="124"/>
      <c r="R1328" s="124"/>
      <c r="S1328" s="124"/>
    </row>
    <row r="1329" spans="13:19" x14ac:dyDescent="0.25">
      <c r="M1329" s="8"/>
      <c r="N1329" s="124"/>
      <c r="O1329" s="124"/>
      <c r="P1329" s="124"/>
      <c r="Q1329" s="124"/>
      <c r="R1329" s="124"/>
      <c r="S1329" s="124"/>
    </row>
    <row r="1330" spans="13:19" x14ac:dyDescent="0.25">
      <c r="M1330" s="8"/>
      <c r="N1330" s="124"/>
      <c r="O1330" s="124"/>
      <c r="P1330" s="124"/>
      <c r="Q1330" s="124"/>
      <c r="R1330" s="124"/>
      <c r="S1330" s="124"/>
    </row>
    <row r="1331" spans="13:19" x14ac:dyDescent="0.25">
      <c r="M1331" s="8"/>
      <c r="N1331" s="124"/>
      <c r="O1331" s="124"/>
      <c r="P1331" s="124"/>
      <c r="Q1331" s="124"/>
      <c r="R1331" s="124"/>
      <c r="S1331" s="124"/>
    </row>
    <row r="1332" spans="13:19" x14ac:dyDescent="0.25">
      <c r="M1332" s="8"/>
      <c r="N1332" s="124"/>
      <c r="O1332" s="124"/>
      <c r="P1332" s="124"/>
      <c r="Q1332" s="124"/>
      <c r="R1332" s="124"/>
      <c r="S1332" s="124"/>
    </row>
    <row r="1333" spans="13:19" x14ac:dyDescent="0.25">
      <c r="M1333" s="8"/>
      <c r="N1333" s="124"/>
      <c r="O1333" s="124"/>
      <c r="P1333" s="124"/>
      <c r="Q1333" s="124"/>
      <c r="R1333" s="124"/>
      <c r="S1333" s="124"/>
    </row>
    <row r="1334" spans="13:19" x14ac:dyDescent="0.25">
      <c r="M1334" s="8"/>
      <c r="N1334" s="124"/>
      <c r="O1334" s="124"/>
      <c r="P1334" s="124"/>
      <c r="Q1334" s="124"/>
      <c r="R1334" s="124"/>
      <c r="S1334" s="124"/>
    </row>
    <row r="1335" spans="13:19" x14ac:dyDescent="0.25">
      <c r="M1335" s="8"/>
      <c r="N1335" s="124"/>
      <c r="O1335" s="124"/>
      <c r="P1335" s="124"/>
      <c r="Q1335" s="124"/>
      <c r="R1335" s="124"/>
      <c r="S1335" s="124"/>
    </row>
    <row r="1336" spans="13:19" x14ac:dyDescent="0.25">
      <c r="M1336" s="8"/>
      <c r="N1336" s="124"/>
      <c r="O1336" s="124"/>
      <c r="P1336" s="124"/>
      <c r="Q1336" s="124"/>
      <c r="R1336" s="124"/>
      <c r="S1336" s="124"/>
    </row>
    <row r="1337" spans="13:19" x14ac:dyDescent="0.25">
      <c r="M1337" s="8"/>
      <c r="N1337" s="124"/>
      <c r="O1337" s="124"/>
      <c r="P1337" s="124"/>
      <c r="Q1337" s="124"/>
      <c r="R1337" s="124"/>
      <c r="S1337" s="124"/>
    </row>
    <row r="1338" spans="13:19" x14ac:dyDescent="0.25">
      <c r="M1338" s="8"/>
      <c r="N1338" s="124"/>
      <c r="O1338" s="124"/>
      <c r="P1338" s="124"/>
      <c r="Q1338" s="124"/>
      <c r="R1338" s="124"/>
      <c r="S1338" s="124"/>
    </row>
    <row r="1339" spans="13:19" x14ac:dyDescent="0.25">
      <c r="M1339" s="8"/>
      <c r="N1339" s="124"/>
      <c r="O1339" s="124"/>
      <c r="P1339" s="124"/>
      <c r="Q1339" s="124"/>
      <c r="R1339" s="124"/>
      <c r="S1339" s="124"/>
    </row>
    <row r="1340" spans="13:19" x14ac:dyDescent="0.25">
      <c r="M1340" s="8"/>
      <c r="N1340" s="124"/>
      <c r="O1340" s="124"/>
      <c r="P1340" s="124"/>
      <c r="Q1340" s="124"/>
      <c r="R1340" s="124"/>
      <c r="S1340" s="124"/>
    </row>
    <row r="1341" spans="13:19" x14ac:dyDescent="0.25">
      <c r="M1341" s="8"/>
      <c r="N1341" s="124"/>
      <c r="O1341" s="124"/>
      <c r="P1341" s="124"/>
      <c r="Q1341" s="124"/>
      <c r="R1341" s="124"/>
      <c r="S1341" s="124"/>
    </row>
    <row r="1342" spans="13:19" x14ac:dyDescent="0.25">
      <c r="M1342" s="8"/>
      <c r="N1342" s="124"/>
      <c r="O1342" s="124"/>
      <c r="P1342" s="124"/>
      <c r="Q1342" s="124"/>
      <c r="R1342" s="124"/>
      <c r="S1342" s="124"/>
    </row>
    <row r="1343" spans="13:19" x14ac:dyDescent="0.25">
      <c r="M1343" s="8"/>
      <c r="N1343" s="124"/>
      <c r="O1343" s="124"/>
      <c r="P1343" s="124"/>
      <c r="Q1343" s="124"/>
      <c r="R1343" s="124"/>
      <c r="S1343" s="124"/>
    </row>
    <row r="1344" spans="13:19" x14ac:dyDescent="0.25">
      <c r="M1344" s="8"/>
      <c r="N1344" s="124"/>
      <c r="O1344" s="124"/>
      <c r="P1344" s="124"/>
      <c r="Q1344" s="124"/>
      <c r="R1344" s="124"/>
      <c r="S1344" s="124"/>
    </row>
    <row r="1345" spans="13:19" x14ac:dyDescent="0.25">
      <c r="M1345" s="8"/>
      <c r="N1345" s="124"/>
      <c r="O1345" s="124"/>
      <c r="P1345" s="124"/>
      <c r="Q1345" s="124"/>
      <c r="R1345" s="124"/>
      <c r="S1345" s="124"/>
    </row>
    <row r="1346" spans="13:19" x14ac:dyDescent="0.25">
      <c r="M1346" s="8"/>
      <c r="N1346" s="124"/>
      <c r="O1346" s="124"/>
      <c r="P1346" s="124"/>
      <c r="Q1346" s="124"/>
      <c r="R1346" s="124"/>
      <c r="S1346" s="124"/>
    </row>
    <row r="1347" spans="13:19" x14ac:dyDescent="0.25">
      <c r="M1347" s="8"/>
      <c r="N1347" s="124"/>
      <c r="O1347" s="124"/>
      <c r="P1347" s="124"/>
      <c r="Q1347" s="124"/>
      <c r="R1347" s="124"/>
      <c r="S1347" s="124"/>
    </row>
    <row r="1348" spans="13:19" x14ac:dyDescent="0.25">
      <c r="M1348" s="8"/>
      <c r="N1348" s="124"/>
      <c r="O1348" s="124"/>
      <c r="P1348" s="124"/>
      <c r="Q1348" s="124"/>
      <c r="R1348" s="124"/>
      <c r="S1348" s="124"/>
    </row>
    <row r="1349" spans="13:19" x14ac:dyDescent="0.25">
      <c r="M1349" s="8"/>
      <c r="N1349" s="124"/>
      <c r="O1349" s="124"/>
      <c r="P1349" s="124"/>
      <c r="Q1349" s="124"/>
      <c r="R1349" s="124"/>
      <c r="S1349" s="124"/>
    </row>
    <row r="1350" spans="13:19" x14ac:dyDescent="0.25">
      <c r="M1350" s="8"/>
      <c r="N1350" s="124"/>
      <c r="O1350" s="124"/>
      <c r="P1350" s="124"/>
      <c r="Q1350" s="124"/>
      <c r="R1350" s="124"/>
      <c r="S1350" s="124"/>
    </row>
    <row r="1351" spans="13:19" x14ac:dyDescent="0.25">
      <c r="M1351" s="8"/>
      <c r="N1351" s="124"/>
      <c r="O1351" s="124"/>
      <c r="P1351" s="124"/>
      <c r="Q1351" s="124"/>
      <c r="R1351" s="124"/>
      <c r="S1351" s="124"/>
    </row>
    <row r="1352" spans="13:19" x14ac:dyDescent="0.25">
      <c r="M1352" s="8"/>
      <c r="N1352" s="124"/>
      <c r="O1352" s="124"/>
      <c r="P1352" s="124"/>
      <c r="Q1352" s="124"/>
      <c r="R1352" s="124"/>
      <c r="S1352" s="124"/>
    </row>
    <row r="1353" spans="13:19" x14ac:dyDescent="0.25">
      <c r="M1353" s="8"/>
      <c r="N1353" s="124"/>
      <c r="O1353" s="124"/>
      <c r="P1353" s="124"/>
      <c r="Q1353" s="124"/>
      <c r="R1353" s="124"/>
      <c r="S1353" s="124"/>
    </row>
    <row r="1354" spans="13:19" x14ac:dyDescent="0.25">
      <c r="M1354" s="8"/>
      <c r="N1354" s="124"/>
      <c r="O1354" s="124"/>
      <c r="P1354" s="124"/>
      <c r="Q1354" s="124"/>
      <c r="R1354" s="124"/>
      <c r="S1354" s="124"/>
    </row>
    <row r="1355" spans="13:19" x14ac:dyDescent="0.25">
      <c r="M1355" s="8"/>
      <c r="N1355" s="124"/>
      <c r="O1355" s="124"/>
      <c r="P1355" s="124"/>
      <c r="Q1355" s="124"/>
      <c r="R1355" s="124"/>
      <c r="S1355" s="124"/>
    </row>
    <row r="1356" spans="13:19" x14ac:dyDescent="0.25">
      <c r="M1356" s="8"/>
      <c r="N1356" s="124"/>
      <c r="O1356" s="124"/>
      <c r="P1356" s="124"/>
      <c r="Q1356" s="124"/>
      <c r="R1356" s="124"/>
      <c r="S1356" s="124"/>
    </row>
    <row r="1357" spans="13:19" x14ac:dyDescent="0.25">
      <c r="M1357" s="8"/>
      <c r="N1357" s="124"/>
      <c r="O1357" s="124"/>
      <c r="P1357" s="124"/>
      <c r="Q1357" s="124"/>
      <c r="R1357" s="124"/>
      <c r="S1357" s="124"/>
    </row>
    <row r="1358" spans="13:19" x14ac:dyDescent="0.25">
      <c r="M1358" s="8"/>
      <c r="N1358" s="124"/>
      <c r="O1358" s="124"/>
      <c r="P1358" s="124"/>
      <c r="Q1358" s="124"/>
      <c r="R1358" s="124"/>
      <c r="S1358" s="124"/>
    </row>
    <row r="1359" spans="13:19" x14ac:dyDescent="0.25">
      <c r="M1359" s="8"/>
      <c r="N1359" s="124"/>
      <c r="O1359" s="124"/>
      <c r="P1359" s="124"/>
      <c r="Q1359" s="124"/>
      <c r="R1359" s="124"/>
      <c r="S1359" s="124"/>
    </row>
    <row r="1360" spans="13:19" x14ac:dyDescent="0.25">
      <c r="M1360" s="8"/>
      <c r="N1360" s="124"/>
      <c r="O1360" s="124"/>
      <c r="P1360" s="124"/>
      <c r="Q1360" s="124"/>
      <c r="R1360" s="124"/>
      <c r="S1360" s="124"/>
    </row>
    <row r="1361" spans="13:19" x14ac:dyDescent="0.25">
      <c r="M1361" s="8"/>
      <c r="N1361" s="124"/>
      <c r="O1361" s="124"/>
      <c r="P1361" s="124"/>
      <c r="Q1361" s="124"/>
      <c r="R1361" s="124"/>
      <c r="S1361" s="124"/>
    </row>
    <row r="1362" spans="13:19" x14ac:dyDescent="0.25">
      <c r="M1362" s="8"/>
      <c r="N1362" s="124"/>
      <c r="O1362" s="124"/>
      <c r="P1362" s="124"/>
      <c r="Q1362" s="124"/>
      <c r="R1362" s="124"/>
      <c r="S1362" s="124"/>
    </row>
    <row r="1363" spans="13:19" x14ac:dyDescent="0.25">
      <c r="M1363" s="8"/>
      <c r="N1363" s="124"/>
      <c r="O1363" s="124"/>
      <c r="P1363" s="124"/>
      <c r="Q1363" s="124"/>
      <c r="R1363" s="124"/>
      <c r="S1363" s="124"/>
    </row>
    <row r="1364" spans="13:19" x14ac:dyDescent="0.25">
      <c r="M1364" s="8"/>
      <c r="N1364" s="124"/>
      <c r="O1364" s="124"/>
      <c r="P1364" s="124"/>
      <c r="Q1364" s="124"/>
      <c r="R1364" s="124"/>
      <c r="S1364" s="124"/>
    </row>
    <row r="1365" spans="13:19" x14ac:dyDescent="0.25">
      <c r="M1365" s="8"/>
      <c r="N1365" s="124"/>
      <c r="O1365" s="124"/>
      <c r="P1365" s="124"/>
      <c r="Q1365" s="124"/>
      <c r="R1365" s="124"/>
      <c r="S1365" s="124"/>
    </row>
    <row r="1366" spans="13:19" x14ac:dyDescent="0.25">
      <c r="M1366" s="8"/>
      <c r="N1366" s="124"/>
      <c r="O1366" s="124"/>
      <c r="P1366" s="124"/>
      <c r="Q1366" s="124"/>
      <c r="R1366" s="124"/>
      <c r="S1366" s="124"/>
    </row>
    <row r="1367" spans="13:19" x14ac:dyDescent="0.25">
      <c r="M1367" s="8"/>
      <c r="N1367" s="124"/>
      <c r="O1367" s="124"/>
      <c r="P1367" s="124"/>
      <c r="Q1367" s="124"/>
      <c r="R1367" s="124"/>
      <c r="S1367" s="124"/>
    </row>
    <row r="1368" spans="13:19" x14ac:dyDescent="0.25">
      <c r="M1368" s="8"/>
      <c r="N1368" s="124"/>
      <c r="O1368" s="124"/>
      <c r="P1368" s="124"/>
      <c r="Q1368" s="124"/>
      <c r="R1368" s="124"/>
      <c r="S1368" s="124"/>
    </row>
    <row r="1369" spans="13:19" x14ac:dyDescent="0.25">
      <c r="M1369" s="8"/>
      <c r="N1369" s="124"/>
      <c r="O1369" s="124"/>
      <c r="P1369" s="124"/>
      <c r="Q1369" s="124"/>
      <c r="R1369" s="124"/>
      <c r="S1369" s="124"/>
    </row>
    <row r="1370" spans="13:19" x14ac:dyDescent="0.25">
      <c r="M1370" s="8"/>
      <c r="N1370" s="124"/>
      <c r="O1370" s="124"/>
      <c r="P1370" s="124"/>
      <c r="Q1370" s="124"/>
      <c r="R1370" s="124"/>
      <c r="S1370" s="124"/>
    </row>
    <row r="1371" spans="13:19" x14ac:dyDescent="0.25">
      <c r="M1371" s="8"/>
      <c r="N1371" s="124"/>
      <c r="O1371" s="124"/>
      <c r="P1371" s="124"/>
      <c r="Q1371" s="124"/>
      <c r="R1371" s="124"/>
      <c r="S1371" s="124"/>
    </row>
    <row r="1372" spans="13:19" x14ac:dyDescent="0.25">
      <c r="M1372" s="8"/>
      <c r="N1372" s="124"/>
      <c r="O1372" s="124"/>
      <c r="P1372" s="124"/>
      <c r="Q1372" s="124"/>
      <c r="R1372" s="124"/>
      <c r="S1372" s="124"/>
    </row>
    <row r="1373" spans="13:19" x14ac:dyDescent="0.25">
      <c r="M1373" s="8"/>
      <c r="N1373" s="124"/>
      <c r="O1373" s="124"/>
      <c r="P1373" s="124"/>
      <c r="Q1373" s="124"/>
      <c r="R1373" s="124"/>
      <c r="S1373" s="124"/>
    </row>
    <row r="1374" spans="13:19" x14ac:dyDescent="0.25">
      <c r="M1374" s="8"/>
      <c r="N1374" s="124"/>
      <c r="O1374" s="124"/>
      <c r="P1374" s="124"/>
      <c r="Q1374" s="124"/>
      <c r="R1374" s="124"/>
      <c r="S1374" s="124"/>
    </row>
    <row r="1375" spans="13:19" x14ac:dyDescent="0.25">
      <c r="M1375" s="8"/>
      <c r="N1375" s="124"/>
      <c r="O1375" s="124"/>
      <c r="P1375" s="124"/>
      <c r="Q1375" s="124"/>
      <c r="R1375" s="124"/>
      <c r="S1375" s="124"/>
    </row>
    <row r="1376" spans="13:19" x14ac:dyDescent="0.25">
      <c r="M1376" s="8"/>
      <c r="N1376" s="124"/>
      <c r="O1376" s="124"/>
      <c r="P1376" s="124"/>
      <c r="Q1376" s="124"/>
      <c r="R1376" s="124"/>
      <c r="S1376" s="124"/>
    </row>
    <row r="1377" spans="13:19" x14ac:dyDescent="0.25">
      <c r="M1377" s="8"/>
      <c r="N1377" s="124"/>
      <c r="O1377" s="124"/>
      <c r="P1377" s="124"/>
      <c r="Q1377" s="124"/>
      <c r="R1377" s="124"/>
      <c r="S1377" s="124"/>
    </row>
    <row r="1378" spans="13:19" x14ac:dyDescent="0.25">
      <c r="M1378" s="8"/>
      <c r="N1378" s="124"/>
      <c r="O1378" s="124"/>
      <c r="P1378" s="124"/>
      <c r="Q1378" s="124"/>
      <c r="R1378" s="124"/>
      <c r="S1378" s="124"/>
    </row>
    <row r="1379" spans="13:19" x14ac:dyDescent="0.25">
      <c r="M1379" s="8"/>
      <c r="N1379" s="124"/>
      <c r="O1379" s="124"/>
      <c r="P1379" s="124"/>
      <c r="Q1379" s="124"/>
      <c r="R1379" s="124"/>
      <c r="S1379" s="124"/>
    </row>
    <row r="1380" spans="13:19" x14ac:dyDescent="0.25">
      <c r="M1380" s="8"/>
      <c r="N1380" s="124"/>
      <c r="O1380" s="124"/>
      <c r="P1380" s="124"/>
      <c r="Q1380" s="124"/>
      <c r="R1380" s="124"/>
      <c r="S1380" s="124"/>
    </row>
    <row r="1381" spans="13:19" x14ac:dyDescent="0.25">
      <c r="M1381" s="8"/>
      <c r="N1381" s="124"/>
      <c r="O1381" s="124"/>
      <c r="P1381" s="124"/>
      <c r="Q1381" s="124"/>
      <c r="R1381" s="124"/>
      <c r="S1381" s="124"/>
    </row>
    <row r="1382" spans="13:19" x14ac:dyDescent="0.25">
      <c r="M1382" s="8"/>
      <c r="N1382" s="124"/>
      <c r="O1382" s="124"/>
      <c r="P1382" s="124"/>
      <c r="Q1382" s="124"/>
      <c r="R1382" s="124"/>
      <c r="S1382" s="124"/>
    </row>
    <row r="1383" spans="13:19" x14ac:dyDescent="0.25">
      <c r="M1383" s="8"/>
      <c r="N1383" s="124"/>
      <c r="O1383" s="124"/>
      <c r="P1383" s="124"/>
      <c r="Q1383" s="124"/>
      <c r="R1383" s="124"/>
      <c r="S1383" s="124"/>
    </row>
    <row r="1384" spans="13:19" x14ac:dyDescent="0.25">
      <c r="M1384" s="8"/>
      <c r="N1384" s="124"/>
      <c r="O1384" s="124"/>
      <c r="P1384" s="124"/>
      <c r="Q1384" s="124"/>
      <c r="R1384" s="124"/>
      <c r="S1384" s="124"/>
    </row>
    <row r="1385" spans="13:19" x14ac:dyDescent="0.25">
      <c r="M1385" s="8"/>
      <c r="N1385" s="124"/>
      <c r="O1385" s="124"/>
      <c r="P1385" s="124"/>
      <c r="Q1385" s="124"/>
      <c r="R1385" s="124"/>
      <c r="S1385" s="124"/>
    </row>
    <row r="1386" spans="13:19" x14ac:dyDescent="0.25">
      <c r="M1386" s="8"/>
      <c r="N1386" s="124"/>
      <c r="O1386" s="124"/>
      <c r="P1386" s="124"/>
      <c r="Q1386" s="124"/>
      <c r="R1386" s="124"/>
      <c r="S1386" s="124"/>
    </row>
    <row r="1387" spans="13:19" x14ac:dyDescent="0.25">
      <c r="M1387" s="8"/>
      <c r="N1387" s="124"/>
      <c r="O1387" s="124"/>
      <c r="P1387" s="124"/>
      <c r="Q1387" s="124"/>
      <c r="R1387" s="124"/>
      <c r="S1387" s="124"/>
    </row>
    <row r="1388" spans="13:19" x14ac:dyDescent="0.25">
      <c r="M1388" s="8"/>
      <c r="N1388" s="124"/>
      <c r="O1388" s="124"/>
      <c r="P1388" s="124"/>
      <c r="Q1388" s="124"/>
      <c r="R1388" s="124"/>
      <c r="S1388" s="124"/>
    </row>
    <row r="1389" spans="13:19" x14ac:dyDescent="0.25">
      <c r="M1389" s="8"/>
      <c r="N1389" s="124"/>
      <c r="O1389" s="124"/>
      <c r="P1389" s="124"/>
      <c r="Q1389" s="124"/>
      <c r="R1389" s="124"/>
      <c r="S1389" s="124"/>
    </row>
    <row r="1390" spans="13:19" x14ac:dyDescent="0.25">
      <c r="M1390" s="8"/>
      <c r="N1390" s="124"/>
      <c r="O1390" s="124"/>
      <c r="P1390" s="124"/>
      <c r="Q1390" s="124"/>
      <c r="R1390" s="124"/>
      <c r="S1390" s="124"/>
    </row>
    <row r="1391" spans="13:19" x14ac:dyDescent="0.25">
      <c r="M1391" s="8"/>
      <c r="N1391" s="124"/>
      <c r="O1391" s="124"/>
      <c r="P1391" s="124"/>
      <c r="Q1391" s="124"/>
      <c r="R1391" s="124"/>
      <c r="S1391" s="124"/>
    </row>
    <row r="1392" spans="13:19" x14ac:dyDescent="0.25">
      <c r="M1392" s="8"/>
      <c r="N1392" s="124"/>
      <c r="O1392" s="124"/>
      <c r="P1392" s="124"/>
      <c r="Q1392" s="124"/>
      <c r="R1392" s="124"/>
      <c r="S1392" s="124"/>
    </row>
    <row r="1393" spans="13:19" x14ac:dyDescent="0.25">
      <c r="M1393" s="8"/>
      <c r="N1393" s="124"/>
      <c r="O1393" s="124"/>
      <c r="P1393" s="124"/>
      <c r="Q1393" s="124"/>
      <c r="R1393" s="124"/>
      <c r="S1393" s="124"/>
    </row>
    <row r="1394" spans="13:19" x14ac:dyDescent="0.25">
      <c r="M1394" s="8"/>
      <c r="N1394" s="124"/>
      <c r="O1394" s="124"/>
      <c r="P1394" s="124"/>
      <c r="Q1394" s="124"/>
      <c r="R1394" s="124"/>
      <c r="S1394" s="124"/>
    </row>
    <row r="1395" spans="13:19" x14ac:dyDescent="0.25">
      <c r="M1395" s="8"/>
      <c r="N1395" s="124"/>
      <c r="O1395" s="124"/>
      <c r="P1395" s="124"/>
      <c r="Q1395" s="124"/>
      <c r="R1395" s="124"/>
      <c r="S1395" s="124"/>
    </row>
    <row r="1396" spans="13:19" x14ac:dyDescent="0.25">
      <c r="M1396" s="8"/>
      <c r="N1396" s="124"/>
      <c r="O1396" s="124"/>
      <c r="P1396" s="124"/>
      <c r="Q1396" s="124"/>
      <c r="R1396" s="124"/>
      <c r="S1396" s="124"/>
    </row>
    <row r="1397" spans="13:19" x14ac:dyDescent="0.25">
      <c r="M1397" s="8"/>
      <c r="N1397" s="124"/>
      <c r="O1397" s="124"/>
      <c r="P1397" s="124"/>
      <c r="Q1397" s="124"/>
      <c r="R1397" s="124"/>
      <c r="S1397" s="124"/>
    </row>
    <row r="1398" spans="13:19" x14ac:dyDescent="0.25">
      <c r="M1398" s="8"/>
      <c r="N1398" s="124"/>
      <c r="O1398" s="124"/>
      <c r="P1398" s="124"/>
      <c r="Q1398" s="124"/>
      <c r="R1398" s="124"/>
      <c r="S1398" s="124"/>
    </row>
    <row r="1399" spans="13:19" x14ac:dyDescent="0.25">
      <c r="M1399" s="8"/>
      <c r="N1399" s="124"/>
      <c r="O1399" s="124"/>
      <c r="P1399" s="124"/>
      <c r="Q1399" s="124"/>
      <c r="R1399" s="124"/>
      <c r="S1399" s="124"/>
    </row>
    <row r="1400" spans="13:19" x14ac:dyDescent="0.25">
      <c r="M1400" s="8"/>
      <c r="N1400" s="124"/>
      <c r="O1400" s="124"/>
      <c r="P1400" s="124"/>
      <c r="Q1400" s="124"/>
      <c r="R1400" s="124"/>
      <c r="S1400" s="124"/>
    </row>
    <row r="1401" spans="13:19" x14ac:dyDescent="0.25">
      <c r="M1401" s="8"/>
      <c r="N1401" s="124"/>
      <c r="O1401" s="124"/>
      <c r="P1401" s="124"/>
      <c r="Q1401" s="124"/>
      <c r="R1401" s="124"/>
      <c r="S1401" s="124"/>
    </row>
    <row r="1402" spans="13:19" x14ac:dyDescent="0.25">
      <c r="M1402" s="8"/>
      <c r="N1402" s="124"/>
      <c r="O1402" s="124"/>
      <c r="P1402" s="124"/>
      <c r="Q1402" s="124"/>
      <c r="R1402" s="124"/>
      <c r="S1402" s="124"/>
    </row>
    <row r="1403" spans="13:19" x14ac:dyDescent="0.25">
      <c r="M1403" s="8"/>
      <c r="N1403" s="124"/>
      <c r="O1403" s="124"/>
      <c r="P1403" s="124"/>
      <c r="Q1403" s="124"/>
      <c r="R1403" s="124"/>
      <c r="S1403" s="124"/>
    </row>
    <row r="1404" spans="13:19" x14ac:dyDescent="0.25">
      <c r="M1404" s="8"/>
      <c r="N1404" s="124"/>
      <c r="O1404" s="124"/>
      <c r="P1404" s="124"/>
      <c r="Q1404" s="124"/>
      <c r="R1404" s="124"/>
      <c r="S1404" s="124"/>
    </row>
    <row r="1405" spans="13:19" x14ac:dyDescent="0.25">
      <c r="M1405" s="8"/>
      <c r="N1405" s="124"/>
      <c r="O1405" s="124"/>
      <c r="P1405" s="124"/>
      <c r="Q1405" s="124"/>
      <c r="R1405" s="124"/>
      <c r="S1405" s="124"/>
    </row>
    <row r="1406" spans="13:19" x14ac:dyDescent="0.25">
      <c r="M1406" s="8"/>
      <c r="N1406" s="124"/>
      <c r="O1406" s="124"/>
      <c r="P1406" s="124"/>
      <c r="Q1406" s="124"/>
      <c r="R1406" s="124"/>
      <c r="S1406" s="124"/>
    </row>
    <row r="1407" spans="13:19" x14ac:dyDescent="0.25">
      <c r="M1407" s="8"/>
      <c r="N1407" s="124"/>
      <c r="O1407" s="124"/>
      <c r="P1407" s="124"/>
      <c r="Q1407" s="124"/>
      <c r="R1407" s="124"/>
      <c r="S1407" s="124"/>
    </row>
    <row r="1408" spans="13:19" x14ac:dyDescent="0.25">
      <c r="M1408" s="8"/>
      <c r="N1408" s="124"/>
      <c r="O1408" s="124"/>
      <c r="P1408" s="124"/>
      <c r="Q1408" s="124"/>
      <c r="R1408" s="124"/>
      <c r="S1408" s="124"/>
    </row>
    <row r="1409" spans="13:19" x14ac:dyDescent="0.25">
      <c r="M1409" s="8"/>
      <c r="N1409" s="124"/>
      <c r="O1409" s="124"/>
      <c r="P1409" s="124"/>
      <c r="Q1409" s="124"/>
      <c r="R1409" s="124"/>
      <c r="S1409" s="124"/>
    </row>
    <row r="1410" spans="13:19" x14ac:dyDescent="0.25">
      <c r="M1410" s="8"/>
      <c r="N1410" s="124"/>
      <c r="O1410" s="124"/>
      <c r="P1410" s="124"/>
      <c r="Q1410" s="124"/>
      <c r="R1410" s="124"/>
      <c r="S1410" s="124"/>
    </row>
    <row r="1411" spans="13:19" x14ac:dyDescent="0.25">
      <c r="M1411" s="8"/>
      <c r="N1411" s="124"/>
      <c r="O1411" s="124"/>
      <c r="P1411" s="124"/>
      <c r="Q1411" s="124"/>
      <c r="R1411" s="124"/>
      <c r="S1411" s="124"/>
    </row>
    <row r="1412" spans="13:19" x14ac:dyDescent="0.25">
      <c r="M1412" s="8"/>
      <c r="N1412" s="124"/>
      <c r="O1412" s="124"/>
      <c r="P1412" s="124"/>
      <c r="Q1412" s="124"/>
      <c r="R1412" s="124"/>
      <c r="S1412" s="124"/>
    </row>
    <row r="1413" spans="13:19" x14ac:dyDescent="0.25">
      <c r="M1413" s="8"/>
      <c r="N1413" s="124"/>
      <c r="O1413" s="124"/>
      <c r="P1413" s="124"/>
      <c r="Q1413" s="124"/>
      <c r="R1413" s="124"/>
      <c r="S1413" s="124"/>
    </row>
    <row r="1414" spans="13:19" x14ac:dyDescent="0.25">
      <c r="M1414" s="8"/>
      <c r="N1414" s="124"/>
      <c r="O1414" s="124"/>
      <c r="P1414" s="124"/>
      <c r="Q1414" s="124"/>
      <c r="R1414" s="124"/>
      <c r="S1414" s="124"/>
    </row>
    <row r="1415" spans="13:19" x14ac:dyDescent="0.25">
      <c r="M1415" s="8"/>
      <c r="N1415" s="124"/>
      <c r="O1415" s="124"/>
      <c r="P1415" s="124"/>
      <c r="Q1415" s="124"/>
      <c r="R1415" s="124"/>
      <c r="S1415" s="124"/>
    </row>
    <row r="1416" spans="13:19" x14ac:dyDescent="0.25">
      <c r="M1416" s="8"/>
      <c r="N1416" s="124"/>
      <c r="O1416" s="124"/>
      <c r="P1416" s="124"/>
      <c r="Q1416" s="124"/>
      <c r="R1416" s="124"/>
      <c r="S1416" s="124"/>
    </row>
    <row r="1417" spans="13:19" x14ac:dyDescent="0.25">
      <c r="M1417" s="8"/>
      <c r="N1417" s="124"/>
      <c r="O1417" s="124"/>
      <c r="P1417" s="124"/>
      <c r="Q1417" s="124"/>
      <c r="R1417" s="124"/>
      <c r="S1417" s="124"/>
    </row>
    <row r="1418" spans="13:19" x14ac:dyDescent="0.25">
      <c r="M1418" s="8"/>
      <c r="N1418" s="124"/>
      <c r="O1418" s="124"/>
      <c r="P1418" s="124"/>
      <c r="Q1418" s="124"/>
      <c r="R1418" s="124"/>
      <c r="S1418" s="124"/>
    </row>
    <row r="1419" spans="13:19" x14ac:dyDescent="0.25">
      <c r="M1419" s="8"/>
      <c r="N1419" s="124"/>
      <c r="O1419" s="124"/>
      <c r="P1419" s="124"/>
      <c r="Q1419" s="124"/>
      <c r="R1419" s="124"/>
      <c r="S1419" s="124"/>
    </row>
    <row r="1420" spans="13:19" x14ac:dyDescent="0.25">
      <c r="M1420" s="8"/>
      <c r="N1420" s="124"/>
      <c r="O1420" s="124"/>
      <c r="P1420" s="124"/>
      <c r="Q1420" s="124"/>
      <c r="R1420" s="124"/>
      <c r="S1420" s="124"/>
    </row>
    <row r="1421" spans="13:19" x14ac:dyDescent="0.25">
      <c r="M1421" s="8"/>
      <c r="N1421" s="124"/>
      <c r="O1421" s="124"/>
      <c r="P1421" s="124"/>
      <c r="Q1421" s="124"/>
      <c r="R1421" s="124"/>
      <c r="S1421" s="124"/>
    </row>
    <row r="1422" spans="13:19" x14ac:dyDescent="0.25">
      <c r="M1422" s="8"/>
      <c r="N1422" s="124"/>
      <c r="O1422" s="124"/>
      <c r="P1422" s="124"/>
      <c r="Q1422" s="124"/>
      <c r="R1422" s="124"/>
      <c r="S1422" s="124"/>
    </row>
    <row r="1423" spans="13:19" x14ac:dyDescent="0.25">
      <c r="M1423" s="8"/>
      <c r="N1423" s="124"/>
      <c r="O1423" s="124"/>
      <c r="P1423" s="124"/>
      <c r="Q1423" s="124"/>
      <c r="R1423" s="124"/>
      <c r="S1423" s="124"/>
    </row>
    <row r="1424" spans="13:19" x14ac:dyDescent="0.25">
      <c r="M1424" s="8"/>
      <c r="N1424" s="124"/>
      <c r="O1424" s="124"/>
      <c r="P1424" s="124"/>
      <c r="Q1424" s="124"/>
      <c r="R1424" s="124"/>
      <c r="S1424" s="124"/>
    </row>
    <row r="1425" spans="13:19" x14ac:dyDescent="0.25">
      <c r="M1425" s="8"/>
      <c r="N1425" s="124"/>
      <c r="O1425" s="124"/>
      <c r="P1425" s="124"/>
      <c r="Q1425" s="124"/>
      <c r="R1425" s="124"/>
      <c r="S1425" s="124"/>
    </row>
    <row r="1426" spans="13:19" x14ac:dyDescent="0.25">
      <c r="M1426" s="8"/>
      <c r="N1426" s="124"/>
      <c r="O1426" s="124"/>
      <c r="P1426" s="124"/>
      <c r="Q1426" s="124"/>
      <c r="R1426" s="124"/>
      <c r="S1426" s="124"/>
    </row>
    <row r="1427" spans="13:19" x14ac:dyDescent="0.25">
      <c r="M1427" s="8"/>
      <c r="N1427" s="124"/>
      <c r="O1427" s="124"/>
      <c r="P1427" s="124"/>
      <c r="Q1427" s="124"/>
      <c r="R1427" s="124"/>
      <c r="S1427" s="124"/>
    </row>
    <row r="1428" spans="13:19" x14ac:dyDescent="0.25">
      <c r="M1428" s="8"/>
      <c r="N1428" s="124"/>
      <c r="O1428" s="124"/>
      <c r="P1428" s="124"/>
      <c r="Q1428" s="124"/>
      <c r="R1428" s="124"/>
      <c r="S1428" s="124"/>
    </row>
    <row r="1429" spans="13:19" x14ac:dyDescent="0.25">
      <c r="M1429" s="8"/>
      <c r="N1429" s="124"/>
      <c r="O1429" s="124"/>
      <c r="P1429" s="124"/>
      <c r="Q1429" s="124"/>
      <c r="R1429" s="124"/>
      <c r="S1429" s="124"/>
    </row>
    <row r="1430" spans="13:19" x14ac:dyDescent="0.25">
      <c r="M1430" s="8"/>
      <c r="N1430" s="124"/>
      <c r="O1430" s="124"/>
      <c r="P1430" s="124"/>
      <c r="Q1430" s="124"/>
      <c r="R1430" s="124"/>
      <c r="S1430" s="124"/>
    </row>
    <row r="1431" spans="13:19" x14ac:dyDescent="0.25">
      <c r="M1431" s="8"/>
      <c r="N1431" s="124"/>
      <c r="O1431" s="124"/>
      <c r="P1431" s="124"/>
      <c r="Q1431" s="124"/>
      <c r="R1431" s="124"/>
      <c r="S1431" s="124"/>
    </row>
    <row r="1432" spans="13:19" x14ac:dyDescent="0.25">
      <c r="M1432" s="8"/>
      <c r="N1432" s="124"/>
      <c r="O1432" s="124"/>
      <c r="P1432" s="124"/>
      <c r="Q1432" s="124"/>
      <c r="R1432" s="124"/>
      <c r="S1432" s="124"/>
    </row>
    <row r="1433" spans="13:19" x14ac:dyDescent="0.25">
      <c r="M1433" s="8"/>
      <c r="N1433" s="124"/>
      <c r="O1433" s="124"/>
      <c r="P1433" s="124"/>
      <c r="Q1433" s="124"/>
      <c r="R1433" s="124"/>
      <c r="S1433" s="124"/>
    </row>
    <row r="1434" spans="13:19" x14ac:dyDescent="0.25">
      <c r="M1434" s="8"/>
      <c r="N1434" s="124"/>
      <c r="O1434" s="124"/>
      <c r="P1434" s="124"/>
      <c r="Q1434" s="124"/>
      <c r="R1434" s="124"/>
      <c r="S1434" s="124"/>
    </row>
    <row r="1435" spans="13:19" x14ac:dyDescent="0.25">
      <c r="M1435" s="8"/>
      <c r="N1435" s="124"/>
      <c r="O1435" s="124"/>
      <c r="P1435" s="124"/>
      <c r="Q1435" s="124"/>
      <c r="R1435" s="124"/>
      <c r="S1435" s="124"/>
    </row>
    <row r="1436" spans="13:19" x14ac:dyDescent="0.25">
      <c r="M1436" s="8"/>
      <c r="N1436" s="124"/>
      <c r="O1436" s="124"/>
      <c r="P1436" s="124"/>
      <c r="Q1436" s="124"/>
      <c r="R1436" s="124"/>
      <c r="S1436" s="124"/>
    </row>
    <row r="1437" spans="13:19" x14ac:dyDescent="0.25">
      <c r="M1437" s="8"/>
      <c r="N1437" s="124"/>
      <c r="O1437" s="124"/>
      <c r="P1437" s="124"/>
      <c r="Q1437" s="124"/>
      <c r="R1437" s="124"/>
      <c r="S1437" s="124"/>
    </row>
    <row r="1438" spans="13:19" x14ac:dyDescent="0.25">
      <c r="M1438" s="8"/>
      <c r="N1438" s="124"/>
      <c r="O1438" s="124"/>
      <c r="P1438" s="124"/>
      <c r="Q1438" s="124"/>
      <c r="R1438" s="124"/>
      <c r="S1438" s="124"/>
    </row>
    <row r="1439" spans="13:19" x14ac:dyDescent="0.25">
      <c r="M1439" s="8"/>
      <c r="N1439" s="124"/>
      <c r="O1439" s="124"/>
      <c r="P1439" s="124"/>
      <c r="Q1439" s="124"/>
      <c r="R1439" s="124"/>
      <c r="S1439" s="124"/>
    </row>
    <row r="1440" spans="13:19" x14ac:dyDescent="0.25">
      <c r="M1440" s="8"/>
      <c r="N1440" s="124"/>
      <c r="O1440" s="124"/>
      <c r="P1440" s="124"/>
      <c r="Q1440" s="124"/>
      <c r="R1440" s="124"/>
      <c r="S1440" s="124"/>
    </row>
    <row r="1441" spans="13:19" x14ac:dyDescent="0.25">
      <c r="M1441" s="8"/>
      <c r="N1441" s="124"/>
      <c r="O1441" s="124"/>
      <c r="P1441" s="124"/>
      <c r="Q1441" s="124"/>
      <c r="R1441" s="124"/>
      <c r="S1441" s="124"/>
    </row>
    <row r="1442" spans="13:19" x14ac:dyDescent="0.25">
      <c r="M1442" s="8"/>
      <c r="N1442" s="124"/>
      <c r="O1442" s="124"/>
      <c r="P1442" s="124"/>
      <c r="Q1442" s="124"/>
      <c r="R1442" s="124"/>
      <c r="S1442" s="124"/>
    </row>
    <row r="1443" spans="13:19" x14ac:dyDescent="0.25">
      <c r="M1443" s="8"/>
      <c r="N1443" s="124"/>
      <c r="O1443" s="124"/>
      <c r="P1443" s="124"/>
      <c r="Q1443" s="124"/>
      <c r="R1443" s="124"/>
      <c r="S1443" s="124"/>
    </row>
    <row r="1444" spans="13:19" x14ac:dyDescent="0.25">
      <c r="M1444" s="8"/>
      <c r="N1444" s="124"/>
      <c r="O1444" s="124"/>
      <c r="P1444" s="124"/>
      <c r="Q1444" s="124"/>
      <c r="R1444" s="124"/>
      <c r="S1444" s="124"/>
    </row>
    <row r="1445" spans="13:19" x14ac:dyDescent="0.25">
      <c r="M1445" s="8"/>
      <c r="N1445" s="124"/>
      <c r="O1445" s="124"/>
      <c r="P1445" s="124"/>
      <c r="Q1445" s="124"/>
      <c r="R1445" s="124"/>
      <c r="S1445" s="124"/>
    </row>
    <row r="1446" spans="13:19" x14ac:dyDescent="0.25">
      <c r="M1446" s="8"/>
      <c r="N1446" s="124"/>
      <c r="O1446" s="124"/>
      <c r="P1446" s="124"/>
      <c r="Q1446" s="124"/>
      <c r="R1446" s="124"/>
      <c r="S1446" s="124"/>
    </row>
    <row r="1447" spans="13:19" x14ac:dyDescent="0.25">
      <c r="M1447" s="8"/>
      <c r="N1447" s="124"/>
      <c r="O1447" s="124"/>
      <c r="P1447" s="124"/>
      <c r="Q1447" s="124"/>
      <c r="R1447" s="124"/>
      <c r="S1447" s="124"/>
    </row>
    <row r="1448" spans="13:19" x14ac:dyDescent="0.25">
      <c r="M1448" s="8"/>
      <c r="N1448" s="124"/>
      <c r="O1448" s="124"/>
      <c r="P1448" s="124"/>
      <c r="Q1448" s="124"/>
      <c r="R1448" s="124"/>
      <c r="S1448" s="124"/>
    </row>
    <row r="1449" spans="13:19" x14ac:dyDescent="0.25">
      <c r="M1449" s="8"/>
      <c r="N1449" s="124"/>
      <c r="O1449" s="124"/>
      <c r="P1449" s="124"/>
      <c r="Q1449" s="124"/>
      <c r="R1449" s="124"/>
      <c r="S1449" s="124"/>
    </row>
    <row r="1450" spans="13:19" x14ac:dyDescent="0.25">
      <c r="M1450" s="8"/>
      <c r="N1450" s="124"/>
      <c r="O1450" s="124"/>
      <c r="P1450" s="124"/>
      <c r="Q1450" s="124"/>
      <c r="R1450" s="124"/>
      <c r="S1450" s="124"/>
    </row>
    <row r="1451" spans="13:19" x14ac:dyDescent="0.25">
      <c r="M1451" s="8"/>
      <c r="N1451" s="124"/>
      <c r="O1451" s="124"/>
      <c r="P1451" s="124"/>
      <c r="Q1451" s="124"/>
      <c r="R1451" s="124"/>
      <c r="S1451" s="124"/>
    </row>
    <row r="1452" spans="13:19" x14ac:dyDescent="0.25">
      <c r="M1452" s="8"/>
      <c r="N1452" s="124"/>
      <c r="O1452" s="124"/>
      <c r="P1452" s="124"/>
      <c r="Q1452" s="124"/>
      <c r="R1452" s="124"/>
      <c r="S1452" s="124"/>
    </row>
    <row r="1453" spans="13:19" x14ac:dyDescent="0.25">
      <c r="M1453" s="8"/>
      <c r="N1453" s="124"/>
      <c r="O1453" s="124"/>
      <c r="P1453" s="124"/>
      <c r="Q1453" s="124"/>
      <c r="R1453" s="124"/>
      <c r="S1453" s="124"/>
    </row>
    <row r="1454" spans="13:19" x14ac:dyDescent="0.25">
      <c r="M1454" s="8"/>
      <c r="N1454" s="124"/>
      <c r="O1454" s="124"/>
      <c r="P1454" s="124"/>
      <c r="Q1454" s="124"/>
      <c r="R1454" s="124"/>
      <c r="S1454" s="124"/>
    </row>
    <row r="1455" spans="13:19" x14ac:dyDescent="0.25">
      <c r="M1455" s="8"/>
      <c r="N1455" s="124"/>
      <c r="O1455" s="124"/>
      <c r="P1455" s="124"/>
      <c r="Q1455" s="124"/>
      <c r="R1455" s="124"/>
      <c r="S1455" s="124"/>
    </row>
    <row r="1456" spans="13:19" x14ac:dyDescent="0.25">
      <c r="M1456" s="8"/>
      <c r="N1456" s="124"/>
      <c r="O1456" s="124"/>
      <c r="P1456" s="124"/>
      <c r="Q1456" s="124"/>
      <c r="R1456" s="124"/>
      <c r="S1456" s="124"/>
    </row>
    <row r="1457" spans="13:19" x14ac:dyDescent="0.25">
      <c r="M1457" s="8"/>
      <c r="N1457" s="124"/>
      <c r="O1457" s="124"/>
      <c r="P1457" s="124"/>
      <c r="Q1457" s="124"/>
      <c r="R1457" s="124"/>
      <c r="S1457" s="124"/>
    </row>
    <row r="1458" spans="13:19" x14ac:dyDescent="0.25">
      <c r="M1458" s="8"/>
      <c r="N1458" s="124"/>
      <c r="O1458" s="124"/>
      <c r="P1458" s="124"/>
      <c r="Q1458" s="124"/>
      <c r="R1458" s="124"/>
      <c r="S1458" s="124"/>
    </row>
    <row r="1459" spans="13:19" x14ac:dyDescent="0.25">
      <c r="M1459" s="8"/>
      <c r="N1459" s="124"/>
      <c r="O1459" s="124"/>
      <c r="P1459" s="124"/>
      <c r="Q1459" s="124"/>
      <c r="R1459" s="124"/>
      <c r="S1459" s="124"/>
    </row>
    <row r="1460" spans="13:19" x14ac:dyDescent="0.25">
      <c r="M1460" s="8"/>
      <c r="N1460" s="124"/>
      <c r="O1460" s="124"/>
      <c r="P1460" s="124"/>
      <c r="Q1460" s="124"/>
      <c r="R1460" s="124"/>
      <c r="S1460" s="124"/>
    </row>
    <row r="1461" spans="13:19" x14ac:dyDescent="0.25">
      <c r="M1461" s="8"/>
      <c r="N1461" s="124"/>
      <c r="O1461" s="124"/>
      <c r="P1461" s="124"/>
      <c r="Q1461" s="124"/>
      <c r="R1461" s="124"/>
      <c r="S1461" s="124"/>
    </row>
    <row r="1462" spans="13:19" x14ac:dyDescent="0.25">
      <c r="M1462" s="8"/>
      <c r="N1462" s="124"/>
      <c r="O1462" s="124"/>
      <c r="P1462" s="124"/>
      <c r="Q1462" s="124"/>
      <c r="R1462" s="124"/>
      <c r="S1462" s="124"/>
    </row>
    <row r="1463" spans="13:19" x14ac:dyDescent="0.25">
      <c r="M1463" s="8"/>
      <c r="N1463" s="124"/>
      <c r="O1463" s="124"/>
      <c r="P1463" s="124"/>
      <c r="Q1463" s="124"/>
      <c r="R1463" s="124"/>
      <c r="S1463" s="124"/>
    </row>
    <row r="1464" spans="13:19" x14ac:dyDescent="0.25">
      <c r="M1464" s="8"/>
      <c r="N1464" s="124"/>
      <c r="O1464" s="124"/>
      <c r="P1464" s="124"/>
      <c r="Q1464" s="124"/>
      <c r="R1464" s="124"/>
      <c r="S1464" s="124"/>
    </row>
    <row r="1465" spans="13:19" x14ac:dyDescent="0.25">
      <c r="M1465" s="8"/>
      <c r="N1465" s="124"/>
      <c r="O1465" s="124"/>
      <c r="P1465" s="124"/>
      <c r="Q1465" s="124"/>
      <c r="R1465" s="124"/>
      <c r="S1465" s="124"/>
    </row>
    <row r="1466" spans="13:19" x14ac:dyDescent="0.25">
      <c r="M1466" s="8"/>
      <c r="N1466" s="124"/>
      <c r="O1466" s="124"/>
      <c r="P1466" s="124"/>
      <c r="Q1466" s="124"/>
      <c r="R1466" s="124"/>
      <c r="S1466" s="124"/>
    </row>
    <row r="1467" spans="13:19" x14ac:dyDescent="0.25">
      <c r="M1467" s="8"/>
      <c r="N1467" s="124"/>
      <c r="O1467" s="124"/>
      <c r="P1467" s="124"/>
      <c r="Q1467" s="124"/>
      <c r="R1467" s="124"/>
      <c r="S1467" s="124"/>
    </row>
    <row r="1468" spans="13:19" x14ac:dyDescent="0.25">
      <c r="M1468" s="8"/>
      <c r="N1468" s="124"/>
      <c r="O1468" s="124"/>
      <c r="P1468" s="124"/>
      <c r="Q1468" s="124"/>
      <c r="R1468" s="124"/>
      <c r="S1468" s="124"/>
    </row>
    <row r="1469" spans="13:19" x14ac:dyDescent="0.25">
      <c r="M1469" s="8"/>
      <c r="N1469" s="124"/>
      <c r="O1469" s="124"/>
      <c r="P1469" s="124"/>
      <c r="Q1469" s="124"/>
      <c r="R1469" s="124"/>
      <c r="S1469" s="124"/>
    </row>
    <row r="1470" spans="13:19" x14ac:dyDescent="0.25">
      <c r="M1470" s="8"/>
      <c r="N1470" s="124"/>
      <c r="O1470" s="124"/>
      <c r="P1470" s="124"/>
      <c r="Q1470" s="124"/>
      <c r="R1470" s="124"/>
      <c r="S1470" s="124"/>
    </row>
    <row r="1471" spans="13:19" x14ac:dyDescent="0.25">
      <c r="M1471" s="8"/>
      <c r="N1471" s="124"/>
      <c r="O1471" s="124"/>
      <c r="P1471" s="124"/>
      <c r="Q1471" s="124"/>
      <c r="R1471" s="124"/>
      <c r="S1471" s="124"/>
    </row>
    <row r="1472" spans="13:19" x14ac:dyDescent="0.25">
      <c r="M1472" s="8"/>
      <c r="N1472" s="124"/>
      <c r="O1472" s="124"/>
      <c r="P1472" s="124"/>
      <c r="Q1472" s="124"/>
      <c r="R1472" s="124"/>
      <c r="S1472" s="124"/>
    </row>
    <row r="1473" spans="13:19" x14ac:dyDescent="0.25">
      <c r="M1473" s="8"/>
      <c r="N1473" s="124"/>
      <c r="O1473" s="124"/>
      <c r="P1473" s="124"/>
      <c r="Q1473" s="124"/>
      <c r="R1473" s="124"/>
      <c r="S1473" s="124"/>
    </row>
    <row r="1474" spans="13:19" x14ac:dyDescent="0.25">
      <c r="M1474" s="8"/>
      <c r="N1474" s="124"/>
      <c r="O1474" s="124"/>
      <c r="P1474" s="124"/>
      <c r="Q1474" s="124"/>
      <c r="R1474" s="124"/>
      <c r="S1474" s="124"/>
    </row>
    <row r="1475" spans="13:19" x14ac:dyDescent="0.25">
      <c r="M1475" s="8"/>
      <c r="N1475" s="124"/>
      <c r="O1475" s="124"/>
      <c r="P1475" s="124"/>
      <c r="Q1475" s="124"/>
      <c r="R1475" s="124"/>
      <c r="S1475" s="124"/>
    </row>
    <row r="1476" spans="13:19" x14ac:dyDescent="0.25">
      <c r="M1476" s="8"/>
      <c r="N1476" s="124"/>
      <c r="O1476" s="124"/>
      <c r="P1476" s="124"/>
      <c r="Q1476" s="124"/>
      <c r="R1476" s="124"/>
      <c r="S1476" s="124"/>
    </row>
    <row r="1477" spans="13:19" x14ac:dyDescent="0.25">
      <c r="M1477" s="8"/>
      <c r="N1477" s="124"/>
      <c r="O1477" s="124"/>
      <c r="P1477" s="124"/>
      <c r="Q1477" s="124"/>
      <c r="R1477" s="124"/>
      <c r="S1477" s="124"/>
    </row>
    <row r="1478" spans="13:19" x14ac:dyDescent="0.25">
      <c r="M1478" s="8"/>
      <c r="N1478" s="124"/>
      <c r="O1478" s="124"/>
      <c r="P1478" s="124"/>
      <c r="Q1478" s="124"/>
      <c r="R1478" s="124"/>
      <c r="S1478" s="124"/>
    </row>
    <row r="1479" spans="13:19" x14ac:dyDescent="0.25">
      <c r="M1479" s="8"/>
      <c r="N1479" s="124"/>
      <c r="O1479" s="124"/>
      <c r="P1479" s="124"/>
      <c r="Q1479" s="124"/>
      <c r="R1479" s="124"/>
      <c r="S1479" s="124"/>
    </row>
    <row r="1480" spans="13:19" x14ac:dyDescent="0.25">
      <c r="M1480" s="8"/>
      <c r="N1480" s="124"/>
      <c r="O1480" s="124"/>
      <c r="P1480" s="124"/>
      <c r="Q1480" s="124"/>
      <c r="R1480" s="124"/>
      <c r="S1480" s="124"/>
    </row>
    <row r="1481" spans="13:19" x14ac:dyDescent="0.25">
      <c r="M1481" s="8"/>
      <c r="N1481" s="124"/>
      <c r="O1481" s="124"/>
      <c r="P1481" s="124"/>
      <c r="Q1481" s="124"/>
      <c r="R1481" s="124"/>
      <c r="S1481" s="124"/>
    </row>
    <row r="1482" spans="13:19" x14ac:dyDescent="0.25">
      <c r="M1482" s="8"/>
      <c r="N1482" s="124"/>
      <c r="O1482" s="124"/>
      <c r="P1482" s="124"/>
      <c r="Q1482" s="124"/>
      <c r="R1482" s="124"/>
      <c r="S1482" s="124"/>
    </row>
    <row r="1483" spans="13:19" x14ac:dyDescent="0.25">
      <c r="M1483" s="8"/>
      <c r="N1483" s="124"/>
      <c r="O1483" s="124"/>
      <c r="P1483" s="124"/>
      <c r="Q1483" s="124"/>
      <c r="R1483" s="124"/>
      <c r="S1483" s="124"/>
    </row>
    <row r="1484" spans="13:19" x14ac:dyDescent="0.25">
      <c r="M1484" s="8"/>
      <c r="N1484" s="124"/>
      <c r="O1484" s="124"/>
      <c r="P1484" s="124"/>
      <c r="Q1484" s="124"/>
      <c r="R1484" s="124"/>
      <c r="S1484" s="124"/>
    </row>
    <row r="1485" spans="13:19" x14ac:dyDescent="0.25">
      <c r="M1485" s="8"/>
      <c r="N1485" s="124"/>
      <c r="O1485" s="124"/>
      <c r="P1485" s="124"/>
      <c r="Q1485" s="124"/>
      <c r="R1485" s="124"/>
      <c r="S1485" s="124"/>
    </row>
    <row r="1486" spans="13:19" x14ac:dyDescent="0.25">
      <c r="M1486" s="8"/>
      <c r="N1486" s="124"/>
      <c r="O1486" s="124"/>
      <c r="P1486" s="124"/>
      <c r="Q1486" s="124"/>
      <c r="R1486" s="124"/>
      <c r="S1486" s="124"/>
    </row>
    <row r="1487" spans="13:19" x14ac:dyDescent="0.25">
      <c r="M1487" s="8"/>
      <c r="N1487" s="124"/>
      <c r="O1487" s="124"/>
      <c r="P1487" s="124"/>
      <c r="Q1487" s="124"/>
      <c r="R1487" s="124"/>
      <c r="S1487" s="124"/>
    </row>
    <row r="1488" spans="13:19" x14ac:dyDescent="0.25">
      <c r="M1488" s="8"/>
      <c r="N1488" s="124"/>
      <c r="O1488" s="124"/>
      <c r="P1488" s="124"/>
      <c r="Q1488" s="124"/>
      <c r="R1488" s="124"/>
      <c r="S1488" s="124"/>
    </row>
    <row r="1489" spans="13:19" x14ac:dyDescent="0.25">
      <c r="M1489" s="8"/>
      <c r="N1489" s="124"/>
      <c r="O1489" s="124"/>
      <c r="P1489" s="124"/>
      <c r="Q1489" s="124"/>
      <c r="R1489" s="124"/>
      <c r="S1489" s="124"/>
    </row>
    <row r="1490" spans="13:19" x14ac:dyDescent="0.25">
      <c r="M1490" s="8"/>
      <c r="N1490" s="124"/>
      <c r="O1490" s="124"/>
      <c r="P1490" s="124"/>
      <c r="Q1490" s="124"/>
      <c r="R1490" s="124"/>
      <c r="S1490" s="124"/>
    </row>
    <row r="1491" spans="13:19" x14ac:dyDescent="0.25">
      <c r="M1491" s="8"/>
      <c r="N1491" s="124"/>
      <c r="O1491" s="124"/>
      <c r="P1491" s="124"/>
      <c r="Q1491" s="124"/>
      <c r="R1491" s="124"/>
      <c r="S1491" s="124"/>
    </row>
    <row r="1492" spans="13:19" x14ac:dyDescent="0.25">
      <c r="M1492" s="8"/>
      <c r="N1492" s="124"/>
      <c r="O1492" s="124"/>
      <c r="P1492" s="124"/>
      <c r="Q1492" s="124"/>
      <c r="R1492" s="124"/>
      <c r="S1492" s="124"/>
    </row>
    <row r="1493" spans="13:19" x14ac:dyDescent="0.25">
      <c r="M1493" s="8"/>
      <c r="N1493" s="124"/>
      <c r="O1493" s="124"/>
      <c r="P1493" s="124"/>
      <c r="Q1493" s="124"/>
      <c r="R1493" s="124"/>
      <c r="S1493" s="124"/>
    </row>
    <row r="1494" spans="13:19" x14ac:dyDescent="0.25">
      <c r="M1494" s="8"/>
      <c r="N1494" s="124"/>
      <c r="O1494" s="124"/>
      <c r="P1494" s="124"/>
      <c r="Q1494" s="124"/>
      <c r="R1494" s="124"/>
      <c r="S1494" s="124"/>
    </row>
    <row r="1495" spans="13:19" x14ac:dyDescent="0.25">
      <c r="M1495" s="8"/>
      <c r="N1495" s="124"/>
      <c r="O1495" s="124"/>
      <c r="P1495" s="124"/>
      <c r="Q1495" s="124"/>
      <c r="R1495" s="124"/>
      <c r="S1495" s="124"/>
    </row>
    <row r="1496" spans="13:19" x14ac:dyDescent="0.25">
      <c r="M1496" s="8"/>
      <c r="N1496" s="124"/>
      <c r="O1496" s="124"/>
      <c r="P1496" s="124"/>
      <c r="Q1496" s="124"/>
      <c r="R1496" s="124"/>
      <c r="S1496" s="124"/>
    </row>
    <row r="1497" spans="13:19" x14ac:dyDescent="0.25">
      <c r="M1497" s="8"/>
      <c r="N1497" s="124"/>
      <c r="O1497" s="124"/>
      <c r="P1497" s="124"/>
      <c r="Q1497" s="124"/>
      <c r="R1497" s="124"/>
      <c r="S1497" s="124"/>
    </row>
    <row r="1498" spans="13:19" x14ac:dyDescent="0.25">
      <c r="M1498" s="8"/>
      <c r="N1498" s="124"/>
      <c r="O1498" s="124"/>
      <c r="P1498" s="124"/>
      <c r="Q1498" s="124"/>
      <c r="R1498" s="124"/>
      <c r="S1498" s="124"/>
    </row>
    <row r="1499" spans="13:19" x14ac:dyDescent="0.25">
      <c r="M1499" s="8"/>
      <c r="N1499" s="124"/>
      <c r="O1499" s="124"/>
      <c r="P1499" s="124"/>
      <c r="Q1499" s="124"/>
      <c r="R1499" s="124"/>
      <c r="S1499" s="124"/>
    </row>
    <row r="1500" spans="13:19" x14ac:dyDescent="0.25">
      <c r="M1500" s="8"/>
      <c r="N1500" s="124"/>
      <c r="O1500" s="124"/>
      <c r="P1500" s="124"/>
      <c r="Q1500" s="124"/>
      <c r="R1500" s="124"/>
      <c r="S1500" s="124"/>
    </row>
    <row r="1501" spans="13:19" x14ac:dyDescent="0.25">
      <c r="M1501" s="8"/>
      <c r="N1501" s="124"/>
      <c r="O1501" s="124"/>
      <c r="P1501" s="124"/>
      <c r="Q1501" s="124"/>
      <c r="R1501" s="124"/>
      <c r="S1501" s="124"/>
    </row>
    <row r="1502" spans="13:19" x14ac:dyDescent="0.25">
      <c r="M1502" s="8"/>
      <c r="N1502" s="124"/>
      <c r="O1502" s="124"/>
      <c r="P1502" s="124"/>
      <c r="Q1502" s="124"/>
      <c r="R1502" s="124"/>
      <c r="S1502" s="124"/>
    </row>
    <row r="1503" spans="13:19" x14ac:dyDescent="0.25">
      <c r="M1503" s="8"/>
      <c r="N1503" s="124"/>
      <c r="O1503" s="124"/>
      <c r="P1503" s="124"/>
      <c r="Q1503" s="124"/>
      <c r="R1503" s="124"/>
      <c r="S1503" s="124"/>
    </row>
    <row r="1504" spans="13:19" x14ac:dyDescent="0.25">
      <c r="M1504" s="8"/>
      <c r="N1504" s="124"/>
      <c r="O1504" s="124"/>
      <c r="P1504" s="124"/>
      <c r="Q1504" s="124"/>
      <c r="R1504" s="124"/>
      <c r="S1504" s="124"/>
    </row>
    <row r="1505" spans="13:19" x14ac:dyDescent="0.25">
      <c r="M1505" s="8"/>
      <c r="N1505" s="124"/>
      <c r="O1505" s="124"/>
      <c r="P1505" s="124"/>
      <c r="Q1505" s="124"/>
      <c r="R1505" s="124"/>
      <c r="S1505" s="124"/>
    </row>
    <row r="1506" spans="13:19" x14ac:dyDescent="0.25">
      <c r="M1506" s="8"/>
      <c r="N1506" s="124"/>
      <c r="O1506" s="124"/>
      <c r="P1506" s="124"/>
      <c r="Q1506" s="124"/>
      <c r="R1506" s="124"/>
      <c r="S1506" s="124"/>
    </row>
    <row r="1507" spans="13:19" x14ac:dyDescent="0.25">
      <c r="M1507" s="8"/>
      <c r="N1507" s="124"/>
      <c r="O1507" s="124"/>
      <c r="P1507" s="124"/>
      <c r="Q1507" s="124"/>
      <c r="R1507" s="124"/>
      <c r="S1507" s="124"/>
    </row>
    <row r="1508" spans="13:19" x14ac:dyDescent="0.25">
      <c r="M1508" s="8"/>
      <c r="N1508" s="124"/>
      <c r="O1508" s="124"/>
      <c r="P1508" s="124"/>
      <c r="Q1508" s="124"/>
      <c r="R1508" s="124"/>
      <c r="S1508" s="124"/>
    </row>
    <row r="1509" spans="13:19" x14ac:dyDescent="0.25">
      <c r="M1509" s="8"/>
      <c r="N1509" s="124"/>
      <c r="O1509" s="124"/>
      <c r="P1509" s="124"/>
      <c r="Q1509" s="124"/>
      <c r="R1509" s="124"/>
      <c r="S1509" s="124"/>
    </row>
    <row r="1510" spans="13:19" x14ac:dyDescent="0.25">
      <c r="M1510" s="8"/>
      <c r="N1510" s="124"/>
      <c r="O1510" s="124"/>
      <c r="P1510" s="124"/>
      <c r="Q1510" s="124"/>
      <c r="R1510" s="124"/>
      <c r="S1510" s="124"/>
    </row>
    <row r="1511" spans="13:19" x14ac:dyDescent="0.25">
      <c r="M1511" s="8"/>
      <c r="N1511" s="124"/>
      <c r="O1511" s="124"/>
      <c r="P1511" s="124"/>
      <c r="Q1511" s="124"/>
      <c r="R1511" s="124"/>
      <c r="S1511" s="124"/>
    </row>
    <row r="1512" spans="13:19" x14ac:dyDescent="0.25">
      <c r="M1512" s="8"/>
      <c r="N1512" s="124"/>
      <c r="O1512" s="124"/>
      <c r="P1512" s="124"/>
      <c r="Q1512" s="124"/>
      <c r="R1512" s="124"/>
      <c r="S1512" s="124"/>
    </row>
    <row r="1513" spans="13:19" x14ac:dyDescent="0.25">
      <c r="M1513" s="8"/>
      <c r="N1513" s="124"/>
      <c r="O1513" s="124"/>
      <c r="P1513" s="124"/>
      <c r="Q1513" s="124"/>
      <c r="R1513" s="124"/>
      <c r="S1513" s="124"/>
    </row>
    <row r="1514" spans="13:19" x14ac:dyDescent="0.25">
      <c r="M1514" s="8"/>
      <c r="N1514" s="124"/>
      <c r="O1514" s="124"/>
      <c r="P1514" s="124"/>
      <c r="Q1514" s="124"/>
      <c r="R1514" s="124"/>
      <c r="S1514" s="124"/>
    </row>
    <row r="1515" spans="13:19" x14ac:dyDescent="0.25">
      <c r="M1515" s="8"/>
      <c r="N1515" s="124"/>
      <c r="O1515" s="124"/>
      <c r="P1515" s="124"/>
      <c r="Q1515" s="124"/>
      <c r="R1515" s="124"/>
      <c r="S1515" s="124"/>
    </row>
    <row r="1516" spans="13:19" x14ac:dyDescent="0.25">
      <c r="M1516" s="8"/>
      <c r="N1516" s="124"/>
      <c r="O1516" s="124"/>
      <c r="P1516" s="124"/>
      <c r="Q1516" s="124"/>
      <c r="R1516" s="124"/>
      <c r="S1516" s="124"/>
    </row>
    <row r="1517" spans="13:19" x14ac:dyDescent="0.25">
      <c r="M1517" s="8"/>
      <c r="N1517" s="124"/>
      <c r="O1517" s="124"/>
      <c r="P1517" s="124"/>
      <c r="Q1517" s="124"/>
      <c r="R1517" s="124"/>
      <c r="S1517" s="124"/>
    </row>
    <row r="1518" spans="13:19" x14ac:dyDescent="0.25">
      <c r="M1518" s="8"/>
      <c r="N1518" s="124"/>
      <c r="O1518" s="124"/>
      <c r="P1518" s="124"/>
      <c r="Q1518" s="124"/>
      <c r="R1518" s="124"/>
      <c r="S1518" s="124"/>
    </row>
    <row r="1519" spans="13:19" x14ac:dyDescent="0.25">
      <c r="M1519" s="8"/>
      <c r="N1519" s="124"/>
      <c r="O1519" s="124"/>
      <c r="P1519" s="124"/>
      <c r="Q1519" s="124"/>
      <c r="R1519" s="124"/>
      <c r="S1519" s="124"/>
    </row>
    <row r="1520" spans="13:19" x14ac:dyDescent="0.25">
      <c r="M1520" s="8"/>
      <c r="N1520" s="124"/>
      <c r="O1520" s="124"/>
      <c r="P1520" s="124"/>
      <c r="Q1520" s="124"/>
      <c r="R1520" s="124"/>
      <c r="S1520" s="124"/>
    </row>
    <row r="1521" spans="13:19" x14ac:dyDescent="0.25">
      <c r="M1521" s="8"/>
      <c r="N1521" s="124"/>
      <c r="O1521" s="124"/>
      <c r="P1521" s="124"/>
      <c r="Q1521" s="124"/>
      <c r="R1521" s="124"/>
      <c r="S1521" s="124"/>
    </row>
    <row r="1522" spans="13:19" x14ac:dyDescent="0.25">
      <c r="M1522" s="8"/>
      <c r="N1522" s="124"/>
      <c r="O1522" s="124"/>
      <c r="P1522" s="124"/>
      <c r="Q1522" s="124"/>
      <c r="R1522" s="124"/>
      <c r="S1522" s="124"/>
    </row>
    <row r="1523" spans="13:19" x14ac:dyDescent="0.25">
      <c r="M1523" s="8"/>
      <c r="N1523" s="124"/>
      <c r="O1523" s="124"/>
      <c r="P1523" s="124"/>
      <c r="Q1523" s="124"/>
      <c r="R1523" s="124"/>
      <c r="S1523" s="124"/>
    </row>
    <row r="1524" spans="13:19" x14ac:dyDescent="0.25">
      <c r="M1524" s="8"/>
      <c r="N1524" s="124"/>
      <c r="O1524" s="124"/>
      <c r="P1524" s="124"/>
      <c r="Q1524" s="124"/>
      <c r="R1524" s="124"/>
      <c r="S1524" s="124"/>
    </row>
    <row r="1525" spans="13:19" x14ac:dyDescent="0.25">
      <c r="M1525" s="8"/>
      <c r="N1525" s="124"/>
      <c r="O1525" s="124"/>
      <c r="P1525" s="124"/>
      <c r="Q1525" s="124"/>
      <c r="R1525" s="124"/>
      <c r="S1525" s="124"/>
    </row>
    <row r="1526" spans="13:19" x14ac:dyDescent="0.25">
      <c r="M1526" s="8"/>
      <c r="N1526" s="124"/>
      <c r="O1526" s="124"/>
      <c r="P1526" s="124"/>
      <c r="Q1526" s="124"/>
      <c r="R1526" s="124"/>
      <c r="S1526" s="124"/>
    </row>
    <row r="1527" spans="13:19" x14ac:dyDescent="0.25">
      <c r="M1527" s="8"/>
      <c r="N1527" s="124"/>
      <c r="O1527" s="124"/>
      <c r="P1527" s="124"/>
      <c r="Q1527" s="124"/>
      <c r="R1527" s="124"/>
      <c r="S1527" s="124"/>
    </row>
    <row r="1528" spans="13:19" x14ac:dyDescent="0.25">
      <c r="M1528" s="8"/>
      <c r="N1528" s="124"/>
      <c r="O1528" s="124"/>
      <c r="P1528" s="124"/>
      <c r="Q1528" s="124"/>
      <c r="R1528" s="124"/>
      <c r="S1528" s="124"/>
    </row>
    <row r="1529" spans="13:19" x14ac:dyDescent="0.25">
      <c r="M1529" s="8"/>
      <c r="N1529" s="124"/>
      <c r="O1529" s="124"/>
      <c r="P1529" s="124"/>
      <c r="Q1529" s="124"/>
      <c r="R1529" s="124"/>
      <c r="S1529" s="124"/>
    </row>
    <row r="1530" spans="13:19" x14ac:dyDescent="0.25">
      <c r="M1530" s="8"/>
      <c r="N1530" s="124"/>
      <c r="O1530" s="124"/>
      <c r="P1530" s="124"/>
      <c r="Q1530" s="124"/>
      <c r="R1530" s="124"/>
      <c r="S1530" s="124"/>
    </row>
    <row r="1531" spans="13:19" x14ac:dyDescent="0.25">
      <c r="M1531" s="8"/>
      <c r="N1531" s="124"/>
      <c r="O1531" s="124"/>
      <c r="P1531" s="124"/>
      <c r="Q1531" s="124"/>
      <c r="R1531" s="124"/>
      <c r="S1531" s="124"/>
    </row>
    <row r="1532" spans="13:19" x14ac:dyDescent="0.25">
      <c r="M1532" s="8"/>
      <c r="N1532" s="124"/>
      <c r="O1532" s="124"/>
      <c r="P1532" s="124"/>
      <c r="Q1532" s="124"/>
      <c r="R1532" s="124"/>
      <c r="S1532" s="124"/>
    </row>
    <row r="1533" spans="13:19" x14ac:dyDescent="0.25">
      <c r="M1533" s="8"/>
      <c r="N1533" s="124"/>
      <c r="O1533" s="124"/>
      <c r="P1533" s="124"/>
      <c r="Q1533" s="124"/>
      <c r="R1533" s="124"/>
      <c r="S1533" s="124"/>
    </row>
    <row r="1534" spans="13:19" x14ac:dyDescent="0.25">
      <c r="M1534" s="8"/>
      <c r="N1534" s="124"/>
      <c r="O1534" s="124"/>
      <c r="P1534" s="124"/>
      <c r="Q1534" s="124"/>
      <c r="R1534" s="124"/>
      <c r="S1534" s="124"/>
    </row>
    <row r="1535" spans="13:19" x14ac:dyDescent="0.25">
      <c r="M1535" s="8"/>
      <c r="N1535" s="124"/>
      <c r="O1535" s="124"/>
      <c r="P1535" s="124"/>
      <c r="Q1535" s="124"/>
      <c r="R1535" s="124"/>
      <c r="S1535" s="124"/>
    </row>
    <row r="1536" spans="13:19" x14ac:dyDescent="0.25">
      <c r="M1536" s="8"/>
      <c r="N1536" s="124"/>
      <c r="O1536" s="124"/>
      <c r="P1536" s="124"/>
      <c r="Q1536" s="124"/>
      <c r="R1536" s="124"/>
      <c r="S1536" s="124"/>
    </row>
    <row r="1537" spans="13:19" x14ac:dyDescent="0.25">
      <c r="M1537" s="8"/>
      <c r="N1537" s="124"/>
      <c r="O1537" s="124"/>
      <c r="P1537" s="124"/>
      <c r="Q1537" s="124"/>
      <c r="R1537" s="124"/>
      <c r="S1537" s="124"/>
    </row>
    <row r="1538" spans="13:19" x14ac:dyDescent="0.25">
      <c r="M1538" s="8"/>
      <c r="N1538" s="124"/>
      <c r="O1538" s="124"/>
      <c r="P1538" s="124"/>
      <c r="Q1538" s="124"/>
      <c r="R1538" s="124"/>
      <c r="S1538" s="124"/>
    </row>
    <row r="1539" spans="13:19" x14ac:dyDescent="0.25">
      <c r="M1539" s="8"/>
      <c r="N1539" s="124"/>
      <c r="O1539" s="124"/>
      <c r="P1539" s="124"/>
      <c r="Q1539" s="124"/>
      <c r="R1539" s="124"/>
      <c r="S1539" s="124"/>
    </row>
    <row r="1540" spans="13:19" x14ac:dyDescent="0.25">
      <c r="M1540" s="8"/>
      <c r="N1540" s="124"/>
      <c r="O1540" s="124"/>
      <c r="P1540" s="124"/>
      <c r="Q1540" s="124"/>
      <c r="R1540" s="124"/>
      <c r="S1540" s="124"/>
    </row>
    <row r="1541" spans="13:19" x14ac:dyDescent="0.25">
      <c r="M1541" s="8"/>
      <c r="N1541" s="124"/>
      <c r="O1541" s="124"/>
      <c r="P1541" s="124"/>
      <c r="Q1541" s="124"/>
      <c r="R1541" s="124"/>
      <c r="S1541" s="124"/>
    </row>
    <row r="1542" spans="13:19" x14ac:dyDescent="0.25">
      <c r="M1542" s="8"/>
      <c r="N1542" s="124"/>
      <c r="O1542" s="124"/>
      <c r="P1542" s="124"/>
      <c r="Q1542" s="124"/>
      <c r="R1542" s="124"/>
      <c r="S1542" s="124"/>
    </row>
    <row r="1543" spans="13:19" x14ac:dyDescent="0.25">
      <c r="M1543" s="8"/>
      <c r="N1543" s="124"/>
      <c r="O1543" s="124"/>
      <c r="P1543" s="124"/>
      <c r="Q1543" s="124"/>
      <c r="R1543" s="124"/>
      <c r="S1543" s="124"/>
    </row>
    <row r="1544" spans="13:19" x14ac:dyDescent="0.25">
      <c r="M1544" s="8"/>
      <c r="N1544" s="124"/>
      <c r="O1544" s="124"/>
      <c r="P1544" s="124"/>
      <c r="Q1544" s="124"/>
      <c r="R1544" s="124"/>
      <c r="S1544" s="124"/>
    </row>
    <row r="1545" spans="13:19" x14ac:dyDescent="0.25">
      <c r="M1545" s="8"/>
      <c r="N1545" s="124"/>
      <c r="O1545" s="124"/>
      <c r="P1545" s="124"/>
      <c r="Q1545" s="124"/>
      <c r="R1545" s="124"/>
      <c r="S1545" s="124"/>
    </row>
    <row r="1546" spans="13:19" x14ac:dyDescent="0.25">
      <c r="M1546" s="8"/>
      <c r="N1546" s="124"/>
      <c r="O1546" s="124"/>
      <c r="P1546" s="124"/>
      <c r="Q1546" s="124"/>
      <c r="R1546" s="124"/>
      <c r="S1546" s="124"/>
    </row>
    <row r="1547" spans="13:19" x14ac:dyDescent="0.25">
      <c r="M1547" s="8"/>
      <c r="N1547" s="124"/>
      <c r="O1547" s="124"/>
      <c r="P1547" s="124"/>
      <c r="Q1547" s="124"/>
      <c r="R1547" s="124"/>
      <c r="S1547" s="124"/>
    </row>
    <row r="1548" spans="13:19" x14ac:dyDescent="0.25">
      <c r="M1548" s="8"/>
      <c r="N1548" s="124"/>
      <c r="O1548" s="124"/>
      <c r="P1548" s="124"/>
      <c r="Q1548" s="124"/>
      <c r="R1548" s="124"/>
      <c r="S1548" s="124"/>
    </row>
    <row r="1549" spans="13:19" x14ac:dyDescent="0.25">
      <c r="M1549" s="8"/>
      <c r="N1549" s="124"/>
      <c r="O1549" s="124"/>
      <c r="P1549" s="124"/>
      <c r="Q1549" s="124"/>
      <c r="R1549" s="124"/>
      <c r="S1549" s="124"/>
    </row>
    <row r="1550" spans="13:19" x14ac:dyDescent="0.25">
      <c r="M1550" s="8"/>
      <c r="N1550" s="124"/>
      <c r="O1550" s="124"/>
      <c r="P1550" s="124"/>
      <c r="Q1550" s="124"/>
      <c r="R1550" s="124"/>
      <c r="S1550" s="124"/>
    </row>
    <row r="1551" spans="13:19" x14ac:dyDescent="0.25">
      <c r="M1551" s="8"/>
      <c r="N1551" s="124"/>
      <c r="O1551" s="124"/>
      <c r="P1551" s="124"/>
      <c r="Q1551" s="124"/>
      <c r="R1551" s="124"/>
      <c r="S1551" s="124"/>
    </row>
    <row r="1552" spans="13:19" x14ac:dyDescent="0.25">
      <c r="M1552" s="8"/>
      <c r="N1552" s="124"/>
      <c r="O1552" s="124"/>
      <c r="P1552" s="124"/>
      <c r="Q1552" s="124"/>
      <c r="R1552" s="124"/>
      <c r="S1552" s="124"/>
    </row>
    <row r="1553" spans="13:19" x14ac:dyDescent="0.25">
      <c r="M1553" s="8"/>
      <c r="N1553" s="124"/>
      <c r="O1553" s="124"/>
      <c r="P1553" s="124"/>
      <c r="Q1553" s="124"/>
      <c r="R1553" s="124"/>
      <c r="S1553" s="124"/>
    </row>
    <row r="1554" spans="13:19" x14ac:dyDescent="0.25">
      <c r="M1554" s="8"/>
      <c r="N1554" s="124"/>
      <c r="O1554" s="124"/>
      <c r="P1554" s="124"/>
      <c r="Q1554" s="124"/>
      <c r="R1554" s="124"/>
      <c r="S1554" s="124"/>
    </row>
    <row r="1555" spans="13:19" x14ac:dyDescent="0.25">
      <c r="M1555" s="8"/>
      <c r="N1555" s="124"/>
      <c r="O1555" s="124"/>
      <c r="P1555" s="124"/>
      <c r="Q1555" s="124"/>
      <c r="R1555" s="124"/>
      <c r="S1555" s="124"/>
    </row>
    <row r="1556" spans="13:19" x14ac:dyDescent="0.25">
      <c r="M1556" s="8"/>
      <c r="N1556" s="124"/>
      <c r="O1556" s="124"/>
      <c r="P1556" s="124"/>
      <c r="Q1556" s="124"/>
      <c r="R1556" s="124"/>
      <c r="S1556" s="124"/>
    </row>
    <row r="1557" spans="13:19" x14ac:dyDescent="0.25">
      <c r="M1557" s="8"/>
      <c r="N1557" s="124"/>
      <c r="O1557" s="124"/>
      <c r="P1557" s="124"/>
      <c r="Q1557" s="124"/>
      <c r="R1557" s="124"/>
      <c r="S1557" s="124"/>
    </row>
    <row r="1558" spans="13:19" x14ac:dyDescent="0.25">
      <c r="M1558" s="8"/>
      <c r="N1558" s="124"/>
      <c r="O1558" s="124"/>
      <c r="P1558" s="124"/>
      <c r="Q1558" s="124"/>
      <c r="R1558" s="124"/>
      <c r="S1558" s="124"/>
    </row>
    <row r="1559" spans="13:19" x14ac:dyDescent="0.25">
      <c r="M1559" s="8"/>
      <c r="N1559" s="124"/>
      <c r="O1559" s="124"/>
      <c r="P1559" s="124"/>
      <c r="Q1559" s="124"/>
      <c r="R1559" s="124"/>
      <c r="S1559" s="124"/>
    </row>
    <row r="1560" spans="13:19" x14ac:dyDescent="0.25">
      <c r="M1560" s="8"/>
      <c r="N1560" s="124"/>
      <c r="O1560" s="124"/>
      <c r="P1560" s="124"/>
      <c r="Q1560" s="124"/>
      <c r="R1560" s="124"/>
      <c r="S1560" s="124"/>
    </row>
    <row r="1561" spans="13:19" x14ac:dyDescent="0.25">
      <c r="M1561" s="8"/>
      <c r="N1561" s="124"/>
      <c r="O1561" s="124"/>
      <c r="P1561" s="124"/>
      <c r="Q1561" s="124"/>
      <c r="R1561" s="124"/>
      <c r="S1561" s="124"/>
    </row>
    <row r="1562" spans="13:19" x14ac:dyDescent="0.25">
      <c r="M1562" s="8"/>
      <c r="N1562" s="124"/>
      <c r="O1562" s="124"/>
      <c r="P1562" s="124"/>
      <c r="Q1562" s="124"/>
      <c r="R1562" s="124"/>
      <c r="S1562" s="124"/>
    </row>
    <row r="1563" spans="13:19" x14ac:dyDescent="0.25">
      <c r="M1563" s="8"/>
      <c r="N1563" s="124"/>
      <c r="O1563" s="124"/>
      <c r="P1563" s="124"/>
      <c r="Q1563" s="124"/>
      <c r="R1563" s="124"/>
      <c r="S1563" s="124"/>
    </row>
    <row r="1564" spans="13:19" x14ac:dyDescent="0.25">
      <c r="M1564" s="8"/>
      <c r="N1564" s="124"/>
      <c r="O1564" s="124"/>
      <c r="P1564" s="124"/>
      <c r="Q1564" s="124"/>
      <c r="R1564" s="124"/>
      <c r="S1564" s="124"/>
    </row>
    <row r="1565" spans="13:19" x14ac:dyDescent="0.25">
      <c r="M1565" s="8"/>
      <c r="N1565" s="124"/>
      <c r="O1565" s="124"/>
      <c r="P1565" s="124"/>
      <c r="Q1565" s="124"/>
      <c r="R1565" s="124"/>
      <c r="S1565" s="124"/>
    </row>
    <row r="1566" spans="13:19" x14ac:dyDescent="0.25">
      <c r="M1566" s="8"/>
      <c r="N1566" s="124"/>
      <c r="O1566" s="124"/>
      <c r="P1566" s="124"/>
      <c r="Q1566" s="124"/>
      <c r="R1566" s="124"/>
      <c r="S1566" s="124"/>
    </row>
    <row r="1567" spans="13:19" x14ac:dyDescent="0.25">
      <c r="M1567" s="8"/>
      <c r="N1567" s="124"/>
      <c r="O1567" s="124"/>
      <c r="P1567" s="124"/>
      <c r="Q1567" s="124"/>
      <c r="R1567" s="124"/>
      <c r="S1567" s="124"/>
    </row>
    <row r="1568" spans="13:19" x14ac:dyDescent="0.25">
      <c r="M1568" s="8"/>
      <c r="N1568" s="124"/>
      <c r="O1568" s="124"/>
      <c r="P1568" s="124"/>
      <c r="Q1568" s="124"/>
      <c r="R1568" s="124"/>
      <c r="S1568" s="124"/>
    </row>
    <row r="1569" spans="13:19" x14ac:dyDescent="0.25">
      <c r="M1569" s="8"/>
      <c r="N1569" s="124"/>
      <c r="O1569" s="124"/>
      <c r="P1569" s="124"/>
      <c r="Q1569" s="124"/>
      <c r="R1569" s="124"/>
      <c r="S1569" s="124"/>
    </row>
    <row r="1570" spans="13:19" x14ac:dyDescent="0.25">
      <c r="M1570" s="8"/>
      <c r="N1570" s="124"/>
      <c r="O1570" s="124"/>
      <c r="P1570" s="124"/>
      <c r="Q1570" s="124"/>
      <c r="R1570" s="124"/>
      <c r="S1570" s="124"/>
    </row>
    <row r="1571" spans="13:19" x14ac:dyDescent="0.25">
      <c r="M1571" s="8"/>
      <c r="N1571" s="124"/>
      <c r="O1571" s="124"/>
      <c r="P1571" s="124"/>
      <c r="Q1571" s="124"/>
      <c r="R1571" s="124"/>
      <c r="S1571" s="124"/>
    </row>
    <row r="1572" spans="13:19" x14ac:dyDescent="0.25">
      <c r="M1572" s="8"/>
      <c r="N1572" s="124"/>
      <c r="O1572" s="124"/>
      <c r="P1572" s="124"/>
      <c r="Q1572" s="124"/>
      <c r="R1572" s="124"/>
      <c r="S1572" s="124"/>
    </row>
    <row r="1573" spans="13:19" x14ac:dyDescent="0.25">
      <c r="M1573" s="8"/>
      <c r="N1573" s="124"/>
      <c r="O1573" s="124"/>
      <c r="P1573" s="124"/>
      <c r="Q1573" s="124"/>
      <c r="R1573" s="124"/>
      <c r="S1573" s="124"/>
    </row>
    <row r="1574" spans="13:19" x14ac:dyDescent="0.25">
      <c r="M1574" s="8"/>
      <c r="N1574" s="124"/>
      <c r="O1574" s="124"/>
      <c r="P1574" s="124"/>
      <c r="Q1574" s="124"/>
      <c r="R1574" s="124"/>
      <c r="S1574" s="124"/>
    </row>
    <row r="1575" spans="13:19" x14ac:dyDescent="0.25">
      <c r="M1575" s="8"/>
      <c r="N1575" s="124"/>
      <c r="O1575" s="124"/>
      <c r="P1575" s="124"/>
      <c r="Q1575" s="124"/>
      <c r="R1575" s="124"/>
      <c r="S1575" s="124"/>
    </row>
    <row r="1576" spans="13:19" x14ac:dyDescent="0.25">
      <c r="M1576" s="8"/>
      <c r="N1576" s="124"/>
      <c r="O1576" s="124"/>
      <c r="P1576" s="124"/>
      <c r="Q1576" s="124"/>
      <c r="R1576" s="124"/>
      <c r="S1576" s="124"/>
    </row>
    <row r="1577" spans="13:19" x14ac:dyDescent="0.25">
      <c r="M1577" s="8"/>
      <c r="N1577" s="124"/>
      <c r="O1577" s="124"/>
      <c r="P1577" s="124"/>
      <c r="Q1577" s="124"/>
      <c r="R1577" s="124"/>
      <c r="S1577" s="124"/>
    </row>
    <row r="1578" spans="13:19" x14ac:dyDescent="0.25">
      <c r="M1578" s="8"/>
      <c r="N1578" s="124"/>
      <c r="O1578" s="124"/>
      <c r="P1578" s="124"/>
      <c r="Q1578" s="124"/>
      <c r="R1578" s="124"/>
      <c r="S1578" s="124"/>
    </row>
    <row r="1579" spans="13:19" x14ac:dyDescent="0.25">
      <c r="M1579" s="8"/>
      <c r="N1579" s="124"/>
      <c r="O1579" s="124"/>
      <c r="P1579" s="124"/>
      <c r="Q1579" s="124"/>
      <c r="R1579" s="124"/>
      <c r="S1579" s="124"/>
    </row>
    <row r="1580" spans="13:19" x14ac:dyDescent="0.25">
      <c r="M1580" s="8"/>
      <c r="N1580" s="124"/>
      <c r="O1580" s="124"/>
      <c r="P1580" s="124"/>
      <c r="Q1580" s="124"/>
      <c r="R1580" s="124"/>
      <c r="S1580" s="124"/>
    </row>
    <row r="1581" spans="13:19" x14ac:dyDescent="0.25">
      <c r="M1581" s="8"/>
      <c r="N1581" s="124"/>
      <c r="O1581" s="124"/>
      <c r="P1581" s="124"/>
      <c r="Q1581" s="124"/>
      <c r="R1581" s="124"/>
      <c r="S1581" s="124"/>
    </row>
    <row r="1582" spans="13:19" x14ac:dyDescent="0.25">
      <c r="M1582" s="8"/>
      <c r="N1582" s="124"/>
      <c r="O1582" s="124"/>
      <c r="P1582" s="124"/>
      <c r="Q1582" s="124"/>
      <c r="R1582" s="124"/>
      <c r="S1582" s="124"/>
    </row>
    <row r="1583" spans="13:19" x14ac:dyDescent="0.25">
      <c r="M1583" s="8"/>
      <c r="N1583" s="124"/>
      <c r="O1583" s="124"/>
      <c r="P1583" s="124"/>
      <c r="Q1583" s="124"/>
      <c r="R1583" s="124"/>
      <c r="S1583" s="124"/>
    </row>
    <row r="1584" spans="13:19" x14ac:dyDescent="0.25">
      <c r="M1584" s="8"/>
      <c r="N1584" s="124"/>
      <c r="O1584" s="124"/>
      <c r="P1584" s="124"/>
      <c r="Q1584" s="124"/>
      <c r="R1584" s="124"/>
      <c r="S1584" s="124"/>
    </row>
    <row r="1585" spans="13:19" x14ac:dyDescent="0.25">
      <c r="M1585" s="8"/>
      <c r="N1585" s="124"/>
      <c r="O1585" s="124"/>
      <c r="P1585" s="124"/>
      <c r="Q1585" s="124"/>
      <c r="R1585" s="124"/>
      <c r="S1585" s="124"/>
    </row>
    <row r="1586" spans="13:19" x14ac:dyDescent="0.25">
      <c r="M1586" s="8"/>
      <c r="N1586" s="124"/>
      <c r="O1586" s="124"/>
      <c r="P1586" s="124"/>
      <c r="Q1586" s="124"/>
      <c r="R1586" s="124"/>
      <c r="S1586" s="124"/>
    </row>
    <row r="1587" spans="13:19" x14ac:dyDescent="0.25">
      <c r="M1587" s="8"/>
      <c r="N1587" s="124"/>
      <c r="O1587" s="124"/>
      <c r="P1587" s="124"/>
      <c r="Q1587" s="124"/>
      <c r="R1587" s="124"/>
      <c r="S1587" s="124"/>
    </row>
    <row r="1588" spans="13:19" x14ac:dyDescent="0.25">
      <c r="M1588" s="8"/>
      <c r="N1588" s="124"/>
      <c r="O1588" s="124"/>
      <c r="P1588" s="124"/>
      <c r="Q1588" s="124"/>
      <c r="R1588" s="124"/>
      <c r="S1588" s="124"/>
    </row>
    <row r="1589" spans="13:19" x14ac:dyDescent="0.25">
      <c r="M1589" s="8"/>
      <c r="N1589" s="124"/>
      <c r="O1589" s="124"/>
      <c r="P1589" s="124"/>
      <c r="Q1589" s="124"/>
      <c r="R1589" s="124"/>
      <c r="S1589" s="124"/>
    </row>
    <row r="1590" spans="13:19" x14ac:dyDescent="0.25">
      <c r="M1590" s="8"/>
      <c r="N1590" s="124"/>
      <c r="O1590" s="124"/>
      <c r="P1590" s="124"/>
      <c r="Q1590" s="124"/>
      <c r="R1590" s="124"/>
      <c r="S1590" s="124"/>
    </row>
    <row r="1591" spans="13:19" x14ac:dyDescent="0.25">
      <c r="M1591" s="8"/>
      <c r="N1591" s="124"/>
      <c r="O1591" s="124"/>
      <c r="P1591" s="124"/>
      <c r="Q1591" s="124"/>
      <c r="R1591" s="124"/>
      <c r="S1591" s="124"/>
    </row>
    <row r="1592" spans="13:19" x14ac:dyDescent="0.25">
      <c r="M1592" s="8"/>
      <c r="N1592" s="124"/>
      <c r="O1592" s="124"/>
      <c r="P1592" s="124"/>
      <c r="Q1592" s="124"/>
      <c r="R1592" s="124"/>
      <c r="S1592" s="124"/>
    </row>
    <row r="1593" spans="13:19" x14ac:dyDescent="0.25">
      <c r="M1593" s="8"/>
      <c r="N1593" s="124"/>
      <c r="O1593" s="124"/>
      <c r="P1593" s="124"/>
      <c r="Q1593" s="124"/>
      <c r="R1593" s="124"/>
      <c r="S1593" s="124"/>
    </row>
    <row r="1594" spans="13:19" x14ac:dyDescent="0.25">
      <c r="M1594" s="8"/>
      <c r="N1594" s="124"/>
      <c r="O1594" s="124"/>
      <c r="P1594" s="124"/>
      <c r="Q1594" s="124"/>
      <c r="R1594" s="124"/>
      <c r="S1594" s="124"/>
    </row>
    <row r="1595" spans="13:19" x14ac:dyDescent="0.25">
      <c r="M1595" s="8"/>
      <c r="N1595" s="124"/>
      <c r="O1595" s="124"/>
      <c r="P1595" s="124"/>
      <c r="Q1595" s="124"/>
      <c r="R1595" s="124"/>
      <c r="S1595" s="124"/>
    </row>
    <row r="1596" spans="13:19" x14ac:dyDescent="0.25">
      <c r="M1596" s="8"/>
      <c r="N1596" s="124"/>
      <c r="O1596" s="124"/>
      <c r="P1596" s="124"/>
      <c r="Q1596" s="124"/>
      <c r="R1596" s="124"/>
      <c r="S1596" s="124"/>
    </row>
    <row r="1597" spans="13:19" x14ac:dyDescent="0.25">
      <c r="M1597" s="8"/>
      <c r="N1597" s="124"/>
      <c r="O1597" s="124"/>
      <c r="P1597" s="124"/>
      <c r="Q1597" s="124"/>
      <c r="R1597" s="124"/>
      <c r="S1597" s="124"/>
    </row>
    <row r="1598" spans="13:19" x14ac:dyDescent="0.25">
      <c r="M1598" s="8"/>
      <c r="N1598" s="124"/>
      <c r="O1598" s="124"/>
      <c r="P1598" s="124"/>
      <c r="Q1598" s="124"/>
      <c r="R1598" s="124"/>
      <c r="S1598" s="124"/>
    </row>
    <row r="1599" spans="13:19" x14ac:dyDescent="0.25">
      <c r="M1599" s="8"/>
      <c r="N1599" s="124"/>
      <c r="O1599" s="124"/>
      <c r="P1599" s="124"/>
      <c r="Q1599" s="124"/>
      <c r="R1599" s="124"/>
      <c r="S1599" s="124"/>
    </row>
    <row r="1600" spans="13:19" x14ac:dyDescent="0.25">
      <c r="M1600" s="8"/>
      <c r="N1600" s="124"/>
      <c r="O1600" s="124"/>
      <c r="P1600" s="124"/>
      <c r="Q1600" s="124"/>
      <c r="R1600" s="124"/>
      <c r="S1600" s="124"/>
    </row>
    <row r="1601" spans="13:19" x14ac:dyDescent="0.25">
      <c r="M1601" s="8"/>
      <c r="N1601" s="124"/>
      <c r="O1601" s="124"/>
      <c r="P1601" s="124"/>
      <c r="Q1601" s="124"/>
      <c r="R1601" s="124"/>
      <c r="S1601" s="124"/>
    </row>
    <row r="1602" spans="13:19" x14ac:dyDescent="0.25">
      <c r="M1602" s="8"/>
      <c r="N1602" s="124"/>
      <c r="O1602" s="124"/>
      <c r="P1602" s="124"/>
      <c r="Q1602" s="124"/>
      <c r="R1602" s="124"/>
      <c r="S1602" s="124"/>
    </row>
    <row r="1603" spans="13:19" x14ac:dyDescent="0.25">
      <c r="M1603" s="8"/>
      <c r="N1603" s="124"/>
      <c r="O1603" s="124"/>
      <c r="P1603" s="124"/>
      <c r="Q1603" s="124"/>
      <c r="R1603" s="124"/>
      <c r="S1603" s="124"/>
    </row>
    <row r="1604" spans="13:19" x14ac:dyDescent="0.25">
      <c r="M1604" s="8"/>
      <c r="N1604" s="124"/>
      <c r="O1604" s="124"/>
      <c r="P1604" s="124"/>
      <c r="Q1604" s="124"/>
      <c r="R1604" s="124"/>
      <c r="S1604" s="124"/>
    </row>
    <row r="1605" spans="13:19" x14ac:dyDescent="0.25">
      <c r="M1605" s="8"/>
      <c r="N1605" s="124"/>
      <c r="O1605" s="124"/>
      <c r="P1605" s="124"/>
      <c r="Q1605" s="124"/>
      <c r="R1605" s="124"/>
      <c r="S1605" s="124"/>
    </row>
    <row r="1606" spans="13:19" x14ac:dyDescent="0.25">
      <c r="M1606" s="8"/>
      <c r="N1606" s="124"/>
      <c r="O1606" s="124"/>
      <c r="P1606" s="124"/>
      <c r="Q1606" s="124"/>
      <c r="R1606" s="124"/>
      <c r="S1606" s="124"/>
    </row>
    <row r="1607" spans="13:19" x14ac:dyDescent="0.25">
      <c r="M1607" s="8"/>
      <c r="N1607" s="124"/>
      <c r="O1607" s="124"/>
      <c r="P1607" s="124"/>
      <c r="Q1607" s="124"/>
      <c r="R1607" s="124"/>
      <c r="S1607" s="124"/>
    </row>
    <row r="1608" spans="13:19" x14ac:dyDescent="0.25">
      <c r="M1608" s="8"/>
      <c r="N1608" s="124"/>
      <c r="O1608" s="124"/>
      <c r="P1608" s="124"/>
      <c r="Q1608" s="124"/>
      <c r="R1608" s="124"/>
      <c r="S1608" s="124"/>
    </row>
    <row r="1609" spans="13:19" x14ac:dyDescent="0.25">
      <c r="M1609" s="8"/>
      <c r="N1609" s="124"/>
      <c r="O1609" s="124"/>
      <c r="P1609" s="124"/>
      <c r="Q1609" s="124"/>
      <c r="R1609" s="124"/>
      <c r="S1609" s="124"/>
    </row>
    <row r="1610" spans="13:19" x14ac:dyDescent="0.25">
      <c r="M1610" s="8"/>
      <c r="N1610" s="124"/>
      <c r="O1610" s="124"/>
      <c r="P1610" s="124"/>
      <c r="Q1610" s="124"/>
      <c r="R1610" s="124"/>
      <c r="S1610" s="124"/>
    </row>
    <row r="1611" spans="13:19" x14ac:dyDescent="0.25">
      <c r="M1611" s="8"/>
      <c r="N1611" s="124"/>
      <c r="O1611" s="124"/>
      <c r="P1611" s="124"/>
      <c r="Q1611" s="124"/>
      <c r="R1611" s="124"/>
      <c r="S1611" s="124"/>
    </row>
    <row r="1612" spans="13:19" x14ac:dyDescent="0.25">
      <c r="M1612" s="8"/>
      <c r="N1612" s="124"/>
      <c r="O1612" s="124"/>
      <c r="P1612" s="124"/>
      <c r="Q1612" s="124"/>
      <c r="R1612" s="124"/>
      <c r="S1612" s="124"/>
    </row>
    <row r="1613" spans="13:19" x14ac:dyDescent="0.25">
      <c r="M1613" s="8"/>
      <c r="N1613" s="124"/>
      <c r="O1613" s="124"/>
      <c r="P1613" s="124"/>
      <c r="Q1613" s="124"/>
      <c r="R1613" s="124"/>
      <c r="S1613" s="124"/>
    </row>
    <row r="1614" spans="13:19" x14ac:dyDescent="0.25">
      <c r="M1614" s="8"/>
      <c r="N1614" s="124"/>
      <c r="O1614" s="124"/>
      <c r="P1614" s="124"/>
      <c r="Q1614" s="124"/>
      <c r="R1614" s="124"/>
      <c r="S1614" s="124"/>
    </row>
    <row r="1615" spans="13:19" x14ac:dyDescent="0.25">
      <c r="M1615" s="8"/>
      <c r="N1615" s="124"/>
      <c r="O1615" s="124"/>
      <c r="P1615" s="124"/>
      <c r="Q1615" s="124"/>
      <c r="R1615" s="124"/>
      <c r="S1615" s="124"/>
    </row>
    <row r="1616" spans="13:19" x14ac:dyDescent="0.25">
      <c r="M1616" s="8"/>
      <c r="N1616" s="124"/>
      <c r="O1616" s="124"/>
      <c r="P1616" s="124"/>
      <c r="Q1616" s="124"/>
      <c r="R1616" s="124"/>
      <c r="S1616" s="124"/>
    </row>
    <row r="1617" spans="13:19" x14ac:dyDescent="0.25">
      <c r="M1617" s="8"/>
      <c r="N1617" s="124"/>
      <c r="O1617" s="124"/>
      <c r="P1617" s="124"/>
      <c r="Q1617" s="124"/>
      <c r="R1617" s="124"/>
      <c r="S1617" s="124"/>
    </row>
    <row r="1618" spans="13:19" x14ac:dyDescent="0.25">
      <c r="M1618" s="8"/>
      <c r="N1618" s="124"/>
      <c r="O1618" s="124"/>
      <c r="P1618" s="124"/>
      <c r="Q1618" s="124"/>
      <c r="R1618" s="124"/>
      <c r="S1618" s="124"/>
    </row>
    <row r="1619" spans="13:19" x14ac:dyDescent="0.25">
      <c r="M1619" s="8"/>
      <c r="N1619" s="124"/>
      <c r="O1619" s="124"/>
      <c r="P1619" s="124"/>
      <c r="Q1619" s="124"/>
      <c r="R1619" s="124"/>
      <c r="S1619" s="124"/>
    </row>
    <row r="1620" spans="13:19" x14ac:dyDescent="0.25">
      <c r="M1620" s="8"/>
      <c r="N1620" s="124"/>
      <c r="O1620" s="124"/>
      <c r="P1620" s="124"/>
      <c r="Q1620" s="124"/>
      <c r="R1620" s="124"/>
      <c r="S1620" s="124"/>
    </row>
    <row r="1621" spans="13:19" x14ac:dyDescent="0.25">
      <c r="M1621" s="8"/>
      <c r="N1621" s="124"/>
      <c r="O1621" s="124"/>
      <c r="P1621" s="124"/>
      <c r="Q1621" s="124"/>
      <c r="R1621" s="124"/>
      <c r="S1621" s="124"/>
    </row>
    <row r="1622" spans="13:19" x14ac:dyDescent="0.25">
      <c r="M1622" s="8"/>
      <c r="N1622" s="124"/>
      <c r="O1622" s="124"/>
      <c r="P1622" s="124"/>
      <c r="Q1622" s="124"/>
      <c r="R1622" s="124"/>
      <c r="S1622" s="124"/>
    </row>
    <row r="1623" spans="13:19" x14ac:dyDescent="0.25">
      <c r="M1623" s="8"/>
      <c r="N1623" s="124"/>
      <c r="O1623" s="124"/>
      <c r="P1623" s="124"/>
      <c r="Q1623" s="124"/>
      <c r="R1623" s="124"/>
      <c r="S1623" s="124"/>
    </row>
    <row r="1624" spans="13:19" x14ac:dyDescent="0.25">
      <c r="M1624" s="8"/>
      <c r="N1624" s="124"/>
      <c r="O1624" s="124"/>
      <c r="P1624" s="124"/>
      <c r="Q1624" s="124"/>
      <c r="R1624" s="124"/>
      <c r="S1624" s="124"/>
    </row>
    <row r="1625" spans="13:19" x14ac:dyDescent="0.25">
      <c r="M1625" s="8"/>
      <c r="N1625" s="124"/>
      <c r="O1625" s="124"/>
      <c r="P1625" s="124"/>
      <c r="Q1625" s="124"/>
      <c r="R1625" s="124"/>
      <c r="S1625" s="124"/>
    </row>
    <row r="1626" spans="13:19" x14ac:dyDescent="0.25">
      <c r="M1626" s="8"/>
      <c r="N1626" s="124"/>
      <c r="O1626" s="124"/>
      <c r="P1626" s="124"/>
      <c r="Q1626" s="124"/>
      <c r="R1626" s="124"/>
      <c r="S1626" s="124"/>
    </row>
    <row r="1627" spans="13:19" x14ac:dyDescent="0.25">
      <c r="M1627" s="8"/>
      <c r="N1627" s="124"/>
      <c r="O1627" s="124"/>
      <c r="P1627" s="124"/>
      <c r="Q1627" s="124"/>
      <c r="R1627" s="124"/>
      <c r="S1627" s="124"/>
    </row>
    <row r="1628" spans="13:19" x14ac:dyDescent="0.25">
      <c r="M1628" s="8"/>
      <c r="N1628" s="124"/>
      <c r="O1628" s="124"/>
      <c r="P1628" s="124"/>
      <c r="Q1628" s="124"/>
      <c r="R1628" s="124"/>
      <c r="S1628" s="124"/>
    </row>
    <row r="1629" spans="13:19" x14ac:dyDescent="0.25">
      <c r="M1629" s="8"/>
      <c r="N1629" s="124"/>
      <c r="O1629" s="124"/>
      <c r="P1629" s="124"/>
      <c r="Q1629" s="124"/>
      <c r="R1629" s="124"/>
      <c r="S1629" s="124"/>
    </row>
    <row r="1630" spans="13:19" x14ac:dyDescent="0.25">
      <c r="M1630" s="8"/>
      <c r="N1630" s="124"/>
      <c r="O1630" s="124"/>
      <c r="P1630" s="124"/>
      <c r="Q1630" s="124"/>
      <c r="R1630" s="124"/>
      <c r="S1630" s="124"/>
    </row>
    <row r="1631" spans="13:19" x14ac:dyDescent="0.25">
      <c r="M1631" s="8"/>
      <c r="N1631" s="124"/>
      <c r="O1631" s="124"/>
      <c r="P1631" s="124"/>
      <c r="Q1631" s="124"/>
      <c r="R1631" s="124"/>
      <c r="S1631" s="124"/>
    </row>
    <row r="1632" spans="13:19" x14ac:dyDescent="0.25">
      <c r="M1632" s="8"/>
      <c r="N1632" s="124"/>
      <c r="O1632" s="124"/>
      <c r="P1632" s="124"/>
      <c r="Q1632" s="124"/>
      <c r="R1632" s="124"/>
      <c r="S1632" s="124"/>
    </row>
    <row r="1633" spans="13:19" x14ac:dyDescent="0.25">
      <c r="M1633" s="8"/>
      <c r="N1633" s="124"/>
      <c r="O1633" s="124"/>
      <c r="P1633" s="124"/>
      <c r="Q1633" s="124"/>
      <c r="R1633" s="124"/>
      <c r="S1633" s="124"/>
    </row>
    <row r="1634" spans="13:19" x14ac:dyDescent="0.25">
      <c r="M1634" s="8"/>
      <c r="N1634" s="124"/>
      <c r="O1634" s="124"/>
      <c r="P1634" s="124"/>
      <c r="Q1634" s="124"/>
      <c r="R1634" s="124"/>
      <c r="S1634" s="124"/>
    </row>
    <row r="1635" spans="13:19" x14ac:dyDescent="0.25">
      <c r="M1635" s="8"/>
      <c r="N1635" s="124"/>
      <c r="O1635" s="124"/>
      <c r="P1635" s="124"/>
      <c r="Q1635" s="124"/>
      <c r="R1635" s="124"/>
      <c r="S1635" s="124"/>
    </row>
    <row r="1636" spans="13:19" x14ac:dyDescent="0.25">
      <c r="M1636" s="8"/>
      <c r="N1636" s="124"/>
      <c r="O1636" s="124"/>
      <c r="P1636" s="124"/>
      <c r="Q1636" s="124"/>
      <c r="R1636" s="124"/>
      <c r="S1636" s="124"/>
    </row>
    <row r="1637" spans="13:19" x14ac:dyDescent="0.25">
      <c r="M1637" s="8"/>
      <c r="N1637" s="124"/>
      <c r="O1637" s="124"/>
      <c r="P1637" s="124"/>
      <c r="Q1637" s="124"/>
      <c r="R1637" s="124"/>
      <c r="S1637" s="124"/>
    </row>
    <row r="1638" spans="13:19" x14ac:dyDescent="0.25">
      <c r="M1638" s="8"/>
      <c r="N1638" s="124"/>
      <c r="O1638" s="124"/>
      <c r="P1638" s="124"/>
      <c r="Q1638" s="124"/>
      <c r="R1638" s="124"/>
      <c r="S1638" s="124"/>
    </row>
    <row r="1639" spans="13:19" x14ac:dyDescent="0.25">
      <c r="M1639" s="8"/>
      <c r="N1639" s="124"/>
      <c r="O1639" s="124"/>
      <c r="P1639" s="124"/>
      <c r="Q1639" s="124"/>
      <c r="R1639" s="124"/>
      <c r="S1639" s="124"/>
    </row>
    <row r="1640" spans="13:19" x14ac:dyDescent="0.25">
      <c r="M1640" s="8"/>
      <c r="N1640" s="124"/>
      <c r="O1640" s="124"/>
      <c r="P1640" s="124"/>
      <c r="Q1640" s="124"/>
      <c r="R1640" s="124"/>
      <c r="S1640" s="124"/>
    </row>
    <row r="1641" spans="13:19" x14ac:dyDescent="0.25">
      <c r="M1641" s="8"/>
      <c r="N1641" s="124"/>
      <c r="O1641" s="124"/>
      <c r="P1641" s="124"/>
      <c r="Q1641" s="124"/>
      <c r="R1641" s="124"/>
      <c r="S1641" s="124"/>
    </row>
    <row r="1642" spans="13:19" x14ac:dyDescent="0.25">
      <c r="M1642" s="8"/>
      <c r="N1642" s="124"/>
      <c r="O1642" s="124"/>
      <c r="P1642" s="124"/>
      <c r="Q1642" s="124"/>
      <c r="R1642" s="124"/>
      <c r="S1642" s="124"/>
    </row>
    <row r="1643" spans="13:19" x14ac:dyDescent="0.25">
      <c r="M1643" s="8"/>
      <c r="N1643" s="124"/>
      <c r="O1643" s="124"/>
      <c r="P1643" s="124"/>
      <c r="Q1643" s="124"/>
      <c r="R1643" s="124"/>
      <c r="S1643" s="124"/>
    </row>
    <row r="1644" spans="13:19" x14ac:dyDescent="0.25">
      <c r="M1644" s="8"/>
      <c r="N1644" s="124"/>
      <c r="O1644" s="124"/>
      <c r="P1644" s="124"/>
      <c r="Q1644" s="124"/>
      <c r="R1644" s="124"/>
      <c r="S1644" s="124"/>
    </row>
    <row r="1645" spans="13:19" x14ac:dyDescent="0.25">
      <c r="M1645" s="8"/>
      <c r="N1645" s="124"/>
      <c r="O1645" s="124"/>
      <c r="P1645" s="124"/>
      <c r="Q1645" s="124"/>
      <c r="R1645" s="124"/>
      <c r="S1645" s="124"/>
    </row>
    <row r="1646" spans="13:19" x14ac:dyDescent="0.25">
      <c r="M1646" s="8"/>
      <c r="N1646" s="124"/>
      <c r="O1646" s="124"/>
      <c r="P1646" s="124"/>
      <c r="Q1646" s="124"/>
      <c r="R1646" s="124"/>
      <c r="S1646" s="124"/>
    </row>
    <row r="1647" spans="13:19" x14ac:dyDescent="0.25">
      <c r="M1647" s="8"/>
      <c r="N1647" s="124"/>
      <c r="O1647" s="124"/>
      <c r="P1647" s="124"/>
      <c r="Q1647" s="124"/>
      <c r="R1647" s="124"/>
      <c r="S1647" s="124"/>
    </row>
    <row r="1648" spans="13:19" x14ac:dyDescent="0.25">
      <c r="M1648" s="8"/>
      <c r="N1648" s="124"/>
      <c r="O1648" s="124"/>
      <c r="P1648" s="124"/>
      <c r="Q1648" s="124"/>
      <c r="R1648" s="124"/>
      <c r="S1648" s="124"/>
    </row>
    <row r="1649" spans="13:19" x14ac:dyDescent="0.25">
      <c r="M1649" s="8"/>
      <c r="N1649" s="124"/>
      <c r="O1649" s="124"/>
      <c r="P1649" s="124"/>
      <c r="Q1649" s="124"/>
      <c r="R1649" s="124"/>
      <c r="S1649" s="124"/>
    </row>
    <row r="1650" spans="13:19" x14ac:dyDescent="0.25">
      <c r="M1650" s="8"/>
      <c r="N1650" s="124"/>
      <c r="O1650" s="124"/>
      <c r="P1650" s="124"/>
      <c r="Q1650" s="124"/>
      <c r="R1650" s="124"/>
      <c r="S1650" s="124"/>
    </row>
    <row r="1651" spans="13:19" x14ac:dyDescent="0.25">
      <c r="M1651" s="8"/>
      <c r="N1651" s="124"/>
      <c r="O1651" s="124"/>
      <c r="P1651" s="124"/>
      <c r="Q1651" s="124"/>
      <c r="R1651" s="124"/>
      <c r="S1651" s="124"/>
    </row>
    <row r="1652" spans="13:19" x14ac:dyDescent="0.25">
      <c r="M1652" s="8"/>
      <c r="N1652" s="124"/>
      <c r="O1652" s="124"/>
      <c r="P1652" s="124"/>
      <c r="Q1652" s="124"/>
      <c r="R1652" s="124"/>
      <c r="S1652" s="124"/>
    </row>
    <row r="1653" spans="13:19" x14ac:dyDescent="0.25">
      <c r="M1653" s="8"/>
      <c r="N1653" s="124"/>
      <c r="O1653" s="124"/>
      <c r="P1653" s="124"/>
      <c r="Q1653" s="124"/>
      <c r="R1653" s="124"/>
      <c r="S1653" s="124"/>
    </row>
    <row r="1654" spans="13:19" x14ac:dyDescent="0.25">
      <c r="M1654" s="8"/>
      <c r="N1654" s="124"/>
      <c r="O1654" s="124"/>
      <c r="P1654" s="124"/>
      <c r="Q1654" s="124"/>
      <c r="R1654" s="124"/>
      <c r="S1654" s="124"/>
    </row>
    <row r="1655" spans="13:19" x14ac:dyDescent="0.25">
      <c r="M1655" s="8"/>
      <c r="N1655" s="124"/>
      <c r="O1655" s="124"/>
      <c r="P1655" s="124"/>
      <c r="Q1655" s="124"/>
      <c r="R1655" s="124"/>
      <c r="S1655" s="124"/>
    </row>
    <row r="1656" spans="13:19" x14ac:dyDescent="0.25">
      <c r="M1656" s="8"/>
      <c r="N1656" s="124"/>
      <c r="O1656" s="124"/>
      <c r="P1656" s="124"/>
      <c r="Q1656" s="124"/>
      <c r="R1656" s="124"/>
      <c r="S1656" s="124"/>
    </row>
    <row r="1657" spans="13:19" x14ac:dyDescent="0.25">
      <c r="M1657" s="8"/>
      <c r="N1657" s="124"/>
      <c r="O1657" s="124"/>
      <c r="P1657" s="124"/>
      <c r="Q1657" s="124"/>
      <c r="R1657" s="124"/>
      <c r="S1657" s="124"/>
    </row>
    <row r="1658" spans="13:19" x14ac:dyDescent="0.25">
      <c r="M1658" s="8"/>
      <c r="N1658" s="124"/>
      <c r="O1658" s="124"/>
      <c r="P1658" s="124"/>
      <c r="Q1658" s="124"/>
      <c r="R1658" s="124"/>
      <c r="S1658" s="124"/>
    </row>
    <row r="1659" spans="13:19" x14ac:dyDescent="0.25">
      <c r="M1659" s="8"/>
      <c r="N1659" s="124"/>
      <c r="O1659" s="124"/>
      <c r="P1659" s="124"/>
      <c r="Q1659" s="124"/>
      <c r="R1659" s="124"/>
      <c r="S1659" s="124"/>
    </row>
    <row r="1660" spans="13:19" x14ac:dyDescent="0.25">
      <c r="M1660" s="8"/>
      <c r="N1660" s="124"/>
      <c r="O1660" s="124"/>
      <c r="P1660" s="124"/>
      <c r="Q1660" s="124"/>
      <c r="R1660" s="124"/>
      <c r="S1660" s="124"/>
    </row>
    <row r="1661" spans="13:19" x14ac:dyDescent="0.25">
      <c r="M1661" s="8"/>
      <c r="N1661" s="124"/>
      <c r="O1661" s="124"/>
      <c r="P1661" s="124"/>
      <c r="Q1661" s="124"/>
      <c r="R1661" s="124"/>
      <c r="S1661" s="124"/>
    </row>
    <row r="1662" spans="13:19" x14ac:dyDescent="0.25">
      <c r="M1662" s="8"/>
      <c r="N1662" s="124"/>
      <c r="O1662" s="124"/>
      <c r="P1662" s="124"/>
      <c r="Q1662" s="124"/>
      <c r="R1662" s="124"/>
      <c r="S1662" s="124"/>
    </row>
    <row r="1663" spans="13:19" x14ac:dyDescent="0.25">
      <c r="M1663" s="8"/>
      <c r="N1663" s="124"/>
      <c r="O1663" s="124"/>
      <c r="P1663" s="124"/>
      <c r="Q1663" s="124"/>
      <c r="R1663" s="124"/>
      <c r="S1663" s="124"/>
    </row>
    <row r="1664" spans="13:19" x14ac:dyDescent="0.25">
      <c r="M1664" s="8"/>
      <c r="N1664" s="124"/>
      <c r="O1664" s="124"/>
      <c r="P1664" s="124"/>
      <c r="Q1664" s="124"/>
      <c r="R1664" s="124"/>
      <c r="S1664" s="124"/>
    </row>
    <row r="1665" spans="13:19" x14ac:dyDescent="0.25">
      <c r="M1665" s="8"/>
      <c r="N1665" s="124"/>
      <c r="O1665" s="124"/>
      <c r="P1665" s="124"/>
      <c r="Q1665" s="124"/>
      <c r="R1665" s="124"/>
      <c r="S1665" s="124"/>
    </row>
    <row r="1666" spans="13:19" x14ac:dyDescent="0.25">
      <c r="M1666" s="8"/>
      <c r="N1666" s="124"/>
      <c r="O1666" s="124"/>
      <c r="P1666" s="124"/>
      <c r="Q1666" s="124"/>
      <c r="R1666" s="124"/>
      <c r="S1666" s="124"/>
    </row>
    <row r="1667" spans="13:19" x14ac:dyDescent="0.25">
      <c r="M1667" s="8"/>
      <c r="N1667" s="124"/>
      <c r="O1667" s="124"/>
      <c r="P1667" s="124"/>
      <c r="Q1667" s="124"/>
      <c r="R1667" s="124"/>
      <c r="S1667" s="124"/>
    </row>
    <row r="1668" spans="13:19" x14ac:dyDescent="0.25">
      <c r="M1668" s="8"/>
      <c r="N1668" s="124"/>
      <c r="O1668" s="124"/>
      <c r="P1668" s="124"/>
      <c r="Q1668" s="124"/>
      <c r="R1668" s="124"/>
      <c r="S1668" s="124"/>
    </row>
    <row r="1669" spans="13:19" x14ac:dyDescent="0.25">
      <c r="M1669" s="8"/>
      <c r="N1669" s="124"/>
      <c r="O1669" s="124"/>
      <c r="P1669" s="124"/>
      <c r="Q1669" s="124"/>
      <c r="R1669" s="124"/>
      <c r="S1669" s="124"/>
    </row>
    <row r="1670" spans="13:19" x14ac:dyDescent="0.25">
      <c r="M1670" s="8"/>
      <c r="N1670" s="124"/>
      <c r="O1670" s="124"/>
      <c r="P1670" s="124"/>
      <c r="Q1670" s="124"/>
      <c r="R1670" s="124"/>
      <c r="S1670" s="124"/>
    </row>
    <row r="1671" spans="13:19" x14ac:dyDescent="0.25">
      <c r="M1671" s="8"/>
      <c r="N1671" s="124"/>
      <c r="O1671" s="124"/>
      <c r="P1671" s="124"/>
      <c r="Q1671" s="124"/>
      <c r="R1671" s="124"/>
      <c r="S1671" s="124"/>
    </row>
    <row r="1672" spans="13:19" x14ac:dyDescent="0.25">
      <c r="M1672" s="8"/>
      <c r="N1672" s="124"/>
      <c r="O1672" s="124"/>
      <c r="P1672" s="124"/>
      <c r="Q1672" s="124"/>
      <c r="R1672" s="124"/>
      <c r="S1672" s="124"/>
    </row>
    <row r="1673" spans="13:19" x14ac:dyDescent="0.25">
      <c r="M1673" s="8"/>
      <c r="N1673" s="124"/>
      <c r="O1673" s="124"/>
      <c r="P1673" s="124"/>
      <c r="Q1673" s="124"/>
      <c r="R1673" s="124"/>
      <c r="S1673" s="124"/>
    </row>
    <row r="1674" spans="13:19" x14ac:dyDescent="0.25">
      <c r="M1674" s="8"/>
      <c r="N1674" s="124"/>
      <c r="O1674" s="124"/>
      <c r="P1674" s="124"/>
      <c r="Q1674" s="124"/>
      <c r="R1674" s="124"/>
      <c r="S1674" s="124"/>
    </row>
    <row r="1675" spans="13:19" x14ac:dyDescent="0.25">
      <c r="M1675" s="8"/>
      <c r="N1675" s="124"/>
      <c r="O1675" s="124"/>
      <c r="P1675" s="124"/>
      <c r="Q1675" s="124"/>
      <c r="R1675" s="124"/>
      <c r="S1675" s="124"/>
    </row>
    <row r="1676" spans="13:19" x14ac:dyDescent="0.25">
      <c r="M1676" s="8"/>
      <c r="N1676" s="124"/>
      <c r="O1676" s="124"/>
      <c r="P1676" s="124"/>
      <c r="Q1676" s="124"/>
      <c r="R1676" s="124"/>
      <c r="S1676" s="124"/>
    </row>
    <row r="1677" spans="13:19" x14ac:dyDescent="0.25">
      <c r="M1677" s="8"/>
      <c r="N1677" s="124"/>
      <c r="O1677" s="124"/>
      <c r="P1677" s="124"/>
      <c r="Q1677" s="124"/>
      <c r="R1677" s="124"/>
      <c r="S1677" s="124"/>
    </row>
    <row r="1678" spans="13:19" x14ac:dyDescent="0.25">
      <c r="M1678" s="8"/>
      <c r="N1678" s="124"/>
      <c r="O1678" s="124"/>
      <c r="P1678" s="124"/>
      <c r="Q1678" s="124"/>
      <c r="R1678" s="124"/>
      <c r="S1678" s="124"/>
    </row>
    <row r="1679" spans="13:19" x14ac:dyDescent="0.25">
      <c r="M1679" s="8"/>
      <c r="N1679" s="124"/>
      <c r="O1679" s="124"/>
      <c r="P1679" s="124"/>
      <c r="Q1679" s="124"/>
      <c r="R1679" s="124"/>
      <c r="S1679" s="124"/>
    </row>
    <row r="1680" spans="13:19" x14ac:dyDescent="0.25">
      <c r="M1680" s="8"/>
      <c r="N1680" s="124"/>
      <c r="O1680" s="124"/>
      <c r="P1680" s="124"/>
      <c r="Q1680" s="124"/>
      <c r="R1680" s="124"/>
      <c r="S1680" s="124"/>
    </row>
    <row r="1681" spans="13:19" x14ac:dyDescent="0.25">
      <c r="M1681" s="8"/>
      <c r="N1681" s="124"/>
      <c r="O1681" s="124"/>
      <c r="P1681" s="124"/>
      <c r="Q1681" s="124"/>
      <c r="R1681" s="124"/>
      <c r="S1681" s="124"/>
    </row>
    <row r="1682" spans="13:19" x14ac:dyDescent="0.25">
      <c r="M1682" s="8"/>
      <c r="N1682" s="124"/>
      <c r="O1682" s="124"/>
      <c r="P1682" s="124"/>
      <c r="Q1682" s="124"/>
      <c r="R1682" s="124"/>
      <c r="S1682" s="124"/>
    </row>
    <row r="1683" spans="13:19" x14ac:dyDescent="0.25">
      <c r="M1683" s="8"/>
      <c r="N1683" s="124"/>
      <c r="O1683" s="124"/>
      <c r="P1683" s="124"/>
      <c r="Q1683" s="124"/>
      <c r="R1683" s="124"/>
      <c r="S1683" s="124"/>
    </row>
    <row r="1684" spans="13:19" x14ac:dyDescent="0.25">
      <c r="M1684" s="8"/>
      <c r="N1684" s="124"/>
      <c r="O1684" s="124"/>
      <c r="P1684" s="124"/>
      <c r="Q1684" s="124"/>
      <c r="R1684" s="124"/>
      <c r="S1684" s="124"/>
    </row>
    <row r="1685" spans="13:19" x14ac:dyDescent="0.25">
      <c r="M1685" s="8"/>
      <c r="N1685" s="124"/>
      <c r="O1685" s="124"/>
      <c r="P1685" s="124"/>
      <c r="Q1685" s="124"/>
      <c r="R1685" s="124"/>
      <c r="S1685" s="124"/>
    </row>
    <row r="1686" spans="13:19" x14ac:dyDescent="0.25">
      <c r="M1686" s="8"/>
      <c r="N1686" s="124"/>
      <c r="O1686" s="124"/>
      <c r="P1686" s="124"/>
      <c r="Q1686" s="124"/>
      <c r="R1686" s="124"/>
      <c r="S1686" s="124"/>
    </row>
    <row r="1687" spans="13:19" x14ac:dyDescent="0.25">
      <c r="M1687" s="8"/>
      <c r="N1687" s="124"/>
      <c r="O1687" s="124"/>
      <c r="P1687" s="124"/>
      <c r="Q1687" s="124"/>
      <c r="R1687" s="124"/>
      <c r="S1687" s="124"/>
    </row>
    <row r="1688" spans="13:19" x14ac:dyDescent="0.25">
      <c r="M1688" s="8"/>
      <c r="N1688" s="124"/>
      <c r="O1688" s="124"/>
      <c r="P1688" s="124"/>
      <c r="Q1688" s="124"/>
      <c r="R1688" s="124"/>
      <c r="S1688" s="124"/>
    </row>
    <row r="1689" spans="13:19" x14ac:dyDescent="0.25">
      <c r="M1689" s="8"/>
      <c r="N1689" s="124"/>
      <c r="O1689" s="124"/>
      <c r="P1689" s="124"/>
      <c r="Q1689" s="124"/>
      <c r="R1689" s="124"/>
      <c r="S1689" s="124"/>
    </row>
    <row r="1690" spans="13:19" x14ac:dyDescent="0.25">
      <c r="M1690" s="8"/>
      <c r="N1690" s="124"/>
      <c r="O1690" s="124"/>
      <c r="P1690" s="124"/>
      <c r="Q1690" s="124"/>
      <c r="R1690" s="124"/>
      <c r="S1690" s="124"/>
    </row>
    <row r="1691" spans="13:19" x14ac:dyDescent="0.25">
      <c r="M1691" s="8"/>
      <c r="N1691" s="124"/>
      <c r="O1691" s="124"/>
      <c r="P1691" s="124"/>
      <c r="Q1691" s="124"/>
      <c r="R1691" s="124"/>
      <c r="S1691" s="124"/>
    </row>
    <row r="1692" spans="13:19" x14ac:dyDescent="0.25">
      <c r="M1692" s="8"/>
      <c r="N1692" s="124"/>
      <c r="O1692" s="124"/>
      <c r="P1692" s="124"/>
      <c r="Q1692" s="124"/>
      <c r="R1692" s="124"/>
      <c r="S1692" s="124"/>
    </row>
    <row r="1693" spans="13:19" x14ac:dyDescent="0.25">
      <c r="M1693" s="8"/>
      <c r="N1693" s="124"/>
      <c r="O1693" s="124"/>
      <c r="P1693" s="124"/>
      <c r="Q1693" s="124"/>
      <c r="R1693" s="124"/>
      <c r="S1693" s="124"/>
    </row>
    <row r="1694" spans="13:19" x14ac:dyDescent="0.25">
      <c r="M1694" s="8"/>
      <c r="N1694" s="124"/>
      <c r="O1694" s="124"/>
      <c r="P1694" s="124"/>
      <c r="Q1694" s="124"/>
      <c r="R1694" s="124"/>
      <c r="S1694" s="124"/>
    </row>
    <row r="1695" spans="13:19" x14ac:dyDescent="0.25">
      <c r="M1695" s="8"/>
      <c r="N1695" s="124"/>
      <c r="O1695" s="124"/>
      <c r="P1695" s="124"/>
      <c r="Q1695" s="124"/>
      <c r="R1695" s="124"/>
      <c r="S1695" s="124"/>
    </row>
    <row r="1696" spans="13:19" x14ac:dyDescent="0.25">
      <c r="M1696" s="8"/>
      <c r="N1696" s="124"/>
      <c r="O1696" s="124"/>
      <c r="P1696" s="124"/>
      <c r="Q1696" s="124"/>
      <c r="R1696" s="124"/>
      <c r="S1696" s="124"/>
    </row>
    <row r="1697" spans="13:19" x14ac:dyDescent="0.25">
      <c r="M1697" s="8"/>
      <c r="N1697" s="124"/>
      <c r="O1697" s="124"/>
      <c r="P1697" s="124"/>
      <c r="Q1697" s="124"/>
      <c r="R1697" s="124"/>
      <c r="S1697" s="124"/>
    </row>
    <row r="1698" spans="13:19" x14ac:dyDescent="0.25">
      <c r="M1698" s="8"/>
      <c r="N1698" s="124"/>
      <c r="O1698" s="124"/>
      <c r="P1698" s="124"/>
      <c r="Q1698" s="124"/>
      <c r="R1698" s="124"/>
      <c r="S1698" s="124"/>
    </row>
    <row r="1699" spans="13:19" x14ac:dyDescent="0.25">
      <c r="M1699" s="8"/>
      <c r="N1699" s="124"/>
      <c r="O1699" s="124"/>
      <c r="P1699" s="124"/>
      <c r="Q1699" s="124"/>
      <c r="R1699" s="124"/>
      <c r="S1699" s="124"/>
    </row>
    <row r="1700" spans="13:19" x14ac:dyDescent="0.25">
      <c r="M1700" s="8"/>
      <c r="N1700" s="124"/>
      <c r="O1700" s="124"/>
      <c r="P1700" s="124"/>
      <c r="Q1700" s="124"/>
      <c r="R1700" s="124"/>
      <c r="S1700" s="124"/>
    </row>
    <row r="1701" spans="13:19" x14ac:dyDescent="0.25">
      <c r="M1701" s="8"/>
      <c r="N1701" s="124"/>
      <c r="O1701" s="124"/>
      <c r="P1701" s="124"/>
      <c r="Q1701" s="124"/>
      <c r="R1701" s="124"/>
      <c r="S1701" s="124"/>
    </row>
    <row r="1702" spans="13:19" x14ac:dyDescent="0.25">
      <c r="M1702" s="8"/>
      <c r="N1702" s="124"/>
      <c r="O1702" s="124"/>
      <c r="P1702" s="124"/>
      <c r="Q1702" s="124"/>
      <c r="R1702" s="124"/>
      <c r="S1702" s="124"/>
    </row>
    <row r="1703" spans="13:19" x14ac:dyDescent="0.25">
      <c r="M1703" s="8"/>
      <c r="N1703" s="124"/>
      <c r="O1703" s="124"/>
      <c r="P1703" s="124"/>
      <c r="Q1703" s="124"/>
      <c r="R1703" s="124"/>
      <c r="S1703" s="124"/>
    </row>
    <row r="1704" spans="13:19" x14ac:dyDescent="0.25">
      <c r="M1704" s="8"/>
      <c r="N1704" s="124"/>
      <c r="O1704" s="124"/>
      <c r="P1704" s="124"/>
      <c r="Q1704" s="124"/>
      <c r="R1704" s="124"/>
      <c r="S1704" s="124"/>
    </row>
    <row r="1705" spans="13:19" x14ac:dyDescent="0.25">
      <c r="M1705" s="8"/>
      <c r="N1705" s="124"/>
      <c r="O1705" s="124"/>
      <c r="P1705" s="124"/>
      <c r="Q1705" s="124"/>
      <c r="R1705" s="124"/>
      <c r="S1705" s="124"/>
    </row>
    <row r="1706" spans="13:19" x14ac:dyDescent="0.25">
      <c r="M1706" s="8"/>
      <c r="N1706" s="124"/>
      <c r="O1706" s="124"/>
      <c r="P1706" s="124"/>
      <c r="Q1706" s="124"/>
      <c r="R1706" s="124"/>
      <c r="S1706" s="124"/>
    </row>
    <row r="1707" spans="13:19" x14ac:dyDescent="0.25">
      <c r="M1707" s="8"/>
      <c r="N1707" s="124"/>
      <c r="O1707" s="124"/>
      <c r="P1707" s="124"/>
      <c r="Q1707" s="124"/>
      <c r="R1707" s="124"/>
      <c r="S1707" s="124"/>
    </row>
    <row r="1708" spans="13:19" x14ac:dyDescent="0.25">
      <c r="M1708" s="8"/>
      <c r="N1708" s="124"/>
      <c r="O1708" s="124"/>
      <c r="P1708" s="124"/>
      <c r="Q1708" s="124"/>
      <c r="R1708" s="124"/>
      <c r="S1708" s="124"/>
    </row>
    <row r="1709" spans="13:19" x14ac:dyDescent="0.25">
      <c r="M1709" s="8"/>
      <c r="N1709" s="124"/>
      <c r="O1709" s="124"/>
      <c r="P1709" s="124"/>
      <c r="Q1709" s="124"/>
      <c r="R1709" s="124"/>
      <c r="S1709" s="124"/>
    </row>
    <row r="1710" spans="13:19" x14ac:dyDescent="0.25">
      <c r="M1710" s="8"/>
      <c r="N1710" s="124"/>
      <c r="O1710" s="124"/>
      <c r="P1710" s="124"/>
      <c r="Q1710" s="124"/>
      <c r="R1710" s="124"/>
      <c r="S1710" s="124"/>
    </row>
    <row r="1711" spans="13:19" x14ac:dyDescent="0.25">
      <c r="M1711" s="8"/>
      <c r="N1711" s="124"/>
      <c r="O1711" s="124"/>
      <c r="P1711" s="124"/>
      <c r="Q1711" s="124"/>
      <c r="R1711" s="124"/>
      <c r="S1711" s="124"/>
    </row>
    <row r="1712" spans="13:19" x14ac:dyDescent="0.25">
      <c r="M1712" s="8"/>
      <c r="N1712" s="124"/>
      <c r="O1712" s="124"/>
      <c r="P1712" s="124"/>
      <c r="Q1712" s="124"/>
      <c r="R1712" s="124"/>
      <c r="S1712" s="124"/>
    </row>
    <row r="1713" spans="13:19" x14ac:dyDescent="0.25">
      <c r="M1713" s="8"/>
      <c r="N1713" s="124"/>
      <c r="O1713" s="124"/>
      <c r="P1713" s="124"/>
      <c r="Q1713" s="124"/>
      <c r="R1713" s="124"/>
      <c r="S1713" s="124"/>
    </row>
    <row r="1714" spans="13:19" x14ac:dyDescent="0.25">
      <c r="M1714" s="8"/>
      <c r="N1714" s="124"/>
      <c r="O1714" s="124"/>
      <c r="P1714" s="124"/>
      <c r="Q1714" s="124"/>
      <c r="R1714" s="124"/>
      <c r="S1714" s="124"/>
    </row>
    <row r="1715" spans="13:19" x14ac:dyDescent="0.25">
      <c r="M1715" s="8"/>
      <c r="N1715" s="124"/>
      <c r="O1715" s="124"/>
      <c r="P1715" s="124"/>
      <c r="Q1715" s="124"/>
      <c r="R1715" s="124"/>
      <c r="S1715" s="124"/>
    </row>
    <row r="1716" spans="13:19" x14ac:dyDescent="0.25">
      <c r="M1716" s="8"/>
      <c r="N1716" s="124"/>
      <c r="O1716" s="124"/>
      <c r="P1716" s="124"/>
      <c r="Q1716" s="124"/>
      <c r="R1716" s="124"/>
      <c r="S1716" s="124"/>
    </row>
    <row r="1717" spans="13:19" x14ac:dyDescent="0.25">
      <c r="M1717" s="8"/>
      <c r="N1717" s="124"/>
      <c r="O1717" s="124"/>
      <c r="P1717" s="124"/>
      <c r="Q1717" s="124"/>
      <c r="R1717" s="124"/>
      <c r="S1717" s="124"/>
    </row>
    <row r="1718" spans="13:19" x14ac:dyDescent="0.25">
      <c r="M1718" s="8"/>
      <c r="N1718" s="124"/>
      <c r="O1718" s="124"/>
      <c r="P1718" s="124"/>
      <c r="Q1718" s="124"/>
      <c r="R1718" s="124"/>
      <c r="S1718" s="124"/>
    </row>
    <row r="1719" spans="13:19" x14ac:dyDescent="0.25">
      <c r="M1719" s="8"/>
      <c r="N1719" s="124"/>
      <c r="O1719" s="124"/>
      <c r="P1719" s="124"/>
      <c r="Q1719" s="124"/>
      <c r="R1719" s="124"/>
      <c r="S1719" s="124"/>
    </row>
    <row r="1720" spans="13:19" x14ac:dyDescent="0.25">
      <c r="M1720" s="8"/>
      <c r="N1720" s="124"/>
      <c r="O1720" s="124"/>
      <c r="P1720" s="124"/>
      <c r="Q1720" s="124"/>
      <c r="R1720" s="124"/>
      <c r="S1720" s="124"/>
    </row>
    <row r="1721" spans="13:19" x14ac:dyDescent="0.25">
      <c r="M1721" s="8"/>
      <c r="N1721" s="124"/>
      <c r="O1721" s="124"/>
      <c r="P1721" s="124"/>
      <c r="Q1721" s="124"/>
      <c r="R1721" s="124"/>
      <c r="S1721" s="124"/>
    </row>
    <row r="1722" spans="13:19" x14ac:dyDescent="0.25">
      <c r="M1722" s="8"/>
      <c r="N1722" s="124"/>
      <c r="O1722" s="124"/>
      <c r="P1722" s="124"/>
      <c r="Q1722" s="124"/>
      <c r="R1722" s="124"/>
      <c r="S1722" s="124"/>
    </row>
    <row r="1723" spans="13:19" x14ac:dyDescent="0.25">
      <c r="M1723" s="8"/>
      <c r="N1723" s="124"/>
      <c r="O1723" s="124"/>
      <c r="P1723" s="124"/>
      <c r="Q1723" s="124"/>
      <c r="R1723" s="124"/>
      <c r="S1723" s="124"/>
    </row>
    <row r="1724" spans="13:19" x14ac:dyDescent="0.25">
      <c r="M1724" s="8"/>
      <c r="N1724" s="124"/>
      <c r="O1724" s="124"/>
      <c r="P1724" s="124"/>
      <c r="Q1724" s="124"/>
      <c r="R1724" s="124"/>
      <c r="S1724" s="124"/>
    </row>
    <row r="1725" spans="13:19" x14ac:dyDescent="0.25">
      <c r="M1725" s="8"/>
      <c r="N1725" s="124"/>
      <c r="O1725" s="124"/>
      <c r="P1725" s="124"/>
      <c r="Q1725" s="124"/>
      <c r="R1725" s="124"/>
      <c r="S1725" s="124"/>
    </row>
    <row r="1726" spans="13:19" x14ac:dyDescent="0.25">
      <c r="M1726" s="8"/>
      <c r="N1726" s="124"/>
      <c r="O1726" s="124"/>
      <c r="P1726" s="124"/>
      <c r="Q1726" s="124"/>
      <c r="R1726" s="124"/>
      <c r="S1726" s="124"/>
    </row>
    <row r="1727" spans="13:19" x14ac:dyDescent="0.25">
      <c r="M1727" s="8"/>
      <c r="N1727" s="124"/>
      <c r="O1727" s="124"/>
      <c r="P1727" s="124"/>
      <c r="Q1727" s="124"/>
      <c r="R1727" s="124"/>
      <c r="S1727" s="124"/>
    </row>
    <row r="1728" spans="13:19" x14ac:dyDescent="0.25">
      <c r="M1728" s="8"/>
      <c r="N1728" s="124"/>
      <c r="O1728" s="124"/>
      <c r="P1728" s="124"/>
      <c r="Q1728" s="124"/>
      <c r="R1728" s="124"/>
      <c r="S1728" s="124"/>
    </row>
    <row r="1729" spans="13:19" x14ac:dyDescent="0.25">
      <c r="M1729" s="8"/>
      <c r="N1729" s="124"/>
      <c r="O1729" s="124"/>
      <c r="P1729" s="124"/>
      <c r="Q1729" s="124"/>
      <c r="R1729" s="124"/>
      <c r="S1729" s="124"/>
    </row>
    <row r="1730" spans="13:19" x14ac:dyDescent="0.25">
      <c r="M1730" s="8"/>
      <c r="N1730" s="124"/>
      <c r="O1730" s="124"/>
      <c r="P1730" s="124"/>
      <c r="Q1730" s="124"/>
      <c r="R1730" s="124"/>
      <c r="S1730" s="124"/>
    </row>
    <row r="1731" spans="13:19" x14ac:dyDescent="0.25">
      <c r="M1731" s="8"/>
      <c r="N1731" s="124"/>
      <c r="O1731" s="124"/>
      <c r="P1731" s="124"/>
      <c r="Q1731" s="124"/>
      <c r="R1731" s="124"/>
      <c r="S1731" s="124"/>
    </row>
    <row r="1732" spans="13:19" x14ac:dyDescent="0.25">
      <c r="M1732" s="8"/>
      <c r="N1732" s="124"/>
      <c r="O1732" s="124"/>
      <c r="P1732" s="124"/>
      <c r="Q1732" s="124"/>
      <c r="R1732" s="124"/>
      <c r="S1732" s="124"/>
    </row>
    <row r="1733" spans="13:19" x14ac:dyDescent="0.25">
      <c r="M1733" s="8"/>
      <c r="N1733" s="124"/>
      <c r="O1733" s="124"/>
      <c r="P1733" s="124"/>
      <c r="Q1733" s="124"/>
      <c r="R1733" s="124"/>
      <c r="S1733" s="124"/>
    </row>
    <row r="1734" spans="13:19" x14ac:dyDescent="0.25">
      <c r="M1734" s="8"/>
      <c r="N1734" s="124"/>
      <c r="O1734" s="124"/>
      <c r="P1734" s="124"/>
      <c r="Q1734" s="124"/>
      <c r="R1734" s="124"/>
      <c r="S1734" s="124"/>
    </row>
    <row r="1735" spans="13:19" x14ac:dyDescent="0.25">
      <c r="M1735" s="8"/>
      <c r="N1735" s="124"/>
      <c r="O1735" s="124"/>
      <c r="P1735" s="124"/>
      <c r="Q1735" s="124"/>
      <c r="R1735" s="124"/>
      <c r="S1735" s="124"/>
    </row>
    <row r="1736" spans="13:19" x14ac:dyDescent="0.25">
      <c r="M1736" s="8"/>
      <c r="N1736" s="124"/>
      <c r="O1736" s="124"/>
      <c r="P1736" s="124"/>
      <c r="Q1736" s="124"/>
      <c r="R1736" s="124"/>
      <c r="S1736" s="124"/>
    </row>
    <row r="1737" spans="13:19" x14ac:dyDescent="0.25">
      <c r="M1737" s="8"/>
      <c r="N1737" s="124"/>
      <c r="O1737" s="124"/>
      <c r="P1737" s="124"/>
      <c r="Q1737" s="124"/>
      <c r="R1737" s="124"/>
      <c r="S1737" s="124"/>
    </row>
    <row r="1738" spans="13:19" x14ac:dyDescent="0.25">
      <c r="M1738" s="8"/>
      <c r="N1738" s="124"/>
      <c r="O1738" s="124"/>
      <c r="P1738" s="124"/>
      <c r="Q1738" s="124"/>
      <c r="R1738" s="124"/>
      <c r="S1738" s="124"/>
    </row>
    <row r="1739" spans="13:19" x14ac:dyDescent="0.25">
      <c r="M1739" s="8"/>
      <c r="N1739" s="124"/>
      <c r="O1739" s="124"/>
      <c r="P1739" s="124"/>
      <c r="Q1739" s="124"/>
      <c r="R1739" s="124"/>
      <c r="S1739" s="124"/>
    </row>
    <row r="1740" spans="13:19" x14ac:dyDescent="0.25">
      <c r="M1740" s="8"/>
      <c r="N1740" s="124"/>
      <c r="O1740" s="124"/>
      <c r="P1740" s="124"/>
      <c r="Q1740" s="124"/>
      <c r="R1740" s="124"/>
      <c r="S1740" s="124"/>
    </row>
    <row r="1741" spans="13:19" x14ac:dyDescent="0.25">
      <c r="M1741" s="8"/>
      <c r="N1741" s="124"/>
      <c r="O1741" s="124"/>
      <c r="P1741" s="124"/>
      <c r="Q1741" s="124"/>
      <c r="R1741" s="124"/>
      <c r="S1741" s="124"/>
    </row>
    <row r="1742" spans="13:19" x14ac:dyDescent="0.25">
      <c r="M1742" s="8"/>
      <c r="N1742" s="124"/>
      <c r="O1742" s="124"/>
      <c r="P1742" s="124"/>
      <c r="Q1742" s="124"/>
      <c r="R1742" s="124"/>
      <c r="S1742" s="124"/>
    </row>
    <row r="1743" spans="13:19" x14ac:dyDescent="0.25">
      <c r="M1743" s="8"/>
      <c r="N1743" s="124"/>
      <c r="O1743" s="124"/>
      <c r="P1743" s="124"/>
      <c r="Q1743" s="124"/>
      <c r="R1743" s="124"/>
      <c r="S1743" s="124"/>
    </row>
    <row r="1744" spans="13:19" x14ac:dyDescent="0.25">
      <c r="M1744" s="8"/>
      <c r="N1744" s="124"/>
      <c r="O1744" s="124"/>
      <c r="P1744" s="124"/>
      <c r="Q1744" s="124"/>
      <c r="R1744" s="124"/>
      <c r="S1744" s="124"/>
    </row>
    <row r="1745" spans="13:19" x14ac:dyDescent="0.25">
      <c r="M1745" s="8"/>
      <c r="N1745" s="124"/>
      <c r="O1745" s="124"/>
      <c r="P1745" s="124"/>
      <c r="Q1745" s="124"/>
      <c r="R1745" s="124"/>
      <c r="S1745" s="124"/>
    </row>
    <row r="1746" spans="13:19" x14ac:dyDescent="0.25">
      <c r="M1746" s="8"/>
      <c r="N1746" s="124"/>
      <c r="O1746" s="124"/>
      <c r="P1746" s="124"/>
      <c r="Q1746" s="124"/>
      <c r="R1746" s="124"/>
      <c r="S1746" s="124"/>
    </row>
    <row r="1747" spans="13:19" x14ac:dyDescent="0.25">
      <c r="M1747" s="8"/>
      <c r="N1747" s="124"/>
      <c r="O1747" s="124"/>
      <c r="P1747" s="124"/>
      <c r="Q1747" s="124"/>
      <c r="R1747" s="124"/>
      <c r="S1747" s="124"/>
    </row>
    <row r="1748" spans="13:19" x14ac:dyDescent="0.25">
      <c r="M1748" s="8"/>
      <c r="N1748" s="124"/>
      <c r="O1748" s="124"/>
      <c r="P1748" s="124"/>
      <c r="Q1748" s="124"/>
      <c r="R1748" s="124"/>
      <c r="S1748" s="124"/>
    </row>
    <row r="1749" spans="13:19" x14ac:dyDescent="0.25">
      <c r="M1749" s="8"/>
      <c r="N1749" s="124"/>
      <c r="O1749" s="124"/>
      <c r="P1749" s="124"/>
      <c r="Q1749" s="124"/>
      <c r="R1749" s="124"/>
      <c r="S1749" s="124"/>
    </row>
    <row r="1750" spans="13:19" x14ac:dyDescent="0.25">
      <c r="M1750" s="8"/>
      <c r="N1750" s="124"/>
      <c r="O1750" s="124"/>
      <c r="P1750" s="124"/>
      <c r="Q1750" s="124"/>
      <c r="R1750" s="124"/>
      <c r="S1750" s="124"/>
    </row>
    <row r="1751" spans="13:19" x14ac:dyDescent="0.25">
      <c r="M1751" s="8"/>
      <c r="N1751" s="124"/>
      <c r="O1751" s="124"/>
      <c r="P1751" s="124"/>
      <c r="Q1751" s="124"/>
      <c r="R1751" s="124"/>
      <c r="S1751" s="124"/>
    </row>
    <row r="1752" spans="13:19" x14ac:dyDescent="0.25">
      <c r="M1752" s="8"/>
      <c r="N1752" s="124"/>
      <c r="O1752" s="124"/>
      <c r="P1752" s="124"/>
      <c r="Q1752" s="124"/>
      <c r="R1752" s="124"/>
      <c r="S1752" s="124"/>
    </row>
    <row r="1753" spans="13:19" x14ac:dyDescent="0.25">
      <c r="M1753" s="8"/>
      <c r="N1753" s="124"/>
      <c r="O1753" s="124"/>
      <c r="P1753" s="124"/>
      <c r="Q1753" s="124"/>
      <c r="R1753" s="124"/>
      <c r="S1753" s="124"/>
    </row>
    <row r="1754" spans="13:19" x14ac:dyDescent="0.25">
      <c r="M1754" s="8"/>
      <c r="N1754" s="124"/>
      <c r="O1754" s="124"/>
      <c r="P1754" s="124"/>
      <c r="Q1754" s="124"/>
      <c r="R1754" s="124"/>
      <c r="S1754" s="124"/>
    </row>
    <row r="1755" spans="13:19" x14ac:dyDescent="0.25">
      <c r="M1755" s="8"/>
      <c r="N1755" s="124"/>
      <c r="O1755" s="124"/>
      <c r="P1755" s="124"/>
      <c r="Q1755" s="124"/>
      <c r="R1755" s="124"/>
      <c r="S1755" s="124"/>
    </row>
    <row r="1756" spans="13:19" x14ac:dyDescent="0.25">
      <c r="M1756" s="8"/>
      <c r="N1756" s="124"/>
      <c r="O1756" s="124"/>
      <c r="P1756" s="124"/>
      <c r="Q1756" s="124"/>
      <c r="R1756" s="124"/>
      <c r="S1756" s="124"/>
    </row>
    <row r="1757" spans="13:19" x14ac:dyDescent="0.25">
      <c r="M1757" s="8"/>
      <c r="N1757" s="124"/>
      <c r="O1757" s="124"/>
      <c r="P1757" s="124"/>
      <c r="Q1757" s="124"/>
      <c r="R1757" s="124"/>
      <c r="S1757" s="124"/>
    </row>
    <row r="1758" spans="13:19" x14ac:dyDescent="0.25">
      <c r="M1758" s="8"/>
      <c r="N1758" s="124"/>
      <c r="O1758" s="124"/>
      <c r="P1758" s="124"/>
      <c r="Q1758" s="124"/>
      <c r="R1758" s="124"/>
      <c r="S1758" s="124"/>
    </row>
    <row r="1759" spans="13:19" x14ac:dyDescent="0.25">
      <c r="M1759" s="8"/>
      <c r="N1759" s="124"/>
      <c r="O1759" s="124"/>
      <c r="P1759" s="124"/>
      <c r="Q1759" s="124"/>
      <c r="R1759" s="124"/>
      <c r="S1759" s="124"/>
    </row>
    <row r="1760" spans="13:19" x14ac:dyDescent="0.25">
      <c r="M1760" s="8"/>
      <c r="N1760" s="124"/>
      <c r="O1760" s="124"/>
      <c r="P1760" s="124"/>
      <c r="Q1760" s="124"/>
      <c r="R1760" s="124"/>
      <c r="S1760" s="124"/>
    </row>
    <row r="1761" spans="13:19" x14ac:dyDescent="0.25">
      <c r="M1761" s="8"/>
      <c r="N1761" s="124"/>
      <c r="O1761" s="124"/>
      <c r="P1761" s="124"/>
      <c r="Q1761" s="124"/>
      <c r="R1761" s="124"/>
      <c r="S1761" s="124"/>
    </row>
    <row r="1762" spans="13:19" x14ac:dyDescent="0.25">
      <c r="M1762" s="8"/>
      <c r="N1762" s="124"/>
      <c r="O1762" s="124"/>
      <c r="P1762" s="124"/>
      <c r="Q1762" s="124"/>
      <c r="R1762" s="124"/>
      <c r="S1762" s="124"/>
    </row>
    <row r="1763" spans="13:19" x14ac:dyDescent="0.25">
      <c r="M1763" s="8"/>
      <c r="N1763" s="124"/>
      <c r="O1763" s="124"/>
      <c r="P1763" s="124"/>
      <c r="Q1763" s="124"/>
      <c r="R1763" s="124"/>
      <c r="S1763" s="124"/>
    </row>
    <row r="1764" spans="13:19" x14ac:dyDescent="0.25">
      <c r="M1764" s="8"/>
      <c r="N1764" s="124"/>
      <c r="O1764" s="124"/>
      <c r="P1764" s="124"/>
      <c r="Q1764" s="124"/>
      <c r="R1764" s="124"/>
      <c r="S1764" s="124"/>
    </row>
    <row r="1765" spans="13:19" x14ac:dyDescent="0.25">
      <c r="M1765" s="8"/>
      <c r="N1765" s="124"/>
      <c r="O1765" s="124"/>
      <c r="P1765" s="124"/>
      <c r="Q1765" s="124"/>
      <c r="R1765" s="124"/>
      <c r="S1765" s="124"/>
    </row>
    <row r="1766" spans="13:19" x14ac:dyDescent="0.25">
      <c r="M1766" s="8"/>
      <c r="N1766" s="124"/>
      <c r="O1766" s="124"/>
      <c r="P1766" s="124"/>
      <c r="Q1766" s="124"/>
      <c r="R1766" s="124"/>
      <c r="S1766" s="124"/>
    </row>
    <row r="1767" spans="13:19" x14ac:dyDescent="0.25">
      <c r="M1767" s="8"/>
      <c r="N1767" s="124"/>
      <c r="O1767" s="124"/>
      <c r="P1767" s="124"/>
      <c r="Q1767" s="124"/>
      <c r="R1767" s="124"/>
      <c r="S1767" s="124"/>
    </row>
    <row r="1768" spans="13:19" x14ac:dyDescent="0.25">
      <c r="M1768" s="8"/>
      <c r="N1768" s="124"/>
      <c r="O1768" s="124"/>
      <c r="P1768" s="124"/>
      <c r="Q1768" s="124"/>
      <c r="R1768" s="124"/>
      <c r="S1768" s="124"/>
    </row>
    <row r="1769" spans="13:19" x14ac:dyDescent="0.25">
      <c r="M1769" s="8"/>
      <c r="N1769" s="124"/>
      <c r="O1769" s="124"/>
      <c r="P1769" s="124"/>
      <c r="Q1769" s="124"/>
      <c r="R1769" s="124"/>
      <c r="S1769" s="124"/>
    </row>
    <row r="1770" spans="13:19" x14ac:dyDescent="0.25">
      <c r="M1770" s="8"/>
      <c r="N1770" s="124"/>
      <c r="O1770" s="124"/>
      <c r="P1770" s="124"/>
      <c r="Q1770" s="124"/>
      <c r="R1770" s="124"/>
      <c r="S1770" s="124"/>
    </row>
    <row r="1771" spans="13:19" x14ac:dyDescent="0.25">
      <c r="M1771" s="8"/>
      <c r="N1771" s="124"/>
      <c r="O1771" s="124"/>
      <c r="P1771" s="124"/>
      <c r="Q1771" s="124"/>
      <c r="R1771" s="124"/>
      <c r="S1771" s="124"/>
    </row>
    <row r="1772" spans="13:19" x14ac:dyDescent="0.25">
      <c r="M1772" s="8"/>
      <c r="N1772" s="124"/>
      <c r="O1772" s="124"/>
      <c r="P1772" s="124"/>
      <c r="Q1772" s="124"/>
      <c r="R1772" s="124"/>
      <c r="S1772" s="124"/>
    </row>
    <row r="1773" spans="13:19" x14ac:dyDescent="0.25">
      <c r="M1773" s="8"/>
      <c r="N1773" s="124"/>
      <c r="O1773" s="124"/>
      <c r="P1773" s="124"/>
      <c r="Q1773" s="124"/>
      <c r="R1773" s="124"/>
      <c r="S1773" s="124"/>
    </row>
    <row r="1774" spans="13:19" x14ac:dyDescent="0.25">
      <c r="M1774" s="8"/>
      <c r="N1774" s="124"/>
      <c r="O1774" s="124"/>
      <c r="P1774" s="124"/>
      <c r="Q1774" s="124"/>
      <c r="R1774" s="124"/>
      <c r="S1774" s="124"/>
    </row>
    <row r="1775" spans="13:19" x14ac:dyDescent="0.25">
      <c r="M1775" s="8"/>
      <c r="N1775" s="124"/>
      <c r="O1775" s="124"/>
      <c r="P1775" s="124"/>
      <c r="Q1775" s="124"/>
      <c r="R1775" s="124"/>
      <c r="S1775" s="124"/>
    </row>
    <row r="1776" spans="13:19" x14ac:dyDescent="0.25">
      <c r="M1776" s="8"/>
      <c r="N1776" s="124"/>
      <c r="O1776" s="124"/>
      <c r="P1776" s="124"/>
      <c r="Q1776" s="124"/>
      <c r="R1776" s="124"/>
      <c r="S1776" s="124"/>
    </row>
    <row r="1777" spans="13:19" x14ac:dyDescent="0.25">
      <c r="M1777" s="8"/>
      <c r="N1777" s="124"/>
      <c r="O1777" s="124"/>
      <c r="P1777" s="124"/>
      <c r="Q1777" s="124"/>
      <c r="R1777" s="124"/>
      <c r="S1777" s="124"/>
    </row>
    <row r="1778" spans="13:19" x14ac:dyDescent="0.25">
      <c r="M1778" s="8"/>
      <c r="N1778" s="124"/>
      <c r="O1778" s="124"/>
      <c r="P1778" s="124"/>
      <c r="Q1778" s="124"/>
      <c r="R1778" s="124"/>
      <c r="S1778" s="124"/>
    </row>
    <row r="1779" spans="13:19" x14ac:dyDescent="0.25">
      <c r="M1779" s="8"/>
      <c r="N1779" s="124"/>
      <c r="O1779" s="124"/>
      <c r="P1779" s="124"/>
      <c r="Q1779" s="124"/>
      <c r="R1779" s="124"/>
      <c r="S1779" s="124"/>
    </row>
    <row r="1780" spans="13:19" x14ac:dyDescent="0.25">
      <c r="M1780" s="8"/>
      <c r="N1780" s="124"/>
      <c r="O1780" s="124"/>
      <c r="P1780" s="124"/>
      <c r="Q1780" s="124"/>
      <c r="R1780" s="124"/>
      <c r="S1780" s="124"/>
    </row>
    <row r="1781" spans="13:19" x14ac:dyDescent="0.25">
      <c r="M1781" s="8"/>
      <c r="N1781" s="124"/>
      <c r="O1781" s="124"/>
      <c r="P1781" s="124"/>
      <c r="Q1781" s="124"/>
      <c r="R1781" s="124"/>
      <c r="S1781" s="124"/>
    </row>
    <row r="1782" spans="13:19" x14ac:dyDescent="0.25">
      <c r="M1782" s="8"/>
      <c r="N1782" s="124"/>
      <c r="O1782" s="124"/>
      <c r="P1782" s="124"/>
      <c r="Q1782" s="124"/>
      <c r="R1782" s="124"/>
      <c r="S1782" s="124"/>
    </row>
    <row r="1783" spans="13:19" x14ac:dyDescent="0.25">
      <c r="M1783" s="8"/>
      <c r="N1783" s="124"/>
      <c r="O1783" s="124"/>
      <c r="P1783" s="124"/>
      <c r="Q1783" s="124"/>
      <c r="R1783" s="124"/>
      <c r="S1783" s="124"/>
    </row>
    <row r="1784" spans="13:19" x14ac:dyDescent="0.25">
      <c r="M1784" s="8"/>
      <c r="N1784" s="124"/>
      <c r="O1784" s="124"/>
      <c r="P1784" s="124"/>
      <c r="Q1784" s="124"/>
      <c r="R1784" s="124"/>
      <c r="S1784" s="124"/>
    </row>
    <row r="1785" spans="13:19" x14ac:dyDescent="0.25">
      <c r="M1785" s="8"/>
      <c r="N1785" s="124"/>
      <c r="O1785" s="124"/>
      <c r="P1785" s="124"/>
      <c r="Q1785" s="124"/>
      <c r="R1785" s="124"/>
      <c r="S1785" s="124"/>
    </row>
    <row r="1786" spans="13:19" x14ac:dyDescent="0.25">
      <c r="M1786" s="8"/>
      <c r="N1786" s="124"/>
      <c r="O1786" s="124"/>
      <c r="P1786" s="124"/>
      <c r="Q1786" s="124"/>
      <c r="R1786" s="124"/>
      <c r="S1786" s="124"/>
    </row>
    <row r="1787" spans="13:19" x14ac:dyDescent="0.25">
      <c r="M1787" s="8"/>
      <c r="N1787" s="124"/>
      <c r="O1787" s="124"/>
      <c r="P1787" s="124"/>
      <c r="Q1787" s="124"/>
      <c r="R1787" s="124"/>
      <c r="S1787" s="124"/>
    </row>
    <row r="1788" spans="13:19" x14ac:dyDescent="0.25">
      <c r="M1788" s="8"/>
      <c r="N1788" s="124"/>
      <c r="O1788" s="124"/>
      <c r="P1788" s="124"/>
      <c r="Q1788" s="124"/>
      <c r="R1788" s="124"/>
      <c r="S1788" s="124"/>
    </row>
    <row r="1789" spans="13:19" x14ac:dyDescent="0.25">
      <c r="M1789" s="8"/>
      <c r="N1789" s="124"/>
      <c r="O1789" s="124"/>
      <c r="P1789" s="124"/>
      <c r="Q1789" s="124"/>
      <c r="R1789" s="124"/>
      <c r="S1789" s="124"/>
    </row>
    <row r="1790" spans="13:19" x14ac:dyDescent="0.25">
      <c r="M1790" s="8"/>
      <c r="N1790" s="124"/>
      <c r="O1790" s="124"/>
      <c r="P1790" s="124"/>
      <c r="Q1790" s="124"/>
      <c r="R1790" s="124"/>
      <c r="S1790" s="124"/>
    </row>
    <row r="1791" spans="13:19" x14ac:dyDescent="0.25">
      <c r="M1791" s="8"/>
      <c r="N1791" s="124"/>
      <c r="O1791" s="124"/>
      <c r="P1791" s="124"/>
      <c r="Q1791" s="124"/>
      <c r="R1791" s="124"/>
      <c r="S1791" s="124"/>
    </row>
    <row r="1792" spans="13:19" x14ac:dyDescent="0.25">
      <c r="M1792" s="8"/>
      <c r="N1792" s="124"/>
      <c r="O1792" s="124"/>
      <c r="P1792" s="124"/>
      <c r="Q1792" s="124"/>
      <c r="R1792" s="124"/>
      <c r="S1792" s="124"/>
    </row>
    <row r="1793" spans="13:19" x14ac:dyDescent="0.25">
      <c r="M1793" s="8"/>
      <c r="N1793" s="124"/>
      <c r="O1793" s="124"/>
      <c r="P1793" s="124"/>
      <c r="Q1793" s="124"/>
      <c r="R1793" s="124"/>
      <c r="S1793" s="124"/>
    </row>
    <row r="1794" spans="13:19" x14ac:dyDescent="0.25">
      <c r="M1794" s="8"/>
      <c r="N1794" s="124"/>
      <c r="O1794" s="124"/>
      <c r="P1794" s="124"/>
      <c r="Q1794" s="124"/>
      <c r="R1794" s="124"/>
      <c r="S1794" s="124"/>
    </row>
    <row r="1795" spans="13:19" x14ac:dyDescent="0.25">
      <c r="M1795" s="8"/>
      <c r="N1795" s="124"/>
      <c r="O1795" s="124"/>
      <c r="P1795" s="124"/>
      <c r="Q1795" s="124"/>
      <c r="R1795" s="124"/>
      <c r="S1795" s="124"/>
    </row>
    <row r="1796" spans="13:19" x14ac:dyDescent="0.25">
      <c r="M1796" s="8"/>
      <c r="N1796" s="124"/>
      <c r="O1796" s="124"/>
      <c r="P1796" s="124"/>
      <c r="Q1796" s="124"/>
      <c r="R1796" s="124"/>
      <c r="S1796" s="124"/>
    </row>
    <row r="1797" spans="13:19" x14ac:dyDescent="0.25">
      <c r="M1797" s="8"/>
      <c r="N1797" s="124"/>
      <c r="O1797" s="124"/>
      <c r="P1797" s="124"/>
      <c r="Q1797" s="124"/>
      <c r="R1797" s="124"/>
      <c r="S1797" s="124"/>
    </row>
    <row r="1798" spans="13:19" x14ac:dyDescent="0.25">
      <c r="M1798" s="8"/>
      <c r="N1798" s="124"/>
      <c r="O1798" s="124"/>
      <c r="P1798" s="124"/>
      <c r="Q1798" s="124"/>
      <c r="R1798" s="124"/>
      <c r="S1798" s="124"/>
    </row>
    <row r="1799" spans="13:19" x14ac:dyDescent="0.25">
      <c r="M1799" s="8"/>
      <c r="N1799" s="124"/>
      <c r="O1799" s="124"/>
      <c r="P1799" s="124"/>
      <c r="Q1799" s="124"/>
      <c r="R1799" s="124"/>
      <c r="S1799" s="124"/>
    </row>
    <row r="1800" spans="13:19" x14ac:dyDescent="0.25">
      <c r="M1800" s="8"/>
      <c r="N1800" s="124"/>
      <c r="O1800" s="124"/>
      <c r="P1800" s="124"/>
      <c r="Q1800" s="124"/>
      <c r="R1800" s="124"/>
      <c r="S1800" s="124"/>
    </row>
    <row r="1801" spans="13:19" x14ac:dyDescent="0.25">
      <c r="M1801" s="8"/>
      <c r="N1801" s="124"/>
      <c r="O1801" s="124"/>
      <c r="P1801" s="124"/>
      <c r="Q1801" s="124"/>
      <c r="R1801" s="124"/>
      <c r="S1801" s="124"/>
    </row>
    <row r="1802" spans="13:19" x14ac:dyDescent="0.25">
      <c r="M1802" s="8"/>
      <c r="N1802" s="124"/>
      <c r="O1802" s="124"/>
      <c r="P1802" s="124"/>
      <c r="Q1802" s="124"/>
      <c r="R1802" s="124"/>
      <c r="S1802" s="124"/>
    </row>
    <row r="1803" spans="13:19" x14ac:dyDescent="0.25">
      <c r="M1803" s="8"/>
      <c r="N1803" s="124"/>
      <c r="O1803" s="124"/>
      <c r="P1803" s="124"/>
      <c r="Q1803" s="124"/>
      <c r="R1803" s="124"/>
      <c r="S1803" s="124"/>
    </row>
    <row r="1804" spans="13:19" x14ac:dyDescent="0.25">
      <c r="M1804" s="8"/>
      <c r="N1804" s="124"/>
      <c r="O1804" s="124"/>
      <c r="P1804" s="124"/>
      <c r="Q1804" s="124"/>
      <c r="R1804" s="124"/>
      <c r="S1804" s="124"/>
    </row>
    <row r="1805" spans="13:19" x14ac:dyDescent="0.25">
      <c r="M1805" s="8"/>
      <c r="N1805" s="124"/>
      <c r="O1805" s="124"/>
      <c r="P1805" s="124"/>
      <c r="Q1805" s="124"/>
      <c r="R1805" s="124"/>
      <c r="S1805" s="124"/>
    </row>
    <row r="1806" spans="13:19" x14ac:dyDescent="0.25">
      <c r="M1806" s="8"/>
      <c r="N1806" s="124"/>
      <c r="O1806" s="124"/>
      <c r="P1806" s="124"/>
      <c r="Q1806" s="124"/>
      <c r="R1806" s="124"/>
      <c r="S1806" s="124"/>
    </row>
    <row r="1807" spans="13:19" x14ac:dyDescent="0.25">
      <c r="M1807" s="8"/>
      <c r="N1807" s="124"/>
      <c r="O1807" s="124"/>
      <c r="P1807" s="124"/>
      <c r="Q1807" s="124"/>
      <c r="R1807" s="124"/>
      <c r="S1807" s="124"/>
    </row>
    <row r="1808" spans="13:19" x14ac:dyDescent="0.25">
      <c r="M1808" s="8"/>
      <c r="N1808" s="124"/>
      <c r="O1808" s="124"/>
      <c r="P1808" s="124"/>
      <c r="Q1808" s="124"/>
      <c r="R1808" s="124"/>
      <c r="S1808" s="124"/>
    </row>
    <row r="1809" spans="13:19" x14ac:dyDescent="0.25">
      <c r="M1809" s="8"/>
      <c r="N1809" s="124"/>
      <c r="O1809" s="124"/>
      <c r="P1809" s="124"/>
      <c r="Q1809" s="124"/>
      <c r="R1809" s="124"/>
      <c r="S1809" s="124"/>
    </row>
    <row r="1810" spans="13:19" x14ac:dyDescent="0.25">
      <c r="M1810" s="8"/>
      <c r="N1810" s="124"/>
      <c r="O1810" s="124"/>
      <c r="P1810" s="124"/>
      <c r="Q1810" s="124"/>
      <c r="R1810" s="124"/>
      <c r="S1810" s="124"/>
    </row>
    <row r="1811" spans="13:19" x14ac:dyDescent="0.25">
      <c r="M1811" s="8"/>
      <c r="N1811" s="124"/>
      <c r="O1811" s="124"/>
      <c r="P1811" s="124"/>
      <c r="Q1811" s="124"/>
      <c r="R1811" s="124"/>
      <c r="S1811" s="124"/>
    </row>
    <row r="1812" spans="13:19" x14ac:dyDescent="0.25">
      <c r="M1812" s="8"/>
      <c r="N1812" s="124"/>
      <c r="O1812" s="124"/>
      <c r="P1812" s="124"/>
      <c r="Q1812" s="124"/>
      <c r="R1812" s="124"/>
      <c r="S1812" s="124"/>
    </row>
    <row r="1813" spans="13:19" x14ac:dyDescent="0.25">
      <c r="M1813" s="8"/>
      <c r="N1813" s="124"/>
      <c r="O1813" s="124"/>
      <c r="P1813" s="124"/>
      <c r="Q1813" s="124"/>
      <c r="R1813" s="124"/>
      <c r="S1813" s="124"/>
    </row>
    <row r="1814" spans="13:19" x14ac:dyDescent="0.25">
      <c r="M1814" s="8"/>
      <c r="N1814" s="124"/>
      <c r="O1814" s="124"/>
      <c r="P1814" s="124"/>
      <c r="Q1814" s="124"/>
      <c r="R1814" s="124"/>
      <c r="S1814" s="124"/>
    </row>
    <row r="1815" spans="13:19" x14ac:dyDescent="0.25">
      <c r="M1815" s="8"/>
      <c r="N1815" s="124"/>
      <c r="O1815" s="124"/>
      <c r="P1815" s="124"/>
      <c r="Q1815" s="124"/>
      <c r="R1815" s="124"/>
      <c r="S1815" s="124"/>
    </row>
    <row r="1816" spans="13:19" x14ac:dyDescent="0.25">
      <c r="M1816" s="8"/>
      <c r="N1816" s="124"/>
      <c r="O1816" s="124"/>
      <c r="P1816" s="124"/>
      <c r="Q1816" s="124"/>
      <c r="R1816" s="124"/>
      <c r="S1816" s="124"/>
    </row>
    <row r="1817" spans="13:19" x14ac:dyDescent="0.25">
      <c r="M1817" s="8"/>
      <c r="N1817" s="124"/>
      <c r="O1817" s="124"/>
      <c r="P1817" s="124"/>
      <c r="Q1817" s="124"/>
      <c r="R1817" s="124"/>
      <c r="S1817" s="124"/>
    </row>
    <row r="1818" spans="13:19" x14ac:dyDescent="0.25">
      <c r="M1818" s="8"/>
      <c r="N1818" s="124"/>
      <c r="O1818" s="124"/>
      <c r="P1818" s="124"/>
      <c r="Q1818" s="124"/>
      <c r="R1818" s="124"/>
      <c r="S1818" s="124"/>
    </row>
    <row r="1819" spans="13:19" x14ac:dyDescent="0.25">
      <c r="M1819" s="8"/>
      <c r="N1819" s="124"/>
      <c r="O1819" s="124"/>
      <c r="P1819" s="124"/>
      <c r="Q1819" s="124"/>
      <c r="R1819" s="124"/>
      <c r="S1819" s="124"/>
    </row>
    <row r="1820" spans="13:19" x14ac:dyDescent="0.25">
      <c r="M1820" s="8"/>
      <c r="N1820" s="124"/>
      <c r="O1820" s="124"/>
      <c r="P1820" s="124"/>
      <c r="Q1820" s="124"/>
      <c r="R1820" s="124"/>
      <c r="S1820" s="124"/>
    </row>
    <row r="1821" spans="13:19" x14ac:dyDescent="0.25">
      <c r="M1821" s="8"/>
      <c r="N1821" s="124"/>
      <c r="O1821" s="124"/>
      <c r="P1821" s="124"/>
      <c r="Q1821" s="124"/>
      <c r="R1821" s="124"/>
      <c r="S1821" s="124"/>
    </row>
    <row r="1822" spans="13:19" x14ac:dyDescent="0.25">
      <c r="M1822" s="8"/>
      <c r="N1822" s="124"/>
      <c r="O1822" s="124"/>
      <c r="P1822" s="124"/>
      <c r="Q1822" s="124"/>
      <c r="R1822" s="124"/>
      <c r="S1822" s="124"/>
    </row>
    <row r="1823" spans="13:19" x14ac:dyDescent="0.25">
      <c r="M1823" s="8"/>
      <c r="N1823" s="124"/>
      <c r="O1823" s="124"/>
      <c r="P1823" s="124"/>
      <c r="Q1823" s="124"/>
      <c r="R1823" s="124"/>
      <c r="S1823" s="124"/>
    </row>
    <row r="1824" spans="13:19" x14ac:dyDescent="0.25">
      <c r="M1824" s="8"/>
      <c r="N1824" s="124"/>
      <c r="O1824" s="124"/>
      <c r="P1824" s="124"/>
      <c r="Q1824" s="124"/>
      <c r="R1824" s="124"/>
      <c r="S1824" s="124"/>
    </row>
    <row r="1825" spans="13:19" x14ac:dyDescent="0.25">
      <c r="M1825" s="8"/>
      <c r="N1825" s="124"/>
      <c r="O1825" s="124"/>
      <c r="P1825" s="124"/>
      <c r="Q1825" s="124"/>
      <c r="R1825" s="124"/>
      <c r="S1825" s="124"/>
    </row>
    <row r="1826" spans="13:19" x14ac:dyDescent="0.25">
      <c r="M1826" s="8"/>
      <c r="N1826" s="124"/>
      <c r="O1826" s="124"/>
      <c r="P1826" s="124"/>
      <c r="Q1826" s="124"/>
      <c r="R1826" s="124"/>
      <c r="S1826" s="124"/>
    </row>
    <row r="1827" spans="13:19" x14ac:dyDescent="0.25">
      <c r="M1827" s="8"/>
      <c r="N1827" s="124"/>
      <c r="O1827" s="124"/>
      <c r="P1827" s="124"/>
      <c r="Q1827" s="124"/>
      <c r="R1827" s="124"/>
      <c r="S1827" s="124"/>
    </row>
    <row r="1828" spans="13:19" x14ac:dyDescent="0.25">
      <c r="M1828" s="8"/>
      <c r="N1828" s="124"/>
      <c r="O1828" s="124"/>
      <c r="P1828" s="124"/>
      <c r="Q1828" s="124"/>
      <c r="R1828" s="124"/>
      <c r="S1828" s="124"/>
    </row>
    <row r="1829" spans="13:19" x14ac:dyDescent="0.25">
      <c r="M1829" s="8"/>
      <c r="N1829" s="124"/>
      <c r="O1829" s="124"/>
      <c r="P1829" s="124"/>
      <c r="Q1829" s="124"/>
      <c r="R1829" s="124"/>
      <c r="S1829" s="124"/>
    </row>
    <row r="1830" spans="13:19" x14ac:dyDescent="0.25">
      <c r="M1830" s="8"/>
      <c r="N1830" s="124"/>
      <c r="O1830" s="124"/>
      <c r="P1830" s="124"/>
      <c r="Q1830" s="124"/>
      <c r="R1830" s="124"/>
      <c r="S1830" s="124"/>
    </row>
    <row r="1831" spans="13:19" x14ac:dyDescent="0.25">
      <c r="M1831" s="8"/>
      <c r="N1831" s="124"/>
      <c r="O1831" s="124"/>
      <c r="P1831" s="124"/>
      <c r="Q1831" s="124"/>
      <c r="R1831" s="124"/>
      <c r="S1831" s="124"/>
    </row>
    <row r="1832" spans="13:19" x14ac:dyDescent="0.25">
      <c r="M1832" s="8"/>
      <c r="N1832" s="124"/>
      <c r="O1832" s="124"/>
      <c r="P1832" s="124"/>
      <c r="Q1832" s="124"/>
      <c r="R1832" s="124"/>
      <c r="S1832" s="124"/>
    </row>
    <row r="1833" spans="13:19" x14ac:dyDescent="0.25">
      <c r="M1833" s="8"/>
      <c r="N1833" s="124"/>
      <c r="O1833" s="124"/>
      <c r="P1833" s="124"/>
      <c r="Q1833" s="124"/>
      <c r="R1833" s="124"/>
      <c r="S1833" s="124"/>
    </row>
    <row r="1834" spans="13:19" x14ac:dyDescent="0.25">
      <c r="M1834" s="8"/>
      <c r="N1834" s="124"/>
      <c r="O1834" s="124"/>
      <c r="P1834" s="124"/>
      <c r="Q1834" s="124"/>
      <c r="R1834" s="124"/>
      <c r="S1834" s="124"/>
    </row>
    <row r="1835" spans="13:19" x14ac:dyDescent="0.25">
      <c r="M1835" s="8"/>
      <c r="N1835" s="124"/>
      <c r="O1835" s="124"/>
      <c r="P1835" s="124"/>
      <c r="Q1835" s="124"/>
      <c r="R1835" s="124"/>
      <c r="S1835" s="124"/>
    </row>
    <row r="1836" spans="13:19" x14ac:dyDescent="0.25">
      <c r="M1836" s="8"/>
      <c r="N1836" s="124"/>
      <c r="O1836" s="124"/>
      <c r="P1836" s="124"/>
      <c r="Q1836" s="124"/>
      <c r="R1836" s="124"/>
      <c r="S1836" s="124"/>
    </row>
    <row r="1837" spans="13:19" x14ac:dyDescent="0.25">
      <c r="M1837" s="8"/>
      <c r="N1837" s="124"/>
      <c r="O1837" s="124"/>
      <c r="P1837" s="124"/>
      <c r="Q1837" s="124"/>
      <c r="R1837" s="124"/>
      <c r="S1837" s="124"/>
    </row>
    <row r="1838" spans="13:19" x14ac:dyDescent="0.25">
      <c r="M1838" s="8"/>
      <c r="N1838" s="124"/>
      <c r="O1838" s="124"/>
      <c r="P1838" s="124"/>
      <c r="Q1838" s="124"/>
      <c r="R1838" s="124"/>
      <c r="S1838" s="124"/>
    </row>
    <row r="1839" spans="13:19" x14ac:dyDescent="0.25">
      <c r="M1839" s="8"/>
      <c r="N1839" s="124"/>
      <c r="O1839" s="124"/>
      <c r="P1839" s="124"/>
      <c r="Q1839" s="124"/>
      <c r="R1839" s="124"/>
      <c r="S1839" s="124"/>
    </row>
    <row r="1840" spans="13:19" x14ac:dyDescent="0.25">
      <c r="M1840" s="8"/>
      <c r="N1840" s="124"/>
      <c r="O1840" s="124"/>
      <c r="P1840" s="124"/>
      <c r="Q1840" s="124"/>
      <c r="R1840" s="124"/>
      <c r="S1840" s="124"/>
    </row>
    <row r="1841" spans="13:19" x14ac:dyDescent="0.25">
      <c r="M1841" s="8"/>
      <c r="N1841" s="124"/>
      <c r="O1841" s="124"/>
      <c r="P1841" s="124"/>
      <c r="Q1841" s="124"/>
      <c r="R1841" s="124"/>
      <c r="S1841" s="124"/>
    </row>
    <row r="1842" spans="13:19" x14ac:dyDescent="0.25">
      <c r="M1842" s="8"/>
      <c r="N1842" s="124"/>
      <c r="O1842" s="124"/>
      <c r="P1842" s="124"/>
      <c r="Q1842" s="124"/>
      <c r="R1842" s="124"/>
      <c r="S1842" s="124"/>
    </row>
    <row r="1843" spans="13:19" x14ac:dyDescent="0.25">
      <c r="M1843" s="8"/>
      <c r="N1843" s="124"/>
      <c r="O1843" s="124"/>
      <c r="P1843" s="124"/>
      <c r="Q1843" s="124"/>
      <c r="R1843" s="124"/>
      <c r="S1843" s="124"/>
    </row>
    <row r="1844" spans="13:19" x14ac:dyDescent="0.25">
      <c r="M1844" s="8"/>
      <c r="N1844" s="124"/>
      <c r="O1844" s="124"/>
      <c r="P1844" s="124"/>
      <c r="Q1844" s="124"/>
      <c r="R1844" s="124"/>
      <c r="S1844" s="124"/>
    </row>
    <row r="1845" spans="13:19" x14ac:dyDescent="0.25">
      <c r="M1845" s="8"/>
      <c r="N1845" s="124"/>
      <c r="O1845" s="124"/>
      <c r="P1845" s="124"/>
      <c r="Q1845" s="124"/>
      <c r="R1845" s="124"/>
      <c r="S1845" s="124"/>
    </row>
    <row r="1846" spans="13:19" x14ac:dyDescent="0.25">
      <c r="M1846" s="8"/>
      <c r="N1846" s="124"/>
      <c r="O1846" s="124"/>
      <c r="P1846" s="124"/>
      <c r="Q1846" s="124"/>
      <c r="R1846" s="124"/>
      <c r="S1846" s="124"/>
    </row>
    <row r="1847" spans="13:19" x14ac:dyDescent="0.25">
      <c r="M1847" s="8"/>
      <c r="N1847" s="124"/>
      <c r="O1847" s="124"/>
      <c r="P1847" s="124"/>
      <c r="Q1847" s="124"/>
      <c r="R1847" s="124"/>
      <c r="S1847" s="124"/>
    </row>
    <row r="1848" spans="13:19" x14ac:dyDescent="0.25">
      <c r="M1848" s="8"/>
      <c r="N1848" s="124"/>
      <c r="O1848" s="124"/>
      <c r="P1848" s="124"/>
      <c r="Q1848" s="124"/>
      <c r="R1848" s="124"/>
      <c r="S1848" s="124"/>
    </row>
    <row r="1849" spans="13:19" x14ac:dyDescent="0.25">
      <c r="M1849" s="8"/>
      <c r="N1849" s="124"/>
      <c r="O1849" s="124"/>
      <c r="P1849" s="124"/>
      <c r="Q1849" s="124"/>
      <c r="R1849" s="124"/>
      <c r="S1849" s="124"/>
    </row>
    <row r="1850" spans="13:19" x14ac:dyDescent="0.25">
      <c r="M1850" s="8"/>
      <c r="N1850" s="124"/>
      <c r="O1850" s="124"/>
      <c r="P1850" s="124"/>
      <c r="Q1850" s="124"/>
      <c r="R1850" s="124"/>
      <c r="S1850" s="124"/>
    </row>
    <row r="1851" spans="13:19" x14ac:dyDescent="0.25">
      <c r="M1851" s="8"/>
      <c r="N1851" s="124"/>
      <c r="O1851" s="124"/>
      <c r="P1851" s="124"/>
      <c r="Q1851" s="124"/>
      <c r="R1851" s="124"/>
      <c r="S1851" s="124"/>
    </row>
    <row r="1852" spans="13:19" x14ac:dyDescent="0.25">
      <c r="M1852" s="8"/>
      <c r="N1852" s="124"/>
      <c r="O1852" s="124"/>
      <c r="P1852" s="124"/>
      <c r="Q1852" s="124"/>
      <c r="R1852" s="124"/>
      <c r="S1852" s="124"/>
    </row>
    <row r="1853" spans="13:19" x14ac:dyDescent="0.25">
      <c r="M1853" s="8"/>
      <c r="N1853" s="124"/>
      <c r="O1853" s="124"/>
      <c r="P1853" s="124"/>
      <c r="Q1853" s="124"/>
      <c r="R1853" s="124"/>
      <c r="S1853" s="124"/>
    </row>
    <row r="1854" spans="13:19" x14ac:dyDescent="0.25">
      <c r="M1854" s="8"/>
      <c r="N1854" s="124"/>
      <c r="O1854" s="124"/>
      <c r="P1854" s="124"/>
      <c r="Q1854" s="124"/>
      <c r="R1854" s="124"/>
      <c r="S1854" s="124"/>
    </row>
    <row r="1855" spans="13:19" x14ac:dyDescent="0.25">
      <c r="M1855" s="8"/>
      <c r="N1855" s="124"/>
      <c r="O1855" s="124"/>
      <c r="P1855" s="124"/>
      <c r="Q1855" s="124"/>
      <c r="R1855" s="124"/>
      <c r="S1855" s="124"/>
    </row>
    <row r="1856" spans="13:19" x14ac:dyDescent="0.25">
      <c r="M1856" s="8"/>
      <c r="N1856" s="124"/>
      <c r="O1856" s="124"/>
      <c r="P1856" s="124"/>
      <c r="Q1856" s="124"/>
      <c r="R1856" s="124"/>
      <c r="S1856" s="124"/>
    </row>
    <row r="1857" spans="13:19" x14ac:dyDescent="0.25">
      <c r="M1857" s="8"/>
      <c r="N1857" s="124"/>
      <c r="O1857" s="124"/>
      <c r="P1857" s="124"/>
      <c r="Q1857" s="124"/>
      <c r="R1857" s="124"/>
      <c r="S1857" s="124"/>
    </row>
    <row r="1858" spans="13:19" x14ac:dyDescent="0.25">
      <c r="M1858" s="8"/>
      <c r="N1858" s="124"/>
      <c r="O1858" s="124"/>
      <c r="P1858" s="124"/>
      <c r="Q1858" s="124"/>
      <c r="R1858" s="124"/>
      <c r="S1858" s="124"/>
    </row>
    <row r="1859" spans="13:19" x14ac:dyDescent="0.25">
      <c r="M1859" s="8"/>
      <c r="N1859" s="124"/>
      <c r="O1859" s="124"/>
      <c r="P1859" s="124"/>
      <c r="Q1859" s="124"/>
      <c r="R1859" s="124"/>
      <c r="S1859" s="124"/>
    </row>
    <row r="1860" spans="13:19" x14ac:dyDescent="0.25">
      <c r="M1860" s="8"/>
      <c r="N1860" s="124"/>
      <c r="O1860" s="124"/>
      <c r="P1860" s="124"/>
      <c r="Q1860" s="124"/>
      <c r="R1860" s="124"/>
      <c r="S1860" s="124"/>
    </row>
    <row r="1861" spans="13:19" x14ac:dyDescent="0.25">
      <c r="M1861" s="8"/>
      <c r="N1861" s="124"/>
      <c r="O1861" s="124"/>
      <c r="P1861" s="124"/>
      <c r="Q1861" s="124"/>
      <c r="R1861" s="124"/>
      <c r="S1861" s="124"/>
    </row>
    <row r="1862" spans="13:19" x14ac:dyDescent="0.25">
      <c r="M1862" s="8"/>
      <c r="N1862" s="124"/>
      <c r="O1862" s="124"/>
      <c r="P1862" s="124"/>
      <c r="Q1862" s="124"/>
      <c r="R1862" s="124"/>
      <c r="S1862" s="124"/>
    </row>
    <row r="1863" spans="13:19" x14ac:dyDescent="0.25">
      <c r="M1863" s="8"/>
      <c r="N1863" s="124"/>
      <c r="O1863" s="124"/>
      <c r="P1863" s="124"/>
      <c r="Q1863" s="124"/>
      <c r="R1863" s="124"/>
      <c r="S1863" s="124"/>
    </row>
    <row r="1864" spans="13:19" x14ac:dyDescent="0.25">
      <c r="M1864" s="8"/>
      <c r="N1864" s="124"/>
      <c r="O1864" s="124"/>
      <c r="P1864" s="124"/>
      <c r="Q1864" s="124"/>
      <c r="R1864" s="124"/>
      <c r="S1864" s="124"/>
    </row>
    <row r="1865" spans="13:19" x14ac:dyDescent="0.25">
      <c r="M1865" s="8"/>
      <c r="N1865" s="124"/>
      <c r="O1865" s="124"/>
      <c r="P1865" s="124"/>
      <c r="Q1865" s="124"/>
      <c r="R1865" s="124"/>
      <c r="S1865" s="124"/>
    </row>
    <row r="1866" spans="13:19" x14ac:dyDescent="0.25">
      <c r="M1866" s="8"/>
      <c r="N1866" s="124"/>
      <c r="O1866" s="124"/>
      <c r="P1866" s="124"/>
      <c r="Q1866" s="124"/>
      <c r="R1866" s="124"/>
      <c r="S1866" s="124"/>
    </row>
    <row r="1867" spans="13:19" x14ac:dyDescent="0.25">
      <c r="M1867" s="8"/>
      <c r="N1867" s="124"/>
      <c r="O1867" s="124"/>
      <c r="P1867" s="124"/>
      <c r="Q1867" s="124"/>
      <c r="R1867" s="124"/>
      <c r="S1867" s="124"/>
    </row>
    <row r="1868" spans="13:19" x14ac:dyDescent="0.25">
      <c r="M1868" s="8"/>
      <c r="N1868" s="124"/>
      <c r="O1868" s="124"/>
      <c r="P1868" s="124"/>
      <c r="Q1868" s="124"/>
      <c r="R1868" s="124"/>
      <c r="S1868" s="124"/>
    </row>
    <row r="1869" spans="13:19" x14ac:dyDescent="0.25">
      <c r="M1869" s="8"/>
      <c r="N1869" s="124"/>
      <c r="O1869" s="124"/>
      <c r="P1869" s="124"/>
      <c r="Q1869" s="124"/>
      <c r="R1869" s="124"/>
      <c r="S1869" s="124"/>
    </row>
    <row r="1870" spans="13:19" x14ac:dyDescent="0.25">
      <c r="M1870" s="8"/>
      <c r="N1870" s="124"/>
      <c r="O1870" s="124"/>
      <c r="P1870" s="124"/>
      <c r="Q1870" s="124"/>
      <c r="R1870" s="124"/>
      <c r="S1870" s="124"/>
    </row>
    <row r="1871" spans="13:19" x14ac:dyDescent="0.25">
      <c r="M1871" s="8"/>
      <c r="N1871" s="124"/>
      <c r="O1871" s="124"/>
      <c r="P1871" s="124"/>
      <c r="Q1871" s="124"/>
      <c r="R1871" s="124"/>
      <c r="S1871" s="124"/>
    </row>
    <row r="1872" spans="13:19" x14ac:dyDescent="0.25">
      <c r="M1872" s="8"/>
      <c r="N1872" s="124"/>
      <c r="O1872" s="124"/>
      <c r="P1872" s="124"/>
      <c r="Q1872" s="124"/>
      <c r="R1872" s="124"/>
      <c r="S1872" s="124"/>
    </row>
    <row r="1873" spans="13:19" x14ac:dyDescent="0.25">
      <c r="M1873" s="8"/>
      <c r="N1873" s="124"/>
      <c r="O1873" s="124"/>
      <c r="P1873" s="124"/>
      <c r="Q1873" s="124"/>
      <c r="R1873" s="124"/>
      <c r="S1873" s="124"/>
    </row>
    <row r="1874" spans="13:19" x14ac:dyDescent="0.25">
      <c r="M1874" s="8"/>
      <c r="N1874" s="124"/>
      <c r="O1874" s="124"/>
      <c r="P1874" s="124"/>
      <c r="Q1874" s="124"/>
      <c r="R1874" s="124"/>
      <c r="S1874" s="124"/>
    </row>
    <row r="1875" spans="13:19" x14ac:dyDescent="0.25">
      <c r="M1875" s="8"/>
      <c r="N1875" s="124"/>
      <c r="O1875" s="124"/>
      <c r="P1875" s="124"/>
      <c r="Q1875" s="124"/>
      <c r="R1875" s="124"/>
      <c r="S1875" s="124"/>
    </row>
    <row r="1876" spans="13:19" x14ac:dyDescent="0.25">
      <c r="M1876" s="8"/>
      <c r="N1876" s="124"/>
      <c r="O1876" s="124"/>
      <c r="P1876" s="124"/>
      <c r="Q1876" s="124"/>
      <c r="R1876" s="124"/>
      <c r="S1876" s="124"/>
    </row>
    <row r="1877" spans="13:19" x14ac:dyDescent="0.25">
      <c r="M1877" s="8"/>
      <c r="N1877" s="124"/>
      <c r="O1877" s="124"/>
      <c r="P1877" s="124"/>
      <c r="Q1877" s="124"/>
      <c r="R1877" s="124"/>
      <c r="S1877" s="124"/>
    </row>
    <row r="1878" spans="13:19" x14ac:dyDescent="0.25">
      <c r="M1878" s="8"/>
      <c r="N1878" s="124"/>
      <c r="O1878" s="124"/>
      <c r="P1878" s="124"/>
      <c r="Q1878" s="124"/>
      <c r="R1878" s="124"/>
      <c r="S1878" s="124"/>
    </row>
    <row r="1879" spans="13:19" x14ac:dyDescent="0.25">
      <c r="M1879" s="8"/>
      <c r="N1879" s="124"/>
      <c r="O1879" s="124"/>
      <c r="P1879" s="124"/>
      <c r="Q1879" s="124"/>
      <c r="R1879" s="124"/>
      <c r="S1879" s="124"/>
    </row>
    <row r="1880" spans="13:19" x14ac:dyDescent="0.25">
      <c r="M1880" s="8"/>
      <c r="N1880" s="124"/>
      <c r="O1880" s="124"/>
      <c r="P1880" s="124"/>
      <c r="Q1880" s="124"/>
      <c r="R1880" s="124"/>
      <c r="S1880" s="124"/>
    </row>
    <row r="1881" spans="13:19" x14ac:dyDescent="0.25">
      <c r="M1881" s="8"/>
      <c r="N1881" s="124"/>
      <c r="O1881" s="124"/>
      <c r="P1881" s="124"/>
      <c r="Q1881" s="124"/>
      <c r="R1881" s="124"/>
      <c r="S1881" s="124"/>
    </row>
    <row r="1882" spans="13:19" x14ac:dyDescent="0.25">
      <c r="M1882" s="8"/>
      <c r="N1882" s="124"/>
      <c r="O1882" s="124"/>
      <c r="P1882" s="124"/>
      <c r="Q1882" s="124"/>
      <c r="R1882" s="124"/>
      <c r="S1882" s="124"/>
    </row>
    <row r="1883" spans="13:19" x14ac:dyDescent="0.25">
      <c r="M1883" s="8"/>
      <c r="N1883" s="124"/>
      <c r="O1883" s="124"/>
      <c r="P1883" s="124"/>
      <c r="Q1883" s="124"/>
      <c r="R1883" s="124"/>
      <c r="S1883" s="124"/>
    </row>
    <row r="1884" spans="13:19" x14ac:dyDescent="0.25">
      <c r="M1884" s="8"/>
      <c r="N1884" s="124"/>
      <c r="O1884" s="124"/>
      <c r="P1884" s="124"/>
      <c r="Q1884" s="124"/>
      <c r="R1884" s="124"/>
      <c r="S1884" s="124"/>
    </row>
    <row r="1885" spans="13:19" x14ac:dyDescent="0.25">
      <c r="M1885" s="8"/>
      <c r="N1885" s="124"/>
      <c r="O1885" s="124"/>
      <c r="P1885" s="124"/>
      <c r="Q1885" s="124"/>
      <c r="R1885" s="124"/>
      <c r="S1885" s="124"/>
    </row>
    <row r="1886" spans="13:19" x14ac:dyDescent="0.25">
      <c r="M1886" s="8"/>
      <c r="N1886" s="124"/>
      <c r="O1886" s="124"/>
      <c r="P1886" s="124"/>
      <c r="Q1886" s="124"/>
      <c r="R1886" s="124"/>
      <c r="S1886" s="124"/>
    </row>
    <row r="1887" spans="13:19" x14ac:dyDescent="0.25">
      <c r="M1887" s="8"/>
      <c r="N1887" s="124"/>
      <c r="O1887" s="124"/>
      <c r="P1887" s="124"/>
      <c r="Q1887" s="124"/>
      <c r="R1887" s="124"/>
      <c r="S1887" s="124"/>
    </row>
    <row r="1888" spans="13:19" x14ac:dyDescent="0.25">
      <c r="M1888" s="8"/>
      <c r="N1888" s="124"/>
      <c r="O1888" s="124"/>
      <c r="P1888" s="124"/>
      <c r="Q1888" s="124"/>
      <c r="R1888" s="124"/>
      <c r="S1888" s="124"/>
    </row>
    <row r="1889" spans="13:19" x14ac:dyDescent="0.25">
      <c r="M1889" s="8"/>
      <c r="N1889" s="124"/>
      <c r="O1889" s="124"/>
      <c r="P1889" s="124"/>
      <c r="Q1889" s="124"/>
      <c r="R1889" s="124"/>
      <c r="S1889" s="124"/>
    </row>
    <row r="1890" spans="13:19" x14ac:dyDescent="0.25">
      <c r="M1890" s="8"/>
      <c r="N1890" s="124"/>
      <c r="O1890" s="124"/>
      <c r="P1890" s="124"/>
      <c r="Q1890" s="124"/>
      <c r="R1890" s="124"/>
      <c r="S1890" s="124"/>
    </row>
    <row r="1891" spans="13:19" x14ac:dyDescent="0.25">
      <c r="M1891" s="8"/>
      <c r="N1891" s="124"/>
      <c r="O1891" s="124"/>
      <c r="P1891" s="124"/>
      <c r="Q1891" s="124"/>
      <c r="R1891" s="124"/>
      <c r="S1891" s="124"/>
    </row>
    <row r="1892" spans="13:19" x14ac:dyDescent="0.25">
      <c r="M1892" s="8"/>
      <c r="N1892" s="124"/>
      <c r="O1892" s="124"/>
      <c r="P1892" s="124"/>
      <c r="Q1892" s="124"/>
      <c r="R1892" s="124"/>
      <c r="S1892" s="124"/>
    </row>
    <row r="1893" spans="13:19" x14ac:dyDescent="0.25">
      <c r="M1893" s="8"/>
      <c r="N1893" s="124"/>
      <c r="O1893" s="124"/>
      <c r="P1893" s="124"/>
      <c r="Q1893" s="124"/>
      <c r="R1893" s="124"/>
      <c r="S1893" s="124"/>
    </row>
    <row r="1894" spans="13:19" x14ac:dyDescent="0.25">
      <c r="M1894" s="8"/>
      <c r="N1894" s="124"/>
      <c r="O1894" s="124"/>
      <c r="P1894" s="124"/>
      <c r="Q1894" s="124"/>
      <c r="R1894" s="124"/>
      <c r="S1894" s="124"/>
    </row>
    <row r="1895" spans="13:19" x14ac:dyDescent="0.25">
      <c r="M1895" s="8"/>
      <c r="N1895" s="124"/>
      <c r="O1895" s="124"/>
      <c r="P1895" s="124"/>
      <c r="Q1895" s="124"/>
      <c r="R1895" s="124"/>
      <c r="S1895" s="124"/>
    </row>
    <row r="1896" spans="13:19" x14ac:dyDescent="0.25">
      <c r="M1896" s="8"/>
      <c r="N1896" s="124"/>
      <c r="O1896" s="124"/>
      <c r="P1896" s="124"/>
      <c r="Q1896" s="124"/>
      <c r="R1896" s="124"/>
      <c r="S1896" s="124"/>
    </row>
    <row r="1897" spans="13:19" x14ac:dyDescent="0.25">
      <c r="M1897" s="8"/>
      <c r="N1897" s="124"/>
      <c r="O1897" s="124"/>
      <c r="P1897" s="124"/>
      <c r="Q1897" s="124"/>
      <c r="R1897" s="124"/>
      <c r="S1897" s="124"/>
    </row>
    <row r="1898" spans="13:19" x14ac:dyDescent="0.25">
      <c r="M1898" s="8"/>
      <c r="N1898" s="124"/>
      <c r="O1898" s="124"/>
      <c r="P1898" s="124"/>
      <c r="Q1898" s="124"/>
      <c r="R1898" s="124"/>
      <c r="S1898" s="124"/>
    </row>
    <row r="1899" spans="13:19" x14ac:dyDescent="0.25">
      <c r="M1899" s="8"/>
      <c r="N1899" s="124"/>
      <c r="O1899" s="124"/>
      <c r="P1899" s="124"/>
      <c r="Q1899" s="124"/>
      <c r="R1899" s="124"/>
      <c r="S1899" s="124"/>
    </row>
    <row r="1900" spans="13:19" x14ac:dyDescent="0.25">
      <c r="M1900" s="8"/>
      <c r="N1900" s="124"/>
      <c r="O1900" s="124"/>
      <c r="P1900" s="124"/>
      <c r="Q1900" s="124"/>
      <c r="R1900" s="124"/>
      <c r="S1900" s="124"/>
    </row>
    <row r="1901" spans="13:19" x14ac:dyDescent="0.25">
      <c r="M1901" s="8"/>
      <c r="N1901" s="124"/>
      <c r="O1901" s="124"/>
      <c r="P1901" s="124"/>
      <c r="Q1901" s="124"/>
      <c r="R1901" s="124"/>
      <c r="S1901" s="124"/>
    </row>
    <row r="1902" spans="13:19" x14ac:dyDescent="0.25">
      <c r="M1902" s="8"/>
      <c r="N1902" s="124"/>
      <c r="O1902" s="124"/>
      <c r="P1902" s="124"/>
      <c r="Q1902" s="124"/>
      <c r="R1902" s="124"/>
      <c r="S1902" s="124"/>
    </row>
    <row r="1903" spans="13:19" x14ac:dyDescent="0.25">
      <c r="M1903" s="8"/>
      <c r="N1903" s="124"/>
      <c r="O1903" s="124"/>
      <c r="P1903" s="124"/>
      <c r="Q1903" s="124"/>
      <c r="R1903" s="124"/>
      <c r="S1903" s="124"/>
    </row>
    <row r="1904" spans="13:19" x14ac:dyDescent="0.25">
      <c r="M1904" s="8"/>
      <c r="N1904" s="124"/>
      <c r="O1904" s="124"/>
      <c r="P1904" s="124"/>
      <c r="Q1904" s="124"/>
      <c r="R1904" s="124"/>
      <c r="S1904" s="124"/>
    </row>
    <row r="1905" spans="13:19" x14ac:dyDescent="0.25">
      <c r="M1905" s="8"/>
      <c r="N1905" s="124"/>
      <c r="O1905" s="124"/>
      <c r="P1905" s="124"/>
      <c r="Q1905" s="124"/>
      <c r="R1905" s="124"/>
      <c r="S1905" s="124"/>
    </row>
    <row r="1906" spans="13:19" x14ac:dyDescent="0.25">
      <c r="M1906" s="8"/>
      <c r="N1906" s="124"/>
      <c r="O1906" s="124"/>
      <c r="P1906" s="124"/>
      <c r="Q1906" s="124"/>
      <c r="R1906" s="124"/>
      <c r="S1906" s="124"/>
    </row>
    <row r="1907" spans="13:19" x14ac:dyDescent="0.25">
      <c r="M1907" s="8"/>
      <c r="N1907" s="124"/>
      <c r="O1907" s="124"/>
      <c r="P1907" s="124"/>
      <c r="Q1907" s="124"/>
      <c r="R1907" s="124"/>
      <c r="S1907" s="124"/>
    </row>
    <row r="1908" spans="13:19" x14ac:dyDescent="0.25">
      <c r="M1908" s="8"/>
      <c r="N1908" s="124"/>
      <c r="O1908" s="124"/>
      <c r="P1908" s="124"/>
      <c r="Q1908" s="124"/>
      <c r="R1908" s="124"/>
      <c r="S1908" s="124"/>
    </row>
    <row r="1909" spans="13:19" x14ac:dyDescent="0.25">
      <c r="M1909" s="8"/>
      <c r="N1909" s="124"/>
      <c r="O1909" s="124"/>
      <c r="P1909" s="124"/>
      <c r="Q1909" s="124"/>
      <c r="R1909" s="124"/>
      <c r="S1909" s="124"/>
    </row>
    <row r="1910" spans="13:19" x14ac:dyDescent="0.25">
      <c r="M1910" s="8"/>
      <c r="N1910" s="124"/>
      <c r="O1910" s="124"/>
      <c r="P1910" s="124"/>
      <c r="Q1910" s="124"/>
      <c r="R1910" s="124"/>
      <c r="S1910" s="124"/>
    </row>
    <row r="1911" spans="13:19" x14ac:dyDescent="0.25">
      <c r="M1911" s="8"/>
      <c r="N1911" s="124"/>
      <c r="O1911" s="124"/>
      <c r="P1911" s="124"/>
      <c r="Q1911" s="124"/>
      <c r="R1911" s="124"/>
      <c r="S1911" s="124"/>
    </row>
    <row r="1912" spans="13:19" x14ac:dyDescent="0.25">
      <c r="M1912" s="8"/>
      <c r="N1912" s="124"/>
      <c r="O1912" s="124"/>
      <c r="P1912" s="124"/>
      <c r="Q1912" s="124"/>
      <c r="R1912" s="124"/>
      <c r="S1912" s="124"/>
    </row>
    <row r="1913" spans="13:19" x14ac:dyDescent="0.25">
      <c r="M1913" s="8"/>
      <c r="N1913" s="124"/>
      <c r="O1913" s="124"/>
      <c r="P1913" s="124"/>
      <c r="Q1913" s="124"/>
      <c r="R1913" s="124"/>
      <c r="S1913" s="124"/>
    </row>
    <row r="1914" spans="13:19" x14ac:dyDescent="0.25">
      <c r="M1914" s="8"/>
      <c r="N1914" s="124"/>
      <c r="O1914" s="124"/>
      <c r="P1914" s="124"/>
      <c r="Q1914" s="124"/>
      <c r="R1914" s="124"/>
      <c r="S1914" s="124"/>
    </row>
    <row r="1915" spans="13:19" x14ac:dyDescent="0.25">
      <c r="M1915" s="8"/>
      <c r="N1915" s="124"/>
      <c r="O1915" s="124"/>
      <c r="P1915" s="124"/>
      <c r="Q1915" s="124"/>
      <c r="R1915" s="124"/>
      <c r="S1915" s="124"/>
    </row>
    <row r="1916" spans="13:19" x14ac:dyDescent="0.25">
      <c r="M1916" s="8"/>
      <c r="N1916" s="124"/>
      <c r="O1916" s="124"/>
      <c r="P1916" s="124"/>
      <c r="Q1916" s="124"/>
      <c r="R1916" s="124"/>
      <c r="S1916" s="124"/>
    </row>
    <row r="1917" spans="13:19" x14ac:dyDescent="0.25">
      <c r="M1917" s="8"/>
      <c r="N1917" s="124"/>
      <c r="O1917" s="124"/>
      <c r="P1917" s="124"/>
      <c r="Q1917" s="124"/>
      <c r="R1917" s="124"/>
      <c r="S1917" s="124"/>
    </row>
    <row r="1918" spans="13:19" x14ac:dyDescent="0.25">
      <c r="M1918" s="8"/>
      <c r="N1918" s="124"/>
      <c r="O1918" s="124"/>
      <c r="P1918" s="124"/>
      <c r="Q1918" s="124"/>
      <c r="R1918" s="124"/>
      <c r="S1918" s="124"/>
    </row>
    <row r="1919" spans="13:19" x14ac:dyDescent="0.25">
      <c r="M1919" s="8"/>
      <c r="N1919" s="124"/>
      <c r="O1919" s="124"/>
      <c r="P1919" s="124"/>
      <c r="Q1919" s="124"/>
      <c r="R1919" s="124"/>
      <c r="S1919" s="124"/>
    </row>
    <row r="1920" spans="13:19" x14ac:dyDescent="0.25">
      <c r="M1920" s="8"/>
      <c r="N1920" s="124"/>
      <c r="O1920" s="124"/>
      <c r="P1920" s="124"/>
      <c r="Q1920" s="124"/>
      <c r="R1920" s="124"/>
      <c r="S1920" s="124"/>
    </row>
    <row r="1921" spans="13:19" x14ac:dyDescent="0.25">
      <c r="M1921" s="8"/>
      <c r="N1921" s="124"/>
      <c r="O1921" s="124"/>
      <c r="P1921" s="124"/>
      <c r="Q1921" s="124"/>
      <c r="R1921" s="124"/>
      <c r="S1921" s="124"/>
    </row>
    <row r="1922" spans="13:19" x14ac:dyDescent="0.25">
      <c r="M1922" s="8"/>
      <c r="N1922" s="124"/>
      <c r="O1922" s="124"/>
      <c r="P1922" s="124"/>
      <c r="Q1922" s="124"/>
      <c r="R1922" s="124"/>
      <c r="S1922" s="124"/>
    </row>
    <row r="1923" spans="13:19" x14ac:dyDescent="0.25">
      <c r="M1923" s="8"/>
      <c r="N1923" s="124"/>
      <c r="O1923" s="124"/>
      <c r="P1923" s="124"/>
      <c r="Q1923" s="124"/>
      <c r="R1923" s="124"/>
      <c r="S1923" s="124"/>
    </row>
    <row r="1924" spans="13:19" x14ac:dyDescent="0.25">
      <c r="M1924" s="8"/>
      <c r="N1924" s="124"/>
      <c r="O1924" s="124"/>
      <c r="P1924" s="124"/>
      <c r="Q1924" s="124"/>
      <c r="R1924" s="124"/>
      <c r="S1924" s="124"/>
    </row>
    <row r="1925" spans="13:19" x14ac:dyDescent="0.25">
      <c r="M1925" s="8"/>
      <c r="N1925" s="124"/>
      <c r="O1925" s="124"/>
      <c r="P1925" s="124"/>
      <c r="Q1925" s="124"/>
      <c r="R1925" s="124"/>
      <c r="S1925" s="124"/>
    </row>
    <row r="1926" spans="13:19" x14ac:dyDescent="0.25">
      <c r="M1926" s="8"/>
      <c r="N1926" s="124"/>
      <c r="O1926" s="124"/>
      <c r="P1926" s="124"/>
      <c r="Q1926" s="124"/>
      <c r="R1926" s="124"/>
      <c r="S1926" s="124"/>
    </row>
    <row r="1927" spans="13:19" x14ac:dyDescent="0.25">
      <c r="M1927" s="8"/>
      <c r="N1927" s="124"/>
      <c r="O1927" s="124"/>
      <c r="P1927" s="124"/>
      <c r="Q1927" s="124"/>
      <c r="R1927" s="124"/>
      <c r="S1927" s="124"/>
    </row>
    <row r="1928" spans="13:19" x14ac:dyDescent="0.25">
      <c r="M1928" s="8"/>
      <c r="N1928" s="124"/>
      <c r="O1928" s="124"/>
      <c r="P1928" s="124"/>
      <c r="Q1928" s="124"/>
      <c r="R1928" s="124"/>
      <c r="S1928" s="124"/>
    </row>
    <row r="1929" spans="13:19" x14ac:dyDescent="0.25">
      <c r="M1929" s="8"/>
      <c r="N1929" s="124"/>
      <c r="O1929" s="124"/>
      <c r="P1929" s="124"/>
      <c r="Q1929" s="124"/>
      <c r="R1929" s="124"/>
      <c r="S1929" s="124"/>
    </row>
    <row r="1930" spans="13:19" x14ac:dyDescent="0.25">
      <c r="M1930" s="8"/>
      <c r="N1930" s="124"/>
      <c r="O1930" s="124"/>
      <c r="P1930" s="124"/>
      <c r="Q1930" s="124"/>
      <c r="R1930" s="124"/>
      <c r="S1930" s="124"/>
    </row>
    <row r="1931" spans="13:19" x14ac:dyDescent="0.25">
      <c r="M1931" s="8"/>
      <c r="N1931" s="124"/>
      <c r="O1931" s="124"/>
      <c r="P1931" s="124"/>
      <c r="Q1931" s="124"/>
      <c r="R1931" s="124"/>
      <c r="S1931" s="124"/>
    </row>
    <row r="1932" spans="13:19" x14ac:dyDescent="0.25">
      <c r="M1932" s="8"/>
      <c r="N1932" s="124"/>
      <c r="O1932" s="124"/>
      <c r="P1932" s="124"/>
      <c r="Q1932" s="124"/>
      <c r="R1932" s="124"/>
      <c r="S1932" s="124"/>
    </row>
    <row r="1933" spans="13:19" x14ac:dyDescent="0.25">
      <c r="M1933" s="8"/>
      <c r="N1933" s="124"/>
      <c r="O1933" s="124"/>
      <c r="P1933" s="124"/>
      <c r="Q1933" s="124"/>
      <c r="R1933" s="124"/>
      <c r="S1933" s="124"/>
    </row>
    <row r="1934" spans="13:19" x14ac:dyDescent="0.25">
      <c r="M1934" s="8"/>
      <c r="N1934" s="124"/>
      <c r="O1934" s="124"/>
      <c r="P1934" s="124"/>
      <c r="Q1934" s="124"/>
      <c r="R1934" s="124"/>
      <c r="S1934" s="124"/>
    </row>
    <row r="1935" spans="13:19" x14ac:dyDescent="0.25">
      <c r="M1935" s="8"/>
      <c r="N1935" s="124"/>
      <c r="O1935" s="124"/>
      <c r="P1935" s="124"/>
      <c r="Q1935" s="124"/>
      <c r="R1935" s="124"/>
      <c r="S1935" s="124"/>
    </row>
    <row r="1936" spans="13:19" x14ac:dyDescent="0.25">
      <c r="M1936" s="8"/>
      <c r="N1936" s="124"/>
      <c r="O1936" s="124"/>
      <c r="P1936" s="124"/>
      <c r="Q1936" s="124"/>
      <c r="R1936" s="124"/>
      <c r="S1936" s="124"/>
    </row>
    <row r="1937" spans="13:19" x14ac:dyDescent="0.25">
      <c r="M1937" s="8"/>
      <c r="N1937" s="124"/>
      <c r="O1937" s="124"/>
      <c r="P1937" s="124"/>
      <c r="Q1937" s="124"/>
      <c r="R1937" s="124"/>
      <c r="S1937" s="124"/>
    </row>
    <row r="1938" spans="13:19" x14ac:dyDescent="0.25">
      <c r="M1938" s="8"/>
      <c r="N1938" s="124"/>
      <c r="O1938" s="124"/>
      <c r="P1938" s="124"/>
      <c r="Q1938" s="124"/>
      <c r="R1938" s="124"/>
      <c r="S1938" s="124"/>
    </row>
    <row r="1939" spans="13:19" x14ac:dyDescent="0.25">
      <c r="M1939" s="8"/>
      <c r="N1939" s="124"/>
      <c r="O1939" s="124"/>
      <c r="P1939" s="124"/>
      <c r="Q1939" s="124"/>
      <c r="R1939" s="124"/>
      <c r="S1939" s="124"/>
    </row>
    <row r="1940" spans="13:19" x14ac:dyDescent="0.25">
      <c r="M1940" s="8"/>
      <c r="N1940" s="124"/>
      <c r="O1940" s="124"/>
      <c r="P1940" s="124"/>
      <c r="Q1940" s="124"/>
      <c r="R1940" s="124"/>
      <c r="S1940" s="124"/>
    </row>
    <row r="1941" spans="13:19" x14ac:dyDescent="0.25">
      <c r="M1941" s="8"/>
      <c r="N1941" s="124"/>
      <c r="O1941" s="124"/>
      <c r="P1941" s="124"/>
      <c r="Q1941" s="124"/>
      <c r="R1941" s="124"/>
      <c r="S1941" s="124"/>
    </row>
    <row r="1942" spans="13:19" x14ac:dyDescent="0.25">
      <c r="M1942" s="8"/>
      <c r="N1942" s="124"/>
      <c r="O1942" s="124"/>
      <c r="P1942" s="124"/>
      <c r="Q1942" s="124"/>
      <c r="R1942" s="124"/>
      <c r="S1942" s="124"/>
    </row>
    <row r="1943" spans="13:19" x14ac:dyDescent="0.25">
      <c r="M1943" s="8"/>
      <c r="N1943" s="124"/>
      <c r="O1943" s="124"/>
      <c r="P1943" s="124"/>
      <c r="Q1943" s="124"/>
      <c r="R1943" s="124"/>
      <c r="S1943" s="124"/>
    </row>
    <row r="1944" spans="13:19" x14ac:dyDescent="0.25">
      <c r="M1944" s="8"/>
      <c r="N1944" s="124"/>
      <c r="O1944" s="124"/>
      <c r="P1944" s="124"/>
      <c r="Q1944" s="124"/>
      <c r="R1944" s="124"/>
      <c r="S1944" s="124"/>
    </row>
    <row r="1945" spans="13:19" x14ac:dyDescent="0.25">
      <c r="M1945" s="8"/>
      <c r="N1945" s="124"/>
      <c r="O1945" s="124"/>
      <c r="P1945" s="124"/>
      <c r="Q1945" s="124"/>
      <c r="R1945" s="124"/>
      <c r="S1945" s="124"/>
    </row>
    <row r="1946" spans="13:19" x14ac:dyDescent="0.25">
      <c r="M1946" s="8"/>
      <c r="N1946" s="124"/>
      <c r="O1946" s="124"/>
      <c r="P1946" s="124"/>
      <c r="Q1946" s="124"/>
      <c r="R1946" s="124"/>
      <c r="S1946" s="124"/>
    </row>
    <row r="1947" spans="13:19" x14ac:dyDescent="0.25">
      <c r="M1947" s="8"/>
      <c r="N1947" s="124"/>
      <c r="O1947" s="124"/>
      <c r="P1947" s="124"/>
      <c r="Q1947" s="124"/>
      <c r="R1947" s="124"/>
      <c r="S1947" s="124"/>
    </row>
    <row r="1948" spans="13:19" x14ac:dyDescent="0.25">
      <c r="M1948" s="8"/>
      <c r="N1948" s="124"/>
      <c r="O1948" s="124"/>
      <c r="P1948" s="124"/>
      <c r="Q1948" s="124"/>
      <c r="R1948" s="124"/>
      <c r="S1948" s="124"/>
    </row>
    <row r="1949" spans="13:19" x14ac:dyDescent="0.25">
      <c r="M1949" s="8"/>
      <c r="N1949" s="124"/>
      <c r="O1949" s="124"/>
      <c r="P1949" s="124"/>
      <c r="Q1949" s="124"/>
      <c r="R1949" s="124"/>
      <c r="S1949" s="124"/>
    </row>
    <row r="1950" spans="13:19" x14ac:dyDescent="0.25">
      <c r="M1950" s="8"/>
      <c r="N1950" s="124"/>
      <c r="O1950" s="124"/>
      <c r="P1950" s="124"/>
      <c r="Q1950" s="124"/>
      <c r="R1950" s="124"/>
      <c r="S1950" s="124"/>
    </row>
    <row r="1951" spans="13:19" x14ac:dyDescent="0.25">
      <c r="M1951" s="8"/>
      <c r="N1951" s="124"/>
      <c r="O1951" s="124"/>
      <c r="P1951" s="124"/>
      <c r="Q1951" s="124"/>
      <c r="R1951" s="124"/>
      <c r="S1951" s="124"/>
    </row>
    <row r="1952" spans="13:19" x14ac:dyDescent="0.25">
      <c r="M1952" s="8"/>
      <c r="N1952" s="124"/>
      <c r="O1952" s="124"/>
      <c r="P1952" s="124"/>
      <c r="Q1952" s="124"/>
      <c r="R1952" s="124"/>
      <c r="S1952" s="124"/>
    </row>
    <row r="1953" spans="13:19" x14ac:dyDescent="0.25">
      <c r="M1953" s="8"/>
      <c r="N1953" s="124"/>
      <c r="O1953" s="124"/>
      <c r="P1953" s="124"/>
      <c r="Q1953" s="124"/>
      <c r="R1953" s="124"/>
      <c r="S1953" s="124"/>
    </row>
    <row r="1954" spans="13:19" x14ac:dyDescent="0.25">
      <c r="M1954" s="8"/>
      <c r="N1954" s="124"/>
      <c r="O1954" s="124"/>
      <c r="P1954" s="124"/>
      <c r="Q1954" s="124"/>
      <c r="R1954" s="124"/>
      <c r="S1954" s="124"/>
    </row>
    <row r="1955" spans="13:19" x14ac:dyDescent="0.25">
      <c r="M1955" s="8"/>
      <c r="N1955" s="124"/>
      <c r="O1955" s="124"/>
      <c r="P1955" s="124"/>
      <c r="Q1955" s="124"/>
      <c r="R1955" s="124"/>
      <c r="S1955" s="124"/>
    </row>
    <row r="1956" spans="13:19" x14ac:dyDescent="0.25">
      <c r="M1956" s="8"/>
      <c r="N1956" s="124"/>
      <c r="O1956" s="124"/>
      <c r="P1956" s="124"/>
      <c r="Q1956" s="124"/>
      <c r="R1956" s="124"/>
      <c r="S1956" s="124"/>
    </row>
    <row r="1957" spans="13:19" x14ac:dyDescent="0.25">
      <c r="M1957" s="8"/>
      <c r="N1957" s="124"/>
      <c r="O1957" s="124"/>
      <c r="P1957" s="124"/>
      <c r="Q1957" s="124"/>
      <c r="R1957" s="124"/>
      <c r="S1957" s="124"/>
    </row>
    <row r="1958" spans="13:19" x14ac:dyDescent="0.25">
      <c r="M1958" s="8"/>
      <c r="N1958" s="124"/>
      <c r="O1958" s="124"/>
      <c r="P1958" s="124"/>
      <c r="Q1958" s="124"/>
      <c r="R1958" s="124"/>
      <c r="S1958" s="124"/>
    </row>
    <row r="1959" spans="13:19" x14ac:dyDescent="0.25">
      <c r="M1959" s="8"/>
      <c r="N1959" s="124"/>
      <c r="O1959" s="124"/>
      <c r="P1959" s="124"/>
      <c r="Q1959" s="124"/>
      <c r="R1959" s="124"/>
      <c r="S1959" s="124"/>
    </row>
    <row r="1960" spans="13:19" x14ac:dyDescent="0.25">
      <c r="M1960" s="8"/>
      <c r="N1960" s="124"/>
      <c r="O1960" s="124"/>
      <c r="P1960" s="124"/>
      <c r="Q1960" s="124"/>
      <c r="R1960" s="124"/>
      <c r="S1960" s="124"/>
    </row>
    <row r="1961" spans="13:19" x14ac:dyDescent="0.25">
      <c r="M1961" s="8"/>
      <c r="N1961" s="124"/>
      <c r="O1961" s="124"/>
      <c r="P1961" s="124"/>
      <c r="Q1961" s="124"/>
      <c r="R1961" s="124"/>
      <c r="S1961" s="124"/>
    </row>
    <row r="1962" spans="13:19" x14ac:dyDescent="0.25">
      <c r="M1962" s="8"/>
      <c r="N1962" s="124"/>
      <c r="O1962" s="124"/>
      <c r="P1962" s="124"/>
      <c r="Q1962" s="124"/>
      <c r="R1962" s="124"/>
      <c r="S1962" s="124"/>
    </row>
    <row r="1963" spans="13:19" x14ac:dyDescent="0.25">
      <c r="M1963" s="8"/>
      <c r="N1963" s="124"/>
      <c r="O1963" s="124"/>
      <c r="P1963" s="124"/>
      <c r="Q1963" s="124"/>
      <c r="R1963" s="124"/>
      <c r="S1963" s="124"/>
    </row>
    <row r="1964" spans="13:19" x14ac:dyDescent="0.25">
      <c r="M1964" s="8"/>
      <c r="N1964" s="124"/>
      <c r="O1964" s="124"/>
      <c r="P1964" s="124"/>
      <c r="Q1964" s="124"/>
      <c r="R1964" s="124"/>
      <c r="S1964" s="124"/>
    </row>
    <row r="1965" spans="13:19" x14ac:dyDescent="0.25">
      <c r="M1965" s="8"/>
      <c r="N1965" s="124"/>
      <c r="O1965" s="124"/>
      <c r="P1965" s="124"/>
      <c r="Q1965" s="124"/>
      <c r="R1965" s="124"/>
      <c r="S1965" s="124"/>
    </row>
    <row r="1966" spans="13:19" x14ac:dyDescent="0.25">
      <c r="M1966" s="8"/>
      <c r="N1966" s="124"/>
      <c r="O1966" s="124"/>
      <c r="P1966" s="124"/>
      <c r="Q1966" s="124"/>
      <c r="R1966" s="124"/>
      <c r="S1966" s="124"/>
    </row>
    <row r="1967" spans="13:19" x14ac:dyDescent="0.25">
      <c r="M1967" s="8"/>
      <c r="N1967" s="124"/>
      <c r="O1967" s="124"/>
      <c r="P1967" s="124"/>
      <c r="Q1967" s="124"/>
      <c r="R1967" s="124"/>
      <c r="S1967" s="124"/>
    </row>
    <row r="1968" spans="13:19" x14ac:dyDescent="0.25">
      <c r="M1968" s="8"/>
      <c r="N1968" s="124"/>
      <c r="O1968" s="124"/>
      <c r="P1968" s="124"/>
      <c r="Q1968" s="124"/>
      <c r="R1968" s="124"/>
      <c r="S1968" s="124"/>
    </row>
    <row r="1969" spans="13:19" x14ac:dyDescent="0.25">
      <c r="M1969" s="8"/>
      <c r="N1969" s="124"/>
      <c r="O1969" s="124"/>
      <c r="P1969" s="124"/>
      <c r="Q1969" s="124"/>
      <c r="R1969" s="124"/>
      <c r="S1969" s="124"/>
    </row>
    <row r="1970" spans="13:19" x14ac:dyDescent="0.25">
      <c r="M1970" s="8"/>
      <c r="N1970" s="124"/>
      <c r="O1970" s="124"/>
      <c r="P1970" s="124"/>
      <c r="Q1970" s="124"/>
      <c r="R1970" s="124"/>
      <c r="S1970" s="124"/>
    </row>
    <row r="1971" spans="13:19" x14ac:dyDescent="0.25">
      <c r="M1971" s="8"/>
      <c r="N1971" s="124"/>
      <c r="O1971" s="124"/>
      <c r="P1971" s="124"/>
      <c r="Q1971" s="124"/>
      <c r="R1971" s="124"/>
      <c r="S1971" s="124"/>
    </row>
    <row r="1972" spans="13:19" x14ac:dyDescent="0.25">
      <c r="M1972" s="8"/>
      <c r="N1972" s="124"/>
      <c r="O1972" s="124"/>
      <c r="P1972" s="124"/>
      <c r="Q1972" s="124"/>
      <c r="R1972" s="124"/>
      <c r="S1972" s="124"/>
    </row>
    <row r="1973" spans="13:19" x14ac:dyDescent="0.25">
      <c r="M1973" s="8"/>
      <c r="N1973" s="124"/>
      <c r="O1973" s="124"/>
      <c r="P1973" s="124"/>
      <c r="Q1973" s="124"/>
      <c r="R1973" s="124"/>
      <c r="S1973" s="124"/>
    </row>
    <row r="1974" spans="13:19" x14ac:dyDescent="0.25">
      <c r="M1974" s="8"/>
      <c r="N1974" s="124"/>
      <c r="O1974" s="124"/>
      <c r="P1974" s="124"/>
      <c r="Q1974" s="124"/>
      <c r="R1974" s="124"/>
      <c r="S1974" s="124"/>
    </row>
    <row r="1975" spans="13:19" x14ac:dyDescent="0.25">
      <c r="M1975" s="8"/>
      <c r="N1975" s="124"/>
      <c r="O1975" s="124"/>
      <c r="P1975" s="124"/>
      <c r="Q1975" s="124"/>
      <c r="R1975" s="124"/>
      <c r="S1975" s="124"/>
    </row>
    <row r="1976" spans="13:19" x14ac:dyDescent="0.25">
      <c r="M1976" s="8"/>
      <c r="N1976" s="124"/>
      <c r="O1976" s="124"/>
      <c r="P1976" s="124"/>
      <c r="Q1976" s="124"/>
      <c r="R1976" s="124"/>
      <c r="S1976" s="124"/>
    </row>
    <row r="1977" spans="13:19" x14ac:dyDescent="0.25">
      <c r="M1977" s="8"/>
      <c r="N1977" s="124"/>
      <c r="O1977" s="124"/>
      <c r="P1977" s="124"/>
      <c r="Q1977" s="124"/>
      <c r="R1977" s="124"/>
      <c r="S1977" s="124"/>
    </row>
    <row r="1978" spans="13:19" x14ac:dyDescent="0.25">
      <c r="M1978" s="8"/>
      <c r="N1978" s="124"/>
      <c r="O1978" s="124"/>
      <c r="P1978" s="124"/>
      <c r="Q1978" s="124"/>
      <c r="R1978" s="124"/>
      <c r="S1978" s="124"/>
    </row>
    <row r="1979" spans="13:19" x14ac:dyDescent="0.25">
      <c r="M1979" s="8"/>
      <c r="N1979" s="124"/>
      <c r="O1979" s="124"/>
      <c r="P1979" s="124"/>
      <c r="Q1979" s="124"/>
      <c r="R1979" s="124"/>
      <c r="S1979" s="124"/>
    </row>
    <row r="1980" spans="13:19" x14ac:dyDescent="0.25">
      <c r="M1980" s="8"/>
      <c r="N1980" s="124"/>
      <c r="O1980" s="124"/>
      <c r="P1980" s="124"/>
      <c r="Q1980" s="124"/>
      <c r="R1980" s="124"/>
      <c r="S1980" s="124"/>
    </row>
    <row r="1981" spans="13:19" x14ac:dyDescent="0.25">
      <c r="M1981" s="8"/>
      <c r="N1981" s="124"/>
      <c r="O1981" s="124"/>
      <c r="P1981" s="124"/>
      <c r="Q1981" s="124"/>
      <c r="R1981" s="124"/>
      <c r="S1981" s="124"/>
    </row>
    <row r="1982" spans="13:19" x14ac:dyDescent="0.25">
      <c r="M1982" s="8"/>
      <c r="N1982" s="124"/>
      <c r="O1982" s="124"/>
      <c r="P1982" s="124"/>
      <c r="Q1982" s="124"/>
      <c r="R1982" s="124"/>
      <c r="S1982" s="124"/>
    </row>
    <row r="1983" spans="13:19" x14ac:dyDescent="0.25">
      <c r="M1983" s="8"/>
      <c r="N1983" s="124"/>
      <c r="O1983" s="124"/>
      <c r="P1983" s="124"/>
      <c r="Q1983" s="124"/>
      <c r="R1983" s="124"/>
      <c r="S1983" s="124"/>
    </row>
    <row r="1984" spans="13:19" x14ac:dyDescent="0.25">
      <c r="M1984" s="8"/>
      <c r="N1984" s="124"/>
      <c r="O1984" s="124"/>
      <c r="P1984" s="124"/>
      <c r="Q1984" s="124"/>
      <c r="R1984" s="124"/>
      <c r="S1984" s="124"/>
    </row>
    <row r="1985" spans="13:19" x14ac:dyDescent="0.25">
      <c r="M1985" s="8"/>
      <c r="N1985" s="124"/>
      <c r="O1985" s="124"/>
      <c r="P1985" s="124"/>
      <c r="Q1985" s="124"/>
      <c r="R1985" s="124"/>
      <c r="S1985" s="124"/>
    </row>
    <row r="1986" spans="13:19" x14ac:dyDescent="0.25">
      <c r="M1986" s="8"/>
      <c r="N1986" s="124"/>
      <c r="O1986" s="124"/>
      <c r="P1986" s="124"/>
      <c r="Q1986" s="124"/>
      <c r="R1986" s="124"/>
      <c r="S1986" s="124"/>
    </row>
    <row r="1987" spans="13:19" x14ac:dyDescent="0.25">
      <c r="M1987" s="8"/>
      <c r="N1987" s="124"/>
      <c r="O1987" s="124"/>
      <c r="P1987" s="124"/>
      <c r="Q1987" s="124"/>
      <c r="R1987" s="124"/>
      <c r="S1987" s="124"/>
    </row>
    <row r="1988" spans="13:19" x14ac:dyDescent="0.25">
      <c r="M1988" s="8"/>
      <c r="N1988" s="124"/>
      <c r="O1988" s="124"/>
      <c r="P1988" s="124"/>
      <c r="Q1988" s="124"/>
      <c r="R1988" s="124"/>
      <c r="S1988" s="124"/>
    </row>
    <row r="1989" spans="13:19" x14ac:dyDescent="0.25">
      <c r="M1989" s="8"/>
      <c r="N1989" s="124"/>
      <c r="O1989" s="124"/>
      <c r="P1989" s="124"/>
      <c r="Q1989" s="124"/>
      <c r="R1989" s="124"/>
      <c r="S1989" s="124"/>
    </row>
    <row r="1990" spans="13:19" x14ac:dyDescent="0.25">
      <c r="M1990" s="8"/>
      <c r="N1990" s="124"/>
      <c r="O1990" s="124"/>
      <c r="P1990" s="124"/>
      <c r="Q1990" s="124"/>
      <c r="R1990" s="124"/>
      <c r="S1990" s="124"/>
    </row>
    <row r="1991" spans="13:19" x14ac:dyDescent="0.25">
      <c r="M1991" s="8"/>
      <c r="N1991" s="124"/>
      <c r="O1991" s="124"/>
      <c r="P1991" s="124"/>
      <c r="Q1991" s="124"/>
      <c r="R1991" s="124"/>
      <c r="S1991" s="124"/>
    </row>
    <row r="1992" spans="13:19" x14ac:dyDescent="0.25">
      <c r="M1992" s="8"/>
      <c r="N1992" s="124"/>
      <c r="O1992" s="124"/>
      <c r="P1992" s="124"/>
      <c r="Q1992" s="124"/>
      <c r="R1992" s="124"/>
      <c r="S1992" s="124"/>
    </row>
    <row r="1993" spans="13:19" x14ac:dyDescent="0.25">
      <c r="M1993" s="8"/>
      <c r="N1993" s="124"/>
      <c r="O1993" s="124"/>
      <c r="P1993" s="124"/>
      <c r="Q1993" s="124"/>
      <c r="R1993" s="124"/>
      <c r="S1993" s="124"/>
    </row>
    <row r="1994" spans="13:19" x14ac:dyDescent="0.25">
      <c r="M1994" s="8"/>
      <c r="N1994" s="124"/>
      <c r="O1994" s="124"/>
      <c r="P1994" s="124"/>
      <c r="Q1994" s="124"/>
      <c r="R1994" s="124"/>
      <c r="S1994" s="124"/>
    </row>
    <row r="1995" spans="13:19" x14ac:dyDescent="0.25">
      <c r="M1995" s="8"/>
      <c r="N1995" s="124"/>
      <c r="O1995" s="124"/>
      <c r="P1995" s="124"/>
      <c r="Q1995" s="124"/>
      <c r="R1995" s="124"/>
      <c r="S1995" s="124"/>
    </row>
    <row r="1996" spans="13:19" x14ac:dyDescent="0.25">
      <c r="M1996" s="8"/>
      <c r="N1996" s="124"/>
      <c r="O1996" s="124"/>
      <c r="P1996" s="124"/>
      <c r="Q1996" s="124"/>
      <c r="R1996" s="124"/>
      <c r="S1996" s="124"/>
    </row>
    <row r="1997" spans="13:19" x14ac:dyDescent="0.25">
      <c r="M1997" s="8"/>
      <c r="N1997" s="124"/>
      <c r="O1997" s="124"/>
      <c r="P1997" s="124"/>
      <c r="Q1997" s="124"/>
      <c r="R1997" s="124"/>
      <c r="S1997" s="124"/>
    </row>
    <row r="1998" spans="13:19" x14ac:dyDescent="0.25">
      <c r="M1998" s="8"/>
      <c r="N1998" s="124"/>
      <c r="O1998" s="124"/>
      <c r="P1998" s="124"/>
      <c r="Q1998" s="124"/>
      <c r="R1998" s="124"/>
      <c r="S1998" s="124"/>
    </row>
    <row r="1999" spans="13:19" x14ac:dyDescent="0.25">
      <c r="M1999" s="8"/>
      <c r="N1999" s="124"/>
      <c r="O1999" s="124"/>
      <c r="P1999" s="124"/>
      <c r="Q1999" s="124"/>
      <c r="R1999" s="124"/>
      <c r="S1999" s="124"/>
    </row>
    <row r="2000" spans="13:19" x14ac:dyDescent="0.25">
      <c r="M2000" s="8"/>
      <c r="N2000" s="124"/>
      <c r="O2000" s="124"/>
      <c r="P2000" s="124"/>
      <c r="Q2000" s="124"/>
      <c r="R2000" s="124"/>
      <c r="S2000" s="124"/>
    </row>
    <row r="2001" spans="13:19" x14ac:dyDescent="0.25">
      <c r="M2001" s="8"/>
      <c r="N2001" s="124"/>
      <c r="O2001" s="124"/>
      <c r="P2001" s="124"/>
      <c r="Q2001" s="124"/>
      <c r="R2001" s="124"/>
      <c r="S2001" s="124"/>
    </row>
    <row r="2002" spans="13:19" x14ac:dyDescent="0.25">
      <c r="M2002" s="8"/>
      <c r="N2002" s="124"/>
      <c r="O2002" s="124"/>
      <c r="P2002" s="124"/>
      <c r="Q2002" s="124"/>
      <c r="R2002" s="124"/>
      <c r="S2002" s="124"/>
    </row>
    <row r="2003" spans="13:19" x14ac:dyDescent="0.25">
      <c r="M2003" s="8"/>
      <c r="N2003" s="124"/>
      <c r="O2003" s="124"/>
      <c r="P2003" s="124"/>
      <c r="Q2003" s="124"/>
      <c r="R2003" s="124"/>
      <c r="S2003" s="124"/>
    </row>
    <row r="2004" spans="13:19" x14ac:dyDescent="0.25">
      <c r="M2004" s="8"/>
      <c r="N2004" s="124"/>
      <c r="O2004" s="124"/>
      <c r="P2004" s="124"/>
      <c r="Q2004" s="124"/>
      <c r="R2004" s="124"/>
      <c r="S2004" s="124"/>
    </row>
    <row r="2005" spans="13:19" x14ac:dyDescent="0.25">
      <c r="M2005" s="8"/>
      <c r="N2005" s="124"/>
      <c r="O2005" s="124"/>
      <c r="P2005" s="124"/>
      <c r="Q2005" s="124"/>
      <c r="R2005" s="124"/>
      <c r="S2005" s="124"/>
    </row>
    <row r="2006" spans="13:19" x14ac:dyDescent="0.25">
      <c r="M2006" s="8"/>
      <c r="N2006" s="124"/>
      <c r="O2006" s="124"/>
      <c r="P2006" s="124"/>
      <c r="Q2006" s="124"/>
      <c r="R2006" s="124"/>
      <c r="S2006" s="124"/>
    </row>
    <row r="2007" spans="13:19" x14ac:dyDescent="0.25">
      <c r="M2007" s="8"/>
      <c r="N2007" s="124"/>
      <c r="O2007" s="124"/>
      <c r="P2007" s="124"/>
      <c r="Q2007" s="124"/>
      <c r="R2007" s="124"/>
      <c r="S2007" s="124"/>
    </row>
    <row r="2008" spans="13:19" x14ac:dyDescent="0.25">
      <c r="M2008" s="8"/>
      <c r="N2008" s="124"/>
      <c r="O2008" s="124"/>
      <c r="P2008" s="124"/>
      <c r="Q2008" s="124"/>
      <c r="R2008" s="124"/>
      <c r="S2008" s="124"/>
    </row>
    <row r="2009" spans="13:19" x14ac:dyDescent="0.25">
      <c r="M2009" s="8"/>
      <c r="N2009" s="124"/>
      <c r="O2009" s="124"/>
      <c r="P2009" s="124"/>
      <c r="Q2009" s="124"/>
      <c r="R2009" s="124"/>
      <c r="S2009" s="124"/>
    </row>
    <row r="2010" spans="13:19" x14ac:dyDescent="0.25">
      <c r="M2010" s="8"/>
      <c r="N2010" s="124"/>
      <c r="O2010" s="124"/>
      <c r="P2010" s="124"/>
      <c r="Q2010" s="124"/>
      <c r="R2010" s="124"/>
      <c r="S2010" s="124"/>
    </row>
    <row r="2011" spans="13:19" x14ac:dyDescent="0.25">
      <c r="M2011" s="8"/>
      <c r="N2011" s="124"/>
      <c r="O2011" s="124"/>
      <c r="P2011" s="124"/>
      <c r="Q2011" s="124"/>
      <c r="R2011" s="124"/>
      <c r="S2011" s="124"/>
    </row>
    <row r="2012" spans="13:19" x14ac:dyDescent="0.25">
      <c r="M2012" s="8"/>
      <c r="N2012" s="124"/>
      <c r="O2012" s="124"/>
      <c r="P2012" s="124"/>
      <c r="Q2012" s="124"/>
      <c r="R2012" s="124"/>
      <c r="S2012" s="124"/>
    </row>
    <row r="2013" spans="13:19" x14ac:dyDescent="0.25">
      <c r="M2013" s="8"/>
      <c r="N2013" s="124"/>
      <c r="O2013" s="124"/>
      <c r="P2013" s="124"/>
      <c r="Q2013" s="124"/>
      <c r="R2013" s="124"/>
      <c r="S2013" s="124"/>
    </row>
    <row r="2014" spans="13:19" x14ac:dyDescent="0.25">
      <c r="M2014" s="8"/>
      <c r="N2014" s="124"/>
      <c r="O2014" s="124"/>
      <c r="P2014" s="124"/>
      <c r="Q2014" s="124"/>
      <c r="R2014" s="124"/>
      <c r="S2014" s="124"/>
    </row>
    <row r="2015" spans="13:19" x14ac:dyDescent="0.25">
      <c r="M2015" s="8"/>
      <c r="N2015" s="124"/>
      <c r="O2015" s="124"/>
      <c r="P2015" s="124"/>
      <c r="Q2015" s="124"/>
      <c r="R2015" s="124"/>
      <c r="S2015" s="124"/>
    </row>
    <row r="2016" spans="13:19" x14ac:dyDescent="0.25">
      <c r="M2016" s="8"/>
      <c r="N2016" s="124"/>
      <c r="O2016" s="124"/>
      <c r="P2016" s="124"/>
      <c r="Q2016" s="124"/>
      <c r="R2016" s="124"/>
      <c r="S2016" s="124"/>
    </row>
    <row r="2017" spans="13:19" x14ac:dyDescent="0.25">
      <c r="M2017" s="8"/>
      <c r="N2017" s="124"/>
      <c r="O2017" s="124"/>
      <c r="P2017" s="124"/>
      <c r="Q2017" s="124"/>
      <c r="R2017" s="124"/>
      <c r="S2017" s="124"/>
    </row>
    <row r="2018" spans="13:19" x14ac:dyDescent="0.25">
      <c r="M2018" s="8"/>
      <c r="N2018" s="124"/>
      <c r="O2018" s="124"/>
      <c r="P2018" s="124"/>
      <c r="Q2018" s="124"/>
      <c r="R2018" s="124"/>
      <c r="S2018" s="124"/>
    </row>
    <row r="2019" spans="13:19" x14ac:dyDescent="0.25">
      <c r="M2019" s="8"/>
      <c r="N2019" s="124"/>
      <c r="O2019" s="124"/>
      <c r="P2019" s="124"/>
      <c r="Q2019" s="124"/>
      <c r="R2019" s="124"/>
      <c r="S2019" s="124"/>
    </row>
    <row r="2020" spans="13:19" x14ac:dyDescent="0.25">
      <c r="M2020" s="8"/>
      <c r="N2020" s="124"/>
      <c r="O2020" s="124"/>
      <c r="P2020" s="124"/>
      <c r="Q2020" s="124"/>
      <c r="R2020" s="124"/>
      <c r="S2020" s="124"/>
    </row>
    <row r="2021" spans="13:19" x14ac:dyDescent="0.25">
      <c r="M2021" s="8"/>
      <c r="N2021" s="124"/>
      <c r="O2021" s="124"/>
      <c r="P2021" s="124"/>
      <c r="Q2021" s="124"/>
      <c r="R2021" s="124"/>
      <c r="S2021" s="124"/>
    </row>
    <row r="2022" spans="13:19" x14ac:dyDescent="0.25">
      <c r="M2022" s="8"/>
      <c r="N2022" s="124"/>
      <c r="O2022" s="124"/>
      <c r="P2022" s="124"/>
      <c r="Q2022" s="124"/>
      <c r="R2022" s="124"/>
      <c r="S2022" s="124"/>
    </row>
    <row r="2023" spans="13:19" x14ac:dyDescent="0.25">
      <c r="M2023" s="8"/>
      <c r="N2023" s="124"/>
      <c r="O2023" s="124"/>
      <c r="P2023" s="124"/>
      <c r="Q2023" s="124"/>
      <c r="R2023" s="124"/>
      <c r="S2023" s="124"/>
    </row>
    <row r="2024" spans="13:19" x14ac:dyDescent="0.25">
      <c r="M2024" s="8"/>
      <c r="N2024" s="124"/>
      <c r="O2024" s="124"/>
      <c r="P2024" s="124"/>
      <c r="Q2024" s="124"/>
      <c r="R2024" s="124"/>
      <c r="S2024" s="124"/>
    </row>
    <row r="2025" spans="13:19" x14ac:dyDescent="0.25">
      <c r="M2025" s="8"/>
      <c r="N2025" s="124"/>
      <c r="O2025" s="124"/>
      <c r="P2025" s="124"/>
      <c r="Q2025" s="124"/>
      <c r="R2025" s="124"/>
      <c r="S2025" s="124"/>
    </row>
    <row r="2026" spans="13:19" x14ac:dyDescent="0.25">
      <c r="M2026" s="8"/>
      <c r="N2026" s="124"/>
      <c r="O2026" s="124"/>
      <c r="P2026" s="124"/>
      <c r="Q2026" s="124"/>
      <c r="R2026" s="124"/>
      <c r="S2026" s="124"/>
    </row>
    <row r="2027" spans="13:19" x14ac:dyDescent="0.25">
      <c r="M2027" s="8"/>
      <c r="N2027" s="124"/>
      <c r="O2027" s="124"/>
      <c r="P2027" s="124"/>
      <c r="Q2027" s="124"/>
      <c r="R2027" s="124"/>
      <c r="S2027" s="124"/>
    </row>
    <row r="2028" spans="13:19" x14ac:dyDescent="0.25">
      <c r="M2028" s="8"/>
      <c r="N2028" s="124"/>
      <c r="O2028" s="124"/>
      <c r="P2028" s="124"/>
      <c r="Q2028" s="124"/>
      <c r="R2028" s="124"/>
      <c r="S2028" s="124"/>
    </row>
    <row r="2029" spans="13:19" x14ac:dyDescent="0.25">
      <c r="M2029" s="8"/>
      <c r="N2029" s="124"/>
      <c r="O2029" s="124"/>
      <c r="P2029" s="124"/>
      <c r="Q2029" s="124"/>
      <c r="R2029" s="124"/>
      <c r="S2029" s="124"/>
    </row>
    <row r="2030" spans="13:19" x14ac:dyDescent="0.25">
      <c r="M2030" s="8"/>
      <c r="N2030" s="124"/>
      <c r="O2030" s="124"/>
      <c r="P2030" s="124"/>
      <c r="Q2030" s="124"/>
      <c r="R2030" s="124"/>
      <c r="S2030" s="124"/>
    </row>
    <row r="2031" spans="13:19" x14ac:dyDescent="0.25">
      <c r="M2031" s="8"/>
      <c r="N2031" s="124"/>
      <c r="O2031" s="124"/>
      <c r="P2031" s="124"/>
      <c r="Q2031" s="124"/>
      <c r="R2031" s="124"/>
      <c r="S2031" s="124"/>
    </row>
    <row r="2032" spans="13:19" x14ac:dyDescent="0.25">
      <c r="M2032" s="8"/>
      <c r="N2032" s="124"/>
      <c r="O2032" s="124"/>
      <c r="P2032" s="124"/>
      <c r="Q2032" s="124"/>
      <c r="R2032" s="124"/>
      <c r="S2032" s="124"/>
    </row>
    <row r="2033" spans="13:19" x14ac:dyDescent="0.25">
      <c r="M2033" s="8"/>
      <c r="N2033" s="124"/>
      <c r="O2033" s="124"/>
      <c r="P2033" s="124"/>
      <c r="Q2033" s="124"/>
      <c r="R2033" s="124"/>
      <c r="S2033" s="124"/>
    </row>
    <row r="2034" spans="13:19" x14ac:dyDescent="0.25">
      <c r="M2034" s="8"/>
      <c r="N2034" s="124"/>
      <c r="O2034" s="124"/>
      <c r="P2034" s="124"/>
      <c r="Q2034" s="124"/>
      <c r="R2034" s="124"/>
      <c r="S2034" s="124"/>
    </row>
    <row r="2035" spans="13:19" x14ac:dyDescent="0.25">
      <c r="M2035" s="8"/>
      <c r="N2035" s="124"/>
      <c r="O2035" s="124"/>
      <c r="P2035" s="124"/>
      <c r="Q2035" s="124"/>
      <c r="R2035" s="124"/>
      <c r="S2035" s="124"/>
    </row>
    <row r="2036" spans="13:19" x14ac:dyDescent="0.25">
      <c r="M2036" s="8"/>
      <c r="N2036" s="124"/>
      <c r="O2036" s="124"/>
      <c r="P2036" s="124"/>
      <c r="Q2036" s="124"/>
      <c r="R2036" s="124"/>
      <c r="S2036" s="124"/>
    </row>
    <row r="2037" spans="13:19" x14ac:dyDescent="0.25">
      <c r="M2037" s="8"/>
      <c r="N2037" s="124"/>
      <c r="O2037" s="124"/>
      <c r="P2037" s="124"/>
      <c r="Q2037" s="124"/>
      <c r="R2037" s="124"/>
      <c r="S2037" s="124"/>
    </row>
    <row r="2038" spans="13:19" x14ac:dyDescent="0.25">
      <c r="M2038" s="8"/>
      <c r="N2038" s="124"/>
      <c r="O2038" s="124"/>
      <c r="P2038" s="124"/>
      <c r="Q2038" s="124"/>
      <c r="R2038" s="124"/>
      <c r="S2038" s="124"/>
    </row>
    <row r="2039" spans="13:19" x14ac:dyDescent="0.25">
      <c r="M2039" s="8"/>
      <c r="N2039" s="124"/>
      <c r="O2039" s="124"/>
      <c r="P2039" s="124"/>
      <c r="Q2039" s="124"/>
      <c r="R2039" s="124"/>
      <c r="S2039" s="124"/>
    </row>
    <row r="2040" spans="13:19" x14ac:dyDescent="0.25">
      <c r="M2040" s="8"/>
      <c r="N2040" s="124"/>
      <c r="O2040" s="124"/>
      <c r="P2040" s="124"/>
      <c r="Q2040" s="124"/>
      <c r="R2040" s="124"/>
      <c r="S2040" s="124"/>
    </row>
    <row r="2041" spans="13:19" x14ac:dyDescent="0.25">
      <c r="M2041" s="8"/>
      <c r="N2041" s="124"/>
      <c r="O2041" s="124"/>
      <c r="P2041" s="124"/>
      <c r="Q2041" s="124"/>
      <c r="R2041" s="124"/>
      <c r="S2041" s="124"/>
    </row>
    <row r="2042" spans="13:19" x14ac:dyDescent="0.25">
      <c r="M2042" s="8"/>
      <c r="N2042" s="124"/>
      <c r="O2042" s="124"/>
      <c r="P2042" s="124"/>
      <c r="Q2042" s="124"/>
      <c r="R2042" s="124"/>
      <c r="S2042" s="124"/>
    </row>
    <row r="2043" spans="13:19" x14ac:dyDescent="0.25">
      <c r="M2043" s="8"/>
      <c r="N2043" s="124"/>
      <c r="O2043" s="124"/>
      <c r="P2043" s="124"/>
      <c r="Q2043" s="124"/>
      <c r="R2043" s="124"/>
      <c r="S2043" s="124"/>
    </row>
    <row r="2044" spans="13:19" x14ac:dyDescent="0.25">
      <c r="M2044" s="8"/>
      <c r="N2044" s="124"/>
      <c r="O2044" s="124"/>
      <c r="P2044" s="124"/>
      <c r="Q2044" s="124"/>
      <c r="R2044" s="124"/>
      <c r="S2044" s="124"/>
    </row>
    <row r="2045" spans="13:19" x14ac:dyDescent="0.25">
      <c r="M2045" s="8"/>
      <c r="N2045" s="124"/>
      <c r="O2045" s="124"/>
      <c r="P2045" s="124"/>
      <c r="Q2045" s="124"/>
      <c r="R2045" s="124"/>
      <c r="S2045" s="124"/>
    </row>
    <row r="2046" spans="13:19" x14ac:dyDescent="0.25">
      <c r="M2046" s="8"/>
      <c r="N2046" s="124"/>
      <c r="O2046" s="124"/>
      <c r="P2046" s="124"/>
      <c r="Q2046" s="124"/>
      <c r="R2046" s="124"/>
      <c r="S2046" s="124"/>
    </row>
    <row r="2047" spans="13:19" x14ac:dyDescent="0.25">
      <c r="M2047" s="8"/>
      <c r="N2047" s="124"/>
      <c r="O2047" s="124"/>
      <c r="P2047" s="124"/>
      <c r="Q2047" s="124"/>
      <c r="R2047" s="124"/>
      <c r="S2047" s="124"/>
    </row>
    <row r="2048" spans="13:19" x14ac:dyDescent="0.25">
      <c r="M2048" s="8"/>
      <c r="N2048" s="124"/>
      <c r="O2048" s="124"/>
      <c r="P2048" s="124"/>
      <c r="Q2048" s="124"/>
      <c r="R2048" s="124"/>
      <c r="S2048" s="124"/>
    </row>
    <row r="2049" spans="13:19" x14ac:dyDescent="0.25">
      <c r="M2049" s="8"/>
      <c r="N2049" s="124"/>
      <c r="O2049" s="124"/>
      <c r="P2049" s="124"/>
      <c r="Q2049" s="124"/>
      <c r="R2049" s="124"/>
      <c r="S2049" s="124"/>
    </row>
    <row r="2050" spans="13:19" x14ac:dyDescent="0.25">
      <c r="M2050" s="8"/>
      <c r="N2050" s="124"/>
      <c r="O2050" s="124"/>
      <c r="P2050" s="124"/>
      <c r="Q2050" s="124"/>
      <c r="R2050" s="124"/>
      <c r="S2050" s="124"/>
    </row>
    <row r="2051" spans="13:19" x14ac:dyDescent="0.25">
      <c r="M2051" s="8"/>
      <c r="N2051" s="124"/>
      <c r="O2051" s="124"/>
      <c r="P2051" s="124"/>
      <c r="Q2051" s="124"/>
      <c r="R2051" s="124"/>
      <c r="S2051" s="124"/>
    </row>
    <row r="2052" spans="13:19" x14ac:dyDescent="0.25">
      <c r="M2052" s="8"/>
      <c r="N2052" s="124"/>
      <c r="O2052" s="124"/>
      <c r="P2052" s="124"/>
      <c r="Q2052" s="124"/>
      <c r="R2052" s="124"/>
      <c r="S2052" s="124"/>
    </row>
    <row r="2053" spans="13:19" x14ac:dyDescent="0.25">
      <c r="M2053" s="8"/>
      <c r="N2053" s="124"/>
      <c r="O2053" s="124"/>
      <c r="P2053" s="124"/>
      <c r="Q2053" s="124"/>
      <c r="R2053" s="124"/>
      <c r="S2053" s="124"/>
    </row>
    <row r="2054" spans="13:19" x14ac:dyDescent="0.25">
      <c r="M2054" s="8"/>
      <c r="N2054" s="124"/>
      <c r="O2054" s="124"/>
      <c r="P2054" s="124"/>
      <c r="Q2054" s="124"/>
      <c r="R2054" s="124"/>
      <c r="S2054" s="124"/>
    </row>
    <row r="2055" spans="13:19" x14ac:dyDescent="0.25">
      <c r="M2055" s="8"/>
      <c r="N2055" s="124"/>
      <c r="O2055" s="124"/>
      <c r="P2055" s="124"/>
      <c r="Q2055" s="124"/>
      <c r="R2055" s="124"/>
      <c r="S2055" s="124"/>
    </row>
    <row r="2056" spans="13:19" x14ac:dyDescent="0.25">
      <c r="M2056" s="8"/>
      <c r="N2056" s="124"/>
      <c r="O2056" s="124"/>
      <c r="P2056" s="124"/>
      <c r="Q2056" s="124"/>
      <c r="R2056" s="124"/>
      <c r="S2056" s="124"/>
    </row>
    <row r="2057" spans="13:19" x14ac:dyDescent="0.25">
      <c r="M2057" s="8"/>
      <c r="N2057" s="124"/>
      <c r="O2057" s="124"/>
      <c r="P2057" s="124"/>
      <c r="Q2057" s="124"/>
      <c r="R2057" s="124"/>
      <c r="S2057" s="124"/>
    </row>
    <row r="2058" spans="13:19" x14ac:dyDescent="0.25">
      <c r="M2058" s="8"/>
      <c r="N2058" s="124"/>
      <c r="O2058" s="124"/>
      <c r="P2058" s="124"/>
      <c r="Q2058" s="124"/>
      <c r="R2058" s="124"/>
      <c r="S2058" s="124"/>
    </row>
    <row r="2059" spans="13:19" x14ac:dyDescent="0.25">
      <c r="M2059" s="8"/>
      <c r="N2059" s="124"/>
      <c r="O2059" s="124"/>
      <c r="P2059" s="124"/>
      <c r="Q2059" s="124"/>
      <c r="R2059" s="124"/>
      <c r="S2059" s="124"/>
    </row>
    <row r="2060" spans="13:19" x14ac:dyDescent="0.25">
      <c r="M2060" s="8"/>
      <c r="N2060" s="124"/>
      <c r="O2060" s="124"/>
      <c r="P2060" s="124"/>
      <c r="Q2060" s="124"/>
      <c r="R2060" s="124"/>
      <c r="S2060" s="124"/>
    </row>
    <row r="2061" spans="13:19" x14ac:dyDescent="0.25">
      <c r="M2061" s="8"/>
      <c r="N2061" s="124"/>
      <c r="O2061" s="124"/>
      <c r="P2061" s="124"/>
      <c r="Q2061" s="124"/>
      <c r="R2061" s="124"/>
      <c r="S2061" s="124"/>
    </row>
    <row r="2062" spans="13:19" x14ac:dyDescent="0.25">
      <c r="M2062" s="8"/>
      <c r="N2062" s="124"/>
      <c r="O2062" s="124"/>
      <c r="P2062" s="124"/>
      <c r="Q2062" s="124"/>
      <c r="R2062" s="124"/>
      <c r="S2062" s="124"/>
    </row>
    <row r="2063" spans="13:19" x14ac:dyDescent="0.25">
      <c r="M2063" s="8"/>
      <c r="N2063" s="124"/>
      <c r="O2063" s="124"/>
      <c r="P2063" s="124"/>
      <c r="Q2063" s="124"/>
      <c r="R2063" s="124"/>
      <c r="S2063" s="124"/>
    </row>
    <row r="2064" spans="13:19" x14ac:dyDescent="0.25">
      <c r="M2064" s="8"/>
      <c r="N2064" s="124"/>
      <c r="O2064" s="124"/>
      <c r="P2064" s="124"/>
      <c r="Q2064" s="124"/>
      <c r="R2064" s="124"/>
      <c r="S2064" s="124"/>
    </row>
    <row r="2065" spans="13:19" x14ac:dyDescent="0.25">
      <c r="M2065" s="8"/>
      <c r="N2065" s="124"/>
      <c r="O2065" s="124"/>
      <c r="P2065" s="124"/>
      <c r="Q2065" s="124"/>
      <c r="R2065" s="124"/>
      <c r="S2065" s="124"/>
    </row>
    <row r="2066" spans="13:19" x14ac:dyDescent="0.25">
      <c r="M2066" s="8"/>
      <c r="N2066" s="124"/>
      <c r="O2066" s="124"/>
      <c r="P2066" s="124"/>
      <c r="Q2066" s="124"/>
      <c r="R2066" s="124"/>
      <c r="S2066" s="124"/>
    </row>
    <row r="2067" spans="13:19" x14ac:dyDescent="0.25">
      <c r="M2067" s="8"/>
      <c r="N2067" s="124"/>
      <c r="O2067" s="124"/>
      <c r="P2067" s="124"/>
      <c r="Q2067" s="124"/>
      <c r="R2067" s="124"/>
      <c r="S2067" s="124"/>
    </row>
    <row r="2068" spans="13:19" x14ac:dyDescent="0.25">
      <c r="M2068" s="8"/>
      <c r="N2068" s="124"/>
      <c r="O2068" s="124"/>
      <c r="P2068" s="124"/>
      <c r="Q2068" s="124"/>
      <c r="R2068" s="124"/>
      <c r="S2068" s="124"/>
    </row>
    <row r="2069" spans="13:19" x14ac:dyDescent="0.25">
      <c r="M2069" s="8"/>
      <c r="N2069" s="124"/>
      <c r="O2069" s="124"/>
      <c r="P2069" s="124"/>
      <c r="Q2069" s="124"/>
      <c r="R2069" s="124"/>
      <c r="S2069" s="124"/>
    </row>
    <row r="2070" spans="13:19" x14ac:dyDescent="0.25">
      <c r="M2070" s="8"/>
      <c r="N2070" s="124"/>
      <c r="O2070" s="124"/>
      <c r="P2070" s="124"/>
      <c r="Q2070" s="124"/>
      <c r="R2070" s="124"/>
      <c r="S2070" s="124"/>
    </row>
    <row r="2071" spans="13:19" x14ac:dyDescent="0.25">
      <c r="M2071" s="8"/>
      <c r="N2071" s="124"/>
      <c r="O2071" s="124"/>
      <c r="P2071" s="124"/>
      <c r="Q2071" s="124"/>
      <c r="R2071" s="124"/>
      <c r="S2071" s="124"/>
    </row>
    <row r="2072" spans="13:19" x14ac:dyDescent="0.25">
      <c r="M2072" s="8"/>
      <c r="N2072" s="124"/>
      <c r="O2072" s="124"/>
      <c r="P2072" s="124"/>
      <c r="Q2072" s="124"/>
      <c r="R2072" s="124"/>
      <c r="S2072" s="124"/>
    </row>
    <row r="2073" spans="13:19" x14ac:dyDescent="0.25">
      <c r="M2073" s="8"/>
      <c r="N2073" s="124"/>
      <c r="O2073" s="124"/>
      <c r="P2073" s="124"/>
      <c r="Q2073" s="124"/>
      <c r="R2073" s="124"/>
      <c r="S2073" s="124"/>
    </row>
    <row r="2074" spans="13:19" x14ac:dyDescent="0.25">
      <c r="M2074" s="8"/>
      <c r="N2074" s="124"/>
      <c r="O2074" s="124"/>
      <c r="P2074" s="124"/>
      <c r="Q2074" s="124"/>
      <c r="R2074" s="124"/>
      <c r="S2074" s="124"/>
    </row>
    <row r="2075" spans="13:19" x14ac:dyDescent="0.25">
      <c r="M2075" s="8"/>
      <c r="N2075" s="124"/>
      <c r="O2075" s="124"/>
      <c r="P2075" s="124"/>
      <c r="Q2075" s="124"/>
      <c r="R2075" s="124"/>
      <c r="S2075" s="124"/>
    </row>
    <row r="2076" spans="13:19" x14ac:dyDescent="0.25">
      <c r="M2076" s="8"/>
      <c r="N2076" s="124"/>
      <c r="O2076" s="124"/>
      <c r="P2076" s="124"/>
      <c r="Q2076" s="124"/>
      <c r="R2076" s="124"/>
      <c r="S2076" s="124"/>
    </row>
    <row r="2077" spans="13:19" x14ac:dyDescent="0.25">
      <c r="M2077" s="8"/>
      <c r="N2077" s="124"/>
      <c r="O2077" s="124"/>
      <c r="P2077" s="124"/>
      <c r="Q2077" s="124"/>
      <c r="R2077" s="124"/>
      <c r="S2077" s="124"/>
    </row>
    <row r="2078" spans="13:19" x14ac:dyDescent="0.25">
      <c r="M2078" s="8"/>
      <c r="N2078" s="124"/>
      <c r="O2078" s="124"/>
      <c r="P2078" s="124"/>
      <c r="Q2078" s="124"/>
      <c r="R2078" s="124"/>
      <c r="S2078" s="124"/>
    </row>
    <row r="2079" spans="13:19" x14ac:dyDescent="0.25">
      <c r="M2079" s="8"/>
      <c r="N2079" s="124"/>
      <c r="O2079" s="124"/>
      <c r="P2079" s="124"/>
      <c r="Q2079" s="124"/>
      <c r="R2079" s="124"/>
      <c r="S2079" s="124"/>
    </row>
    <row r="2080" spans="13:19" x14ac:dyDescent="0.25">
      <c r="M2080" s="8"/>
      <c r="N2080" s="124"/>
      <c r="O2080" s="124"/>
      <c r="P2080" s="124"/>
      <c r="Q2080" s="124"/>
      <c r="R2080" s="124"/>
      <c r="S2080" s="124"/>
    </row>
    <row r="2081" spans="13:19" x14ac:dyDescent="0.25">
      <c r="M2081" s="8"/>
      <c r="N2081" s="124"/>
      <c r="O2081" s="124"/>
      <c r="P2081" s="124"/>
      <c r="Q2081" s="124"/>
      <c r="R2081" s="124"/>
      <c r="S2081" s="124"/>
    </row>
    <row r="2082" spans="13:19" x14ac:dyDescent="0.25">
      <c r="M2082" s="8"/>
      <c r="N2082" s="124"/>
      <c r="O2082" s="124"/>
      <c r="P2082" s="124"/>
      <c r="Q2082" s="124"/>
      <c r="R2082" s="124"/>
      <c r="S2082" s="124"/>
    </row>
    <row r="2083" spans="13:19" x14ac:dyDescent="0.25">
      <c r="M2083" s="8"/>
      <c r="N2083" s="124"/>
      <c r="O2083" s="124"/>
      <c r="P2083" s="124"/>
      <c r="Q2083" s="124"/>
      <c r="R2083" s="124"/>
      <c r="S2083" s="124"/>
    </row>
    <row r="2084" spans="13:19" x14ac:dyDescent="0.25">
      <c r="M2084" s="8"/>
      <c r="N2084" s="124"/>
      <c r="O2084" s="124"/>
      <c r="P2084" s="124"/>
      <c r="Q2084" s="124"/>
      <c r="R2084" s="124"/>
      <c r="S2084" s="124"/>
    </row>
    <row r="2085" spans="13:19" x14ac:dyDescent="0.25">
      <c r="M2085" s="8"/>
      <c r="N2085" s="124"/>
      <c r="O2085" s="124"/>
      <c r="P2085" s="124"/>
      <c r="Q2085" s="124"/>
      <c r="R2085" s="124"/>
      <c r="S2085" s="124"/>
    </row>
    <row r="2086" spans="13:19" x14ac:dyDescent="0.25">
      <c r="M2086" s="8"/>
      <c r="N2086" s="124"/>
      <c r="O2086" s="124"/>
      <c r="P2086" s="124"/>
      <c r="Q2086" s="124"/>
      <c r="R2086" s="124"/>
      <c r="S2086" s="124"/>
    </row>
    <row r="2087" spans="13:19" x14ac:dyDescent="0.25">
      <c r="M2087" s="8"/>
      <c r="N2087" s="124"/>
      <c r="O2087" s="124"/>
      <c r="P2087" s="124"/>
      <c r="Q2087" s="124"/>
      <c r="R2087" s="124"/>
      <c r="S2087" s="124"/>
    </row>
    <row r="2088" spans="13:19" x14ac:dyDescent="0.25">
      <c r="M2088" s="8"/>
      <c r="N2088" s="124"/>
      <c r="O2088" s="124"/>
      <c r="P2088" s="124"/>
      <c r="Q2088" s="124"/>
      <c r="R2088" s="124"/>
      <c r="S2088" s="124"/>
    </row>
    <row r="2089" spans="13:19" x14ac:dyDescent="0.25">
      <c r="M2089" s="8"/>
      <c r="N2089" s="124"/>
      <c r="O2089" s="124"/>
      <c r="P2089" s="124"/>
      <c r="Q2089" s="124"/>
      <c r="R2089" s="124"/>
      <c r="S2089" s="124"/>
    </row>
    <row r="2090" spans="13:19" x14ac:dyDescent="0.25">
      <c r="M2090" s="8"/>
      <c r="N2090" s="124"/>
      <c r="O2090" s="124"/>
      <c r="P2090" s="124"/>
      <c r="Q2090" s="124"/>
      <c r="R2090" s="124"/>
      <c r="S2090" s="124"/>
    </row>
    <row r="2091" spans="13:19" x14ac:dyDescent="0.25">
      <c r="M2091" s="8"/>
      <c r="N2091" s="124"/>
      <c r="O2091" s="124"/>
      <c r="P2091" s="124"/>
      <c r="Q2091" s="124"/>
      <c r="R2091" s="124"/>
      <c r="S2091" s="124"/>
    </row>
    <row r="2092" spans="13:19" x14ac:dyDescent="0.25">
      <c r="M2092" s="8"/>
      <c r="N2092" s="124"/>
      <c r="O2092" s="124"/>
      <c r="P2092" s="124"/>
      <c r="Q2092" s="124"/>
      <c r="R2092" s="124"/>
      <c r="S2092" s="124"/>
    </row>
    <row r="2093" spans="13:19" x14ac:dyDescent="0.25">
      <c r="M2093" s="8"/>
      <c r="N2093" s="124"/>
      <c r="O2093" s="124"/>
      <c r="P2093" s="124"/>
      <c r="Q2093" s="124"/>
      <c r="R2093" s="124"/>
      <c r="S2093" s="124"/>
    </row>
    <row r="2094" spans="13:19" x14ac:dyDescent="0.25">
      <c r="M2094" s="8"/>
      <c r="N2094" s="124"/>
      <c r="O2094" s="124"/>
      <c r="P2094" s="124"/>
      <c r="Q2094" s="124"/>
      <c r="R2094" s="124"/>
      <c r="S2094" s="124"/>
    </row>
    <row r="2095" spans="13:19" x14ac:dyDescent="0.25">
      <c r="M2095" s="8"/>
      <c r="N2095" s="124"/>
      <c r="O2095" s="124"/>
      <c r="P2095" s="124"/>
      <c r="Q2095" s="124"/>
      <c r="R2095" s="124"/>
      <c r="S2095" s="124"/>
    </row>
    <row r="2096" spans="13:19" x14ac:dyDescent="0.25">
      <c r="M2096" s="8"/>
      <c r="N2096" s="124"/>
      <c r="O2096" s="124"/>
      <c r="P2096" s="124"/>
      <c r="Q2096" s="124"/>
      <c r="R2096" s="124"/>
      <c r="S2096" s="124"/>
    </row>
    <row r="2097" spans="13:19" x14ac:dyDescent="0.25">
      <c r="M2097" s="8"/>
      <c r="N2097" s="124"/>
      <c r="O2097" s="124"/>
      <c r="P2097" s="124"/>
      <c r="Q2097" s="124"/>
      <c r="R2097" s="124"/>
      <c r="S2097" s="124"/>
    </row>
    <row r="2098" spans="13:19" x14ac:dyDescent="0.25">
      <c r="M2098" s="8"/>
      <c r="N2098" s="124"/>
      <c r="O2098" s="124"/>
      <c r="P2098" s="124"/>
      <c r="Q2098" s="124"/>
      <c r="R2098" s="124"/>
      <c r="S2098" s="124"/>
    </row>
    <row r="2099" spans="13:19" x14ac:dyDescent="0.25">
      <c r="M2099" s="8"/>
      <c r="N2099" s="124"/>
      <c r="O2099" s="124"/>
      <c r="P2099" s="124"/>
      <c r="Q2099" s="124"/>
      <c r="R2099" s="124"/>
      <c r="S2099" s="124"/>
    </row>
    <row r="2100" spans="13:19" x14ac:dyDescent="0.25">
      <c r="M2100" s="8"/>
      <c r="N2100" s="124"/>
      <c r="O2100" s="124"/>
      <c r="P2100" s="124"/>
      <c r="Q2100" s="124"/>
      <c r="R2100" s="124"/>
      <c r="S2100" s="124"/>
    </row>
    <row r="2101" spans="13:19" x14ac:dyDescent="0.25">
      <c r="M2101" s="8"/>
      <c r="N2101" s="124"/>
      <c r="O2101" s="124"/>
      <c r="P2101" s="124"/>
      <c r="Q2101" s="124"/>
      <c r="R2101" s="124"/>
      <c r="S2101" s="124"/>
    </row>
    <row r="2102" spans="13:19" x14ac:dyDescent="0.25">
      <c r="M2102" s="8"/>
      <c r="N2102" s="124"/>
      <c r="O2102" s="124"/>
      <c r="P2102" s="124"/>
      <c r="Q2102" s="124"/>
      <c r="R2102" s="124"/>
      <c r="S2102" s="124"/>
    </row>
    <row r="2103" spans="13:19" x14ac:dyDescent="0.25">
      <c r="M2103" s="8"/>
      <c r="N2103" s="124"/>
      <c r="O2103" s="124"/>
      <c r="P2103" s="124"/>
      <c r="Q2103" s="124"/>
      <c r="R2103" s="124"/>
      <c r="S2103" s="124"/>
    </row>
    <row r="2104" spans="13:19" x14ac:dyDescent="0.25">
      <c r="M2104" s="8"/>
      <c r="N2104" s="124"/>
      <c r="O2104" s="124"/>
      <c r="P2104" s="124"/>
      <c r="Q2104" s="124"/>
      <c r="R2104" s="124"/>
      <c r="S2104" s="124"/>
    </row>
    <row r="2105" spans="13:19" x14ac:dyDescent="0.25">
      <c r="M2105" s="8"/>
      <c r="N2105" s="124"/>
      <c r="O2105" s="124"/>
      <c r="P2105" s="124"/>
      <c r="Q2105" s="124"/>
      <c r="R2105" s="124"/>
      <c r="S2105" s="124"/>
    </row>
    <row r="2106" spans="13:19" x14ac:dyDescent="0.25">
      <c r="M2106" s="8"/>
      <c r="N2106" s="124"/>
      <c r="O2106" s="124"/>
      <c r="P2106" s="124"/>
      <c r="Q2106" s="124"/>
      <c r="R2106" s="124"/>
      <c r="S2106" s="124"/>
    </row>
    <row r="2107" spans="13:19" x14ac:dyDescent="0.25">
      <c r="M2107" s="8"/>
      <c r="N2107" s="124"/>
      <c r="O2107" s="124"/>
      <c r="P2107" s="124"/>
      <c r="Q2107" s="124"/>
      <c r="R2107" s="124"/>
      <c r="S2107" s="124"/>
    </row>
    <row r="2108" spans="13:19" x14ac:dyDescent="0.25">
      <c r="M2108" s="8"/>
      <c r="N2108" s="124"/>
      <c r="O2108" s="124"/>
      <c r="P2108" s="124"/>
      <c r="Q2108" s="124"/>
      <c r="R2108" s="124"/>
      <c r="S2108" s="124"/>
    </row>
    <row r="2109" spans="13:19" x14ac:dyDescent="0.25">
      <c r="M2109" s="8"/>
      <c r="N2109" s="124"/>
      <c r="O2109" s="124"/>
      <c r="P2109" s="124"/>
      <c r="Q2109" s="124"/>
      <c r="R2109" s="124"/>
      <c r="S2109" s="124"/>
    </row>
    <row r="2110" spans="13:19" x14ac:dyDescent="0.25">
      <c r="M2110" s="8"/>
      <c r="N2110" s="124"/>
      <c r="O2110" s="124"/>
      <c r="P2110" s="124"/>
      <c r="Q2110" s="124"/>
      <c r="R2110" s="124"/>
      <c r="S2110" s="124"/>
    </row>
    <row r="2111" spans="13:19" x14ac:dyDescent="0.25">
      <c r="M2111" s="8"/>
      <c r="N2111" s="124"/>
      <c r="O2111" s="124"/>
      <c r="P2111" s="124"/>
      <c r="Q2111" s="124"/>
      <c r="R2111" s="124"/>
      <c r="S2111" s="124"/>
    </row>
    <row r="2112" spans="13:19" x14ac:dyDescent="0.25">
      <c r="M2112" s="8"/>
      <c r="N2112" s="124"/>
      <c r="O2112" s="124"/>
      <c r="P2112" s="124"/>
      <c r="Q2112" s="124"/>
      <c r="R2112" s="124"/>
      <c r="S2112" s="124"/>
    </row>
    <row r="2113" spans="13:19" x14ac:dyDescent="0.25">
      <c r="M2113" s="8"/>
      <c r="N2113" s="124"/>
      <c r="O2113" s="124"/>
      <c r="P2113" s="124"/>
      <c r="Q2113" s="124"/>
      <c r="R2113" s="124"/>
      <c r="S2113" s="124"/>
    </row>
    <row r="2114" spans="13:19" x14ac:dyDescent="0.25">
      <c r="M2114" s="8"/>
      <c r="N2114" s="124"/>
      <c r="O2114" s="124"/>
      <c r="P2114" s="124"/>
      <c r="Q2114" s="124"/>
      <c r="R2114" s="124"/>
      <c r="S2114" s="124"/>
    </row>
    <row r="2115" spans="13:19" x14ac:dyDescent="0.25">
      <c r="M2115" s="8"/>
      <c r="N2115" s="124"/>
      <c r="O2115" s="124"/>
      <c r="P2115" s="124"/>
      <c r="Q2115" s="124"/>
      <c r="R2115" s="124"/>
      <c r="S2115" s="124"/>
    </row>
    <row r="2116" spans="13:19" x14ac:dyDescent="0.25">
      <c r="M2116" s="8"/>
      <c r="N2116" s="124"/>
      <c r="O2116" s="124"/>
      <c r="P2116" s="124"/>
      <c r="Q2116" s="124"/>
      <c r="R2116" s="124"/>
      <c r="S2116" s="124"/>
    </row>
    <row r="2117" spans="13:19" x14ac:dyDescent="0.25">
      <c r="M2117" s="8"/>
      <c r="N2117" s="124"/>
      <c r="O2117" s="124"/>
      <c r="P2117" s="124"/>
      <c r="Q2117" s="124"/>
      <c r="R2117" s="124"/>
      <c r="S2117" s="124"/>
    </row>
    <row r="2118" spans="13:19" x14ac:dyDescent="0.25">
      <c r="M2118" s="8"/>
      <c r="N2118" s="124"/>
      <c r="O2118" s="124"/>
      <c r="P2118" s="124"/>
      <c r="Q2118" s="124"/>
      <c r="R2118" s="124"/>
      <c r="S2118" s="124"/>
    </row>
    <row r="2119" spans="13:19" x14ac:dyDescent="0.25">
      <c r="M2119" s="8"/>
      <c r="N2119" s="124"/>
      <c r="O2119" s="124"/>
      <c r="P2119" s="124"/>
      <c r="Q2119" s="124"/>
      <c r="R2119" s="124"/>
      <c r="S2119" s="124"/>
    </row>
    <row r="2120" spans="13:19" x14ac:dyDescent="0.25">
      <c r="M2120" s="8"/>
      <c r="N2120" s="124"/>
      <c r="O2120" s="124"/>
      <c r="P2120" s="124"/>
      <c r="Q2120" s="124"/>
      <c r="R2120" s="124"/>
      <c r="S2120" s="124"/>
    </row>
    <row r="2121" spans="13:19" x14ac:dyDescent="0.25">
      <c r="M2121" s="8"/>
      <c r="N2121" s="124"/>
      <c r="O2121" s="124"/>
      <c r="P2121" s="124"/>
      <c r="Q2121" s="124"/>
      <c r="R2121" s="124"/>
      <c r="S2121" s="124"/>
    </row>
    <row r="2122" spans="13:19" x14ac:dyDescent="0.25">
      <c r="M2122" s="8"/>
      <c r="N2122" s="124"/>
      <c r="O2122" s="124"/>
      <c r="P2122" s="124"/>
      <c r="Q2122" s="124"/>
      <c r="R2122" s="124"/>
      <c r="S2122" s="124"/>
    </row>
    <row r="2123" spans="13:19" x14ac:dyDescent="0.25">
      <c r="M2123" s="8"/>
      <c r="N2123" s="124"/>
      <c r="O2123" s="124"/>
      <c r="P2123" s="124"/>
      <c r="Q2123" s="124"/>
      <c r="R2123" s="124"/>
      <c r="S2123" s="124"/>
    </row>
    <row r="2124" spans="13:19" x14ac:dyDescent="0.25">
      <c r="M2124" s="8"/>
      <c r="N2124" s="124"/>
      <c r="O2124" s="124"/>
      <c r="P2124" s="124"/>
      <c r="Q2124" s="124"/>
      <c r="R2124" s="124"/>
      <c r="S2124" s="124"/>
    </row>
    <row r="2125" spans="13:19" x14ac:dyDescent="0.25">
      <c r="M2125" s="8"/>
      <c r="N2125" s="124"/>
      <c r="O2125" s="124"/>
      <c r="P2125" s="124"/>
      <c r="Q2125" s="124"/>
      <c r="R2125" s="124"/>
      <c r="S2125" s="124"/>
    </row>
    <row r="2126" spans="13:19" x14ac:dyDescent="0.25">
      <c r="M2126" s="8"/>
      <c r="N2126" s="124"/>
      <c r="O2126" s="124"/>
      <c r="P2126" s="124"/>
      <c r="Q2126" s="124"/>
      <c r="R2126" s="124"/>
      <c r="S2126" s="124"/>
    </row>
    <row r="2127" spans="13:19" x14ac:dyDescent="0.25">
      <c r="M2127" s="8"/>
      <c r="N2127" s="124"/>
      <c r="O2127" s="124"/>
      <c r="P2127" s="124"/>
      <c r="Q2127" s="124"/>
      <c r="R2127" s="124"/>
      <c r="S2127" s="124"/>
    </row>
    <row r="2128" spans="13:19" x14ac:dyDescent="0.25">
      <c r="M2128" s="8"/>
      <c r="N2128" s="124"/>
      <c r="O2128" s="124"/>
      <c r="P2128" s="124"/>
      <c r="Q2128" s="124"/>
      <c r="R2128" s="124"/>
      <c r="S2128" s="124"/>
    </row>
    <row r="2129" spans="13:19" x14ac:dyDescent="0.25">
      <c r="M2129" s="8"/>
      <c r="N2129" s="124"/>
      <c r="O2129" s="124"/>
      <c r="P2129" s="124"/>
      <c r="Q2129" s="124"/>
      <c r="R2129" s="124"/>
      <c r="S2129" s="124"/>
    </row>
    <row r="2130" spans="13:19" x14ac:dyDescent="0.25">
      <c r="M2130" s="8"/>
      <c r="N2130" s="124"/>
      <c r="O2130" s="124"/>
      <c r="P2130" s="124"/>
      <c r="Q2130" s="124"/>
      <c r="R2130" s="124"/>
      <c r="S2130" s="124"/>
    </row>
    <row r="2131" spans="13:19" x14ac:dyDescent="0.25">
      <c r="M2131" s="8"/>
      <c r="N2131" s="124"/>
      <c r="O2131" s="124"/>
      <c r="P2131" s="124"/>
      <c r="Q2131" s="124"/>
      <c r="R2131" s="124"/>
      <c r="S2131" s="124"/>
    </row>
    <row r="2132" spans="13:19" x14ac:dyDescent="0.25">
      <c r="M2132" s="8"/>
      <c r="N2132" s="124"/>
      <c r="O2132" s="124"/>
      <c r="P2132" s="124"/>
      <c r="Q2132" s="124"/>
      <c r="R2132" s="124"/>
      <c r="S2132" s="124"/>
    </row>
    <row r="2133" spans="13:19" x14ac:dyDescent="0.25">
      <c r="M2133" s="8"/>
      <c r="N2133" s="124"/>
      <c r="O2133" s="124"/>
      <c r="P2133" s="124"/>
      <c r="Q2133" s="124"/>
      <c r="R2133" s="124"/>
      <c r="S2133" s="124"/>
    </row>
    <row r="2134" spans="13:19" x14ac:dyDescent="0.25">
      <c r="M2134" s="8"/>
      <c r="N2134" s="124"/>
      <c r="O2134" s="124"/>
      <c r="P2134" s="124"/>
      <c r="Q2134" s="124"/>
      <c r="R2134" s="124"/>
      <c r="S2134" s="124"/>
    </row>
    <row r="2135" spans="13:19" x14ac:dyDescent="0.25">
      <c r="M2135" s="8"/>
      <c r="N2135" s="124"/>
      <c r="O2135" s="124"/>
      <c r="P2135" s="124"/>
      <c r="Q2135" s="124"/>
      <c r="R2135" s="124"/>
      <c r="S2135" s="124"/>
    </row>
    <row r="2136" spans="13:19" x14ac:dyDescent="0.25">
      <c r="M2136" s="8"/>
      <c r="N2136" s="124"/>
      <c r="O2136" s="124"/>
      <c r="P2136" s="124"/>
      <c r="Q2136" s="124"/>
      <c r="R2136" s="124"/>
      <c r="S2136" s="124"/>
    </row>
    <row r="2137" spans="13:19" x14ac:dyDescent="0.25">
      <c r="M2137" s="8"/>
      <c r="N2137" s="124"/>
      <c r="O2137" s="124"/>
      <c r="P2137" s="124"/>
      <c r="Q2137" s="124"/>
      <c r="R2137" s="124"/>
      <c r="S2137" s="124"/>
    </row>
    <row r="2138" spans="13:19" x14ac:dyDescent="0.25">
      <c r="M2138" s="8"/>
      <c r="N2138" s="124"/>
      <c r="O2138" s="124"/>
      <c r="P2138" s="124"/>
      <c r="Q2138" s="124"/>
      <c r="R2138" s="124"/>
      <c r="S2138" s="124"/>
    </row>
    <row r="2139" spans="13:19" x14ac:dyDescent="0.25">
      <c r="M2139" s="8"/>
      <c r="N2139" s="124"/>
      <c r="O2139" s="124"/>
      <c r="P2139" s="124"/>
      <c r="Q2139" s="124"/>
      <c r="R2139" s="124"/>
      <c r="S2139" s="124"/>
    </row>
    <row r="2140" spans="13:19" x14ac:dyDescent="0.25">
      <c r="M2140" s="8"/>
      <c r="N2140" s="124"/>
      <c r="O2140" s="124"/>
      <c r="P2140" s="124"/>
      <c r="Q2140" s="124"/>
      <c r="R2140" s="124"/>
      <c r="S2140" s="124"/>
    </row>
    <row r="2141" spans="13:19" x14ac:dyDescent="0.25">
      <c r="M2141" s="8"/>
      <c r="N2141" s="124"/>
      <c r="O2141" s="124"/>
      <c r="P2141" s="124"/>
      <c r="Q2141" s="124"/>
      <c r="R2141" s="124"/>
      <c r="S2141" s="124"/>
    </row>
    <row r="2142" spans="13:19" x14ac:dyDescent="0.25">
      <c r="M2142" s="8"/>
      <c r="N2142" s="124"/>
      <c r="O2142" s="124"/>
      <c r="P2142" s="124"/>
      <c r="Q2142" s="124"/>
      <c r="R2142" s="124"/>
      <c r="S2142" s="124"/>
    </row>
    <row r="2143" spans="13:19" x14ac:dyDescent="0.25">
      <c r="M2143" s="8"/>
      <c r="N2143" s="124"/>
      <c r="O2143" s="124"/>
      <c r="P2143" s="124"/>
      <c r="Q2143" s="124"/>
      <c r="R2143" s="124"/>
      <c r="S2143" s="124"/>
    </row>
    <row r="2144" spans="13:19" x14ac:dyDescent="0.25">
      <c r="M2144" s="8"/>
      <c r="N2144" s="124"/>
      <c r="O2144" s="124"/>
      <c r="P2144" s="124"/>
      <c r="Q2144" s="124"/>
      <c r="R2144" s="124"/>
      <c r="S2144" s="124"/>
    </row>
    <row r="2145" spans="13:19" x14ac:dyDescent="0.25">
      <c r="M2145" s="8"/>
      <c r="N2145" s="124"/>
      <c r="O2145" s="124"/>
      <c r="P2145" s="124"/>
      <c r="Q2145" s="124"/>
      <c r="R2145" s="124"/>
      <c r="S2145" s="124"/>
    </row>
    <row r="2146" spans="13:19" x14ac:dyDescent="0.25">
      <c r="M2146" s="8"/>
      <c r="N2146" s="124"/>
      <c r="O2146" s="124"/>
      <c r="P2146" s="124"/>
      <c r="Q2146" s="124"/>
      <c r="R2146" s="124"/>
      <c r="S2146" s="124"/>
    </row>
    <row r="2147" spans="13:19" x14ac:dyDescent="0.25">
      <c r="M2147" s="8"/>
      <c r="N2147" s="124"/>
      <c r="O2147" s="124"/>
      <c r="P2147" s="124"/>
      <c r="Q2147" s="124"/>
      <c r="R2147" s="124"/>
      <c r="S2147" s="124"/>
    </row>
    <row r="2148" spans="13:19" x14ac:dyDescent="0.25">
      <c r="M2148" s="8"/>
      <c r="N2148" s="124"/>
      <c r="O2148" s="124"/>
      <c r="P2148" s="124"/>
      <c r="Q2148" s="124"/>
      <c r="R2148" s="124"/>
      <c r="S2148" s="124"/>
    </row>
    <row r="2149" spans="13:19" x14ac:dyDescent="0.25">
      <c r="M2149" s="8"/>
      <c r="N2149" s="124"/>
      <c r="O2149" s="124"/>
      <c r="P2149" s="124"/>
      <c r="Q2149" s="124"/>
      <c r="R2149" s="124"/>
      <c r="S2149" s="124"/>
    </row>
    <row r="2150" spans="13:19" x14ac:dyDescent="0.25">
      <c r="M2150" s="8"/>
      <c r="N2150" s="124"/>
      <c r="O2150" s="124"/>
      <c r="P2150" s="124"/>
      <c r="Q2150" s="124"/>
      <c r="R2150" s="124"/>
      <c r="S2150" s="124"/>
    </row>
    <row r="2151" spans="13:19" x14ac:dyDescent="0.25">
      <c r="M2151" s="8"/>
      <c r="N2151" s="124"/>
      <c r="O2151" s="124"/>
      <c r="P2151" s="124"/>
      <c r="Q2151" s="124"/>
      <c r="R2151" s="124"/>
      <c r="S2151" s="124"/>
    </row>
    <row r="2152" spans="13:19" x14ac:dyDescent="0.25">
      <c r="M2152" s="8"/>
      <c r="N2152" s="124"/>
      <c r="O2152" s="124"/>
      <c r="P2152" s="124"/>
      <c r="Q2152" s="124"/>
      <c r="R2152" s="124"/>
      <c r="S2152" s="124"/>
    </row>
    <row r="2153" spans="13:19" x14ac:dyDescent="0.25">
      <c r="M2153" s="8"/>
      <c r="N2153" s="124"/>
      <c r="O2153" s="124"/>
      <c r="P2153" s="124"/>
      <c r="Q2153" s="124"/>
      <c r="R2153" s="124"/>
      <c r="S2153" s="124"/>
    </row>
    <row r="2154" spans="13:19" x14ac:dyDescent="0.25">
      <c r="M2154" s="8"/>
      <c r="N2154" s="124"/>
      <c r="O2154" s="124"/>
      <c r="P2154" s="124"/>
      <c r="Q2154" s="124"/>
      <c r="R2154" s="124"/>
      <c r="S2154" s="124"/>
    </row>
    <row r="2155" spans="13:19" x14ac:dyDescent="0.25">
      <c r="M2155" s="8"/>
      <c r="N2155" s="124"/>
      <c r="O2155" s="124"/>
      <c r="P2155" s="124"/>
      <c r="Q2155" s="124"/>
      <c r="R2155" s="124"/>
      <c r="S2155" s="124"/>
    </row>
    <row r="2156" spans="13:19" x14ac:dyDescent="0.25">
      <c r="M2156" s="8"/>
      <c r="N2156" s="124"/>
      <c r="O2156" s="124"/>
      <c r="P2156" s="124"/>
      <c r="Q2156" s="124"/>
      <c r="R2156" s="124"/>
      <c r="S2156" s="124"/>
    </row>
    <row r="2157" spans="13:19" x14ac:dyDescent="0.25">
      <c r="M2157" s="8"/>
      <c r="N2157" s="124"/>
      <c r="O2157" s="124"/>
      <c r="P2157" s="124"/>
      <c r="Q2157" s="124"/>
      <c r="R2157" s="124"/>
      <c r="S2157" s="124"/>
    </row>
    <row r="2158" spans="13:19" x14ac:dyDescent="0.25">
      <c r="M2158" s="8"/>
      <c r="N2158" s="124"/>
      <c r="O2158" s="124"/>
      <c r="P2158" s="124"/>
      <c r="Q2158" s="124"/>
      <c r="R2158" s="124"/>
      <c r="S2158" s="124"/>
    </row>
    <row r="2159" spans="13:19" x14ac:dyDescent="0.25">
      <c r="M2159" s="8"/>
      <c r="N2159" s="124"/>
      <c r="O2159" s="124"/>
      <c r="P2159" s="124"/>
      <c r="Q2159" s="124"/>
      <c r="R2159" s="124"/>
      <c r="S2159" s="124"/>
    </row>
    <row r="2160" spans="13:19" x14ac:dyDescent="0.25">
      <c r="M2160" s="8"/>
      <c r="N2160" s="124"/>
      <c r="O2160" s="124"/>
      <c r="P2160" s="124"/>
      <c r="Q2160" s="124"/>
      <c r="R2160" s="124"/>
      <c r="S2160" s="124"/>
    </row>
    <row r="2161" spans="13:19" x14ac:dyDescent="0.25">
      <c r="M2161" s="8"/>
      <c r="N2161" s="124"/>
      <c r="O2161" s="124"/>
      <c r="P2161" s="124"/>
      <c r="Q2161" s="124"/>
      <c r="R2161" s="124"/>
      <c r="S2161" s="124"/>
    </row>
    <row r="2162" spans="13:19" x14ac:dyDescent="0.25">
      <c r="M2162" s="8"/>
      <c r="N2162" s="124"/>
      <c r="O2162" s="124"/>
      <c r="P2162" s="124"/>
      <c r="Q2162" s="124"/>
      <c r="R2162" s="124"/>
      <c r="S2162" s="124"/>
    </row>
    <row r="2163" spans="13:19" x14ac:dyDescent="0.25">
      <c r="M2163" s="8"/>
      <c r="N2163" s="124"/>
      <c r="O2163" s="124"/>
      <c r="P2163" s="124"/>
      <c r="Q2163" s="124"/>
      <c r="R2163" s="124"/>
      <c r="S2163" s="124"/>
    </row>
    <row r="2164" spans="13:19" x14ac:dyDescent="0.25">
      <c r="M2164" s="8"/>
      <c r="N2164" s="124"/>
      <c r="O2164" s="124"/>
      <c r="P2164" s="124"/>
      <c r="Q2164" s="124"/>
      <c r="R2164" s="124"/>
      <c r="S2164" s="124"/>
    </row>
    <row r="2165" spans="13:19" x14ac:dyDescent="0.25">
      <c r="M2165" s="8"/>
      <c r="N2165" s="124"/>
      <c r="O2165" s="124"/>
      <c r="P2165" s="124"/>
      <c r="Q2165" s="124"/>
      <c r="R2165" s="124"/>
      <c r="S2165" s="124"/>
    </row>
    <row r="2166" spans="13:19" x14ac:dyDescent="0.25">
      <c r="M2166" s="8"/>
      <c r="N2166" s="124"/>
      <c r="O2166" s="124"/>
      <c r="P2166" s="124"/>
      <c r="Q2166" s="124"/>
      <c r="R2166" s="124"/>
      <c r="S2166" s="124"/>
    </row>
    <row r="2167" spans="13:19" x14ac:dyDescent="0.25">
      <c r="M2167" s="8"/>
      <c r="N2167" s="124"/>
      <c r="O2167" s="124"/>
      <c r="P2167" s="124"/>
      <c r="Q2167" s="124"/>
      <c r="R2167" s="124"/>
      <c r="S2167" s="124"/>
    </row>
    <row r="2168" spans="13:19" x14ac:dyDescent="0.25">
      <c r="M2168" s="8"/>
      <c r="N2168" s="124"/>
      <c r="O2168" s="124"/>
      <c r="P2168" s="124"/>
      <c r="Q2168" s="124"/>
      <c r="R2168" s="124"/>
      <c r="S2168" s="124"/>
    </row>
    <row r="2169" spans="13:19" x14ac:dyDescent="0.25">
      <c r="M2169" s="8"/>
      <c r="N2169" s="124"/>
      <c r="O2169" s="124"/>
      <c r="P2169" s="124"/>
      <c r="Q2169" s="124"/>
      <c r="R2169" s="124"/>
      <c r="S2169" s="124"/>
    </row>
    <row r="2170" spans="13:19" x14ac:dyDescent="0.25">
      <c r="M2170" s="8"/>
      <c r="N2170" s="124"/>
      <c r="O2170" s="124"/>
      <c r="P2170" s="124"/>
      <c r="Q2170" s="124"/>
      <c r="R2170" s="124"/>
      <c r="S2170" s="124"/>
    </row>
    <row r="2171" spans="13:19" x14ac:dyDescent="0.25">
      <c r="M2171" s="8"/>
      <c r="N2171" s="124"/>
      <c r="O2171" s="124"/>
      <c r="P2171" s="124"/>
      <c r="Q2171" s="124"/>
      <c r="R2171" s="124"/>
      <c r="S2171" s="124"/>
    </row>
    <row r="2172" spans="13:19" x14ac:dyDescent="0.25">
      <c r="M2172" s="8"/>
      <c r="N2172" s="124"/>
      <c r="O2172" s="124"/>
      <c r="P2172" s="124"/>
      <c r="Q2172" s="124"/>
      <c r="R2172" s="124"/>
      <c r="S2172" s="124"/>
    </row>
    <row r="2173" spans="13:19" x14ac:dyDescent="0.25">
      <c r="M2173" s="8"/>
      <c r="N2173" s="124"/>
      <c r="O2173" s="124"/>
      <c r="P2173" s="124"/>
      <c r="Q2173" s="124"/>
      <c r="R2173" s="124"/>
      <c r="S2173" s="124"/>
    </row>
    <row r="2174" spans="13:19" x14ac:dyDescent="0.25">
      <c r="M2174" s="8"/>
      <c r="N2174" s="124"/>
      <c r="O2174" s="124"/>
      <c r="P2174" s="124"/>
      <c r="Q2174" s="124"/>
      <c r="R2174" s="124"/>
      <c r="S2174" s="124"/>
    </row>
    <row r="2175" spans="13:19" x14ac:dyDescent="0.25">
      <c r="M2175" s="8"/>
      <c r="N2175" s="124"/>
      <c r="O2175" s="124"/>
      <c r="P2175" s="124"/>
      <c r="Q2175" s="124"/>
      <c r="R2175" s="124"/>
      <c r="S2175" s="124"/>
    </row>
    <row r="2176" spans="13:19" x14ac:dyDescent="0.25">
      <c r="M2176" s="8"/>
      <c r="N2176" s="124"/>
      <c r="O2176" s="124"/>
      <c r="P2176" s="124"/>
      <c r="Q2176" s="124"/>
      <c r="R2176" s="124"/>
      <c r="S2176" s="124"/>
    </row>
    <row r="2177" spans="13:19" x14ac:dyDescent="0.25">
      <c r="M2177" s="8"/>
      <c r="N2177" s="124"/>
      <c r="O2177" s="124"/>
      <c r="P2177" s="124"/>
      <c r="Q2177" s="124"/>
      <c r="R2177" s="124"/>
      <c r="S2177" s="124"/>
    </row>
    <row r="2178" spans="13:19" x14ac:dyDescent="0.25">
      <c r="M2178" s="8"/>
      <c r="N2178" s="124"/>
      <c r="O2178" s="124"/>
      <c r="P2178" s="124"/>
      <c r="Q2178" s="124"/>
      <c r="R2178" s="124"/>
      <c r="S2178" s="124"/>
    </row>
    <row r="2179" spans="13:19" x14ac:dyDescent="0.25">
      <c r="M2179" s="8"/>
      <c r="N2179" s="124"/>
      <c r="O2179" s="124"/>
      <c r="P2179" s="124"/>
      <c r="Q2179" s="124"/>
      <c r="R2179" s="124"/>
      <c r="S2179" s="124"/>
    </row>
    <row r="2180" spans="13:19" x14ac:dyDescent="0.25">
      <c r="M2180" s="8"/>
      <c r="N2180" s="124"/>
      <c r="O2180" s="124"/>
      <c r="P2180" s="124"/>
      <c r="Q2180" s="124"/>
      <c r="R2180" s="124"/>
      <c r="S2180" s="124"/>
    </row>
    <row r="2181" spans="13:19" x14ac:dyDescent="0.25">
      <c r="M2181" s="8"/>
      <c r="N2181" s="124"/>
      <c r="O2181" s="124"/>
      <c r="P2181" s="124"/>
      <c r="Q2181" s="124"/>
      <c r="R2181" s="124"/>
      <c r="S2181" s="124"/>
    </row>
    <row r="2182" spans="13:19" x14ac:dyDescent="0.25">
      <c r="M2182" s="8"/>
      <c r="N2182" s="124"/>
      <c r="O2182" s="124"/>
      <c r="P2182" s="124"/>
      <c r="Q2182" s="124"/>
      <c r="R2182" s="124"/>
      <c r="S2182" s="124"/>
    </row>
    <row r="2183" spans="13:19" x14ac:dyDescent="0.25">
      <c r="M2183" s="8"/>
      <c r="N2183" s="124"/>
      <c r="O2183" s="124"/>
      <c r="P2183" s="124"/>
      <c r="Q2183" s="124"/>
      <c r="R2183" s="124"/>
      <c r="S2183" s="124"/>
    </row>
    <row r="2184" spans="13:19" x14ac:dyDescent="0.25">
      <c r="M2184" s="8"/>
      <c r="N2184" s="124"/>
      <c r="O2184" s="124"/>
      <c r="P2184" s="124"/>
      <c r="Q2184" s="124"/>
      <c r="R2184" s="124"/>
      <c r="S2184" s="124"/>
    </row>
    <row r="2185" spans="13:19" x14ac:dyDescent="0.25">
      <c r="M2185" s="8"/>
      <c r="N2185" s="124"/>
      <c r="O2185" s="124"/>
      <c r="P2185" s="124"/>
      <c r="Q2185" s="124"/>
      <c r="R2185" s="124"/>
      <c r="S2185" s="124"/>
    </row>
    <row r="2186" spans="13:19" x14ac:dyDescent="0.25">
      <c r="M2186" s="8"/>
      <c r="N2186" s="124"/>
      <c r="O2186" s="124"/>
      <c r="P2186" s="124"/>
      <c r="Q2186" s="124"/>
      <c r="R2186" s="124"/>
      <c r="S2186" s="124"/>
    </row>
    <row r="2187" spans="13:19" x14ac:dyDescent="0.25">
      <c r="M2187" s="8"/>
      <c r="N2187" s="124"/>
      <c r="O2187" s="124"/>
      <c r="P2187" s="124"/>
      <c r="Q2187" s="124"/>
      <c r="R2187" s="124"/>
      <c r="S2187" s="124"/>
    </row>
    <row r="2188" spans="13:19" x14ac:dyDescent="0.25">
      <c r="M2188" s="8"/>
      <c r="N2188" s="124"/>
      <c r="O2188" s="124"/>
      <c r="P2188" s="124"/>
      <c r="Q2188" s="124"/>
      <c r="R2188" s="124"/>
      <c r="S2188" s="124"/>
    </row>
    <row r="2189" spans="13:19" x14ac:dyDescent="0.25">
      <c r="M2189" s="8"/>
      <c r="N2189" s="124"/>
      <c r="O2189" s="124"/>
      <c r="P2189" s="124"/>
      <c r="Q2189" s="124"/>
      <c r="R2189" s="124"/>
      <c r="S2189" s="124"/>
    </row>
    <row r="2190" spans="13:19" x14ac:dyDescent="0.25">
      <c r="M2190" s="8"/>
      <c r="N2190" s="124"/>
      <c r="O2190" s="124"/>
      <c r="P2190" s="124"/>
      <c r="Q2190" s="124"/>
      <c r="R2190" s="124"/>
      <c r="S2190" s="124"/>
    </row>
    <row r="2191" spans="13:19" x14ac:dyDescent="0.25">
      <c r="M2191" s="8"/>
      <c r="N2191" s="124"/>
      <c r="O2191" s="124"/>
      <c r="P2191" s="124"/>
      <c r="Q2191" s="124"/>
      <c r="R2191" s="124"/>
      <c r="S2191" s="124"/>
    </row>
    <row r="2192" spans="13:19" x14ac:dyDescent="0.25">
      <c r="M2192" s="8"/>
      <c r="N2192" s="124"/>
      <c r="O2192" s="124"/>
      <c r="P2192" s="124"/>
      <c r="Q2192" s="124"/>
      <c r="R2192" s="124"/>
      <c r="S2192" s="124"/>
    </row>
    <row r="2193" spans="13:19" x14ac:dyDescent="0.25">
      <c r="M2193" s="8"/>
      <c r="N2193" s="124"/>
      <c r="O2193" s="124"/>
      <c r="P2193" s="124"/>
      <c r="Q2193" s="124"/>
      <c r="R2193" s="124"/>
      <c r="S2193" s="124"/>
    </row>
    <row r="2194" spans="13:19" x14ac:dyDescent="0.25">
      <c r="M2194" s="8"/>
      <c r="N2194" s="124"/>
      <c r="O2194" s="124"/>
      <c r="P2194" s="124"/>
      <c r="Q2194" s="124"/>
      <c r="R2194" s="124"/>
      <c r="S2194" s="124"/>
    </row>
    <row r="2195" spans="13:19" x14ac:dyDescent="0.25">
      <c r="M2195" s="8"/>
      <c r="N2195" s="124"/>
      <c r="O2195" s="124"/>
      <c r="P2195" s="124"/>
      <c r="Q2195" s="124"/>
      <c r="R2195" s="124"/>
      <c r="S2195" s="124"/>
    </row>
    <row r="2196" spans="13:19" x14ac:dyDescent="0.25">
      <c r="M2196" s="8"/>
      <c r="N2196" s="124"/>
      <c r="O2196" s="124"/>
      <c r="P2196" s="124"/>
      <c r="Q2196" s="124"/>
      <c r="R2196" s="124"/>
      <c r="S2196" s="124"/>
    </row>
    <row r="2197" spans="13:19" x14ac:dyDescent="0.25">
      <c r="M2197" s="8"/>
      <c r="N2197" s="124"/>
      <c r="O2197" s="124"/>
      <c r="P2197" s="124"/>
      <c r="Q2197" s="124"/>
      <c r="R2197" s="124"/>
      <c r="S2197" s="124"/>
    </row>
    <row r="2198" spans="13:19" x14ac:dyDescent="0.25">
      <c r="M2198" s="8"/>
      <c r="N2198" s="124"/>
      <c r="O2198" s="124"/>
      <c r="P2198" s="124"/>
      <c r="Q2198" s="124"/>
      <c r="R2198" s="124"/>
      <c r="S2198" s="124"/>
    </row>
    <row r="2199" spans="13:19" x14ac:dyDescent="0.25">
      <c r="M2199" s="8"/>
      <c r="N2199" s="124"/>
      <c r="O2199" s="124"/>
      <c r="P2199" s="124"/>
      <c r="Q2199" s="124"/>
      <c r="R2199" s="124"/>
      <c r="S2199" s="124"/>
    </row>
    <row r="2200" spans="13:19" x14ac:dyDescent="0.25">
      <c r="M2200" s="8"/>
      <c r="N2200" s="124"/>
      <c r="O2200" s="124"/>
      <c r="P2200" s="124"/>
      <c r="Q2200" s="124"/>
      <c r="R2200" s="124"/>
      <c r="S2200" s="124"/>
    </row>
    <row r="2201" spans="13:19" x14ac:dyDescent="0.25">
      <c r="M2201" s="8"/>
      <c r="N2201" s="124"/>
      <c r="O2201" s="124"/>
      <c r="P2201" s="124"/>
      <c r="Q2201" s="124"/>
      <c r="R2201" s="124"/>
      <c r="S2201" s="124"/>
    </row>
    <row r="2202" spans="13:19" x14ac:dyDescent="0.25">
      <c r="M2202" s="8"/>
      <c r="N2202" s="124"/>
      <c r="O2202" s="124"/>
      <c r="P2202" s="124"/>
      <c r="Q2202" s="124"/>
      <c r="R2202" s="124"/>
      <c r="S2202" s="124"/>
    </row>
    <row r="2203" spans="13:19" x14ac:dyDescent="0.25">
      <c r="M2203" s="8"/>
      <c r="N2203" s="124"/>
      <c r="O2203" s="124"/>
      <c r="P2203" s="124"/>
      <c r="Q2203" s="124"/>
      <c r="R2203" s="124"/>
      <c r="S2203" s="124"/>
    </row>
    <row r="2204" spans="13:19" x14ac:dyDescent="0.25">
      <c r="M2204" s="8"/>
      <c r="N2204" s="124"/>
      <c r="O2204" s="124"/>
      <c r="P2204" s="124"/>
      <c r="Q2204" s="124"/>
      <c r="R2204" s="124"/>
      <c r="S2204" s="124"/>
    </row>
    <row r="2205" spans="13:19" x14ac:dyDescent="0.25">
      <c r="M2205" s="8"/>
      <c r="N2205" s="124"/>
      <c r="O2205" s="124"/>
      <c r="P2205" s="124"/>
      <c r="Q2205" s="124"/>
      <c r="R2205" s="124"/>
      <c r="S2205" s="124"/>
    </row>
    <row r="2206" spans="13:19" x14ac:dyDescent="0.25">
      <c r="M2206" s="8"/>
      <c r="N2206" s="124"/>
      <c r="O2206" s="124"/>
      <c r="P2206" s="124"/>
      <c r="Q2206" s="124"/>
      <c r="R2206" s="124"/>
      <c r="S2206" s="124"/>
    </row>
    <row r="2207" spans="13:19" x14ac:dyDescent="0.25">
      <c r="M2207" s="8"/>
      <c r="N2207" s="124"/>
      <c r="O2207" s="124"/>
      <c r="P2207" s="124"/>
      <c r="Q2207" s="124"/>
      <c r="R2207" s="124"/>
      <c r="S2207" s="124"/>
    </row>
    <row r="2208" spans="13:19" x14ac:dyDescent="0.25">
      <c r="M2208" s="8"/>
      <c r="N2208" s="124"/>
      <c r="O2208" s="124"/>
      <c r="P2208" s="124"/>
      <c r="Q2208" s="124"/>
      <c r="R2208" s="124"/>
      <c r="S2208" s="124"/>
    </row>
    <row r="2209" spans="13:19" x14ac:dyDescent="0.25">
      <c r="M2209" s="8"/>
      <c r="N2209" s="124"/>
      <c r="O2209" s="124"/>
      <c r="P2209" s="124"/>
      <c r="Q2209" s="124"/>
      <c r="R2209" s="124"/>
      <c r="S2209" s="124"/>
    </row>
    <row r="2210" spans="13:19" x14ac:dyDescent="0.25">
      <c r="M2210" s="8"/>
      <c r="N2210" s="124"/>
      <c r="O2210" s="124"/>
      <c r="P2210" s="124"/>
      <c r="Q2210" s="124"/>
      <c r="R2210" s="124"/>
      <c r="S2210" s="124"/>
    </row>
    <row r="2211" spans="13:19" x14ac:dyDescent="0.25">
      <c r="M2211" s="8"/>
      <c r="N2211" s="124"/>
      <c r="O2211" s="124"/>
      <c r="P2211" s="124"/>
      <c r="Q2211" s="124"/>
      <c r="R2211" s="124"/>
      <c r="S2211" s="124"/>
    </row>
    <row r="2212" spans="13:19" x14ac:dyDescent="0.25">
      <c r="M2212" s="8"/>
      <c r="N2212" s="124"/>
      <c r="O2212" s="124"/>
      <c r="P2212" s="124"/>
      <c r="Q2212" s="124"/>
      <c r="R2212" s="124"/>
      <c r="S2212" s="124"/>
    </row>
    <row r="2213" spans="13:19" x14ac:dyDescent="0.25">
      <c r="M2213" s="8"/>
      <c r="N2213" s="124"/>
      <c r="O2213" s="124"/>
      <c r="P2213" s="124"/>
      <c r="Q2213" s="124"/>
      <c r="R2213" s="124"/>
      <c r="S2213" s="124"/>
    </row>
    <row r="2214" spans="13:19" x14ac:dyDescent="0.25">
      <c r="M2214" s="8"/>
      <c r="N2214" s="124"/>
      <c r="O2214" s="124"/>
      <c r="P2214" s="124"/>
      <c r="Q2214" s="124"/>
      <c r="R2214" s="124"/>
      <c r="S2214" s="124"/>
    </row>
    <row r="2215" spans="13:19" x14ac:dyDescent="0.25">
      <c r="M2215" s="8"/>
      <c r="N2215" s="124"/>
      <c r="O2215" s="124"/>
      <c r="P2215" s="124"/>
      <c r="Q2215" s="124"/>
      <c r="R2215" s="124"/>
      <c r="S2215" s="124"/>
    </row>
    <row r="2216" spans="13:19" x14ac:dyDescent="0.25">
      <c r="M2216" s="8"/>
      <c r="N2216" s="124"/>
      <c r="O2216" s="124"/>
      <c r="P2216" s="124"/>
      <c r="Q2216" s="124"/>
      <c r="R2216" s="124"/>
      <c r="S2216" s="124"/>
    </row>
    <row r="2217" spans="13:19" x14ac:dyDescent="0.25">
      <c r="M2217" s="8"/>
      <c r="N2217" s="124"/>
      <c r="O2217" s="124"/>
      <c r="P2217" s="124"/>
      <c r="Q2217" s="124"/>
      <c r="R2217" s="124"/>
      <c r="S2217" s="124"/>
    </row>
    <row r="2218" spans="13:19" x14ac:dyDescent="0.25">
      <c r="M2218" s="8"/>
      <c r="N2218" s="124"/>
      <c r="O2218" s="124"/>
      <c r="P2218" s="124"/>
      <c r="Q2218" s="124"/>
      <c r="R2218" s="124"/>
      <c r="S2218" s="124"/>
    </row>
    <row r="2219" spans="13:19" x14ac:dyDescent="0.25">
      <c r="M2219" s="8"/>
      <c r="N2219" s="124"/>
      <c r="O2219" s="124"/>
      <c r="P2219" s="124"/>
      <c r="Q2219" s="124"/>
      <c r="R2219" s="124"/>
      <c r="S2219" s="124"/>
    </row>
    <row r="2220" spans="13:19" x14ac:dyDescent="0.25">
      <c r="M2220" s="8"/>
      <c r="N2220" s="124"/>
      <c r="O2220" s="124"/>
      <c r="P2220" s="124"/>
      <c r="Q2220" s="124"/>
      <c r="R2220" s="124"/>
      <c r="S2220" s="124"/>
    </row>
    <row r="2221" spans="13:19" x14ac:dyDescent="0.25">
      <c r="M2221" s="8"/>
      <c r="N2221" s="124"/>
      <c r="O2221" s="124"/>
      <c r="P2221" s="124"/>
      <c r="Q2221" s="124"/>
      <c r="R2221" s="124"/>
      <c r="S2221" s="124"/>
    </row>
    <row r="2222" spans="13:19" x14ac:dyDescent="0.25">
      <c r="M2222" s="8"/>
      <c r="N2222" s="124"/>
      <c r="O2222" s="124"/>
      <c r="P2222" s="124"/>
      <c r="Q2222" s="124"/>
      <c r="R2222" s="124"/>
      <c r="S2222" s="124"/>
    </row>
    <row r="2223" spans="13:19" x14ac:dyDescent="0.25">
      <c r="M2223" s="8"/>
      <c r="N2223" s="124"/>
      <c r="O2223" s="124"/>
      <c r="P2223" s="124"/>
      <c r="Q2223" s="124"/>
      <c r="R2223" s="124"/>
      <c r="S2223" s="124"/>
    </row>
    <row r="2224" spans="13:19" x14ac:dyDescent="0.25">
      <c r="M2224" s="8"/>
      <c r="N2224" s="124"/>
      <c r="O2224" s="124"/>
      <c r="P2224" s="124"/>
      <c r="Q2224" s="124"/>
      <c r="R2224" s="124"/>
      <c r="S2224" s="124"/>
    </row>
    <row r="2225" spans="13:19" x14ac:dyDescent="0.25">
      <c r="M2225" s="8"/>
      <c r="N2225" s="124"/>
      <c r="O2225" s="124"/>
      <c r="P2225" s="124"/>
      <c r="Q2225" s="124"/>
      <c r="R2225" s="124"/>
      <c r="S2225" s="124"/>
    </row>
    <row r="2226" spans="13:19" x14ac:dyDescent="0.25">
      <c r="M2226" s="8"/>
      <c r="N2226" s="124"/>
      <c r="O2226" s="124"/>
      <c r="P2226" s="124"/>
      <c r="Q2226" s="124"/>
      <c r="R2226" s="124"/>
      <c r="S2226" s="124"/>
    </row>
    <row r="2227" spans="13:19" x14ac:dyDescent="0.25">
      <c r="M2227" s="8"/>
      <c r="N2227" s="124"/>
      <c r="O2227" s="124"/>
      <c r="P2227" s="124"/>
      <c r="Q2227" s="124"/>
      <c r="R2227" s="124"/>
      <c r="S2227" s="124"/>
    </row>
    <row r="2228" spans="13:19" x14ac:dyDescent="0.25">
      <c r="M2228" s="8"/>
      <c r="N2228" s="124"/>
      <c r="O2228" s="124"/>
      <c r="P2228" s="124"/>
      <c r="Q2228" s="124"/>
      <c r="R2228" s="124"/>
      <c r="S2228" s="124"/>
    </row>
    <row r="2229" spans="13:19" x14ac:dyDescent="0.25">
      <c r="M2229" s="8"/>
      <c r="N2229" s="124"/>
      <c r="O2229" s="124"/>
      <c r="P2229" s="124"/>
      <c r="Q2229" s="124"/>
      <c r="R2229" s="124"/>
      <c r="S2229" s="124"/>
    </row>
    <row r="2230" spans="13:19" x14ac:dyDescent="0.25">
      <c r="M2230" s="8"/>
      <c r="N2230" s="124"/>
      <c r="O2230" s="124"/>
      <c r="P2230" s="124"/>
      <c r="Q2230" s="124"/>
      <c r="R2230" s="124"/>
      <c r="S2230" s="124"/>
    </row>
    <row r="2231" spans="13:19" x14ac:dyDescent="0.25">
      <c r="M2231" s="8"/>
      <c r="N2231" s="124"/>
      <c r="O2231" s="124"/>
      <c r="P2231" s="124"/>
      <c r="Q2231" s="124"/>
      <c r="R2231" s="124"/>
      <c r="S2231" s="124"/>
    </row>
    <row r="2232" spans="13:19" x14ac:dyDescent="0.25">
      <c r="M2232" s="8"/>
      <c r="N2232" s="124"/>
      <c r="O2232" s="124"/>
      <c r="P2232" s="124"/>
      <c r="Q2232" s="124"/>
      <c r="R2232" s="124"/>
      <c r="S2232" s="124"/>
    </row>
    <row r="2233" spans="13:19" x14ac:dyDescent="0.25">
      <c r="M2233" s="8"/>
      <c r="N2233" s="124"/>
      <c r="O2233" s="124"/>
      <c r="P2233" s="124"/>
      <c r="Q2233" s="124"/>
      <c r="R2233" s="124"/>
      <c r="S2233" s="124"/>
    </row>
    <row r="2234" spans="13:19" x14ac:dyDescent="0.25">
      <c r="M2234" s="8"/>
      <c r="N2234" s="124"/>
      <c r="O2234" s="124"/>
      <c r="P2234" s="124"/>
      <c r="Q2234" s="124"/>
      <c r="R2234" s="124"/>
      <c r="S2234" s="124"/>
    </row>
    <row r="2235" spans="13:19" x14ac:dyDescent="0.25">
      <c r="M2235" s="8"/>
      <c r="N2235" s="124"/>
      <c r="O2235" s="124"/>
      <c r="P2235" s="124"/>
      <c r="Q2235" s="124"/>
      <c r="R2235" s="124"/>
      <c r="S2235" s="124"/>
    </row>
    <row r="2236" spans="13:19" x14ac:dyDescent="0.25">
      <c r="M2236" s="8"/>
      <c r="N2236" s="124"/>
      <c r="O2236" s="124"/>
      <c r="P2236" s="124"/>
      <c r="Q2236" s="124"/>
      <c r="R2236" s="124"/>
      <c r="S2236" s="124"/>
    </row>
    <row r="2237" spans="13:19" x14ac:dyDescent="0.25">
      <c r="M2237" s="8"/>
      <c r="N2237" s="124"/>
      <c r="O2237" s="124"/>
      <c r="P2237" s="124"/>
      <c r="Q2237" s="124"/>
      <c r="R2237" s="124"/>
      <c r="S2237" s="124"/>
    </row>
    <row r="2238" spans="13:19" x14ac:dyDescent="0.25">
      <c r="M2238" s="8"/>
      <c r="N2238" s="124"/>
      <c r="O2238" s="124"/>
      <c r="P2238" s="124"/>
      <c r="Q2238" s="124"/>
      <c r="R2238" s="124"/>
      <c r="S2238" s="124"/>
    </row>
    <row r="2239" spans="13:19" x14ac:dyDescent="0.25">
      <c r="M2239" s="8"/>
      <c r="N2239" s="124"/>
      <c r="O2239" s="124"/>
      <c r="P2239" s="124"/>
      <c r="Q2239" s="124"/>
      <c r="R2239" s="124"/>
      <c r="S2239" s="124"/>
    </row>
    <row r="2240" spans="13:19" x14ac:dyDescent="0.25">
      <c r="M2240" s="8"/>
      <c r="N2240" s="124"/>
      <c r="O2240" s="124"/>
      <c r="P2240" s="124"/>
      <c r="Q2240" s="124"/>
      <c r="R2240" s="124"/>
      <c r="S2240" s="124"/>
    </row>
    <row r="2241" spans="13:19" x14ac:dyDescent="0.25">
      <c r="M2241" s="8"/>
      <c r="N2241" s="124"/>
      <c r="O2241" s="124"/>
      <c r="P2241" s="124"/>
      <c r="Q2241" s="124"/>
      <c r="R2241" s="124"/>
      <c r="S2241" s="124"/>
    </row>
    <row r="2242" spans="13:19" x14ac:dyDescent="0.25">
      <c r="M2242" s="8"/>
      <c r="N2242" s="124"/>
      <c r="O2242" s="124"/>
      <c r="P2242" s="124"/>
      <c r="Q2242" s="124"/>
      <c r="R2242" s="124"/>
      <c r="S2242" s="124"/>
    </row>
    <row r="2243" spans="13:19" x14ac:dyDescent="0.25">
      <c r="M2243" s="8"/>
      <c r="N2243" s="124"/>
      <c r="O2243" s="124"/>
      <c r="P2243" s="124"/>
      <c r="Q2243" s="124"/>
      <c r="R2243" s="124"/>
      <c r="S2243" s="124"/>
    </row>
    <row r="2244" spans="13:19" x14ac:dyDescent="0.25">
      <c r="M2244" s="8"/>
      <c r="N2244" s="124"/>
      <c r="O2244" s="124"/>
      <c r="P2244" s="124"/>
      <c r="Q2244" s="124"/>
      <c r="R2244" s="124"/>
      <c r="S2244" s="124"/>
    </row>
    <row r="2245" spans="13:19" x14ac:dyDescent="0.25">
      <c r="M2245" s="8"/>
      <c r="N2245" s="124"/>
      <c r="O2245" s="124"/>
      <c r="P2245" s="124"/>
      <c r="Q2245" s="124"/>
      <c r="R2245" s="124"/>
      <c r="S2245" s="124"/>
    </row>
    <row r="2246" spans="13:19" x14ac:dyDescent="0.25">
      <c r="M2246" s="8"/>
      <c r="N2246" s="124"/>
      <c r="O2246" s="124"/>
      <c r="P2246" s="124"/>
      <c r="Q2246" s="124"/>
      <c r="R2246" s="124"/>
      <c r="S2246" s="124"/>
    </row>
    <row r="2247" spans="13:19" x14ac:dyDescent="0.25">
      <c r="M2247" s="8"/>
      <c r="N2247" s="124"/>
      <c r="O2247" s="124"/>
      <c r="P2247" s="124"/>
      <c r="Q2247" s="124"/>
      <c r="R2247" s="124"/>
      <c r="S2247" s="124"/>
    </row>
    <row r="2248" spans="13:19" x14ac:dyDescent="0.25">
      <c r="M2248" s="8"/>
      <c r="N2248" s="124"/>
      <c r="O2248" s="124"/>
      <c r="P2248" s="124"/>
      <c r="Q2248" s="124"/>
      <c r="R2248" s="124"/>
      <c r="S2248" s="124"/>
    </row>
    <row r="2249" spans="13:19" x14ac:dyDescent="0.25">
      <c r="M2249" s="8"/>
      <c r="N2249" s="124"/>
      <c r="O2249" s="124"/>
      <c r="P2249" s="124"/>
      <c r="Q2249" s="124"/>
      <c r="R2249" s="124"/>
      <c r="S2249" s="124"/>
    </row>
    <row r="2250" spans="13:19" x14ac:dyDescent="0.25">
      <c r="M2250" s="8"/>
      <c r="N2250" s="124"/>
      <c r="O2250" s="124"/>
      <c r="P2250" s="124"/>
      <c r="Q2250" s="124"/>
      <c r="R2250" s="124"/>
      <c r="S2250" s="124"/>
    </row>
    <row r="2251" spans="13:19" x14ac:dyDescent="0.25">
      <c r="M2251" s="8"/>
      <c r="N2251" s="124"/>
      <c r="O2251" s="124"/>
      <c r="P2251" s="124"/>
      <c r="Q2251" s="124"/>
      <c r="R2251" s="124"/>
      <c r="S2251" s="124"/>
    </row>
    <row r="2252" spans="13:19" x14ac:dyDescent="0.25">
      <c r="M2252" s="8"/>
      <c r="N2252" s="124"/>
      <c r="O2252" s="124"/>
      <c r="P2252" s="124"/>
      <c r="Q2252" s="124"/>
      <c r="R2252" s="124"/>
      <c r="S2252" s="124"/>
    </row>
    <row r="2253" spans="13:19" x14ac:dyDescent="0.25">
      <c r="M2253" s="8"/>
      <c r="N2253" s="124"/>
      <c r="O2253" s="124"/>
      <c r="P2253" s="124"/>
      <c r="Q2253" s="124"/>
      <c r="R2253" s="124"/>
      <c r="S2253" s="124"/>
    </row>
    <row r="2254" spans="13:19" x14ac:dyDescent="0.25">
      <c r="M2254" s="8"/>
      <c r="N2254" s="124"/>
      <c r="O2254" s="124"/>
      <c r="P2254" s="124"/>
      <c r="Q2254" s="124"/>
      <c r="R2254" s="124"/>
      <c r="S2254" s="124"/>
    </row>
    <row r="2255" spans="13:19" x14ac:dyDescent="0.25">
      <c r="M2255" s="8"/>
      <c r="N2255" s="124"/>
      <c r="O2255" s="124"/>
      <c r="P2255" s="124"/>
      <c r="Q2255" s="124"/>
      <c r="R2255" s="124"/>
      <c r="S2255" s="124"/>
    </row>
    <row r="2256" spans="13:19" x14ac:dyDescent="0.25">
      <c r="M2256" s="8"/>
      <c r="N2256" s="124"/>
      <c r="O2256" s="124"/>
      <c r="P2256" s="124"/>
      <c r="Q2256" s="124"/>
      <c r="R2256" s="124"/>
      <c r="S2256" s="124"/>
    </row>
    <row r="2257" spans="13:19" x14ac:dyDescent="0.25">
      <c r="M2257" s="8"/>
      <c r="N2257" s="124"/>
      <c r="O2257" s="124"/>
      <c r="P2257" s="124"/>
      <c r="Q2257" s="124"/>
      <c r="R2257" s="124"/>
      <c r="S2257" s="124"/>
    </row>
    <row r="2258" spans="13:19" x14ac:dyDescent="0.25">
      <c r="M2258" s="8"/>
      <c r="N2258" s="124"/>
      <c r="O2258" s="124"/>
      <c r="P2258" s="124"/>
      <c r="Q2258" s="124"/>
      <c r="R2258" s="124"/>
      <c r="S2258" s="124"/>
    </row>
    <row r="2259" spans="13:19" x14ac:dyDescent="0.25">
      <c r="M2259" s="8"/>
      <c r="N2259" s="124"/>
      <c r="O2259" s="124"/>
      <c r="P2259" s="124"/>
      <c r="Q2259" s="124"/>
      <c r="R2259" s="124"/>
      <c r="S2259" s="124"/>
    </row>
    <row r="2260" spans="13:19" x14ac:dyDescent="0.25">
      <c r="M2260" s="8"/>
      <c r="N2260" s="124"/>
      <c r="O2260" s="124"/>
      <c r="P2260" s="124"/>
      <c r="Q2260" s="124"/>
      <c r="R2260" s="124"/>
      <c r="S2260" s="124"/>
    </row>
    <row r="2261" spans="13:19" x14ac:dyDescent="0.25">
      <c r="M2261" s="8"/>
      <c r="N2261" s="124"/>
      <c r="O2261" s="124"/>
      <c r="P2261" s="124"/>
      <c r="Q2261" s="124"/>
      <c r="R2261" s="124"/>
      <c r="S2261" s="124"/>
    </row>
    <row r="2262" spans="13:19" x14ac:dyDescent="0.25">
      <c r="M2262" s="8"/>
      <c r="N2262" s="124"/>
      <c r="O2262" s="124"/>
      <c r="P2262" s="124"/>
      <c r="Q2262" s="124"/>
      <c r="R2262" s="124"/>
      <c r="S2262" s="124"/>
    </row>
    <row r="2263" spans="13:19" x14ac:dyDescent="0.25">
      <c r="M2263" s="8"/>
      <c r="N2263" s="124"/>
      <c r="O2263" s="124"/>
      <c r="P2263" s="124"/>
      <c r="Q2263" s="124"/>
      <c r="R2263" s="124"/>
      <c r="S2263" s="124"/>
    </row>
    <row r="2264" spans="13:19" x14ac:dyDescent="0.25">
      <c r="M2264" s="8"/>
      <c r="N2264" s="124"/>
      <c r="O2264" s="124"/>
      <c r="P2264" s="124"/>
      <c r="Q2264" s="124"/>
      <c r="R2264" s="124"/>
      <c r="S2264" s="124"/>
    </row>
    <row r="2265" spans="13:19" x14ac:dyDescent="0.25">
      <c r="M2265" s="8"/>
      <c r="N2265" s="124"/>
      <c r="O2265" s="124"/>
      <c r="P2265" s="124"/>
      <c r="Q2265" s="124"/>
      <c r="R2265" s="124"/>
      <c r="S2265" s="124"/>
    </row>
    <row r="2266" spans="13:19" x14ac:dyDescent="0.25">
      <c r="M2266" s="8"/>
      <c r="N2266" s="124"/>
      <c r="O2266" s="124"/>
      <c r="P2266" s="124"/>
      <c r="Q2266" s="124"/>
      <c r="R2266" s="124"/>
      <c r="S2266" s="124"/>
    </row>
    <row r="2267" spans="13:19" x14ac:dyDescent="0.25">
      <c r="M2267" s="8"/>
      <c r="N2267" s="124"/>
      <c r="O2267" s="124"/>
      <c r="P2267" s="124"/>
      <c r="Q2267" s="124"/>
      <c r="R2267" s="124"/>
      <c r="S2267" s="124"/>
    </row>
    <row r="2268" spans="13:19" x14ac:dyDescent="0.25">
      <c r="M2268" s="8"/>
      <c r="N2268" s="124"/>
      <c r="O2268" s="124"/>
      <c r="P2268" s="124"/>
      <c r="Q2268" s="124"/>
      <c r="R2268" s="124"/>
      <c r="S2268" s="124"/>
    </row>
    <row r="2269" spans="13:19" x14ac:dyDescent="0.25">
      <c r="M2269" s="8"/>
      <c r="N2269" s="124"/>
      <c r="O2269" s="124"/>
      <c r="P2269" s="124"/>
      <c r="Q2269" s="124"/>
      <c r="R2269" s="124"/>
      <c r="S2269" s="124"/>
    </row>
    <row r="2270" spans="13:19" x14ac:dyDescent="0.25">
      <c r="M2270" s="8"/>
      <c r="N2270" s="124"/>
      <c r="O2270" s="124"/>
      <c r="P2270" s="124"/>
      <c r="Q2270" s="124"/>
      <c r="R2270" s="124"/>
      <c r="S2270" s="124"/>
    </row>
    <row r="2271" spans="13:19" x14ac:dyDescent="0.25">
      <c r="M2271" s="8"/>
      <c r="N2271" s="124"/>
      <c r="O2271" s="124"/>
      <c r="P2271" s="124"/>
      <c r="Q2271" s="124"/>
      <c r="R2271" s="124"/>
      <c r="S2271" s="124"/>
    </row>
    <row r="2272" spans="13:19" x14ac:dyDescent="0.25">
      <c r="M2272" s="8"/>
      <c r="N2272" s="124"/>
      <c r="O2272" s="124"/>
      <c r="P2272" s="124"/>
      <c r="Q2272" s="124"/>
      <c r="R2272" s="124"/>
      <c r="S2272" s="124"/>
    </row>
    <row r="2273" spans="13:19" x14ac:dyDescent="0.25">
      <c r="M2273" s="8"/>
      <c r="N2273" s="124"/>
      <c r="O2273" s="124"/>
      <c r="P2273" s="124"/>
      <c r="Q2273" s="124"/>
      <c r="R2273" s="124"/>
      <c r="S2273" s="124"/>
    </row>
    <row r="2274" spans="13:19" x14ac:dyDescent="0.25">
      <c r="M2274" s="8"/>
      <c r="N2274" s="124"/>
      <c r="O2274" s="124"/>
      <c r="P2274" s="124"/>
      <c r="Q2274" s="124"/>
      <c r="R2274" s="124"/>
      <c r="S2274" s="124"/>
    </row>
    <row r="2275" spans="13:19" x14ac:dyDescent="0.25">
      <c r="M2275" s="8"/>
      <c r="N2275" s="124"/>
      <c r="O2275" s="124"/>
      <c r="P2275" s="124"/>
      <c r="Q2275" s="124"/>
      <c r="R2275" s="124"/>
      <c r="S2275" s="124"/>
    </row>
    <row r="2276" spans="13:19" x14ac:dyDescent="0.25">
      <c r="M2276" s="8"/>
      <c r="N2276" s="124"/>
      <c r="O2276" s="124"/>
      <c r="P2276" s="124"/>
      <c r="Q2276" s="124"/>
      <c r="R2276" s="124"/>
      <c r="S2276" s="124"/>
    </row>
    <row r="2277" spans="13:19" x14ac:dyDescent="0.25">
      <c r="M2277" s="8"/>
      <c r="N2277" s="124"/>
      <c r="O2277" s="124"/>
      <c r="P2277" s="124"/>
      <c r="Q2277" s="124"/>
      <c r="R2277" s="124"/>
      <c r="S2277" s="124"/>
    </row>
    <row r="2278" spans="13:19" x14ac:dyDescent="0.25">
      <c r="M2278" s="8"/>
      <c r="N2278" s="124"/>
      <c r="O2278" s="124"/>
      <c r="P2278" s="124"/>
      <c r="Q2278" s="124"/>
      <c r="R2278" s="124"/>
      <c r="S2278" s="124"/>
    </row>
    <row r="2279" spans="13:19" x14ac:dyDescent="0.25">
      <c r="M2279" s="8"/>
      <c r="N2279" s="124"/>
      <c r="O2279" s="124"/>
      <c r="P2279" s="124"/>
      <c r="Q2279" s="124"/>
      <c r="R2279" s="124"/>
      <c r="S2279" s="124"/>
    </row>
    <row r="2280" spans="13:19" x14ac:dyDescent="0.25">
      <c r="M2280" s="8"/>
      <c r="N2280" s="124"/>
      <c r="O2280" s="124"/>
      <c r="P2280" s="124"/>
      <c r="Q2280" s="124"/>
      <c r="R2280" s="124"/>
      <c r="S2280" s="124"/>
    </row>
    <row r="2281" spans="13:19" x14ac:dyDescent="0.25">
      <c r="M2281" s="8"/>
      <c r="N2281" s="124"/>
      <c r="O2281" s="124"/>
      <c r="P2281" s="124"/>
      <c r="Q2281" s="124"/>
      <c r="R2281" s="124"/>
      <c r="S2281" s="124"/>
    </row>
    <row r="2282" spans="13:19" x14ac:dyDescent="0.25">
      <c r="M2282" s="8"/>
      <c r="N2282" s="124"/>
      <c r="O2282" s="124"/>
      <c r="P2282" s="124"/>
      <c r="Q2282" s="124"/>
      <c r="R2282" s="124"/>
      <c r="S2282" s="124"/>
    </row>
    <row r="2283" spans="13:19" x14ac:dyDescent="0.25">
      <c r="M2283" s="8"/>
      <c r="N2283" s="124"/>
      <c r="O2283" s="124"/>
      <c r="P2283" s="124"/>
      <c r="Q2283" s="124"/>
      <c r="R2283" s="124"/>
      <c r="S2283" s="124"/>
    </row>
    <row r="2284" spans="13:19" x14ac:dyDescent="0.25">
      <c r="M2284" s="8"/>
      <c r="N2284" s="124"/>
      <c r="O2284" s="124"/>
      <c r="P2284" s="124"/>
      <c r="Q2284" s="124"/>
      <c r="R2284" s="124"/>
      <c r="S2284" s="124"/>
    </row>
    <row r="2285" spans="13:19" x14ac:dyDescent="0.25">
      <c r="M2285" s="8"/>
      <c r="N2285" s="124"/>
      <c r="O2285" s="124"/>
      <c r="P2285" s="124"/>
      <c r="Q2285" s="124"/>
      <c r="R2285" s="124"/>
      <c r="S2285" s="124"/>
    </row>
    <row r="2286" spans="13:19" x14ac:dyDescent="0.25">
      <c r="M2286" s="8"/>
      <c r="N2286" s="124"/>
      <c r="O2286" s="124"/>
      <c r="P2286" s="124"/>
      <c r="Q2286" s="124"/>
      <c r="R2286" s="124"/>
      <c r="S2286" s="124"/>
    </row>
    <row r="2287" spans="13:19" x14ac:dyDescent="0.25">
      <c r="M2287" s="8"/>
      <c r="N2287" s="124"/>
      <c r="O2287" s="124"/>
      <c r="P2287" s="124"/>
      <c r="Q2287" s="124"/>
      <c r="R2287" s="124"/>
      <c r="S2287" s="124"/>
    </row>
    <row r="2288" spans="13:19" x14ac:dyDescent="0.25">
      <c r="M2288" s="8"/>
      <c r="N2288" s="124"/>
      <c r="O2288" s="124"/>
      <c r="P2288" s="124"/>
      <c r="Q2288" s="124"/>
      <c r="R2288" s="124"/>
      <c r="S2288" s="124"/>
    </row>
    <row r="2289" spans="13:19" x14ac:dyDescent="0.25">
      <c r="M2289" s="8"/>
      <c r="N2289" s="124"/>
      <c r="O2289" s="124"/>
      <c r="P2289" s="124"/>
      <c r="Q2289" s="124"/>
      <c r="R2289" s="124"/>
      <c r="S2289" s="124"/>
    </row>
    <row r="2290" spans="13:19" x14ac:dyDescent="0.25">
      <c r="M2290" s="8"/>
      <c r="N2290" s="124"/>
      <c r="O2290" s="124"/>
      <c r="P2290" s="124"/>
      <c r="Q2290" s="124"/>
      <c r="R2290" s="124"/>
      <c r="S2290" s="124"/>
    </row>
    <row r="2291" spans="13:19" x14ac:dyDescent="0.25">
      <c r="M2291" s="8"/>
      <c r="N2291" s="124"/>
      <c r="O2291" s="124"/>
      <c r="P2291" s="124"/>
      <c r="Q2291" s="124"/>
      <c r="R2291" s="124"/>
      <c r="S2291" s="124"/>
    </row>
    <row r="2292" spans="13:19" x14ac:dyDescent="0.25">
      <c r="M2292" s="8"/>
      <c r="N2292" s="124"/>
      <c r="O2292" s="124"/>
      <c r="P2292" s="124"/>
      <c r="Q2292" s="124"/>
      <c r="R2292" s="124"/>
      <c r="S2292" s="124"/>
    </row>
    <row r="2293" spans="13:19" x14ac:dyDescent="0.25">
      <c r="M2293" s="8"/>
      <c r="N2293" s="124"/>
      <c r="O2293" s="124"/>
      <c r="P2293" s="124"/>
      <c r="Q2293" s="124"/>
      <c r="R2293" s="124"/>
      <c r="S2293" s="124"/>
    </row>
    <row r="2294" spans="13:19" x14ac:dyDescent="0.25">
      <c r="M2294" s="8"/>
      <c r="N2294" s="124"/>
      <c r="O2294" s="124"/>
      <c r="P2294" s="124"/>
      <c r="Q2294" s="124"/>
      <c r="R2294" s="124"/>
      <c r="S2294" s="124"/>
    </row>
    <row r="2295" spans="13:19" x14ac:dyDescent="0.25">
      <c r="M2295" s="8"/>
      <c r="N2295" s="124"/>
      <c r="O2295" s="124"/>
      <c r="P2295" s="124"/>
      <c r="Q2295" s="124"/>
      <c r="R2295" s="124"/>
      <c r="S2295" s="124"/>
    </row>
    <row r="2296" spans="13:19" x14ac:dyDescent="0.25">
      <c r="M2296" s="8"/>
      <c r="N2296" s="124"/>
      <c r="O2296" s="124"/>
      <c r="P2296" s="124"/>
      <c r="Q2296" s="124"/>
      <c r="R2296" s="124"/>
      <c r="S2296" s="124"/>
    </row>
    <row r="2297" spans="13:19" x14ac:dyDescent="0.25">
      <c r="M2297" s="8"/>
      <c r="N2297" s="124"/>
      <c r="O2297" s="124"/>
      <c r="P2297" s="124"/>
      <c r="Q2297" s="124"/>
      <c r="R2297" s="124"/>
      <c r="S2297" s="124"/>
    </row>
    <row r="2298" spans="13:19" x14ac:dyDescent="0.25">
      <c r="M2298" s="8"/>
      <c r="N2298" s="124"/>
      <c r="O2298" s="124"/>
      <c r="P2298" s="124"/>
      <c r="Q2298" s="124"/>
      <c r="R2298" s="124"/>
      <c r="S2298" s="124"/>
    </row>
    <row r="2299" spans="13:19" x14ac:dyDescent="0.25">
      <c r="M2299" s="8"/>
      <c r="N2299" s="124"/>
      <c r="O2299" s="124"/>
      <c r="P2299" s="124"/>
      <c r="Q2299" s="124"/>
      <c r="R2299" s="124"/>
      <c r="S2299" s="124"/>
    </row>
    <row r="2300" spans="13:19" x14ac:dyDescent="0.25">
      <c r="M2300" s="8"/>
      <c r="N2300" s="124"/>
      <c r="O2300" s="124"/>
      <c r="P2300" s="124"/>
      <c r="Q2300" s="124"/>
      <c r="R2300" s="124"/>
      <c r="S2300" s="124"/>
    </row>
    <row r="2301" spans="13:19" x14ac:dyDescent="0.25">
      <c r="M2301" s="8"/>
      <c r="N2301" s="124"/>
      <c r="O2301" s="124"/>
      <c r="P2301" s="124"/>
      <c r="Q2301" s="124"/>
      <c r="R2301" s="124"/>
      <c r="S2301" s="124"/>
    </row>
    <row r="2302" spans="13:19" x14ac:dyDescent="0.25">
      <c r="M2302" s="8"/>
      <c r="N2302" s="124"/>
      <c r="O2302" s="124"/>
      <c r="P2302" s="124"/>
      <c r="Q2302" s="124"/>
      <c r="R2302" s="124"/>
      <c r="S2302" s="124"/>
    </row>
    <row r="2303" spans="13:19" x14ac:dyDescent="0.25">
      <c r="M2303" s="8"/>
      <c r="N2303" s="124"/>
      <c r="O2303" s="124"/>
      <c r="P2303" s="124"/>
      <c r="Q2303" s="124"/>
      <c r="R2303" s="124"/>
      <c r="S2303" s="124"/>
    </row>
    <row r="2304" spans="13:19" x14ac:dyDescent="0.25">
      <c r="M2304" s="8"/>
      <c r="N2304" s="124"/>
      <c r="O2304" s="124"/>
      <c r="P2304" s="124"/>
      <c r="Q2304" s="124"/>
      <c r="R2304" s="124"/>
      <c r="S2304" s="124"/>
    </row>
    <row r="2305" spans="13:19" x14ac:dyDescent="0.25">
      <c r="M2305" s="8"/>
      <c r="N2305" s="124"/>
      <c r="O2305" s="124"/>
      <c r="P2305" s="124"/>
      <c r="Q2305" s="124"/>
      <c r="R2305" s="124"/>
      <c r="S2305" s="124"/>
    </row>
    <row r="2306" spans="13:19" x14ac:dyDescent="0.25">
      <c r="M2306" s="8"/>
      <c r="N2306" s="124"/>
      <c r="O2306" s="124"/>
      <c r="P2306" s="124"/>
      <c r="Q2306" s="124"/>
      <c r="R2306" s="124"/>
      <c r="S2306" s="124"/>
    </row>
    <row r="2307" spans="13:19" x14ac:dyDescent="0.25">
      <c r="M2307" s="8"/>
      <c r="N2307" s="124"/>
      <c r="O2307" s="124"/>
      <c r="P2307" s="124"/>
      <c r="Q2307" s="124"/>
      <c r="R2307" s="124"/>
      <c r="S2307" s="124"/>
    </row>
    <row r="2308" spans="13:19" x14ac:dyDescent="0.25">
      <c r="M2308" s="8"/>
      <c r="N2308" s="124"/>
      <c r="O2308" s="124"/>
      <c r="P2308" s="124"/>
      <c r="Q2308" s="124"/>
      <c r="R2308" s="124"/>
      <c r="S2308" s="124"/>
    </row>
    <row r="2309" spans="13:19" x14ac:dyDescent="0.25">
      <c r="M2309" s="8"/>
      <c r="N2309" s="124"/>
      <c r="O2309" s="124"/>
      <c r="P2309" s="124"/>
      <c r="Q2309" s="124"/>
      <c r="R2309" s="124"/>
      <c r="S2309" s="124"/>
    </row>
    <row r="2310" spans="13:19" x14ac:dyDescent="0.25">
      <c r="M2310" s="8"/>
      <c r="N2310" s="124"/>
      <c r="O2310" s="124"/>
      <c r="P2310" s="124"/>
      <c r="Q2310" s="124"/>
      <c r="R2310" s="124"/>
      <c r="S2310" s="124"/>
    </row>
    <row r="2311" spans="13:19" x14ac:dyDescent="0.25">
      <c r="M2311" s="8"/>
      <c r="N2311" s="124"/>
      <c r="O2311" s="124"/>
      <c r="P2311" s="124"/>
      <c r="Q2311" s="124"/>
      <c r="R2311" s="124"/>
      <c r="S2311" s="124"/>
    </row>
    <row r="2312" spans="13:19" x14ac:dyDescent="0.25">
      <c r="M2312" s="8"/>
      <c r="N2312" s="124"/>
      <c r="O2312" s="124"/>
      <c r="P2312" s="124"/>
      <c r="Q2312" s="124"/>
      <c r="R2312" s="124"/>
      <c r="S2312" s="124"/>
    </row>
    <row r="2313" spans="13:19" x14ac:dyDescent="0.25">
      <c r="M2313" s="8"/>
      <c r="N2313" s="124"/>
      <c r="O2313" s="124"/>
      <c r="P2313" s="124"/>
      <c r="Q2313" s="124"/>
      <c r="R2313" s="124"/>
      <c r="S2313" s="124"/>
    </row>
    <row r="2314" spans="13:19" x14ac:dyDescent="0.25">
      <c r="M2314" s="8"/>
      <c r="N2314" s="124"/>
      <c r="O2314" s="124"/>
      <c r="P2314" s="124"/>
      <c r="Q2314" s="124"/>
      <c r="R2314" s="124"/>
      <c r="S2314" s="124"/>
    </row>
    <row r="2315" spans="13:19" x14ac:dyDescent="0.25">
      <c r="M2315" s="8"/>
      <c r="N2315" s="124"/>
      <c r="O2315" s="124"/>
      <c r="P2315" s="124"/>
      <c r="Q2315" s="124"/>
      <c r="R2315" s="124"/>
      <c r="S2315" s="124"/>
    </row>
    <row r="2316" spans="13:19" x14ac:dyDescent="0.25">
      <c r="M2316" s="8"/>
      <c r="N2316" s="124"/>
      <c r="O2316" s="124"/>
      <c r="P2316" s="124"/>
      <c r="Q2316" s="124"/>
      <c r="R2316" s="124"/>
      <c r="S2316" s="124"/>
    </row>
    <row r="2317" spans="13:19" x14ac:dyDescent="0.25">
      <c r="M2317" s="8"/>
      <c r="N2317" s="124"/>
      <c r="O2317" s="124"/>
      <c r="P2317" s="124"/>
      <c r="Q2317" s="124"/>
      <c r="R2317" s="124"/>
      <c r="S2317" s="124"/>
    </row>
    <row r="2318" spans="13:19" x14ac:dyDescent="0.25">
      <c r="M2318" s="8"/>
      <c r="N2318" s="124"/>
      <c r="O2318" s="124"/>
      <c r="P2318" s="124"/>
      <c r="Q2318" s="124"/>
      <c r="R2318" s="124"/>
      <c r="S2318" s="124"/>
    </row>
    <row r="2319" spans="13:19" x14ac:dyDescent="0.25">
      <c r="M2319" s="8"/>
      <c r="N2319" s="124"/>
      <c r="O2319" s="124"/>
      <c r="P2319" s="124"/>
      <c r="Q2319" s="124"/>
      <c r="R2319" s="124"/>
      <c r="S2319" s="124"/>
    </row>
    <row r="2320" spans="13:19" x14ac:dyDescent="0.25">
      <c r="M2320" s="8"/>
      <c r="N2320" s="124"/>
      <c r="O2320" s="124"/>
      <c r="P2320" s="124"/>
      <c r="Q2320" s="124"/>
      <c r="R2320" s="124"/>
      <c r="S2320" s="124"/>
    </row>
    <row r="2321" spans="13:19" x14ac:dyDescent="0.25">
      <c r="M2321" s="8"/>
      <c r="N2321" s="124"/>
      <c r="O2321" s="124"/>
      <c r="P2321" s="124"/>
      <c r="Q2321" s="124"/>
      <c r="R2321" s="124"/>
      <c r="S2321" s="124"/>
    </row>
    <row r="2322" spans="13:19" x14ac:dyDescent="0.25">
      <c r="M2322" s="8"/>
      <c r="N2322" s="124"/>
      <c r="O2322" s="124"/>
      <c r="P2322" s="124"/>
      <c r="Q2322" s="124"/>
      <c r="R2322" s="124"/>
      <c r="S2322" s="124"/>
    </row>
    <row r="2323" spans="13:19" x14ac:dyDescent="0.25">
      <c r="M2323" s="8"/>
      <c r="N2323" s="124"/>
      <c r="O2323" s="124"/>
      <c r="P2323" s="124"/>
      <c r="Q2323" s="124"/>
      <c r="R2323" s="124"/>
      <c r="S2323" s="124"/>
    </row>
    <row r="2324" spans="13:19" x14ac:dyDescent="0.25">
      <c r="M2324" s="8"/>
      <c r="N2324" s="124"/>
      <c r="O2324" s="124"/>
      <c r="P2324" s="124"/>
      <c r="Q2324" s="124"/>
      <c r="R2324" s="124"/>
      <c r="S2324" s="124"/>
    </row>
    <row r="2325" spans="13:19" x14ac:dyDescent="0.25">
      <c r="M2325" s="8"/>
      <c r="N2325" s="124"/>
      <c r="O2325" s="124"/>
      <c r="P2325" s="124"/>
      <c r="Q2325" s="124"/>
      <c r="R2325" s="124"/>
      <c r="S2325" s="124"/>
    </row>
    <row r="2326" spans="13:19" x14ac:dyDescent="0.25">
      <c r="M2326" s="8"/>
      <c r="N2326" s="124"/>
      <c r="O2326" s="124"/>
      <c r="P2326" s="124"/>
      <c r="Q2326" s="124"/>
      <c r="R2326" s="124"/>
      <c r="S2326" s="124"/>
    </row>
    <row r="2327" spans="13:19" x14ac:dyDescent="0.25">
      <c r="M2327" s="8"/>
      <c r="N2327" s="124"/>
      <c r="O2327" s="124"/>
      <c r="P2327" s="124"/>
      <c r="Q2327" s="124"/>
      <c r="R2327" s="124"/>
      <c r="S2327" s="124"/>
    </row>
    <row r="2328" spans="13:19" x14ac:dyDescent="0.25">
      <c r="M2328" s="8"/>
      <c r="N2328" s="124"/>
      <c r="O2328" s="124"/>
      <c r="P2328" s="124"/>
      <c r="Q2328" s="124"/>
      <c r="R2328" s="124"/>
      <c r="S2328" s="124"/>
    </row>
    <row r="2329" spans="13:19" x14ac:dyDescent="0.25">
      <c r="M2329" s="8"/>
      <c r="N2329" s="124"/>
      <c r="O2329" s="124"/>
      <c r="P2329" s="124"/>
      <c r="Q2329" s="124"/>
      <c r="R2329" s="124"/>
      <c r="S2329" s="124"/>
    </row>
    <row r="2330" spans="13:19" x14ac:dyDescent="0.25">
      <c r="M2330" s="8"/>
      <c r="N2330" s="124"/>
      <c r="O2330" s="124"/>
      <c r="P2330" s="124"/>
      <c r="Q2330" s="124"/>
      <c r="R2330" s="124"/>
      <c r="S2330" s="124"/>
    </row>
    <row r="2331" spans="13:19" x14ac:dyDescent="0.25">
      <c r="M2331" s="8"/>
      <c r="N2331" s="124"/>
      <c r="O2331" s="124"/>
      <c r="P2331" s="124"/>
      <c r="Q2331" s="124"/>
      <c r="R2331" s="124"/>
      <c r="S2331" s="124"/>
    </row>
    <row r="2332" spans="13:19" x14ac:dyDescent="0.25">
      <c r="M2332" s="8"/>
      <c r="N2332" s="124"/>
      <c r="O2332" s="124"/>
      <c r="P2332" s="124"/>
      <c r="Q2332" s="124"/>
      <c r="R2332" s="124"/>
      <c r="S2332" s="124"/>
    </row>
    <row r="2333" spans="13:19" x14ac:dyDescent="0.25">
      <c r="M2333" s="8"/>
      <c r="N2333" s="124"/>
      <c r="O2333" s="124"/>
      <c r="P2333" s="124"/>
      <c r="Q2333" s="124"/>
      <c r="R2333" s="124"/>
      <c r="S2333" s="124"/>
    </row>
    <row r="2334" spans="13:19" x14ac:dyDescent="0.25">
      <c r="M2334" s="8"/>
      <c r="N2334" s="124"/>
      <c r="O2334" s="124"/>
      <c r="P2334" s="124"/>
      <c r="Q2334" s="124"/>
      <c r="R2334" s="124"/>
      <c r="S2334" s="124"/>
    </row>
    <row r="2335" spans="13:19" x14ac:dyDescent="0.25">
      <c r="M2335" s="8"/>
      <c r="N2335" s="124"/>
      <c r="O2335" s="124"/>
      <c r="P2335" s="124"/>
      <c r="Q2335" s="124"/>
      <c r="R2335" s="124"/>
      <c r="S2335" s="124"/>
    </row>
    <row r="2336" spans="13:19" x14ac:dyDescent="0.25">
      <c r="M2336" s="8"/>
      <c r="N2336" s="124"/>
      <c r="O2336" s="124"/>
      <c r="P2336" s="124"/>
      <c r="Q2336" s="124"/>
      <c r="R2336" s="124"/>
      <c r="S2336" s="124"/>
    </row>
    <row r="2337" spans="13:19" x14ac:dyDescent="0.25">
      <c r="M2337" s="8"/>
      <c r="N2337" s="124"/>
      <c r="O2337" s="124"/>
      <c r="P2337" s="124"/>
      <c r="Q2337" s="124"/>
      <c r="R2337" s="124"/>
      <c r="S2337" s="124"/>
    </row>
    <row r="2338" spans="13:19" x14ac:dyDescent="0.25">
      <c r="M2338" s="8"/>
      <c r="N2338" s="124"/>
      <c r="O2338" s="124"/>
      <c r="P2338" s="124"/>
      <c r="Q2338" s="124"/>
      <c r="R2338" s="124"/>
      <c r="S2338" s="124"/>
    </row>
    <row r="2339" spans="13:19" x14ac:dyDescent="0.25">
      <c r="M2339" s="8"/>
      <c r="N2339" s="124"/>
      <c r="O2339" s="124"/>
      <c r="P2339" s="124"/>
      <c r="Q2339" s="124"/>
      <c r="R2339" s="124"/>
      <c r="S2339" s="124"/>
    </row>
    <row r="2340" spans="13:19" x14ac:dyDescent="0.25">
      <c r="M2340" s="8"/>
      <c r="N2340" s="124"/>
      <c r="O2340" s="124"/>
      <c r="P2340" s="124"/>
      <c r="Q2340" s="124"/>
      <c r="R2340" s="124"/>
      <c r="S2340" s="124"/>
    </row>
    <row r="2341" spans="13:19" x14ac:dyDescent="0.25">
      <c r="M2341" s="8"/>
      <c r="N2341" s="124"/>
      <c r="O2341" s="124"/>
      <c r="P2341" s="124"/>
      <c r="Q2341" s="124"/>
      <c r="R2341" s="124"/>
      <c r="S2341" s="124"/>
    </row>
    <row r="2342" spans="13:19" x14ac:dyDescent="0.25">
      <c r="M2342" s="8"/>
      <c r="N2342" s="124"/>
      <c r="O2342" s="124"/>
      <c r="P2342" s="124"/>
      <c r="Q2342" s="124"/>
      <c r="R2342" s="124"/>
      <c r="S2342" s="124"/>
    </row>
    <row r="2343" spans="13:19" x14ac:dyDescent="0.25">
      <c r="M2343" s="8"/>
      <c r="N2343" s="124"/>
      <c r="O2343" s="124"/>
      <c r="P2343" s="124"/>
      <c r="Q2343" s="124"/>
      <c r="R2343" s="124"/>
      <c r="S2343" s="124"/>
    </row>
    <row r="2344" spans="13:19" x14ac:dyDescent="0.25">
      <c r="M2344" s="8"/>
      <c r="N2344" s="124"/>
      <c r="O2344" s="124"/>
      <c r="P2344" s="124"/>
      <c r="Q2344" s="124"/>
      <c r="R2344" s="124"/>
      <c r="S2344" s="124"/>
    </row>
    <row r="2345" spans="13:19" x14ac:dyDescent="0.25">
      <c r="M2345" s="8"/>
      <c r="N2345" s="124"/>
      <c r="O2345" s="124"/>
      <c r="P2345" s="124"/>
      <c r="Q2345" s="124"/>
      <c r="R2345" s="124"/>
      <c r="S2345" s="124"/>
    </row>
    <row r="2346" spans="13:19" x14ac:dyDescent="0.25">
      <c r="M2346" s="8"/>
      <c r="N2346" s="124"/>
      <c r="O2346" s="124"/>
      <c r="P2346" s="124"/>
      <c r="Q2346" s="124"/>
      <c r="R2346" s="124"/>
      <c r="S2346" s="124"/>
    </row>
    <row r="2347" spans="13:19" x14ac:dyDescent="0.25">
      <c r="M2347" s="8"/>
      <c r="N2347" s="124"/>
      <c r="O2347" s="124"/>
      <c r="P2347" s="124"/>
      <c r="Q2347" s="124"/>
      <c r="R2347" s="124"/>
      <c r="S2347" s="124"/>
    </row>
    <row r="2348" spans="13:19" x14ac:dyDescent="0.25">
      <c r="M2348" s="8"/>
      <c r="N2348" s="124"/>
      <c r="O2348" s="124"/>
      <c r="P2348" s="124"/>
      <c r="Q2348" s="124"/>
      <c r="R2348" s="124"/>
      <c r="S2348" s="124"/>
    </row>
    <row r="2349" spans="13:19" x14ac:dyDescent="0.25">
      <c r="M2349" s="8"/>
      <c r="N2349" s="124"/>
      <c r="O2349" s="124"/>
      <c r="P2349" s="124"/>
      <c r="Q2349" s="124"/>
      <c r="R2349" s="124"/>
      <c r="S2349" s="124"/>
    </row>
    <row r="2350" spans="13:19" x14ac:dyDescent="0.25">
      <c r="M2350" s="8"/>
      <c r="N2350" s="124"/>
      <c r="O2350" s="124"/>
      <c r="P2350" s="124"/>
      <c r="Q2350" s="124"/>
      <c r="R2350" s="124"/>
      <c r="S2350" s="124"/>
    </row>
    <row r="2351" spans="13:19" x14ac:dyDescent="0.25">
      <c r="M2351" s="8"/>
      <c r="N2351" s="124"/>
      <c r="O2351" s="124"/>
      <c r="P2351" s="124"/>
      <c r="Q2351" s="124"/>
      <c r="R2351" s="124"/>
      <c r="S2351" s="124"/>
    </row>
    <row r="2352" spans="13:19" x14ac:dyDescent="0.25">
      <c r="M2352" s="8"/>
      <c r="N2352" s="124"/>
      <c r="O2352" s="124"/>
      <c r="P2352" s="124"/>
      <c r="Q2352" s="124"/>
      <c r="R2352" s="124"/>
      <c r="S2352" s="124"/>
    </row>
    <row r="2353" spans="13:19" x14ac:dyDescent="0.25">
      <c r="M2353" s="8"/>
      <c r="N2353" s="124"/>
      <c r="O2353" s="124"/>
      <c r="P2353" s="124"/>
      <c r="Q2353" s="124"/>
      <c r="R2353" s="124"/>
      <c r="S2353" s="124"/>
    </row>
    <row r="2354" spans="13:19" x14ac:dyDescent="0.25">
      <c r="M2354" s="8"/>
      <c r="N2354" s="124"/>
      <c r="O2354" s="124"/>
      <c r="P2354" s="124"/>
      <c r="Q2354" s="124"/>
      <c r="R2354" s="124"/>
      <c r="S2354" s="124"/>
    </row>
    <row r="2355" spans="13:19" x14ac:dyDescent="0.25">
      <c r="M2355" s="8"/>
      <c r="N2355" s="124"/>
      <c r="O2355" s="124"/>
      <c r="P2355" s="124"/>
      <c r="Q2355" s="124"/>
      <c r="R2355" s="124"/>
      <c r="S2355" s="124"/>
    </row>
    <row r="2356" spans="13:19" x14ac:dyDescent="0.25">
      <c r="M2356" s="8"/>
      <c r="N2356" s="124"/>
      <c r="O2356" s="124"/>
      <c r="P2356" s="124"/>
      <c r="Q2356" s="124"/>
      <c r="R2356" s="124"/>
      <c r="S2356" s="124"/>
    </row>
    <row r="2357" spans="13:19" x14ac:dyDescent="0.25">
      <c r="M2357" s="8"/>
      <c r="N2357" s="124"/>
      <c r="O2357" s="124"/>
      <c r="P2357" s="124"/>
      <c r="Q2357" s="124"/>
      <c r="R2357" s="124"/>
      <c r="S2357" s="124"/>
    </row>
    <row r="2358" spans="13:19" x14ac:dyDescent="0.25">
      <c r="M2358" s="8"/>
      <c r="N2358" s="124"/>
      <c r="O2358" s="124"/>
      <c r="P2358" s="124"/>
      <c r="Q2358" s="124"/>
      <c r="R2358" s="124"/>
      <c r="S2358" s="124"/>
    </row>
    <row r="2359" spans="13:19" x14ac:dyDescent="0.25">
      <c r="M2359" s="8"/>
      <c r="N2359" s="124"/>
      <c r="O2359" s="124"/>
      <c r="P2359" s="124"/>
      <c r="Q2359" s="124"/>
      <c r="R2359" s="124"/>
      <c r="S2359" s="124"/>
    </row>
    <row r="2360" spans="13:19" x14ac:dyDescent="0.25">
      <c r="M2360" s="8"/>
      <c r="N2360" s="124"/>
      <c r="O2360" s="124"/>
      <c r="P2360" s="124"/>
      <c r="Q2360" s="124"/>
      <c r="R2360" s="124"/>
      <c r="S2360" s="124"/>
    </row>
    <row r="2361" spans="13:19" x14ac:dyDescent="0.25">
      <c r="M2361" s="8"/>
      <c r="N2361" s="124"/>
      <c r="O2361" s="124"/>
      <c r="P2361" s="124"/>
      <c r="Q2361" s="124"/>
      <c r="R2361" s="124"/>
      <c r="S2361" s="124"/>
    </row>
    <row r="2362" spans="13:19" x14ac:dyDescent="0.25">
      <c r="M2362" s="8"/>
      <c r="N2362" s="124"/>
      <c r="O2362" s="124"/>
      <c r="P2362" s="124"/>
      <c r="Q2362" s="124"/>
      <c r="R2362" s="124"/>
      <c r="S2362" s="124"/>
    </row>
    <row r="2363" spans="13:19" x14ac:dyDescent="0.25">
      <c r="M2363" s="8"/>
      <c r="N2363" s="124"/>
      <c r="O2363" s="124"/>
      <c r="P2363" s="124"/>
      <c r="Q2363" s="124"/>
      <c r="R2363" s="124"/>
      <c r="S2363" s="124"/>
    </row>
    <row r="2364" spans="13:19" x14ac:dyDescent="0.25">
      <c r="M2364" s="8"/>
      <c r="N2364" s="124"/>
      <c r="O2364" s="124"/>
      <c r="P2364" s="124"/>
      <c r="Q2364" s="124"/>
      <c r="R2364" s="124"/>
      <c r="S2364" s="124"/>
    </row>
    <row r="2365" spans="13:19" x14ac:dyDescent="0.25">
      <c r="M2365" s="8"/>
      <c r="N2365" s="124"/>
      <c r="O2365" s="124"/>
      <c r="P2365" s="124"/>
      <c r="Q2365" s="124"/>
      <c r="R2365" s="124"/>
      <c r="S2365" s="124"/>
    </row>
    <row r="2366" spans="13:19" x14ac:dyDescent="0.25">
      <c r="M2366" s="8"/>
      <c r="N2366" s="124"/>
      <c r="O2366" s="124"/>
      <c r="P2366" s="124"/>
      <c r="Q2366" s="124"/>
      <c r="R2366" s="124"/>
      <c r="S2366" s="124"/>
    </row>
    <row r="2367" spans="13:19" x14ac:dyDescent="0.25">
      <c r="M2367" s="8"/>
      <c r="N2367" s="124"/>
      <c r="O2367" s="124"/>
      <c r="P2367" s="124"/>
      <c r="Q2367" s="124"/>
      <c r="R2367" s="124"/>
      <c r="S2367" s="124"/>
    </row>
    <row r="2368" spans="13:19" x14ac:dyDescent="0.25">
      <c r="M2368" s="8"/>
      <c r="N2368" s="124"/>
      <c r="O2368" s="124"/>
      <c r="P2368" s="124"/>
      <c r="Q2368" s="124"/>
      <c r="R2368" s="124"/>
      <c r="S2368" s="124"/>
    </row>
    <row r="2369" spans="13:19" x14ac:dyDescent="0.25">
      <c r="M2369" s="8"/>
      <c r="N2369" s="124"/>
      <c r="O2369" s="124"/>
      <c r="P2369" s="124"/>
      <c r="Q2369" s="124"/>
      <c r="R2369" s="124"/>
      <c r="S2369" s="124"/>
    </row>
    <row r="2370" spans="13:19" x14ac:dyDescent="0.25">
      <c r="M2370" s="8"/>
      <c r="N2370" s="124"/>
      <c r="O2370" s="124"/>
      <c r="P2370" s="124"/>
      <c r="Q2370" s="124"/>
      <c r="R2370" s="124"/>
      <c r="S2370" s="124"/>
    </row>
    <row r="2371" spans="13:19" x14ac:dyDescent="0.25">
      <c r="M2371" s="8"/>
      <c r="N2371" s="124"/>
      <c r="O2371" s="124"/>
      <c r="P2371" s="124"/>
      <c r="Q2371" s="124"/>
      <c r="R2371" s="124"/>
      <c r="S2371" s="124"/>
    </row>
    <row r="2372" spans="13:19" x14ac:dyDescent="0.25">
      <c r="M2372" s="8"/>
      <c r="N2372" s="124"/>
      <c r="O2372" s="124"/>
      <c r="P2372" s="124"/>
      <c r="Q2372" s="124"/>
      <c r="R2372" s="124"/>
      <c r="S2372" s="124"/>
    </row>
    <row r="2373" spans="13:19" x14ac:dyDescent="0.25">
      <c r="M2373" s="8"/>
      <c r="N2373" s="124"/>
      <c r="O2373" s="124"/>
      <c r="P2373" s="124"/>
      <c r="Q2373" s="124"/>
      <c r="R2373" s="124"/>
      <c r="S2373" s="124"/>
    </row>
    <row r="2374" spans="13:19" x14ac:dyDescent="0.25">
      <c r="M2374" s="8"/>
      <c r="N2374" s="124"/>
      <c r="O2374" s="124"/>
      <c r="P2374" s="124"/>
      <c r="Q2374" s="124"/>
      <c r="R2374" s="124"/>
      <c r="S2374" s="124"/>
    </row>
    <row r="2375" spans="13:19" x14ac:dyDescent="0.25">
      <c r="M2375" s="8"/>
      <c r="N2375" s="124"/>
      <c r="O2375" s="124"/>
      <c r="P2375" s="124"/>
      <c r="Q2375" s="124"/>
      <c r="R2375" s="124"/>
      <c r="S2375" s="124"/>
    </row>
    <row r="2376" spans="13:19" x14ac:dyDescent="0.25">
      <c r="M2376" s="8"/>
      <c r="N2376" s="124"/>
      <c r="O2376" s="124"/>
      <c r="P2376" s="124"/>
      <c r="Q2376" s="124"/>
      <c r="R2376" s="124"/>
      <c r="S2376" s="124"/>
    </row>
    <row r="2377" spans="13:19" x14ac:dyDescent="0.25">
      <c r="M2377" s="8"/>
      <c r="N2377" s="124"/>
      <c r="O2377" s="124"/>
      <c r="P2377" s="124"/>
      <c r="Q2377" s="124"/>
      <c r="R2377" s="124"/>
      <c r="S2377" s="124"/>
    </row>
    <row r="2378" spans="13:19" x14ac:dyDescent="0.25">
      <c r="M2378" s="8"/>
      <c r="N2378" s="124"/>
      <c r="O2378" s="124"/>
      <c r="P2378" s="124"/>
      <c r="Q2378" s="124"/>
      <c r="R2378" s="124"/>
      <c r="S2378" s="124"/>
    </row>
    <row r="2379" spans="13:19" x14ac:dyDescent="0.25">
      <c r="M2379" s="8"/>
      <c r="N2379" s="124"/>
      <c r="O2379" s="124"/>
      <c r="P2379" s="124"/>
      <c r="Q2379" s="124"/>
      <c r="R2379" s="124"/>
      <c r="S2379" s="124"/>
    </row>
    <row r="2380" spans="13:19" x14ac:dyDescent="0.25">
      <c r="M2380" s="8"/>
      <c r="N2380" s="124"/>
      <c r="O2380" s="124"/>
      <c r="P2380" s="124"/>
      <c r="Q2380" s="124"/>
      <c r="R2380" s="124"/>
      <c r="S2380" s="124"/>
    </row>
    <row r="2381" spans="13:19" x14ac:dyDescent="0.25">
      <c r="M2381" s="8"/>
      <c r="N2381" s="124"/>
      <c r="O2381" s="124"/>
      <c r="P2381" s="124"/>
      <c r="Q2381" s="124"/>
      <c r="R2381" s="124"/>
      <c r="S2381" s="124"/>
    </row>
    <row r="2382" spans="13:19" x14ac:dyDescent="0.25">
      <c r="M2382" s="8"/>
      <c r="N2382" s="124"/>
      <c r="O2382" s="124"/>
      <c r="P2382" s="124"/>
      <c r="Q2382" s="124"/>
      <c r="R2382" s="124"/>
      <c r="S2382" s="124"/>
    </row>
    <row r="2383" spans="13:19" x14ac:dyDescent="0.25">
      <c r="M2383" s="8"/>
      <c r="N2383" s="124"/>
      <c r="O2383" s="124"/>
      <c r="P2383" s="124"/>
      <c r="Q2383" s="124"/>
      <c r="R2383" s="124"/>
      <c r="S2383" s="124"/>
    </row>
    <row r="2384" spans="13:19" x14ac:dyDescent="0.25">
      <c r="M2384" s="8"/>
      <c r="N2384" s="124"/>
      <c r="O2384" s="124"/>
      <c r="P2384" s="124"/>
      <c r="Q2384" s="124"/>
      <c r="R2384" s="124"/>
      <c r="S2384" s="124"/>
    </row>
    <row r="2385" spans="13:19" x14ac:dyDescent="0.25">
      <c r="M2385" s="8"/>
      <c r="N2385" s="124"/>
      <c r="O2385" s="124"/>
      <c r="P2385" s="124"/>
      <c r="Q2385" s="124"/>
      <c r="R2385" s="124"/>
      <c r="S2385" s="124"/>
    </row>
    <row r="2386" spans="13:19" x14ac:dyDescent="0.25">
      <c r="M2386" s="8"/>
      <c r="N2386" s="124"/>
      <c r="O2386" s="124"/>
      <c r="P2386" s="124"/>
      <c r="Q2386" s="124"/>
      <c r="R2386" s="124"/>
      <c r="S2386" s="124"/>
    </row>
    <row r="2387" spans="13:19" x14ac:dyDescent="0.25">
      <c r="M2387" s="8"/>
      <c r="N2387" s="124"/>
      <c r="O2387" s="124"/>
      <c r="P2387" s="124"/>
      <c r="Q2387" s="124"/>
      <c r="R2387" s="124"/>
      <c r="S2387" s="124"/>
    </row>
    <row r="2388" spans="13:19" x14ac:dyDescent="0.25">
      <c r="M2388" s="8"/>
      <c r="N2388" s="124"/>
      <c r="O2388" s="124"/>
      <c r="P2388" s="124"/>
      <c r="Q2388" s="124"/>
      <c r="R2388" s="124"/>
      <c r="S2388" s="124"/>
    </row>
    <row r="2389" spans="13:19" x14ac:dyDescent="0.25">
      <c r="M2389" s="8"/>
      <c r="N2389" s="124"/>
      <c r="O2389" s="124"/>
      <c r="P2389" s="124"/>
      <c r="Q2389" s="124"/>
      <c r="R2389" s="124"/>
      <c r="S2389" s="124"/>
    </row>
    <row r="2390" spans="13:19" x14ac:dyDescent="0.25">
      <c r="M2390" s="8"/>
      <c r="N2390" s="124"/>
      <c r="O2390" s="124"/>
      <c r="P2390" s="124"/>
      <c r="Q2390" s="124"/>
      <c r="R2390" s="124"/>
      <c r="S2390" s="124"/>
    </row>
    <row r="2391" spans="13:19" x14ac:dyDescent="0.25">
      <c r="M2391" s="8"/>
      <c r="N2391" s="124"/>
      <c r="O2391" s="124"/>
      <c r="P2391" s="124"/>
      <c r="Q2391" s="124"/>
      <c r="R2391" s="124"/>
      <c r="S2391" s="124"/>
    </row>
    <row r="2392" spans="13:19" x14ac:dyDescent="0.25">
      <c r="M2392" s="8"/>
      <c r="N2392" s="124"/>
      <c r="O2392" s="124"/>
      <c r="P2392" s="124"/>
      <c r="Q2392" s="124"/>
      <c r="R2392" s="124"/>
      <c r="S2392" s="124"/>
    </row>
    <row r="2393" spans="13:19" x14ac:dyDescent="0.25">
      <c r="M2393" s="8"/>
      <c r="N2393" s="124"/>
      <c r="O2393" s="124"/>
      <c r="P2393" s="124"/>
      <c r="Q2393" s="124"/>
      <c r="R2393" s="124"/>
      <c r="S2393" s="124"/>
    </row>
    <row r="2394" spans="13:19" x14ac:dyDescent="0.25">
      <c r="M2394" s="8"/>
      <c r="N2394" s="124"/>
      <c r="O2394" s="124"/>
      <c r="P2394" s="124"/>
      <c r="Q2394" s="124"/>
      <c r="R2394" s="124"/>
      <c r="S2394" s="124"/>
    </row>
    <row r="2395" spans="13:19" x14ac:dyDescent="0.25">
      <c r="M2395" s="8"/>
      <c r="N2395" s="124"/>
      <c r="O2395" s="124"/>
      <c r="P2395" s="124"/>
      <c r="Q2395" s="124"/>
      <c r="R2395" s="124"/>
      <c r="S2395" s="124"/>
    </row>
    <row r="2396" spans="13:19" x14ac:dyDescent="0.25">
      <c r="M2396" s="8"/>
      <c r="N2396" s="124"/>
      <c r="O2396" s="124"/>
      <c r="P2396" s="124"/>
      <c r="Q2396" s="124"/>
      <c r="R2396" s="124"/>
      <c r="S2396" s="124"/>
    </row>
    <row r="2397" spans="13:19" x14ac:dyDescent="0.25">
      <c r="M2397" s="8"/>
      <c r="N2397" s="124"/>
      <c r="O2397" s="124"/>
      <c r="P2397" s="124"/>
      <c r="Q2397" s="124"/>
      <c r="R2397" s="124"/>
      <c r="S2397" s="124"/>
    </row>
    <row r="2398" spans="13:19" x14ac:dyDescent="0.25">
      <c r="M2398" s="8"/>
      <c r="N2398" s="124"/>
      <c r="O2398" s="124"/>
      <c r="P2398" s="124"/>
      <c r="Q2398" s="124"/>
      <c r="R2398" s="124"/>
      <c r="S2398" s="124"/>
    </row>
    <row r="2399" spans="13:19" x14ac:dyDescent="0.25">
      <c r="M2399" s="8"/>
      <c r="N2399" s="124"/>
      <c r="O2399" s="124"/>
      <c r="P2399" s="124"/>
      <c r="Q2399" s="124"/>
      <c r="R2399" s="124"/>
      <c r="S2399" s="124"/>
    </row>
    <row r="2400" spans="13:19" x14ac:dyDescent="0.25">
      <c r="M2400" s="8"/>
      <c r="N2400" s="124"/>
      <c r="O2400" s="124"/>
      <c r="P2400" s="124"/>
      <c r="Q2400" s="124"/>
      <c r="R2400" s="124"/>
      <c r="S2400" s="124"/>
    </row>
    <row r="2401" spans="13:19" x14ac:dyDescent="0.25">
      <c r="M2401" s="8"/>
      <c r="N2401" s="124"/>
      <c r="O2401" s="124"/>
      <c r="P2401" s="124"/>
      <c r="Q2401" s="124"/>
      <c r="R2401" s="124"/>
      <c r="S2401" s="124"/>
    </row>
    <row r="2402" spans="13:19" x14ac:dyDescent="0.25">
      <c r="M2402" s="8"/>
      <c r="N2402" s="124"/>
      <c r="O2402" s="124"/>
      <c r="P2402" s="124"/>
      <c r="Q2402" s="124"/>
      <c r="R2402" s="124"/>
      <c r="S2402" s="124"/>
    </row>
    <row r="2403" spans="13:19" x14ac:dyDescent="0.25">
      <c r="M2403" s="8"/>
      <c r="N2403" s="124"/>
      <c r="O2403" s="124"/>
      <c r="P2403" s="124"/>
      <c r="Q2403" s="124"/>
      <c r="R2403" s="124"/>
      <c r="S2403" s="124"/>
    </row>
    <row r="2404" spans="13:19" x14ac:dyDescent="0.25">
      <c r="M2404" s="8"/>
      <c r="N2404" s="124"/>
      <c r="O2404" s="124"/>
      <c r="P2404" s="124"/>
      <c r="Q2404" s="124"/>
      <c r="R2404" s="124"/>
      <c r="S2404" s="124"/>
    </row>
    <row r="2405" spans="13:19" x14ac:dyDescent="0.25">
      <c r="M2405" s="8"/>
      <c r="N2405" s="124"/>
      <c r="O2405" s="124"/>
      <c r="P2405" s="124"/>
      <c r="Q2405" s="124"/>
      <c r="R2405" s="124"/>
      <c r="S2405" s="124"/>
    </row>
    <row r="2406" spans="13:19" x14ac:dyDescent="0.25">
      <c r="M2406" s="8"/>
      <c r="N2406" s="124"/>
      <c r="O2406" s="124"/>
      <c r="P2406" s="124"/>
      <c r="Q2406" s="124"/>
      <c r="R2406" s="124"/>
      <c r="S2406" s="124"/>
    </row>
    <row r="2407" spans="13:19" x14ac:dyDescent="0.25">
      <c r="M2407" s="8"/>
      <c r="N2407" s="124"/>
      <c r="O2407" s="124"/>
      <c r="P2407" s="124"/>
      <c r="Q2407" s="124"/>
      <c r="R2407" s="124"/>
      <c r="S2407" s="124"/>
    </row>
    <row r="2408" spans="13:19" x14ac:dyDescent="0.25">
      <c r="M2408" s="8"/>
      <c r="N2408" s="124"/>
      <c r="O2408" s="124"/>
      <c r="P2408" s="124"/>
      <c r="Q2408" s="124"/>
      <c r="R2408" s="124"/>
      <c r="S2408" s="124"/>
    </row>
    <row r="2409" spans="13:19" x14ac:dyDescent="0.25">
      <c r="M2409" s="8"/>
      <c r="N2409" s="124"/>
      <c r="O2409" s="124"/>
      <c r="P2409" s="124"/>
      <c r="Q2409" s="124"/>
      <c r="R2409" s="124"/>
      <c r="S2409" s="124"/>
    </row>
    <row r="2410" spans="13:19" x14ac:dyDescent="0.25">
      <c r="M2410" s="8"/>
      <c r="N2410" s="124"/>
      <c r="O2410" s="124"/>
      <c r="P2410" s="124"/>
      <c r="Q2410" s="124"/>
      <c r="R2410" s="124"/>
      <c r="S2410" s="124"/>
    </row>
    <row r="2411" spans="13:19" x14ac:dyDescent="0.25">
      <c r="M2411" s="8"/>
      <c r="N2411" s="124"/>
      <c r="O2411" s="124"/>
      <c r="P2411" s="124"/>
      <c r="Q2411" s="124"/>
      <c r="R2411" s="124"/>
      <c r="S2411" s="124"/>
    </row>
    <row r="2412" spans="13:19" x14ac:dyDescent="0.25">
      <c r="M2412" s="8"/>
      <c r="N2412" s="124"/>
      <c r="O2412" s="124"/>
      <c r="P2412" s="124"/>
      <c r="Q2412" s="124"/>
      <c r="R2412" s="124"/>
      <c r="S2412" s="124"/>
    </row>
    <row r="2413" spans="13:19" x14ac:dyDescent="0.25">
      <c r="M2413" s="8"/>
      <c r="N2413" s="124"/>
      <c r="O2413" s="124"/>
      <c r="P2413" s="124"/>
      <c r="Q2413" s="124"/>
      <c r="R2413" s="124"/>
      <c r="S2413" s="124"/>
    </row>
    <row r="2414" spans="13:19" x14ac:dyDescent="0.25">
      <c r="M2414" s="8"/>
      <c r="N2414" s="124"/>
      <c r="O2414" s="124"/>
      <c r="P2414" s="124"/>
      <c r="Q2414" s="124"/>
      <c r="R2414" s="124"/>
      <c r="S2414" s="124"/>
    </row>
    <row r="2415" spans="13:19" x14ac:dyDescent="0.25">
      <c r="M2415" s="8"/>
      <c r="N2415" s="124"/>
      <c r="O2415" s="124"/>
      <c r="P2415" s="124"/>
      <c r="Q2415" s="124"/>
      <c r="R2415" s="124"/>
      <c r="S2415" s="124"/>
    </row>
    <row r="2416" spans="13:19" x14ac:dyDescent="0.25">
      <c r="M2416" s="8"/>
      <c r="N2416" s="124"/>
      <c r="O2416" s="124"/>
      <c r="P2416" s="124"/>
      <c r="Q2416" s="124"/>
      <c r="R2416" s="124"/>
      <c r="S2416" s="124"/>
    </row>
    <row r="2417" spans="13:19" x14ac:dyDescent="0.25">
      <c r="M2417" s="8"/>
      <c r="N2417" s="124"/>
      <c r="O2417" s="124"/>
      <c r="P2417" s="124"/>
      <c r="Q2417" s="124"/>
      <c r="R2417" s="124"/>
      <c r="S2417" s="124"/>
    </row>
    <row r="2418" spans="13:19" x14ac:dyDescent="0.25">
      <c r="M2418" s="8"/>
      <c r="N2418" s="124"/>
      <c r="O2418" s="124"/>
      <c r="P2418" s="124"/>
      <c r="Q2418" s="124"/>
      <c r="R2418" s="124"/>
      <c r="S2418" s="124"/>
    </row>
    <row r="2419" spans="13:19" x14ac:dyDescent="0.25">
      <c r="M2419" s="8"/>
      <c r="N2419" s="124"/>
      <c r="O2419" s="124"/>
      <c r="P2419" s="124"/>
      <c r="Q2419" s="124"/>
      <c r="R2419" s="124"/>
      <c r="S2419" s="124"/>
    </row>
    <row r="2420" spans="13:19" x14ac:dyDescent="0.25">
      <c r="M2420" s="8"/>
      <c r="N2420" s="124"/>
      <c r="O2420" s="124"/>
      <c r="P2420" s="124"/>
      <c r="Q2420" s="124"/>
      <c r="R2420" s="124"/>
      <c r="S2420" s="124"/>
    </row>
    <row r="2421" spans="13:19" x14ac:dyDescent="0.25">
      <c r="M2421" s="8"/>
      <c r="N2421" s="124"/>
      <c r="O2421" s="124"/>
      <c r="P2421" s="124"/>
      <c r="Q2421" s="124"/>
      <c r="R2421" s="124"/>
      <c r="S2421" s="124"/>
    </row>
    <row r="2422" spans="13:19" x14ac:dyDescent="0.25">
      <c r="M2422" s="8"/>
      <c r="N2422" s="124"/>
      <c r="O2422" s="124"/>
      <c r="P2422" s="124"/>
      <c r="Q2422" s="124"/>
      <c r="R2422" s="124"/>
      <c r="S2422" s="124"/>
    </row>
    <row r="2423" spans="13:19" x14ac:dyDescent="0.25">
      <c r="M2423" s="8"/>
      <c r="N2423" s="124"/>
      <c r="O2423" s="124"/>
      <c r="P2423" s="124"/>
      <c r="Q2423" s="124"/>
      <c r="R2423" s="124"/>
      <c r="S2423" s="124"/>
    </row>
    <row r="2424" spans="13:19" x14ac:dyDescent="0.25">
      <c r="M2424" s="8"/>
      <c r="N2424" s="124"/>
      <c r="O2424" s="124"/>
      <c r="P2424" s="124"/>
      <c r="Q2424" s="124"/>
      <c r="R2424" s="124"/>
      <c r="S2424" s="124"/>
    </row>
    <row r="2425" spans="13:19" x14ac:dyDescent="0.25">
      <c r="M2425" s="8"/>
      <c r="N2425" s="124"/>
      <c r="O2425" s="124"/>
      <c r="P2425" s="124"/>
      <c r="Q2425" s="124"/>
      <c r="R2425" s="124"/>
      <c r="S2425" s="124"/>
    </row>
    <row r="2426" spans="13:19" x14ac:dyDescent="0.25">
      <c r="M2426" s="8"/>
      <c r="N2426" s="124"/>
      <c r="O2426" s="124"/>
      <c r="P2426" s="124"/>
      <c r="Q2426" s="124"/>
      <c r="R2426" s="124"/>
      <c r="S2426" s="124"/>
    </row>
    <row r="2427" spans="13:19" x14ac:dyDescent="0.25">
      <c r="M2427" s="8"/>
      <c r="N2427" s="124"/>
      <c r="O2427" s="124"/>
      <c r="P2427" s="124"/>
      <c r="Q2427" s="124"/>
      <c r="R2427" s="124"/>
      <c r="S2427" s="124"/>
    </row>
    <row r="2428" spans="13:19" x14ac:dyDescent="0.25">
      <c r="M2428" s="8"/>
      <c r="N2428" s="124"/>
      <c r="O2428" s="124"/>
      <c r="P2428" s="124"/>
      <c r="Q2428" s="124"/>
      <c r="R2428" s="124"/>
      <c r="S2428" s="124"/>
    </row>
    <row r="2429" spans="13:19" x14ac:dyDescent="0.25">
      <c r="M2429" s="8"/>
      <c r="N2429" s="124"/>
      <c r="O2429" s="124"/>
      <c r="P2429" s="124"/>
      <c r="Q2429" s="124"/>
      <c r="R2429" s="124"/>
      <c r="S2429" s="124"/>
    </row>
    <row r="2430" spans="13:19" x14ac:dyDescent="0.25">
      <c r="M2430" s="8"/>
      <c r="N2430" s="124"/>
      <c r="O2430" s="124"/>
      <c r="P2430" s="124"/>
      <c r="Q2430" s="124"/>
      <c r="R2430" s="124"/>
      <c r="S2430" s="124"/>
    </row>
    <row r="2431" spans="13:19" x14ac:dyDescent="0.25">
      <c r="M2431" s="8"/>
      <c r="N2431" s="124"/>
      <c r="O2431" s="124"/>
      <c r="P2431" s="124"/>
      <c r="Q2431" s="124"/>
      <c r="R2431" s="124"/>
      <c r="S2431" s="124"/>
    </row>
    <row r="2432" spans="13:19" x14ac:dyDescent="0.25">
      <c r="M2432" s="8"/>
      <c r="N2432" s="124"/>
      <c r="O2432" s="124"/>
      <c r="P2432" s="124"/>
      <c r="Q2432" s="124"/>
      <c r="R2432" s="124"/>
      <c r="S2432" s="124"/>
    </row>
    <row r="2433" spans="13:19" x14ac:dyDescent="0.25">
      <c r="M2433" s="8"/>
      <c r="N2433" s="124"/>
      <c r="O2433" s="124"/>
      <c r="P2433" s="124"/>
      <c r="Q2433" s="124"/>
      <c r="R2433" s="124"/>
      <c r="S2433" s="124"/>
    </row>
    <row r="2434" spans="13:19" x14ac:dyDescent="0.25">
      <c r="M2434" s="8"/>
      <c r="N2434" s="124"/>
      <c r="O2434" s="124"/>
      <c r="P2434" s="124"/>
      <c r="Q2434" s="124"/>
      <c r="R2434" s="124"/>
      <c r="S2434" s="124"/>
    </row>
    <row r="2435" spans="13:19" x14ac:dyDescent="0.25">
      <c r="M2435" s="8"/>
      <c r="N2435" s="124"/>
      <c r="O2435" s="124"/>
      <c r="P2435" s="124"/>
      <c r="Q2435" s="124"/>
      <c r="R2435" s="124"/>
      <c r="S2435" s="124"/>
    </row>
    <row r="2436" spans="13:19" x14ac:dyDescent="0.25">
      <c r="M2436" s="8"/>
      <c r="N2436" s="124"/>
      <c r="O2436" s="124"/>
      <c r="P2436" s="124"/>
      <c r="Q2436" s="124"/>
      <c r="R2436" s="124"/>
      <c r="S2436" s="124"/>
    </row>
    <row r="2437" spans="13:19" x14ac:dyDescent="0.25">
      <c r="M2437" s="8"/>
      <c r="N2437" s="124"/>
      <c r="O2437" s="124"/>
      <c r="P2437" s="124"/>
      <c r="Q2437" s="124"/>
      <c r="R2437" s="124"/>
      <c r="S2437" s="124"/>
    </row>
    <row r="2438" spans="13:19" x14ac:dyDescent="0.25">
      <c r="M2438" s="8"/>
      <c r="N2438" s="124"/>
      <c r="O2438" s="124"/>
      <c r="P2438" s="124"/>
      <c r="Q2438" s="124"/>
      <c r="R2438" s="124"/>
      <c r="S2438" s="124"/>
    </row>
    <row r="2439" spans="13:19" x14ac:dyDescent="0.25">
      <c r="M2439" s="8"/>
      <c r="N2439" s="124"/>
      <c r="O2439" s="124"/>
      <c r="P2439" s="124"/>
      <c r="Q2439" s="124"/>
      <c r="R2439" s="124"/>
      <c r="S2439" s="124"/>
    </row>
    <row r="2440" spans="13:19" x14ac:dyDescent="0.25">
      <c r="M2440" s="8"/>
      <c r="N2440" s="124"/>
      <c r="O2440" s="124"/>
      <c r="P2440" s="124"/>
      <c r="Q2440" s="124"/>
      <c r="R2440" s="124"/>
      <c r="S2440" s="124"/>
    </row>
    <row r="2441" spans="13:19" x14ac:dyDescent="0.25">
      <c r="M2441" s="8"/>
      <c r="N2441" s="124"/>
      <c r="O2441" s="124"/>
      <c r="P2441" s="124"/>
      <c r="Q2441" s="124"/>
      <c r="R2441" s="124"/>
      <c r="S2441" s="124"/>
    </row>
    <row r="2442" spans="13:19" x14ac:dyDescent="0.25">
      <c r="M2442" s="8"/>
      <c r="N2442" s="124"/>
      <c r="O2442" s="124"/>
      <c r="P2442" s="124"/>
      <c r="Q2442" s="124"/>
      <c r="R2442" s="124"/>
      <c r="S2442" s="124"/>
    </row>
    <row r="2443" spans="13:19" x14ac:dyDescent="0.25">
      <c r="M2443" s="8"/>
      <c r="N2443" s="124"/>
      <c r="O2443" s="124"/>
      <c r="P2443" s="124"/>
      <c r="Q2443" s="124"/>
      <c r="R2443" s="124"/>
      <c r="S2443" s="124"/>
    </row>
    <row r="2444" spans="13:19" x14ac:dyDescent="0.25">
      <c r="M2444" s="8"/>
      <c r="N2444" s="124"/>
      <c r="O2444" s="124"/>
      <c r="P2444" s="124"/>
      <c r="Q2444" s="124"/>
      <c r="R2444" s="124"/>
      <c r="S2444" s="124"/>
    </row>
    <row r="2445" spans="13:19" x14ac:dyDescent="0.25">
      <c r="M2445" s="8"/>
      <c r="N2445" s="124"/>
      <c r="O2445" s="124"/>
      <c r="P2445" s="124"/>
      <c r="Q2445" s="124"/>
      <c r="R2445" s="124"/>
      <c r="S2445" s="124"/>
    </row>
    <row r="2446" spans="13:19" x14ac:dyDescent="0.25">
      <c r="M2446" s="8"/>
      <c r="N2446" s="124"/>
      <c r="O2446" s="124"/>
      <c r="P2446" s="124"/>
      <c r="Q2446" s="124"/>
      <c r="R2446" s="124"/>
      <c r="S2446" s="124"/>
    </row>
    <row r="2447" spans="13:19" x14ac:dyDescent="0.25">
      <c r="M2447" s="8"/>
      <c r="N2447" s="124"/>
      <c r="O2447" s="124"/>
      <c r="P2447" s="124"/>
      <c r="Q2447" s="124"/>
      <c r="R2447" s="124"/>
      <c r="S2447" s="124"/>
    </row>
    <row r="2448" spans="13:19" x14ac:dyDescent="0.25">
      <c r="M2448" s="8"/>
      <c r="N2448" s="124"/>
      <c r="O2448" s="124"/>
      <c r="P2448" s="124"/>
      <c r="Q2448" s="124"/>
      <c r="R2448" s="124"/>
      <c r="S2448" s="124"/>
    </row>
    <row r="2449" spans="13:19" x14ac:dyDescent="0.25">
      <c r="M2449" s="8"/>
      <c r="N2449" s="124"/>
      <c r="O2449" s="124"/>
      <c r="P2449" s="124"/>
      <c r="Q2449" s="124"/>
      <c r="R2449" s="124"/>
      <c r="S2449" s="124"/>
    </row>
    <row r="2450" spans="13:19" x14ac:dyDescent="0.25">
      <c r="M2450" s="8"/>
      <c r="N2450" s="124"/>
      <c r="O2450" s="124"/>
      <c r="P2450" s="124"/>
      <c r="Q2450" s="124"/>
      <c r="R2450" s="124"/>
      <c r="S2450" s="124"/>
    </row>
    <row r="2451" spans="13:19" x14ac:dyDescent="0.25">
      <c r="M2451" s="8"/>
      <c r="N2451" s="124"/>
      <c r="O2451" s="124"/>
      <c r="P2451" s="124"/>
      <c r="Q2451" s="124"/>
      <c r="R2451" s="124"/>
      <c r="S2451" s="124"/>
    </row>
    <row r="2452" spans="13:19" x14ac:dyDescent="0.25">
      <c r="M2452" s="8"/>
      <c r="N2452" s="124"/>
      <c r="O2452" s="124"/>
      <c r="P2452" s="124"/>
      <c r="Q2452" s="124"/>
      <c r="R2452" s="124"/>
      <c r="S2452" s="124"/>
    </row>
    <row r="2453" spans="13:19" x14ac:dyDescent="0.25">
      <c r="M2453" s="8"/>
      <c r="N2453" s="124"/>
      <c r="O2453" s="124"/>
      <c r="P2453" s="124"/>
      <c r="Q2453" s="124"/>
      <c r="R2453" s="124"/>
      <c r="S2453" s="124"/>
    </row>
    <row r="2454" spans="13:19" x14ac:dyDescent="0.25">
      <c r="M2454" s="8"/>
      <c r="N2454" s="124"/>
      <c r="O2454" s="124"/>
      <c r="P2454" s="124"/>
      <c r="Q2454" s="124"/>
      <c r="R2454" s="124"/>
      <c r="S2454" s="124"/>
    </row>
    <row r="2455" spans="13:19" x14ac:dyDescent="0.25">
      <c r="M2455" s="8"/>
      <c r="N2455" s="124"/>
      <c r="O2455" s="124"/>
      <c r="P2455" s="124"/>
      <c r="Q2455" s="124"/>
      <c r="R2455" s="124"/>
      <c r="S2455" s="124"/>
    </row>
    <row r="2456" spans="13:19" x14ac:dyDescent="0.25">
      <c r="M2456" s="8"/>
      <c r="N2456" s="124"/>
      <c r="O2456" s="124"/>
      <c r="P2456" s="124"/>
      <c r="Q2456" s="124"/>
      <c r="R2456" s="124"/>
      <c r="S2456" s="124"/>
    </row>
    <row r="2457" spans="13:19" x14ac:dyDescent="0.25">
      <c r="M2457" s="8"/>
      <c r="N2457" s="124"/>
      <c r="O2457" s="124"/>
      <c r="P2457" s="124"/>
      <c r="Q2457" s="124"/>
      <c r="R2457" s="124"/>
      <c r="S2457" s="124"/>
    </row>
    <row r="2458" spans="13:19" x14ac:dyDescent="0.25">
      <c r="M2458" s="8"/>
      <c r="N2458" s="124"/>
      <c r="O2458" s="124"/>
      <c r="P2458" s="124"/>
      <c r="Q2458" s="124"/>
      <c r="R2458" s="124"/>
      <c r="S2458" s="124"/>
    </row>
    <row r="2459" spans="13:19" x14ac:dyDescent="0.25">
      <c r="M2459" s="8"/>
      <c r="N2459" s="124"/>
      <c r="O2459" s="124"/>
      <c r="P2459" s="124"/>
      <c r="Q2459" s="124"/>
      <c r="R2459" s="124"/>
      <c r="S2459" s="124"/>
    </row>
    <row r="2460" spans="13:19" x14ac:dyDescent="0.25">
      <c r="M2460" s="8"/>
      <c r="N2460" s="124"/>
      <c r="O2460" s="124"/>
      <c r="P2460" s="124"/>
      <c r="Q2460" s="124"/>
      <c r="R2460" s="124"/>
      <c r="S2460" s="124"/>
    </row>
    <row r="2461" spans="13:19" x14ac:dyDescent="0.25">
      <c r="M2461" s="8"/>
      <c r="N2461" s="124"/>
      <c r="O2461" s="124"/>
      <c r="P2461" s="124"/>
      <c r="Q2461" s="124"/>
      <c r="R2461" s="124"/>
      <c r="S2461" s="124"/>
    </row>
    <row r="2462" spans="13:19" x14ac:dyDescent="0.25">
      <c r="M2462" s="8"/>
      <c r="N2462" s="124"/>
      <c r="O2462" s="124"/>
      <c r="P2462" s="124"/>
      <c r="Q2462" s="124"/>
      <c r="R2462" s="124"/>
      <c r="S2462" s="124"/>
    </row>
    <row r="2463" spans="13:19" x14ac:dyDescent="0.25">
      <c r="M2463" s="8"/>
      <c r="N2463" s="124"/>
      <c r="O2463" s="124"/>
      <c r="P2463" s="124"/>
      <c r="Q2463" s="124"/>
      <c r="R2463" s="124"/>
      <c r="S2463" s="124"/>
    </row>
    <row r="2464" spans="13:19" x14ac:dyDescent="0.25">
      <c r="M2464" s="8"/>
      <c r="N2464" s="124"/>
      <c r="O2464" s="124"/>
      <c r="P2464" s="124"/>
      <c r="Q2464" s="124"/>
      <c r="R2464" s="124"/>
      <c r="S2464" s="124"/>
    </row>
    <row r="2465" spans="13:19" x14ac:dyDescent="0.25">
      <c r="M2465" s="8"/>
      <c r="N2465" s="124"/>
      <c r="O2465" s="124"/>
      <c r="P2465" s="124"/>
      <c r="Q2465" s="124"/>
      <c r="R2465" s="124"/>
      <c r="S2465" s="124"/>
    </row>
    <row r="2466" spans="13:19" x14ac:dyDescent="0.25">
      <c r="M2466" s="8"/>
      <c r="N2466" s="124"/>
      <c r="O2466" s="124"/>
      <c r="P2466" s="124"/>
      <c r="Q2466" s="124"/>
      <c r="R2466" s="124"/>
      <c r="S2466" s="124"/>
    </row>
    <row r="2467" spans="13:19" x14ac:dyDescent="0.25">
      <c r="M2467" s="8"/>
      <c r="N2467" s="124"/>
      <c r="O2467" s="124"/>
      <c r="P2467" s="124"/>
      <c r="Q2467" s="124"/>
      <c r="R2467" s="124"/>
      <c r="S2467" s="124"/>
    </row>
    <row r="2468" spans="13:19" x14ac:dyDescent="0.25">
      <c r="M2468" s="8"/>
      <c r="N2468" s="124"/>
      <c r="O2468" s="124"/>
      <c r="P2468" s="124"/>
      <c r="Q2468" s="124"/>
      <c r="R2468" s="124"/>
      <c r="S2468" s="124"/>
    </row>
    <row r="2469" spans="13:19" x14ac:dyDescent="0.25">
      <c r="M2469" s="8"/>
      <c r="N2469" s="124"/>
      <c r="O2469" s="124"/>
      <c r="P2469" s="124"/>
      <c r="Q2469" s="124"/>
      <c r="R2469" s="124"/>
      <c r="S2469" s="124"/>
    </row>
    <row r="2470" spans="13:19" x14ac:dyDescent="0.25">
      <c r="M2470" s="8"/>
      <c r="N2470" s="124"/>
      <c r="O2470" s="124"/>
      <c r="P2470" s="124"/>
      <c r="Q2470" s="124"/>
      <c r="R2470" s="124"/>
      <c r="S2470" s="124"/>
    </row>
    <row r="2471" spans="13:19" x14ac:dyDescent="0.25">
      <c r="M2471" s="8"/>
      <c r="N2471" s="124"/>
      <c r="O2471" s="124"/>
      <c r="P2471" s="124"/>
      <c r="Q2471" s="124"/>
      <c r="R2471" s="124"/>
      <c r="S2471" s="124"/>
    </row>
    <row r="2472" spans="13:19" x14ac:dyDescent="0.25">
      <c r="M2472" s="8"/>
      <c r="N2472" s="124"/>
      <c r="O2472" s="124"/>
      <c r="P2472" s="124"/>
      <c r="Q2472" s="124"/>
      <c r="R2472" s="124"/>
      <c r="S2472" s="124"/>
    </row>
    <row r="2473" spans="13:19" x14ac:dyDescent="0.25">
      <c r="M2473" s="8"/>
      <c r="N2473" s="124"/>
      <c r="O2473" s="124"/>
      <c r="P2473" s="124"/>
      <c r="Q2473" s="124"/>
      <c r="R2473" s="124"/>
      <c r="S2473" s="124"/>
    </row>
    <row r="2474" spans="13:19" x14ac:dyDescent="0.25">
      <c r="M2474" s="8"/>
      <c r="N2474" s="124"/>
      <c r="O2474" s="124"/>
      <c r="P2474" s="124"/>
      <c r="Q2474" s="124"/>
      <c r="R2474" s="124"/>
      <c r="S2474" s="124"/>
    </row>
    <row r="2475" spans="13:19" x14ac:dyDescent="0.25">
      <c r="M2475" s="8"/>
      <c r="N2475" s="124"/>
      <c r="O2475" s="124"/>
      <c r="P2475" s="124"/>
      <c r="Q2475" s="124"/>
      <c r="R2475" s="124"/>
      <c r="S2475" s="124"/>
    </row>
    <row r="2476" spans="13:19" x14ac:dyDescent="0.25">
      <c r="M2476" s="8"/>
      <c r="N2476" s="124"/>
      <c r="O2476" s="124"/>
      <c r="P2476" s="124"/>
      <c r="Q2476" s="124"/>
      <c r="R2476" s="124"/>
      <c r="S2476" s="124"/>
    </row>
    <row r="2477" spans="13:19" x14ac:dyDescent="0.25">
      <c r="M2477" s="8"/>
      <c r="N2477" s="124"/>
      <c r="O2477" s="124"/>
      <c r="P2477" s="124"/>
      <c r="Q2477" s="124"/>
      <c r="R2477" s="124"/>
      <c r="S2477" s="124"/>
    </row>
    <row r="2478" spans="13:19" x14ac:dyDescent="0.25">
      <c r="M2478" s="8"/>
      <c r="N2478" s="124"/>
      <c r="O2478" s="124"/>
      <c r="P2478" s="124"/>
      <c r="Q2478" s="124"/>
      <c r="R2478" s="124"/>
      <c r="S2478" s="124"/>
    </row>
    <row r="2479" spans="13:19" x14ac:dyDescent="0.25">
      <c r="M2479" s="8"/>
      <c r="N2479" s="124"/>
      <c r="O2479" s="124"/>
      <c r="P2479" s="124"/>
      <c r="Q2479" s="124"/>
      <c r="R2479" s="124"/>
      <c r="S2479" s="124"/>
    </row>
    <row r="2480" spans="13:19" x14ac:dyDescent="0.25">
      <c r="M2480" s="8"/>
      <c r="N2480" s="124"/>
      <c r="O2480" s="124"/>
      <c r="P2480" s="124"/>
      <c r="Q2480" s="124"/>
      <c r="R2480" s="124"/>
      <c r="S2480" s="124"/>
    </row>
    <row r="2481" spans="13:19" x14ac:dyDescent="0.25">
      <c r="M2481" s="8"/>
      <c r="N2481" s="124"/>
      <c r="O2481" s="124"/>
      <c r="P2481" s="124"/>
      <c r="Q2481" s="124"/>
      <c r="R2481" s="124"/>
      <c r="S2481" s="124"/>
    </row>
    <row r="2482" spans="13:19" x14ac:dyDescent="0.25">
      <c r="M2482" s="8"/>
      <c r="N2482" s="124"/>
      <c r="O2482" s="124"/>
      <c r="P2482" s="124"/>
      <c r="Q2482" s="124"/>
      <c r="R2482" s="124"/>
      <c r="S2482" s="124"/>
    </row>
    <row r="2483" spans="13:19" x14ac:dyDescent="0.25">
      <c r="M2483" s="8"/>
      <c r="N2483" s="124"/>
      <c r="O2483" s="124"/>
      <c r="P2483" s="124"/>
      <c r="Q2483" s="124"/>
      <c r="R2483" s="124"/>
      <c r="S2483" s="124"/>
    </row>
    <row r="2484" spans="13:19" x14ac:dyDescent="0.25">
      <c r="M2484" s="8"/>
      <c r="N2484" s="124"/>
      <c r="O2484" s="124"/>
      <c r="P2484" s="124"/>
      <c r="Q2484" s="124"/>
      <c r="R2484" s="124"/>
      <c r="S2484" s="124"/>
    </row>
    <row r="2485" spans="13:19" x14ac:dyDescent="0.25">
      <c r="M2485" s="8"/>
      <c r="N2485" s="124"/>
      <c r="O2485" s="124"/>
      <c r="P2485" s="124"/>
      <c r="Q2485" s="124"/>
      <c r="R2485" s="124"/>
      <c r="S2485" s="124"/>
    </row>
    <row r="2486" spans="13:19" x14ac:dyDescent="0.25">
      <c r="M2486" s="8"/>
      <c r="N2486" s="124"/>
      <c r="O2486" s="124"/>
      <c r="P2486" s="124"/>
      <c r="Q2486" s="124"/>
      <c r="R2486" s="124"/>
      <c r="S2486" s="124"/>
    </row>
    <row r="2487" spans="13:19" x14ac:dyDescent="0.25">
      <c r="M2487" s="8"/>
      <c r="N2487" s="124"/>
      <c r="O2487" s="124"/>
      <c r="P2487" s="124"/>
      <c r="Q2487" s="124"/>
      <c r="R2487" s="124"/>
      <c r="S2487" s="124"/>
    </row>
    <row r="2488" spans="13:19" x14ac:dyDescent="0.25">
      <c r="M2488" s="8"/>
      <c r="N2488" s="124"/>
      <c r="O2488" s="124"/>
      <c r="P2488" s="124"/>
      <c r="Q2488" s="124"/>
      <c r="R2488" s="124"/>
      <c r="S2488" s="124"/>
    </row>
    <row r="2489" spans="13:19" x14ac:dyDescent="0.25">
      <c r="M2489" s="8"/>
      <c r="N2489" s="124"/>
      <c r="O2489" s="124"/>
      <c r="P2489" s="124"/>
      <c r="Q2489" s="124"/>
      <c r="R2489" s="124"/>
      <c r="S2489" s="124"/>
    </row>
    <row r="2490" spans="13:19" x14ac:dyDescent="0.25">
      <c r="M2490" s="8"/>
      <c r="N2490" s="124"/>
      <c r="O2490" s="124"/>
      <c r="P2490" s="124"/>
      <c r="Q2490" s="124"/>
      <c r="R2490" s="124"/>
      <c r="S2490" s="124"/>
    </row>
    <row r="2491" spans="13:19" x14ac:dyDescent="0.25">
      <c r="M2491" s="8"/>
      <c r="N2491" s="124"/>
      <c r="O2491" s="124"/>
      <c r="P2491" s="124"/>
      <c r="Q2491" s="124"/>
      <c r="R2491" s="124"/>
      <c r="S2491" s="124"/>
    </row>
    <row r="2492" spans="13:19" x14ac:dyDescent="0.25">
      <c r="M2492" s="8"/>
      <c r="N2492" s="124"/>
      <c r="O2492" s="124"/>
      <c r="P2492" s="124"/>
      <c r="Q2492" s="124"/>
      <c r="R2492" s="124"/>
      <c r="S2492" s="124"/>
    </row>
    <row r="2493" spans="13:19" x14ac:dyDescent="0.25">
      <c r="M2493" s="8"/>
      <c r="N2493" s="124"/>
      <c r="O2493" s="124"/>
      <c r="P2493" s="124"/>
      <c r="Q2493" s="124"/>
      <c r="R2493" s="124"/>
      <c r="S2493" s="124"/>
    </row>
    <row r="2494" spans="13:19" x14ac:dyDescent="0.25">
      <c r="M2494" s="8"/>
      <c r="N2494" s="124"/>
      <c r="O2494" s="124"/>
      <c r="P2494" s="124"/>
      <c r="Q2494" s="124"/>
      <c r="R2494" s="124"/>
      <c r="S2494" s="124"/>
    </row>
    <row r="2495" spans="13:19" x14ac:dyDescent="0.25">
      <c r="M2495" s="8"/>
      <c r="N2495" s="124"/>
      <c r="O2495" s="124"/>
      <c r="P2495" s="124"/>
      <c r="Q2495" s="124"/>
      <c r="R2495" s="124"/>
      <c r="S2495" s="124"/>
    </row>
    <row r="2496" spans="13:19" x14ac:dyDescent="0.25">
      <c r="M2496" s="8"/>
      <c r="N2496" s="124"/>
      <c r="O2496" s="124"/>
      <c r="P2496" s="124"/>
      <c r="Q2496" s="124"/>
      <c r="R2496" s="124"/>
      <c r="S2496" s="124"/>
    </row>
    <row r="2497" spans="13:19" x14ac:dyDescent="0.25">
      <c r="M2497" s="8"/>
      <c r="N2497" s="124"/>
      <c r="O2497" s="124"/>
      <c r="P2497" s="124"/>
      <c r="Q2497" s="124"/>
      <c r="R2497" s="124"/>
      <c r="S2497" s="124"/>
    </row>
    <row r="2498" spans="13:19" x14ac:dyDescent="0.25">
      <c r="M2498" s="8"/>
      <c r="N2498" s="124"/>
      <c r="O2498" s="124"/>
      <c r="P2498" s="124"/>
      <c r="Q2498" s="124"/>
      <c r="R2498" s="124"/>
      <c r="S2498" s="124"/>
    </row>
    <row r="2499" spans="13:19" x14ac:dyDescent="0.25">
      <c r="M2499" s="8"/>
      <c r="N2499" s="124"/>
      <c r="O2499" s="124"/>
      <c r="P2499" s="124"/>
      <c r="Q2499" s="124"/>
      <c r="R2499" s="124"/>
      <c r="S2499" s="124"/>
    </row>
    <row r="2500" spans="13:19" x14ac:dyDescent="0.25">
      <c r="M2500" s="8"/>
      <c r="N2500" s="124"/>
      <c r="O2500" s="124"/>
      <c r="P2500" s="124"/>
      <c r="Q2500" s="124"/>
      <c r="R2500" s="124"/>
      <c r="S2500" s="124"/>
    </row>
    <row r="2501" spans="13:19" x14ac:dyDescent="0.25">
      <c r="M2501" s="8"/>
      <c r="N2501" s="124"/>
      <c r="O2501" s="124"/>
      <c r="P2501" s="124"/>
      <c r="Q2501" s="124"/>
      <c r="R2501" s="124"/>
      <c r="S2501" s="124"/>
    </row>
    <row r="2502" spans="13:19" x14ac:dyDescent="0.25">
      <c r="M2502" s="8"/>
      <c r="N2502" s="124"/>
      <c r="O2502" s="124"/>
      <c r="P2502" s="124"/>
      <c r="Q2502" s="124"/>
      <c r="R2502" s="124"/>
      <c r="S2502" s="124"/>
    </row>
    <row r="2503" spans="13:19" x14ac:dyDescent="0.25">
      <c r="M2503" s="8"/>
      <c r="N2503" s="124"/>
      <c r="O2503" s="124"/>
      <c r="P2503" s="124"/>
      <c r="Q2503" s="124"/>
      <c r="R2503" s="124"/>
      <c r="S2503" s="124"/>
    </row>
    <row r="2504" spans="13:19" x14ac:dyDescent="0.25">
      <c r="M2504" s="8"/>
      <c r="N2504" s="124"/>
      <c r="O2504" s="124"/>
      <c r="P2504" s="124"/>
      <c r="Q2504" s="124"/>
      <c r="R2504" s="124"/>
      <c r="S2504" s="124"/>
    </row>
    <row r="2505" spans="13:19" x14ac:dyDescent="0.25">
      <c r="M2505" s="8"/>
      <c r="N2505" s="124"/>
      <c r="O2505" s="124"/>
      <c r="P2505" s="124"/>
      <c r="Q2505" s="124"/>
      <c r="R2505" s="124"/>
      <c r="S2505" s="124"/>
    </row>
    <row r="2506" spans="13:19" x14ac:dyDescent="0.25">
      <c r="M2506" s="8"/>
      <c r="N2506" s="124"/>
      <c r="O2506" s="124"/>
      <c r="P2506" s="124"/>
      <c r="Q2506" s="124"/>
      <c r="R2506" s="124"/>
      <c r="S2506" s="124"/>
    </row>
    <row r="2507" spans="13:19" x14ac:dyDescent="0.25">
      <c r="M2507" s="8"/>
      <c r="N2507" s="124"/>
      <c r="O2507" s="124"/>
      <c r="P2507" s="124"/>
      <c r="Q2507" s="124"/>
      <c r="R2507" s="124"/>
      <c r="S2507" s="124"/>
    </row>
    <row r="2508" spans="13:19" x14ac:dyDescent="0.25">
      <c r="M2508" s="8"/>
      <c r="N2508" s="124"/>
      <c r="O2508" s="124"/>
      <c r="P2508" s="124"/>
      <c r="Q2508" s="124"/>
      <c r="R2508" s="124"/>
      <c r="S2508" s="124"/>
    </row>
    <row r="2509" spans="13:19" x14ac:dyDescent="0.25">
      <c r="M2509" s="8"/>
      <c r="N2509" s="124"/>
      <c r="O2509" s="124"/>
      <c r="P2509" s="124"/>
      <c r="Q2509" s="124"/>
      <c r="R2509" s="124"/>
      <c r="S2509" s="124"/>
    </row>
    <row r="2510" spans="13:19" x14ac:dyDescent="0.25">
      <c r="M2510" s="8"/>
      <c r="N2510" s="124"/>
      <c r="O2510" s="124"/>
      <c r="P2510" s="124"/>
      <c r="Q2510" s="124"/>
      <c r="R2510" s="124"/>
      <c r="S2510" s="124"/>
    </row>
    <row r="2511" spans="13:19" x14ac:dyDescent="0.25">
      <c r="M2511" s="8"/>
      <c r="N2511" s="124"/>
      <c r="O2511" s="124"/>
      <c r="P2511" s="124"/>
      <c r="Q2511" s="124"/>
      <c r="R2511" s="124"/>
      <c r="S2511" s="124"/>
    </row>
    <row r="2512" spans="13:19" x14ac:dyDescent="0.25">
      <c r="M2512" s="8"/>
      <c r="N2512" s="124"/>
      <c r="O2512" s="124"/>
      <c r="P2512" s="124"/>
      <c r="Q2512" s="124"/>
      <c r="R2512" s="124"/>
      <c r="S2512" s="124"/>
    </row>
    <row r="2513" spans="13:19" x14ac:dyDescent="0.25">
      <c r="M2513" s="8"/>
      <c r="N2513" s="124"/>
      <c r="O2513" s="124"/>
      <c r="P2513" s="124"/>
      <c r="Q2513" s="124"/>
      <c r="R2513" s="124"/>
      <c r="S2513" s="124"/>
    </row>
    <row r="2514" spans="13:19" x14ac:dyDescent="0.25">
      <c r="M2514" s="8"/>
      <c r="N2514" s="124"/>
      <c r="O2514" s="124"/>
      <c r="P2514" s="124"/>
      <c r="Q2514" s="124"/>
      <c r="R2514" s="124"/>
      <c r="S2514" s="124"/>
    </row>
    <row r="2515" spans="13:19" x14ac:dyDescent="0.25">
      <c r="M2515" s="8"/>
      <c r="N2515" s="124"/>
      <c r="O2515" s="124"/>
      <c r="P2515" s="124"/>
      <c r="Q2515" s="124"/>
      <c r="R2515" s="124"/>
      <c r="S2515" s="124"/>
    </row>
    <row r="2516" spans="13:19" x14ac:dyDescent="0.25">
      <c r="M2516" s="8"/>
      <c r="N2516" s="124"/>
      <c r="O2516" s="124"/>
      <c r="P2516" s="124"/>
      <c r="Q2516" s="124"/>
      <c r="R2516" s="124"/>
      <c r="S2516" s="124"/>
    </row>
    <row r="2517" spans="13:19" x14ac:dyDescent="0.25">
      <c r="M2517" s="8"/>
      <c r="N2517" s="124"/>
      <c r="O2517" s="124"/>
      <c r="P2517" s="124"/>
      <c r="Q2517" s="124"/>
      <c r="R2517" s="124"/>
      <c r="S2517" s="124"/>
    </row>
    <row r="2518" spans="13:19" x14ac:dyDescent="0.25">
      <c r="M2518" s="8"/>
      <c r="N2518" s="124"/>
      <c r="O2518" s="124"/>
      <c r="P2518" s="124"/>
      <c r="Q2518" s="124"/>
      <c r="R2518" s="124"/>
      <c r="S2518" s="124"/>
    </row>
    <row r="2519" spans="13:19" x14ac:dyDescent="0.25">
      <c r="M2519" s="8"/>
      <c r="N2519" s="124"/>
      <c r="O2519" s="124"/>
      <c r="P2519" s="124"/>
      <c r="Q2519" s="124"/>
      <c r="R2519" s="124"/>
      <c r="S2519" s="124"/>
    </row>
    <row r="2520" spans="13:19" x14ac:dyDescent="0.25">
      <c r="M2520" s="8"/>
      <c r="N2520" s="124"/>
      <c r="O2520" s="124"/>
      <c r="P2520" s="124"/>
      <c r="Q2520" s="124"/>
      <c r="R2520" s="124"/>
      <c r="S2520" s="124"/>
    </row>
    <row r="2521" spans="13:19" x14ac:dyDescent="0.25">
      <c r="M2521" s="8"/>
      <c r="N2521" s="124"/>
      <c r="O2521" s="124"/>
      <c r="P2521" s="124"/>
      <c r="Q2521" s="124"/>
      <c r="R2521" s="124"/>
      <c r="S2521" s="124"/>
    </row>
    <row r="2522" spans="13:19" x14ac:dyDescent="0.25">
      <c r="M2522" s="8"/>
      <c r="N2522" s="124"/>
      <c r="O2522" s="124"/>
      <c r="P2522" s="124"/>
      <c r="Q2522" s="124"/>
      <c r="R2522" s="124"/>
      <c r="S2522" s="124"/>
    </row>
    <row r="2523" spans="13:19" x14ac:dyDescent="0.25">
      <c r="M2523" s="8"/>
      <c r="N2523" s="124"/>
      <c r="O2523" s="124"/>
      <c r="P2523" s="124"/>
      <c r="Q2523" s="124"/>
      <c r="R2523" s="124"/>
      <c r="S2523" s="124"/>
    </row>
    <row r="2524" spans="13:19" x14ac:dyDescent="0.25">
      <c r="M2524" s="8"/>
      <c r="N2524" s="124"/>
      <c r="O2524" s="124"/>
      <c r="P2524" s="124"/>
      <c r="Q2524" s="124"/>
      <c r="R2524" s="124"/>
      <c r="S2524" s="124"/>
    </row>
    <row r="2525" spans="13:19" x14ac:dyDescent="0.25">
      <c r="M2525" s="8"/>
      <c r="N2525" s="124"/>
      <c r="O2525" s="124"/>
      <c r="P2525" s="124"/>
      <c r="Q2525" s="124"/>
      <c r="R2525" s="124"/>
      <c r="S2525" s="124"/>
    </row>
    <row r="2526" spans="13:19" x14ac:dyDescent="0.25">
      <c r="M2526" s="8"/>
      <c r="N2526" s="124"/>
      <c r="O2526" s="124"/>
      <c r="P2526" s="124"/>
      <c r="Q2526" s="124"/>
      <c r="R2526" s="124"/>
      <c r="S2526" s="124"/>
    </row>
    <row r="2527" spans="13:19" x14ac:dyDescent="0.25">
      <c r="M2527" s="8"/>
      <c r="N2527" s="124"/>
      <c r="O2527" s="124"/>
      <c r="P2527" s="124"/>
      <c r="Q2527" s="124"/>
      <c r="R2527" s="124"/>
      <c r="S2527" s="124"/>
    </row>
    <row r="2528" spans="13:19" x14ac:dyDescent="0.25">
      <c r="M2528" s="8"/>
      <c r="N2528" s="124"/>
      <c r="O2528" s="124"/>
      <c r="P2528" s="124"/>
      <c r="Q2528" s="124"/>
      <c r="R2528" s="124"/>
      <c r="S2528" s="124"/>
    </row>
    <row r="2529" spans="13:19" x14ac:dyDescent="0.25">
      <c r="M2529" s="8"/>
      <c r="N2529" s="124"/>
      <c r="O2529" s="124"/>
      <c r="P2529" s="124"/>
      <c r="Q2529" s="124"/>
      <c r="R2529" s="124"/>
      <c r="S2529" s="124"/>
    </row>
    <row r="2530" spans="13:19" x14ac:dyDescent="0.25">
      <c r="M2530" s="8"/>
      <c r="N2530" s="124"/>
      <c r="O2530" s="124"/>
      <c r="P2530" s="124"/>
      <c r="Q2530" s="124"/>
      <c r="R2530" s="124"/>
      <c r="S2530" s="124"/>
    </row>
    <row r="2531" spans="13:19" x14ac:dyDescent="0.25">
      <c r="M2531" s="8"/>
      <c r="N2531" s="124"/>
      <c r="O2531" s="124"/>
      <c r="P2531" s="124"/>
      <c r="Q2531" s="124"/>
      <c r="R2531" s="124"/>
      <c r="S2531" s="124"/>
    </row>
    <row r="2532" spans="13:19" x14ac:dyDescent="0.25">
      <c r="M2532" s="8"/>
      <c r="N2532" s="124"/>
      <c r="O2532" s="124"/>
      <c r="P2532" s="124"/>
      <c r="Q2532" s="124"/>
      <c r="R2532" s="124"/>
      <c r="S2532" s="124"/>
    </row>
    <row r="2533" spans="13:19" x14ac:dyDescent="0.25">
      <c r="M2533" s="8"/>
      <c r="N2533" s="124"/>
      <c r="O2533" s="124"/>
      <c r="P2533" s="124"/>
      <c r="Q2533" s="124"/>
      <c r="R2533" s="124"/>
      <c r="S2533" s="124"/>
    </row>
    <row r="2534" spans="13:19" x14ac:dyDescent="0.25">
      <c r="M2534" s="8"/>
      <c r="N2534" s="124"/>
      <c r="O2534" s="124"/>
      <c r="P2534" s="124"/>
      <c r="Q2534" s="124"/>
      <c r="R2534" s="124"/>
      <c r="S2534" s="124"/>
    </row>
    <row r="2535" spans="13:19" x14ac:dyDescent="0.25">
      <c r="M2535" s="8"/>
      <c r="N2535" s="124"/>
      <c r="O2535" s="124"/>
      <c r="P2535" s="124"/>
      <c r="Q2535" s="124"/>
      <c r="R2535" s="124"/>
      <c r="S2535" s="124"/>
    </row>
    <row r="2536" spans="13:19" x14ac:dyDescent="0.25">
      <c r="M2536" s="8"/>
      <c r="N2536" s="124"/>
      <c r="O2536" s="124"/>
      <c r="P2536" s="124"/>
      <c r="Q2536" s="124"/>
      <c r="R2536" s="124"/>
      <c r="S2536" s="124"/>
    </row>
    <row r="2537" spans="13:19" x14ac:dyDescent="0.25">
      <c r="M2537" s="8"/>
      <c r="N2537" s="124"/>
      <c r="O2537" s="124"/>
      <c r="P2537" s="124"/>
      <c r="Q2537" s="124"/>
      <c r="R2537" s="124"/>
      <c r="S2537" s="124"/>
    </row>
    <row r="2538" spans="13:19" x14ac:dyDescent="0.25">
      <c r="M2538" s="8"/>
      <c r="N2538" s="124"/>
      <c r="O2538" s="124"/>
      <c r="P2538" s="124"/>
      <c r="Q2538" s="124"/>
      <c r="R2538" s="124"/>
      <c r="S2538" s="124"/>
    </row>
    <row r="2539" spans="13:19" x14ac:dyDescent="0.25">
      <c r="M2539" s="8"/>
      <c r="N2539" s="124"/>
      <c r="O2539" s="124"/>
      <c r="P2539" s="124"/>
      <c r="Q2539" s="124"/>
      <c r="R2539" s="124"/>
      <c r="S2539" s="124"/>
    </row>
    <row r="2540" spans="13:19" x14ac:dyDescent="0.25">
      <c r="M2540" s="8"/>
      <c r="N2540" s="124"/>
      <c r="O2540" s="124"/>
      <c r="P2540" s="124"/>
      <c r="Q2540" s="124"/>
      <c r="R2540" s="124"/>
      <c r="S2540" s="124"/>
    </row>
    <row r="2541" spans="13:19" x14ac:dyDescent="0.25">
      <c r="M2541" s="8"/>
      <c r="N2541" s="124"/>
      <c r="O2541" s="124"/>
      <c r="P2541" s="124"/>
      <c r="Q2541" s="124"/>
      <c r="R2541" s="124"/>
      <c r="S2541" s="124"/>
    </row>
    <row r="2542" spans="13:19" x14ac:dyDescent="0.25">
      <c r="M2542" s="8"/>
      <c r="N2542" s="124"/>
      <c r="O2542" s="124"/>
      <c r="P2542" s="124"/>
      <c r="Q2542" s="124"/>
      <c r="R2542" s="124"/>
      <c r="S2542" s="124"/>
    </row>
    <row r="2543" spans="13:19" x14ac:dyDescent="0.25">
      <c r="M2543" s="8"/>
      <c r="N2543" s="124"/>
      <c r="O2543" s="124"/>
      <c r="P2543" s="124"/>
      <c r="Q2543" s="124"/>
      <c r="R2543" s="124"/>
      <c r="S2543" s="124"/>
    </row>
    <row r="2544" spans="13:19" x14ac:dyDescent="0.25">
      <c r="M2544" s="8"/>
      <c r="N2544" s="124"/>
      <c r="O2544" s="124"/>
      <c r="P2544" s="124"/>
      <c r="Q2544" s="124"/>
      <c r="R2544" s="124"/>
      <c r="S2544" s="124"/>
    </row>
    <row r="2545" spans="13:19" x14ac:dyDescent="0.25">
      <c r="M2545" s="8"/>
      <c r="N2545" s="124"/>
      <c r="O2545" s="124"/>
      <c r="P2545" s="124"/>
      <c r="Q2545" s="124"/>
      <c r="R2545" s="124"/>
      <c r="S2545" s="124"/>
    </row>
    <row r="2546" spans="13:19" x14ac:dyDescent="0.25">
      <c r="M2546" s="8"/>
      <c r="N2546" s="124"/>
      <c r="O2546" s="124"/>
      <c r="P2546" s="124"/>
      <c r="Q2546" s="124"/>
      <c r="R2546" s="124"/>
      <c r="S2546" s="124"/>
    </row>
    <row r="2547" spans="13:19" x14ac:dyDescent="0.25">
      <c r="M2547" s="8"/>
      <c r="N2547" s="124"/>
      <c r="O2547" s="124"/>
      <c r="P2547" s="124"/>
      <c r="Q2547" s="124"/>
      <c r="R2547" s="124"/>
      <c r="S2547" s="124"/>
    </row>
    <row r="2548" spans="13:19" x14ac:dyDescent="0.25">
      <c r="M2548" s="8"/>
      <c r="N2548" s="124"/>
      <c r="O2548" s="124"/>
      <c r="P2548" s="124"/>
      <c r="Q2548" s="124"/>
      <c r="R2548" s="124"/>
      <c r="S2548" s="124"/>
    </row>
    <row r="2549" spans="13:19" x14ac:dyDescent="0.25">
      <c r="M2549" s="8"/>
      <c r="N2549" s="124"/>
      <c r="O2549" s="124"/>
      <c r="P2549" s="124"/>
      <c r="Q2549" s="124"/>
      <c r="R2549" s="124"/>
      <c r="S2549" s="124"/>
    </row>
    <row r="2550" spans="13:19" x14ac:dyDescent="0.25">
      <c r="M2550" s="8"/>
      <c r="N2550" s="124"/>
      <c r="O2550" s="124"/>
      <c r="P2550" s="124"/>
      <c r="Q2550" s="124"/>
      <c r="R2550" s="124"/>
      <c r="S2550" s="124"/>
    </row>
    <row r="2551" spans="13:19" x14ac:dyDescent="0.25">
      <c r="M2551" s="8"/>
      <c r="N2551" s="124"/>
      <c r="O2551" s="124"/>
      <c r="P2551" s="124"/>
      <c r="Q2551" s="124"/>
      <c r="R2551" s="124"/>
      <c r="S2551" s="124"/>
    </row>
    <row r="2552" spans="13:19" x14ac:dyDescent="0.25">
      <c r="M2552" s="8"/>
      <c r="N2552" s="124"/>
      <c r="O2552" s="124"/>
      <c r="P2552" s="124"/>
      <c r="Q2552" s="124"/>
      <c r="R2552" s="124"/>
      <c r="S2552" s="124"/>
    </row>
    <row r="2553" spans="13:19" x14ac:dyDescent="0.25">
      <c r="M2553" s="8"/>
      <c r="N2553" s="124"/>
      <c r="O2553" s="124"/>
      <c r="P2553" s="124"/>
      <c r="Q2553" s="124"/>
      <c r="R2553" s="124"/>
      <c r="S2553" s="124"/>
    </row>
    <row r="2554" spans="13:19" x14ac:dyDescent="0.25">
      <c r="M2554" s="8"/>
      <c r="N2554" s="124"/>
      <c r="O2554" s="124"/>
      <c r="P2554" s="124"/>
      <c r="Q2554" s="124"/>
      <c r="R2554" s="124"/>
      <c r="S2554" s="124"/>
    </row>
    <row r="2555" spans="13:19" x14ac:dyDescent="0.25">
      <c r="M2555" s="8"/>
      <c r="N2555" s="124"/>
      <c r="O2555" s="124"/>
      <c r="P2555" s="124"/>
      <c r="Q2555" s="124"/>
      <c r="R2555" s="124"/>
      <c r="S2555" s="124"/>
    </row>
    <row r="2556" spans="13:19" x14ac:dyDescent="0.25">
      <c r="M2556" s="8"/>
      <c r="N2556" s="124"/>
      <c r="O2556" s="124"/>
      <c r="P2556" s="124"/>
      <c r="Q2556" s="124"/>
      <c r="R2556" s="124"/>
      <c r="S2556" s="124"/>
    </row>
    <row r="2557" spans="13:19" x14ac:dyDescent="0.25">
      <c r="M2557" s="8"/>
      <c r="N2557" s="124"/>
      <c r="O2557" s="124"/>
      <c r="P2557" s="124"/>
      <c r="Q2557" s="124"/>
      <c r="R2557" s="124"/>
      <c r="S2557" s="124"/>
    </row>
    <row r="2558" spans="13:19" x14ac:dyDescent="0.25">
      <c r="M2558" s="8"/>
      <c r="N2558" s="124"/>
      <c r="O2558" s="124"/>
      <c r="P2558" s="124"/>
      <c r="Q2558" s="124"/>
      <c r="R2558" s="124"/>
      <c r="S2558" s="124"/>
    </row>
    <row r="2559" spans="13:19" x14ac:dyDescent="0.25">
      <c r="M2559" s="8"/>
      <c r="N2559" s="124"/>
      <c r="O2559" s="124"/>
      <c r="P2559" s="124"/>
      <c r="Q2559" s="124"/>
      <c r="R2559" s="124"/>
      <c r="S2559" s="124"/>
    </row>
    <row r="2560" spans="13:19" x14ac:dyDescent="0.25">
      <c r="M2560" s="8"/>
      <c r="N2560" s="124"/>
      <c r="O2560" s="124"/>
      <c r="P2560" s="124"/>
      <c r="Q2560" s="124"/>
      <c r="R2560" s="124"/>
      <c r="S2560" s="124"/>
    </row>
    <row r="2561" spans="13:19" x14ac:dyDescent="0.25">
      <c r="M2561" s="8"/>
      <c r="N2561" s="124"/>
      <c r="O2561" s="124"/>
      <c r="P2561" s="124"/>
      <c r="Q2561" s="124"/>
      <c r="R2561" s="124"/>
      <c r="S2561" s="124"/>
    </row>
    <row r="2562" spans="13:19" x14ac:dyDescent="0.25">
      <c r="M2562" s="8"/>
      <c r="N2562" s="124"/>
      <c r="O2562" s="124"/>
      <c r="P2562" s="124"/>
      <c r="Q2562" s="124"/>
      <c r="R2562" s="124"/>
      <c r="S2562" s="124"/>
    </row>
    <row r="2563" spans="13:19" x14ac:dyDescent="0.25">
      <c r="M2563" s="8"/>
      <c r="N2563" s="124"/>
      <c r="O2563" s="124"/>
      <c r="P2563" s="124"/>
      <c r="Q2563" s="124"/>
      <c r="R2563" s="124"/>
      <c r="S2563" s="124"/>
    </row>
    <row r="2564" spans="13:19" x14ac:dyDescent="0.25">
      <c r="M2564" s="8"/>
      <c r="N2564" s="124"/>
      <c r="O2564" s="124"/>
      <c r="P2564" s="124"/>
      <c r="Q2564" s="124"/>
      <c r="R2564" s="124"/>
      <c r="S2564" s="124"/>
    </row>
    <row r="2565" spans="13:19" x14ac:dyDescent="0.25">
      <c r="M2565" s="8"/>
      <c r="N2565" s="124"/>
      <c r="O2565" s="124"/>
      <c r="P2565" s="124"/>
      <c r="Q2565" s="124"/>
      <c r="R2565" s="124"/>
      <c r="S2565" s="124"/>
    </row>
    <row r="2566" spans="13:19" x14ac:dyDescent="0.25">
      <c r="M2566" s="8"/>
      <c r="N2566" s="124"/>
      <c r="O2566" s="124"/>
      <c r="P2566" s="124"/>
      <c r="Q2566" s="124"/>
      <c r="R2566" s="124"/>
      <c r="S2566" s="124"/>
    </row>
    <row r="2567" spans="13:19" x14ac:dyDescent="0.25">
      <c r="M2567" s="8"/>
      <c r="N2567" s="124"/>
      <c r="O2567" s="124"/>
      <c r="P2567" s="124"/>
      <c r="Q2567" s="124"/>
      <c r="R2567" s="124"/>
      <c r="S2567" s="124"/>
    </row>
    <row r="2568" spans="13:19" x14ac:dyDescent="0.25">
      <c r="M2568" s="8"/>
      <c r="N2568" s="124"/>
      <c r="O2568" s="124"/>
      <c r="P2568" s="124"/>
      <c r="Q2568" s="124"/>
      <c r="R2568" s="124"/>
      <c r="S2568" s="124"/>
    </row>
    <row r="2569" spans="13:19" x14ac:dyDescent="0.25">
      <c r="M2569" s="8"/>
      <c r="N2569" s="124"/>
      <c r="O2569" s="124"/>
      <c r="P2569" s="124"/>
      <c r="Q2569" s="124"/>
      <c r="R2569" s="124"/>
      <c r="S2569" s="124"/>
    </row>
    <row r="2570" spans="13:19" x14ac:dyDescent="0.25">
      <c r="M2570" s="8"/>
      <c r="N2570" s="124"/>
      <c r="O2570" s="124"/>
      <c r="P2570" s="124"/>
      <c r="Q2570" s="124"/>
      <c r="R2570" s="124"/>
      <c r="S2570" s="124"/>
    </row>
    <row r="2571" spans="13:19" x14ac:dyDescent="0.25">
      <c r="M2571" s="8"/>
      <c r="N2571" s="124"/>
      <c r="O2571" s="124"/>
      <c r="P2571" s="124"/>
      <c r="Q2571" s="124"/>
      <c r="R2571" s="124"/>
      <c r="S2571" s="124"/>
    </row>
    <row r="2572" spans="13:19" x14ac:dyDescent="0.25">
      <c r="M2572" s="8"/>
      <c r="N2572" s="124"/>
      <c r="O2572" s="124"/>
      <c r="P2572" s="124"/>
      <c r="Q2572" s="124"/>
      <c r="R2572" s="124"/>
      <c r="S2572" s="124"/>
    </row>
    <row r="2573" spans="13:19" x14ac:dyDescent="0.25">
      <c r="M2573" s="8"/>
      <c r="N2573" s="124"/>
      <c r="O2573" s="124"/>
      <c r="P2573" s="124"/>
      <c r="Q2573" s="124"/>
      <c r="R2573" s="124"/>
      <c r="S2573" s="124"/>
    </row>
    <row r="2574" spans="13:19" x14ac:dyDescent="0.25">
      <c r="M2574" s="8"/>
      <c r="N2574" s="124"/>
      <c r="O2574" s="124"/>
      <c r="P2574" s="124"/>
      <c r="Q2574" s="124"/>
      <c r="R2574" s="124"/>
      <c r="S2574" s="124"/>
    </row>
    <row r="2575" spans="13:19" x14ac:dyDescent="0.25">
      <c r="M2575" s="8"/>
      <c r="N2575" s="124"/>
      <c r="O2575" s="124"/>
      <c r="P2575" s="124"/>
      <c r="Q2575" s="124"/>
      <c r="R2575" s="124"/>
      <c r="S2575" s="124"/>
    </row>
    <row r="2576" spans="13:19" x14ac:dyDescent="0.25">
      <c r="M2576" s="8"/>
      <c r="N2576" s="124"/>
      <c r="O2576" s="124"/>
      <c r="P2576" s="124"/>
      <c r="Q2576" s="124"/>
      <c r="R2576" s="124"/>
      <c r="S2576" s="124"/>
    </row>
    <row r="2577" spans="13:19" x14ac:dyDescent="0.25">
      <c r="M2577" s="8"/>
      <c r="N2577" s="124"/>
      <c r="O2577" s="124"/>
      <c r="P2577" s="124"/>
      <c r="Q2577" s="124"/>
      <c r="R2577" s="124"/>
      <c r="S2577" s="124"/>
    </row>
    <row r="2578" spans="13:19" x14ac:dyDescent="0.25">
      <c r="M2578" s="8"/>
      <c r="N2578" s="124"/>
      <c r="O2578" s="124"/>
      <c r="P2578" s="124"/>
      <c r="Q2578" s="124"/>
      <c r="R2578" s="124"/>
      <c r="S2578" s="124"/>
    </row>
    <row r="2579" spans="13:19" x14ac:dyDescent="0.25">
      <c r="M2579" s="8"/>
      <c r="N2579" s="124"/>
      <c r="O2579" s="124"/>
      <c r="P2579" s="124"/>
      <c r="Q2579" s="124"/>
      <c r="R2579" s="124"/>
      <c r="S2579" s="124"/>
    </row>
    <row r="2580" spans="13:19" x14ac:dyDescent="0.25">
      <c r="M2580" s="8"/>
      <c r="N2580" s="124"/>
      <c r="O2580" s="124"/>
      <c r="P2580" s="124"/>
      <c r="Q2580" s="124"/>
      <c r="R2580" s="124"/>
      <c r="S2580" s="124"/>
    </row>
    <row r="2581" spans="13:19" x14ac:dyDescent="0.25">
      <c r="M2581" s="8"/>
      <c r="N2581" s="124"/>
      <c r="O2581" s="124"/>
      <c r="P2581" s="124"/>
      <c r="Q2581" s="124"/>
      <c r="R2581" s="124"/>
      <c r="S2581" s="124"/>
    </row>
    <row r="2582" spans="13:19" x14ac:dyDescent="0.25">
      <c r="M2582" s="8"/>
      <c r="N2582" s="124"/>
      <c r="O2582" s="124"/>
      <c r="P2582" s="124"/>
      <c r="Q2582" s="124"/>
      <c r="R2582" s="124"/>
      <c r="S2582" s="124"/>
    </row>
    <row r="2583" spans="13:19" x14ac:dyDescent="0.25">
      <c r="M2583" s="8"/>
      <c r="N2583" s="124"/>
      <c r="O2583" s="124"/>
      <c r="P2583" s="124"/>
      <c r="Q2583" s="124"/>
      <c r="R2583" s="124"/>
      <c r="S2583" s="124"/>
    </row>
    <row r="2584" spans="13:19" x14ac:dyDescent="0.25">
      <c r="M2584" s="8"/>
      <c r="N2584" s="124"/>
      <c r="O2584" s="124"/>
      <c r="P2584" s="124"/>
      <c r="Q2584" s="124"/>
      <c r="R2584" s="124"/>
      <c r="S2584" s="124"/>
    </row>
    <row r="2585" spans="13:19" x14ac:dyDescent="0.25">
      <c r="M2585" s="8"/>
      <c r="N2585" s="124"/>
      <c r="O2585" s="124"/>
      <c r="P2585" s="124"/>
      <c r="Q2585" s="124"/>
      <c r="R2585" s="124"/>
      <c r="S2585" s="124"/>
    </row>
    <row r="2586" spans="13:19" x14ac:dyDescent="0.25">
      <c r="M2586" s="8"/>
      <c r="N2586" s="124"/>
      <c r="O2586" s="124"/>
      <c r="P2586" s="124"/>
      <c r="Q2586" s="124"/>
      <c r="R2586" s="124"/>
      <c r="S2586" s="124"/>
    </row>
    <row r="2587" spans="13:19" x14ac:dyDescent="0.25">
      <c r="M2587" s="8"/>
      <c r="N2587" s="124"/>
      <c r="O2587" s="124"/>
      <c r="P2587" s="124"/>
      <c r="Q2587" s="124"/>
      <c r="R2587" s="124"/>
      <c r="S2587" s="124"/>
    </row>
    <row r="2588" spans="13:19" x14ac:dyDescent="0.25">
      <c r="M2588" s="8"/>
      <c r="N2588" s="124"/>
      <c r="O2588" s="124"/>
      <c r="P2588" s="124"/>
      <c r="Q2588" s="124"/>
      <c r="R2588" s="124"/>
      <c r="S2588" s="124"/>
    </row>
    <row r="2589" spans="13:19" x14ac:dyDescent="0.25">
      <c r="M2589" s="8"/>
      <c r="N2589" s="124"/>
      <c r="O2589" s="124"/>
      <c r="P2589" s="124"/>
      <c r="Q2589" s="124"/>
      <c r="R2589" s="124"/>
      <c r="S2589" s="124"/>
    </row>
    <row r="2590" spans="13:19" x14ac:dyDescent="0.25">
      <c r="M2590" s="8"/>
      <c r="N2590" s="124"/>
      <c r="O2590" s="124"/>
      <c r="P2590" s="124"/>
      <c r="Q2590" s="124"/>
      <c r="R2590" s="124"/>
      <c r="S2590" s="124"/>
    </row>
    <row r="2591" spans="13:19" x14ac:dyDescent="0.25">
      <c r="M2591" s="8"/>
      <c r="N2591" s="124"/>
      <c r="O2591" s="124"/>
      <c r="P2591" s="124"/>
      <c r="Q2591" s="124"/>
      <c r="R2591" s="124"/>
      <c r="S2591" s="124"/>
    </row>
    <row r="2592" spans="13:19" x14ac:dyDescent="0.25">
      <c r="M2592" s="8"/>
      <c r="N2592" s="124"/>
      <c r="O2592" s="124"/>
      <c r="P2592" s="124"/>
      <c r="Q2592" s="124"/>
      <c r="R2592" s="124"/>
      <c r="S2592" s="124"/>
    </row>
    <row r="2593" spans="13:19" x14ac:dyDescent="0.25">
      <c r="M2593" s="8"/>
      <c r="N2593" s="124"/>
      <c r="O2593" s="124"/>
      <c r="P2593" s="124"/>
      <c r="Q2593" s="124"/>
      <c r="R2593" s="124"/>
      <c r="S2593" s="124"/>
    </row>
    <row r="2594" spans="13:19" x14ac:dyDescent="0.25">
      <c r="M2594" s="8"/>
      <c r="N2594" s="124"/>
      <c r="O2594" s="124"/>
      <c r="P2594" s="124"/>
      <c r="Q2594" s="124"/>
      <c r="R2594" s="124"/>
      <c r="S2594" s="124"/>
    </row>
    <row r="2595" spans="13:19" x14ac:dyDescent="0.25">
      <c r="M2595" s="8"/>
      <c r="N2595" s="124"/>
      <c r="O2595" s="124"/>
      <c r="P2595" s="124"/>
      <c r="Q2595" s="124"/>
      <c r="R2595" s="124"/>
      <c r="S2595" s="124"/>
    </row>
    <row r="2596" spans="13:19" x14ac:dyDescent="0.25">
      <c r="M2596" s="8"/>
      <c r="N2596" s="124"/>
      <c r="O2596" s="124"/>
      <c r="P2596" s="124"/>
      <c r="Q2596" s="124"/>
      <c r="R2596" s="124"/>
      <c r="S2596" s="124"/>
    </row>
    <row r="2597" spans="13:19" x14ac:dyDescent="0.25">
      <c r="M2597" s="8"/>
      <c r="N2597" s="124"/>
      <c r="O2597" s="124"/>
      <c r="P2597" s="124"/>
      <c r="Q2597" s="124"/>
      <c r="R2597" s="124"/>
      <c r="S2597" s="124"/>
    </row>
    <row r="2598" spans="13:19" x14ac:dyDescent="0.25">
      <c r="M2598" s="8"/>
      <c r="N2598" s="124"/>
      <c r="O2598" s="124"/>
      <c r="P2598" s="124"/>
      <c r="Q2598" s="124"/>
      <c r="R2598" s="124"/>
      <c r="S2598" s="124"/>
    </row>
    <row r="2599" spans="13:19" x14ac:dyDescent="0.25">
      <c r="M2599" s="8"/>
      <c r="N2599" s="124"/>
      <c r="O2599" s="124"/>
      <c r="P2599" s="124"/>
      <c r="Q2599" s="124"/>
      <c r="R2599" s="124"/>
      <c r="S2599" s="124"/>
    </row>
    <row r="2600" spans="13:19" x14ac:dyDescent="0.25">
      <c r="M2600" s="8"/>
      <c r="N2600" s="124"/>
      <c r="O2600" s="124"/>
      <c r="P2600" s="124"/>
      <c r="Q2600" s="124"/>
      <c r="R2600" s="124"/>
      <c r="S2600" s="124"/>
    </row>
    <row r="2601" spans="13:19" x14ac:dyDescent="0.25">
      <c r="M2601" s="8"/>
      <c r="N2601" s="124"/>
      <c r="O2601" s="124"/>
      <c r="P2601" s="124"/>
      <c r="Q2601" s="124"/>
      <c r="R2601" s="124"/>
      <c r="S2601" s="124"/>
    </row>
    <row r="2602" spans="13:19" x14ac:dyDescent="0.25">
      <c r="M2602" s="8"/>
      <c r="N2602" s="124"/>
      <c r="O2602" s="124"/>
      <c r="P2602" s="124"/>
      <c r="Q2602" s="124"/>
      <c r="R2602" s="124"/>
      <c r="S2602" s="124"/>
    </row>
    <row r="2603" spans="13:19" x14ac:dyDescent="0.25">
      <c r="M2603" s="8"/>
      <c r="N2603" s="124"/>
      <c r="O2603" s="124"/>
      <c r="P2603" s="124"/>
      <c r="Q2603" s="124"/>
      <c r="R2603" s="124"/>
      <c r="S2603" s="124"/>
    </row>
    <row r="2604" spans="13:19" x14ac:dyDescent="0.25">
      <c r="M2604" s="8"/>
      <c r="N2604" s="124"/>
      <c r="O2604" s="124"/>
      <c r="P2604" s="124"/>
      <c r="Q2604" s="124"/>
      <c r="R2604" s="124"/>
      <c r="S2604" s="124"/>
    </row>
    <row r="2605" spans="13:19" x14ac:dyDescent="0.25">
      <c r="M2605" s="8"/>
      <c r="N2605" s="124"/>
      <c r="O2605" s="124"/>
      <c r="P2605" s="124"/>
      <c r="Q2605" s="124"/>
      <c r="R2605" s="124"/>
      <c r="S2605" s="124"/>
    </row>
    <row r="2606" spans="13:19" x14ac:dyDescent="0.25">
      <c r="M2606" s="8"/>
      <c r="N2606" s="124"/>
      <c r="O2606" s="124"/>
      <c r="P2606" s="124"/>
      <c r="Q2606" s="124"/>
      <c r="R2606" s="124"/>
      <c r="S2606" s="124"/>
    </row>
    <row r="2607" spans="13:19" x14ac:dyDescent="0.25">
      <c r="M2607" s="8"/>
      <c r="N2607" s="124"/>
      <c r="O2607" s="124"/>
      <c r="P2607" s="124"/>
      <c r="Q2607" s="124"/>
      <c r="R2607" s="124"/>
      <c r="S2607" s="124"/>
    </row>
    <row r="2608" spans="13:19" x14ac:dyDescent="0.25">
      <c r="M2608" s="8"/>
      <c r="N2608" s="124"/>
      <c r="O2608" s="124"/>
      <c r="P2608" s="124"/>
      <c r="Q2608" s="124"/>
      <c r="R2608" s="124"/>
      <c r="S2608" s="124"/>
    </row>
    <row r="2609" spans="13:19" x14ac:dyDescent="0.25">
      <c r="M2609" s="8"/>
      <c r="N2609" s="124"/>
      <c r="O2609" s="124"/>
      <c r="P2609" s="124"/>
      <c r="Q2609" s="124"/>
      <c r="R2609" s="124"/>
      <c r="S2609" s="124"/>
    </row>
    <row r="2610" spans="13:19" x14ac:dyDescent="0.25">
      <c r="M2610" s="8"/>
      <c r="N2610" s="124"/>
      <c r="O2610" s="124"/>
      <c r="P2610" s="124"/>
      <c r="Q2610" s="124"/>
      <c r="R2610" s="124"/>
      <c r="S2610" s="124"/>
    </row>
    <row r="2611" spans="13:19" x14ac:dyDescent="0.25">
      <c r="M2611" s="8"/>
      <c r="N2611" s="124"/>
      <c r="O2611" s="124"/>
      <c r="P2611" s="124"/>
      <c r="Q2611" s="124"/>
      <c r="R2611" s="124"/>
      <c r="S2611" s="124"/>
    </row>
    <row r="2612" spans="13:19" x14ac:dyDescent="0.25">
      <c r="M2612" s="8"/>
      <c r="N2612" s="124"/>
      <c r="O2612" s="124"/>
      <c r="P2612" s="124"/>
      <c r="Q2612" s="124"/>
      <c r="R2612" s="124"/>
      <c r="S2612" s="124"/>
    </row>
    <row r="2613" spans="13:19" x14ac:dyDescent="0.25">
      <c r="M2613" s="8"/>
      <c r="N2613" s="124"/>
      <c r="O2613" s="124"/>
      <c r="P2613" s="124"/>
      <c r="Q2613" s="124"/>
      <c r="R2613" s="124"/>
      <c r="S2613" s="124"/>
    </row>
    <row r="2614" spans="13:19" x14ac:dyDescent="0.25">
      <c r="M2614" s="8"/>
      <c r="N2614" s="124"/>
      <c r="O2614" s="124"/>
      <c r="P2614" s="124"/>
      <c r="Q2614" s="124"/>
      <c r="R2614" s="124"/>
      <c r="S2614" s="124"/>
    </row>
    <row r="2615" spans="13:19" x14ac:dyDescent="0.25">
      <c r="M2615" s="8"/>
      <c r="N2615" s="124"/>
      <c r="O2615" s="124"/>
      <c r="P2615" s="124"/>
      <c r="Q2615" s="124"/>
      <c r="R2615" s="124"/>
      <c r="S2615" s="124"/>
    </row>
    <row r="2616" spans="13:19" x14ac:dyDescent="0.25">
      <c r="M2616" s="8"/>
      <c r="N2616" s="124"/>
      <c r="O2616" s="124"/>
      <c r="P2616" s="124"/>
      <c r="Q2616" s="124"/>
      <c r="R2616" s="124"/>
      <c r="S2616" s="124"/>
    </row>
    <row r="2617" spans="13:19" x14ac:dyDescent="0.25">
      <c r="M2617" s="8"/>
      <c r="N2617" s="124"/>
      <c r="O2617" s="124"/>
      <c r="P2617" s="124"/>
      <c r="Q2617" s="124"/>
      <c r="R2617" s="124"/>
      <c r="S2617" s="124"/>
    </row>
    <row r="2618" spans="13:19" x14ac:dyDescent="0.25">
      <c r="M2618" s="8"/>
      <c r="N2618" s="124"/>
      <c r="O2618" s="124"/>
      <c r="P2618" s="124"/>
      <c r="Q2618" s="124"/>
      <c r="R2618" s="124"/>
      <c r="S2618" s="124"/>
    </row>
    <row r="2619" spans="13:19" x14ac:dyDescent="0.25">
      <c r="M2619" s="8"/>
      <c r="N2619" s="124"/>
      <c r="O2619" s="124"/>
      <c r="P2619" s="124"/>
      <c r="Q2619" s="124"/>
      <c r="R2619" s="124"/>
      <c r="S2619" s="124"/>
    </row>
    <row r="2620" spans="13:19" x14ac:dyDescent="0.25">
      <c r="M2620" s="8"/>
      <c r="N2620" s="124"/>
      <c r="O2620" s="124"/>
      <c r="P2620" s="124"/>
      <c r="Q2620" s="124"/>
      <c r="R2620" s="124"/>
      <c r="S2620" s="124"/>
    </row>
    <row r="2621" spans="13:19" x14ac:dyDescent="0.25">
      <c r="M2621" s="8"/>
      <c r="N2621" s="124"/>
      <c r="O2621" s="124"/>
      <c r="P2621" s="124"/>
      <c r="Q2621" s="124"/>
      <c r="R2621" s="124"/>
      <c r="S2621" s="124"/>
    </row>
    <row r="2622" spans="13:19" x14ac:dyDescent="0.25">
      <c r="M2622" s="8"/>
      <c r="N2622" s="124"/>
      <c r="O2622" s="124"/>
      <c r="P2622" s="124"/>
      <c r="Q2622" s="124"/>
      <c r="R2622" s="124"/>
      <c r="S2622" s="124"/>
    </row>
    <row r="2623" spans="13:19" x14ac:dyDescent="0.25">
      <c r="M2623" s="8"/>
      <c r="N2623" s="124"/>
      <c r="O2623" s="124"/>
      <c r="P2623" s="124"/>
      <c r="Q2623" s="124"/>
      <c r="R2623" s="124"/>
      <c r="S2623" s="124"/>
    </row>
    <row r="2624" spans="13:19" x14ac:dyDescent="0.25">
      <c r="M2624" s="8"/>
      <c r="N2624" s="124"/>
      <c r="O2624" s="124"/>
      <c r="P2624" s="124"/>
      <c r="Q2624" s="124"/>
      <c r="R2624" s="124"/>
      <c r="S2624" s="124"/>
    </row>
    <row r="2625" spans="13:19" x14ac:dyDescent="0.25">
      <c r="M2625" s="8"/>
      <c r="N2625" s="124"/>
      <c r="O2625" s="124"/>
      <c r="P2625" s="124"/>
      <c r="Q2625" s="124"/>
      <c r="R2625" s="124"/>
      <c r="S2625" s="124"/>
    </row>
    <row r="2626" spans="13:19" x14ac:dyDescent="0.25">
      <c r="M2626" s="8"/>
      <c r="N2626" s="124"/>
      <c r="O2626" s="124"/>
      <c r="P2626" s="124"/>
      <c r="Q2626" s="124"/>
      <c r="R2626" s="124"/>
      <c r="S2626" s="124"/>
    </row>
    <row r="2627" spans="13:19" x14ac:dyDescent="0.25">
      <c r="M2627" s="8"/>
      <c r="N2627" s="124"/>
      <c r="O2627" s="124"/>
      <c r="P2627" s="124"/>
      <c r="Q2627" s="124"/>
      <c r="R2627" s="124"/>
      <c r="S2627" s="124"/>
    </row>
    <row r="2628" spans="13:19" x14ac:dyDescent="0.25">
      <c r="M2628" s="8"/>
      <c r="N2628" s="124"/>
      <c r="O2628" s="124"/>
      <c r="P2628" s="124"/>
      <c r="Q2628" s="124"/>
      <c r="R2628" s="124"/>
      <c r="S2628" s="124"/>
    </row>
    <row r="2629" spans="13:19" x14ac:dyDescent="0.25">
      <c r="M2629" s="8"/>
      <c r="N2629" s="124"/>
      <c r="O2629" s="124"/>
      <c r="P2629" s="124"/>
      <c r="Q2629" s="124"/>
      <c r="R2629" s="124"/>
      <c r="S2629" s="124"/>
    </row>
    <row r="2630" spans="13:19" x14ac:dyDescent="0.25">
      <c r="M2630" s="8"/>
      <c r="N2630" s="124"/>
      <c r="O2630" s="124"/>
      <c r="P2630" s="124"/>
      <c r="Q2630" s="124"/>
      <c r="R2630" s="124"/>
      <c r="S2630" s="124"/>
    </row>
    <row r="2631" spans="13:19" x14ac:dyDescent="0.25">
      <c r="M2631" s="8"/>
      <c r="N2631" s="124"/>
      <c r="O2631" s="124"/>
      <c r="P2631" s="124"/>
      <c r="Q2631" s="124"/>
      <c r="R2631" s="124"/>
      <c r="S2631" s="124"/>
    </row>
    <row r="2632" spans="13:19" x14ac:dyDescent="0.25">
      <c r="M2632" s="8"/>
      <c r="N2632" s="124"/>
      <c r="O2632" s="124"/>
      <c r="P2632" s="124"/>
      <c r="Q2632" s="124"/>
      <c r="R2632" s="124"/>
      <c r="S2632" s="124"/>
    </row>
    <row r="2633" spans="13:19" x14ac:dyDescent="0.25">
      <c r="M2633" s="8"/>
      <c r="N2633" s="124"/>
      <c r="O2633" s="124"/>
      <c r="P2633" s="124"/>
      <c r="Q2633" s="124"/>
      <c r="R2633" s="124"/>
      <c r="S2633" s="124"/>
    </row>
    <row r="2634" spans="13:19" x14ac:dyDescent="0.25">
      <c r="M2634" s="8"/>
      <c r="N2634" s="124"/>
      <c r="O2634" s="124"/>
      <c r="P2634" s="124"/>
      <c r="Q2634" s="124"/>
      <c r="R2634" s="124"/>
      <c r="S2634" s="124"/>
    </row>
    <row r="2635" spans="13:19" x14ac:dyDescent="0.25">
      <c r="M2635" s="8"/>
      <c r="N2635" s="124"/>
      <c r="O2635" s="124"/>
      <c r="P2635" s="124"/>
      <c r="Q2635" s="124"/>
      <c r="R2635" s="124"/>
      <c r="S2635" s="124"/>
    </row>
    <row r="2636" spans="13:19" x14ac:dyDescent="0.25">
      <c r="M2636" s="8"/>
      <c r="N2636" s="124"/>
      <c r="O2636" s="124"/>
      <c r="P2636" s="124"/>
      <c r="Q2636" s="124"/>
      <c r="R2636" s="124"/>
      <c r="S2636" s="124"/>
    </row>
    <row r="2637" spans="13:19" x14ac:dyDescent="0.25">
      <c r="M2637" s="8"/>
      <c r="N2637" s="124"/>
      <c r="O2637" s="124"/>
      <c r="P2637" s="124"/>
      <c r="Q2637" s="124"/>
      <c r="R2637" s="124"/>
      <c r="S2637" s="124"/>
    </row>
    <row r="2638" spans="13:19" x14ac:dyDescent="0.25">
      <c r="M2638" s="8"/>
      <c r="N2638" s="124"/>
      <c r="O2638" s="124"/>
      <c r="P2638" s="124"/>
      <c r="Q2638" s="124"/>
      <c r="R2638" s="124"/>
      <c r="S2638" s="124"/>
    </row>
    <row r="2639" spans="13:19" x14ac:dyDescent="0.25">
      <c r="M2639" s="8"/>
      <c r="N2639" s="124"/>
      <c r="O2639" s="124"/>
      <c r="P2639" s="124"/>
      <c r="Q2639" s="124"/>
      <c r="R2639" s="124"/>
      <c r="S2639" s="124"/>
    </row>
    <row r="2640" spans="13:19" x14ac:dyDescent="0.25">
      <c r="M2640" s="8"/>
      <c r="N2640" s="124"/>
      <c r="O2640" s="124"/>
      <c r="P2640" s="124"/>
      <c r="Q2640" s="124"/>
      <c r="R2640" s="124"/>
      <c r="S2640" s="124"/>
    </row>
    <row r="2641" spans="13:19" x14ac:dyDescent="0.25">
      <c r="M2641" s="8"/>
      <c r="N2641" s="124"/>
      <c r="O2641" s="124"/>
      <c r="P2641" s="124"/>
      <c r="Q2641" s="124"/>
      <c r="R2641" s="124"/>
      <c r="S2641" s="124"/>
    </row>
    <row r="2642" spans="13:19" x14ac:dyDescent="0.25">
      <c r="M2642" s="8"/>
      <c r="N2642" s="124"/>
      <c r="O2642" s="124"/>
      <c r="P2642" s="124"/>
      <c r="Q2642" s="124"/>
      <c r="R2642" s="124"/>
      <c r="S2642" s="124"/>
    </row>
    <row r="2643" spans="13:19" x14ac:dyDescent="0.25">
      <c r="M2643" s="8"/>
      <c r="N2643" s="124"/>
      <c r="O2643" s="124"/>
      <c r="P2643" s="124"/>
      <c r="Q2643" s="124"/>
      <c r="R2643" s="124"/>
      <c r="S2643" s="124"/>
    </row>
    <row r="2644" spans="13:19" x14ac:dyDescent="0.25">
      <c r="M2644" s="8"/>
      <c r="N2644" s="124"/>
      <c r="O2644" s="124"/>
      <c r="P2644" s="124"/>
      <c r="Q2644" s="124"/>
      <c r="R2644" s="124"/>
      <c r="S2644" s="124"/>
    </row>
    <row r="2645" spans="13:19" x14ac:dyDescent="0.25">
      <c r="M2645" s="8"/>
      <c r="N2645" s="124"/>
      <c r="O2645" s="124"/>
      <c r="P2645" s="124"/>
      <c r="Q2645" s="124"/>
      <c r="R2645" s="124"/>
      <c r="S2645" s="124"/>
    </row>
    <row r="2646" spans="13:19" x14ac:dyDescent="0.25">
      <c r="M2646" s="8"/>
      <c r="N2646" s="124"/>
      <c r="O2646" s="124"/>
      <c r="P2646" s="124"/>
      <c r="Q2646" s="124"/>
      <c r="R2646" s="124"/>
      <c r="S2646" s="124"/>
    </row>
    <row r="2647" spans="13:19" x14ac:dyDescent="0.25">
      <c r="M2647" s="8"/>
      <c r="N2647" s="124"/>
      <c r="O2647" s="124"/>
      <c r="P2647" s="124"/>
      <c r="Q2647" s="124"/>
      <c r="R2647" s="124"/>
      <c r="S2647" s="124"/>
    </row>
    <row r="2648" spans="13:19" x14ac:dyDescent="0.25">
      <c r="M2648" s="8"/>
      <c r="N2648" s="124"/>
      <c r="O2648" s="124"/>
      <c r="P2648" s="124"/>
      <c r="Q2648" s="124"/>
      <c r="R2648" s="124"/>
      <c r="S2648" s="124"/>
    </row>
    <row r="2649" spans="13:19" x14ac:dyDescent="0.25">
      <c r="M2649" s="8"/>
      <c r="N2649" s="124"/>
      <c r="O2649" s="124"/>
      <c r="P2649" s="124"/>
      <c r="Q2649" s="124"/>
      <c r="R2649" s="124"/>
      <c r="S2649" s="124"/>
    </row>
    <row r="2650" spans="13:19" x14ac:dyDescent="0.25">
      <c r="M2650" s="8"/>
      <c r="N2650" s="124"/>
      <c r="O2650" s="124"/>
      <c r="P2650" s="124"/>
      <c r="Q2650" s="124"/>
      <c r="R2650" s="124"/>
      <c r="S2650" s="124"/>
    </row>
    <row r="2651" spans="13:19" x14ac:dyDescent="0.25">
      <c r="M2651" s="8"/>
      <c r="N2651" s="124"/>
      <c r="O2651" s="124"/>
      <c r="P2651" s="124"/>
      <c r="Q2651" s="124"/>
      <c r="R2651" s="124"/>
      <c r="S2651" s="124"/>
    </row>
    <row r="2652" spans="13:19" x14ac:dyDescent="0.25">
      <c r="M2652" s="8"/>
      <c r="N2652" s="124"/>
      <c r="O2652" s="124"/>
      <c r="P2652" s="124"/>
      <c r="Q2652" s="124"/>
      <c r="R2652" s="124"/>
      <c r="S2652" s="124"/>
    </row>
    <row r="2653" spans="13:19" x14ac:dyDescent="0.25">
      <c r="M2653" s="8"/>
      <c r="N2653" s="124"/>
      <c r="O2653" s="124"/>
      <c r="P2653" s="124"/>
      <c r="Q2653" s="124"/>
      <c r="R2653" s="124"/>
      <c r="S2653" s="124"/>
    </row>
    <row r="2654" spans="13:19" x14ac:dyDescent="0.25">
      <c r="M2654" s="8"/>
      <c r="N2654" s="124"/>
      <c r="O2654" s="124"/>
      <c r="P2654" s="124"/>
      <c r="Q2654" s="124"/>
      <c r="R2654" s="124"/>
      <c r="S2654" s="124"/>
    </row>
    <row r="2655" spans="13:19" x14ac:dyDescent="0.25">
      <c r="M2655" s="8"/>
      <c r="N2655" s="124"/>
      <c r="O2655" s="124"/>
      <c r="P2655" s="124"/>
      <c r="Q2655" s="124"/>
      <c r="R2655" s="124"/>
      <c r="S2655" s="124"/>
    </row>
    <row r="2656" spans="13:19" x14ac:dyDescent="0.25">
      <c r="M2656" s="8"/>
      <c r="N2656" s="124"/>
      <c r="O2656" s="124"/>
      <c r="P2656" s="124"/>
      <c r="Q2656" s="124"/>
      <c r="R2656" s="124"/>
      <c r="S2656" s="124"/>
    </row>
    <row r="2657" spans="13:19" x14ac:dyDescent="0.25">
      <c r="M2657" s="8"/>
      <c r="N2657" s="124"/>
      <c r="O2657" s="124"/>
      <c r="P2657" s="124"/>
      <c r="Q2657" s="124"/>
      <c r="R2657" s="124"/>
      <c r="S2657" s="124"/>
    </row>
    <row r="2658" spans="13:19" x14ac:dyDescent="0.25">
      <c r="M2658" s="8"/>
      <c r="N2658" s="124"/>
      <c r="O2658" s="124"/>
      <c r="P2658" s="124"/>
      <c r="Q2658" s="124"/>
      <c r="R2658" s="124"/>
      <c r="S2658" s="124"/>
    </row>
    <row r="2659" spans="13:19" x14ac:dyDescent="0.25">
      <c r="M2659" s="8"/>
      <c r="N2659" s="124"/>
      <c r="O2659" s="124"/>
      <c r="P2659" s="124"/>
      <c r="Q2659" s="124"/>
      <c r="R2659" s="124"/>
      <c r="S2659" s="124"/>
    </row>
    <row r="2660" spans="13:19" x14ac:dyDescent="0.25">
      <c r="M2660" s="8"/>
      <c r="N2660" s="124"/>
      <c r="O2660" s="124"/>
      <c r="P2660" s="124"/>
      <c r="Q2660" s="124"/>
      <c r="R2660" s="124"/>
      <c r="S2660" s="124"/>
    </row>
    <row r="2661" spans="13:19" x14ac:dyDescent="0.25">
      <c r="M2661" s="8"/>
      <c r="N2661" s="124"/>
      <c r="O2661" s="124"/>
      <c r="P2661" s="124"/>
      <c r="Q2661" s="124"/>
      <c r="R2661" s="124"/>
      <c r="S2661" s="124"/>
    </row>
    <row r="2662" spans="13:19" x14ac:dyDescent="0.25">
      <c r="M2662" s="8"/>
      <c r="N2662" s="124"/>
      <c r="O2662" s="124"/>
      <c r="P2662" s="124"/>
      <c r="Q2662" s="124"/>
      <c r="R2662" s="124"/>
      <c r="S2662" s="124"/>
    </row>
    <row r="2663" spans="13:19" x14ac:dyDescent="0.25">
      <c r="M2663" s="8"/>
      <c r="N2663" s="124"/>
      <c r="O2663" s="124"/>
      <c r="P2663" s="124"/>
      <c r="Q2663" s="124"/>
      <c r="R2663" s="124"/>
      <c r="S2663" s="124"/>
    </row>
    <row r="2664" spans="13:19" x14ac:dyDescent="0.25">
      <c r="M2664" s="8"/>
      <c r="N2664" s="124"/>
      <c r="O2664" s="124"/>
      <c r="P2664" s="124"/>
      <c r="Q2664" s="124"/>
      <c r="R2664" s="124"/>
      <c r="S2664" s="124"/>
    </row>
    <row r="2665" spans="13:19" x14ac:dyDescent="0.25">
      <c r="M2665" s="8"/>
      <c r="N2665" s="124"/>
      <c r="O2665" s="124"/>
      <c r="P2665" s="124"/>
      <c r="Q2665" s="124"/>
      <c r="R2665" s="124"/>
      <c r="S2665" s="124"/>
    </row>
    <row r="2666" spans="13:19" x14ac:dyDescent="0.25">
      <c r="M2666" s="8"/>
      <c r="N2666" s="124"/>
      <c r="O2666" s="124"/>
      <c r="P2666" s="124"/>
      <c r="Q2666" s="124"/>
      <c r="R2666" s="124"/>
      <c r="S2666" s="124"/>
    </row>
    <row r="2667" spans="13:19" x14ac:dyDescent="0.25">
      <c r="M2667" s="8"/>
      <c r="N2667" s="124"/>
      <c r="O2667" s="124"/>
      <c r="P2667" s="124"/>
      <c r="Q2667" s="124"/>
      <c r="R2667" s="124"/>
      <c r="S2667" s="124"/>
    </row>
    <row r="2668" spans="13:19" x14ac:dyDescent="0.25">
      <c r="M2668" s="8"/>
      <c r="N2668" s="124"/>
      <c r="O2668" s="124"/>
      <c r="P2668" s="124"/>
      <c r="Q2668" s="124"/>
      <c r="R2668" s="124"/>
      <c r="S2668" s="124"/>
    </row>
    <row r="2669" spans="13:19" x14ac:dyDescent="0.25">
      <c r="M2669" s="8"/>
      <c r="N2669" s="124"/>
      <c r="O2669" s="124"/>
      <c r="P2669" s="124"/>
      <c r="Q2669" s="124"/>
      <c r="R2669" s="124"/>
      <c r="S2669" s="124"/>
    </row>
    <row r="2670" spans="13:19" x14ac:dyDescent="0.25">
      <c r="M2670" s="8"/>
      <c r="N2670" s="124"/>
      <c r="O2670" s="124"/>
      <c r="P2670" s="124"/>
      <c r="Q2670" s="124"/>
      <c r="R2670" s="124"/>
      <c r="S2670" s="124"/>
    </row>
    <row r="2671" spans="13:19" x14ac:dyDescent="0.25">
      <c r="M2671" s="8"/>
      <c r="N2671" s="124"/>
      <c r="O2671" s="124"/>
      <c r="P2671" s="124"/>
      <c r="Q2671" s="124"/>
      <c r="R2671" s="124"/>
      <c r="S2671" s="124"/>
    </row>
    <row r="2672" spans="13:19" x14ac:dyDescent="0.25">
      <c r="M2672" s="8"/>
      <c r="N2672" s="124"/>
      <c r="O2672" s="124"/>
      <c r="P2672" s="124"/>
      <c r="Q2672" s="124"/>
      <c r="R2672" s="124"/>
      <c r="S2672" s="124"/>
    </row>
    <row r="2673" spans="13:19" x14ac:dyDescent="0.25">
      <c r="M2673" s="8"/>
      <c r="N2673" s="124"/>
      <c r="O2673" s="124"/>
      <c r="P2673" s="124"/>
      <c r="Q2673" s="124"/>
      <c r="R2673" s="124"/>
      <c r="S2673" s="124"/>
    </row>
    <row r="2674" spans="13:19" x14ac:dyDescent="0.25">
      <c r="M2674" s="8"/>
      <c r="N2674" s="124"/>
      <c r="O2674" s="124"/>
      <c r="P2674" s="124"/>
      <c r="Q2674" s="124"/>
      <c r="R2674" s="124"/>
      <c r="S2674" s="124"/>
    </row>
    <row r="2675" spans="13:19" x14ac:dyDescent="0.25">
      <c r="M2675" s="8"/>
      <c r="N2675" s="124"/>
      <c r="O2675" s="124"/>
      <c r="P2675" s="124"/>
      <c r="Q2675" s="124"/>
      <c r="R2675" s="124"/>
      <c r="S2675" s="124"/>
    </row>
    <row r="2676" spans="13:19" x14ac:dyDescent="0.25">
      <c r="M2676" s="8"/>
      <c r="N2676" s="124"/>
      <c r="O2676" s="124"/>
      <c r="P2676" s="124"/>
      <c r="Q2676" s="124"/>
      <c r="R2676" s="124"/>
      <c r="S2676" s="124"/>
    </row>
    <row r="2677" spans="13:19" x14ac:dyDescent="0.25">
      <c r="M2677" s="8"/>
      <c r="N2677" s="124"/>
      <c r="O2677" s="124"/>
      <c r="P2677" s="124"/>
      <c r="Q2677" s="124"/>
      <c r="R2677" s="124"/>
      <c r="S2677" s="124"/>
    </row>
    <row r="2678" spans="13:19" x14ac:dyDescent="0.25">
      <c r="M2678" s="8"/>
      <c r="N2678" s="124"/>
      <c r="O2678" s="124"/>
      <c r="P2678" s="124"/>
      <c r="Q2678" s="124"/>
      <c r="R2678" s="124"/>
      <c r="S2678" s="124"/>
    </row>
    <row r="2679" spans="13:19" x14ac:dyDescent="0.25">
      <c r="M2679" s="8"/>
      <c r="N2679" s="124"/>
      <c r="O2679" s="124"/>
      <c r="P2679" s="124"/>
      <c r="Q2679" s="124"/>
      <c r="R2679" s="124"/>
      <c r="S2679" s="124"/>
    </row>
    <row r="2680" spans="13:19" x14ac:dyDescent="0.25">
      <c r="M2680" s="8"/>
      <c r="N2680" s="124"/>
      <c r="O2680" s="124"/>
      <c r="P2680" s="124"/>
      <c r="Q2680" s="124"/>
      <c r="R2680" s="124"/>
      <c r="S2680" s="124"/>
    </row>
    <row r="2681" spans="13:19" x14ac:dyDescent="0.25">
      <c r="M2681" s="8"/>
      <c r="N2681" s="124"/>
      <c r="O2681" s="124"/>
      <c r="P2681" s="124"/>
      <c r="Q2681" s="124"/>
      <c r="R2681" s="124"/>
      <c r="S2681" s="124"/>
    </row>
    <row r="2682" spans="13:19" x14ac:dyDescent="0.25">
      <c r="M2682" s="8"/>
      <c r="N2682" s="124"/>
      <c r="O2682" s="124"/>
      <c r="P2682" s="124"/>
      <c r="Q2682" s="124"/>
      <c r="R2682" s="124"/>
      <c r="S2682" s="124"/>
    </row>
    <row r="2683" spans="13:19" x14ac:dyDescent="0.25">
      <c r="M2683" s="8"/>
      <c r="N2683" s="124"/>
      <c r="O2683" s="124"/>
      <c r="P2683" s="124"/>
      <c r="Q2683" s="124"/>
      <c r="R2683" s="124"/>
      <c r="S2683" s="124"/>
    </row>
    <row r="2684" spans="13:19" x14ac:dyDescent="0.25">
      <c r="M2684" s="8"/>
      <c r="N2684" s="124"/>
      <c r="O2684" s="124"/>
      <c r="P2684" s="124"/>
      <c r="Q2684" s="124"/>
      <c r="R2684" s="124"/>
      <c r="S2684" s="124"/>
    </row>
    <row r="2685" spans="13:19" x14ac:dyDescent="0.25">
      <c r="M2685" s="8"/>
      <c r="N2685" s="124"/>
      <c r="O2685" s="124"/>
      <c r="P2685" s="124"/>
      <c r="Q2685" s="124"/>
      <c r="R2685" s="124"/>
      <c r="S2685" s="124"/>
    </row>
    <row r="2686" spans="13:19" x14ac:dyDescent="0.25">
      <c r="M2686" s="8"/>
      <c r="N2686" s="124"/>
      <c r="O2686" s="124"/>
      <c r="P2686" s="124"/>
      <c r="Q2686" s="124"/>
      <c r="R2686" s="124"/>
      <c r="S2686" s="124"/>
    </row>
    <row r="2687" spans="13:19" x14ac:dyDescent="0.25">
      <c r="M2687" s="8"/>
      <c r="N2687" s="124"/>
      <c r="O2687" s="124"/>
      <c r="P2687" s="124"/>
      <c r="Q2687" s="124"/>
      <c r="R2687" s="124"/>
      <c r="S2687" s="124"/>
    </row>
    <row r="2688" spans="13:19" x14ac:dyDescent="0.25">
      <c r="M2688" s="8"/>
      <c r="N2688" s="124"/>
      <c r="O2688" s="124"/>
      <c r="P2688" s="124"/>
      <c r="Q2688" s="124"/>
      <c r="R2688" s="124"/>
      <c r="S2688" s="124"/>
    </row>
    <row r="2689" spans="13:19" x14ac:dyDescent="0.25">
      <c r="M2689" s="8"/>
      <c r="N2689" s="124"/>
      <c r="O2689" s="124"/>
      <c r="P2689" s="124"/>
      <c r="Q2689" s="124"/>
      <c r="R2689" s="124"/>
      <c r="S2689" s="124"/>
    </row>
    <row r="2690" spans="13:19" x14ac:dyDescent="0.25">
      <c r="M2690" s="8"/>
      <c r="N2690" s="124"/>
      <c r="O2690" s="124"/>
      <c r="P2690" s="124"/>
      <c r="Q2690" s="124"/>
      <c r="R2690" s="124"/>
      <c r="S2690" s="124"/>
    </row>
    <row r="2691" spans="13:19" x14ac:dyDescent="0.25">
      <c r="M2691" s="8"/>
      <c r="N2691" s="124"/>
      <c r="O2691" s="124"/>
      <c r="P2691" s="124"/>
      <c r="Q2691" s="124"/>
      <c r="R2691" s="124"/>
      <c r="S2691" s="124"/>
    </row>
    <row r="2692" spans="13:19" x14ac:dyDescent="0.25">
      <c r="M2692" s="8"/>
      <c r="N2692" s="124"/>
      <c r="O2692" s="124"/>
      <c r="P2692" s="124"/>
      <c r="Q2692" s="124"/>
      <c r="R2692" s="124"/>
      <c r="S2692" s="124"/>
    </row>
    <row r="2693" spans="13:19" x14ac:dyDescent="0.25">
      <c r="M2693" s="8"/>
      <c r="N2693" s="124"/>
      <c r="O2693" s="124"/>
      <c r="P2693" s="124"/>
      <c r="Q2693" s="124"/>
      <c r="R2693" s="124"/>
      <c r="S2693" s="124"/>
    </row>
    <row r="2694" spans="13:19" x14ac:dyDescent="0.25">
      <c r="M2694" s="8"/>
      <c r="N2694" s="124"/>
      <c r="O2694" s="124"/>
      <c r="P2694" s="124"/>
      <c r="Q2694" s="124"/>
      <c r="R2694" s="124"/>
      <c r="S2694" s="124"/>
    </row>
    <row r="2695" spans="13:19" x14ac:dyDescent="0.25">
      <c r="M2695" s="8"/>
      <c r="N2695" s="124"/>
      <c r="O2695" s="124"/>
      <c r="P2695" s="124"/>
      <c r="Q2695" s="124"/>
      <c r="R2695" s="124"/>
      <c r="S2695" s="124"/>
    </row>
    <row r="2696" spans="13:19" x14ac:dyDescent="0.25">
      <c r="M2696" s="8"/>
      <c r="N2696" s="124"/>
      <c r="O2696" s="124"/>
      <c r="P2696" s="124"/>
      <c r="Q2696" s="124"/>
      <c r="R2696" s="124"/>
      <c r="S2696" s="124"/>
    </row>
    <row r="2697" spans="13:19" x14ac:dyDescent="0.25">
      <c r="M2697" s="8"/>
      <c r="N2697" s="124"/>
      <c r="O2697" s="124"/>
      <c r="P2697" s="124"/>
      <c r="Q2697" s="124"/>
      <c r="R2697" s="124"/>
      <c r="S2697" s="124"/>
    </row>
    <row r="2698" spans="13:19" x14ac:dyDescent="0.25">
      <c r="M2698" s="8"/>
      <c r="N2698" s="124"/>
      <c r="O2698" s="124"/>
      <c r="P2698" s="124"/>
      <c r="Q2698" s="124"/>
      <c r="R2698" s="124"/>
      <c r="S2698" s="124"/>
    </row>
    <row r="2699" spans="13:19" x14ac:dyDescent="0.25">
      <c r="M2699" s="8"/>
      <c r="N2699" s="124"/>
      <c r="O2699" s="124"/>
      <c r="P2699" s="124"/>
      <c r="Q2699" s="124"/>
      <c r="R2699" s="124"/>
      <c r="S2699" s="124"/>
    </row>
    <row r="2700" spans="13:19" x14ac:dyDescent="0.25">
      <c r="M2700" s="8"/>
      <c r="N2700" s="124"/>
      <c r="O2700" s="124"/>
      <c r="P2700" s="124"/>
      <c r="Q2700" s="124"/>
      <c r="R2700" s="124"/>
      <c r="S2700" s="124"/>
    </row>
    <row r="2701" spans="13:19" x14ac:dyDescent="0.25">
      <c r="M2701" s="8"/>
      <c r="N2701" s="124"/>
      <c r="O2701" s="124"/>
      <c r="P2701" s="124"/>
      <c r="Q2701" s="124"/>
      <c r="R2701" s="124"/>
      <c r="S2701" s="124"/>
    </row>
    <row r="2702" spans="13:19" x14ac:dyDescent="0.25">
      <c r="M2702" s="8"/>
      <c r="N2702" s="124"/>
      <c r="O2702" s="124"/>
      <c r="P2702" s="124"/>
      <c r="Q2702" s="124"/>
      <c r="R2702" s="124"/>
      <c r="S2702" s="124"/>
    </row>
    <row r="2703" spans="13:19" x14ac:dyDescent="0.25">
      <c r="M2703" s="8"/>
      <c r="N2703" s="124"/>
      <c r="O2703" s="124"/>
      <c r="P2703" s="124"/>
      <c r="Q2703" s="124"/>
      <c r="R2703" s="124"/>
      <c r="S2703" s="124"/>
    </row>
    <row r="2704" spans="13:19" x14ac:dyDescent="0.25">
      <c r="M2704" s="8"/>
      <c r="N2704" s="124"/>
      <c r="O2704" s="124"/>
      <c r="P2704" s="124"/>
      <c r="Q2704" s="124"/>
      <c r="R2704" s="124"/>
      <c r="S2704" s="124"/>
    </row>
    <row r="2705" spans="13:19" x14ac:dyDescent="0.25">
      <c r="M2705" s="8"/>
      <c r="N2705" s="124"/>
      <c r="O2705" s="124"/>
      <c r="P2705" s="124"/>
      <c r="Q2705" s="124"/>
      <c r="R2705" s="124"/>
      <c r="S2705" s="124"/>
    </row>
    <row r="2706" spans="13:19" x14ac:dyDescent="0.25">
      <c r="M2706" s="8"/>
      <c r="N2706" s="124"/>
      <c r="O2706" s="124"/>
      <c r="P2706" s="124"/>
      <c r="Q2706" s="124"/>
      <c r="R2706" s="124"/>
      <c r="S2706" s="124"/>
    </row>
    <row r="2707" spans="13:19" x14ac:dyDescent="0.25">
      <c r="M2707" s="8"/>
      <c r="N2707" s="124"/>
      <c r="O2707" s="124"/>
      <c r="P2707" s="124"/>
      <c r="Q2707" s="124"/>
      <c r="R2707" s="124"/>
      <c r="S2707" s="124"/>
    </row>
    <row r="2708" spans="13:19" x14ac:dyDescent="0.25">
      <c r="M2708" s="8"/>
      <c r="N2708" s="124"/>
      <c r="O2708" s="124"/>
      <c r="P2708" s="124"/>
      <c r="Q2708" s="124"/>
      <c r="R2708" s="124"/>
      <c r="S2708" s="124"/>
    </row>
    <row r="2709" spans="13:19" x14ac:dyDescent="0.25">
      <c r="M2709" s="8"/>
      <c r="N2709" s="124"/>
      <c r="O2709" s="124"/>
      <c r="P2709" s="124"/>
      <c r="Q2709" s="124"/>
      <c r="R2709" s="124"/>
      <c r="S2709" s="124"/>
    </row>
    <row r="2710" spans="13:19" x14ac:dyDescent="0.25">
      <c r="M2710" s="8"/>
      <c r="N2710" s="124"/>
      <c r="O2710" s="124"/>
      <c r="P2710" s="124"/>
      <c r="Q2710" s="124"/>
      <c r="R2710" s="124"/>
      <c r="S2710" s="124"/>
    </row>
    <row r="2711" spans="13:19" x14ac:dyDescent="0.25">
      <c r="M2711" s="8"/>
      <c r="N2711" s="124"/>
      <c r="O2711" s="124"/>
      <c r="P2711" s="124"/>
      <c r="Q2711" s="124"/>
      <c r="R2711" s="124"/>
      <c r="S2711" s="124"/>
    </row>
    <row r="2712" spans="13:19" x14ac:dyDescent="0.25">
      <c r="M2712" s="8"/>
      <c r="N2712" s="124"/>
      <c r="O2712" s="124"/>
      <c r="P2712" s="124"/>
      <c r="Q2712" s="124"/>
      <c r="R2712" s="124"/>
      <c r="S2712" s="124"/>
    </row>
    <row r="2713" spans="13:19" x14ac:dyDescent="0.25">
      <c r="M2713" s="8"/>
      <c r="N2713" s="124"/>
      <c r="O2713" s="124"/>
      <c r="P2713" s="124"/>
      <c r="Q2713" s="124"/>
      <c r="R2713" s="124"/>
      <c r="S2713" s="124"/>
    </row>
    <row r="2714" spans="13:19" x14ac:dyDescent="0.25">
      <c r="M2714" s="8"/>
      <c r="N2714" s="124"/>
      <c r="O2714" s="124"/>
      <c r="P2714" s="124"/>
      <c r="Q2714" s="124"/>
      <c r="R2714" s="124"/>
      <c r="S2714" s="124"/>
    </row>
    <row r="2715" spans="13:19" x14ac:dyDescent="0.25">
      <c r="M2715" s="8"/>
      <c r="N2715" s="124"/>
      <c r="O2715" s="124"/>
      <c r="P2715" s="124"/>
      <c r="Q2715" s="124"/>
      <c r="R2715" s="124"/>
      <c r="S2715" s="124"/>
    </row>
    <row r="2716" spans="13:19" x14ac:dyDescent="0.25">
      <c r="M2716" s="8"/>
      <c r="N2716" s="124"/>
      <c r="O2716" s="124"/>
      <c r="P2716" s="124"/>
      <c r="Q2716" s="124"/>
      <c r="R2716" s="124"/>
      <c r="S2716" s="124"/>
    </row>
    <row r="2717" spans="13:19" x14ac:dyDescent="0.25">
      <c r="M2717" s="8"/>
      <c r="N2717" s="124"/>
      <c r="O2717" s="124"/>
      <c r="P2717" s="124"/>
      <c r="Q2717" s="124"/>
      <c r="R2717" s="124"/>
      <c r="S2717" s="124"/>
    </row>
    <row r="2718" spans="13:19" x14ac:dyDescent="0.25">
      <c r="M2718" s="8"/>
      <c r="N2718" s="124"/>
      <c r="O2718" s="124"/>
      <c r="P2718" s="124"/>
      <c r="Q2718" s="124"/>
      <c r="R2718" s="124"/>
      <c r="S2718" s="124"/>
    </row>
    <row r="2719" spans="13:19" x14ac:dyDescent="0.25">
      <c r="M2719" s="8"/>
      <c r="N2719" s="124"/>
      <c r="O2719" s="124"/>
      <c r="P2719" s="124"/>
      <c r="Q2719" s="124"/>
      <c r="R2719" s="124"/>
      <c r="S2719" s="124"/>
    </row>
    <row r="2720" spans="13:19" x14ac:dyDescent="0.25">
      <c r="M2720" s="8"/>
      <c r="N2720" s="124"/>
      <c r="O2720" s="124"/>
      <c r="P2720" s="124"/>
      <c r="Q2720" s="124"/>
      <c r="R2720" s="124"/>
      <c r="S2720" s="124"/>
    </row>
    <row r="2721" spans="13:19" x14ac:dyDescent="0.25">
      <c r="M2721" s="8"/>
      <c r="N2721" s="124"/>
      <c r="O2721" s="124"/>
      <c r="P2721" s="124"/>
      <c r="Q2721" s="124"/>
      <c r="R2721" s="124"/>
      <c r="S2721" s="124"/>
    </row>
    <row r="2722" spans="13:19" x14ac:dyDescent="0.25">
      <c r="M2722" s="8"/>
      <c r="N2722" s="124"/>
      <c r="O2722" s="124"/>
      <c r="P2722" s="124"/>
      <c r="Q2722" s="124"/>
      <c r="R2722" s="124"/>
      <c r="S2722" s="124"/>
    </row>
    <row r="2723" spans="13:19" x14ac:dyDescent="0.25">
      <c r="M2723" s="8"/>
      <c r="N2723" s="124"/>
      <c r="O2723" s="124"/>
      <c r="P2723" s="124"/>
      <c r="Q2723" s="124"/>
      <c r="R2723" s="124"/>
      <c r="S2723" s="124"/>
    </row>
    <row r="2724" spans="13:19" x14ac:dyDescent="0.25">
      <c r="M2724" s="8"/>
      <c r="N2724" s="124"/>
      <c r="O2724" s="124"/>
      <c r="P2724" s="124"/>
      <c r="Q2724" s="124"/>
      <c r="R2724" s="124"/>
      <c r="S2724" s="124"/>
    </row>
    <row r="2725" spans="13:19" x14ac:dyDescent="0.25">
      <c r="M2725" s="8"/>
      <c r="N2725" s="124"/>
      <c r="O2725" s="124"/>
      <c r="P2725" s="124"/>
      <c r="Q2725" s="124"/>
      <c r="R2725" s="124"/>
      <c r="S2725" s="124"/>
    </row>
    <row r="2726" spans="13:19" x14ac:dyDescent="0.25">
      <c r="M2726" s="8"/>
      <c r="N2726" s="124"/>
      <c r="O2726" s="124"/>
      <c r="P2726" s="124"/>
      <c r="Q2726" s="124"/>
      <c r="R2726" s="124"/>
      <c r="S2726" s="124"/>
    </row>
    <row r="2727" spans="13:19" x14ac:dyDescent="0.25">
      <c r="M2727" s="8"/>
      <c r="N2727" s="124"/>
      <c r="O2727" s="124"/>
      <c r="P2727" s="124"/>
      <c r="Q2727" s="124"/>
      <c r="R2727" s="124"/>
      <c r="S2727" s="124"/>
    </row>
    <row r="2728" spans="13:19" x14ac:dyDescent="0.25">
      <c r="M2728" s="8"/>
      <c r="N2728" s="124"/>
      <c r="O2728" s="124"/>
      <c r="P2728" s="124"/>
      <c r="Q2728" s="124"/>
      <c r="R2728" s="124"/>
      <c r="S2728" s="124"/>
    </row>
    <row r="2729" spans="13:19" x14ac:dyDescent="0.25">
      <c r="M2729" s="8"/>
      <c r="N2729" s="124"/>
      <c r="O2729" s="124"/>
      <c r="P2729" s="124"/>
      <c r="Q2729" s="124"/>
      <c r="R2729" s="124"/>
      <c r="S2729" s="124"/>
    </row>
    <row r="2730" spans="13:19" x14ac:dyDescent="0.25">
      <c r="M2730" s="8"/>
      <c r="N2730" s="124"/>
      <c r="O2730" s="124"/>
      <c r="P2730" s="124"/>
      <c r="Q2730" s="124"/>
      <c r="R2730" s="124"/>
      <c r="S2730" s="124"/>
    </row>
    <row r="2731" spans="13:19" x14ac:dyDescent="0.25">
      <c r="M2731" s="8"/>
      <c r="N2731" s="124"/>
      <c r="O2731" s="124"/>
      <c r="P2731" s="124"/>
      <c r="Q2731" s="124"/>
      <c r="R2731" s="124"/>
      <c r="S2731" s="124"/>
    </row>
    <row r="2732" spans="13:19" x14ac:dyDescent="0.25">
      <c r="M2732" s="8"/>
      <c r="N2732" s="124"/>
      <c r="O2732" s="124"/>
      <c r="P2732" s="124"/>
      <c r="Q2732" s="124"/>
      <c r="R2732" s="124"/>
      <c r="S2732" s="124"/>
    </row>
    <row r="2733" spans="13:19" x14ac:dyDescent="0.25">
      <c r="M2733" s="8"/>
      <c r="N2733" s="124"/>
      <c r="O2733" s="124"/>
      <c r="P2733" s="124"/>
      <c r="Q2733" s="124"/>
      <c r="R2733" s="124"/>
      <c r="S2733" s="124"/>
    </row>
    <row r="2734" spans="13:19" x14ac:dyDescent="0.25">
      <c r="M2734" s="8"/>
      <c r="N2734" s="124"/>
      <c r="O2734" s="124"/>
      <c r="P2734" s="124"/>
      <c r="Q2734" s="124"/>
      <c r="R2734" s="124"/>
      <c r="S2734" s="124"/>
    </row>
    <row r="2735" spans="13:19" x14ac:dyDescent="0.25">
      <c r="M2735" s="8"/>
      <c r="N2735" s="124"/>
      <c r="O2735" s="124"/>
      <c r="P2735" s="124"/>
      <c r="Q2735" s="124"/>
      <c r="R2735" s="124"/>
      <c r="S2735" s="124"/>
    </row>
    <row r="2736" spans="13:19" x14ac:dyDescent="0.25">
      <c r="M2736" s="8"/>
      <c r="N2736" s="124"/>
      <c r="O2736" s="124"/>
      <c r="P2736" s="124"/>
      <c r="Q2736" s="124"/>
      <c r="R2736" s="124"/>
      <c r="S2736" s="124"/>
    </row>
    <row r="2737" spans="13:19" x14ac:dyDescent="0.25">
      <c r="M2737" s="8"/>
      <c r="N2737" s="124"/>
      <c r="O2737" s="124"/>
      <c r="P2737" s="124"/>
      <c r="Q2737" s="124"/>
      <c r="R2737" s="124"/>
      <c r="S2737" s="124"/>
    </row>
    <row r="2738" spans="13:19" x14ac:dyDescent="0.25">
      <c r="M2738" s="8"/>
      <c r="N2738" s="124"/>
      <c r="O2738" s="124"/>
      <c r="P2738" s="124"/>
      <c r="Q2738" s="124"/>
      <c r="R2738" s="124"/>
      <c r="S2738" s="124"/>
    </row>
    <row r="2739" spans="13:19" x14ac:dyDescent="0.25">
      <c r="M2739" s="8"/>
      <c r="N2739" s="124"/>
      <c r="O2739" s="124"/>
      <c r="P2739" s="124"/>
      <c r="Q2739" s="124"/>
      <c r="R2739" s="124"/>
      <c r="S2739" s="124"/>
    </row>
    <row r="2740" spans="13:19" x14ac:dyDescent="0.25">
      <c r="M2740" s="8"/>
      <c r="N2740" s="124"/>
      <c r="O2740" s="124"/>
      <c r="P2740" s="124"/>
      <c r="Q2740" s="124"/>
      <c r="R2740" s="124"/>
      <c r="S2740" s="124"/>
    </row>
    <row r="2741" spans="13:19" x14ac:dyDescent="0.25">
      <c r="M2741" s="8"/>
      <c r="N2741" s="124"/>
      <c r="O2741" s="124"/>
      <c r="P2741" s="124"/>
      <c r="Q2741" s="124"/>
      <c r="R2741" s="124"/>
      <c r="S2741" s="124"/>
    </row>
    <row r="2742" spans="13:19" x14ac:dyDescent="0.25">
      <c r="M2742" s="8"/>
      <c r="N2742" s="124"/>
      <c r="O2742" s="124"/>
      <c r="P2742" s="124"/>
      <c r="Q2742" s="124"/>
      <c r="R2742" s="124"/>
      <c r="S2742" s="124"/>
    </row>
    <row r="2743" spans="13:19" x14ac:dyDescent="0.25">
      <c r="M2743" s="8"/>
      <c r="N2743" s="124"/>
      <c r="O2743" s="124"/>
      <c r="P2743" s="124"/>
      <c r="Q2743" s="124"/>
      <c r="R2743" s="124"/>
      <c r="S2743" s="124"/>
    </row>
    <row r="2744" spans="13:19" x14ac:dyDescent="0.25">
      <c r="M2744" s="8"/>
      <c r="N2744" s="124"/>
      <c r="O2744" s="124"/>
      <c r="P2744" s="124"/>
      <c r="Q2744" s="124"/>
      <c r="R2744" s="124"/>
      <c r="S2744" s="124"/>
    </row>
    <row r="2745" spans="13:19" x14ac:dyDescent="0.25">
      <c r="M2745" s="8"/>
      <c r="N2745" s="124"/>
      <c r="O2745" s="124"/>
      <c r="P2745" s="124"/>
      <c r="Q2745" s="124"/>
      <c r="R2745" s="124"/>
      <c r="S2745" s="124"/>
    </row>
    <row r="2746" spans="13:19" x14ac:dyDescent="0.25">
      <c r="M2746" s="8"/>
      <c r="N2746" s="124"/>
      <c r="O2746" s="124"/>
      <c r="P2746" s="124"/>
      <c r="Q2746" s="124"/>
      <c r="R2746" s="124"/>
      <c r="S2746" s="124"/>
    </row>
    <row r="2747" spans="13:19" x14ac:dyDescent="0.25">
      <c r="M2747" s="8"/>
      <c r="N2747" s="124"/>
      <c r="O2747" s="124"/>
      <c r="P2747" s="124"/>
      <c r="Q2747" s="124"/>
      <c r="R2747" s="124"/>
      <c r="S2747" s="124"/>
    </row>
    <row r="2748" spans="13:19" x14ac:dyDescent="0.25">
      <c r="M2748" s="8"/>
      <c r="N2748" s="124"/>
      <c r="O2748" s="124"/>
      <c r="P2748" s="124"/>
      <c r="Q2748" s="124"/>
      <c r="R2748" s="124"/>
      <c r="S2748" s="124"/>
    </row>
    <row r="2749" spans="13:19" x14ac:dyDescent="0.25">
      <c r="M2749" s="8"/>
      <c r="N2749" s="124"/>
      <c r="O2749" s="124"/>
      <c r="P2749" s="124"/>
      <c r="Q2749" s="124"/>
      <c r="R2749" s="124"/>
      <c r="S2749" s="124"/>
    </row>
    <row r="2750" spans="13:19" x14ac:dyDescent="0.25">
      <c r="M2750" s="8"/>
      <c r="N2750" s="124"/>
      <c r="O2750" s="124"/>
      <c r="P2750" s="124"/>
      <c r="Q2750" s="124"/>
      <c r="R2750" s="124"/>
      <c r="S2750" s="124"/>
    </row>
    <row r="2751" spans="13:19" x14ac:dyDescent="0.25">
      <c r="M2751" s="8"/>
      <c r="N2751" s="124"/>
      <c r="O2751" s="124"/>
      <c r="P2751" s="124"/>
      <c r="Q2751" s="124"/>
      <c r="R2751" s="124"/>
      <c r="S2751" s="124"/>
    </row>
    <row r="2752" spans="13:19" x14ac:dyDescent="0.25">
      <c r="M2752" s="8"/>
      <c r="N2752" s="124"/>
      <c r="O2752" s="124"/>
      <c r="P2752" s="124"/>
      <c r="Q2752" s="124"/>
      <c r="R2752" s="124"/>
      <c r="S2752" s="124"/>
    </row>
    <row r="2753" spans="13:19" x14ac:dyDescent="0.25">
      <c r="M2753" s="8"/>
      <c r="N2753" s="124"/>
      <c r="O2753" s="124"/>
      <c r="P2753" s="124"/>
      <c r="Q2753" s="124"/>
      <c r="R2753" s="124"/>
      <c r="S2753" s="124"/>
    </row>
    <row r="2754" spans="13:19" x14ac:dyDescent="0.25">
      <c r="M2754" s="8"/>
      <c r="N2754" s="124"/>
      <c r="O2754" s="124"/>
      <c r="P2754" s="124"/>
      <c r="Q2754" s="124"/>
      <c r="R2754" s="124"/>
      <c r="S2754" s="124"/>
    </row>
    <row r="2755" spans="13:19" x14ac:dyDescent="0.25">
      <c r="M2755" s="8"/>
      <c r="N2755" s="124"/>
      <c r="O2755" s="124"/>
      <c r="P2755" s="124"/>
      <c r="Q2755" s="124"/>
      <c r="R2755" s="124"/>
      <c r="S2755" s="124"/>
    </row>
    <row r="2756" spans="13:19" x14ac:dyDescent="0.25">
      <c r="M2756" s="8"/>
      <c r="N2756" s="124"/>
      <c r="O2756" s="124"/>
      <c r="P2756" s="124"/>
      <c r="Q2756" s="124"/>
      <c r="R2756" s="124"/>
      <c r="S2756" s="124"/>
    </row>
    <row r="2757" spans="13:19" x14ac:dyDescent="0.25">
      <c r="M2757" s="8"/>
      <c r="N2757" s="124"/>
      <c r="O2757" s="124"/>
      <c r="P2757" s="124"/>
      <c r="Q2757" s="124"/>
      <c r="R2757" s="124"/>
      <c r="S2757" s="124"/>
    </row>
    <row r="2758" spans="13:19" x14ac:dyDescent="0.25">
      <c r="M2758" s="8"/>
      <c r="N2758" s="124"/>
      <c r="O2758" s="124"/>
      <c r="P2758" s="124"/>
      <c r="Q2758" s="124"/>
      <c r="R2758" s="124"/>
      <c r="S2758" s="124"/>
    </row>
    <row r="2759" spans="13:19" x14ac:dyDescent="0.25">
      <c r="M2759" s="8"/>
      <c r="N2759" s="124"/>
      <c r="O2759" s="124"/>
      <c r="P2759" s="124"/>
      <c r="Q2759" s="124"/>
      <c r="R2759" s="124"/>
      <c r="S2759" s="124"/>
    </row>
    <row r="2760" spans="13:19" x14ac:dyDescent="0.25">
      <c r="M2760" s="8"/>
      <c r="N2760" s="124"/>
      <c r="O2760" s="124"/>
      <c r="P2760" s="124"/>
      <c r="Q2760" s="124"/>
      <c r="R2760" s="124"/>
      <c r="S2760" s="124"/>
    </row>
    <row r="2761" spans="13:19" x14ac:dyDescent="0.25">
      <c r="M2761" s="8"/>
      <c r="N2761" s="124"/>
      <c r="O2761" s="124"/>
      <c r="P2761" s="124"/>
      <c r="Q2761" s="124"/>
      <c r="R2761" s="124"/>
      <c r="S2761" s="124"/>
    </row>
    <row r="2762" spans="13:19" x14ac:dyDescent="0.25">
      <c r="M2762" s="8"/>
      <c r="N2762" s="124"/>
      <c r="O2762" s="124"/>
      <c r="P2762" s="124"/>
      <c r="Q2762" s="124"/>
      <c r="R2762" s="124"/>
      <c r="S2762" s="124"/>
    </row>
    <row r="2763" spans="13:19" x14ac:dyDescent="0.25">
      <c r="M2763" s="8"/>
      <c r="N2763" s="124"/>
      <c r="O2763" s="124"/>
      <c r="P2763" s="124"/>
      <c r="Q2763" s="124"/>
      <c r="R2763" s="124"/>
      <c r="S2763" s="124"/>
    </row>
    <row r="2764" spans="13:19" x14ac:dyDescent="0.25">
      <c r="M2764" s="8"/>
      <c r="N2764" s="124"/>
      <c r="O2764" s="124"/>
      <c r="P2764" s="124"/>
      <c r="Q2764" s="124"/>
      <c r="R2764" s="124"/>
      <c r="S2764" s="124"/>
    </row>
    <row r="2765" spans="13:19" x14ac:dyDescent="0.25">
      <c r="M2765" s="8"/>
      <c r="N2765" s="124"/>
      <c r="O2765" s="124"/>
      <c r="P2765" s="124"/>
      <c r="Q2765" s="124"/>
      <c r="R2765" s="124"/>
      <c r="S2765" s="124"/>
    </row>
    <row r="2766" spans="13:19" x14ac:dyDescent="0.25">
      <c r="M2766" s="8"/>
      <c r="N2766" s="124"/>
      <c r="O2766" s="124"/>
      <c r="P2766" s="124"/>
      <c r="Q2766" s="124"/>
      <c r="R2766" s="124"/>
      <c r="S2766" s="124"/>
    </row>
    <row r="2767" spans="13:19" x14ac:dyDescent="0.25">
      <c r="M2767" s="8"/>
      <c r="N2767" s="124"/>
      <c r="O2767" s="124"/>
      <c r="P2767" s="124"/>
      <c r="Q2767" s="124"/>
      <c r="R2767" s="124"/>
      <c r="S2767" s="124"/>
    </row>
    <row r="2768" spans="13:19" x14ac:dyDescent="0.25">
      <c r="M2768" s="8"/>
      <c r="N2768" s="124"/>
      <c r="O2768" s="124"/>
      <c r="P2768" s="124"/>
      <c r="Q2768" s="124"/>
      <c r="R2768" s="124"/>
      <c r="S2768" s="124"/>
    </row>
    <row r="2769" spans="13:19" x14ac:dyDescent="0.25">
      <c r="M2769" s="8"/>
      <c r="N2769" s="124"/>
      <c r="O2769" s="124"/>
      <c r="P2769" s="124"/>
      <c r="Q2769" s="124"/>
      <c r="R2769" s="124"/>
      <c r="S2769" s="124"/>
    </row>
    <row r="2770" spans="13:19" x14ac:dyDescent="0.25">
      <c r="M2770" s="8"/>
      <c r="N2770" s="124"/>
      <c r="O2770" s="124"/>
      <c r="P2770" s="124"/>
      <c r="Q2770" s="124"/>
      <c r="R2770" s="124"/>
      <c r="S2770" s="124"/>
    </row>
    <row r="2771" spans="13:19" x14ac:dyDescent="0.25">
      <c r="M2771" s="8"/>
      <c r="N2771" s="124"/>
      <c r="O2771" s="124"/>
      <c r="P2771" s="124"/>
      <c r="Q2771" s="124"/>
      <c r="R2771" s="124"/>
      <c r="S2771" s="124"/>
    </row>
    <row r="2772" spans="13:19" x14ac:dyDescent="0.25">
      <c r="M2772" s="8"/>
      <c r="N2772" s="124"/>
      <c r="O2772" s="124"/>
      <c r="P2772" s="124"/>
      <c r="Q2772" s="124"/>
      <c r="R2772" s="124"/>
      <c r="S2772" s="124"/>
    </row>
    <row r="2773" spans="13:19" x14ac:dyDescent="0.25">
      <c r="M2773" s="8"/>
      <c r="N2773" s="124"/>
      <c r="O2773" s="124"/>
      <c r="P2773" s="124"/>
      <c r="Q2773" s="124"/>
      <c r="R2773" s="124"/>
      <c r="S2773" s="124"/>
    </row>
    <row r="2774" spans="13:19" x14ac:dyDescent="0.25">
      <c r="M2774" s="8"/>
      <c r="N2774" s="124"/>
      <c r="O2774" s="124"/>
      <c r="P2774" s="124"/>
      <c r="Q2774" s="124"/>
      <c r="R2774" s="124"/>
      <c r="S2774" s="124"/>
    </row>
    <row r="2775" spans="13:19" x14ac:dyDescent="0.25">
      <c r="M2775" s="8"/>
      <c r="N2775" s="124"/>
      <c r="O2775" s="124"/>
      <c r="P2775" s="124"/>
      <c r="Q2775" s="124"/>
      <c r="R2775" s="124"/>
      <c r="S2775" s="124"/>
    </row>
    <row r="2776" spans="13:19" x14ac:dyDescent="0.25">
      <c r="M2776" s="8"/>
      <c r="N2776" s="124"/>
      <c r="O2776" s="124"/>
      <c r="P2776" s="124"/>
      <c r="Q2776" s="124"/>
      <c r="R2776" s="124"/>
      <c r="S2776" s="124"/>
    </row>
    <row r="2777" spans="13:19" x14ac:dyDescent="0.25">
      <c r="M2777" s="8"/>
      <c r="N2777" s="124"/>
      <c r="O2777" s="124"/>
      <c r="P2777" s="124"/>
      <c r="Q2777" s="124"/>
      <c r="R2777" s="124"/>
      <c r="S2777" s="124"/>
    </row>
    <row r="2778" spans="13:19" x14ac:dyDescent="0.25">
      <c r="M2778" s="8"/>
      <c r="N2778" s="124"/>
      <c r="O2778" s="124"/>
      <c r="P2778" s="124"/>
      <c r="Q2778" s="124"/>
      <c r="R2778" s="124"/>
      <c r="S2778" s="124"/>
    </row>
    <row r="2779" spans="13:19" x14ac:dyDescent="0.25">
      <c r="M2779" s="8"/>
      <c r="N2779" s="124"/>
      <c r="O2779" s="124"/>
      <c r="P2779" s="124"/>
      <c r="Q2779" s="124"/>
      <c r="R2779" s="124"/>
      <c r="S2779" s="124"/>
    </row>
    <row r="2780" spans="13:19" x14ac:dyDescent="0.25">
      <c r="M2780" s="8"/>
      <c r="N2780" s="124"/>
      <c r="O2780" s="124"/>
      <c r="P2780" s="124"/>
      <c r="Q2780" s="124"/>
      <c r="R2780" s="124"/>
      <c r="S2780" s="124"/>
    </row>
    <row r="2781" spans="13:19" x14ac:dyDescent="0.25">
      <c r="M2781" s="8"/>
      <c r="N2781" s="124"/>
      <c r="O2781" s="124"/>
      <c r="P2781" s="124"/>
      <c r="Q2781" s="124"/>
      <c r="R2781" s="124"/>
      <c r="S2781" s="124"/>
    </row>
    <row r="2782" spans="13:19" x14ac:dyDescent="0.25">
      <c r="M2782" s="8"/>
      <c r="N2782" s="124"/>
      <c r="O2782" s="124"/>
      <c r="P2782" s="124"/>
      <c r="Q2782" s="124"/>
      <c r="R2782" s="124"/>
      <c r="S2782" s="124"/>
    </row>
    <row r="2783" spans="13:19" x14ac:dyDescent="0.25">
      <c r="M2783" s="8"/>
      <c r="N2783" s="124"/>
      <c r="O2783" s="124"/>
      <c r="P2783" s="124"/>
      <c r="Q2783" s="124"/>
      <c r="R2783" s="124"/>
      <c r="S2783" s="124"/>
    </row>
    <row r="2784" spans="13:19" x14ac:dyDescent="0.25">
      <c r="M2784" s="8"/>
      <c r="N2784" s="124"/>
      <c r="O2784" s="124"/>
      <c r="P2784" s="124"/>
      <c r="Q2784" s="124"/>
      <c r="R2784" s="124"/>
      <c r="S2784" s="124"/>
    </row>
    <row r="2785" spans="13:19" x14ac:dyDescent="0.25">
      <c r="M2785" s="8"/>
      <c r="N2785" s="124"/>
      <c r="O2785" s="124"/>
      <c r="P2785" s="124"/>
      <c r="Q2785" s="124"/>
      <c r="R2785" s="124"/>
      <c r="S2785" s="124"/>
    </row>
    <row r="2786" spans="13:19" x14ac:dyDescent="0.25">
      <c r="M2786" s="8"/>
      <c r="N2786" s="124"/>
      <c r="O2786" s="124"/>
      <c r="P2786" s="124"/>
      <c r="Q2786" s="124"/>
      <c r="R2786" s="124"/>
      <c r="S2786" s="124"/>
    </row>
    <row r="2787" spans="13:19" x14ac:dyDescent="0.25">
      <c r="M2787" s="8"/>
      <c r="N2787" s="124"/>
      <c r="O2787" s="124"/>
      <c r="P2787" s="124"/>
      <c r="Q2787" s="124"/>
      <c r="R2787" s="124"/>
      <c r="S2787" s="124"/>
    </row>
    <row r="2788" spans="13:19" x14ac:dyDescent="0.25">
      <c r="M2788" s="8"/>
      <c r="N2788" s="124"/>
      <c r="O2788" s="124"/>
      <c r="P2788" s="124"/>
      <c r="Q2788" s="124"/>
      <c r="R2788" s="124"/>
      <c r="S2788" s="124"/>
    </row>
    <row r="2789" spans="13:19" x14ac:dyDescent="0.25">
      <c r="M2789" s="8"/>
      <c r="N2789" s="124"/>
      <c r="O2789" s="124"/>
      <c r="P2789" s="124"/>
      <c r="Q2789" s="124"/>
      <c r="R2789" s="124"/>
      <c r="S2789" s="124"/>
    </row>
    <row r="2790" spans="13:19" x14ac:dyDescent="0.25">
      <c r="M2790" s="8"/>
      <c r="N2790" s="124"/>
      <c r="O2790" s="124"/>
      <c r="P2790" s="124"/>
      <c r="Q2790" s="124"/>
      <c r="R2790" s="124"/>
      <c r="S2790" s="124"/>
    </row>
    <row r="2791" spans="13:19" x14ac:dyDescent="0.25">
      <c r="M2791" s="8"/>
      <c r="N2791" s="124"/>
      <c r="O2791" s="124"/>
      <c r="P2791" s="124"/>
      <c r="Q2791" s="124"/>
      <c r="R2791" s="124"/>
      <c r="S2791" s="124"/>
    </row>
    <row r="2792" spans="13:19" x14ac:dyDescent="0.25">
      <c r="M2792" s="8"/>
      <c r="N2792" s="124"/>
      <c r="O2792" s="124"/>
      <c r="P2792" s="124"/>
      <c r="Q2792" s="124"/>
      <c r="R2792" s="124"/>
      <c r="S2792" s="124"/>
    </row>
    <row r="2793" spans="13:19" x14ac:dyDescent="0.25">
      <c r="M2793" s="8"/>
      <c r="N2793" s="124"/>
      <c r="O2793" s="124"/>
      <c r="P2793" s="124"/>
      <c r="Q2793" s="124"/>
      <c r="R2793" s="124"/>
      <c r="S2793" s="124"/>
    </row>
    <row r="2794" spans="13:19" x14ac:dyDescent="0.25">
      <c r="M2794" s="8"/>
      <c r="N2794" s="124"/>
      <c r="O2794" s="124"/>
      <c r="P2794" s="124"/>
      <c r="Q2794" s="124"/>
      <c r="R2794" s="124"/>
      <c r="S2794" s="124"/>
    </row>
    <row r="2795" spans="13:19" x14ac:dyDescent="0.25">
      <c r="M2795" s="8"/>
      <c r="N2795" s="124"/>
      <c r="O2795" s="124"/>
      <c r="P2795" s="124"/>
      <c r="Q2795" s="124"/>
      <c r="R2795" s="124"/>
      <c r="S2795" s="124"/>
    </row>
    <row r="2796" spans="13:19" x14ac:dyDescent="0.25">
      <c r="M2796" s="8"/>
      <c r="N2796" s="124"/>
      <c r="O2796" s="124"/>
      <c r="P2796" s="124"/>
      <c r="Q2796" s="124"/>
      <c r="R2796" s="124"/>
      <c r="S2796" s="124"/>
    </row>
    <row r="2797" spans="13:19" x14ac:dyDescent="0.25">
      <c r="M2797" s="8"/>
      <c r="N2797" s="124"/>
      <c r="O2797" s="124"/>
      <c r="P2797" s="124"/>
      <c r="Q2797" s="124"/>
      <c r="R2797" s="124"/>
      <c r="S2797" s="124"/>
    </row>
    <row r="2798" spans="13:19" x14ac:dyDescent="0.25">
      <c r="M2798" s="8"/>
      <c r="N2798" s="124"/>
      <c r="O2798" s="124"/>
      <c r="P2798" s="124"/>
      <c r="Q2798" s="124"/>
      <c r="R2798" s="124"/>
      <c r="S2798" s="124"/>
    </row>
    <row r="2799" spans="13:19" x14ac:dyDescent="0.25">
      <c r="M2799" s="8"/>
      <c r="N2799" s="124"/>
      <c r="O2799" s="124"/>
      <c r="P2799" s="124"/>
      <c r="Q2799" s="124"/>
      <c r="R2799" s="124"/>
      <c r="S2799" s="124"/>
    </row>
    <row r="2800" spans="13:19" x14ac:dyDescent="0.25">
      <c r="M2800" s="8"/>
      <c r="N2800" s="124"/>
      <c r="O2800" s="124"/>
      <c r="P2800" s="124"/>
      <c r="Q2800" s="124"/>
      <c r="R2800" s="124"/>
      <c r="S2800" s="124"/>
    </row>
    <row r="2801" spans="13:19" x14ac:dyDescent="0.25">
      <c r="M2801" s="8"/>
      <c r="N2801" s="124"/>
      <c r="O2801" s="124"/>
      <c r="P2801" s="124"/>
      <c r="Q2801" s="124"/>
      <c r="R2801" s="124"/>
      <c r="S2801" s="124"/>
    </row>
    <row r="2802" spans="13:19" x14ac:dyDescent="0.25">
      <c r="M2802" s="8"/>
      <c r="N2802" s="124"/>
      <c r="O2802" s="124"/>
      <c r="P2802" s="124"/>
      <c r="Q2802" s="124"/>
      <c r="R2802" s="124"/>
      <c r="S2802" s="124"/>
    </row>
    <row r="2803" spans="13:19" x14ac:dyDescent="0.25">
      <c r="M2803" s="8"/>
      <c r="N2803" s="124"/>
      <c r="O2803" s="124"/>
      <c r="P2803" s="124"/>
      <c r="Q2803" s="124"/>
      <c r="R2803" s="124"/>
      <c r="S2803" s="124"/>
    </row>
    <row r="2804" spans="13:19" x14ac:dyDescent="0.25">
      <c r="M2804" s="8"/>
      <c r="N2804" s="124"/>
      <c r="O2804" s="124"/>
      <c r="P2804" s="124"/>
      <c r="Q2804" s="124"/>
      <c r="R2804" s="124"/>
      <c r="S2804" s="124"/>
    </row>
    <row r="2805" spans="13:19" x14ac:dyDescent="0.25">
      <c r="M2805" s="8"/>
      <c r="N2805" s="124"/>
      <c r="O2805" s="124"/>
      <c r="P2805" s="124"/>
      <c r="Q2805" s="124"/>
      <c r="R2805" s="124"/>
      <c r="S2805" s="124"/>
    </row>
    <row r="2806" spans="13:19" x14ac:dyDescent="0.25">
      <c r="M2806" s="8"/>
      <c r="N2806" s="124"/>
      <c r="O2806" s="124"/>
      <c r="P2806" s="124"/>
      <c r="Q2806" s="124"/>
      <c r="R2806" s="124"/>
      <c r="S2806" s="124"/>
    </row>
    <row r="2807" spans="13:19" x14ac:dyDescent="0.25">
      <c r="M2807" s="8"/>
      <c r="N2807" s="124"/>
      <c r="O2807" s="124"/>
      <c r="P2807" s="124"/>
      <c r="Q2807" s="124"/>
      <c r="R2807" s="124"/>
      <c r="S2807" s="124"/>
    </row>
    <row r="2808" spans="13:19" x14ac:dyDescent="0.25">
      <c r="M2808" s="8"/>
      <c r="N2808" s="124"/>
      <c r="O2808" s="124"/>
      <c r="P2808" s="124"/>
      <c r="Q2808" s="124"/>
      <c r="R2808" s="124"/>
      <c r="S2808" s="124"/>
    </row>
    <row r="2809" spans="13:19" x14ac:dyDescent="0.25">
      <c r="M2809" s="8"/>
      <c r="N2809" s="124"/>
      <c r="O2809" s="124"/>
      <c r="P2809" s="124"/>
      <c r="Q2809" s="124"/>
      <c r="R2809" s="124"/>
      <c r="S2809" s="124"/>
    </row>
    <row r="2810" spans="13:19" x14ac:dyDescent="0.25">
      <c r="M2810" s="8"/>
      <c r="N2810" s="124"/>
      <c r="O2810" s="124"/>
      <c r="P2810" s="124"/>
      <c r="Q2810" s="124"/>
      <c r="R2810" s="124"/>
      <c r="S2810" s="124"/>
    </row>
    <row r="2811" spans="13:19" x14ac:dyDescent="0.25">
      <c r="M2811" s="8"/>
      <c r="N2811" s="124"/>
      <c r="O2811" s="124"/>
      <c r="P2811" s="124"/>
      <c r="Q2811" s="124"/>
      <c r="R2811" s="124"/>
      <c r="S2811" s="124"/>
    </row>
    <row r="2812" spans="13:19" x14ac:dyDescent="0.25">
      <c r="M2812" s="8"/>
      <c r="N2812" s="124"/>
      <c r="O2812" s="124"/>
      <c r="P2812" s="124"/>
      <c r="Q2812" s="124"/>
      <c r="R2812" s="124"/>
      <c r="S2812" s="124"/>
    </row>
    <row r="2813" spans="13:19" x14ac:dyDescent="0.25">
      <c r="M2813" s="8"/>
      <c r="N2813" s="124"/>
      <c r="O2813" s="124"/>
      <c r="P2813" s="124"/>
      <c r="Q2813" s="124"/>
      <c r="R2813" s="124"/>
      <c r="S2813" s="124"/>
    </row>
    <row r="2814" spans="13:19" x14ac:dyDescent="0.25">
      <c r="M2814" s="8"/>
      <c r="N2814" s="124"/>
      <c r="O2814" s="124"/>
      <c r="P2814" s="124"/>
      <c r="Q2814" s="124"/>
      <c r="R2814" s="124"/>
      <c r="S2814" s="124"/>
    </row>
    <row r="2815" spans="13:19" x14ac:dyDescent="0.25">
      <c r="M2815" s="8"/>
      <c r="N2815" s="124"/>
      <c r="O2815" s="124"/>
      <c r="P2815" s="124"/>
      <c r="Q2815" s="124"/>
      <c r="R2815" s="124"/>
      <c r="S2815" s="124"/>
    </row>
    <row r="2816" spans="13:19" x14ac:dyDescent="0.25">
      <c r="M2816" s="8"/>
      <c r="N2816" s="124"/>
      <c r="O2816" s="124"/>
      <c r="P2816" s="124"/>
      <c r="Q2816" s="124"/>
      <c r="R2816" s="124"/>
      <c r="S2816" s="124"/>
    </row>
    <row r="2817" spans="13:19" x14ac:dyDescent="0.25">
      <c r="M2817" s="8"/>
      <c r="N2817" s="124"/>
      <c r="O2817" s="124"/>
      <c r="P2817" s="124"/>
      <c r="Q2817" s="124"/>
      <c r="R2817" s="124"/>
      <c r="S2817" s="124"/>
    </row>
    <row r="2818" spans="13:19" x14ac:dyDescent="0.25">
      <c r="M2818" s="8"/>
      <c r="N2818" s="124"/>
      <c r="O2818" s="124"/>
      <c r="P2818" s="124"/>
      <c r="Q2818" s="124"/>
      <c r="R2818" s="124"/>
      <c r="S2818" s="124"/>
    </row>
    <row r="2819" spans="13:19" x14ac:dyDescent="0.25">
      <c r="M2819" s="8"/>
      <c r="N2819" s="124"/>
      <c r="O2819" s="124"/>
      <c r="P2819" s="124"/>
      <c r="Q2819" s="124"/>
      <c r="R2819" s="124"/>
      <c r="S2819" s="124"/>
    </row>
    <row r="2820" spans="13:19" x14ac:dyDescent="0.25">
      <c r="M2820" s="8"/>
      <c r="N2820" s="124"/>
      <c r="O2820" s="124"/>
      <c r="P2820" s="124"/>
      <c r="Q2820" s="124"/>
      <c r="R2820" s="124"/>
      <c r="S2820" s="124"/>
    </row>
    <row r="2821" spans="13:19" x14ac:dyDescent="0.25">
      <c r="M2821" s="8"/>
      <c r="N2821" s="124"/>
      <c r="O2821" s="124"/>
      <c r="P2821" s="124"/>
      <c r="Q2821" s="124"/>
      <c r="R2821" s="124"/>
      <c r="S2821" s="124"/>
    </row>
    <row r="2822" spans="13:19" x14ac:dyDescent="0.25">
      <c r="M2822" s="8"/>
      <c r="N2822" s="124"/>
      <c r="O2822" s="124"/>
      <c r="P2822" s="124"/>
      <c r="Q2822" s="124"/>
      <c r="R2822" s="124"/>
      <c r="S2822" s="124"/>
    </row>
    <row r="2823" spans="13:19" x14ac:dyDescent="0.25">
      <c r="M2823" s="8"/>
      <c r="N2823" s="124"/>
      <c r="O2823" s="124"/>
      <c r="P2823" s="124"/>
      <c r="Q2823" s="124"/>
      <c r="R2823" s="124"/>
      <c r="S2823" s="124"/>
    </row>
    <row r="2824" spans="13:19" x14ac:dyDescent="0.25">
      <c r="M2824" s="8"/>
      <c r="N2824" s="124"/>
      <c r="O2824" s="124"/>
      <c r="P2824" s="124"/>
      <c r="Q2824" s="124"/>
      <c r="R2824" s="124"/>
      <c r="S2824" s="124"/>
    </row>
    <row r="2825" spans="13:19" x14ac:dyDescent="0.25">
      <c r="M2825" s="8"/>
      <c r="N2825" s="124"/>
      <c r="O2825" s="124"/>
      <c r="P2825" s="124"/>
      <c r="Q2825" s="124"/>
      <c r="R2825" s="124"/>
      <c r="S2825" s="124"/>
    </row>
    <row r="2826" spans="13:19" x14ac:dyDescent="0.25">
      <c r="M2826" s="8"/>
      <c r="N2826" s="124"/>
      <c r="O2826" s="124"/>
      <c r="P2826" s="124"/>
      <c r="Q2826" s="124"/>
      <c r="R2826" s="124"/>
      <c r="S2826" s="124"/>
    </row>
    <row r="2827" spans="13:19" x14ac:dyDescent="0.25">
      <c r="M2827" s="8"/>
      <c r="N2827" s="124"/>
      <c r="O2827" s="124"/>
      <c r="P2827" s="124"/>
      <c r="Q2827" s="124"/>
      <c r="R2827" s="124"/>
      <c r="S2827" s="124"/>
    </row>
    <row r="2828" spans="13:19" x14ac:dyDescent="0.25">
      <c r="M2828" s="8"/>
      <c r="N2828" s="124"/>
      <c r="O2828" s="124"/>
      <c r="P2828" s="124"/>
      <c r="Q2828" s="124"/>
      <c r="R2828" s="124"/>
      <c r="S2828" s="124"/>
    </row>
    <row r="2829" spans="13:19" x14ac:dyDescent="0.25">
      <c r="M2829" s="8"/>
      <c r="N2829" s="124"/>
      <c r="O2829" s="124"/>
      <c r="P2829" s="124"/>
      <c r="Q2829" s="124"/>
      <c r="R2829" s="124"/>
      <c r="S2829" s="124"/>
    </row>
    <row r="2830" spans="13:19" x14ac:dyDescent="0.25">
      <c r="M2830" s="8"/>
      <c r="N2830" s="124"/>
      <c r="O2830" s="124"/>
      <c r="P2830" s="124"/>
      <c r="Q2830" s="124"/>
      <c r="R2830" s="124"/>
      <c r="S2830" s="124"/>
    </row>
    <row r="2831" spans="13:19" x14ac:dyDescent="0.25">
      <c r="M2831" s="8"/>
      <c r="N2831" s="124"/>
      <c r="O2831" s="124"/>
      <c r="P2831" s="124"/>
      <c r="Q2831" s="124"/>
      <c r="R2831" s="124"/>
      <c r="S2831" s="124"/>
    </row>
    <row r="2832" spans="13:19" x14ac:dyDescent="0.25">
      <c r="M2832" s="8"/>
      <c r="N2832" s="124"/>
      <c r="O2832" s="124"/>
      <c r="P2832" s="124"/>
      <c r="Q2832" s="124"/>
      <c r="R2832" s="124"/>
      <c r="S2832" s="124"/>
    </row>
    <row r="2833" spans="13:19" x14ac:dyDescent="0.25">
      <c r="M2833" s="8"/>
      <c r="N2833" s="124"/>
      <c r="O2833" s="124"/>
      <c r="P2833" s="124"/>
      <c r="Q2833" s="124"/>
      <c r="R2833" s="124"/>
      <c r="S2833" s="124"/>
    </row>
    <row r="2834" spans="13:19" x14ac:dyDescent="0.25">
      <c r="M2834" s="8"/>
      <c r="N2834" s="124"/>
      <c r="O2834" s="124"/>
      <c r="P2834" s="124"/>
      <c r="Q2834" s="124"/>
      <c r="R2834" s="124"/>
      <c r="S2834" s="124"/>
    </row>
    <row r="2835" spans="13:19" x14ac:dyDescent="0.25">
      <c r="M2835" s="8"/>
      <c r="N2835" s="124"/>
      <c r="O2835" s="124"/>
      <c r="P2835" s="124"/>
      <c r="Q2835" s="124"/>
      <c r="R2835" s="124"/>
      <c r="S2835" s="124"/>
    </row>
    <row r="2836" spans="13:19" x14ac:dyDescent="0.25">
      <c r="M2836" s="8"/>
      <c r="N2836" s="124"/>
      <c r="O2836" s="124"/>
      <c r="P2836" s="124"/>
      <c r="Q2836" s="124"/>
      <c r="R2836" s="124"/>
      <c r="S2836" s="124"/>
    </row>
    <row r="2837" spans="13:19" x14ac:dyDescent="0.25">
      <c r="M2837" s="8"/>
      <c r="N2837" s="124"/>
      <c r="O2837" s="124"/>
      <c r="P2837" s="124"/>
      <c r="Q2837" s="124"/>
      <c r="R2837" s="124"/>
      <c r="S2837" s="124"/>
    </row>
    <row r="2838" spans="13:19" x14ac:dyDescent="0.25">
      <c r="M2838" s="8"/>
      <c r="N2838" s="124"/>
      <c r="O2838" s="124"/>
      <c r="P2838" s="124"/>
      <c r="Q2838" s="124"/>
      <c r="R2838" s="124"/>
      <c r="S2838" s="124"/>
    </row>
    <row r="2839" spans="13:19" x14ac:dyDescent="0.25">
      <c r="M2839" s="8"/>
      <c r="N2839" s="124"/>
      <c r="O2839" s="124"/>
      <c r="P2839" s="124"/>
      <c r="Q2839" s="124"/>
      <c r="R2839" s="124"/>
      <c r="S2839" s="124"/>
    </row>
    <row r="2840" spans="13:19" x14ac:dyDescent="0.25">
      <c r="M2840" s="8"/>
      <c r="N2840" s="124"/>
      <c r="O2840" s="124"/>
      <c r="P2840" s="124"/>
      <c r="Q2840" s="124"/>
      <c r="R2840" s="124"/>
      <c r="S2840" s="124"/>
    </row>
    <row r="2841" spans="13:19" x14ac:dyDescent="0.25">
      <c r="M2841" s="8"/>
      <c r="N2841" s="124"/>
      <c r="O2841" s="124"/>
      <c r="P2841" s="124"/>
      <c r="Q2841" s="124"/>
      <c r="R2841" s="124"/>
      <c r="S2841" s="124"/>
    </row>
    <row r="2842" spans="13:19" x14ac:dyDescent="0.25">
      <c r="M2842" s="8"/>
      <c r="N2842" s="124"/>
      <c r="O2842" s="124"/>
      <c r="P2842" s="124"/>
      <c r="Q2842" s="124"/>
      <c r="R2842" s="124"/>
      <c r="S2842" s="124"/>
    </row>
    <row r="2843" spans="13:19" x14ac:dyDescent="0.25">
      <c r="M2843" s="8"/>
      <c r="N2843" s="124"/>
      <c r="O2843" s="124"/>
      <c r="P2843" s="124"/>
      <c r="Q2843" s="124"/>
      <c r="R2843" s="124"/>
      <c r="S2843" s="124"/>
    </row>
    <row r="2844" spans="13:19" x14ac:dyDescent="0.25">
      <c r="M2844" s="8"/>
      <c r="N2844" s="124"/>
      <c r="O2844" s="124"/>
      <c r="P2844" s="124"/>
      <c r="Q2844" s="124"/>
      <c r="R2844" s="124"/>
      <c r="S2844" s="124"/>
    </row>
    <row r="2845" spans="13:19" x14ac:dyDescent="0.25">
      <c r="M2845" s="8"/>
      <c r="N2845" s="124"/>
      <c r="O2845" s="124"/>
      <c r="P2845" s="124"/>
      <c r="Q2845" s="124"/>
      <c r="R2845" s="124"/>
      <c r="S2845" s="124"/>
    </row>
    <row r="2846" spans="13:19" x14ac:dyDescent="0.25">
      <c r="M2846" s="8"/>
      <c r="N2846" s="124"/>
      <c r="O2846" s="124"/>
      <c r="P2846" s="124"/>
      <c r="Q2846" s="124"/>
      <c r="R2846" s="124"/>
      <c r="S2846" s="124"/>
    </row>
    <row r="2847" spans="13:19" x14ac:dyDescent="0.25">
      <c r="M2847" s="8"/>
      <c r="N2847" s="124"/>
      <c r="O2847" s="124"/>
      <c r="P2847" s="124"/>
      <c r="Q2847" s="124"/>
      <c r="R2847" s="124"/>
      <c r="S2847" s="124"/>
    </row>
    <row r="2848" spans="13:19" x14ac:dyDescent="0.25">
      <c r="M2848" s="8"/>
      <c r="N2848" s="124"/>
      <c r="O2848" s="124"/>
      <c r="P2848" s="124"/>
      <c r="Q2848" s="124"/>
      <c r="R2848" s="124"/>
      <c r="S2848" s="124"/>
    </row>
    <row r="2849" spans="13:19" x14ac:dyDescent="0.25">
      <c r="M2849" s="8"/>
      <c r="N2849" s="124"/>
      <c r="O2849" s="124"/>
      <c r="P2849" s="124"/>
      <c r="Q2849" s="124"/>
      <c r="R2849" s="124"/>
      <c r="S2849" s="124"/>
    </row>
    <row r="2850" spans="13:19" x14ac:dyDescent="0.25">
      <c r="M2850" s="8"/>
      <c r="N2850" s="124"/>
      <c r="O2850" s="124"/>
      <c r="P2850" s="124"/>
      <c r="Q2850" s="124"/>
      <c r="R2850" s="124"/>
      <c r="S2850" s="124"/>
    </row>
    <row r="2851" spans="13:19" x14ac:dyDescent="0.25">
      <c r="M2851" s="8"/>
      <c r="N2851" s="124"/>
      <c r="O2851" s="124"/>
      <c r="P2851" s="124"/>
      <c r="Q2851" s="124"/>
      <c r="R2851" s="124"/>
      <c r="S2851" s="124"/>
    </row>
    <row r="2852" spans="13:19" x14ac:dyDescent="0.25">
      <c r="M2852" s="8"/>
      <c r="N2852" s="124"/>
      <c r="O2852" s="124"/>
      <c r="P2852" s="124"/>
      <c r="Q2852" s="124"/>
      <c r="R2852" s="124"/>
      <c r="S2852" s="124"/>
    </row>
    <row r="2853" spans="13:19" x14ac:dyDescent="0.25">
      <c r="M2853" s="8"/>
      <c r="N2853" s="124"/>
      <c r="O2853" s="124"/>
      <c r="P2853" s="124"/>
      <c r="Q2853" s="124"/>
      <c r="R2853" s="124"/>
      <c r="S2853" s="124"/>
    </row>
    <row r="2854" spans="13:19" x14ac:dyDescent="0.25">
      <c r="M2854" s="8"/>
      <c r="N2854" s="124"/>
      <c r="O2854" s="124"/>
      <c r="P2854" s="124"/>
      <c r="Q2854" s="124"/>
      <c r="R2854" s="124"/>
      <c r="S2854" s="124"/>
    </row>
    <row r="2855" spans="13:19" x14ac:dyDescent="0.25">
      <c r="M2855" s="8"/>
      <c r="N2855" s="124"/>
      <c r="O2855" s="124"/>
      <c r="P2855" s="124"/>
      <c r="Q2855" s="124"/>
      <c r="R2855" s="124"/>
      <c r="S2855" s="124"/>
    </row>
    <row r="2856" spans="13:19" x14ac:dyDescent="0.25">
      <c r="M2856" s="8"/>
      <c r="N2856" s="124"/>
      <c r="O2856" s="124"/>
      <c r="P2856" s="124"/>
      <c r="Q2856" s="124"/>
      <c r="R2856" s="124"/>
      <c r="S2856" s="124"/>
    </row>
    <row r="2857" spans="13:19" x14ac:dyDescent="0.25">
      <c r="M2857" s="8"/>
      <c r="N2857" s="124"/>
      <c r="O2857" s="124"/>
      <c r="P2857" s="124"/>
      <c r="Q2857" s="124"/>
      <c r="R2857" s="124"/>
      <c r="S2857" s="124"/>
    </row>
    <row r="2858" spans="13:19" x14ac:dyDescent="0.25">
      <c r="M2858" s="8"/>
      <c r="N2858" s="124"/>
      <c r="O2858" s="124"/>
      <c r="P2858" s="124"/>
      <c r="Q2858" s="124"/>
      <c r="R2858" s="124"/>
      <c r="S2858" s="124"/>
    </row>
    <row r="2859" spans="13:19" x14ac:dyDescent="0.25">
      <c r="M2859" s="8"/>
      <c r="N2859" s="124"/>
      <c r="O2859" s="124"/>
      <c r="P2859" s="124"/>
      <c r="Q2859" s="124"/>
      <c r="R2859" s="124"/>
      <c r="S2859" s="124"/>
    </row>
    <row r="2860" spans="13:19" x14ac:dyDescent="0.25">
      <c r="M2860" s="8"/>
      <c r="N2860" s="124"/>
      <c r="O2860" s="124"/>
      <c r="P2860" s="124"/>
      <c r="Q2860" s="124"/>
      <c r="R2860" s="124"/>
      <c r="S2860" s="124"/>
    </row>
    <row r="2861" spans="13:19" x14ac:dyDescent="0.25">
      <c r="M2861" s="8"/>
      <c r="N2861" s="124"/>
      <c r="O2861" s="124"/>
      <c r="P2861" s="124"/>
      <c r="Q2861" s="124"/>
      <c r="R2861" s="124"/>
      <c r="S2861" s="124"/>
    </row>
    <row r="2862" spans="13:19" x14ac:dyDescent="0.25">
      <c r="M2862" s="8"/>
      <c r="N2862" s="124"/>
      <c r="O2862" s="124"/>
      <c r="P2862" s="124"/>
      <c r="Q2862" s="124"/>
      <c r="R2862" s="124"/>
      <c r="S2862" s="124"/>
    </row>
    <row r="2863" spans="13:19" x14ac:dyDescent="0.25">
      <c r="M2863" s="8"/>
      <c r="N2863" s="124"/>
      <c r="O2863" s="124"/>
      <c r="P2863" s="124"/>
      <c r="Q2863" s="124"/>
      <c r="R2863" s="124"/>
      <c r="S2863" s="124"/>
    </row>
    <row r="2864" spans="13:19" x14ac:dyDescent="0.25">
      <c r="M2864" s="8"/>
      <c r="N2864" s="124"/>
      <c r="O2864" s="124"/>
      <c r="P2864" s="124"/>
      <c r="Q2864" s="124"/>
      <c r="R2864" s="124"/>
      <c r="S2864" s="124"/>
    </row>
    <row r="2865" spans="13:19" x14ac:dyDescent="0.25">
      <c r="M2865" s="8"/>
      <c r="N2865" s="124"/>
      <c r="O2865" s="124"/>
      <c r="P2865" s="124"/>
      <c r="Q2865" s="124"/>
      <c r="R2865" s="124"/>
      <c r="S2865" s="124"/>
    </row>
    <row r="2866" spans="13:19" x14ac:dyDescent="0.25">
      <c r="M2866" s="8"/>
      <c r="N2866" s="124"/>
      <c r="O2866" s="124"/>
      <c r="P2866" s="124"/>
      <c r="Q2866" s="124"/>
      <c r="R2866" s="124"/>
      <c r="S2866" s="124"/>
    </row>
    <row r="2867" spans="13:19" x14ac:dyDescent="0.25">
      <c r="M2867" s="8"/>
      <c r="N2867" s="124"/>
      <c r="O2867" s="124"/>
      <c r="P2867" s="124"/>
      <c r="Q2867" s="124"/>
      <c r="R2867" s="124"/>
      <c r="S2867" s="124"/>
    </row>
    <row r="2868" spans="13:19" x14ac:dyDescent="0.25">
      <c r="M2868" s="8"/>
      <c r="N2868" s="124"/>
      <c r="O2868" s="124"/>
      <c r="P2868" s="124"/>
      <c r="Q2868" s="124"/>
      <c r="R2868" s="124"/>
      <c r="S2868" s="124"/>
    </row>
    <row r="2869" spans="13:19" x14ac:dyDescent="0.25">
      <c r="M2869" s="8"/>
      <c r="N2869" s="124"/>
      <c r="O2869" s="124"/>
      <c r="P2869" s="124"/>
      <c r="Q2869" s="124"/>
      <c r="R2869" s="124"/>
      <c r="S2869" s="124"/>
    </row>
    <row r="2870" spans="13:19" x14ac:dyDescent="0.25">
      <c r="M2870" s="8"/>
      <c r="N2870" s="124"/>
      <c r="O2870" s="124"/>
      <c r="P2870" s="124"/>
      <c r="Q2870" s="124"/>
      <c r="R2870" s="124"/>
      <c r="S2870" s="124"/>
    </row>
    <row r="2871" spans="13:19" x14ac:dyDescent="0.25">
      <c r="M2871" s="8"/>
      <c r="N2871" s="124"/>
      <c r="O2871" s="124"/>
      <c r="P2871" s="124"/>
      <c r="Q2871" s="124"/>
      <c r="R2871" s="124"/>
      <c r="S2871" s="124"/>
    </row>
    <row r="2872" spans="13:19" x14ac:dyDescent="0.25">
      <c r="M2872" s="8"/>
      <c r="N2872" s="124"/>
      <c r="O2872" s="124"/>
      <c r="P2872" s="124"/>
      <c r="Q2872" s="124"/>
      <c r="R2872" s="124"/>
      <c r="S2872" s="124"/>
    </row>
    <row r="2873" spans="13:19" x14ac:dyDescent="0.25">
      <c r="M2873" s="8"/>
      <c r="N2873" s="124"/>
      <c r="O2873" s="124"/>
      <c r="P2873" s="124"/>
      <c r="Q2873" s="124"/>
      <c r="R2873" s="124"/>
      <c r="S2873" s="124"/>
    </row>
    <row r="2874" spans="13:19" x14ac:dyDescent="0.25">
      <c r="M2874" s="8"/>
      <c r="N2874" s="124"/>
      <c r="O2874" s="124"/>
      <c r="P2874" s="124"/>
      <c r="Q2874" s="124"/>
      <c r="R2874" s="124"/>
      <c r="S2874" s="124"/>
    </row>
    <row r="2875" spans="13:19" x14ac:dyDescent="0.25">
      <c r="M2875" s="8"/>
      <c r="N2875" s="124"/>
      <c r="O2875" s="124"/>
      <c r="P2875" s="124"/>
      <c r="Q2875" s="124"/>
      <c r="R2875" s="124"/>
      <c r="S2875" s="124"/>
    </row>
    <row r="2876" spans="13:19" x14ac:dyDescent="0.25">
      <c r="M2876" s="8"/>
      <c r="N2876" s="124"/>
      <c r="O2876" s="124"/>
      <c r="P2876" s="124"/>
      <c r="Q2876" s="124"/>
      <c r="R2876" s="124"/>
      <c r="S2876" s="124"/>
    </row>
    <row r="2877" spans="13:19" x14ac:dyDescent="0.25">
      <c r="M2877" s="8"/>
      <c r="N2877" s="124"/>
      <c r="O2877" s="124"/>
      <c r="P2877" s="124"/>
      <c r="Q2877" s="124"/>
      <c r="R2877" s="124"/>
      <c r="S2877" s="124"/>
    </row>
    <row r="2878" spans="13:19" x14ac:dyDescent="0.25">
      <c r="M2878" s="8"/>
      <c r="N2878" s="124"/>
      <c r="O2878" s="124"/>
      <c r="P2878" s="124"/>
      <c r="Q2878" s="124"/>
      <c r="R2878" s="124"/>
      <c r="S2878" s="124"/>
    </row>
    <row r="2879" spans="13:19" x14ac:dyDescent="0.25">
      <c r="M2879" s="8"/>
      <c r="N2879" s="124"/>
      <c r="O2879" s="124"/>
      <c r="P2879" s="124"/>
      <c r="Q2879" s="124"/>
      <c r="R2879" s="124"/>
      <c r="S2879" s="124"/>
    </row>
    <row r="2880" spans="13:19" x14ac:dyDescent="0.25">
      <c r="M2880" s="8"/>
      <c r="N2880" s="124"/>
      <c r="O2880" s="124"/>
      <c r="P2880" s="124"/>
      <c r="Q2880" s="124"/>
      <c r="R2880" s="124"/>
      <c r="S2880" s="124"/>
    </row>
    <row r="2881" spans="13:19" x14ac:dyDescent="0.25">
      <c r="M2881" s="8"/>
      <c r="N2881" s="124"/>
      <c r="O2881" s="124"/>
      <c r="P2881" s="124"/>
      <c r="Q2881" s="124"/>
      <c r="R2881" s="124"/>
      <c r="S2881" s="124"/>
    </row>
    <row r="2882" spans="13:19" x14ac:dyDescent="0.25">
      <c r="M2882" s="8"/>
      <c r="N2882" s="124"/>
      <c r="O2882" s="124"/>
      <c r="P2882" s="124"/>
      <c r="Q2882" s="124"/>
      <c r="R2882" s="124"/>
      <c r="S2882" s="124"/>
    </row>
    <row r="2883" spans="13:19" x14ac:dyDescent="0.25">
      <c r="M2883" s="8"/>
      <c r="N2883" s="124"/>
      <c r="O2883" s="124"/>
      <c r="P2883" s="124"/>
      <c r="Q2883" s="124"/>
      <c r="R2883" s="124"/>
      <c r="S2883" s="124"/>
    </row>
    <row r="2884" spans="13:19" x14ac:dyDescent="0.25">
      <c r="M2884" s="8"/>
      <c r="N2884" s="124"/>
      <c r="O2884" s="124"/>
      <c r="P2884" s="124"/>
      <c r="Q2884" s="124"/>
      <c r="R2884" s="124"/>
      <c r="S2884" s="124"/>
    </row>
    <row r="2885" spans="13:19" x14ac:dyDescent="0.25">
      <c r="M2885" s="8"/>
      <c r="N2885" s="124"/>
      <c r="O2885" s="124"/>
      <c r="P2885" s="124"/>
      <c r="Q2885" s="124"/>
      <c r="R2885" s="124"/>
      <c r="S2885" s="124"/>
    </row>
    <row r="2886" spans="13:19" x14ac:dyDescent="0.25">
      <c r="M2886" s="8"/>
      <c r="N2886" s="124"/>
      <c r="O2886" s="124"/>
      <c r="P2886" s="124"/>
      <c r="Q2886" s="124"/>
      <c r="R2886" s="124"/>
      <c r="S2886" s="124"/>
    </row>
    <row r="2887" spans="13:19" x14ac:dyDescent="0.25">
      <c r="M2887" s="8"/>
      <c r="N2887" s="124"/>
      <c r="O2887" s="124"/>
      <c r="P2887" s="124"/>
      <c r="Q2887" s="124"/>
      <c r="R2887" s="124"/>
      <c r="S2887" s="124"/>
    </row>
    <row r="2888" spans="13:19" x14ac:dyDescent="0.25">
      <c r="M2888" s="8"/>
      <c r="N2888" s="124"/>
      <c r="O2888" s="124"/>
      <c r="P2888" s="124"/>
      <c r="Q2888" s="124"/>
      <c r="R2888" s="124"/>
      <c r="S2888" s="124"/>
    </row>
    <row r="2889" spans="13:19" x14ac:dyDescent="0.25">
      <c r="M2889" s="8"/>
      <c r="N2889" s="124"/>
      <c r="O2889" s="124"/>
      <c r="P2889" s="124"/>
      <c r="Q2889" s="124"/>
      <c r="R2889" s="124"/>
      <c r="S2889" s="124"/>
    </row>
    <row r="2890" spans="13:19" x14ac:dyDescent="0.25">
      <c r="M2890" s="8"/>
      <c r="N2890" s="124"/>
      <c r="O2890" s="124"/>
      <c r="P2890" s="124"/>
      <c r="Q2890" s="124"/>
      <c r="R2890" s="124"/>
      <c r="S2890" s="124"/>
    </row>
    <row r="2891" spans="13:19" x14ac:dyDescent="0.25">
      <c r="M2891" s="8"/>
      <c r="N2891" s="124"/>
      <c r="O2891" s="124"/>
      <c r="P2891" s="124"/>
      <c r="Q2891" s="124"/>
      <c r="R2891" s="124"/>
      <c r="S2891" s="124"/>
    </row>
    <row r="2892" spans="13:19" x14ac:dyDescent="0.25">
      <c r="M2892" s="8"/>
      <c r="N2892" s="124"/>
      <c r="O2892" s="124"/>
      <c r="P2892" s="124"/>
      <c r="Q2892" s="124"/>
      <c r="R2892" s="124"/>
      <c r="S2892" s="124"/>
    </row>
    <row r="2893" spans="13:19" x14ac:dyDescent="0.25">
      <c r="M2893" s="8"/>
      <c r="N2893" s="124"/>
      <c r="O2893" s="124"/>
      <c r="P2893" s="124"/>
      <c r="Q2893" s="124"/>
      <c r="R2893" s="124"/>
      <c r="S2893" s="124"/>
    </row>
    <row r="2894" spans="13:19" x14ac:dyDescent="0.25">
      <c r="M2894" s="8"/>
      <c r="N2894" s="124"/>
      <c r="O2894" s="124"/>
      <c r="P2894" s="124"/>
      <c r="Q2894" s="124"/>
      <c r="R2894" s="124"/>
      <c r="S2894" s="124"/>
    </row>
    <row r="2895" spans="13:19" x14ac:dyDescent="0.25">
      <c r="M2895" s="8"/>
      <c r="N2895" s="124"/>
      <c r="O2895" s="124"/>
      <c r="P2895" s="124"/>
      <c r="Q2895" s="124"/>
      <c r="R2895" s="124"/>
      <c r="S2895" s="124"/>
    </row>
    <row r="2896" spans="13:19" x14ac:dyDescent="0.25">
      <c r="M2896" s="8"/>
      <c r="N2896" s="124"/>
      <c r="O2896" s="124"/>
      <c r="P2896" s="124"/>
      <c r="Q2896" s="124"/>
      <c r="R2896" s="124"/>
      <c r="S2896" s="124"/>
    </row>
    <row r="2897" spans="13:19" x14ac:dyDescent="0.25">
      <c r="M2897" s="8"/>
      <c r="N2897" s="124"/>
      <c r="O2897" s="124"/>
      <c r="P2897" s="124"/>
      <c r="Q2897" s="124"/>
      <c r="R2897" s="124"/>
      <c r="S2897" s="124"/>
    </row>
    <row r="2898" spans="13:19" x14ac:dyDescent="0.25">
      <c r="M2898" s="8"/>
      <c r="N2898" s="124"/>
      <c r="O2898" s="124"/>
      <c r="P2898" s="124"/>
      <c r="Q2898" s="124"/>
      <c r="R2898" s="124"/>
      <c r="S2898" s="124"/>
    </row>
    <row r="2899" spans="13:19" x14ac:dyDescent="0.25">
      <c r="M2899" s="8"/>
      <c r="N2899" s="124"/>
      <c r="O2899" s="124"/>
      <c r="P2899" s="124"/>
      <c r="Q2899" s="124"/>
      <c r="R2899" s="124"/>
      <c r="S2899" s="124"/>
    </row>
    <row r="2900" spans="13:19" x14ac:dyDescent="0.25">
      <c r="M2900" s="8"/>
      <c r="N2900" s="124"/>
      <c r="O2900" s="124"/>
      <c r="P2900" s="124"/>
      <c r="Q2900" s="124"/>
      <c r="R2900" s="124"/>
      <c r="S2900" s="124"/>
    </row>
    <row r="2901" spans="13:19" x14ac:dyDescent="0.25">
      <c r="M2901" s="8"/>
      <c r="N2901" s="124"/>
      <c r="O2901" s="124"/>
      <c r="P2901" s="124"/>
      <c r="Q2901" s="124"/>
      <c r="R2901" s="124"/>
      <c r="S2901" s="124"/>
    </row>
    <row r="2902" spans="13:19" x14ac:dyDescent="0.25">
      <c r="M2902" s="8"/>
      <c r="N2902" s="124"/>
      <c r="O2902" s="124"/>
      <c r="P2902" s="124"/>
      <c r="Q2902" s="124"/>
      <c r="R2902" s="124"/>
      <c r="S2902" s="124"/>
    </row>
    <row r="2903" spans="13:19" x14ac:dyDescent="0.25">
      <c r="M2903" s="8"/>
      <c r="N2903" s="124"/>
      <c r="O2903" s="124"/>
      <c r="P2903" s="124"/>
      <c r="Q2903" s="124"/>
      <c r="R2903" s="124"/>
      <c r="S2903" s="124"/>
    </row>
    <row r="2904" spans="13:19" x14ac:dyDescent="0.25">
      <c r="M2904" s="8"/>
      <c r="N2904" s="124"/>
      <c r="O2904" s="124"/>
      <c r="P2904" s="124"/>
      <c r="Q2904" s="124"/>
      <c r="R2904" s="124"/>
      <c r="S2904" s="124"/>
    </row>
    <row r="2905" spans="13:19" x14ac:dyDescent="0.25">
      <c r="M2905" s="8"/>
      <c r="N2905" s="124"/>
      <c r="O2905" s="124"/>
      <c r="P2905" s="124"/>
      <c r="Q2905" s="124"/>
      <c r="R2905" s="124"/>
      <c r="S2905" s="124"/>
    </row>
    <row r="2906" spans="13:19" x14ac:dyDescent="0.25">
      <c r="M2906" s="8"/>
      <c r="N2906" s="124"/>
      <c r="O2906" s="124"/>
      <c r="P2906" s="124"/>
      <c r="Q2906" s="124"/>
      <c r="R2906" s="124"/>
      <c r="S2906" s="124"/>
    </row>
    <row r="2907" spans="13:19" x14ac:dyDescent="0.25">
      <c r="M2907" s="8"/>
      <c r="N2907" s="124"/>
      <c r="O2907" s="124"/>
      <c r="P2907" s="124"/>
      <c r="Q2907" s="124"/>
      <c r="R2907" s="124"/>
      <c r="S2907" s="124"/>
    </row>
    <row r="2908" spans="13:19" x14ac:dyDescent="0.25">
      <c r="M2908" s="8"/>
      <c r="N2908" s="124"/>
      <c r="O2908" s="124"/>
      <c r="P2908" s="124"/>
      <c r="Q2908" s="124"/>
      <c r="R2908" s="124"/>
      <c r="S2908" s="124"/>
    </row>
    <row r="2909" spans="13:19" x14ac:dyDescent="0.25">
      <c r="M2909" s="8"/>
      <c r="N2909" s="124"/>
      <c r="O2909" s="124"/>
      <c r="P2909" s="124"/>
      <c r="Q2909" s="124"/>
      <c r="R2909" s="124"/>
      <c r="S2909" s="124"/>
    </row>
    <row r="2910" spans="13:19" x14ac:dyDescent="0.25">
      <c r="M2910" s="8"/>
      <c r="N2910" s="124"/>
      <c r="O2910" s="124"/>
      <c r="P2910" s="124"/>
      <c r="Q2910" s="124"/>
      <c r="R2910" s="124"/>
      <c r="S2910" s="124"/>
    </row>
    <row r="2911" spans="13:19" x14ac:dyDescent="0.25">
      <c r="M2911" s="8"/>
      <c r="N2911" s="124"/>
      <c r="O2911" s="124"/>
      <c r="P2911" s="124"/>
      <c r="Q2911" s="124"/>
      <c r="R2911" s="124"/>
      <c r="S2911" s="124"/>
    </row>
    <row r="2912" spans="13:19" x14ac:dyDescent="0.25">
      <c r="M2912" s="8"/>
      <c r="N2912" s="124"/>
      <c r="O2912" s="124"/>
      <c r="P2912" s="124"/>
      <c r="Q2912" s="124"/>
      <c r="R2912" s="124"/>
      <c r="S2912" s="124"/>
    </row>
    <row r="2913" spans="13:19" x14ac:dyDescent="0.25">
      <c r="M2913" s="8"/>
      <c r="N2913" s="124"/>
      <c r="O2913" s="124"/>
      <c r="P2913" s="124"/>
      <c r="Q2913" s="124"/>
      <c r="R2913" s="124"/>
      <c r="S2913" s="124"/>
    </row>
    <row r="2914" spans="13:19" x14ac:dyDescent="0.25">
      <c r="M2914" s="8"/>
      <c r="N2914" s="124"/>
      <c r="O2914" s="124"/>
      <c r="P2914" s="124"/>
      <c r="Q2914" s="124"/>
      <c r="R2914" s="124"/>
      <c r="S2914" s="124"/>
    </row>
    <row r="2915" spans="13:19" x14ac:dyDescent="0.25">
      <c r="M2915" s="8"/>
      <c r="N2915" s="124"/>
      <c r="O2915" s="124"/>
      <c r="P2915" s="124"/>
      <c r="Q2915" s="124"/>
      <c r="R2915" s="124"/>
      <c r="S2915" s="124"/>
    </row>
    <row r="2916" spans="13:19" x14ac:dyDescent="0.25">
      <c r="M2916" s="8"/>
      <c r="N2916" s="124"/>
      <c r="O2916" s="124"/>
      <c r="P2916" s="124"/>
      <c r="Q2916" s="124"/>
      <c r="R2916" s="124"/>
      <c r="S2916" s="124"/>
    </row>
    <row r="2917" spans="13:19" x14ac:dyDescent="0.25">
      <c r="M2917" s="8"/>
      <c r="N2917" s="124"/>
      <c r="O2917" s="124"/>
      <c r="P2917" s="124"/>
      <c r="Q2917" s="124"/>
      <c r="R2917" s="124"/>
      <c r="S2917" s="124"/>
    </row>
    <row r="2918" spans="13:19" x14ac:dyDescent="0.25">
      <c r="M2918" s="8"/>
      <c r="N2918" s="124"/>
      <c r="O2918" s="124"/>
      <c r="P2918" s="124"/>
      <c r="Q2918" s="124"/>
      <c r="R2918" s="124"/>
      <c r="S2918" s="124"/>
    </row>
    <row r="2919" spans="13:19" x14ac:dyDescent="0.25">
      <c r="M2919" s="8"/>
      <c r="N2919" s="124"/>
      <c r="O2919" s="124"/>
      <c r="P2919" s="124"/>
      <c r="Q2919" s="124"/>
      <c r="R2919" s="124"/>
      <c r="S2919" s="124"/>
    </row>
    <row r="2920" spans="13:19" x14ac:dyDescent="0.25">
      <c r="M2920" s="8"/>
      <c r="N2920" s="124"/>
      <c r="O2920" s="124"/>
      <c r="P2920" s="124"/>
      <c r="Q2920" s="124"/>
      <c r="R2920" s="124"/>
      <c r="S2920" s="124"/>
    </row>
    <row r="2921" spans="13:19" x14ac:dyDescent="0.25">
      <c r="M2921" s="8"/>
      <c r="N2921" s="124"/>
      <c r="O2921" s="124"/>
      <c r="P2921" s="124"/>
      <c r="Q2921" s="124"/>
      <c r="R2921" s="124"/>
      <c r="S2921" s="124"/>
    </row>
    <row r="2922" spans="13:19" x14ac:dyDescent="0.25">
      <c r="M2922" s="8"/>
      <c r="N2922" s="124"/>
      <c r="O2922" s="124"/>
      <c r="P2922" s="124"/>
      <c r="Q2922" s="124"/>
      <c r="R2922" s="124"/>
      <c r="S2922" s="124"/>
    </row>
    <row r="2923" spans="13:19" x14ac:dyDescent="0.25">
      <c r="M2923" s="8"/>
      <c r="N2923" s="124"/>
      <c r="O2923" s="124"/>
      <c r="P2923" s="124"/>
      <c r="Q2923" s="124"/>
      <c r="R2923" s="124"/>
      <c r="S2923" s="124"/>
    </row>
    <row r="2924" spans="13:19" x14ac:dyDescent="0.25">
      <c r="M2924" s="8"/>
      <c r="N2924" s="124"/>
      <c r="O2924" s="124"/>
      <c r="P2924" s="124"/>
      <c r="Q2924" s="124"/>
      <c r="R2924" s="124"/>
      <c r="S2924" s="124"/>
    </row>
    <row r="2925" spans="13:19" x14ac:dyDescent="0.25">
      <c r="M2925" s="8"/>
      <c r="N2925" s="124"/>
      <c r="O2925" s="124"/>
      <c r="P2925" s="124"/>
      <c r="Q2925" s="124"/>
      <c r="R2925" s="124"/>
      <c r="S2925" s="124"/>
    </row>
    <row r="2926" spans="13:19" x14ac:dyDescent="0.25">
      <c r="M2926" s="8"/>
      <c r="N2926" s="124"/>
      <c r="O2926" s="124"/>
      <c r="P2926" s="124"/>
      <c r="Q2926" s="124"/>
      <c r="R2926" s="124"/>
      <c r="S2926" s="124"/>
    </row>
    <row r="2927" spans="13:19" x14ac:dyDescent="0.25">
      <c r="M2927" s="8"/>
      <c r="N2927" s="124"/>
      <c r="O2927" s="124"/>
      <c r="P2927" s="124"/>
      <c r="Q2927" s="124"/>
      <c r="R2927" s="124"/>
      <c r="S2927" s="124"/>
    </row>
    <row r="2928" spans="13:19" x14ac:dyDescent="0.25">
      <c r="M2928" s="8"/>
      <c r="N2928" s="124"/>
      <c r="O2928" s="124"/>
      <c r="P2928" s="124"/>
      <c r="Q2928" s="124"/>
      <c r="R2928" s="124"/>
      <c r="S2928" s="124"/>
    </row>
    <row r="2929" spans="13:19" x14ac:dyDescent="0.25">
      <c r="M2929" s="8"/>
      <c r="N2929" s="124"/>
      <c r="O2929" s="124"/>
      <c r="P2929" s="124"/>
      <c r="Q2929" s="124"/>
      <c r="R2929" s="124"/>
      <c r="S2929" s="124"/>
    </row>
    <row r="2930" spans="13:19" x14ac:dyDescent="0.25">
      <c r="M2930" s="8"/>
      <c r="N2930" s="124"/>
      <c r="O2930" s="124"/>
      <c r="P2930" s="124"/>
      <c r="Q2930" s="124"/>
      <c r="R2930" s="124"/>
      <c r="S2930" s="124"/>
    </row>
    <row r="2931" spans="13:19" x14ac:dyDescent="0.25">
      <c r="M2931" s="8"/>
      <c r="N2931" s="124"/>
      <c r="O2931" s="124"/>
      <c r="P2931" s="124"/>
      <c r="Q2931" s="124"/>
      <c r="R2931" s="124"/>
      <c r="S2931" s="124"/>
    </row>
    <row r="2932" spans="13:19" x14ac:dyDescent="0.25">
      <c r="M2932" s="8"/>
      <c r="N2932" s="124"/>
      <c r="O2932" s="124"/>
      <c r="P2932" s="124"/>
      <c r="Q2932" s="124"/>
      <c r="R2932" s="124"/>
      <c r="S2932" s="124"/>
    </row>
    <row r="2933" spans="13:19" x14ac:dyDescent="0.25">
      <c r="M2933" s="8"/>
      <c r="N2933" s="124"/>
      <c r="O2933" s="124"/>
      <c r="P2933" s="124"/>
      <c r="Q2933" s="124"/>
      <c r="R2933" s="124"/>
      <c r="S2933" s="124"/>
    </row>
    <row r="2934" spans="13:19" x14ac:dyDescent="0.25">
      <c r="M2934" s="8"/>
      <c r="N2934" s="124"/>
      <c r="O2934" s="124"/>
      <c r="P2934" s="124"/>
      <c r="Q2934" s="124"/>
      <c r="R2934" s="124"/>
      <c r="S2934" s="124"/>
    </row>
    <row r="2935" spans="13:19" x14ac:dyDescent="0.25">
      <c r="M2935" s="8"/>
      <c r="N2935" s="124"/>
      <c r="O2935" s="124"/>
      <c r="P2935" s="124"/>
      <c r="Q2935" s="124"/>
      <c r="R2935" s="124"/>
      <c r="S2935" s="124"/>
    </row>
    <row r="2936" spans="13:19" x14ac:dyDescent="0.25">
      <c r="M2936" s="8"/>
      <c r="N2936" s="124"/>
      <c r="O2936" s="124"/>
      <c r="P2936" s="124"/>
      <c r="Q2936" s="124"/>
      <c r="R2936" s="124"/>
      <c r="S2936" s="124"/>
    </row>
    <row r="2937" spans="13:19" x14ac:dyDescent="0.25">
      <c r="M2937" s="8"/>
      <c r="N2937" s="124"/>
      <c r="O2937" s="124"/>
      <c r="P2937" s="124"/>
      <c r="Q2937" s="124"/>
      <c r="R2937" s="124"/>
      <c r="S2937" s="124"/>
    </row>
    <row r="2938" spans="13:19" x14ac:dyDescent="0.25">
      <c r="M2938" s="8"/>
      <c r="N2938" s="124"/>
      <c r="O2938" s="124"/>
      <c r="P2938" s="124"/>
      <c r="Q2938" s="124"/>
      <c r="R2938" s="124"/>
      <c r="S2938" s="124"/>
    </row>
    <row r="2939" spans="13:19" x14ac:dyDescent="0.25">
      <c r="M2939" s="8"/>
      <c r="N2939" s="124"/>
      <c r="O2939" s="124"/>
      <c r="P2939" s="124"/>
      <c r="Q2939" s="124"/>
      <c r="R2939" s="124"/>
      <c r="S2939" s="124"/>
    </row>
    <row r="2940" spans="13:19" x14ac:dyDescent="0.25">
      <c r="M2940" s="8"/>
      <c r="N2940" s="124"/>
      <c r="O2940" s="124"/>
      <c r="P2940" s="124"/>
      <c r="Q2940" s="124"/>
      <c r="R2940" s="124"/>
      <c r="S2940" s="124"/>
    </row>
    <row r="2941" spans="13:19" x14ac:dyDescent="0.25">
      <c r="M2941" s="8"/>
      <c r="N2941" s="124"/>
      <c r="O2941" s="124"/>
      <c r="P2941" s="124"/>
      <c r="Q2941" s="124"/>
      <c r="R2941" s="124"/>
      <c r="S2941" s="124"/>
    </row>
    <row r="2942" spans="13:19" x14ac:dyDescent="0.25">
      <c r="M2942" s="8"/>
      <c r="N2942" s="124"/>
      <c r="O2942" s="124"/>
      <c r="P2942" s="124"/>
      <c r="Q2942" s="124"/>
      <c r="R2942" s="124"/>
      <c r="S2942" s="124"/>
    </row>
    <row r="2943" spans="13:19" x14ac:dyDescent="0.25">
      <c r="M2943" s="8"/>
      <c r="N2943" s="124"/>
      <c r="O2943" s="124"/>
      <c r="P2943" s="124"/>
      <c r="Q2943" s="124"/>
      <c r="R2943" s="124"/>
      <c r="S2943" s="124"/>
    </row>
    <row r="2944" spans="13:19" x14ac:dyDescent="0.25">
      <c r="M2944" s="8"/>
      <c r="N2944" s="124"/>
      <c r="O2944" s="124"/>
      <c r="P2944" s="124"/>
      <c r="Q2944" s="124"/>
      <c r="R2944" s="124"/>
      <c r="S2944" s="124"/>
    </row>
    <row r="2945" spans="13:19" x14ac:dyDescent="0.25">
      <c r="M2945" s="8"/>
      <c r="N2945" s="124"/>
      <c r="O2945" s="124"/>
      <c r="P2945" s="124"/>
      <c r="Q2945" s="124"/>
      <c r="R2945" s="124"/>
      <c r="S2945" s="124"/>
    </row>
    <row r="2946" spans="13:19" x14ac:dyDescent="0.25">
      <c r="M2946" s="8"/>
      <c r="N2946" s="124"/>
      <c r="O2946" s="124"/>
      <c r="P2946" s="124"/>
      <c r="Q2946" s="124"/>
      <c r="R2946" s="124"/>
      <c r="S2946" s="124"/>
    </row>
    <row r="2947" spans="13:19" x14ac:dyDescent="0.25">
      <c r="M2947" s="8"/>
      <c r="N2947" s="124"/>
      <c r="O2947" s="124"/>
      <c r="P2947" s="124"/>
      <c r="Q2947" s="124"/>
      <c r="R2947" s="124"/>
      <c r="S2947" s="124"/>
    </row>
    <row r="2948" spans="13:19" x14ac:dyDescent="0.25">
      <c r="M2948" s="8"/>
      <c r="N2948" s="124"/>
      <c r="O2948" s="124"/>
      <c r="P2948" s="124"/>
      <c r="Q2948" s="124"/>
      <c r="R2948" s="124"/>
      <c r="S2948" s="124"/>
    </row>
    <row r="2949" spans="13:19" x14ac:dyDescent="0.25">
      <c r="M2949" s="8"/>
      <c r="N2949" s="124"/>
      <c r="O2949" s="124"/>
      <c r="P2949" s="124"/>
      <c r="Q2949" s="124"/>
      <c r="R2949" s="124"/>
      <c r="S2949" s="124"/>
    </row>
    <row r="2950" spans="13:19" x14ac:dyDescent="0.25">
      <c r="M2950" s="8"/>
      <c r="N2950" s="124"/>
      <c r="O2950" s="124"/>
      <c r="P2950" s="124"/>
      <c r="Q2950" s="124"/>
      <c r="R2950" s="124"/>
      <c r="S2950" s="124"/>
    </row>
    <row r="2951" spans="13:19" x14ac:dyDescent="0.25">
      <c r="M2951" s="8"/>
      <c r="N2951" s="124"/>
      <c r="O2951" s="124"/>
      <c r="P2951" s="124"/>
      <c r="Q2951" s="124"/>
      <c r="R2951" s="124"/>
      <c r="S2951" s="124"/>
    </row>
    <row r="2952" spans="13:19" x14ac:dyDescent="0.25">
      <c r="M2952" s="8"/>
      <c r="N2952" s="124"/>
      <c r="O2952" s="124"/>
      <c r="P2952" s="124"/>
      <c r="Q2952" s="124"/>
      <c r="R2952" s="124"/>
      <c r="S2952" s="124"/>
    </row>
    <row r="2953" spans="13:19" x14ac:dyDescent="0.25">
      <c r="M2953" s="8"/>
      <c r="N2953" s="124"/>
      <c r="O2953" s="124"/>
      <c r="P2953" s="124"/>
      <c r="Q2953" s="124"/>
      <c r="R2953" s="124"/>
      <c r="S2953" s="124"/>
    </row>
    <row r="2954" spans="13:19" x14ac:dyDescent="0.25">
      <c r="M2954" s="8"/>
      <c r="N2954" s="124"/>
      <c r="O2954" s="124"/>
      <c r="P2954" s="124"/>
      <c r="Q2954" s="124"/>
      <c r="R2954" s="124"/>
      <c r="S2954" s="124"/>
    </row>
    <row r="2955" spans="13:19" x14ac:dyDescent="0.25">
      <c r="M2955" s="8"/>
      <c r="N2955" s="124"/>
      <c r="O2955" s="124"/>
      <c r="P2955" s="124"/>
      <c r="Q2955" s="124"/>
      <c r="R2955" s="124"/>
      <c r="S2955" s="124"/>
    </row>
    <row r="2956" spans="13:19" x14ac:dyDescent="0.25">
      <c r="M2956" s="8"/>
      <c r="N2956" s="124"/>
      <c r="O2956" s="124"/>
      <c r="P2956" s="124"/>
      <c r="Q2956" s="124"/>
      <c r="R2956" s="124"/>
      <c r="S2956" s="124"/>
    </row>
    <row r="2957" spans="13:19" x14ac:dyDescent="0.25">
      <c r="M2957" s="8"/>
      <c r="N2957" s="124"/>
      <c r="O2957" s="124"/>
      <c r="P2957" s="124"/>
      <c r="Q2957" s="124"/>
      <c r="R2957" s="124"/>
      <c r="S2957" s="124"/>
    </row>
    <row r="2958" spans="13:19" x14ac:dyDescent="0.25">
      <c r="M2958" s="8"/>
      <c r="N2958" s="124"/>
      <c r="O2958" s="124"/>
      <c r="P2958" s="124"/>
      <c r="Q2958" s="124"/>
      <c r="R2958" s="124"/>
      <c r="S2958" s="124"/>
    </row>
    <row r="2959" spans="13:19" x14ac:dyDescent="0.25">
      <c r="M2959" s="8"/>
      <c r="N2959" s="124"/>
      <c r="O2959" s="124"/>
      <c r="P2959" s="124"/>
      <c r="Q2959" s="124"/>
      <c r="R2959" s="124"/>
      <c r="S2959" s="124"/>
    </row>
    <row r="2960" spans="13:19" x14ac:dyDescent="0.25">
      <c r="M2960" s="8"/>
      <c r="N2960" s="124"/>
      <c r="O2960" s="124"/>
      <c r="P2960" s="124"/>
      <c r="Q2960" s="124"/>
      <c r="R2960" s="124"/>
      <c r="S2960" s="124"/>
    </row>
    <row r="2961" spans="13:19" x14ac:dyDescent="0.25">
      <c r="M2961" s="8"/>
      <c r="N2961" s="124"/>
      <c r="O2961" s="124"/>
      <c r="P2961" s="124"/>
      <c r="Q2961" s="124"/>
      <c r="R2961" s="124"/>
      <c r="S2961" s="124"/>
    </row>
    <row r="2962" spans="13:19" x14ac:dyDescent="0.25">
      <c r="M2962" s="8"/>
      <c r="N2962" s="124"/>
      <c r="O2962" s="124"/>
      <c r="P2962" s="124"/>
      <c r="Q2962" s="124"/>
      <c r="R2962" s="124"/>
      <c r="S2962" s="124"/>
    </row>
    <row r="2963" spans="13:19" x14ac:dyDescent="0.25">
      <c r="M2963" s="8"/>
      <c r="N2963" s="124"/>
      <c r="O2963" s="124"/>
      <c r="P2963" s="124"/>
      <c r="Q2963" s="124"/>
      <c r="R2963" s="124"/>
      <c r="S2963" s="124"/>
    </row>
    <row r="2964" spans="13:19" x14ac:dyDescent="0.25">
      <c r="M2964" s="8"/>
      <c r="N2964" s="124"/>
      <c r="O2964" s="124"/>
      <c r="P2964" s="124"/>
      <c r="Q2964" s="124"/>
      <c r="R2964" s="124"/>
      <c r="S2964" s="124"/>
    </row>
    <row r="2965" spans="13:19" x14ac:dyDescent="0.25">
      <c r="M2965" s="8"/>
      <c r="N2965" s="124"/>
      <c r="O2965" s="124"/>
      <c r="P2965" s="124"/>
      <c r="Q2965" s="124"/>
      <c r="R2965" s="124"/>
      <c r="S2965" s="124"/>
    </row>
    <row r="2966" spans="13:19" x14ac:dyDescent="0.25">
      <c r="M2966" s="8"/>
      <c r="N2966" s="124"/>
      <c r="O2966" s="124"/>
      <c r="P2966" s="124"/>
      <c r="Q2966" s="124"/>
      <c r="R2966" s="124"/>
      <c r="S2966" s="124"/>
    </row>
    <row r="2967" spans="13:19" x14ac:dyDescent="0.25">
      <c r="M2967" s="8"/>
      <c r="N2967" s="124"/>
      <c r="O2967" s="124"/>
      <c r="P2967" s="124"/>
      <c r="Q2967" s="124"/>
      <c r="R2967" s="124"/>
      <c r="S2967" s="124"/>
    </row>
    <row r="2968" spans="13:19" x14ac:dyDescent="0.25">
      <c r="M2968" s="8"/>
      <c r="N2968" s="124"/>
      <c r="O2968" s="124"/>
      <c r="P2968" s="124"/>
      <c r="Q2968" s="124"/>
      <c r="R2968" s="124"/>
      <c r="S2968" s="124"/>
    </row>
    <row r="2969" spans="13:19" x14ac:dyDescent="0.25">
      <c r="M2969" s="8"/>
      <c r="N2969" s="124"/>
      <c r="O2969" s="124"/>
      <c r="P2969" s="124"/>
      <c r="Q2969" s="124"/>
      <c r="R2969" s="124"/>
      <c r="S2969" s="124"/>
    </row>
    <row r="2970" spans="13:19" x14ac:dyDescent="0.25">
      <c r="M2970" s="8"/>
      <c r="N2970" s="124"/>
      <c r="O2970" s="124"/>
      <c r="P2970" s="124"/>
      <c r="Q2970" s="124"/>
      <c r="R2970" s="124"/>
      <c r="S2970" s="124"/>
    </row>
    <row r="2971" spans="13:19" x14ac:dyDescent="0.25">
      <c r="M2971" s="8"/>
      <c r="N2971" s="124"/>
      <c r="O2971" s="124"/>
      <c r="P2971" s="124"/>
      <c r="Q2971" s="124"/>
      <c r="R2971" s="124"/>
      <c r="S2971" s="124"/>
    </row>
    <row r="2972" spans="13:19" x14ac:dyDescent="0.25">
      <c r="M2972" s="8"/>
      <c r="N2972" s="124"/>
      <c r="O2972" s="124"/>
      <c r="P2972" s="124"/>
      <c r="Q2972" s="124"/>
      <c r="R2972" s="124"/>
      <c r="S2972" s="124"/>
    </row>
    <row r="2973" spans="13:19" x14ac:dyDescent="0.25">
      <c r="M2973" s="8"/>
      <c r="N2973" s="124"/>
      <c r="O2973" s="124"/>
      <c r="P2973" s="124"/>
      <c r="Q2973" s="124"/>
      <c r="R2973" s="124"/>
      <c r="S2973" s="124"/>
    </row>
    <row r="2974" spans="13:19" x14ac:dyDescent="0.25">
      <c r="M2974" s="8"/>
      <c r="N2974" s="124"/>
      <c r="O2974" s="124"/>
      <c r="P2974" s="124"/>
      <c r="Q2974" s="124"/>
      <c r="R2974" s="124"/>
      <c r="S2974" s="124"/>
    </row>
    <row r="2975" spans="13:19" x14ac:dyDescent="0.25">
      <c r="M2975" s="8"/>
      <c r="N2975" s="124"/>
      <c r="O2975" s="124"/>
      <c r="P2975" s="124"/>
      <c r="Q2975" s="124"/>
      <c r="R2975" s="124"/>
      <c r="S2975" s="124"/>
    </row>
    <row r="2976" spans="13:19" x14ac:dyDescent="0.25">
      <c r="M2976" s="8"/>
      <c r="N2976" s="124"/>
      <c r="O2976" s="124"/>
      <c r="P2976" s="124"/>
      <c r="Q2976" s="124"/>
      <c r="R2976" s="124"/>
      <c r="S2976" s="124"/>
    </row>
    <row r="2977" spans="13:19" x14ac:dyDescent="0.25">
      <c r="M2977" s="8"/>
      <c r="N2977" s="124"/>
      <c r="O2977" s="124"/>
      <c r="P2977" s="124"/>
      <c r="Q2977" s="124"/>
      <c r="R2977" s="124"/>
      <c r="S2977" s="124"/>
    </row>
    <row r="2978" spans="13:19" x14ac:dyDescent="0.25">
      <c r="M2978" s="8"/>
      <c r="N2978" s="124"/>
      <c r="O2978" s="124"/>
      <c r="P2978" s="124"/>
      <c r="Q2978" s="124"/>
      <c r="R2978" s="124"/>
      <c r="S2978" s="124"/>
    </row>
    <row r="2979" spans="13:19" x14ac:dyDescent="0.25">
      <c r="M2979" s="8"/>
      <c r="N2979" s="124"/>
      <c r="O2979" s="124"/>
      <c r="P2979" s="124"/>
      <c r="Q2979" s="124"/>
      <c r="R2979" s="124"/>
      <c r="S2979" s="124"/>
    </row>
    <row r="2980" spans="13:19" x14ac:dyDescent="0.25">
      <c r="M2980" s="8"/>
      <c r="N2980" s="124"/>
      <c r="O2980" s="124"/>
      <c r="P2980" s="124"/>
      <c r="Q2980" s="124"/>
      <c r="R2980" s="124"/>
      <c r="S2980" s="124"/>
    </row>
    <row r="2981" spans="13:19" x14ac:dyDescent="0.25">
      <c r="M2981" s="8"/>
      <c r="N2981" s="124"/>
      <c r="O2981" s="124"/>
      <c r="P2981" s="124"/>
      <c r="Q2981" s="124"/>
      <c r="R2981" s="124"/>
      <c r="S2981" s="124"/>
    </row>
    <row r="2982" spans="13:19" x14ac:dyDescent="0.25">
      <c r="M2982" s="8"/>
      <c r="N2982" s="124"/>
      <c r="O2982" s="124"/>
      <c r="P2982" s="124"/>
      <c r="Q2982" s="124"/>
      <c r="R2982" s="124"/>
      <c r="S2982" s="124"/>
    </row>
    <row r="2983" spans="13:19" x14ac:dyDescent="0.25">
      <c r="M2983" s="8"/>
      <c r="N2983" s="124"/>
      <c r="O2983" s="124"/>
      <c r="P2983" s="124"/>
      <c r="Q2983" s="124"/>
      <c r="R2983" s="124"/>
      <c r="S2983" s="124"/>
    </row>
    <row r="2984" spans="13:19" x14ac:dyDescent="0.25">
      <c r="M2984" s="8"/>
      <c r="N2984" s="124"/>
      <c r="O2984" s="124"/>
      <c r="P2984" s="124"/>
      <c r="Q2984" s="124"/>
      <c r="R2984" s="124"/>
      <c r="S2984" s="124"/>
    </row>
    <row r="2985" spans="13:19" x14ac:dyDescent="0.25">
      <c r="M2985" s="8"/>
      <c r="N2985" s="124"/>
      <c r="O2985" s="124"/>
      <c r="P2985" s="124"/>
      <c r="Q2985" s="124"/>
      <c r="R2985" s="124"/>
      <c r="S2985" s="124"/>
    </row>
    <row r="2986" spans="13:19" x14ac:dyDescent="0.25">
      <c r="M2986" s="8"/>
      <c r="N2986" s="124"/>
      <c r="O2986" s="124"/>
      <c r="P2986" s="124"/>
      <c r="Q2986" s="124"/>
      <c r="R2986" s="124"/>
      <c r="S2986" s="124"/>
    </row>
    <row r="2987" spans="13:19" x14ac:dyDescent="0.25">
      <c r="M2987" s="8"/>
      <c r="N2987" s="124"/>
      <c r="O2987" s="124"/>
      <c r="P2987" s="124"/>
      <c r="Q2987" s="124"/>
      <c r="R2987" s="124"/>
      <c r="S2987" s="124"/>
    </row>
    <row r="2988" spans="13:19" x14ac:dyDescent="0.25">
      <c r="M2988" s="8"/>
      <c r="N2988" s="124"/>
      <c r="O2988" s="124"/>
      <c r="P2988" s="124"/>
      <c r="Q2988" s="124"/>
      <c r="R2988" s="124"/>
      <c r="S2988" s="124"/>
    </row>
    <row r="2989" spans="13:19" x14ac:dyDescent="0.25">
      <c r="M2989" s="8"/>
      <c r="N2989" s="124"/>
      <c r="O2989" s="124"/>
      <c r="P2989" s="124"/>
      <c r="Q2989" s="124"/>
      <c r="R2989" s="124"/>
      <c r="S2989" s="124"/>
    </row>
    <row r="2990" spans="13:19" x14ac:dyDescent="0.25">
      <c r="M2990" s="8"/>
      <c r="N2990" s="124"/>
      <c r="O2990" s="124"/>
      <c r="P2990" s="124"/>
      <c r="Q2990" s="124"/>
      <c r="R2990" s="124"/>
      <c r="S2990" s="124"/>
    </row>
    <row r="2991" spans="13:19" x14ac:dyDescent="0.25">
      <c r="M2991" s="8"/>
      <c r="N2991" s="124"/>
      <c r="O2991" s="124"/>
      <c r="P2991" s="124"/>
      <c r="Q2991" s="124"/>
      <c r="R2991" s="124"/>
      <c r="S2991" s="124"/>
    </row>
    <row r="2992" spans="13:19" x14ac:dyDescent="0.25">
      <c r="M2992" s="8"/>
      <c r="N2992" s="124"/>
      <c r="O2992" s="124"/>
      <c r="P2992" s="124"/>
      <c r="Q2992" s="124"/>
      <c r="R2992" s="124"/>
      <c r="S2992" s="124"/>
    </row>
    <row r="2993" spans="13:19" x14ac:dyDescent="0.25">
      <c r="M2993" s="8"/>
      <c r="N2993" s="124"/>
      <c r="O2993" s="124"/>
      <c r="P2993" s="124"/>
      <c r="Q2993" s="124"/>
      <c r="R2993" s="124"/>
      <c r="S2993" s="124"/>
    </row>
    <row r="2994" spans="13:19" x14ac:dyDescent="0.25">
      <c r="M2994" s="8"/>
      <c r="N2994" s="124"/>
      <c r="O2994" s="124"/>
      <c r="P2994" s="124"/>
      <c r="Q2994" s="124"/>
      <c r="R2994" s="124"/>
      <c r="S2994" s="124"/>
    </row>
    <row r="2995" spans="13:19" x14ac:dyDescent="0.25">
      <c r="M2995" s="8"/>
      <c r="N2995" s="124"/>
      <c r="O2995" s="124"/>
      <c r="P2995" s="124"/>
      <c r="Q2995" s="124"/>
      <c r="R2995" s="124"/>
      <c r="S2995" s="124"/>
    </row>
    <row r="2996" spans="13:19" x14ac:dyDescent="0.25">
      <c r="M2996" s="8"/>
      <c r="N2996" s="124"/>
      <c r="O2996" s="124"/>
      <c r="P2996" s="124"/>
      <c r="Q2996" s="124"/>
      <c r="R2996" s="124"/>
      <c r="S2996" s="124"/>
    </row>
    <row r="2997" spans="13:19" x14ac:dyDescent="0.25">
      <c r="M2997" s="8"/>
      <c r="N2997" s="124"/>
      <c r="O2997" s="124"/>
      <c r="P2997" s="124"/>
      <c r="Q2997" s="124"/>
      <c r="R2997" s="124"/>
      <c r="S2997" s="124"/>
    </row>
    <row r="2998" spans="13:19" x14ac:dyDescent="0.25">
      <c r="M2998" s="8"/>
      <c r="N2998" s="124"/>
      <c r="O2998" s="124"/>
      <c r="P2998" s="124"/>
      <c r="Q2998" s="124"/>
      <c r="R2998" s="124"/>
      <c r="S2998" s="124"/>
    </row>
    <row r="2999" spans="13:19" x14ac:dyDescent="0.25">
      <c r="M2999" s="8"/>
      <c r="N2999" s="124"/>
      <c r="O2999" s="124"/>
      <c r="P2999" s="124"/>
      <c r="Q2999" s="124"/>
      <c r="R2999" s="124"/>
      <c r="S2999" s="124"/>
    </row>
    <row r="3000" spans="13:19" x14ac:dyDescent="0.25">
      <c r="M3000" s="8"/>
      <c r="N3000" s="124"/>
      <c r="O3000" s="124"/>
      <c r="P3000" s="124"/>
      <c r="Q3000" s="124"/>
      <c r="R3000" s="124"/>
      <c r="S3000" s="124"/>
    </row>
    <row r="3001" spans="13:19" x14ac:dyDescent="0.25">
      <c r="M3001" s="8"/>
      <c r="N3001" s="124"/>
      <c r="O3001" s="124"/>
      <c r="P3001" s="124"/>
      <c r="Q3001" s="124"/>
      <c r="R3001" s="124"/>
      <c r="S3001" s="124"/>
    </row>
    <row r="3002" spans="13:19" x14ac:dyDescent="0.25">
      <c r="M3002" s="8"/>
      <c r="N3002" s="124"/>
      <c r="O3002" s="124"/>
      <c r="P3002" s="124"/>
      <c r="Q3002" s="124"/>
      <c r="R3002" s="124"/>
      <c r="S3002" s="124"/>
    </row>
    <row r="3003" spans="13:19" x14ac:dyDescent="0.25">
      <c r="M3003" s="8"/>
      <c r="N3003" s="124"/>
      <c r="O3003" s="124"/>
      <c r="P3003" s="124"/>
      <c r="Q3003" s="124"/>
      <c r="R3003" s="124"/>
      <c r="S3003" s="124"/>
    </row>
    <row r="3004" spans="13:19" x14ac:dyDescent="0.25">
      <c r="M3004" s="8"/>
      <c r="N3004" s="124"/>
      <c r="O3004" s="124"/>
      <c r="P3004" s="124"/>
      <c r="Q3004" s="124"/>
      <c r="R3004" s="124"/>
      <c r="S3004" s="124"/>
    </row>
    <row r="3005" spans="13:19" x14ac:dyDescent="0.25">
      <c r="M3005" s="8"/>
      <c r="N3005" s="124"/>
      <c r="O3005" s="124"/>
      <c r="P3005" s="124"/>
      <c r="Q3005" s="124"/>
      <c r="R3005" s="124"/>
      <c r="S3005" s="124"/>
    </row>
    <row r="3006" spans="13:19" x14ac:dyDescent="0.25">
      <c r="M3006" s="8"/>
      <c r="N3006" s="124"/>
      <c r="O3006" s="124"/>
      <c r="P3006" s="124"/>
      <c r="Q3006" s="124"/>
      <c r="R3006" s="124"/>
      <c r="S3006" s="124"/>
    </row>
    <row r="3007" spans="13:19" x14ac:dyDescent="0.25">
      <c r="M3007" s="8"/>
      <c r="N3007" s="124"/>
      <c r="O3007" s="124"/>
      <c r="P3007" s="124"/>
      <c r="Q3007" s="124"/>
      <c r="R3007" s="124"/>
      <c r="S3007" s="124"/>
    </row>
    <row r="3008" spans="13:19" x14ac:dyDescent="0.25">
      <c r="M3008" s="8"/>
      <c r="N3008" s="124"/>
      <c r="O3008" s="124"/>
      <c r="P3008" s="124"/>
      <c r="Q3008" s="124"/>
      <c r="R3008" s="124"/>
      <c r="S3008" s="124"/>
    </row>
    <row r="3009" spans="13:19" x14ac:dyDescent="0.25">
      <c r="M3009" s="8"/>
      <c r="N3009" s="124"/>
      <c r="O3009" s="124"/>
      <c r="P3009" s="124"/>
      <c r="Q3009" s="124"/>
      <c r="R3009" s="124"/>
      <c r="S3009" s="124"/>
    </row>
    <row r="3010" spans="13:19" x14ac:dyDescent="0.25">
      <c r="M3010" s="8"/>
      <c r="N3010" s="124"/>
      <c r="O3010" s="124"/>
      <c r="P3010" s="124"/>
      <c r="Q3010" s="124"/>
      <c r="R3010" s="124"/>
      <c r="S3010" s="124"/>
    </row>
    <row r="3011" spans="13:19" x14ac:dyDescent="0.25">
      <c r="M3011" s="8"/>
      <c r="N3011" s="124"/>
      <c r="O3011" s="124"/>
      <c r="P3011" s="124"/>
      <c r="Q3011" s="124"/>
      <c r="R3011" s="124"/>
      <c r="S3011" s="124"/>
    </row>
    <row r="3012" spans="13:19" x14ac:dyDescent="0.25">
      <c r="M3012" s="8"/>
      <c r="N3012" s="124"/>
      <c r="O3012" s="124"/>
      <c r="P3012" s="124"/>
      <c r="Q3012" s="124"/>
      <c r="R3012" s="124"/>
      <c r="S3012" s="124"/>
    </row>
    <row r="3013" spans="13:19" x14ac:dyDescent="0.25">
      <c r="M3013" s="8"/>
      <c r="N3013" s="124"/>
      <c r="O3013" s="124"/>
      <c r="P3013" s="124"/>
      <c r="Q3013" s="124"/>
      <c r="R3013" s="124"/>
      <c r="S3013" s="124"/>
    </row>
    <row r="3014" spans="13:19" x14ac:dyDescent="0.25">
      <c r="M3014" s="8"/>
      <c r="N3014" s="124"/>
      <c r="O3014" s="124"/>
      <c r="P3014" s="124"/>
      <c r="Q3014" s="124"/>
      <c r="R3014" s="124"/>
      <c r="S3014" s="124"/>
    </row>
    <row r="3015" spans="13:19" x14ac:dyDescent="0.25">
      <c r="M3015" s="8"/>
      <c r="N3015" s="124"/>
      <c r="O3015" s="124"/>
      <c r="P3015" s="124"/>
      <c r="Q3015" s="124"/>
      <c r="R3015" s="124"/>
      <c r="S3015" s="124"/>
    </row>
    <row r="3016" spans="13:19" x14ac:dyDescent="0.25">
      <c r="M3016" s="8"/>
      <c r="N3016" s="124"/>
      <c r="O3016" s="124"/>
      <c r="P3016" s="124"/>
      <c r="Q3016" s="124"/>
      <c r="R3016" s="124"/>
      <c r="S3016" s="124"/>
    </row>
    <row r="3017" spans="13:19" x14ac:dyDescent="0.25">
      <c r="M3017" s="8"/>
      <c r="N3017" s="124"/>
      <c r="O3017" s="124"/>
      <c r="P3017" s="124"/>
      <c r="Q3017" s="124"/>
      <c r="R3017" s="124"/>
      <c r="S3017" s="124"/>
    </row>
    <row r="3018" spans="13:19" x14ac:dyDescent="0.25">
      <c r="M3018" s="8"/>
      <c r="N3018" s="124"/>
      <c r="O3018" s="124"/>
      <c r="P3018" s="124"/>
      <c r="Q3018" s="124"/>
      <c r="R3018" s="124"/>
      <c r="S3018" s="124"/>
    </row>
    <row r="3019" spans="13:19" x14ac:dyDescent="0.25">
      <c r="M3019" s="8"/>
      <c r="N3019" s="124"/>
      <c r="O3019" s="124"/>
      <c r="P3019" s="124"/>
      <c r="Q3019" s="124"/>
      <c r="R3019" s="124"/>
      <c r="S3019" s="124"/>
    </row>
    <row r="3020" spans="13:19" x14ac:dyDescent="0.25">
      <c r="M3020" s="8"/>
      <c r="N3020" s="124"/>
      <c r="O3020" s="124"/>
      <c r="P3020" s="124"/>
      <c r="Q3020" s="124"/>
      <c r="R3020" s="124"/>
      <c r="S3020" s="124"/>
    </row>
    <row r="3021" spans="13:19" x14ac:dyDescent="0.25">
      <c r="M3021" s="8"/>
      <c r="N3021" s="124"/>
      <c r="O3021" s="124"/>
      <c r="P3021" s="124"/>
      <c r="Q3021" s="124"/>
      <c r="R3021" s="124"/>
      <c r="S3021" s="124"/>
    </row>
    <row r="3022" spans="13:19" x14ac:dyDescent="0.25">
      <c r="M3022" s="8"/>
      <c r="N3022" s="124"/>
      <c r="O3022" s="124"/>
      <c r="P3022" s="124"/>
      <c r="Q3022" s="124"/>
      <c r="R3022" s="124"/>
      <c r="S3022" s="124"/>
    </row>
    <row r="3023" spans="13:19" x14ac:dyDescent="0.25">
      <c r="M3023" s="8"/>
      <c r="N3023" s="124"/>
      <c r="O3023" s="124"/>
      <c r="P3023" s="124"/>
      <c r="Q3023" s="124"/>
      <c r="R3023" s="124"/>
      <c r="S3023" s="124"/>
    </row>
    <row r="3024" spans="13:19" x14ac:dyDescent="0.25">
      <c r="M3024" s="8"/>
      <c r="N3024" s="124"/>
      <c r="O3024" s="124"/>
      <c r="P3024" s="124"/>
      <c r="Q3024" s="124"/>
      <c r="R3024" s="124"/>
      <c r="S3024" s="124"/>
    </row>
    <row r="3025" spans="13:19" x14ac:dyDescent="0.25">
      <c r="M3025" s="8"/>
      <c r="N3025" s="124"/>
      <c r="O3025" s="124"/>
      <c r="P3025" s="124"/>
      <c r="Q3025" s="124"/>
      <c r="R3025" s="124"/>
      <c r="S3025" s="124"/>
    </row>
    <row r="3026" spans="13:19" x14ac:dyDescent="0.25">
      <c r="M3026" s="8"/>
      <c r="N3026" s="124"/>
      <c r="O3026" s="124"/>
      <c r="P3026" s="124"/>
      <c r="Q3026" s="124"/>
      <c r="R3026" s="124"/>
      <c r="S3026" s="124"/>
    </row>
    <row r="3027" spans="13:19" x14ac:dyDescent="0.25">
      <c r="M3027" s="8"/>
      <c r="N3027" s="124"/>
      <c r="O3027" s="124"/>
      <c r="P3027" s="124"/>
      <c r="Q3027" s="124"/>
      <c r="R3027" s="124"/>
      <c r="S3027" s="124"/>
    </row>
    <row r="3028" spans="13:19" x14ac:dyDescent="0.25">
      <c r="M3028" s="8"/>
      <c r="N3028" s="124"/>
      <c r="O3028" s="124"/>
      <c r="P3028" s="124"/>
      <c r="Q3028" s="124"/>
      <c r="R3028" s="124"/>
      <c r="S3028" s="124"/>
    </row>
    <row r="3029" spans="13:19" x14ac:dyDescent="0.25">
      <c r="M3029" s="8"/>
      <c r="N3029" s="124"/>
      <c r="O3029" s="124"/>
      <c r="P3029" s="124"/>
      <c r="Q3029" s="124"/>
      <c r="R3029" s="124"/>
      <c r="S3029" s="124"/>
    </row>
    <row r="3030" spans="13:19" x14ac:dyDescent="0.25">
      <c r="M3030" s="8"/>
      <c r="N3030" s="124"/>
      <c r="O3030" s="124"/>
      <c r="P3030" s="124"/>
      <c r="Q3030" s="124"/>
      <c r="R3030" s="124"/>
      <c r="S3030" s="124"/>
    </row>
    <row r="3031" spans="13:19" x14ac:dyDescent="0.25">
      <c r="M3031" s="8"/>
      <c r="N3031" s="124"/>
      <c r="O3031" s="124"/>
      <c r="P3031" s="124"/>
      <c r="Q3031" s="124"/>
      <c r="R3031" s="124"/>
      <c r="S3031" s="124"/>
    </row>
    <row r="3032" spans="13:19" x14ac:dyDescent="0.25">
      <c r="M3032" s="8"/>
      <c r="N3032" s="124"/>
      <c r="O3032" s="124"/>
      <c r="P3032" s="124"/>
      <c r="Q3032" s="124"/>
      <c r="R3032" s="124"/>
      <c r="S3032" s="124"/>
    </row>
    <row r="3033" spans="13:19" x14ac:dyDescent="0.25">
      <c r="M3033" s="8"/>
      <c r="N3033" s="124"/>
      <c r="O3033" s="124"/>
      <c r="P3033" s="124"/>
      <c r="Q3033" s="124"/>
      <c r="R3033" s="124"/>
      <c r="S3033" s="124"/>
    </row>
    <row r="3034" spans="13:19" x14ac:dyDescent="0.25">
      <c r="M3034" s="8"/>
      <c r="N3034" s="124"/>
      <c r="O3034" s="124"/>
      <c r="P3034" s="124"/>
      <c r="Q3034" s="124"/>
      <c r="R3034" s="124"/>
      <c r="S3034" s="124"/>
    </row>
    <row r="3035" spans="13:19" x14ac:dyDescent="0.25">
      <c r="M3035" s="8"/>
      <c r="N3035" s="124"/>
      <c r="O3035" s="124"/>
      <c r="P3035" s="124"/>
      <c r="Q3035" s="124"/>
      <c r="R3035" s="124"/>
      <c r="S3035" s="124"/>
    </row>
    <row r="3036" spans="13:19" x14ac:dyDescent="0.25">
      <c r="M3036" s="8"/>
      <c r="N3036" s="124"/>
      <c r="O3036" s="124"/>
      <c r="P3036" s="124"/>
      <c r="Q3036" s="124"/>
      <c r="R3036" s="124"/>
      <c r="S3036" s="124"/>
    </row>
    <row r="3037" spans="13:19" x14ac:dyDescent="0.25">
      <c r="M3037" s="8"/>
      <c r="N3037" s="124"/>
      <c r="O3037" s="124"/>
      <c r="P3037" s="124"/>
      <c r="Q3037" s="124"/>
      <c r="R3037" s="124"/>
      <c r="S3037" s="124"/>
    </row>
    <row r="3038" spans="13:19" x14ac:dyDescent="0.25">
      <c r="M3038" s="8"/>
      <c r="N3038" s="124"/>
      <c r="O3038" s="124"/>
      <c r="P3038" s="124"/>
      <c r="Q3038" s="124"/>
      <c r="R3038" s="124"/>
      <c r="S3038" s="124"/>
    </row>
    <row r="3039" spans="13:19" x14ac:dyDescent="0.25">
      <c r="M3039" s="8"/>
      <c r="N3039" s="124"/>
      <c r="O3039" s="124"/>
      <c r="P3039" s="124"/>
      <c r="Q3039" s="124"/>
      <c r="R3039" s="124"/>
      <c r="S3039" s="124"/>
    </row>
    <row r="3040" spans="13:19" x14ac:dyDescent="0.25">
      <c r="M3040" s="8"/>
      <c r="N3040" s="124"/>
      <c r="O3040" s="124"/>
      <c r="P3040" s="124"/>
      <c r="Q3040" s="124"/>
      <c r="R3040" s="124"/>
      <c r="S3040" s="124"/>
    </row>
    <row r="3041" spans="13:19" x14ac:dyDescent="0.25">
      <c r="M3041" s="8"/>
      <c r="N3041" s="124"/>
      <c r="O3041" s="124"/>
      <c r="P3041" s="124"/>
      <c r="Q3041" s="124"/>
      <c r="R3041" s="124"/>
      <c r="S3041" s="124"/>
    </row>
    <row r="3042" spans="13:19" x14ac:dyDescent="0.25">
      <c r="M3042" s="8"/>
      <c r="N3042" s="124"/>
      <c r="O3042" s="124"/>
      <c r="P3042" s="124"/>
      <c r="Q3042" s="124"/>
      <c r="R3042" s="124"/>
      <c r="S3042" s="124"/>
    </row>
    <row r="3043" spans="13:19" x14ac:dyDescent="0.25">
      <c r="M3043" s="8"/>
      <c r="N3043" s="124"/>
      <c r="O3043" s="124"/>
      <c r="P3043" s="124"/>
      <c r="Q3043" s="124"/>
      <c r="R3043" s="124"/>
      <c r="S3043" s="124"/>
    </row>
    <row r="3044" spans="13:19" x14ac:dyDescent="0.25">
      <c r="M3044" s="8"/>
      <c r="N3044" s="124"/>
      <c r="O3044" s="124"/>
      <c r="P3044" s="124"/>
      <c r="Q3044" s="124"/>
      <c r="R3044" s="124"/>
      <c r="S3044" s="124"/>
    </row>
    <row r="3045" spans="13:19" x14ac:dyDescent="0.25">
      <c r="M3045" s="8"/>
      <c r="N3045" s="124"/>
      <c r="O3045" s="124"/>
      <c r="P3045" s="124"/>
      <c r="Q3045" s="124"/>
      <c r="R3045" s="124"/>
      <c r="S3045" s="124"/>
    </row>
    <row r="3046" spans="13:19" x14ac:dyDescent="0.25">
      <c r="M3046" s="8"/>
      <c r="N3046" s="124"/>
      <c r="O3046" s="124"/>
      <c r="P3046" s="124"/>
      <c r="Q3046" s="124"/>
      <c r="R3046" s="124"/>
      <c r="S3046" s="124"/>
    </row>
    <row r="3047" spans="13:19" x14ac:dyDescent="0.25">
      <c r="M3047" s="8"/>
      <c r="N3047" s="124"/>
      <c r="O3047" s="124"/>
      <c r="P3047" s="124"/>
      <c r="Q3047" s="124"/>
      <c r="R3047" s="124"/>
      <c r="S3047" s="124"/>
    </row>
    <row r="3048" spans="13:19" x14ac:dyDescent="0.25">
      <c r="M3048" s="8"/>
      <c r="N3048" s="124"/>
      <c r="O3048" s="124"/>
      <c r="P3048" s="124"/>
      <c r="Q3048" s="124"/>
      <c r="R3048" s="124"/>
      <c r="S3048" s="124"/>
    </row>
    <row r="3049" spans="13:19" x14ac:dyDescent="0.25">
      <c r="M3049" s="8"/>
      <c r="N3049" s="124"/>
      <c r="O3049" s="124"/>
      <c r="P3049" s="124"/>
      <c r="Q3049" s="124"/>
      <c r="R3049" s="124"/>
      <c r="S3049" s="124"/>
    </row>
    <row r="3050" spans="13:19" x14ac:dyDescent="0.25">
      <c r="M3050" s="8"/>
      <c r="N3050" s="124"/>
      <c r="O3050" s="124"/>
      <c r="P3050" s="124"/>
      <c r="Q3050" s="124"/>
      <c r="R3050" s="124"/>
      <c r="S3050" s="124"/>
    </row>
    <row r="3051" spans="13:19" x14ac:dyDescent="0.25">
      <c r="M3051" s="8"/>
      <c r="N3051" s="124"/>
      <c r="O3051" s="124"/>
      <c r="P3051" s="124"/>
      <c r="Q3051" s="124"/>
      <c r="R3051" s="124"/>
      <c r="S3051" s="124"/>
    </row>
    <row r="3052" spans="13:19" x14ac:dyDescent="0.25">
      <c r="M3052" s="8"/>
      <c r="N3052" s="124"/>
      <c r="O3052" s="124"/>
      <c r="P3052" s="124"/>
      <c r="Q3052" s="124"/>
      <c r="R3052" s="124"/>
      <c r="S3052" s="124"/>
    </row>
    <row r="3053" spans="13:19" x14ac:dyDescent="0.25">
      <c r="M3053" s="8"/>
      <c r="N3053" s="124"/>
      <c r="O3053" s="124"/>
      <c r="P3053" s="124"/>
      <c r="Q3053" s="124"/>
      <c r="R3053" s="124"/>
      <c r="S3053" s="124"/>
    </row>
    <row r="3054" spans="13:19" x14ac:dyDescent="0.25">
      <c r="M3054" s="8"/>
      <c r="N3054" s="124"/>
      <c r="O3054" s="124"/>
      <c r="P3054" s="124"/>
      <c r="Q3054" s="124"/>
      <c r="R3054" s="124"/>
      <c r="S3054" s="124"/>
    </row>
    <row r="3055" spans="13:19" x14ac:dyDescent="0.25">
      <c r="M3055" s="8"/>
      <c r="N3055" s="124"/>
      <c r="O3055" s="124"/>
      <c r="P3055" s="124"/>
      <c r="Q3055" s="124"/>
      <c r="R3055" s="124"/>
      <c r="S3055" s="124"/>
    </row>
    <row r="3056" spans="13:19" x14ac:dyDescent="0.25">
      <c r="M3056" s="8"/>
      <c r="N3056" s="124"/>
      <c r="O3056" s="124"/>
      <c r="P3056" s="124"/>
      <c r="Q3056" s="124"/>
      <c r="R3056" s="124"/>
      <c r="S3056" s="124"/>
    </row>
    <row r="3057" spans="13:19" x14ac:dyDescent="0.25">
      <c r="M3057" s="8"/>
      <c r="N3057" s="124"/>
      <c r="O3057" s="124"/>
      <c r="P3057" s="124"/>
      <c r="Q3057" s="124"/>
      <c r="R3057" s="124"/>
      <c r="S3057" s="124"/>
    </row>
    <row r="3058" spans="13:19" x14ac:dyDescent="0.25">
      <c r="M3058" s="8"/>
      <c r="N3058" s="124"/>
      <c r="O3058" s="124"/>
      <c r="P3058" s="124"/>
      <c r="Q3058" s="124"/>
      <c r="R3058" s="124"/>
      <c r="S3058" s="124"/>
    </row>
    <row r="3059" spans="13:19" x14ac:dyDescent="0.25">
      <c r="M3059" s="8"/>
      <c r="N3059" s="124"/>
      <c r="O3059" s="124"/>
      <c r="P3059" s="124"/>
      <c r="Q3059" s="124"/>
      <c r="R3059" s="124"/>
      <c r="S3059" s="124"/>
    </row>
    <row r="3060" spans="13:19" x14ac:dyDescent="0.25">
      <c r="M3060" s="8"/>
      <c r="N3060" s="124"/>
      <c r="O3060" s="124"/>
      <c r="P3060" s="124"/>
      <c r="Q3060" s="124"/>
      <c r="R3060" s="124"/>
      <c r="S3060" s="124"/>
    </row>
    <row r="3061" spans="13:19" x14ac:dyDescent="0.25">
      <c r="M3061" s="8"/>
      <c r="N3061" s="124"/>
      <c r="O3061" s="124"/>
      <c r="P3061" s="124"/>
      <c r="Q3061" s="124"/>
      <c r="R3061" s="124"/>
      <c r="S3061" s="124"/>
    </row>
    <row r="3062" spans="13:19" x14ac:dyDescent="0.25">
      <c r="M3062" s="8"/>
      <c r="N3062" s="124"/>
      <c r="O3062" s="124"/>
      <c r="P3062" s="124"/>
      <c r="Q3062" s="124"/>
      <c r="R3062" s="124"/>
      <c r="S3062" s="124"/>
    </row>
    <row r="3063" spans="13:19" x14ac:dyDescent="0.25">
      <c r="M3063" s="8"/>
      <c r="N3063" s="124"/>
      <c r="O3063" s="124"/>
      <c r="P3063" s="124"/>
      <c r="Q3063" s="124"/>
      <c r="R3063" s="124"/>
      <c r="S3063" s="124"/>
    </row>
    <row r="3064" spans="13:19" x14ac:dyDescent="0.25">
      <c r="M3064" s="8"/>
      <c r="N3064" s="124"/>
      <c r="O3064" s="124"/>
      <c r="P3064" s="124"/>
      <c r="Q3064" s="124"/>
      <c r="R3064" s="124"/>
      <c r="S3064" s="124"/>
    </row>
    <row r="3065" spans="13:19" x14ac:dyDescent="0.25">
      <c r="M3065" s="8"/>
      <c r="N3065" s="124"/>
      <c r="O3065" s="124"/>
      <c r="P3065" s="124"/>
      <c r="Q3065" s="124"/>
      <c r="R3065" s="124"/>
      <c r="S3065" s="124"/>
    </row>
    <row r="3066" spans="13:19" x14ac:dyDescent="0.25">
      <c r="M3066" s="8"/>
      <c r="N3066" s="124"/>
      <c r="O3066" s="124"/>
      <c r="P3066" s="124"/>
      <c r="Q3066" s="124"/>
      <c r="R3066" s="124"/>
      <c r="S3066" s="124"/>
    </row>
    <row r="3067" spans="13:19" x14ac:dyDescent="0.25">
      <c r="M3067" s="8"/>
      <c r="N3067" s="124"/>
      <c r="O3067" s="124"/>
      <c r="P3067" s="124"/>
      <c r="Q3067" s="124"/>
      <c r="R3067" s="124"/>
      <c r="S3067" s="124"/>
    </row>
    <row r="3068" spans="13:19" x14ac:dyDescent="0.25">
      <c r="M3068" s="8"/>
      <c r="N3068" s="124"/>
      <c r="O3068" s="124"/>
      <c r="P3068" s="124"/>
      <c r="Q3068" s="124"/>
      <c r="R3068" s="124"/>
      <c r="S3068" s="124"/>
    </row>
    <row r="3069" spans="13:19" x14ac:dyDescent="0.25">
      <c r="M3069" s="8"/>
      <c r="N3069" s="124"/>
      <c r="O3069" s="124"/>
      <c r="P3069" s="124"/>
      <c r="Q3069" s="124"/>
      <c r="R3069" s="124"/>
      <c r="S3069" s="124"/>
    </row>
    <row r="3070" spans="13:19" x14ac:dyDescent="0.25">
      <c r="M3070" s="8"/>
      <c r="N3070" s="124"/>
      <c r="O3070" s="124"/>
      <c r="P3070" s="124"/>
      <c r="Q3070" s="124"/>
      <c r="R3070" s="124"/>
      <c r="S3070" s="124"/>
    </row>
    <row r="3071" spans="13:19" x14ac:dyDescent="0.25">
      <c r="M3071" s="8"/>
      <c r="N3071" s="124"/>
      <c r="O3071" s="124"/>
      <c r="P3071" s="124"/>
      <c r="Q3071" s="124"/>
      <c r="R3071" s="124"/>
      <c r="S3071" s="124"/>
    </row>
    <row r="3072" spans="13:19" x14ac:dyDescent="0.25">
      <c r="M3072" s="8"/>
      <c r="N3072" s="124"/>
      <c r="O3072" s="124"/>
      <c r="P3072" s="124"/>
      <c r="Q3072" s="124"/>
      <c r="R3072" s="124"/>
      <c r="S3072" s="124"/>
    </row>
    <row r="3073" spans="13:19" x14ac:dyDescent="0.25">
      <c r="M3073" s="8"/>
      <c r="N3073" s="124"/>
      <c r="O3073" s="124"/>
      <c r="P3073" s="124"/>
      <c r="Q3073" s="124"/>
      <c r="R3073" s="124"/>
      <c r="S3073" s="124"/>
    </row>
    <row r="3074" spans="13:19" x14ac:dyDescent="0.25">
      <c r="M3074" s="8"/>
      <c r="N3074" s="124"/>
      <c r="O3074" s="124"/>
      <c r="P3074" s="124"/>
      <c r="Q3074" s="124"/>
      <c r="R3074" s="124"/>
      <c r="S3074" s="124"/>
    </row>
    <row r="3075" spans="13:19" x14ac:dyDescent="0.25">
      <c r="M3075" s="8"/>
      <c r="N3075" s="124"/>
      <c r="O3075" s="124"/>
      <c r="P3075" s="124"/>
      <c r="Q3075" s="124"/>
      <c r="R3075" s="124"/>
      <c r="S3075" s="124"/>
    </row>
    <row r="3076" spans="13:19" x14ac:dyDescent="0.25">
      <c r="M3076" s="8"/>
      <c r="N3076" s="124"/>
      <c r="O3076" s="124"/>
      <c r="P3076" s="124"/>
      <c r="Q3076" s="124"/>
      <c r="R3076" s="124"/>
      <c r="S3076" s="124"/>
    </row>
    <row r="3077" spans="13:19" x14ac:dyDescent="0.25">
      <c r="M3077" s="8"/>
      <c r="N3077" s="124"/>
      <c r="O3077" s="124"/>
      <c r="P3077" s="124"/>
      <c r="Q3077" s="124"/>
      <c r="R3077" s="124"/>
      <c r="S3077" s="124"/>
    </row>
    <row r="3078" spans="13:19" x14ac:dyDescent="0.25">
      <c r="M3078" s="8"/>
      <c r="N3078" s="124"/>
      <c r="O3078" s="124"/>
      <c r="P3078" s="124"/>
      <c r="Q3078" s="124"/>
      <c r="R3078" s="124"/>
      <c r="S3078" s="124"/>
    </row>
    <row r="3079" spans="13:19" x14ac:dyDescent="0.25">
      <c r="M3079" s="8"/>
      <c r="N3079" s="124"/>
      <c r="O3079" s="124"/>
      <c r="P3079" s="124"/>
      <c r="Q3079" s="124"/>
      <c r="R3079" s="124"/>
      <c r="S3079" s="124"/>
    </row>
    <row r="3080" spans="13:19" x14ac:dyDescent="0.25">
      <c r="M3080" s="8"/>
      <c r="N3080" s="124"/>
      <c r="O3080" s="124"/>
      <c r="P3080" s="124"/>
      <c r="Q3080" s="124"/>
      <c r="R3080" s="124"/>
      <c r="S3080" s="124"/>
    </row>
    <row r="3081" spans="13:19" x14ac:dyDescent="0.25">
      <c r="M3081" s="8"/>
      <c r="N3081" s="124"/>
      <c r="O3081" s="124"/>
      <c r="P3081" s="124"/>
      <c r="Q3081" s="124"/>
      <c r="R3081" s="124"/>
      <c r="S3081" s="124"/>
    </row>
    <row r="3082" spans="13:19" x14ac:dyDescent="0.25">
      <c r="M3082" s="8"/>
      <c r="N3082" s="124"/>
      <c r="O3082" s="124"/>
      <c r="P3082" s="124"/>
      <c r="Q3082" s="124"/>
      <c r="R3082" s="124"/>
      <c r="S3082" s="124"/>
    </row>
    <row r="3083" spans="13:19" x14ac:dyDescent="0.25">
      <c r="M3083" s="8"/>
      <c r="N3083" s="124"/>
      <c r="O3083" s="124"/>
      <c r="P3083" s="124"/>
      <c r="Q3083" s="124"/>
      <c r="R3083" s="124"/>
      <c r="S3083" s="124"/>
    </row>
    <row r="3084" spans="13:19" x14ac:dyDescent="0.25">
      <c r="M3084" s="8"/>
      <c r="N3084" s="124"/>
      <c r="O3084" s="124"/>
      <c r="P3084" s="124"/>
      <c r="Q3084" s="124"/>
      <c r="R3084" s="124"/>
      <c r="S3084" s="124"/>
    </row>
    <row r="3085" spans="13:19" x14ac:dyDescent="0.25">
      <c r="M3085" s="8"/>
      <c r="N3085" s="124"/>
      <c r="O3085" s="124"/>
      <c r="P3085" s="124"/>
      <c r="Q3085" s="124"/>
      <c r="R3085" s="124"/>
      <c r="S3085" s="124"/>
    </row>
    <row r="3086" spans="13:19" x14ac:dyDescent="0.25">
      <c r="M3086" s="8"/>
      <c r="N3086" s="124"/>
      <c r="O3086" s="124"/>
      <c r="P3086" s="124"/>
      <c r="Q3086" s="124"/>
      <c r="R3086" s="124"/>
      <c r="S3086" s="124"/>
    </row>
    <row r="3087" spans="13:19" x14ac:dyDescent="0.25">
      <c r="M3087" s="8"/>
      <c r="N3087" s="124"/>
      <c r="O3087" s="124"/>
      <c r="P3087" s="124"/>
      <c r="Q3087" s="124"/>
      <c r="R3087" s="124"/>
      <c r="S3087" s="124"/>
    </row>
    <row r="3088" spans="13:19" x14ac:dyDescent="0.25">
      <c r="M3088" s="8"/>
      <c r="N3088" s="124"/>
      <c r="O3088" s="124"/>
      <c r="P3088" s="124"/>
      <c r="Q3088" s="124"/>
      <c r="R3088" s="124"/>
      <c r="S3088" s="124"/>
    </row>
    <row r="3089" spans="13:19" x14ac:dyDescent="0.25">
      <c r="M3089" s="8"/>
      <c r="N3089" s="124"/>
      <c r="O3089" s="124"/>
      <c r="P3089" s="124"/>
      <c r="Q3089" s="124"/>
      <c r="R3089" s="124"/>
      <c r="S3089" s="124"/>
    </row>
    <row r="3090" spans="13:19" x14ac:dyDescent="0.25">
      <c r="M3090" s="8"/>
      <c r="N3090" s="124"/>
      <c r="O3090" s="124"/>
      <c r="P3090" s="124"/>
      <c r="Q3090" s="124"/>
      <c r="R3090" s="124"/>
      <c r="S3090" s="124"/>
    </row>
    <row r="3091" spans="13:19" x14ac:dyDescent="0.25">
      <c r="M3091" s="8"/>
      <c r="N3091" s="124"/>
      <c r="O3091" s="124"/>
      <c r="P3091" s="124"/>
      <c r="Q3091" s="124"/>
      <c r="R3091" s="124"/>
      <c r="S3091" s="124"/>
    </row>
    <row r="3092" spans="13:19" x14ac:dyDescent="0.25">
      <c r="M3092" s="8"/>
      <c r="N3092" s="124"/>
      <c r="O3092" s="124"/>
      <c r="P3092" s="124"/>
      <c r="Q3092" s="124"/>
      <c r="R3092" s="124"/>
      <c r="S3092" s="124"/>
    </row>
    <row r="3093" spans="13:19" x14ac:dyDescent="0.25">
      <c r="M3093" s="8"/>
      <c r="N3093" s="124"/>
      <c r="O3093" s="124"/>
      <c r="P3093" s="124"/>
      <c r="Q3093" s="124"/>
      <c r="R3093" s="124"/>
      <c r="S3093" s="124"/>
    </row>
    <row r="3094" spans="13:19" x14ac:dyDescent="0.25">
      <c r="M3094" s="8"/>
      <c r="N3094" s="124"/>
      <c r="O3094" s="124"/>
      <c r="P3094" s="124"/>
      <c r="Q3094" s="124"/>
      <c r="R3094" s="124"/>
      <c r="S3094" s="124"/>
    </row>
    <row r="3095" spans="13:19" x14ac:dyDescent="0.25">
      <c r="M3095" s="8"/>
      <c r="N3095" s="124"/>
      <c r="O3095" s="124"/>
      <c r="P3095" s="124"/>
      <c r="Q3095" s="124"/>
      <c r="R3095" s="124"/>
      <c r="S3095" s="124"/>
    </row>
    <row r="3096" spans="13:19" x14ac:dyDescent="0.25">
      <c r="M3096" s="8"/>
      <c r="N3096" s="124"/>
      <c r="O3096" s="124"/>
      <c r="P3096" s="124"/>
      <c r="Q3096" s="124"/>
      <c r="R3096" s="124"/>
      <c r="S3096" s="124"/>
    </row>
    <row r="3097" spans="13:19" x14ac:dyDescent="0.25">
      <c r="M3097" s="8"/>
      <c r="N3097" s="124"/>
      <c r="O3097" s="124"/>
      <c r="P3097" s="124"/>
      <c r="Q3097" s="124"/>
      <c r="R3097" s="124"/>
      <c r="S3097" s="124"/>
    </row>
    <row r="3098" spans="13:19" x14ac:dyDescent="0.25">
      <c r="M3098" s="8"/>
      <c r="N3098" s="124"/>
      <c r="O3098" s="124"/>
      <c r="P3098" s="124"/>
      <c r="Q3098" s="124"/>
      <c r="R3098" s="124"/>
      <c r="S3098" s="124"/>
    </row>
    <row r="3099" spans="13:19" x14ac:dyDescent="0.25">
      <c r="M3099" s="8"/>
      <c r="N3099" s="124"/>
      <c r="O3099" s="124"/>
      <c r="P3099" s="124"/>
      <c r="Q3099" s="124"/>
      <c r="R3099" s="124"/>
      <c r="S3099" s="124"/>
    </row>
    <row r="3100" spans="13:19" x14ac:dyDescent="0.25">
      <c r="M3100" s="8"/>
      <c r="N3100" s="124"/>
      <c r="O3100" s="124"/>
      <c r="P3100" s="124"/>
      <c r="Q3100" s="124"/>
      <c r="R3100" s="124"/>
      <c r="S3100" s="124"/>
    </row>
    <row r="3101" spans="13:19" x14ac:dyDescent="0.25">
      <c r="M3101" s="8"/>
      <c r="N3101" s="124"/>
      <c r="O3101" s="124"/>
      <c r="P3101" s="124"/>
      <c r="Q3101" s="124"/>
      <c r="R3101" s="124"/>
      <c r="S3101" s="124"/>
    </row>
    <row r="3102" spans="13:19" x14ac:dyDescent="0.25">
      <c r="M3102" s="8"/>
      <c r="N3102" s="124"/>
      <c r="O3102" s="124"/>
      <c r="P3102" s="124"/>
      <c r="Q3102" s="124"/>
      <c r="R3102" s="124"/>
      <c r="S3102" s="124"/>
    </row>
    <row r="3103" spans="13:19" x14ac:dyDescent="0.25">
      <c r="M3103" s="8"/>
      <c r="N3103" s="124"/>
      <c r="O3103" s="124"/>
      <c r="P3103" s="124"/>
      <c r="Q3103" s="124"/>
      <c r="R3103" s="124"/>
      <c r="S3103" s="124"/>
    </row>
    <row r="3104" spans="13:19" x14ac:dyDescent="0.25">
      <c r="M3104" s="8"/>
      <c r="N3104" s="124"/>
      <c r="O3104" s="124"/>
      <c r="P3104" s="124"/>
      <c r="Q3104" s="124"/>
      <c r="R3104" s="124"/>
      <c r="S3104" s="124"/>
    </row>
    <row r="3105" spans="13:19" x14ac:dyDescent="0.25">
      <c r="M3105" s="8"/>
      <c r="N3105" s="124"/>
      <c r="O3105" s="124"/>
      <c r="P3105" s="124"/>
      <c r="Q3105" s="124"/>
      <c r="R3105" s="124"/>
      <c r="S3105" s="124"/>
    </row>
    <row r="3106" spans="13:19" x14ac:dyDescent="0.25">
      <c r="M3106" s="8"/>
      <c r="N3106" s="124"/>
      <c r="O3106" s="124"/>
      <c r="P3106" s="124"/>
      <c r="Q3106" s="124"/>
      <c r="R3106" s="124"/>
      <c r="S3106" s="124"/>
    </row>
    <row r="3107" spans="13:19" x14ac:dyDescent="0.25">
      <c r="M3107" s="8"/>
      <c r="N3107" s="124"/>
      <c r="O3107" s="124"/>
      <c r="P3107" s="124"/>
      <c r="Q3107" s="124"/>
      <c r="R3107" s="124"/>
      <c r="S3107" s="124"/>
    </row>
    <row r="3108" spans="13:19" x14ac:dyDescent="0.25">
      <c r="M3108" s="8"/>
      <c r="N3108" s="124"/>
      <c r="O3108" s="124"/>
      <c r="P3108" s="124"/>
      <c r="Q3108" s="124"/>
      <c r="R3108" s="124"/>
      <c r="S3108" s="124"/>
    </row>
    <row r="3109" spans="13:19" x14ac:dyDescent="0.25">
      <c r="M3109" s="8"/>
      <c r="N3109" s="124"/>
      <c r="O3109" s="124"/>
      <c r="P3109" s="124"/>
      <c r="Q3109" s="124"/>
      <c r="R3109" s="124"/>
      <c r="S3109" s="124"/>
    </row>
    <row r="3110" spans="13:19" x14ac:dyDescent="0.25">
      <c r="M3110" s="8"/>
      <c r="N3110" s="124"/>
      <c r="O3110" s="124"/>
      <c r="P3110" s="124"/>
      <c r="Q3110" s="124"/>
      <c r="R3110" s="124"/>
      <c r="S3110" s="124"/>
    </row>
    <row r="3111" spans="13:19" x14ac:dyDescent="0.25">
      <c r="M3111" s="8"/>
      <c r="N3111" s="124"/>
      <c r="O3111" s="124"/>
      <c r="P3111" s="124"/>
      <c r="Q3111" s="124"/>
      <c r="R3111" s="124"/>
      <c r="S3111" s="124"/>
    </row>
    <row r="3112" spans="13:19" x14ac:dyDescent="0.25">
      <c r="M3112" s="8"/>
      <c r="N3112" s="124"/>
      <c r="O3112" s="124"/>
      <c r="P3112" s="124"/>
      <c r="Q3112" s="124"/>
      <c r="R3112" s="124"/>
      <c r="S3112" s="124"/>
    </row>
    <row r="3113" spans="13:19" x14ac:dyDescent="0.25">
      <c r="M3113" s="8"/>
      <c r="N3113" s="124"/>
      <c r="O3113" s="124"/>
      <c r="P3113" s="124"/>
      <c r="Q3113" s="124"/>
      <c r="R3113" s="124"/>
      <c r="S3113" s="124"/>
    </row>
    <row r="3114" spans="13:19" x14ac:dyDescent="0.25">
      <c r="M3114" s="8"/>
      <c r="N3114" s="124"/>
      <c r="O3114" s="124"/>
      <c r="P3114" s="124"/>
      <c r="Q3114" s="124"/>
      <c r="R3114" s="124"/>
      <c r="S3114" s="124"/>
    </row>
    <row r="3115" spans="13:19" x14ac:dyDescent="0.25">
      <c r="M3115" s="8"/>
      <c r="N3115" s="124"/>
      <c r="O3115" s="124"/>
      <c r="P3115" s="124"/>
      <c r="Q3115" s="124"/>
      <c r="R3115" s="124"/>
      <c r="S3115" s="124"/>
    </row>
    <row r="3116" spans="13:19" x14ac:dyDescent="0.25">
      <c r="M3116" s="8"/>
      <c r="N3116" s="124"/>
      <c r="O3116" s="124"/>
      <c r="P3116" s="124"/>
      <c r="Q3116" s="124"/>
      <c r="R3116" s="124"/>
      <c r="S3116" s="124"/>
    </row>
    <row r="3117" spans="13:19" x14ac:dyDescent="0.25">
      <c r="M3117" s="8"/>
      <c r="N3117" s="124"/>
      <c r="O3117" s="124"/>
      <c r="P3117" s="124"/>
      <c r="Q3117" s="124"/>
      <c r="R3117" s="124"/>
      <c r="S3117" s="124"/>
    </row>
    <row r="3118" spans="13:19" x14ac:dyDescent="0.25">
      <c r="M3118" s="8"/>
      <c r="N3118" s="124"/>
      <c r="O3118" s="124"/>
      <c r="P3118" s="124"/>
      <c r="Q3118" s="124"/>
      <c r="R3118" s="124"/>
      <c r="S3118" s="124"/>
    </row>
    <row r="3119" spans="13:19" x14ac:dyDescent="0.25">
      <c r="M3119" s="8"/>
      <c r="N3119" s="124"/>
      <c r="O3119" s="124"/>
      <c r="P3119" s="124"/>
      <c r="Q3119" s="124"/>
      <c r="R3119" s="124"/>
      <c r="S3119" s="124"/>
    </row>
    <row r="3120" spans="13:19" x14ac:dyDescent="0.25">
      <c r="M3120" s="8"/>
      <c r="N3120" s="124"/>
      <c r="O3120" s="124"/>
      <c r="P3120" s="124"/>
      <c r="Q3120" s="124"/>
      <c r="R3120" s="124"/>
      <c r="S3120" s="124"/>
    </row>
    <row r="3121" spans="13:19" x14ac:dyDescent="0.25">
      <c r="M3121" s="8"/>
      <c r="N3121" s="124"/>
      <c r="O3121" s="124"/>
      <c r="P3121" s="124"/>
      <c r="Q3121" s="124"/>
      <c r="R3121" s="124"/>
      <c r="S3121" s="124"/>
    </row>
    <row r="3122" spans="13:19" x14ac:dyDescent="0.25">
      <c r="M3122" s="8"/>
      <c r="N3122" s="124"/>
      <c r="O3122" s="124"/>
      <c r="P3122" s="124"/>
      <c r="Q3122" s="124"/>
      <c r="R3122" s="124"/>
      <c r="S3122" s="124"/>
    </row>
    <row r="3123" spans="13:19" x14ac:dyDescent="0.25">
      <c r="M3123" s="8"/>
      <c r="N3123" s="124"/>
      <c r="O3123" s="124"/>
      <c r="P3123" s="124"/>
      <c r="Q3123" s="124"/>
      <c r="R3123" s="124"/>
      <c r="S3123" s="124"/>
    </row>
    <row r="3124" spans="13:19" x14ac:dyDescent="0.25">
      <c r="M3124" s="8"/>
      <c r="N3124" s="124"/>
      <c r="O3124" s="124"/>
      <c r="P3124" s="124"/>
      <c r="Q3124" s="124"/>
      <c r="R3124" s="124"/>
      <c r="S3124" s="124"/>
    </row>
    <row r="3125" spans="13:19" x14ac:dyDescent="0.25">
      <c r="M3125" s="8"/>
      <c r="N3125" s="124"/>
      <c r="O3125" s="124"/>
      <c r="P3125" s="124"/>
      <c r="Q3125" s="124"/>
      <c r="R3125" s="124"/>
      <c r="S3125" s="124"/>
    </row>
    <row r="3126" spans="13:19" x14ac:dyDescent="0.25">
      <c r="M3126" s="8"/>
      <c r="N3126" s="124"/>
      <c r="O3126" s="124"/>
      <c r="P3126" s="124"/>
      <c r="Q3126" s="124"/>
      <c r="R3126" s="124"/>
      <c r="S3126" s="124"/>
    </row>
    <row r="3127" spans="13:19" x14ac:dyDescent="0.25">
      <c r="M3127" s="8"/>
      <c r="N3127" s="124"/>
      <c r="O3127" s="124"/>
      <c r="P3127" s="124"/>
      <c r="Q3127" s="124"/>
      <c r="R3127" s="124"/>
      <c r="S3127" s="124"/>
    </row>
    <row r="3128" spans="13:19" x14ac:dyDescent="0.25">
      <c r="M3128" s="8"/>
      <c r="N3128" s="124"/>
      <c r="O3128" s="124"/>
      <c r="P3128" s="124"/>
      <c r="Q3128" s="124"/>
      <c r="R3128" s="124"/>
      <c r="S3128" s="124"/>
    </row>
    <row r="3129" spans="13:19" x14ac:dyDescent="0.25">
      <c r="M3129" s="8"/>
      <c r="N3129" s="124"/>
      <c r="O3129" s="124"/>
      <c r="P3129" s="124"/>
      <c r="Q3129" s="124"/>
      <c r="R3129" s="124"/>
      <c r="S3129" s="124"/>
    </row>
    <row r="3130" spans="13:19" x14ac:dyDescent="0.25">
      <c r="M3130" s="8"/>
      <c r="N3130" s="124"/>
      <c r="O3130" s="124"/>
      <c r="P3130" s="124"/>
      <c r="Q3130" s="124"/>
      <c r="R3130" s="124"/>
      <c r="S3130" s="124"/>
    </row>
    <row r="3131" spans="13:19" x14ac:dyDescent="0.25">
      <c r="M3131" s="8"/>
      <c r="N3131" s="124"/>
      <c r="O3131" s="124"/>
      <c r="P3131" s="124"/>
      <c r="Q3131" s="124"/>
      <c r="R3131" s="124"/>
      <c r="S3131" s="124"/>
    </row>
    <row r="3132" spans="13:19" x14ac:dyDescent="0.25">
      <c r="M3132" s="8"/>
      <c r="N3132" s="124"/>
      <c r="O3132" s="124"/>
      <c r="P3132" s="124"/>
      <c r="Q3132" s="124"/>
      <c r="R3132" s="124"/>
      <c r="S3132" s="124"/>
    </row>
    <row r="3133" spans="13:19" x14ac:dyDescent="0.25">
      <c r="M3133" s="8"/>
      <c r="N3133" s="124"/>
      <c r="O3133" s="124"/>
      <c r="P3133" s="124"/>
      <c r="Q3133" s="124"/>
      <c r="R3133" s="124"/>
      <c r="S3133" s="124"/>
    </row>
    <row r="3134" spans="13:19" x14ac:dyDescent="0.25">
      <c r="M3134" s="8"/>
      <c r="N3134" s="124"/>
      <c r="O3134" s="124"/>
      <c r="P3134" s="124"/>
      <c r="Q3134" s="124"/>
      <c r="R3134" s="124"/>
      <c r="S3134" s="124"/>
    </row>
    <row r="3135" spans="13:19" x14ac:dyDescent="0.25">
      <c r="M3135" s="8"/>
      <c r="N3135" s="124"/>
      <c r="O3135" s="124"/>
      <c r="P3135" s="124"/>
      <c r="Q3135" s="124"/>
      <c r="R3135" s="124"/>
      <c r="S3135" s="124"/>
    </row>
    <row r="3136" spans="13:19" x14ac:dyDescent="0.25">
      <c r="M3136" s="8"/>
      <c r="N3136" s="124"/>
      <c r="O3136" s="124"/>
      <c r="P3136" s="124"/>
      <c r="Q3136" s="124"/>
      <c r="R3136" s="124"/>
      <c r="S3136" s="124"/>
    </row>
    <row r="3137" spans="13:19" x14ac:dyDescent="0.25">
      <c r="M3137" s="8"/>
      <c r="N3137" s="124"/>
      <c r="O3137" s="124"/>
      <c r="P3137" s="124"/>
      <c r="Q3137" s="124"/>
      <c r="R3137" s="124"/>
      <c r="S3137" s="124"/>
    </row>
    <row r="3138" spans="13:19" x14ac:dyDescent="0.25">
      <c r="M3138" s="8"/>
      <c r="N3138" s="124"/>
      <c r="O3138" s="124"/>
      <c r="P3138" s="124"/>
      <c r="Q3138" s="124"/>
      <c r="R3138" s="124"/>
      <c r="S3138" s="124"/>
    </row>
    <row r="3139" spans="13:19" x14ac:dyDescent="0.25">
      <c r="M3139" s="8"/>
      <c r="N3139" s="124"/>
      <c r="O3139" s="124"/>
      <c r="P3139" s="124"/>
      <c r="Q3139" s="124"/>
      <c r="R3139" s="124"/>
      <c r="S3139" s="124"/>
    </row>
    <row r="3140" spans="13:19" x14ac:dyDescent="0.25">
      <c r="M3140" s="8"/>
      <c r="N3140" s="124"/>
      <c r="O3140" s="124"/>
      <c r="P3140" s="124"/>
      <c r="Q3140" s="124"/>
      <c r="R3140" s="124"/>
      <c r="S3140" s="124"/>
    </row>
    <row r="3141" spans="13:19" x14ac:dyDescent="0.25">
      <c r="M3141" s="8"/>
      <c r="N3141" s="124"/>
      <c r="O3141" s="124"/>
      <c r="P3141" s="124"/>
      <c r="Q3141" s="124"/>
      <c r="R3141" s="124"/>
      <c r="S3141" s="124"/>
    </row>
    <row r="3142" spans="13:19" x14ac:dyDescent="0.25">
      <c r="M3142" s="8"/>
      <c r="N3142" s="124"/>
      <c r="O3142" s="124"/>
      <c r="P3142" s="124"/>
      <c r="Q3142" s="124"/>
      <c r="R3142" s="124"/>
      <c r="S3142" s="124"/>
    </row>
    <row r="3143" spans="13:19" x14ac:dyDescent="0.25">
      <c r="M3143" s="8"/>
      <c r="N3143" s="124"/>
      <c r="O3143" s="124"/>
      <c r="P3143" s="124"/>
      <c r="Q3143" s="124"/>
      <c r="R3143" s="124"/>
      <c r="S3143" s="124"/>
    </row>
    <row r="3144" spans="13:19" x14ac:dyDescent="0.25">
      <c r="M3144" s="8"/>
      <c r="N3144" s="124"/>
      <c r="O3144" s="124"/>
      <c r="P3144" s="124"/>
      <c r="Q3144" s="124"/>
      <c r="R3144" s="124"/>
      <c r="S3144" s="124"/>
    </row>
    <row r="3145" spans="13:19" x14ac:dyDescent="0.25">
      <c r="M3145" s="8"/>
      <c r="N3145" s="124"/>
      <c r="O3145" s="124"/>
      <c r="P3145" s="124"/>
      <c r="Q3145" s="124"/>
      <c r="R3145" s="124"/>
      <c r="S3145" s="124"/>
    </row>
    <row r="3146" spans="13:19" x14ac:dyDescent="0.25">
      <c r="M3146" s="8"/>
      <c r="N3146" s="124"/>
      <c r="O3146" s="124"/>
      <c r="P3146" s="124"/>
      <c r="Q3146" s="124"/>
      <c r="R3146" s="124"/>
      <c r="S3146" s="124"/>
    </row>
    <row r="3147" spans="13:19" x14ac:dyDescent="0.25">
      <c r="M3147" s="8"/>
      <c r="N3147" s="124"/>
      <c r="O3147" s="124"/>
      <c r="P3147" s="124"/>
      <c r="Q3147" s="124"/>
      <c r="R3147" s="124"/>
      <c r="S3147" s="124"/>
    </row>
    <row r="3148" spans="13:19" x14ac:dyDescent="0.25">
      <c r="M3148" s="8"/>
      <c r="N3148" s="124"/>
      <c r="O3148" s="124"/>
      <c r="P3148" s="124"/>
      <c r="Q3148" s="124"/>
      <c r="R3148" s="124"/>
      <c r="S3148" s="124"/>
    </row>
    <row r="3149" spans="13:19" x14ac:dyDescent="0.25">
      <c r="M3149" s="8"/>
      <c r="N3149" s="124"/>
      <c r="O3149" s="124"/>
      <c r="P3149" s="124"/>
      <c r="Q3149" s="124"/>
      <c r="R3149" s="124"/>
      <c r="S3149" s="124"/>
    </row>
    <row r="3150" spans="13:19" x14ac:dyDescent="0.25">
      <c r="M3150" s="8"/>
      <c r="N3150" s="124"/>
      <c r="O3150" s="124"/>
      <c r="P3150" s="124"/>
      <c r="Q3150" s="124"/>
      <c r="R3150" s="124"/>
      <c r="S3150" s="124"/>
    </row>
    <row r="3151" spans="13:19" x14ac:dyDescent="0.25">
      <c r="M3151" s="8"/>
      <c r="N3151" s="124"/>
      <c r="O3151" s="124"/>
      <c r="P3151" s="124"/>
      <c r="Q3151" s="124"/>
      <c r="R3151" s="124"/>
      <c r="S3151" s="124"/>
    </row>
    <row r="3152" spans="13:19" x14ac:dyDescent="0.25">
      <c r="M3152" s="8"/>
      <c r="N3152" s="124"/>
      <c r="O3152" s="124"/>
      <c r="P3152" s="124"/>
      <c r="Q3152" s="124"/>
      <c r="R3152" s="124"/>
      <c r="S3152" s="124"/>
    </row>
    <row r="3153" spans="13:19" x14ac:dyDescent="0.25">
      <c r="M3153" s="8"/>
      <c r="N3153" s="124"/>
      <c r="O3153" s="124"/>
      <c r="P3153" s="124"/>
      <c r="Q3153" s="124"/>
      <c r="R3153" s="124"/>
      <c r="S3153" s="124"/>
    </row>
    <row r="3154" spans="13:19" x14ac:dyDescent="0.25">
      <c r="M3154" s="8"/>
      <c r="N3154" s="124"/>
      <c r="O3154" s="124"/>
      <c r="P3154" s="124"/>
      <c r="Q3154" s="124"/>
      <c r="R3154" s="124"/>
      <c r="S3154" s="124"/>
    </row>
    <row r="3155" spans="13:19" x14ac:dyDescent="0.25">
      <c r="M3155" s="8"/>
      <c r="N3155" s="124"/>
      <c r="O3155" s="124"/>
      <c r="P3155" s="124"/>
      <c r="Q3155" s="124"/>
      <c r="R3155" s="124"/>
      <c r="S3155" s="124"/>
    </row>
    <row r="3156" spans="13:19" x14ac:dyDescent="0.25">
      <c r="M3156" s="8"/>
      <c r="N3156" s="124"/>
      <c r="O3156" s="124"/>
      <c r="P3156" s="124"/>
      <c r="Q3156" s="124"/>
      <c r="R3156" s="124"/>
      <c r="S3156" s="124"/>
    </row>
    <row r="3157" spans="13:19" x14ac:dyDescent="0.25">
      <c r="M3157" s="8"/>
      <c r="N3157" s="124"/>
      <c r="O3157" s="124"/>
      <c r="P3157" s="124"/>
      <c r="Q3157" s="124"/>
      <c r="R3157" s="124"/>
      <c r="S3157" s="124"/>
    </row>
    <row r="3158" spans="13:19" x14ac:dyDescent="0.25">
      <c r="M3158" s="8"/>
      <c r="N3158" s="124"/>
      <c r="O3158" s="124"/>
      <c r="P3158" s="124"/>
      <c r="Q3158" s="124"/>
      <c r="R3158" s="124"/>
      <c r="S3158" s="124"/>
    </row>
    <row r="3159" spans="13:19" x14ac:dyDescent="0.25">
      <c r="M3159" s="8"/>
      <c r="N3159" s="124"/>
      <c r="O3159" s="124"/>
      <c r="P3159" s="124"/>
      <c r="Q3159" s="124"/>
      <c r="R3159" s="124"/>
      <c r="S3159" s="124"/>
    </row>
    <row r="3160" spans="13:19" x14ac:dyDescent="0.25">
      <c r="M3160" s="8"/>
      <c r="N3160" s="124"/>
      <c r="O3160" s="124"/>
      <c r="P3160" s="124"/>
      <c r="Q3160" s="124"/>
      <c r="R3160" s="124"/>
      <c r="S3160" s="124"/>
    </row>
    <row r="3161" spans="13:19" x14ac:dyDescent="0.25">
      <c r="M3161" s="8"/>
      <c r="N3161" s="124"/>
      <c r="O3161" s="124"/>
      <c r="P3161" s="124"/>
      <c r="Q3161" s="124"/>
      <c r="R3161" s="124"/>
      <c r="S3161" s="124"/>
    </row>
    <row r="3162" spans="13:19" x14ac:dyDescent="0.25">
      <c r="M3162" s="8"/>
      <c r="N3162" s="124"/>
      <c r="O3162" s="124"/>
      <c r="P3162" s="124"/>
      <c r="Q3162" s="124"/>
      <c r="R3162" s="124"/>
      <c r="S3162" s="124"/>
    </row>
    <row r="3163" spans="13:19" x14ac:dyDescent="0.25">
      <c r="M3163" s="8"/>
      <c r="N3163" s="124"/>
      <c r="O3163" s="124"/>
      <c r="P3163" s="124"/>
      <c r="Q3163" s="124"/>
      <c r="R3163" s="124"/>
      <c r="S3163" s="124"/>
    </row>
    <row r="3164" spans="13:19" x14ac:dyDescent="0.25">
      <c r="M3164" s="8"/>
      <c r="N3164" s="124"/>
      <c r="O3164" s="124"/>
      <c r="P3164" s="124"/>
      <c r="Q3164" s="124"/>
      <c r="R3164" s="124"/>
      <c r="S3164" s="124"/>
    </row>
    <row r="3165" spans="13:19" x14ac:dyDescent="0.25">
      <c r="M3165" s="8"/>
      <c r="N3165" s="124"/>
      <c r="O3165" s="124"/>
      <c r="P3165" s="124"/>
      <c r="Q3165" s="124"/>
      <c r="R3165" s="124"/>
      <c r="S3165" s="124"/>
    </row>
    <row r="3166" spans="13:19" x14ac:dyDescent="0.25">
      <c r="M3166" s="8"/>
      <c r="N3166" s="124"/>
      <c r="O3166" s="124"/>
      <c r="P3166" s="124"/>
      <c r="Q3166" s="124"/>
      <c r="R3166" s="124"/>
      <c r="S3166" s="124"/>
    </row>
    <row r="3167" spans="13:19" x14ac:dyDescent="0.25">
      <c r="M3167" s="8"/>
      <c r="N3167" s="124"/>
      <c r="O3167" s="124"/>
      <c r="P3167" s="124"/>
      <c r="Q3167" s="124"/>
      <c r="R3167" s="124"/>
      <c r="S3167" s="124"/>
    </row>
    <row r="3168" spans="13:19" x14ac:dyDescent="0.25">
      <c r="M3168" s="8"/>
      <c r="N3168" s="124"/>
      <c r="O3168" s="124"/>
      <c r="P3168" s="124"/>
      <c r="Q3168" s="124"/>
      <c r="R3168" s="124"/>
      <c r="S3168" s="124"/>
    </row>
    <row r="3169" spans="13:19" x14ac:dyDescent="0.25">
      <c r="M3169" s="8"/>
      <c r="N3169" s="124"/>
      <c r="O3169" s="124"/>
      <c r="P3169" s="124"/>
      <c r="Q3169" s="124"/>
      <c r="R3169" s="124"/>
      <c r="S3169" s="124"/>
    </row>
    <row r="3170" spans="13:19" x14ac:dyDescent="0.25">
      <c r="M3170" s="8"/>
      <c r="N3170" s="124"/>
      <c r="O3170" s="124"/>
      <c r="P3170" s="124"/>
      <c r="Q3170" s="124"/>
      <c r="R3170" s="124"/>
      <c r="S3170" s="124"/>
    </row>
    <row r="3171" spans="13:19" x14ac:dyDescent="0.25">
      <c r="M3171" s="8"/>
      <c r="N3171" s="124"/>
      <c r="O3171" s="124"/>
      <c r="P3171" s="124"/>
      <c r="Q3171" s="124"/>
      <c r="R3171" s="124"/>
      <c r="S3171" s="124"/>
    </row>
    <row r="3172" spans="13:19" x14ac:dyDescent="0.25">
      <c r="M3172" s="8"/>
      <c r="N3172" s="124"/>
      <c r="O3172" s="124"/>
      <c r="P3172" s="124"/>
      <c r="Q3172" s="124"/>
      <c r="R3172" s="124"/>
      <c r="S3172" s="124"/>
    </row>
    <row r="3173" spans="13:19" x14ac:dyDescent="0.25">
      <c r="M3173" s="8"/>
      <c r="N3173" s="124"/>
      <c r="O3173" s="124"/>
      <c r="P3173" s="124"/>
      <c r="Q3173" s="124"/>
      <c r="R3173" s="124"/>
      <c r="S3173" s="124"/>
    </row>
    <row r="3174" spans="13:19" x14ac:dyDescent="0.25">
      <c r="M3174" s="8"/>
      <c r="N3174" s="124"/>
      <c r="O3174" s="124"/>
      <c r="P3174" s="124"/>
      <c r="Q3174" s="124"/>
      <c r="R3174" s="124"/>
      <c r="S3174" s="124"/>
    </row>
    <row r="3175" spans="13:19" x14ac:dyDescent="0.25">
      <c r="M3175" s="8"/>
      <c r="N3175" s="124"/>
      <c r="O3175" s="124"/>
      <c r="P3175" s="124"/>
      <c r="Q3175" s="124"/>
      <c r="R3175" s="124"/>
      <c r="S3175" s="124"/>
    </row>
    <row r="3176" spans="13:19" x14ac:dyDescent="0.25">
      <c r="M3176" s="8"/>
      <c r="N3176" s="124"/>
      <c r="O3176" s="124"/>
      <c r="P3176" s="124"/>
      <c r="Q3176" s="124"/>
      <c r="R3176" s="124"/>
      <c r="S3176" s="124"/>
    </row>
    <row r="3177" spans="13:19" x14ac:dyDescent="0.25">
      <c r="M3177" s="8"/>
      <c r="N3177" s="124"/>
      <c r="O3177" s="124"/>
      <c r="P3177" s="124"/>
      <c r="Q3177" s="124"/>
      <c r="R3177" s="124"/>
      <c r="S3177" s="124"/>
    </row>
    <row r="3178" spans="13:19" x14ac:dyDescent="0.25">
      <c r="M3178" s="8"/>
      <c r="N3178" s="124"/>
      <c r="O3178" s="124"/>
      <c r="P3178" s="124"/>
      <c r="Q3178" s="124"/>
      <c r="R3178" s="124"/>
      <c r="S3178" s="124"/>
    </row>
    <row r="3179" spans="13:19" x14ac:dyDescent="0.25">
      <c r="M3179" s="8"/>
      <c r="N3179" s="124"/>
      <c r="O3179" s="124"/>
      <c r="P3179" s="124"/>
      <c r="Q3179" s="124"/>
      <c r="R3179" s="124"/>
      <c r="S3179" s="124"/>
    </row>
    <row r="3180" spans="13:19" x14ac:dyDescent="0.25">
      <c r="M3180" s="8"/>
      <c r="N3180" s="124"/>
      <c r="O3180" s="124"/>
      <c r="P3180" s="124"/>
      <c r="Q3180" s="124"/>
      <c r="R3180" s="124"/>
      <c r="S3180" s="124"/>
    </row>
    <row r="3181" spans="13:19" x14ac:dyDescent="0.25">
      <c r="M3181" s="8"/>
      <c r="N3181" s="124"/>
      <c r="O3181" s="124"/>
      <c r="P3181" s="124"/>
      <c r="Q3181" s="124"/>
      <c r="R3181" s="124"/>
      <c r="S3181" s="124"/>
    </row>
    <row r="3182" spans="13:19" x14ac:dyDescent="0.25">
      <c r="M3182" s="8"/>
      <c r="N3182" s="124"/>
      <c r="O3182" s="124"/>
      <c r="P3182" s="124"/>
      <c r="Q3182" s="124"/>
      <c r="R3182" s="124"/>
      <c r="S3182" s="124"/>
    </row>
    <row r="3183" spans="13:19" x14ac:dyDescent="0.25">
      <c r="M3183" s="8"/>
      <c r="N3183" s="124"/>
      <c r="O3183" s="124"/>
      <c r="P3183" s="124"/>
      <c r="Q3183" s="124"/>
      <c r="R3183" s="124"/>
      <c r="S3183" s="124"/>
    </row>
    <row r="3184" spans="13:19" x14ac:dyDescent="0.25">
      <c r="M3184" s="8"/>
      <c r="N3184" s="124"/>
      <c r="O3184" s="124"/>
      <c r="P3184" s="124"/>
      <c r="Q3184" s="124"/>
      <c r="R3184" s="124"/>
      <c r="S3184" s="124"/>
    </row>
    <row r="3185" spans="13:19" x14ac:dyDescent="0.25">
      <c r="M3185" s="8"/>
      <c r="N3185" s="124"/>
      <c r="O3185" s="124"/>
      <c r="P3185" s="124"/>
      <c r="Q3185" s="124"/>
      <c r="R3185" s="124"/>
      <c r="S3185" s="124"/>
    </row>
    <row r="3186" spans="13:19" x14ac:dyDescent="0.25">
      <c r="M3186" s="8"/>
      <c r="N3186" s="124"/>
      <c r="O3186" s="124"/>
      <c r="P3186" s="124"/>
      <c r="Q3186" s="124"/>
      <c r="R3186" s="124"/>
      <c r="S3186" s="124"/>
    </row>
    <row r="3187" spans="13:19" x14ac:dyDescent="0.25">
      <c r="M3187" s="8"/>
      <c r="N3187" s="124"/>
      <c r="O3187" s="124"/>
      <c r="P3187" s="124"/>
      <c r="Q3187" s="124"/>
      <c r="R3187" s="124"/>
      <c r="S3187" s="124"/>
    </row>
    <row r="3188" spans="13:19" x14ac:dyDescent="0.25">
      <c r="M3188" s="8"/>
      <c r="N3188" s="124"/>
      <c r="O3188" s="124"/>
      <c r="P3188" s="124"/>
      <c r="Q3188" s="124"/>
      <c r="R3188" s="124"/>
      <c r="S3188" s="124"/>
    </row>
    <row r="3189" spans="13:19" x14ac:dyDescent="0.25">
      <c r="M3189" s="8"/>
      <c r="N3189" s="124"/>
      <c r="O3189" s="124"/>
      <c r="P3189" s="124"/>
      <c r="Q3189" s="124"/>
      <c r="R3189" s="124"/>
      <c r="S3189" s="124"/>
    </row>
    <row r="3190" spans="13:19" x14ac:dyDescent="0.25">
      <c r="M3190" s="8"/>
      <c r="N3190" s="124"/>
      <c r="O3190" s="124"/>
      <c r="P3190" s="124"/>
      <c r="Q3190" s="124"/>
      <c r="R3190" s="124"/>
      <c r="S3190" s="124"/>
    </row>
    <row r="3191" spans="13:19" x14ac:dyDescent="0.25">
      <c r="M3191" s="8"/>
      <c r="N3191" s="124"/>
      <c r="O3191" s="124"/>
      <c r="P3191" s="124"/>
      <c r="Q3191" s="124"/>
      <c r="R3191" s="124"/>
      <c r="S3191" s="124"/>
    </row>
    <row r="3192" spans="13:19" x14ac:dyDescent="0.25">
      <c r="M3192" s="8"/>
      <c r="N3192" s="124"/>
      <c r="O3192" s="124"/>
      <c r="P3192" s="124"/>
      <c r="Q3192" s="124"/>
      <c r="R3192" s="124"/>
      <c r="S3192" s="124"/>
    </row>
    <row r="3193" spans="13:19" x14ac:dyDescent="0.25">
      <c r="M3193" s="8"/>
      <c r="N3193" s="124"/>
      <c r="O3193" s="124"/>
      <c r="P3193" s="124"/>
      <c r="Q3193" s="124"/>
      <c r="R3193" s="124"/>
      <c r="S3193" s="124"/>
    </row>
    <row r="3194" spans="13:19" x14ac:dyDescent="0.25">
      <c r="M3194" s="8"/>
      <c r="N3194" s="124"/>
      <c r="O3194" s="124"/>
      <c r="P3194" s="124"/>
      <c r="Q3194" s="124"/>
      <c r="R3194" s="124"/>
      <c r="S3194" s="124"/>
    </row>
    <row r="3195" spans="13:19" x14ac:dyDescent="0.25">
      <c r="M3195" s="8"/>
      <c r="N3195" s="124"/>
      <c r="O3195" s="124"/>
      <c r="P3195" s="124"/>
      <c r="Q3195" s="124"/>
      <c r="R3195" s="124"/>
      <c r="S3195" s="124"/>
    </row>
    <row r="3196" spans="13:19" x14ac:dyDescent="0.25">
      <c r="M3196" s="8"/>
      <c r="N3196" s="124"/>
      <c r="O3196" s="124"/>
      <c r="P3196" s="124"/>
      <c r="Q3196" s="124"/>
      <c r="R3196" s="124"/>
      <c r="S3196" s="124"/>
    </row>
    <row r="3197" spans="13:19" x14ac:dyDescent="0.25">
      <c r="M3197" s="8"/>
      <c r="N3197" s="124"/>
      <c r="O3197" s="124"/>
      <c r="P3197" s="124"/>
      <c r="Q3197" s="124"/>
      <c r="R3197" s="124"/>
      <c r="S3197" s="124"/>
    </row>
    <row r="3198" spans="13:19" x14ac:dyDescent="0.25">
      <c r="M3198" s="8"/>
      <c r="N3198" s="124"/>
      <c r="O3198" s="124"/>
      <c r="P3198" s="124"/>
      <c r="Q3198" s="124"/>
      <c r="R3198" s="124"/>
      <c r="S3198" s="124"/>
    </row>
    <row r="3199" spans="13:19" x14ac:dyDescent="0.25">
      <c r="M3199" s="8"/>
      <c r="N3199" s="124"/>
      <c r="O3199" s="124"/>
      <c r="P3199" s="124"/>
      <c r="Q3199" s="124"/>
      <c r="R3199" s="124"/>
      <c r="S3199" s="124"/>
    </row>
    <row r="3200" spans="13:19" x14ac:dyDescent="0.25">
      <c r="M3200" s="8"/>
      <c r="N3200" s="124"/>
      <c r="O3200" s="124"/>
      <c r="P3200" s="124"/>
      <c r="Q3200" s="124"/>
      <c r="R3200" s="124"/>
      <c r="S3200" s="124"/>
    </row>
    <row r="3201" spans="13:19" x14ac:dyDescent="0.25">
      <c r="M3201" s="8"/>
      <c r="N3201" s="124"/>
      <c r="O3201" s="124"/>
      <c r="P3201" s="124"/>
      <c r="Q3201" s="124"/>
      <c r="R3201" s="124"/>
      <c r="S3201" s="124"/>
    </row>
    <row r="3202" spans="13:19" x14ac:dyDescent="0.25">
      <c r="M3202" s="8"/>
      <c r="N3202" s="124"/>
      <c r="O3202" s="124"/>
      <c r="P3202" s="124"/>
      <c r="Q3202" s="124"/>
      <c r="R3202" s="124"/>
      <c r="S3202" s="124"/>
    </row>
    <row r="3203" spans="13:19" x14ac:dyDescent="0.25">
      <c r="M3203" s="8"/>
      <c r="N3203" s="124"/>
      <c r="O3203" s="124"/>
      <c r="P3203" s="124"/>
      <c r="Q3203" s="124"/>
      <c r="R3203" s="124"/>
      <c r="S3203" s="124"/>
    </row>
    <row r="3204" spans="13:19" x14ac:dyDescent="0.25">
      <c r="M3204" s="8"/>
      <c r="N3204" s="124"/>
      <c r="O3204" s="124"/>
      <c r="P3204" s="124"/>
      <c r="Q3204" s="124"/>
      <c r="R3204" s="124"/>
      <c r="S3204" s="124"/>
    </row>
    <row r="3205" spans="13:19" x14ac:dyDescent="0.25">
      <c r="M3205" s="8"/>
      <c r="N3205" s="124"/>
      <c r="O3205" s="124"/>
      <c r="P3205" s="124"/>
      <c r="Q3205" s="124"/>
      <c r="R3205" s="124"/>
      <c r="S3205" s="124"/>
    </row>
    <row r="3206" spans="13:19" x14ac:dyDescent="0.25">
      <c r="M3206" s="8"/>
      <c r="N3206" s="124"/>
      <c r="O3206" s="124"/>
      <c r="P3206" s="124"/>
      <c r="Q3206" s="124"/>
      <c r="R3206" s="124"/>
      <c r="S3206" s="124"/>
    </row>
    <row r="3207" spans="13:19" x14ac:dyDescent="0.25">
      <c r="M3207" s="8"/>
      <c r="N3207" s="124"/>
      <c r="O3207" s="124"/>
      <c r="P3207" s="124"/>
      <c r="Q3207" s="124"/>
      <c r="R3207" s="124"/>
      <c r="S3207" s="124"/>
    </row>
    <row r="3208" spans="13:19" x14ac:dyDescent="0.25">
      <c r="M3208" s="8"/>
      <c r="N3208" s="124"/>
      <c r="O3208" s="124"/>
      <c r="P3208" s="124"/>
      <c r="Q3208" s="124"/>
      <c r="R3208" s="124"/>
      <c r="S3208" s="124"/>
    </row>
    <row r="3209" spans="13:19" x14ac:dyDescent="0.25">
      <c r="M3209" s="8"/>
      <c r="N3209" s="124"/>
      <c r="O3209" s="124"/>
      <c r="P3209" s="124"/>
      <c r="Q3209" s="124"/>
      <c r="R3209" s="124"/>
      <c r="S3209" s="124"/>
    </row>
    <row r="3210" spans="13:19" x14ac:dyDescent="0.25">
      <c r="M3210" s="8"/>
      <c r="N3210" s="124"/>
      <c r="O3210" s="124"/>
      <c r="P3210" s="124"/>
      <c r="Q3210" s="124"/>
      <c r="R3210" s="124"/>
      <c r="S3210" s="124"/>
    </row>
    <row r="3211" spans="13:19" x14ac:dyDescent="0.25">
      <c r="M3211" s="8"/>
      <c r="N3211" s="124"/>
      <c r="O3211" s="124"/>
      <c r="P3211" s="124"/>
      <c r="Q3211" s="124"/>
      <c r="R3211" s="124"/>
      <c r="S3211" s="124"/>
    </row>
    <row r="3212" spans="13:19" x14ac:dyDescent="0.25">
      <c r="M3212" s="8"/>
      <c r="N3212" s="124"/>
      <c r="O3212" s="124"/>
      <c r="P3212" s="124"/>
      <c r="Q3212" s="124"/>
      <c r="R3212" s="124"/>
      <c r="S3212" s="124"/>
    </row>
    <row r="3213" spans="13:19" x14ac:dyDescent="0.25">
      <c r="M3213" s="8"/>
      <c r="N3213" s="124"/>
      <c r="O3213" s="124"/>
      <c r="P3213" s="124"/>
      <c r="Q3213" s="124"/>
      <c r="R3213" s="124"/>
      <c r="S3213" s="124"/>
    </row>
    <row r="3214" spans="13:19" x14ac:dyDescent="0.25">
      <c r="M3214" s="8"/>
      <c r="N3214" s="124"/>
      <c r="O3214" s="124"/>
      <c r="P3214" s="124"/>
      <c r="Q3214" s="124"/>
      <c r="R3214" s="124"/>
      <c r="S3214" s="124"/>
    </row>
    <row r="3215" spans="13:19" x14ac:dyDescent="0.25">
      <c r="M3215" s="8"/>
      <c r="N3215" s="124"/>
      <c r="O3215" s="124"/>
      <c r="P3215" s="124"/>
      <c r="Q3215" s="124"/>
      <c r="R3215" s="124"/>
      <c r="S3215" s="124"/>
    </row>
    <row r="3216" spans="13:19" x14ac:dyDescent="0.25">
      <c r="M3216" s="8"/>
      <c r="N3216" s="124"/>
      <c r="O3216" s="124"/>
      <c r="P3216" s="124"/>
      <c r="Q3216" s="124"/>
      <c r="R3216" s="124"/>
      <c r="S3216" s="124"/>
    </row>
    <row r="3217" spans="13:19" x14ac:dyDescent="0.25">
      <c r="M3217" s="8"/>
      <c r="N3217" s="124"/>
      <c r="O3217" s="124"/>
      <c r="P3217" s="124"/>
      <c r="Q3217" s="124"/>
      <c r="R3217" s="124"/>
      <c r="S3217" s="124"/>
    </row>
    <row r="3218" spans="13:19" x14ac:dyDescent="0.25">
      <c r="M3218" s="8"/>
      <c r="N3218" s="124"/>
      <c r="O3218" s="124"/>
      <c r="P3218" s="124"/>
      <c r="Q3218" s="124"/>
      <c r="R3218" s="124"/>
      <c r="S3218" s="124"/>
    </row>
    <row r="3219" spans="13:19" x14ac:dyDescent="0.25">
      <c r="M3219" s="8"/>
      <c r="N3219" s="124"/>
      <c r="O3219" s="124"/>
      <c r="P3219" s="124"/>
      <c r="Q3219" s="124"/>
      <c r="R3219" s="124"/>
      <c r="S3219" s="124"/>
    </row>
    <row r="3220" spans="13:19" x14ac:dyDescent="0.25">
      <c r="M3220" s="8"/>
      <c r="N3220" s="124"/>
      <c r="O3220" s="124"/>
      <c r="P3220" s="124"/>
      <c r="Q3220" s="124"/>
      <c r="R3220" s="124"/>
      <c r="S3220" s="124"/>
    </row>
    <row r="3221" spans="13:19" x14ac:dyDescent="0.25">
      <c r="M3221" s="8"/>
      <c r="N3221" s="124"/>
      <c r="O3221" s="124"/>
      <c r="P3221" s="124"/>
      <c r="Q3221" s="124"/>
      <c r="R3221" s="124"/>
      <c r="S3221" s="124"/>
    </row>
    <row r="3222" spans="13:19" x14ac:dyDescent="0.25">
      <c r="M3222" s="8"/>
      <c r="N3222" s="124"/>
      <c r="O3222" s="124"/>
      <c r="P3222" s="124"/>
      <c r="Q3222" s="124"/>
      <c r="R3222" s="124"/>
      <c r="S3222" s="124"/>
    </row>
    <row r="3223" spans="13:19" x14ac:dyDescent="0.25">
      <c r="M3223" s="8"/>
      <c r="N3223" s="124"/>
      <c r="O3223" s="124"/>
      <c r="P3223" s="124"/>
      <c r="Q3223" s="124"/>
      <c r="R3223" s="124"/>
      <c r="S3223" s="124"/>
    </row>
    <row r="3224" spans="13:19" x14ac:dyDescent="0.25">
      <c r="M3224" s="8"/>
      <c r="N3224" s="124"/>
      <c r="O3224" s="124"/>
      <c r="P3224" s="124"/>
      <c r="Q3224" s="124"/>
      <c r="R3224" s="124"/>
      <c r="S3224" s="124"/>
    </row>
    <row r="3225" spans="13:19" x14ac:dyDescent="0.25">
      <c r="M3225" s="8"/>
      <c r="N3225" s="124"/>
      <c r="O3225" s="124"/>
      <c r="P3225" s="124"/>
      <c r="Q3225" s="124"/>
      <c r="R3225" s="124"/>
      <c r="S3225" s="124"/>
    </row>
    <row r="3226" spans="13:19" x14ac:dyDescent="0.25">
      <c r="M3226" s="8"/>
      <c r="N3226" s="124"/>
      <c r="O3226" s="124"/>
      <c r="P3226" s="124"/>
      <c r="Q3226" s="124"/>
      <c r="R3226" s="124"/>
      <c r="S3226" s="124"/>
    </row>
    <row r="3227" spans="13:19" x14ac:dyDescent="0.25">
      <c r="M3227" s="8"/>
      <c r="N3227" s="124"/>
      <c r="O3227" s="124"/>
      <c r="P3227" s="124"/>
      <c r="Q3227" s="124"/>
      <c r="R3227" s="124"/>
      <c r="S3227" s="124"/>
    </row>
    <row r="3228" spans="13:19" x14ac:dyDescent="0.25">
      <c r="M3228" s="8"/>
      <c r="N3228" s="124"/>
      <c r="O3228" s="124"/>
      <c r="P3228" s="124"/>
      <c r="Q3228" s="124"/>
      <c r="R3228" s="124"/>
      <c r="S3228" s="124"/>
    </row>
    <row r="3229" spans="13:19" x14ac:dyDescent="0.25">
      <c r="M3229" s="8"/>
      <c r="N3229" s="124"/>
      <c r="O3229" s="124"/>
      <c r="P3229" s="124"/>
      <c r="Q3229" s="124"/>
      <c r="R3229" s="124"/>
      <c r="S3229" s="124"/>
    </row>
    <row r="3230" spans="13:19" x14ac:dyDescent="0.25">
      <c r="M3230" s="8"/>
      <c r="N3230" s="124"/>
      <c r="O3230" s="124"/>
      <c r="P3230" s="124"/>
      <c r="Q3230" s="124"/>
      <c r="R3230" s="124"/>
      <c r="S3230" s="124"/>
    </row>
    <row r="3231" spans="13:19" x14ac:dyDescent="0.25">
      <c r="M3231" s="8"/>
      <c r="N3231" s="124"/>
      <c r="O3231" s="124"/>
      <c r="P3231" s="124"/>
      <c r="Q3231" s="124"/>
      <c r="R3231" s="124"/>
      <c r="S3231" s="124"/>
    </row>
    <row r="3232" spans="13:19" x14ac:dyDescent="0.25">
      <c r="M3232" s="8"/>
      <c r="N3232" s="124"/>
      <c r="O3232" s="124"/>
      <c r="P3232" s="124"/>
      <c r="Q3232" s="124"/>
      <c r="R3232" s="124"/>
      <c r="S3232" s="124"/>
    </row>
    <row r="3233" spans="13:19" x14ac:dyDescent="0.25">
      <c r="M3233" s="8"/>
      <c r="N3233" s="124"/>
      <c r="O3233" s="124"/>
      <c r="P3233" s="124"/>
      <c r="Q3233" s="124"/>
      <c r="R3233" s="124"/>
      <c r="S3233" s="124"/>
    </row>
    <row r="3234" spans="13:19" x14ac:dyDescent="0.25">
      <c r="M3234" s="8"/>
      <c r="N3234" s="124"/>
      <c r="O3234" s="124"/>
      <c r="P3234" s="124"/>
      <c r="Q3234" s="124"/>
      <c r="R3234" s="124"/>
      <c r="S3234" s="124"/>
    </row>
    <row r="3235" spans="13:19" x14ac:dyDescent="0.25">
      <c r="M3235" s="8"/>
      <c r="N3235" s="124"/>
      <c r="O3235" s="124"/>
      <c r="P3235" s="124"/>
      <c r="Q3235" s="124"/>
      <c r="R3235" s="124"/>
      <c r="S3235" s="124"/>
    </row>
    <row r="3236" spans="13:19" x14ac:dyDescent="0.25">
      <c r="M3236" s="8"/>
      <c r="N3236" s="124"/>
      <c r="O3236" s="124"/>
      <c r="P3236" s="124"/>
      <c r="Q3236" s="124"/>
      <c r="R3236" s="124"/>
      <c r="S3236" s="124"/>
    </row>
    <row r="3237" spans="13:19" x14ac:dyDescent="0.25">
      <c r="M3237" s="8"/>
      <c r="N3237" s="124"/>
      <c r="O3237" s="124"/>
      <c r="P3237" s="124"/>
      <c r="Q3237" s="124"/>
      <c r="R3237" s="124"/>
      <c r="S3237" s="124"/>
    </row>
    <row r="3238" spans="13:19" x14ac:dyDescent="0.25">
      <c r="M3238" s="8"/>
      <c r="N3238" s="124"/>
      <c r="O3238" s="124"/>
      <c r="P3238" s="124"/>
      <c r="Q3238" s="124"/>
      <c r="R3238" s="124"/>
      <c r="S3238" s="124"/>
    </row>
    <row r="3239" spans="13:19" x14ac:dyDescent="0.25">
      <c r="M3239" s="8"/>
      <c r="N3239" s="124"/>
      <c r="O3239" s="124"/>
      <c r="P3239" s="124"/>
      <c r="Q3239" s="124"/>
      <c r="R3239" s="124"/>
      <c r="S3239" s="124"/>
    </row>
    <row r="3240" spans="13:19" x14ac:dyDescent="0.25">
      <c r="M3240" s="8"/>
      <c r="N3240" s="124"/>
      <c r="O3240" s="124"/>
      <c r="P3240" s="124"/>
      <c r="Q3240" s="124"/>
      <c r="R3240" s="124"/>
      <c r="S3240" s="124"/>
    </row>
    <row r="3241" spans="13:19" x14ac:dyDescent="0.25">
      <c r="M3241" s="8"/>
      <c r="N3241" s="124"/>
      <c r="O3241" s="124"/>
      <c r="P3241" s="124"/>
      <c r="Q3241" s="124"/>
      <c r="R3241" s="124"/>
      <c r="S3241" s="124"/>
    </row>
    <row r="3242" spans="13:19" x14ac:dyDescent="0.25">
      <c r="M3242" s="8"/>
      <c r="N3242" s="124"/>
      <c r="O3242" s="124"/>
      <c r="P3242" s="124"/>
      <c r="Q3242" s="124"/>
      <c r="R3242" s="124"/>
      <c r="S3242" s="124"/>
    </row>
    <row r="3243" spans="13:19" x14ac:dyDescent="0.25">
      <c r="M3243" s="8"/>
      <c r="N3243" s="124"/>
      <c r="O3243" s="124"/>
      <c r="P3243" s="124"/>
      <c r="Q3243" s="124"/>
      <c r="R3243" s="124"/>
      <c r="S3243" s="124"/>
    </row>
    <row r="3244" spans="13:19" x14ac:dyDescent="0.25">
      <c r="M3244" s="8"/>
      <c r="N3244" s="124"/>
      <c r="O3244" s="124"/>
      <c r="P3244" s="124"/>
      <c r="Q3244" s="124"/>
      <c r="R3244" s="124"/>
      <c r="S3244" s="124"/>
    </row>
    <row r="3245" spans="13:19" x14ac:dyDescent="0.25">
      <c r="M3245" s="8"/>
      <c r="N3245" s="124"/>
      <c r="O3245" s="124"/>
      <c r="P3245" s="124"/>
      <c r="Q3245" s="124"/>
      <c r="R3245" s="124"/>
      <c r="S3245" s="124"/>
    </row>
    <row r="3246" spans="13:19" x14ac:dyDescent="0.25">
      <c r="M3246" s="8"/>
      <c r="N3246" s="124"/>
      <c r="O3246" s="124"/>
      <c r="P3246" s="124"/>
      <c r="Q3246" s="124"/>
      <c r="R3246" s="124"/>
      <c r="S3246" s="124"/>
    </row>
    <row r="3247" spans="13:19" x14ac:dyDescent="0.25">
      <c r="M3247" s="8"/>
      <c r="N3247" s="124"/>
      <c r="O3247" s="124"/>
      <c r="P3247" s="124"/>
      <c r="Q3247" s="124"/>
      <c r="R3247" s="124"/>
      <c r="S3247" s="124"/>
    </row>
    <row r="3248" spans="13:19" x14ac:dyDescent="0.25">
      <c r="M3248" s="8"/>
      <c r="N3248" s="124"/>
      <c r="O3248" s="124"/>
      <c r="P3248" s="124"/>
      <c r="Q3248" s="124"/>
      <c r="R3248" s="124"/>
      <c r="S3248" s="124"/>
    </row>
    <row r="3249" spans="13:19" x14ac:dyDescent="0.25">
      <c r="M3249" s="8"/>
      <c r="N3249" s="124"/>
      <c r="O3249" s="124"/>
      <c r="P3249" s="124"/>
      <c r="Q3249" s="124"/>
      <c r="R3249" s="124"/>
      <c r="S3249" s="124"/>
    </row>
    <row r="3250" spans="13:19" x14ac:dyDescent="0.25">
      <c r="M3250" s="8"/>
      <c r="N3250" s="124"/>
      <c r="O3250" s="124"/>
      <c r="P3250" s="124"/>
      <c r="Q3250" s="124"/>
      <c r="R3250" s="124"/>
      <c r="S3250" s="124"/>
    </row>
    <row r="3251" spans="13:19" x14ac:dyDescent="0.25">
      <c r="M3251" s="8"/>
      <c r="N3251" s="124"/>
      <c r="O3251" s="124"/>
      <c r="P3251" s="124"/>
      <c r="Q3251" s="124"/>
      <c r="R3251" s="124"/>
      <c r="S3251" s="124"/>
    </row>
    <row r="3252" spans="13:19" x14ac:dyDescent="0.25">
      <c r="M3252" s="8"/>
      <c r="N3252" s="124"/>
      <c r="O3252" s="124"/>
      <c r="P3252" s="124"/>
      <c r="Q3252" s="124"/>
      <c r="R3252" s="124"/>
      <c r="S3252" s="124"/>
    </row>
    <row r="3253" spans="13:19" x14ac:dyDescent="0.25">
      <c r="M3253" s="8"/>
      <c r="N3253" s="124"/>
      <c r="O3253" s="124"/>
      <c r="P3253" s="124"/>
      <c r="Q3253" s="124"/>
      <c r="R3253" s="124"/>
      <c r="S3253" s="124"/>
    </row>
    <row r="3254" spans="13:19" x14ac:dyDescent="0.25">
      <c r="M3254" s="8"/>
      <c r="N3254" s="124"/>
      <c r="O3254" s="124"/>
      <c r="P3254" s="124"/>
      <c r="Q3254" s="124"/>
      <c r="R3254" s="124"/>
      <c r="S3254" s="124"/>
    </row>
    <row r="3255" spans="13:19" x14ac:dyDescent="0.25">
      <c r="M3255" s="8"/>
      <c r="N3255" s="124"/>
      <c r="O3255" s="124"/>
      <c r="P3255" s="124"/>
      <c r="Q3255" s="124"/>
      <c r="R3255" s="124"/>
      <c r="S3255" s="124"/>
    </row>
    <row r="3256" spans="13:19" x14ac:dyDescent="0.25">
      <c r="M3256" s="8"/>
      <c r="N3256" s="124"/>
      <c r="O3256" s="124"/>
      <c r="P3256" s="124"/>
      <c r="Q3256" s="124"/>
      <c r="R3256" s="124"/>
      <c r="S3256" s="124"/>
    </row>
    <row r="3257" spans="13:19" x14ac:dyDescent="0.25">
      <c r="M3257" s="8"/>
      <c r="N3257" s="124"/>
      <c r="O3257" s="124"/>
      <c r="P3257" s="124"/>
      <c r="Q3257" s="124"/>
      <c r="R3257" s="124"/>
      <c r="S3257" s="124"/>
    </row>
    <row r="3258" spans="13:19" x14ac:dyDescent="0.25">
      <c r="M3258" s="8"/>
      <c r="N3258" s="124"/>
      <c r="O3258" s="124"/>
      <c r="P3258" s="124"/>
      <c r="Q3258" s="124"/>
      <c r="R3258" s="124"/>
      <c r="S3258" s="124"/>
    </row>
    <row r="3259" spans="13:19" x14ac:dyDescent="0.25">
      <c r="M3259" s="8"/>
      <c r="N3259" s="124"/>
      <c r="O3259" s="124"/>
      <c r="P3259" s="124"/>
      <c r="Q3259" s="124"/>
      <c r="R3259" s="124"/>
      <c r="S3259" s="124"/>
    </row>
    <row r="3260" spans="13:19" x14ac:dyDescent="0.25">
      <c r="M3260" s="8"/>
      <c r="N3260" s="124"/>
      <c r="O3260" s="124"/>
      <c r="P3260" s="124"/>
      <c r="Q3260" s="124"/>
      <c r="R3260" s="124"/>
      <c r="S3260" s="124"/>
    </row>
    <row r="3261" spans="13:19" x14ac:dyDescent="0.25">
      <c r="M3261" s="8"/>
      <c r="N3261" s="124"/>
      <c r="O3261" s="124"/>
      <c r="P3261" s="124"/>
      <c r="Q3261" s="124"/>
      <c r="R3261" s="124"/>
      <c r="S3261" s="124"/>
    </row>
    <row r="3262" spans="13:19" x14ac:dyDescent="0.25">
      <c r="M3262" s="8"/>
      <c r="N3262" s="124"/>
      <c r="O3262" s="124"/>
      <c r="P3262" s="124"/>
      <c r="Q3262" s="124"/>
      <c r="R3262" s="124"/>
      <c r="S3262" s="124"/>
    </row>
    <row r="3263" spans="13:19" x14ac:dyDescent="0.25">
      <c r="M3263" s="8"/>
      <c r="N3263" s="124"/>
      <c r="O3263" s="124"/>
      <c r="P3263" s="124"/>
      <c r="Q3263" s="124"/>
      <c r="R3263" s="124"/>
      <c r="S3263" s="124"/>
    </row>
    <row r="3264" spans="13:19" x14ac:dyDescent="0.25">
      <c r="M3264" s="8"/>
      <c r="N3264" s="124"/>
      <c r="O3264" s="124"/>
      <c r="P3264" s="124"/>
      <c r="Q3264" s="124"/>
      <c r="R3264" s="124"/>
      <c r="S3264" s="124"/>
    </row>
    <row r="3265" spans="13:19" x14ac:dyDescent="0.25">
      <c r="M3265" s="8"/>
      <c r="N3265" s="124"/>
      <c r="O3265" s="124"/>
      <c r="P3265" s="124"/>
      <c r="Q3265" s="124"/>
      <c r="R3265" s="124"/>
      <c r="S3265" s="124"/>
    </row>
    <row r="3266" spans="13:19" x14ac:dyDescent="0.25">
      <c r="M3266" s="8"/>
      <c r="N3266" s="124"/>
      <c r="O3266" s="124"/>
      <c r="P3266" s="124"/>
      <c r="Q3266" s="124"/>
      <c r="R3266" s="124"/>
      <c r="S3266" s="124"/>
    </row>
    <row r="3267" spans="13:19" x14ac:dyDescent="0.25">
      <c r="M3267" s="8"/>
      <c r="N3267" s="124"/>
      <c r="O3267" s="124"/>
      <c r="P3267" s="124"/>
      <c r="Q3267" s="124"/>
      <c r="R3267" s="124"/>
      <c r="S3267" s="124"/>
    </row>
    <row r="3268" spans="13:19" x14ac:dyDescent="0.25">
      <c r="M3268" s="8"/>
      <c r="N3268" s="124"/>
      <c r="O3268" s="124"/>
      <c r="P3268" s="124"/>
      <c r="Q3268" s="124"/>
      <c r="R3268" s="124"/>
      <c r="S3268" s="124"/>
    </row>
    <row r="3269" spans="13:19" x14ac:dyDescent="0.25">
      <c r="M3269" s="8"/>
      <c r="N3269" s="124"/>
      <c r="O3269" s="124"/>
      <c r="P3269" s="124"/>
      <c r="Q3269" s="124"/>
      <c r="R3269" s="124"/>
      <c r="S3269" s="124"/>
    </row>
    <row r="3270" spans="13:19" x14ac:dyDescent="0.25">
      <c r="M3270" s="8"/>
      <c r="N3270" s="124"/>
      <c r="O3270" s="124"/>
      <c r="P3270" s="124"/>
      <c r="Q3270" s="124"/>
      <c r="R3270" s="124"/>
      <c r="S3270" s="124"/>
    </row>
    <row r="3271" spans="13:19" x14ac:dyDescent="0.25">
      <c r="M3271" s="8"/>
      <c r="N3271" s="124"/>
      <c r="O3271" s="124"/>
      <c r="P3271" s="124"/>
      <c r="Q3271" s="124"/>
      <c r="R3271" s="124"/>
      <c r="S3271" s="124"/>
    </row>
    <row r="3272" spans="13:19" x14ac:dyDescent="0.25">
      <c r="M3272" s="8"/>
      <c r="N3272" s="124"/>
      <c r="O3272" s="124"/>
      <c r="P3272" s="124"/>
      <c r="Q3272" s="124"/>
      <c r="R3272" s="124"/>
      <c r="S3272" s="124"/>
    </row>
    <row r="3273" spans="13:19" x14ac:dyDescent="0.25">
      <c r="M3273" s="8"/>
      <c r="N3273" s="124"/>
      <c r="O3273" s="124"/>
      <c r="P3273" s="124"/>
      <c r="Q3273" s="124"/>
      <c r="R3273" s="124"/>
      <c r="S3273" s="124"/>
    </row>
    <row r="3274" spans="13:19" x14ac:dyDescent="0.25">
      <c r="M3274" s="8"/>
      <c r="N3274" s="124"/>
      <c r="O3274" s="124"/>
      <c r="P3274" s="124"/>
      <c r="Q3274" s="124"/>
      <c r="R3274" s="124"/>
      <c r="S3274" s="124"/>
    </row>
    <row r="3275" spans="13:19" x14ac:dyDescent="0.25">
      <c r="M3275" s="8"/>
      <c r="N3275" s="124"/>
      <c r="O3275" s="124"/>
      <c r="P3275" s="124"/>
      <c r="Q3275" s="124"/>
      <c r="R3275" s="124"/>
      <c r="S3275" s="124"/>
    </row>
    <row r="3276" spans="13:19" x14ac:dyDescent="0.25">
      <c r="M3276" s="8"/>
      <c r="N3276" s="124"/>
      <c r="O3276" s="124"/>
      <c r="P3276" s="124"/>
      <c r="Q3276" s="124"/>
      <c r="R3276" s="124"/>
      <c r="S3276" s="124"/>
    </row>
    <row r="3277" spans="13:19" x14ac:dyDescent="0.25">
      <c r="M3277" s="8"/>
      <c r="N3277" s="124"/>
      <c r="O3277" s="124"/>
      <c r="P3277" s="124"/>
      <c r="Q3277" s="124"/>
      <c r="R3277" s="124"/>
      <c r="S3277" s="124"/>
    </row>
    <row r="3278" spans="13:19" x14ac:dyDescent="0.25">
      <c r="M3278" s="8"/>
      <c r="N3278" s="124"/>
      <c r="O3278" s="124"/>
      <c r="P3278" s="124"/>
      <c r="Q3278" s="124"/>
      <c r="R3278" s="124"/>
      <c r="S3278" s="124"/>
    </row>
    <row r="3279" spans="13:19" x14ac:dyDescent="0.25">
      <c r="M3279" s="8"/>
      <c r="N3279" s="124"/>
      <c r="O3279" s="124"/>
      <c r="P3279" s="124"/>
      <c r="Q3279" s="124"/>
      <c r="R3279" s="124"/>
      <c r="S3279" s="124"/>
    </row>
    <row r="3280" spans="13:19" x14ac:dyDescent="0.25">
      <c r="M3280" s="8"/>
      <c r="N3280" s="124"/>
      <c r="O3280" s="124"/>
      <c r="P3280" s="124"/>
      <c r="Q3280" s="124"/>
      <c r="R3280" s="124"/>
      <c r="S3280" s="124"/>
    </row>
    <row r="3281" spans="13:19" x14ac:dyDescent="0.25">
      <c r="M3281" s="8"/>
      <c r="N3281" s="124"/>
      <c r="O3281" s="124"/>
      <c r="P3281" s="124"/>
      <c r="Q3281" s="124"/>
      <c r="R3281" s="124"/>
      <c r="S3281" s="124"/>
    </row>
    <row r="3282" spans="13:19" x14ac:dyDescent="0.25">
      <c r="M3282" s="8"/>
      <c r="N3282" s="124"/>
      <c r="O3282" s="124"/>
      <c r="P3282" s="124"/>
      <c r="Q3282" s="124"/>
      <c r="R3282" s="124"/>
      <c r="S3282" s="124"/>
    </row>
    <row r="3283" spans="13:19" x14ac:dyDescent="0.25">
      <c r="M3283" s="8"/>
      <c r="N3283" s="124"/>
      <c r="O3283" s="124"/>
      <c r="P3283" s="124"/>
      <c r="Q3283" s="124"/>
      <c r="R3283" s="124"/>
      <c r="S3283" s="124"/>
    </row>
    <row r="3284" spans="13:19" x14ac:dyDescent="0.25">
      <c r="M3284" s="8"/>
      <c r="N3284" s="124"/>
      <c r="O3284" s="124"/>
      <c r="P3284" s="124"/>
      <c r="Q3284" s="124"/>
      <c r="R3284" s="124"/>
      <c r="S3284" s="124"/>
    </row>
    <row r="3285" spans="13:19" x14ac:dyDescent="0.25">
      <c r="M3285" s="8"/>
      <c r="N3285" s="124"/>
      <c r="O3285" s="124"/>
      <c r="P3285" s="124"/>
      <c r="Q3285" s="124"/>
      <c r="R3285" s="124"/>
      <c r="S3285" s="124"/>
    </row>
    <row r="3286" spans="13:19" x14ac:dyDescent="0.25">
      <c r="M3286" s="8"/>
      <c r="N3286" s="124"/>
      <c r="O3286" s="124"/>
      <c r="P3286" s="124"/>
      <c r="Q3286" s="124"/>
      <c r="R3286" s="124"/>
      <c r="S3286" s="124"/>
    </row>
    <row r="3287" spans="13:19" x14ac:dyDescent="0.25">
      <c r="M3287" s="8"/>
      <c r="N3287" s="124"/>
      <c r="O3287" s="124"/>
      <c r="P3287" s="124"/>
      <c r="Q3287" s="124"/>
      <c r="R3287" s="124"/>
      <c r="S3287" s="124"/>
    </row>
    <row r="3288" spans="13:19" x14ac:dyDescent="0.25">
      <c r="M3288" s="8"/>
      <c r="N3288" s="124"/>
      <c r="O3288" s="124"/>
      <c r="P3288" s="124"/>
      <c r="Q3288" s="124"/>
      <c r="R3288" s="124"/>
      <c r="S3288" s="124"/>
    </row>
    <row r="3289" spans="13:19" x14ac:dyDescent="0.25">
      <c r="M3289" s="8"/>
      <c r="N3289" s="124"/>
      <c r="O3289" s="124"/>
      <c r="P3289" s="124"/>
      <c r="Q3289" s="124"/>
      <c r="R3289" s="124"/>
      <c r="S3289" s="124"/>
    </row>
    <row r="3290" spans="13:19" x14ac:dyDescent="0.25">
      <c r="M3290" s="8"/>
      <c r="N3290" s="124"/>
      <c r="O3290" s="124"/>
      <c r="P3290" s="124"/>
      <c r="Q3290" s="124"/>
      <c r="R3290" s="124"/>
      <c r="S3290" s="124"/>
    </row>
    <row r="3291" spans="13:19" x14ac:dyDescent="0.25">
      <c r="M3291" s="8"/>
      <c r="N3291" s="124"/>
      <c r="O3291" s="124"/>
      <c r="P3291" s="124"/>
      <c r="Q3291" s="124"/>
      <c r="R3291" s="124"/>
      <c r="S3291" s="124"/>
    </row>
    <row r="3292" spans="13:19" x14ac:dyDescent="0.25">
      <c r="M3292" s="8"/>
      <c r="N3292" s="124"/>
      <c r="O3292" s="124"/>
      <c r="P3292" s="124"/>
      <c r="Q3292" s="124"/>
      <c r="R3292" s="124"/>
      <c r="S3292" s="124"/>
    </row>
    <row r="3293" spans="13:19" x14ac:dyDescent="0.25">
      <c r="M3293" s="8"/>
      <c r="N3293" s="124"/>
      <c r="O3293" s="124"/>
      <c r="P3293" s="124"/>
      <c r="Q3293" s="124"/>
      <c r="R3293" s="124"/>
      <c r="S3293" s="124"/>
    </row>
    <row r="3294" spans="13:19" x14ac:dyDescent="0.25">
      <c r="M3294" s="8"/>
      <c r="N3294" s="124"/>
      <c r="O3294" s="124"/>
      <c r="P3294" s="124"/>
      <c r="Q3294" s="124"/>
      <c r="R3294" s="124"/>
      <c r="S3294" s="124"/>
    </row>
    <row r="3295" spans="13:19" x14ac:dyDescent="0.25">
      <c r="M3295" s="8"/>
      <c r="N3295" s="124"/>
      <c r="O3295" s="124"/>
      <c r="P3295" s="124"/>
      <c r="Q3295" s="124"/>
      <c r="R3295" s="124"/>
      <c r="S3295" s="124"/>
    </row>
    <row r="3296" spans="13:19" x14ac:dyDescent="0.25">
      <c r="M3296" s="8"/>
      <c r="N3296" s="124"/>
      <c r="O3296" s="124"/>
      <c r="P3296" s="124"/>
      <c r="Q3296" s="124"/>
      <c r="R3296" s="124"/>
      <c r="S3296" s="124"/>
    </row>
    <row r="3297" spans="13:19" x14ac:dyDescent="0.25">
      <c r="M3297" s="8"/>
      <c r="N3297" s="124"/>
      <c r="O3297" s="124"/>
      <c r="P3297" s="124"/>
      <c r="Q3297" s="124"/>
      <c r="R3297" s="124"/>
      <c r="S3297" s="124"/>
    </row>
    <row r="3298" spans="13:19" x14ac:dyDescent="0.25">
      <c r="M3298" s="8"/>
      <c r="N3298" s="124"/>
      <c r="O3298" s="124"/>
      <c r="P3298" s="124"/>
      <c r="Q3298" s="124"/>
      <c r="R3298" s="124"/>
      <c r="S3298" s="124"/>
    </row>
    <row r="3299" spans="13:19" x14ac:dyDescent="0.25">
      <c r="M3299" s="8"/>
      <c r="N3299" s="124"/>
      <c r="O3299" s="124"/>
      <c r="P3299" s="124"/>
      <c r="Q3299" s="124"/>
      <c r="R3299" s="124"/>
      <c r="S3299" s="124"/>
    </row>
    <row r="3300" spans="13:19" x14ac:dyDescent="0.25">
      <c r="M3300" s="8"/>
      <c r="N3300" s="124"/>
      <c r="O3300" s="124"/>
      <c r="P3300" s="124"/>
      <c r="Q3300" s="124"/>
      <c r="R3300" s="124"/>
      <c r="S3300" s="124"/>
    </row>
    <row r="3301" spans="13:19" x14ac:dyDescent="0.25">
      <c r="M3301" s="8"/>
      <c r="N3301" s="124"/>
      <c r="O3301" s="124"/>
      <c r="P3301" s="124"/>
      <c r="Q3301" s="124"/>
      <c r="R3301" s="124"/>
      <c r="S3301" s="124"/>
    </row>
    <row r="3302" spans="13:19" x14ac:dyDescent="0.25">
      <c r="M3302" s="8"/>
      <c r="N3302" s="124"/>
      <c r="O3302" s="124"/>
      <c r="P3302" s="124"/>
      <c r="Q3302" s="124"/>
      <c r="R3302" s="124"/>
      <c r="S3302" s="124"/>
    </row>
    <row r="3303" spans="13:19" x14ac:dyDescent="0.25">
      <c r="M3303" s="8"/>
      <c r="N3303" s="124"/>
      <c r="O3303" s="124"/>
      <c r="P3303" s="124"/>
      <c r="Q3303" s="124"/>
      <c r="R3303" s="124"/>
      <c r="S3303" s="124"/>
    </row>
    <row r="3304" spans="13:19" x14ac:dyDescent="0.25">
      <c r="M3304" s="8"/>
      <c r="N3304" s="124"/>
      <c r="O3304" s="124"/>
      <c r="P3304" s="124"/>
      <c r="Q3304" s="124"/>
      <c r="R3304" s="124"/>
      <c r="S3304" s="124"/>
    </row>
    <row r="3305" spans="13:19" x14ac:dyDescent="0.25">
      <c r="M3305" s="8"/>
      <c r="N3305" s="124"/>
      <c r="O3305" s="124"/>
      <c r="P3305" s="124"/>
      <c r="Q3305" s="124"/>
      <c r="R3305" s="124"/>
      <c r="S3305" s="124"/>
    </row>
    <row r="3306" spans="13:19" x14ac:dyDescent="0.25">
      <c r="M3306" s="8"/>
      <c r="N3306" s="124"/>
      <c r="O3306" s="124"/>
      <c r="P3306" s="124"/>
      <c r="Q3306" s="124"/>
      <c r="R3306" s="124"/>
      <c r="S3306" s="124"/>
    </row>
    <row r="3307" spans="13:19" x14ac:dyDescent="0.25">
      <c r="M3307" s="8"/>
      <c r="N3307" s="124"/>
      <c r="O3307" s="124"/>
      <c r="P3307" s="124"/>
      <c r="Q3307" s="124"/>
      <c r="R3307" s="124"/>
      <c r="S3307" s="124"/>
    </row>
    <row r="3308" spans="13:19" x14ac:dyDescent="0.25">
      <c r="M3308" s="8"/>
      <c r="N3308" s="124"/>
      <c r="O3308" s="124"/>
      <c r="P3308" s="124"/>
      <c r="Q3308" s="124"/>
      <c r="R3308" s="124"/>
      <c r="S3308" s="124"/>
    </row>
    <row r="3309" spans="13:19" x14ac:dyDescent="0.25">
      <c r="M3309" s="8"/>
      <c r="N3309" s="124"/>
      <c r="O3309" s="124"/>
      <c r="P3309" s="124"/>
      <c r="Q3309" s="124"/>
      <c r="R3309" s="124"/>
      <c r="S3309" s="124"/>
    </row>
    <row r="3310" spans="13:19" x14ac:dyDescent="0.25">
      <c r="M3310" s="8"/>
      <c r="N3310" s="124"/>
      <c r="O3310" s="124"/>
      <c r="P3310" s="124"/>
      <c r="Q3310" s="124"/>
      <c r="R3310" s="124"/>
      <c r="S3310" s="124"/>
    </row>
    <row r="3311" spans="13:19" x14ac:dyDescent="0.25">
      <c r="M3311" s="8"/>
      <c r="N3311" s="124"/>
      <c r="O3311" s="124"/>
      <c r="P3311" s="124"/>
      <c r="Q3311" s="124"/>
      <c r="R3311" s="124"/>
      <c r="S3311" s="124"/>
    </row>
    <row r="3312" spans="13:19" x14ac:dyDescent="0.25">
      <c r="M3312" s="8"/>
      <c r="N3312" s="124"/>
      <c r="O3312" s="124"/>
      <c r="P3312" s="124"/>
      <c r="Q3312" s="124"/>
      <c r="R3312" s="124"/>
      <c r="S3312" s="124"/>
    </row>
    <row r="3313" spans="13:19" x14ac:dyDescent="0.25">
      <c r="M3313" s="8"/>
      <c r="N3313" s="124"/>
      <c r="O3313" s="124"/>
      <c r="P3313" s="124"/>
      <c r="Q3313" s="124"/>
      <c r="R3313" s="124"/>
      <c r="S3313" s="124"/>
    </row>
    <row r="3314" spans="13:19" x14ac:dyDescent="0.25">
      <c r="M3314" s="8"/>
      <c r="N3314" s="124"/>
      <c r="O3314" s="124"/>
      <c r="P3314" s="124"/>
      <c r="Q3314" s="124"/>
      <c r="R3314" s="124"/>
      <c r="S3314" s="124"/>
    </row>
    <row r="3315" spans="13:19" x14ac:dyDescent="0.25">
      <c r="M3315" s="8"/>
      <c r="N3315" s="124"/>
      <c r="O3315" s="124"/>
      <c r="P3315" s="124"/>
      <c r="Q3315" s="124"/>
      <c r="R3315" s="124"/>
      <c r="S3315" s="124"/>
    </row>
    <row r="3316" spans="13:19" x14ac:dyDescent="0.25">
      <c r="M3316" s="8"/>
      <c r="N3316" s="124"/>
      <c r="O3316" s="124"/>
      <c r="P3316" s="124"/>
      <c r="Q3316" s="124"/>
      <c r="R3316" s="124"/>
      <c r="S3316" s="124"/>
    </row>
    <row r="3317" spans="13:19" x14ac:dyDescent="0.25">
      <c r="M3317" s="8"/>
      <c r="N3317" s="124"/>
      <c r="O3317" s="124"/>
      <c r="P3317" s="124"/>
      <c r="Q3317" s="124"/>
      <c r="R3317" s="124"/>
      <c r="S3317" s="124"/>
    </row>
    <row r="3318" spans="13:19" x14ac:dyDescent="0.25">
      <c r="M3318" s="8"/>
      <c r="N3318" s="124"/>
      <c r="O3318" s="124"/>
      <c r="P3318" s="124"/>
      <c r="Q3318" s="124"/>
      <c r="R3318" s="124"/>
      <c r="S3318" s="124"/>
    </row>
    <row r="3319" spans="13:19" x14ac:dyDescent="0.25">
      <c r="M3319" s="8"/>
      <c r="N3319" s="124"/>
      <c r="O3319" s="124"/>
      <c r="P3319" s="124"/>
      <c r="Q3319" s="124"/>
      <c r="R3319" s="124"/>
      <c r="S3319" s="124"/>
    </row>
    <row r="3320" spans="13:19" x14ac:dyDescent="0.25">
      <c r="M3320" s="8"/>
      <c r="N3320" s="124"/>
      <c r="O3320" s="124"/>
      <c r="P3320" s="124"/>
      <c r="Q3320" s="124"/>
      <c r="R3320" s="124"/>
      <c r="S3320" s="124"/>
    </row>
    <row r="3321" spans="13:19" x14ac:dyDescent="0.25">
      <c r="M3321" s="8"/>
      <c r="N3321" s="124"/>
      <c r="O3321" s="124"/>
      <c r="P3321" s="124"/>
      <c r="Q3321" s="124"/>
      <c r="R3321" s="124"/>
      <c r="S3321" s="124"/>
    </row>
    <row r="3322" spans="13:19" x14ac:dyDescent="0.25">
      <c r="M3322" s="8"/>
      <c r="N3322" s="124"/>
      <c r="O3322" s="124"/>
      <c r="P3322" s="124"/>
      <c r="Q3322" s="124"/>
      <c r="R3322" s="124"/>
      <c r="S3322" s="124"/>
    </row>
    <row r="3323" spans="13:19" x14ac:dyDescent="0.25">
      <c r="M3323" s="8"/>
      <c r="N3323" s="124"/>
      <c r="O3323" s="124"/>
      <c r="P3323" s="124"/>
      <c r="Q3323" s="124"/>
      <c r="R3323" s="124"/>
      <c r="S3323" s="124"/>
    </row>
    <row r="3324" spans="13:19" x14ac:dyDescent="0.25">
      <c r="M3324" s="8"/>
      <c r="N3324" s="124"/>
      <c r="O3324" s="124"/>
      <c r="P3324" s="124"/>
      <c r="Q3324" s="124"/>
      <c r="R3324" s="124"/>
      <c r="S3324" s="124"/>
    </row>
    <row r="3325" spans="13:19" x14ac:dyDescent="0.25">
      <c r="M3325" s="8"/>
      <c r="N3325" s="124"/>
      <c r="O3325" s="124"/>
      <c r="P3325" s="124"/>
      <c r="Q3325" s="124"/>
      <c r="R3325" s="124"/>
      <c r="S3325" s="124"/>
    </row>
    <row r="3326" spans="13:19" x14ac:dyDescent="0.25">
      <c r="M3326" s="8"/>
      <c r="N3326" s="124"/>
      <c r="O3326" s="124"/>
      <c r="P3326" s="124"/>
      <c r="Q3326" s="124"/>
      <c r="R3326" s="124"/>
      <c r="S3326" s="124"/>
    </row>
    <row r="3327" spans="13:19" x14ac:dyDescent="0.25">
      <c r="M3327" s="8"/>
      <c r="N3327" s="124"/>
      <c r="O3327" s="124"/>
      <c r="P3327" s="124"/>
      <c r="Q3327" s="124"/>
      <c r="R3327" s="124"/>
      <c r="S3327" s="124"/>
    </row>
    <row r="3328" spans="13:19" x14ac:dyDescent="0.25">
      <c r="M3328" s="8"/>
      <c r="N3328" s="124"/>
      <c r="O3328" s="124"/>
      <c r="P3328" s="124"/>
      <c r="Q3328" s="124"/>
      <c r="R3328" s="124"/>
      <c r="S3328" s="124"/>
    </row>
    <row r="3329" spans="13:19" x14ac:dyDescent="0.25">
      <c r="M3329" s="8"/>
      <c r="N3329" s="124"/>
      <c r="O3329" s="124"/>
      <c r="P3329" s="124"/>
      <c r="Q3329" s="124"/>
      <c r="R3329" s="124"/>
      <c r="S3329" s="124"/>
    </row>
    <row r="3330" spans="13:19" x14ac:dyDescent="0.25">
      <c r="M3330" s="8"/>
      <c r="N3330" s="124"/>
      <c r="O3330" s="124"/>
      <c r="P3330" s="124"/>
      <c r="Q3330" s="124"/>
      <c r="R3330" s="124"/>
      <c r="S3330" s="124"/>
    </row>
    <row r="3331" spans="13:19" x14ac:dyDescent="0.25">
      <c r="M3331" s="8"/>
      <c r="N3331" s="124"/>
      <c r="O3331" s="124"/>
      <c r="P3331" s="124"/>
      <c r="Q3331" s="124"/>
      <c r="R3331" s="124"/>
      <c r="S3331" s="124"/>
    </row>
    <row r="3332" spans="13:19" x14ac:dyDescent="0.25">
      <c r="M3332" s="8"/>
      <c r="N3332" s="124"/>
      <c r="O3332" s="124"/>
      <c r="P3332" s="124"/>
      <c r="Q3332" s="124"/>
      <c r="R3332" s="124"/>
      <c r="S3332" s="124"/>
    </row>
    <row r="3333" spans="13:19" x14ac:dyDescent="0.25">
      <c r="M3333" s="8"/>
      <c r="N3333" s="124"/>
      <c r="O3333" s="124"/>
      <c r="P3333" s="124"/>
      <c r="Q3333" s="124"/>
      <c r="R3333" s="124"/>
      <c r="S3333" s="124"/>
    </row>
    <row r="3334" spans="13:19" x14ac:dyDescent="0.25">
      <c r="M3334" s="8"/>
      <c r="N3334" s="124"/>
      <c r="O3334" s="124"/>
      <c r="P3334" s="124"/>
      <c r="Q3334" s="124"/>
      <c r="R3334" s="124"/>
      <c r="S3334" s="124"/>
    </row>
    <row r="3335" spans="13:19" x14ac:dyDescent="0.25">
      <c r="M3335" s="8"/>
      <c r="N3335" s="124"/>
      <c r="O3335" s="124"/>
      <c r="P3335" s="124"/>
      <c r="Q3335" s="124"/>
      <c r="R3335" s="124"/>
      <c r="S3335" s="124"/>
    </row>
    <row r="3336" spans="13:19" x14ac:dyDescent="0.25">
      <c r="M3336" s="8"/>
      <c r="N3336" s="124"/>
      <c r="O3336" s="124"/>
      <c r="P3336" s="124"/>
      <c r="Q3336" s="124"/>
      <c r="R3336" s="124"/>
      <c r="S3336" s="124"/>
    </row>
    <row r="3337" spans="13:19" x14ac:dyDescent="0.25">
      <c r="M3337" s="8"/>
      <c r="N3337" s="124"/>
      <c r="O3337" s="124"/>
      <c r="P3337" s="124"/>
      <c r="Q3337" s="124"/>
      <c r="R3337" s="124"/>
      <c r="S3337" s="124"/>
    </row>
    <row r="3338" spans="13:19" x14ac:dyDescent="0.25">
      <c r="M3338" s="8"/>
      <c r="N3338" s="124"/>
      <c r="O3338" s="124"/>
      <c r="P3338" s="124"/>
      <c r="Q3338" s="124"/>
      <c r="R3338" s="124"/>
      <c r="S3338" s="124"/>
    </row>
    <row r="3339" spans="13:19" x14ac:dyDescent="0.25">
      <c r="M3339" s="8"/>
      <c r="N3339" s="124"/>
      <c r="O3339" s="124"/>
      <c r="P3339" s="124"/>
      <c r="Q3339" s="124"/>
      <c r="R3339" s="124"/>
      <c r="S3339" s="124"/>
    </row>
    <row r="3340" spans="13:19" x14ac:dyDescent="0.25">
      <c r="M3340" s="8"/>
      <c r="N3340" s="124"/>
      <c r="O3340" s="124"/>
      <c r="P3340" s="124"/>
      <c r="Q3340" s="124"/>
      <c r="R3340" s="124"/>
      <c r="S3340" s="124"/>
    </row>
    <row r="3341" spans="13:19" x14ac:dyDescent="0.25">
      <c r="M3341" s="8"/>
      <c r="N3341" s="124"/>
      <c r="O3341" s="124"/>
      <c r="P3341" s="124"/>
      <c r="Q3341" s="124"/>
      <c r="R3341" s="124"/>
      <c r="S3341" s="124"/>
    </row>
    <row r="3342" spans="13:19" x14ac:dyDescent="0.25">
      <c r="M3342" s="8"/>
      <c r="N3342" s="124"/>
      <c r="O3342" s="124"/>
      <c r="P3342" s="124"/>
      <c r="Q3342" s="124"/>
      <c r="R3342" s="124"/>
      <c r="S3342" s="124"/>
    </row>
    <row r="3343" spans="13:19" x14ac:dyDescent="0.25">
      <c r="M3343" s="8"/>
      <c r="N3343" s="124"/>
      <c r="O3343" s="124"/>
      <c r="P3343" s="124"/>
      <c r="Q3343" s="124"/>
      <c r="R3343" s="124"/>
      <c r="S3343" s="124"/>
    </row>
    <row r="3344" spans="13:19" x14ac:dyDescent="0.25">
      <c r="M3344" s="8"/>
      <c r="N3344" s="124"/>
      <c r="O3344" s="124"/>
      <c r="P3344" s="124"/>
      <c r="Q3344" s="124"/>
      <c r="R3344" s="124"/>
      <c r="S3344" s="124"/>
    </row>
    <row r="3345" spans="13:19" x14ac:dyDescent="0.25">
      <c r="M3345" s="8"/>
      <c r="N3345" s="124"/>
      <c r="O3345" s="124"/>
      <c r="P3345" s="124"/>
      <c r="Q3345" s="124"/>
      <c r="R3345" s="124"/>
      <c r="S3345" s="124"/>
    </row>
    <row r="3346" spans="13:19" x14ac:dyDescent="0.25">
      <c r="M3346" s="8"/>
      <c r="N3346" s="124"/>
      <c r="O3346" s="124"/>
      <c r="P3346" s="124"/>
      <c r="Q3346" s="124"/>
      <c r="R3346" s="124"/>
      <c r="S3346" s="124"/>
    </row>
    <row r="3347" spans="13:19" x14ac:dyDescent="0.25">
      <c r="M3347" s="8"/>
      <c r="N3347" s="124"/>
      <c r="O3347" s="124"/>
      <c r="P3347" s="124"/>
      <c r="Q3347" s="124"/>
      <c r="R3347" s="124"/>
      <c r="S3347" s="124"/>
    </row>
    <row r="3348" spans="13:19" x14ac:dyDescent="0.25">
      <c r="M3348" s="8"/>
      <c r="N3348" s="124"/>
      <c r="O3348" s="124"/>
      <c r="P3348" s="124"/>
      <c r="Q3348" s="124"/>
      <c r="R3348" s="124"/>
      <c r="S3348" s="124"/>
    </row>
    <row r="3349" spans="13:19" x14ac:dyDescent="0.25">
      <c r="M3349" s="8"/>
      <c r="N3349" s="124"/>
      <c r="O3349" s="124"/>
      <c r="P3349" s="124"/>
      <c r="Q3349" s="124"/>
      <c r="R3349" s="124"/>
      <c r="S3349" s="124"/>
    </row>
    <row r="3350" spans="13:19" x14ac:dyDescent="0.25">
      <c r="M3350" s="8"/>
      <c r="N3350" s="124"/>
      <c r="O3350" s="124"/>
      <c r="P3350" s="124"/>
      <c r="Q3350" s="124"/>
      <c r="R3350" s="124"/>
      <c r="S3350" s="124"/>
    </row>
    <row r="3351" spans="13:19" x14ac:dyDescent="0.25">
      <c r="M3351" s="8"/>
      <c r="N3351" s="124"/>
      <c r="O3351" s="124"/>
      <c r="P3351" s="124"/>
      <c r="Q3351" s="124"/>
      <c r="R3351" s="124"/>
      <c r="S3351" s="124"/>
    </row>
    <row r="3352" spans="13:19" x14ac:dyDescent="0.25">
      <c r="M3352" s="8"/>
      <c r="N3352" s="124"/>
      <c r="O3352" s="124"/>
      <c r="P3352" s="124"/>
      <c r="Q3352" s="124"/>
      <c r="R3352" s="124"/>
      <c r="S3352" s="124"/>
    </row>
    <row r="3353" spans="13:19" x14ac:dyDescent="0.25">
      <c r="M3353" s="8"/>
      <c r="N3353" s="124"/>
      <c r="O3353" s="124"/>
      <c r="P3353" s="124"/>
      <c r="Q3353" s="124"/>
      <c r="R3353" s="124"/>
      <c r="S3353" s="124"/>
    </row>
    <row r="3354" spans="13:19" x14ac:dyDescent="0.25">
      <c r="M3354" s="8"/>
      <c r="N3354" s="124"/>
      <c r="O3354" s="124"/>
      <c r="P3354" s="124"/>
      <c r="Q3354" s="124"/>
      <c r="R3354" s="124"/>
      <c r="S3354" s="124"/>
    </row>
    <row r="3355" spans="13:19" x14ac:dyDescent="0.25">
      <c r="M3355" s="8"/>
      <c r="N3355" s="124"/>
      <c r="O3355" s="124"/>
      <c r="P3355" s="124"/>
      <c r="Q3355" s="124"/>
      <c r="R3355" s="124"/>
      <c r="S3355" s="124"/>
    </row>
    <row r="3356" spans="13:19" x14ac:dyDescent="0.25">
      <c r="M3356" s="8"/>
      <c r="N3356" s="124"/>
      <c r="O3356" s="124"/>
      <c r="P3356" s="124"/>
      <c r="Q3356" s="124"/>
      <c r="R3356" s="124"/>
      <c r="S3356" s="124"/>
    </row>
    <row r="3357" spans="13:19" x14ac:dyDescent="0.25">
      <c r="M3357" s="8"/>
      <c r="N3357" s="124"/>
      <c r="O3357" s="124"/>
      <c r="P3357" s="124"/>
      <c r="Q3357" s="124"/>
      <c r="R3357" s="124"/>
      <c r="S3357" s="124"/>
    </row>
    <row r="3358" spans="13:19" x14ac:dyDescent="0.25">
      <c r="M3358" s="8"/>
      <c r="N3358" s="124"/>
      <c r="O3358" s="124"/>
      <c r="P3358" s="124"/>
      <c r="Q3358" s="124"/>
      <c r="R3358" s="124"/>
      <c r="S3358" s="124"/>
    </row>
    <row r="3359" spans="13:19" x14ac:dyDescent="0.25">
      <c r="M3359" s="8"/>
      <c r="N3359" s="124"/>
      <c r="O3359" s="124"/>
      <c r="P3359" s="124"/>
      <c r="Q3359" s="124"/>
      <c r="R3359" s="124"/>
      <c r="S3359" s="124"/>
    </row>
    <row r="3360" spans="13:19" x14ac:dyDescent="0.25">
      <c r="M3360" s="8"/>
      <c r="N3360" s="124"/>
      <c r="O3360" s="124"/>
      <c r="P3360" s="124"/>
      <c r="Q3360" s="124"/>
      <c r="R3360" s="124"/>
      <c r="S3360" s="124"/>
    </row>
    <row r="3361" spans="13:19" x14ac:dyDescent="0.25">
      <c r="M3361" s="8"/>
      <c r="N3361" s="124"/>
      <c r="O3361" s="124"/>
      <c r="P3361" s="124"/>
      <c r="Q3361" s="124"/>
      <c r="R3361" s="124"/>
      <c r="S3361" s="124"/>
    </row>
    <row r="3362" spans="13:19" x14ac:dyDescent="0.25">
      <c r="M3362" s="8"/>
      <c r="N3362" s="124"/>
      <c r="O3362" s="124"/>
      <c r="P3362" s="124"/>
      <c r="Q3362" s="124"/>
      <c r="R3362" s="124"/>
      <c r="S3362" s="124"/>
    </row>
    <row r="3363" spans="13:19" x14ac:dyDescent="0.25">
      <c r="M3363" s="8"/>
      <c r="N3363" s="124"/>
      <c r="O3363" s="124"/>
      <c r="P3363" s="124"/>
      <c r="Q3363" s="124"/>
      <c r="R3363" s="124"/>
      <c r="S3363" s="124"/>
    </row>
    <row r="3364" spans="13:19" x14ac:dyDescent="0.25">
      <c r="M3364" s="8"/>
      <c r="N3364" s="124"/>
      <c r="O3364" s="124"/>
      <c r="P3364" s="124"/>
      <c r="Q3364" s="124"/>
      <c r="R3364" s="124"/>
      <c r="S3364" s="124"/>
    </row>
    <row r="3365" spans="13:19" x14ac:dyDescent="0.25">
      <c r="M3365" s="8"/>
      <c r="N3365" s="124"/>
      <c r="O3365" s="124"/>
      <c r="P3365" s="124"/>
      <c r="Q3365" s="124"/>
      <c r="R3365" s="124"/>
      <c r="S3365" s="124"/>
    </row>
    <row r="3366" spans="13:19" x14ac:dyDescent="0.25">
      <c r="M3366" s="8"/>
      <c r="N3366" s="124"/>
      <c r="O3366" s="124"/>
      <c r="P3366" s="124"/>
      <c r="Q3366" s="124"/>
      <c r="R3366" s="124"/>
      <c r="S3366" s="124"/>
    </row>
    <row r="3367" spans="13:19" x14ac:dyDescent="0.25">
      <c r="M3367" s="8"/>
      <c r="N3367" s="124"/>
      <c r="O3367" s="124"/>
      <c r="P3367" s="124"/>
      <c r="Q3367" s="124"/>
      <c r="R3367" s="124"/>
      <c r="S3367" s="124"/>
    </row>
    <row r="3368" spans="13:19" x14ac:dyDescent="0.25">
      <c r="M3368" s="8"/>
      <c r="N3368" s="124"/>
      <c r="O3368" s="124"/>
      <c r="P3368" s="124"/>
      <c r="Q3368" s="124"/>
      <c r="R3368" s="124"/>
      <c r="S3368" s="124"/>
    </row>
    <row r="3369" spans="13:19" x14ac:dyDescent="0.25">
      <c r="M3369" s="8"/>
      <c r="N3369" s="124"/>
      <c r="O3369" s="124"/>
      <c r="P3369" s="124"/>
      <c r="Q3369" s="124"/>
      <c r="R3369" s="124"/>
      <c r="S3369" s="124"/>
    </row>
    <row r="3370" spans="13:19" x14ac:dyDescent="0.25">
      <c r="M3370" s="8"/>
      <c r="N3370" s="124"/>
      <c r="O3370" s="124"/>
      <c r="P3370" s="124"/>
      <c r="Q3370" s="124"/>
      <c r="R3370" s="124"/>
      <c r="S3370" s="124"/>
    </row>
    <row r="3371" spans="13:19" x14ac:dyDescent="0.25">
      <c r="M3371" s="8"/>
      <c r="N3371" s="124"/>
      <c r="O3371" s="124"/>
      <c r="P3371" s="124"/>
      <c r="Q3371" s="124"/>
      <c r="R3371" s="124"/>
      <c r="S3371" s="124"/>
    </row>
    <row r="3372" spans="13:19" x14ac:dyDescent="0.25">
      <c r="M3372" s="8"/>
      <c r="N3372" s="124"/>
      <c r="O3372" s="124"/>
      <c r="P3372" s="124"/>
      <c r="Q3372" s="124"/>
      <c r="R3372" s="124"/>
      <c r="S3372" s="124"/>
    </row>
    <row r="3373" spans="13:19" x14ac:dyDescent="0.25">
      <c r="M3373" s="8"/>
      <c r="N3373" s="124"/>
      <c r="O3373" s="124"/>
      <c r="P3373" s="124"/>
      <c r="Q3373" s="124"/>
      <c r="R3373" s="124"/>
      <c r="S3373" s="124"/>
    </row>
    <row r="3374" spans="13:19" x14ac:dyDescent="0.25">
      <c r="M3374" s="8"/>
      <c r="N3374" s="124"/>
      <c r="O3374" s="124"/>
      <c r="P3374" s="124"/>
      <c r="Q3374" s="124"/>
      <c r="R3374" s="124"/>
      <c r="S3374" s="124"/>
    </row>
    <row r="3375" spans="13:19" x14ac:dyDescent="0.25">
      <c r="M3375" s="8"/>
      <c r="N3375" s="124"/>
      <c r="O3375" s="124"/>
      <c r="P3375" s="124"/>
      <c r="Q3375" s="124"/>
      <c r="R3375" s="124"/>
      <c r="S3375" s="124"/>
    </row>
    <row r="3376" spans="13:19" x14ac:dyDescent="0.25">
      <c r="M3376" s="8"/>
      <c r="N3376" s="124"/>
      <c r="O3376" s="124"/>
      <c r="P3376" s="124"/>
      <c r="Q3376" s="124"/>
      <c r="R3376" s="124"/>
      <c r="S3376" s="124"/>
    </row>
    <row r="3377" spans="13:19" x14ac:dyDescent="0.25">
      <c r="M3377" s="8"/>
      <c r="N3377" s="124"/>
      <c r="O3377" s="124"/>
      <c r="P3377" s="124"/>
      <c r="Q3377" s="124"/>
      <c r="R3377" s="124"/>
      <c r="S3377" s="124"/>
    </row>
    <row r="3378" spans="13:19" x14ac:dyDescent="0.25">
      <c r="M3378" s="8"/>
      <c r="N3378" s="124"/>
      <c r="O3378" s="124"/>
      <c r="P3378" s="124"/>
      <c r="Q3378" s="124"/>
      <c r="R3378" s="124"/>
      <c r="S3378" s="124"/>
    </row>
    <row r="3379" spans="13:19" x14ac:dyDescent="0.25">
      <c r="M3379" s="8"/>
      <c r="N3379" s="124"/>
      <c r="O3379" s="124"/>
      <c r="P3379" s="124"/>
      <c r="Q3379" s="124"/>
      <c r="R3379" s="124"/>
      <c r="S3379" s="124"/>
    </row>
    <row r="3380" spans="13:19" x14ac:dyDescent="0.25">
      <c r="M3380" s="8"/>
      <c r="N3380" s="124"/>
      <c r="O3380" s="124"/>
      <c r="P3380" s="124"/>
      <c r="Q3380" s="124"/>
      <c r="R3380" s="124"/>
      <c r="S3380" s="124"/>
    </row>
    <row r="3381" spans="13:19" x14ac:dyDescent="0.25">
      <c r="M3381" s="8"/>
      <c r="N3381" s="124"/>
      <c r="O3381" s="124"/>
      <c r="P3381" s="124"/>
      <c r="Q3381" s="124"/>
      <c r="R3381" s="124"/>
      <c r="S3381" s="124"/>
    </row>
    <row r="3382" spans="13:19" x14ac:dyDescent="0.25">
      <c r="M3382" s="8"/>
      <c r="N3382" s="124"/>
      <c r="O3382" s="124"/>
      <c r="P3382" s="124"/>
      <c r="Q3382" s="124"/>
      <c r="R3382" s="124"/>
      <c r="S3382" s="124"/>
    </row>
    <row r="3383" spans="13:19" x14ac:dyDescent="0.25">
      <c r="M3383" s="8"/>
      <c r="N3383" s="124"/>
      <c r="O3383" s="124"/>
      <c r="P3383" s="124"/>
      <c r="Q3383" s="124"/>
      <c r="R3383" s="124"/>
      <c r="S3383" s="124"/>
    </row>
    <row r="3384" spans="13:19" x14ac:dyDescent="0.25">
      <c r="M3384" s="8"/>
      <c r="N3384" s="124"/>
      <c r="O3384" s="124"/>
      <c r="P3384" s="124"/>
      <c r="Q3384" s="124"/>
      <c r="R3384" s="124"/>
      <c r="S3384" s="124"/>
    </row>
    <row r="3385" spans="13:19" x14ac:dyDescent="0.25">
      <c r="M3385" s="8"/>
      <c r="N3385" s="124"/>
      <c r="O3385" s="124"/>
      <c r="P3385" s="124"/>
      <c r="Q3385" s="124"/>
      <c r="R3385" s="124"/>
      <c r="S3385" s="124"/>
    </row>
    <row r="3386" spans="13:19" x14ac:dyDescent="0.25">
      <c r="M3386" s="8"/>
      <c r="N3386" s="124"/>
      <c r="O3386" s="124"/>
      <c r="P3386" s="124"/>
      <c r="Q3386" s="124"/>
      <c r="R3386" s="124"/>
      <c r="S3386" s="124"/>
    </row>
    <row r="3387" spans="13:19" x14ac:dyDescent="0.25">
      <c r="M3387" s="8"/>
      <c r="N3387" s="124"/>
      <c r="O3387" s="124"/>
      <c r="P3387" s="124"/>
      <c r="Q3387" s="124"/>
      <c r="R3387" s="124"/>
      <c r="S3387" s="124"/>
    </row>
    <row r="3388" spans="13:19" x14ac:dyDescent="0.25">
      <c r="M3388" s="8"/>
      <c r="N3388" s="124"/>
      <c r="O3388" s="124"/>
      <c r="P3388" s="124"/>
      <c r="Q3388" s="124"/>
      <c r="R3388" s="124"/>
      <c r="S3388" s="124"/>
    </row>
    <row r="3389" spans="13:19" x14ac:dyDescent="0.25">
      <c r="M3389" s="8"/>
      <c r="N3389" s="124"/>
      <c r="O3389" s="124"/>
      <c r="P3389" s="124"/>
      <c r="Q3389" s="124"/>
      <c r="R3389" s="124"/>
      <c r="S3389" s="124"/>
    </row>
    <row r="3390" spans="13:19" x14ac:dyDescent="0.25">
      <c r="M3390" s="8"/>
      <c r="N3390" s="124"/>
      <c r="O3390" s="124"/>
      <c r="P3390" s="124"/>
      <c r="Q3390" s="124"/>
      <c r="R3390" s="124"/>
      <c r="S3390" s="124"/>
    </row>
    <row r="3391" spans="13:19" x14ac:dyDescent="0.25">
      <c r="M3391" s="8"/>
      <c r="N3391" s="124"/>
      <c r="O3391" s="124"/>
      <c r="P3391" s="124"/>
      <c r="Q3391" s="124"/>
      <c r="R3391" s="124"/>
      <c r="S3391" s="124"/>
    </row>
    <row r="3392" spans="13:19" x14ac:dyDescent="0.25">
      <c r="M3392" s="8"/>
      <c r="N3392" s="124"/>
      <c r="O3392" s="124"/>
      <c r="P3392" s="124"/>
      <c r="Q3392" s="124"/>
      <c r="R3392" s="124"/>
      <c r="S3392" s="124"/>
    </row>
    <row r="3393" spans="13:19" x14ac:dyDescent="0.25">
      <c r="M3393" s="8"/>
      <c r="N3393" s="124"/>
      <c r="O3393" s="124"/>
      <c r="P3393" s="124"/>
      <c r="Q3393" s="124"/>
      <c r="R3393" s="124"/>
      <c r="S3393" s="124"/>
    </row>
    <row r="3394" spans="13:19" x14ac:dyDescent="0.25">
      <c r="M3394" s="8"/>
      <c r="N3394" s="124"/>
      <c r="O3394" s="124"/>
      <c r="P3394" s="124"/>
      <c r="Q3394" s="124"/>
      <c r="R3394" s="124"/>
      <c r="S3394" s="124"/>
    </row>
    <row r="3395" spans="13:19" x14ac:dyDescent="0.25">
      <c r="M3395" s="8"/>
      <c r="N3395" s="124"/>
      <c r="O3395" s="124"/>
      <c r="P3395" s="124"/>
      <c r="Q3395" s="124"/>
      <c r="R3395" s="124"/>
      <c r="S3395" s="124"/>
    </row>
    <row r="3396" spans="13:19" x14ac:dyDescent="0.25">
      <c r="M3396" s="8"/>
      <c r="N3396" s="124"/>
      <c r="O3396" s="124"/>
      <c r="P3396" s="124"/>
      <c r="Q3396" s="124"/>
      <c r="R3396" s="124"/>
      <c r="S3396" s="124"/>
    </row>
    <row r="3397" spans="13:19" x14ac:dyDescent="0.25">
      <c r="M3397" s="8"/>
      <c r="N3397" s="124"/>
      <c r="O3397" s="124"/>
      <c r="P3397" s="124"/>
      <c r="Q3397" s="124"/>
      <c r="R3397" s="124"/>
      <c r="S3397" s="124"/>
    </row>
    <row r="3398" spans="13:19" x14ac:dyDescent="0.25">
      <c r="M3398" s="8"/>
      <c r="N3398" s="124"/>
      <c r="O3398" s="124"/>
      <c r="P3398" s="124"/>
      <c r="Q3398" s="124"/>
      <c r="R3398" s="124"/>
      <c r="S3398" s="124"/>
    </row>
    <row r="3399" spans="13:19" x14ac:dyDescent="0.25">
      <c r="M3399" s="8"/>
      <c r="N3399" s="124"/>
      <c r="O3399" s="124"/>
      <c r="P3399" s="124"/>
      <c r="Q3399" s="124"/>
      <c r="R3399" s="124"/>
      <c r="S3399" s="124"/>
    </row>
    <row r="3400" spans="13:19" x14ac:dyDescent="0.25">
      <c r="M3400" s="8"/>
      <c r="N3400" s="124"/>
      <c r="O3400" s="124"/>
      <c r="P3400" s="124"/>
      <c r="Q3400" s="124"/>
      <c r="R3400" s="124"/>
      <c r="S3400" s="124"/>
    </row>
    <row r="3401" spans="13:19" x14ac:dyDescent="0.25">
      <c r="M3401" s="8"/>
      <c r="N3401" s="124"/>
      <c r="O3401" s="124"/>
      <c r="P3401" s="124"/>
      <c r="Q3401" s="124"/>
      <c r="R3401" s="124"/>
      <c r="S3401" s="124"/>
    </row>
    <row r="3402" spans="13:19" x14ac:dyDescent="0.25">
      <c r="M3402" s="8"/>
      <c r="N3402" s="124"/>
      <c r="O3402" s="124"/>
      <c r="P3402" s="124"/>
      <c r="Q3402" s="124"/>
      <c r="R3402" s="124"/>
      <c r="S3402" s="124"/>
    </row>
    <row r="3403" spans="13:19" x14ac:dyDescent="0.25">
      <c r="M3403" s="8"/>
      <c r="N3403" s="124"/>
      <c r="O3403" s="124"/>
      <c r="P3403" s="124"/>
      <c r="Q3403" s="124"/>
      <c r="R3403" s="124"/>
      <c r="S3403" s="124"/>
    </row>
    <row r="3404" spans="13:19" x14ac:dyDescent="0.25">
      <c r="M3404" s="8"/>
      <c r="N3404" s="124"/>
      <c r="O3404" s="124"/>
      <c r="P3404" s="124"/>
      <c r="Q3404" s="124"/>
      <c r="R3404" s="124"/>
      <c r="S3404" s="124"/>
    </row>
    <row r="3405" spans="13:19" x14ac:dyDescent="0.25">
      <c r="M3405" s="8"/>
      <c r="N3405" s="124"/>
      <c r="O3405" s="124"/>
      <c r="P3405" s="124"/>
      <c r="Q3405" s="124"/>
      <c r="R3405" s="124"/>
      <c r="S3405" s="124"/>
    </row>
    <row r="3406" spans="13:19" x14ac:dyDescent="0.25">
      <c r="M3406" s="8"/>
      <c r="N3406" s="124"/>
      <c r="O3406" s="124"/>
      <c r="P3406" s="124"/>
      <c r="Q3406" s="124"/>
      <c r="R3406" s="124"/>
      <c r="S3406" s="124"/>
    </row>
    <row r="3407" spans="13:19" x14ac:dyDescent="0.25">
      <c r="M3407" s="8"/>
      <c r="N3407" s="124"/>
      <c r="O3407" s="124"/>
      <c r="P3407" s="124"/>
      <c r="Q3407" s="124"/>
      <c r="R3407" s="124"/>
      <c r="S3407" s="124"/>
    </row>
    <row r="3408" spans="13:19" x14ac:dyDescent="0.25">
      <c r="M3408" s="8"/>
      <c r="N3408" s="124"/>
      <c r="O3408" s="124"/>
      <c r="P3408" s="124"/>
      <c r="Q3408" s="124"/>
      <c r="R3408" s="124"/>
      <c r="S3408" s="124"/>
    </row>
    <row r="3409" spans="13:19" x14ac:dyDescent="0.25">
      <c r="M3409" s="8"/>
      <c r="N3409" s="124"/>
      <c r="O3409" s="124"/>
      <c r="P3409" s="124"/>
      <c r="Q3409" s="124"/>
      <c r="R3409" s="124"/>
      <c r="S3409" s="124"/>
    </row>
    <row r="3410" spans="13:19" x14ac:dyDescent="0.25">
      <c r="M3410" s="8"/>
      <c r="N3410" s="124"/>
      <c r="O3410" s="124"/>
      <c r="P3410" s="124"/>
      <c r="Q3410" s="124"/>
      <c r="R3410" s="124"/>
      <c r="S3410" s="124"/>
    </row>
    <row r="3411" spans="13:19" x14ac:dyDescent="0.25">
      <c r="M3411" s="8"/>
      <c r="N3411" s="124"/>
      <c r="O3411" s="124"/>
      <c r="P3411" s="124"/>
      <c r="Q3411" s="124"/>
      <c r="R3411" s="124"/>
      <c r="S3411" s="124"/>
    </row>
    <row r="3412" spans="13:19" x14ac:dyDescent="0.25">
      <c r="M3412" s="8"/>
      <c r="N3412" s="124"/>
      <c r="O3412" s="124"/>
      <c r="P3412" s="124"/>
      <c r="Q3412" s="124"/>
      <c r="R3412" s="124"/>
      <c r="S3412" s="124"/>
    </row>
    <row r="3413" spans="13:19" x14ac:dyDescent="0.25">
      <c r="M3413" s="8"/>
      <c r="N3413" s="124"/>
      <c r="O3413" s="124"/>
      <c r="P3413" s="124"/>
      <c r="Q3413" s="124"/>
      <c r="R3413" s="124"/>
      <c r="S3413" s="124"/>
    </row>
    <row r="3414" spans="13:19" x14ac:dyDescent="0.25">
      <c r="M3414" s="8"/>
      <c r="N3414" s="124"/>
      <c r="O3414" s="124"/>
      <c r="P3414" s="124"/>
      <c r="Q3414" s="124"/>
      <c r="R3414" s="124"/>
      <c r="S3414" s="124"/>
    </row>
    <row r="3415" spans="13:19" x14ac:dyDescent="0.25">
      <c r="M3415" s="8"/>
      <c r="N3415" s="124"/>
      <c r="O3415" s="124"/>
      <c r="P3415" s="124"/>
      <c r="Q3415" s="124"/>
      <c r="R3415" s="124"/>
      <c r="S3415" s="124"/>
    </row>
    <row r="3416" spans="13:19" x14ac:dyDescent="0.25">
      <c r="M3416" s="8"/>
      <c r="N3416" s="124"/>
      <c r="O3416" s="124"/>
      <c r="P3416" s="124"/>
      <c r="Q3416" s="124"/>
      <c r="R3416" s="124"/>
      <c r="S3416" s="124"/>
    </row>
    <row r="3417" spans="13:19" x14ac:dyDescent="0.25">
      <c r="M3417" s="8"/>
      <c r="N3417" s="124"/>
      <c r="O3417" s="124"/>
      <c r="P3417" s="124"/>
      <c r="Q3417" s="124"/>
      <c r="R3417" s="124"/>
      <c r="S3417" s="124"/>
    </row>
    <row r="3418" spans="13:19" x14ac:dyDescent="0.25">
      <c r="M3418" s="8"/>
      <c r="N3418" s="124"/>
      <c r="O3418" s="124"/>
      <c r="P3418" s="124"/>
      <c r="Q3418" s="124"/>
      <c r="R3418" s="124"/>
      <c r="S3418" s="124"/>
    </row>
    <row r="3419" spans="13:19" x14ac:dyDescent="0.25">
      <c r="M3419" s="8"/>
      <c r="N3419" s="124"/>
      <c r="O3419" s="124"/>
      <c r="P3419" s="124"/>
      <c r="Q3419" s="124"/>
      <c r="R3419" s="124"/>
      <c r="S3419" s="124"/>
    </row>
    <row r="3420" spans="13:19" x14ac:dyDescent="0.25">
      <c r="M3420" s="8"/>
      <c r="N3420" s="124"/>
      <c r="O3420" s="124"/>
      <c r="P3420" s="124"/>
      <c r="Q3420" s="124"/>
      <c r="R3420" s="124"/>
      <c r="S3420" s="124"/>
    </row>
    <row r="3421" spans="13:19" x14ac:dyDescent="0.25">
      <c r="M3421" s="8"/>
      <c r="N3421" s="124"/>
      <c r="O3421" s="124"/>
      <c r="P3421" s="124"/>
      <c r="Q3421" s="124"/>
      <c r="R3421" s="124"/>
      <c r="S3421" s="124"/>
    </row>
    <row r="3422" spans="13:19" x14ac:dyDescent="0.25">
      <c r="M3422" s="8"/>
      <c r="N3422" s="124"/>
      <c r="O3422" s="124"/>
      <c r="P3422" s="124"/>
      <c r="Q3422" s="124"/>
      <c r="R3422" s="124"/>
      <c r="S3422" s="124"/>
    </row>
    <row r="3423" spans="13:19" x14ac:dyDescent="0.25">
      <c r="M3423" s="8"/>
      <c r="N3423" s="124"/>
      <c r="O3423" s="124"/>
      <c r="P3423" s="124"/>
      <c r="Q3423" s="124"/>
      <c r="R3423" s="124"/>
      <c r="S3423" s="124"/>
    </row>
    <row r="3424" spans="13:19" x14ac:dyDescent="0.25">
      <c r="M3424" s="8"/>
      <c r="N3424" s="124"/>
      <c r="O3424" s="124"/>
      <c r="P3424" s="124"/>
      <c r="Q3424" s="124"/>
      <c r="R3424" s="124"/>
      <c r="S3424" s="124"/>
    </row>
    <row r="3425" spans="13:19" x14ac:dyDescent="0.25">
      <c r="M3425" s="8"/>
      <c r="N3425" s="124"/>
      <c r="O3425" s="124"/>
      <c r="P3425" s="124"/>
      <c r="Q3425" s="124"/>
      <c r="R3425" s="124"/>
      <c r="S3425" s="124"/>
    </row>
    <row r="3426" spans="13:19" x14ac:dyDescent="0.25">
      <c r="M3426" s="8"/>
      <c r="N3426" s="124"/>
      <c r="O3426" s="124"/>
      <c r="P3426" s="124"/>
      <c r="Q3426" s="124"/>
      <c r="R3426" s="124"/>
      <c r="S3426" s="124"/>
    </row>
    <row r="3427" spans="13:19" x14ac:dyDescent="0.25">
      <c r="M3427" s="8"/>
      <c r="N3427" s="124"/>
      <c r="O3427" s="124"/>
      <c r="P3427" s="124"/>
      <c r="Q3427" s="124"/>
      <c r="R3427" s="124"/>
      <c r="S3427" s="124"/>
    </row>
    <row r="3428" spans="13:19" x14ac:dyDescent="0.25">
      <c r="M3428" s="8"/>
      <c r="N3428" s="124"/>
      <c r="O3428" s="124"/>
      <c r="P3428" s="124"/>
      <c r="Q3428" s="124"/>
      <c r="R3428" s="124"/>
      <c r="S3428" s="124"/>
    </row>
    <row r="3429" spans="13:19" x14ac:dyDescent="0.25">
      <c r="M3429" s="8"/>
      <c r="N3429" s="124"/>
      <c r="O3429" s="124"/>
      <c r="P3429" s="124"/>
      <c r="Q3429" s="124"/>
      <c r="R3429" s="124"/>
      <c r="S3429" s="124"/>
    </row>
    <row r="3430" spans="13:19" x14ac:dyDescent="0.25">
      <c r="M3430" s="8"/>
      <c r="N3430" s="124"/>
      <c r="O3430" s="124"/>
      <c r="P3430" s="124"/>
      <c r="Q3430" s="124"/>
      <c r="R3430" s="124"/>
      <c r="S3430" s="124"/>
    </row>
    <row r="3431" spans="13:19" x14ac:dyDescent="0.25">
      <c r="M3431" s="8"/>
      <c r="N3431" s="124"/>
      <c r="O3431" s="124"/>
      <c r="P3431" s="124"/>
      <c r="Q3431" s="124"/>
      <c r="R3431" s="124"/>
      <c r="S3431" s="124"/>
    </row>
    <row r="3432" spans="13:19" x14ac:dyDescent="0.25">
      <c r="M3432" s="8"/>
      <c r="N3432" s="124"/>
      <c r="O3432" s="124"/>
      <c r="P3432" s="124"/>
      <c r="Q3432" s="124"/>
      <c r="R3432" s="124"/>
      <c r="S3432" s="124"/>
    </row>
    <row r="3433" spans="13:19" x14ac:dyDescent="0.25">
      <c r="M3433" s="8"/>
      <c r="N3433" s="124"/>
      <c r="O3433" s="124"/>
      <c r="P3433" s="124"/>
      <c r="Q3433" s="124"/>
      <c r="R3433" s="124"/>
      <c r="S3433" s="124"/>
    </row>
    <row r="3434" spans="13:19" x14ac:dyDescent="0.25">
      <c r="M3434" s="8"/>
      <c r="N3434" s="124"/>
      <c r="O3434" s="124"/>
      <c r="P3434" s="124"/>
      <c r="Q3434" s="124"/>
      <c r="R3434" s="124"/>
      <c r="S3434" s="124"/>
    </row>
    <row r="3435" spans="13:19" x14ac:dyDescent="0.25">
      <c r="M3435" s="8"/>
      <c r="N3435" s="124"/>
      <c r="O3435" s="124"/>
      <c r="P3435" s="124"/>
      <c r="Q3435" s="124"/>
      <c r="R3435" s="124"/>
      <c r="S3435" s="124"/>
    </row>
    <row r="3436" spans="13:19" x14ac:dyDescent="0.25">
      <c r="M3436" s="8"/>
      <c r="N3436" s="124"/>
      <c r="O3436" s="124"/>
      <c r="P3436" s="124"/>
      <c r="Q3436" s="124"/>
      <c r="R3436" s="124"/>
      <c r="S3436" s="124"/>
    </row>
    <row r="3437" spans="13:19" x14ac:dyDescent="0.25">
      <c r="M3437" s="8"/>
      <c r="N3437" s="124"/>
      <c r="O3437" s="124"/>
      <c r="P3437" s="124"/>
      <c r="Q3437" s="124"/>
      <c r="R3437" s="124"/>
      <c r="S3437" s="124"/>
    </row>
    <row r="3438" spans="13:19" x14ac:dyDescent="0.25">
      <c r="M3438" s="8"/>
      <c r="N3438" s="124"/>
      <c r="O3438" s="124"/>
      <c r="P3438" s="124"/>
      <c r="Q3438" s="124"/>
      <c r="R3438" s="124"/>
      <c r="S3438" s="124"/>
    </row>
    <row r="3439" spans="13:19" x14ac:dyDescent="0.25">
      <c r="M3439" s="8"/>
      <c r="N3439" s="124"/>
      <c r="O3439" s="124"/>
      <c r="P3439" s="124"/>
      <c r="Q3439" s="124"/>
      <c r="R3439" s="124"/>
      <c r="S3439" s="124"/>
    </row>
    <row r="3440" spans="13:19" x14ac:dyDescent="0.25">
      <c r="M3440" s="8"/>
      <c r="N3440" s="124"/>
      <c r="O3440" s="124"/>
      <c r="P3440" s="124"/>
      <c r="Q3440" s="124"/>
      <c r="R3440" s="124"/>
      <c r="S3440" s="124"/>
    </row>
    <row r="3441" spans="13:19" x14ac:dyDescent="0.25">
      <c r="M3441" s="8"/>
      <c r="N3441" s="124"/>
      <c r="O3441" s="124"/>
      <c r="P3441" s="124"/>
      <c r="Q3441" s="124"/>
      <c r="R3441" s="124"/>
      <c r="S3441" s="124"/>
    </row>
    <row r="3442" spans="13:19" x14ac:dyDescent="0.25">
      <c r="M3442" s="8"/>
      <c r="N3442" s="124"/>
      <c r="O3442" s="124"/>
      <c r="P3442" s="124"/>
      <c r="Q3442" s="124"/>
      <c r="R3442" s="124"/>
      <c r="S3442" s="124"/>
    </row>
    <row r="3443" spans="13:19" x14ac:dyDescent="0.25">
      <c r="M3443" s="8"/>
      <c r="N3443" s="124"/>
      <c r="O3443" s="124"/>
      <c r="P3443" s="124"/>
      <c r="Q3443" s="124"/>
      <c r="R3443" s="124"/>
      <c r="S3443" s="124"/>
    </row>
    <row r="3444" spans="13:19" x14ac:dyDescent="0.25">
      <c r="M3444" s="8"/>
      <c r="N3444" s="124"/>
      <c r="O3444" s="124"/>
      <c r="P3444" s="124"/>
      <c r="Q3444" s="124"/>
      <c r="R3444" s="124"/>
      <c r="S3444" s="124"/>
    </row>
    <row r="3445" spans="13:19" x14ac:dyDescent="0.25">
      <c r="M3445" s="8"/>
      <c r="N3445" s="124"/>
      <c r="O3445" s="124"/>
      <c r="P3445" s="124"/>
      <c r="Q3445" s="124"/>
      <c r="R3445" s="124"/>
      <c r="S3445" s="124"/>
    </row>
    <row r="3446" spans="13:19" x14ac:dyDescent="0.25">
      <c r="M3446" s="8"/>
      <c r="N3446" s="124"/>
      <c r="O3446" s="124"/>
      <c r="P3446" s="124"/>
      <c r="Q3446" s="124"/>
      <c r="R3446" s="124"/>
      <c r="S3446" s="124"/>
    </row>
    <row r="3447" spans="13:19" x14ac:dyDescent="0.25">
      <c r="M3447" s="8"/>
      <c r="N3447" s="124"/>
      <c r="O3447" s="124"/>
      <c r="P3447" s="124"/>
      <c r="Q3447" s="124"/>
      <c r="R3447" s="124"/>
      <c r="S3447" s="124"/>
    </row>
    <row r="3448" spans="13:19" x14ac:dyDescent="0.25">
      <c r="M3448" s="8"/>
      <c r="N3448" s="124"/>
      <c r="O3448" s="124"/>
      <c r="P3448" s="124"/>
      <c r="Q3448" s="124"/>
      <c r="R3448" s="124"/>
      <c r="S3448" s="124"/>
    </row>
    <row r="3449" spans="13:19" x14ac:dyDescent="0.25">
      <c r="M3449" s="8"/>
      <c r="N3449" s="124"/>
      <c r="O3449" s="124"/>
      <c r="P3449" s="124"/>
      <c r="Q3449" s="124"/>
      <c r="R3449" s="124"/>
      <c r="S3449" s="124"/>
    </row>
    <row r="3450" spans="13:19" x14ac:dyDescent="0.25">
      <c r="M3450" s="8"/>
      <c r="N3450" s="124"/>
      <c r="O3450" s="124"/>
      <c r="P3450" s="124"/>
      <c r="Q3450" s="124"/>
      <c r="R3450" s="124"/>
      <c r="S3450" s="124"/>
    </row>
    <row r="3451" spans="13:19" x14ac:dyDescent="0.25">
      <c r="M3451" s="8"/>
      <c r="N3451" s="124"/>
      <c r="O3451" s="124"/>
      <c r="P3451" s="124"/>
      <c r="Q3451" s="124"/>
      <c r="R3451" s="124"/>
      <c r="S3451" s="124"/>
    </row>
    <row r="3452" spans="13:19" x14ac:dyDescent="0.25">
      <c r="M3452" s="8"/>
      <c r="N3452" s="124"/>
      <c r="O3452" s="124"/>
      <c r="P3452" s="124"/>
      <c r="Q3452" s="124"/>
      <c r="R3452" s="124"/>
      <c r="S3452" s="124"/>
    </row>
    <row r="3453" spans="13:19" x14ac:dyDescent="0.25">
      <c r="M3453" s="8"/>
      <c r="N3453" s="124"/>
      <c r="O3453" s="124"/>
      <c r="P3453" s="124"/>
      <c r="Q3453" s="124"/>
      <c r="R3453" s="124"/>
      <c r="S3453" s="124"/>
    </row>
    <row r="3454" spans="13:19" x14ac:dyDescent="0.25">
      <c r="M3454" s="8"/>
      <c r="N3454" s="124"/>
      <c r="O3454" s="124"/>
      <c r="P3454" s="124"/>
      <c r="Q3454" s="124"/>
      <c r="R3454" s="124"/>
      <c r="S3454" s="124"/>
    </row>
    <row r="3455" spans="13:19" x14ac:dyDescent="0.25">
      <c r="M3455" s="8"/>
      <c r="N3455" s="124"/>
      <c r="O3455" s="124"/>
      <c r="P3455" s="124"/>
      <c r="Q3455" s="124"/>
      <c r="R3455" s="124"/>
      <c r="S3455" s="124"/>
    </row>
    <row r="3456" spans="13:19" x14ac:dyDescent="0.25">
      <c r="M3456" s="8"/>
      <c r="N3456" s="124"/>
      <c r="O3456" s="124"/>
      <c r="P3456" s="124"/>
      <c r="Q3456" s="124"/>
      <c r="R3456" s="124"/>
      <c r="S3456" s="124"/>
    </row>
    <row r="3457" spans="13:19" x14ac:dyDescent="0.25">
      <c r="M3457" s="8"/>
      <c r="N3457" s="124"/>
      <c r="O3457" s="124"/>
      <c r="P3457" s="124"/>
      <c r="Q3457" s="124"/>
      <c r="R3457" s="124"/>
      <c r="S3457" s="124"/>
    </row>
    <row r="3458" spans="13:19" x14ac:dyDescent="0.25">
      <c r="M3458" s="8"/>
      <c r="N3458" s="124"/>
      <c r="O3458" s="124"/>
      <c r="P3458" s="124"/>
      <c r="Q3458" s="124"/>
      <c r="R3458" s="124"/>
      <c r="S3458" s="124"/>
    </row>
    <row r="3459" spans="13:19" x14ac:dyDescent="0.25">
      <c r="M3459" s="8"/>
      <c r="N3459" s="124"/>
      <c r="O3459" s="124"/>
      <c r="P3459" s="124"/>
      <c r="Q3459" s="124"/>
      <c r="R3459" s="124"/>
      <c r="S3459" s="124"/>
    </row>
    <row r="3460" spans="13:19" x14ac:dyDescent="0.25">
      <c r="M3460" s="8"/>
      <c r="N3460" s="124"/>
      <c r="O3460" s="124"/>
      <c r="P3460" s="124"/>
      <c r="Q3460" s="124"/>
      <c r="R3460" s="124"/>
      <c r="S3460" s="124"/>
    </row>
    <row r="3461" spans="13:19" x14ac:dyDescent="0.25">
      <c r="M3461" s="8"/>
      <c r="N3461" s="124"/>
      <c r="O3461" s="124"/>
      <c r="P3461" s="124"/>
      <c r="Q3461" s="124"/>
      <c r="R3461" s="124"/>
      <c r="S3461" s="124"/>
    </row>
    <row r="3462" spans="13:19" x14ac:dyDescent="0.25">
      <c r="M3462" s="8"/>
      <c r="N3462" s="124"/>
      <c r="O3462" s="124"/>
      <c r="P3462" s="124"/>
      <c r="Q3462" s="124"/>
      <c r="R3462" s="124"/>
      <c r="S3462" s="124"/>
    </row>
    <row r="3463" spans="13:19" x14ac:dyDescent="0.25">
      <c r="M3463" s="8"/>
      <c r="N3463" s="124"/>
      <c r="O3463" s="124"/>
      <c r="P3463" s="124"/>
      <c r="Q3463" s="124"/>
      <c r="R3463" s="124"/>
      <c r="S3463" s="124"/>
    </row>
    <row r="3464" spans="13:19" x14ac:dyDescent="0.25">
      <c r="M3464" s="8"/>
      <c r="N3464" s="124"/>
      <c r="O3464" s="124"/>
      <c r="P3464" s="124"/>
      <c r="Q3464" s="124"/>
      <c r="R3464" s="124"/>
      <c r="S3464" s="124"/>
    </row>
    <row r="3465" spans="13:19" x14ac:dyDescent="0.25">
      <c r="M3465" s="8"/>
      <c r="N3465" s="124"/>
      <c r="O3465" s="124"/>
      <c r="P3465" s="124"/>
      <c r="Q3465" s="124"/>
      <c r="R3465" s="124"/>
      <c r="S3465" s="124"/>
    </row>
    <row r="3466" spans="13:19" x14ac:dyDescent="0.25">
      <c r="M3466" s="8"/>
      <c r="N3466" s="124"/>
      <c r="O3466" s="124"/>
      <c r="P3466" s="124"/>
      <c r="Q3466" s="124"/>
      <c r="R3466" s="124"/>
      <c r="S3466" s="124"/>
    </row>
    <row r="3467" spans="13:19" x14ac:dyDescent="0.25">
      <c r="M3467" s="8"/>
      <c r="N3467" s="124"/>
      <c r="O3467" s="124"/>
      <c r="P3467" s="124"/>
      <c r="Q3467" s="124"/>
      <c r="R3467" s="124"/>
      <c r="S3467" s="124"/>
    </row>
    <row r="3468" spans="13:19" x14ac:dyDescent="0.25">
      <c r="M3468" s="8"/>
      <c r="N3468" s="124"/>
      <c r="O3468" s="124"/>
      <c r="P3468" s="124"/>
      <c r="Q3468" s="124"/>
      <c r="R3468" s="124"/>
      <c r="S3468" s="124"/>
    </row>
    <row r="3469" spans="13:19" x14ac:dyDescent="0.25">
      <c r="M3469" s="8"/>
      <c r="N3469" s="124"/>
      <c r="O3469" s="124"/>
      <c r="P3469" s="124"/>
      <c r="Q3469" s="124"/>
      <c r="R3469" s="124"/>
      <c r="S3469" s="124"/>
    </row>
    <row r="3470" spans="13:19" x14ac:dyDescent="0.25">
      <c r="M3470" s="8"/>
      <c r="N3470" s="124"/>
      <c r="O3470" s="124"/>
      <c r="P3470" s="124"/>
      <c r="Q3470" s="124"/>
      <c r="R3470" s="124"/>
      <c r="S3470" s="124"/>
    </row>
    <row r="3471" spans="13:19" x14ac:dyDescent="0.25">
      <c r="M3471" s="8"/>
      <c r="N3471" s="124"/>
      <c r="O3471" s="124"/>
      <c r="P3471" s="124"/>
      <c r="Q3471" s="124"/>
      <c r="R3471" s="124"/>
      <c r="S3471" s="124"/>
    </row>
    <row r="3472" spans="13:19" x14ac:dyDescent="0.25">
      <c r="M3472" s="8"/>
      <c r="N3472" s="124"/>
      <c r="O3472" s="124"/>
      <c r="P3472" s="124"/>
      <c r="Q3472" s="124"/>
      <c r="R3472" s="124"/>
      <c r="S3472" s="124"/>
    </row>
    <row r="3473" spans="13:19" x14ac:dyDescent="0.25">
      <c r="M3473" s="8"/>
      <c r="N3473" s="124"/>
      <c r="O3473" s="124"/>
      <c r="P3473" s="124"/>
      <c r="Q3473" s="124"/>
      <c r="R3473" s="124"/>
      <c r="S3473" s="124"/>
    </row>
    <row r="3474" spans="13:19" x14ac:dyDescent="0.25">
      <c r="M3474" s="8"/>
      <c r="N3474" s="124"/>
      <c r="O3474" s="124"/>
      <c r="P3474" s="124"/>
      <c r="Q3474" s="124"/>
      <c r="R3474" s="124"/>
      <c r="S3474" s="124"/>
    </row>
    <row r="3475" spans="13:19" x14ac:dyDescent="0.25">
      <c r="M3475" s="8"/>
      <c r="N3475" s="124"/>
      <c r="O3475" s="124"/>
      <c r="P3475" s="124"/>
      <c r="Q3475" s="124"/>
      <c r="R3475" s="124"/>
      <c r="S3475" s="124"/>
    </row>
    <row r="3476" spans="13:19" x14ac:dyDescent="0.25">
      <c r="M3476" s="8"/>
      <c r="N3476" s="124"/>
      <c r="O3476" s="124"/>
      <c r="P3476" s="124"/>
      <c r="Q3476" s="124"/>
      <c r="R3476" s="124"/>
      <c r="S3476" s="124"/>
    </row>
    <row r="3477" spans="13:19" x14ac:dyDescent="0.25">
      <c r="M3477" s="8"/>
      <c r="N3477" s="124"/>
      <c r="O3477" s="124"/>
      <c r="P3477" s="124"/>
      <c r="Q3477" s="124"/>
      <c r="R3477" s="124"/>
      <c r="S3477" s="124"/>
    </row>
    <row r="3478" spans="13:19" x14ac:dyDescent="0.25">
      <c r="M3478" s="8"/>
      <c r="N3478" s="124"/>
      <c r="O3478" s="124"/>
      <c r="P3478" s="124"/>
      <c r="Q3478" s="124"/>
      <c r="R3478" s="124"/>
      <c r="S3478" s="124"/>
    </row>
    <row r="3479" spans="13:19" x14ac:dyDescent="0.25">
      <c r="M3479" s="8"/>
      <c r="N3479" s="124"/>
      <c r="O3479" s="124"/>
      <c r="P3479" s="124"/>
      <c r="Q3479" s="124"/>
      <c r="R3479" s="124"/>
      <c r="S3479" s="124"/>
    </row>
    <row r="3480" spans="13:19" x14ac:dyDescent="0.25">
      <c r="M3480" s="8"/>
      <c r="N3480" s="124"/>
      <c r="O3480" s="124"/>
      <c r="P3480" s="124"/>
      <c r="Q3480" s="124"/>
      <c r="R3480" s="124"/>
      <c r="S3480" s="124"/>
    </row>
    <row r="3481" spans="13:19" x14ac:dyDescent="0.25">
      <c r="M3481" s="8"/>
      <c r="N3481" s="124"/>
      <c r="O3481" s="124"/>
      <c r="P3481" s="124"/>
      <c r="Q3481" s="124"/>
      <c r="R3481" s="124"/>
      <c r="S3481" s="124"/>
    </row>
    <row r="3482" spans="13:19" x14ac:dyDescent="0.25">
      <c r="M3482" s="8"/>
      <c r="N3482" s="124"/>
      <c r="O3482" s="124"/>
      <c r="P3482" s="124"/>
      <c r="Q3482" s="124"/>
      <c r="R3482" s="124"/>
      <c r="S3482" s="124"/>
    </row>
    <row r="3483" spans="13:19" x14ac:dyDescent="0.25">
      <c r="M3483" s="8"/>
      <c r="N3483" s="124"/>
      <c r="O3483" s="124"/>
      <c r="P3483" s="124"/>
      <c r="Q3483" s="124"/>
      <c r="R3483" s="124"/>
      <c r="S3483" s="124"/>
    </row>
    <row r="3484" spans="13:19" x14ac:dyDescent="0.25">
      <c r="M3484" s="8"/>
      <c r="N3484" s="124"/>
      <c r="O3484" s="124"/>
      <c r="P3484" s="124"/>
      <c r="Q3484" s="124"/>
      <c r="R3484" s="124"/>
      <c r="S3484" s="124"/>
    </row>
    <row r="3485" spans="13:19" x14ac:dyDescent="0.25">
      <c r="M3485" s="8"/>
      <c r="N3485" s="124"/>
      <c r="O3485" s="124"/>
      <c r="P3485" s="124"/>
      <c r="Q3485" s="124"/>
      <c r="R3485" s="124"/>
      <c r="S3485" s="124"/>
    </row>
    <row r="3486" spans="13:19" x14ac:dyDescent="0.25">
      <c r="M3486" s="8"/>
      <c r="N3486" s="124"/>
      <c r="O3486" s="124"/>
      <c r="P3486" s="124"/>
      <c r="Q3486" s="124"/>
      <c r="R3486" s="124"/>
      <c r="S3486" s="124"/>
    </row>
    <row r="3487" spans="13:19" x14ac:dyDescent="0.25">
      <c r="M3487" s="8"/>
      <c r="N3487" s="124"/>
      <c r="O3487" s="124"/>
      <c r="P3487" s="124"/>
      <c r="Q3487" s="124"/>
      <c r="R3487" s="124"/>
      <c r="S3487" s="124"/>
    </row>
    <row r="3488" spans="13:19" x14ac:dyDescent="0.25">
      <c r="M3488" s="8"/>
      <c r="N3488" s="124"/>
      <c r="O3488" s="124"/>
      <c r="P3488" s="124"/>
      <c r="Q3488" s="124"/>
      <c r="R3488" s="124"/>
      <c r="S3488" s="124"/>
    </row>
    <row r="3489" spans="13:19" x14ac:dyDescent="0.25">
      <c r="M3489" s="8"/>
      <c r="N3489" s="124"/>
      <c r="O3489" s="124"/>
      <c r="P3489" s="124"/>
      <c r="Q3489" s="124"/>
      <c r="R3489" s="124"/>
      <c r="S3489" s="124"/>
    </row>
    <row r="3490" spans="13:19" x14ac:dyDescent="0.25">
      <c r="M3490" s="8"/>
      <c r="N3490" s="124"/>
      <c r="O3490" s="124"/>
      <c r="P3490" s="124"/>
      <c r="Q3490" s="124"/>
      <c r="R3490" s="124"/>
      <c r="S3490" s="124"/>
    </row>
    <row r="3491" spans="13:19" x14ac:dyDescent="0.25">
      <c r="M3491" s="8"/>
      <c r="N3491" s="124"/>
      <c r="O3491" s="124"/>
      <c r="P3491" s="124"/>
      <c r="Q3491" s="124"/>
      <c r="R3491" s="124"/>
      <c r="S3491" s="124"/>
    </row>
    <row r="3492" spans="13:19" x14ac:dyDescent="0.25">
      <c r="M3492" s="8"/>
      <c r="N3492" s="124"/>
      <c r="O3492" s="124"/>
      <c r="P3492" s="124"/>
      <c r="Q3492" s="124"/>
      <c r="R3492" s="124"/>
      <c r="S3492" s="124"/>
    </row>
    <row r="3493" spans="13:19" x14ac:dyDescent="0.25">
      <c r="M3493" s="8"/>
      <c r="N3493" s="124"/>
      <c r="O3493" s="124"/>
      <c r="P3493" s="124"/>
      <c r="Q3493" s="124"/>
      <c r="R3493" s="124"/>
      <c r="S3493" s="124"/>
    </row>
    <row r="3494" spans="13:19" x14ac:dyDescent="0.25">
      <c r="M3494" s="8"/>
      <c r="N3494" s="124"/>
      <c r="O3494" s="124"/>
      <c r="P3494" s="124"/>
      <c r="Q3494" s="124"/>
      <c r="R3494" s="124"/>
      <c r="S3494" s="124"/>
    </row>
    <row r="3495" spans="13:19" x14ac:dyDescent="0.25">
      <c r="M3495" s="8"/>
      <c r="N3495" s="124"/>
      <c r="O3495" s="124"/>
      <c r="P3495" s="124"/>
      <c r="Q3495" s="124"/>
      <c r="R3495" s="124"/>
      <c r="S3495" s="124"/>
    </row>
    <row r="3496" spans="13:19" x14ac:dyDescent="0.25">
      <c r="M3496" s="8"/>
      <c r="N3496" s="124"/>
      <c r="O3496" s="124"/>
      <c r="P3496" s="124"/>
      <c r="Q3496" s="124"/>
      <c r="R3496" s="124"/>
      <c r="S3496" s="124"/>
    </row>
    <row r="3497" spans="13:19" x14ac:dyDescent="0.25">
      <c r="M3497" s="8"/>
      <c r="N3497" s="124"/>
      <c r="O3497" s="124"/>
      <c r="P3497" s="124"/>
      <c r="Q3497" s="124"/>
      <c r="R3497" s="124"/>
      <c r="S3497" s="124"/>
    </row>
    <row r="3498" spans="13:19" x14ac:dyDescent="0.25">
      <c r="M3498" s="8"/>
      <c r="N3498" s="124"/>
      <c r="O3498" s="124"/>
      <c r="P3498" s="124"/>
      <c r="Q3498" s="124"/>
      <c r="R3498" s="124"/>
      <c r="S3498" s="124"/>
    </row>
    <row r="3499" spans="13:19" x14ac:dyDescent="0.25">
      <c r="M3499" s="8"/>
      <c r="N3499" s="124"/>
      <c r="O3499" s="124"/>
      <c r="P3499" s="124"/>
      <c r="Q3499" s="124"/>
      <c r="R3499" s="124"/>
      <c r="S3499" s="124"/>
    </row>
    <row r="3500" spans="13:19" x14ac:dyDescent="0.25">
      <c r="M3500" s="8"/>
      <c r="N3500" s="124"/>
      <c r="O3500" s="124"/>
      <c r="P3500" s="124"/>
      <c r="Q3500" s="124"/>
      <c r="R3500" s="124"/>
      <c r="S3500" s="124"/>
    </row>
    <row r="3501" spans="13:19" x14ac:dyDescent="0.25">
      <c r="M3501" s="8"/>
      <c r="N3501" s="124"/>
      <c r="O3501" s="124"/>
      <c r="P3501" s="124"/>
      <c r="Q3501" s="124"/>
      <c r="R3501" s="124"/>
      <c r="S3501" s="124"/>
    </row>
    <row r="3502" spans="13:19" x14ac:dyDescent="0.25">
      <c r="M3502" s="8"/>
      <c r="N3502" s="124"/>
      <c r="O3502" s="124"/>
      <c r="P3502" s="124"/>
      <c r="Q3502" s="124"/>
      <c r="R3502" s="124"/>
      <c r="S3502" s="124"/>
    </row>
    <row r="3503" spans="13:19" x14ac:dyDescent="0.25">
      <c r="M3503" s="8"/>
      <c r="N3503" s="124"/>
      <c r="O3503" s="124"/>
      <c r="P3503" s="124"/>
      <c r="Q3503" s="124"/>
      <c r="R3503" s="124"/>
      <c r="S3503" s="124"/>
    </row>
    <row r="3504" spans="13:19" x14ac:dyDescent="0.25">
      <c r="M3504" s="8"/>
      <c r="N3504" s="124"/>
      <c r="O3504" s="124"/>
      <c r="P3504" s="124"/>
      <c r="Q3504" s="124"/>
      <c r="R3504" s="124"/>
      <c r="S3504" s="124"/>
    </row>
    <row r="3505" spans="13:19" x14ac:dyDescent="0.25">
      <c r="M3505" s="8"/>
      <c r="N3505" s="124"/>
      <c r="O3505" s="124"/>
      <c r="P3505" s="124"/>
      <c r="Q3505" s="124"/>
      <c r="R3505" s="124"/>
      <c r="S3505" s="124"/>
    </row>
    <row r="3506" spans="13:19" x14ac:dyDescent="0.25">
      <c r="M3506" s="8"/>
      <c r="N3506" s="124"/>
      <c r="O3506" s="124"/>
      <c r="P3506" s="124"/>
      <c r="Q3506" s="124"/>
      <c r="R3506" s="124"/>
      <c r="S3506" s="124"/>
    </row>
    <row r="3507" spans="13:19" x14ac:dyDescent="0.25">
      <c r="M3507" s="8"/>
      <c r="N3507" s="124"/>
      <c r="O3507" s="124"/>
      <c r="P3507" s="124"/>
      <c r="Q3507" s="124"/>
      <c r="R3507" s="124"/>
      <c r="S3507" s="124"/>
    </row>
    <row r="3508" spans="13:19" x14ac:dyDescent="0.25">
      <c r="M3508" s="8"/>
      <c r="N3508" s="124"/>
      <c r="O3508" s="124"/>
      <c r="P3508" s="124"/>
      <c r="Q3508" s="124"/>
      <c r="R3508" s="124"/>
      <c r="S3508" s="124"/>
    </row>
    <row r="3509" spans="13:19" x14ac:dyDescent="0.25">
      <c r="M3509" s="8"/>
      <c r="N3509" s="124"/>
      <c r="O3509" s="124"/>
      <c r="P3509" s="124"/>
      <c r="Q3509" s="124"/>
      <c r="R3509" s="124"/>
      <c r="S3509" s="124"/>
    </row>
    <row r="3510" spans="13:19" x14ac:dyDescent="0.25">
      <c r="M3510" s="8"/>
      <c r="N3510" s="124"/>
      <c r="O3510" s="124"/>
      <c r="P3510" s="124"/>
      <c r="Q3510" s="124"/>
      <c r="R3510" s="124"/>
      <c r="S3510" s="124"/>
    </row>
    <row r="3511" spans="13:19" x14ac:dyDescent="0.25">
      <c r="M3511" s="8"/>
      <c r="N3511" s="124"/>
      <c r="O3511" s="124"/>
      <c r="P3511" s="124"/>
      <c r="Q3511" s="124"/>
      <c r="R3511" s="124"/>
      <c r="S3511" s="124"/>
    </row>
    <row r="3512" spans="13:19" x14ac:dyDescent="0.25">
      <c r="M3512" s="8"/>
      <c r="N3512" s="124"/>
      <c r="O3512" s="124"/>
      <c r="P3512" s="124"/>
      <c r="Q3512" s="124"/>
      <c r="R3512" s="124"/>
      <c r="S3512" s="124"/>
    </row>
    <row r="3513" spans="13:19" x14ac:dyDescent="0.25">
      <c r="M3513" s="8"/>
      <c r="N3513" s="124"/>
      <c r="O3513" s="124"/>
      <c r="P3513" s="124"/>
      <c r="Q3513" s="124"/>
      <c r="R3513" s="124"/>
      <c r="S3513" s="124"/>
    </row>
    <row r="3514" spans="13:19" x14ac:dyDescent="0.25">
      <c r="M3514" s="8"/>
      <c r="N3514" s="124"/>
      <c r="O3514" s="124"/>
      <c r="P3514" s="124"/>
      <c r="Q3514" s="124"/>
      <c r="R3514" s="124"/>
      <c r="S3514" s="124"/>
    </row>
    <row r="3515" spans="13:19" x14ac:dyDescent="0.25">
      <c r="M3515" s="8"/>
      <c r="N3515" s="124"/>
      <c r="O3515" s="124"/>
      <c r="P3515" s="124"/>
      <c r="Q3515" s="124"/>
      <c r="R3515" s="124"/>
      <c r="S3515" s="124"/>
    </row>
    <row r="3516" spans="13:19" x14ac:dyDescent="0.25">
      <c r="M3516" s="8"/>
      <c r="N3516" s="124"/>
      <c r="O3516" s="124"/>
      <c r="P3516" s="124"/>
      <c r="Q3516" s="124"/>
      <c r="R3516" s="124"/>
      <c r="S3516" s="124"/>
    </row>
    <row r="3517" spans="13:19" x14ac:dyDescent="0.25">
      <c r="M3517" s="8"/>
      <c r="N3517" s="124"/>
      <c r="O3517" s="124"/>
      <c r="P3517" s="124"/>
      <c r="Q3517" s="124"/>
      <c r="R3517" s="124"/>
      <c r="S3517" s="124"/>
    </row>
    <row r="3518" spans="13:19" x14ac:dyDescent="0.25">
      <c r="M3518" s="8"/>
      <c r="N3518" s="124"/>
      <c r="O3518" s="124"/>
      <c r="P3518" s="124"/>
      <c r="Q3518" s="124"/>
      <c r="R3518" s="124"/>
      <c r="S3518" s="124"/>
    </row>
    <row r="3519" spans="13:19" x14ac:dyDescent="0.25">
      <c r="M3519" s="8"/>
      <c r="N3519" s="124"/>
      <c r="O3519" s="124"/>
      <c r="P3519" s="124"/>
      <c r="Q3519" s="124"/>
      <c r="R3519" s="124"/>
      <c r="S3519" s="124"/>
    </row>
    <row r="3520" spans="13:19" x14ac:dyDescent="0.25">
      <c r="M3520" s="8"/>
      <c r="N3520" s="124"/>
      <c r="O3520" s="124"/>
      <c r="P3520" s="124"/>
      <c r="Q3520" s="124"/>
      <c r="R3520" s="124"/>
      <c r="S3520" s="124"/>
    </row>
    <row r="3521" spans="13:19" x14ac:dyDescent="0.25">
      <c r="M3521" s="8"/>
      <c r="N3521" s="124"/>
      <c r="O3521" s="124"/>
      <c r="P3521" s="124"/>
      <c r="Q3521" s="124"/>
      <c r="R3521" s="124"/>
      <c r="S3521" s="124"/>
    </row>
    <row r="3522" spans="13:19" x14ac:dyDescent="0.25">
      <c r="M3522" s="8"/>
      <c r="N3522" s="124"/>
      <c r="O3522" s="124"/>
      <c r="P3522" s="124"/>
      <c r="Q3522" s="124"/>
      <c r="R3522" s="124"/>
      <c r="S3522" s="124"/>
    </row>
    <row r="3523" spans="13:19" x14ac:dyDescent="0.25">
      <c r="M3523" s="8"/>
      <c r="N3523" s="124"/>
      <c r="O3523" s="124"/>
      <c r="P3523" s="124"/>
      <c r="Q3523" s="124"/>
      <c r="R3523" s="124"/>
      <c r="S3523" s="124"/>
    </row>
    <row r="3524" spans="13:19" x14ac:dyDescent="0.25">
      <c r="M3524" s="8"/>
      <c r="N3524" s="124"/>
      <c r="O3524" s="124"/>
      <c r="P3524" s="124"/>
      <c r="Q3524" s="124"/>
      <c r="R3524" s="124"/>
      <c r="S3524" s="124"/>
    </row>
    <row r="3525" spans="13:19" x14ac:dyDescent="0.25">
      <c r="M3525" s="8"/>
      <c r="N3525" s="124"/>
      <c r="O3525" s="124"/>
      <c r="P3525" s="124"/>
      <c r="Q3525" s="124"/>
      <c r="R3525" s="124"/>
      <c r="S3525" s="124"/>
    </row>
    <row r="3526" spans="13:19" x14ac:dyDescent="0.25">
      <c r="M3526" s="8"/>
      <c r="N3526" s="124"/>
      <c r="O3526" s="124"/>
      <c r="P3526" s="124"/>
      <c r="Q3526" s="124"/>
      <c r="R3526" s="124"/>
      <c r="S3526" s="124"/>
    </row>
    <row r="3527" spans="13:19" x14ac:dyDescent="0.25">
      <c r="M3527" s="8"/>
      <c r="N3527" s="124"/>
      <c r="O3527" s="124"/>
      <c r="P3527" s="124"/>
      <c r="Q3527" s="124"/>
      <c r="R3527" s="124"/>
      <c r="S3527" s="124"/>
    </row>
    <row r="3528" spans="13:19" x14ac:dyDescent="0.25">
      <c r="M3528" s="8"/>
      <c r="N3528" s="124"/>
      <c r="O3528" s="124"/>
      <c r="P3528" s="124"/>
      <c r="Q3528" s="124"/>
      <c r="R3528" s="124"/>
      <c r="S3528" s="124"/>
    </row>
    <row r="3529" spans="13:19" x14ac:dyDescent="0.25">
      <c r="M3529" s="8"/>
      <c r="N3529" s="124"/>
      <c r="O3529" s="124"/>
      <c r="P3529" s="124"/>
      <c r="Q3529" s="124"/>
      <c r="R3529" s="124"/>
      <c r="S3529" s="124"/>
    </row>
    <row r="3530" spans="13:19" x14ac:dyDescent="0.25">
      <c r="M3530" s="8"/>
      <c r="N3530" s="124"/>
      <c r="O3530" s="124"/>
      <c r="P3530" s="124"/>
      <c r="Q3530" s="124"/>
      <c r="R3530" s="124"/>
      <c r="S3530" s="124"/>
    </row>
    <row r="3531" spans="13:19" x14ac:dyDescent="0.25">
      <c r="M3531" s="8"/>
      <c r="N3531" s="124"/>
      <c r="O3531" s="124"/>
      <c r="P3531" s="124"/>
      <c r="Q3531" s="124"/>
      <c r="R3531" s="124"/>
      <c r="S3531" s="124"/>
    </row>
    <row r="3532" spans="13:19" x14ac:dyDescent="0.25">
      <c r="M3532" s="8"/>
      <c r="N3532" s="124"/>
      <c r="O3532" s="124"/>
      <c r="P3532" s="124"/>
      <c r="Q3532" s="124"/>
      <c r="R3532" s="124"/>
      <c r="S3532" s="124"/>
    </row>
    <row r="3533" spans="13:19" x14ac:dyDescent="0.25">
      <c r="M3533" s="8"/>
      <c r="N3533" s="124"/>
      <c r="O3533" s="124"/>
      <c r="P3533" s="124"/>
      <c r="Q3533" s="124"/>
      <c r="R3533" s="124"/>
      <c r="S3533" s="124"/>
    </row>
    <row r="3534" spans="13:19" x14ac:dyDescent="0.25">
      <c r="M3534" s="8"/>
      <c r="N3534" s="124"/>
      <c r="O3534" s="124"/>
      <c r="P3534" s="124"/>
      <c r="Q3534" s="124"/>
      <c r="R3534" s="124"/>
      <c r="S3534" s="124"/>
    </row>
    <row r="3535" spans="13:19" x14ac:dyDescent="0.25">
      <c r="M3535" s="8"/>
      <c r="N3535" s="124"/>
      <c r="O3535" s="124"/>
      <c r="P3535" s="124"/>
      <c r="Q3535" s="124"/>
      <c r="R3535" s="124"/>
      <c r="S3535" s="124"/>
    </row>
    <row r="3536" spans="13:19" x14ac:dyDescent="0.25">
      <c r="M3536" s="8"/>
      <c r="N3536" s="124"/>
      <c r="O3536" s="124"/>
      <c r="P3536" s="124"/>
      <c r="Q3536" s="124"/>
      <c r="R3536" s="124"/>
      <c r="S3536" s="124"/>
    </row>
    <row r="3537" spans="13:19" x14ac:dyDescent="0.25">
      <c r="M3537" s="8"/>
      <c r="N3537" s="124"/>
      <c r="O3537" s="124"/>
      <c r="P3537" s="124"/>
      <c r="Q3537" s="124"/>
      <c r="R3537" s="124"/>
      <c r="S3537" s="124"/>
    </row>
    <row r="3538" spans="13:19" x14ac:dyDescent="0.25">
      <c r="M3538" s="8"/>
      <c r="N3538" s="124"/>
      <c r="O3538" s="124"/>
      <c r="P3538" s="124"/>
      <c r="Q3538" s="124"/>
      <c r="R3538" s="124"/>
      <c r="S3538" s="124"/>
    </row>
    <row r="3539" spans="13:19" x14ac:dyDescent="0.25">
      <c r="M3539" s="8"/>
      <c r="N3539" s="124"/>
      <c r="O3539" s="124"/>
      <c r="P3539" s="124"/>
      <c r="Q3539" s="124"/>
      <c r="R3539" s="124"/>
      <c r="S3539" s="124"/>
    </row>
    <row r="3540" spans="13:19" x14ac:dyDescent="0.25">
      <c r="M3540" s="8"/>
      <c r="N3540" s="124"/>
      <c r="O3540" s="124"/>
      <c r="P3540" s="124"/>
      <c r="Q3540" s="124"/>
      <c r="R3540" s="124"/>
      <c r="S3540" s="124"/>
    </row>
    <row r="3541" spans="13:19" x14ac:dyDescent="0.25">
      <c r="M3541" s="8"/>
      <c r="N3541" s="124"/>
      <c r="O3541" s="124"/>
      <c r="P3541" s="124"/>
      <c r="Q3541" s="124"/>
      <c r="R3541" s="124"/>
      <c r="S3541" s="124"/>
    </row>
    <row r="3542" spans="13:19" x14ac:dyDescent="0.25">
      <c r="M3542" s="8"/>
      <c r="N3542" s="124"/>
      <c r="O3542" s="124"/>
      <c r="P3542" s="124"/>
      <c r="Q3542" s="124"/>
      <c r="R3542" s="124"/>
      <c r="S3542" s="124"/>
    </row>
    <row r="3543" spans="13:19" x14ac:dyDescent="0.25">
      <c r="M3543" s="8"/>
      <c r="N3543" s="124"/>
      <c r="O3543" s="124"/>
      <c r="P3543" s="124"/>
      <c r="Q3543" s="124"/>
      <c r="R3543" s="124"/>
      <c r="S3543" s="124"/>
    </row>
    <row r="3544" spans="13:19" x14ac:dyDescent="0.25">
      <c r="M3544" s="8"/>
      <c r="N3544" s="124"/>
      <c r="O3544" s="124"/>
      <c r="P3544" s="124"/>
      <c r="Q3544" s="124"/>
      <c r="R3544" s="124"/>
      <c r="S3544" s="124"/>
    </row>
    <row r="3545" spans="13:19" x14ac:dyDescent="0.25">
      <c r="M3545" s="8"/>
      <c r="N3545" s="124"/>
      <c r="O3545" s="124"/>
      <c r="P3545" s="124"/>
      <c r="Q3545" s="124"/>
      <c r="R3545" s="124"/>
      <c r="S3545" s="124"/>
    </row>
    <row r="3546" spans="13:19" x14ac:dyDescent="0.25">
      <c r="M3546" s="8"/>
      <c r="N3546" s="124"/>
      <c r="O3546" s="124"/>
      <c r="P3546" s="124"/>
      <c r="Q3546" s="124"/>
      <c r="R3546" s="124"/>
      <c r="S3546" s="124"/>
    </row>
    <row r="3547" spans="13:19" x14ac:dyDescent="0.25">
      <c r="M3547" s="8"/>
      <c r="N3547" s="124"/>
      <c r="O3547" s="124"/>
      <c r="P3547" s="124"/>
      <c r="Q3547" s="124"/>
      <c r="R3547" s="124"/>
      <c r="S3547" s="124"/>
    </row>
    <row r="3548" spans="13:19" x14ac:dyDescent="0.25">
      <c r="M3548" s="8"/>
      <c r="N3548" s="124"/>
      <c r="O3548" s="124"/>
      <c r="P3548" s="124"/>
      <c r="Q3548" s="124"/>
      <c r="R3548" s="124"/>
      <c r="S3548" s="124"/>
    </row>
    <row r="3549" spans="13:19" x14ac:dyDescent="0.25">
      <c r="M3549" s="8"/>
      <c r="N3549" s="124"/>
      <c r="O3549" s="124"/>
      <c r="P3549" s="124"/>
      <c r="Q3549" s="124"/>
      <c r="R3549" s="124"/>
      <c r="S3549" s="124"/>
    </row>
    <row r="3550" spans="13:19" x14ac:dyDescent="0.25">
      <c r="M3550" s="8"/>
      <c r="N3550" s="124"/>
      <c r="O3550" s="124"/>
      <c r="P3550" s="124"/>
      <c r="Q3550" s="124"/>
      <c r="R3550" s="124"/>
      <c r="S3550" s="124"/>
    </row>
    <row r="3551" spans="13:19" x14ac:dyDescent="0.25">
      <c r="M3551" s="8"/>
      <c r="N3551" s="124"/>
      <c r="O3551" s="124"/>
      <c r="P3551" s="124"/>
      <c r="Q3551" s="124"/>
      <c r="R3551" s="124"/>
      <c r="S3551" s="124"/>
    </row>
    <row r="3552" spans="13:19" x14ac:dyDescent="0.25">
      <c r="M3552" s="8"/>
      <c r="N3552" s="124"/>
      <c r="O3552" s="124"/>
      <c r="P3552" s="124"/>
      <c r="Q3552" s="124"/>
      <c r="R3552" s="124"/>
      <c r="S3552" s="124"/>
    </row>
    <row r="3553" spans="13:19" x14ac:dyDescent="0.25">
      <c r="M3553" s="8"/>
      <c r="N3553" s="124"/>
      <c r="O3553" s="124"/>
      <c r="P3553" s="124"/>
      <c r="Q3553" s="124"/>
      <c r="R3553" s="124"/>
      <c r="S3553" s="124"/>
    </row>
    <row r="3554" spans="13:19" x14ac:dyDescent="0.25">
      <c r="M3554" s="8"/>
      <c r="N3554" s="124"/>
      <c r="O3554" s="124"/>
      <c r="P3554" s="124"/>
      <c r="Q3554" s="124"/>
      <c r="R3554" s="124"/>
      <c r="S3554" s="124"/>
    </row>
    <row r="3555" spans="13:19" x14ac:dyDescent="0.25">
      <c r="M3555" s="8"/>
      <c r="N3555" s="124"/>
      <c r="O3555" s="124"/>
      <c r="P3555" s="124"/>
      <c r="Q3555" s="124"/>
      <c r="R3555" s="124"/>
      <c r="S3555" s="124"/>
    </row>
    <row r="3556" spans="13:19" x14ac:dyDescent="0.25">
      <c r="M3556" s="8"/>
      <c r="N3556" s="124"/>
      <c r="O3556" s="124"/>
      <c r="P3556" s="124"/>
      <c r="Q3556" s="124"/>
      <c r="R3556" s="124"/>
      <c r="S3556" s="124"/>
    </row>
    <row r="3557" spans="13:19" x14ac:dyDescent="0.25">
      <c r="M3557" s="8"/>
      <c r="N3557" s="124"/>
      <c r="O3557" s="124"/>
      <c r="P3557" s="124"/>
      <c r="Q3557" s="124"/>
      <c r="R3557" s="124"/>
      <c r="S3557" s="124"/>
    </row>
    <row r="3558" spans="13:19" x14ac:dyDescent="0.25">
      <c r="M3558" s="8"/>
      <c r="N3558" s="124"/>
      <c r="O3558" s="124"/>
      <c r="P3558" s="124"/>
      <c r="Q3558" s="124"/>
      <c r="R3558" s="124"/>
      <c r="S3558" s="124"/>
    </row>
    <row r="3559" spans="13:19" x14ac:dyDescent="0.25">
      <c r="M3559" s="8"/>
      <c r="N3559" s="124"/>
      <c r="O3559" s="124"/>
      <c r="P3559" s="124"/>
      <c r="Q3559" s="124"/>
      <c r="R3559" s="124"/>
      <c r="S3559" s="124"/>
    </row>
    <row r="3560" spans="13:19" x14ac:dyDescent="0.25">
      <c r="M3560" s="8"/>
      <c r="N3560" s="124"/>
      <c r="O3560" s="124"/>
      <c r="P3560" s="124"/>
      <c r="Q3560" s="124"/>
      <c r="R3560" s="124"/>
      <c r="S3560" s="124"/>
    </row>
    <row r="3561" spans="13:19" x14ac:dyDescent="0.25">
      <c r="M3561" s="8"/>
      <c r="N3561" s="124"/>
      <c r="O3561" s="124"/>
      <c r="P3561" s="124"/>
      <c r="Q3561" s="124"/>
      <c r="R3561" s="124"/>
      <c r="S3561" s="124"/>
    </row>
    <row r="3562" spans="13:19" x14ac:dyDescent="0.25">
      <c r="M3562" s="8"/>
      <c r="N3562" s="124"/>
      <c r="O3562" s="124"/>
      <c r="P3562" s="124"/>
      <c r="Q3562" s="124"/>
      <c r="R3562" s="124"/>
      <c r="S3562" s="124"/>
    </row>
    <row r="3563" spans="13:19" x14ac:dyDescent="0.25">
      <c r="M3563" s="8"/>
      <c r="N3563" s="124"/>
      <c r="O3563" s="124"/>
      <c r="P3563" s="124"/>
      <c r="Q3563" s="124"/>
      <c r="R3563" s="124"/>
      <c r="S3563" s="124"/>
    </row>
    <row r="3564" spans="13:19" x14ac:dyDescent="0.25">
      <c r="M3564" s="8"/>
      <c r="N3564" s="124"/>
      <c r="O3564" s="124"/>
      <c r="P3564" s="124"/>
      <c r="Q3564" s="124"/>
      <c r="R3564" s="124"/>
      <c r="S3564" s="124"/>
    </row>
    <row r="3565" spans="13:19" x14ac:dyDescent="0.25">
      <c r="M3565" s="8"/>
      <c r="N3565" s="124"/>
      <c r="O3565" s="124"/>
      <c r="P3565" s="124"/>
      <c r="Q3565" s="124"/>
      <c r="R3565" s="124"/>
      <c r="S3565" s="124"/>
    </row>
    <row r="3566" spans="13:19" x14ac:dyDescent="0.25">
      <c r="M3566" s="8"/>
      <c r="N3566" s="124"/>
      <c r="O3566" s="124"/>
      <c r="P3566" s="124"/>
      <c r="Q3566" s="124"/>
      <c r="R3566" s="124"/>
      <c r="S3566" s="124"/>
    </row>
    <row r="3567" spans="13:19" x14ac:dyDescent="0.25">
      <c r="M3567" s="8"/>
      <c r="N3567" s="124"/>
      <c r="O3567" s="124"/>
      <c r="P3567" s="124"/>
      <c r="Q3567" s="124"/>
      <c r="R3567" s="124"/>
      <c r="S3567" s="124"/>
    </row>
    <row r="3568" spans="13:19" x14ac:dyDescent="0.25">
      <c r="M3568" s="8"/>
      <c r="N3568" s="124"/>
      <c r="O3568" s="124"/>
      <c r="P3568" s="124"/>
      <c r="Q3568" s="124"/>
      <c r="R3568" s="124"/>
      <c r="S3568" s="124"/>
    </row>
    <row r="3569" spans="13:19" x14ac:dyDescent="0.25">
      <c r="M3569" s="8"/>
      <c r="N3569" s="124"/>
      <c r="O3569" s="124"/>
      <c r="P3569" s="124"/>
      <c r="Q3569" s="124"/>
      <c r="R3569" s="124"/>
      <c r="S3569" s="124"/>
    </row>
    <row r="3570" spans="13:19" x14ac:dyDescent="0.25">
      <c r="M3570" s="8"/>
      <c r="N3570" s="124"/>
      <c r="O3570" s="124"/>
      <c r="P3570" s="124"/>
      <c r="Q3570" s="124"/>
      <c r="R3570" s="124"/>
      <c r="S3570" s="124"/>
    </row>
    <row r="3571" spans="13:19" x14ac:dyDescent="0.25">
      <c r="M3571" s="8"/>
      <c r="N3571" s="124"/>
      <c r="O3571" s="124"/>
      <c r="P3571" s="124"/>
      <c r="Q3571" s="124"/>
      <c r="R3571" s="124"/>
      <c r="S3571" s="124"/>
    </row>
    <row r="3572" spans="13:19" x14ac:dyDescent="0.25">
      <c r="M3572" s="8"/>
      <c r="N3572" s="124"/>
      <c r="O3572" s="124"/>
      <c r="P3572" s="124"/>
      <c r="Q3572" s="124"/>
      <c r="R3572" s="124"/>
      <c r="S3572" s="124"/>
    </row>
    <row r="3573" spans="13:19" x14ac:dyDescent="0.25">
      <c r="M3573" s="8"/>
      <c r="N3573" s="124"/>
      <c r="O3573" s="124"/>
      <c r="P3573" s="124"/>
      <c r="Q3573" s="124"/>
      <c r="R3573" s="124"/>
      <c r="S3573" s="124"/>
    </row>
    <row r="3574" spans="13:19" x14ac:dyDescent="0.25">
      <c r="M3574" s="8"/>
      <c r="N3574" s="124"/>
      <c r="O3574" s="124"/>
      <c r="P3574" s="124"/>
      <c r="Q3574" s="124"/>
      <c r="R3574" s="124"/>
      <c r="S3574" s="124"/>
    </row>
    <row r="3575" spans="13:19" x14ac:dyDescent="0.25">
      <c r="M3575" s="8"/>
      <c r="N3575" s="124"/>
      <c r="O3575" s="124"/>
      <c r="P3575" s="124"/>
      <c r="Q3575" s="124"/>
      <c r="R3575" s="124"/>
      <c r="S3575" s="124"/>
    </row>
    <row r="3576" spans="13:19" x14ac:dyDescent="0.25">
      <c r="M3576" s="8"/>
      <c r="N3576" s="124"/>
      <c r="O3576" s="124"/>
      <c r="P3576" s="124"/>
      <c r="Q3576" s="124"/>
      <c r="R3576" s="124"/>
      <c r="S3576" s="124"/>
    </row>
    <row r="3577" spans="13:19" x14ac:dyDescent="0.25">
      <c r="M3577" s="8"/>
      <c r="N3577" s="124"/>
      <c r="O3577" s="124"/>
      <c r="P3577" s="124"/>
      <c r="Q3577" s="124"/>
      <c r="R3577" s="124"/>
      <c r="S3577" s="124"/>
    </row>
    <row r="3578" spans="13:19" x14ac:dyDescent="0.25">
      <c r="M3578" s="8"/>
      <c r="N3578" s="124"/>
      <c r="O3578" s="124"/>
      <c r="P3578" s="124"/>
      <c r="Q3578" s="124"/>
      <c r="R3578" s="124"/>
      <c r="S3578" s="124"/>
    </row>
    <row r="3579" spans="13:19" x14ac:dyDescent="0.25">
      <c r="M3579" s="8"/>
      <c r="N3579" s="124"/>
      <c r="O3579" s="124"/>
      <c r="P3579" s="124"/>
      <c r="Q3579" s="124"/>
      <c r="R3579" s="124"/>
      <c r="S3579" s="124"/>
    </row>
    <row r="3580" spans="13:19" x14ac:dyDescent="0.25">
      <c r="M3580" s="8"/>
      <c r="N3580" s="124"/>
      <c r="O3580" s="124"/>
      <c r="P3580" s="124"/>
      <c r="Q3580" s="124"/>
      <c r="R3580" s="124"/>
      <c r="S3580" s="124"/>
    </row>
    <row r="3581" spans="13:19" x14ac:dyDescent="0.25">
      <c r="M3581" s="8"/>
      <c r="N3581" s="124"/>
      <c r="O3581" s="124"/>
      <c r="P3581" s="124"/>
      <c r="Q3581" s="124"/>
      <c r="R3581" s="124"/>
      <c r="S3581" s="124"/>
    </row>
    <row r="3582" spans="13:19" x14ac:dyDescent="0.25">
      <c r="M3582" s="8"/>
      <c r="N3582" s="124"/>
      <c r="O3582" s="124"/>
      <c r="P3582" s="124"/>
      <c r="Q3582" s="124"/>
      <c r="R3582" s="124"/>
      <c r="S3582" s="124"/>
    </row>
    <row r="3583" spans="13:19" x14ac:dyDescent="0.25">
      <c r="M3583" s="8"/>
      <c r="N3583" s="124"/>
      <c r="O3583" s="124"/>
      <c r="P3583" s="124"/>
      <c r="Q3583" s="124"/>
      <c r="R3583" s="124"/>
      <c r="S3583" s="124"/>
    </row>
    <row r="3584" spans="13:19" x14ac:dyDescent="0.25">
      <c r="M3584" s="8"/>
      <c r="N3584" s="124"/>
      <c r="O3584" s="124"/>
      <c r="P3584" s="124"/>
      <c r="Q3584" s="124"/>
      <c r="R3584" s="124"/>
      <c r="S3584" s="124"/>
    </row>
    <row r="3585" spans="13:19" x14ac:dyDescent="0.25">
      <c r="M3585" s="8"/>
      <c r="N3585" s="124"/>
      <c r="O3585" s="124"/>
      <c r="P3585" s="124"/>
      <c r="Q3585" s="124"/>
      <c r="R3585" s="124"/>
      <c r="S3585" s="124"/>
    </row>
    <row r="3586" spans="13:19" x14ac:dyDescent="0.25">
      <c r="M3586" s="8"/>
      <c r="N3586" s="124"/>
      <c r="O3586" s="124"/>
      <c r="P3586" s="124"/>
      <c r="Q3586" s="124"/>
      <c r="R3586" s="124"/>
      <c r="S3586" s="124"/>
    </row>
    <row r="3587" spans="13:19" x14ac:dyDescent="0.25">
      <c r="M3587" s="8"/>
      <c r="N3587" s="124"/>
      <c r="O3587" s="124"/>
      <c r="P3587" s="124"/>
      <c r="Q3587" s="124"/>
      <c r="R3587" s="124"/>
      <c r="S3587" s="124"/>
    </row>
    <row r="3588" spans="13:19" x14ac:dyDescent="0.25">
      <c r="M3588" s="8"/>
      <c r="N3588" s="124"/>
      <c r="O3588" s="124"/>
      <c r="P3588" s="124"/>
      <c r="Q3588" s="124"/>
      <c r="R3588" s="124"/>
      <c r="S3588" s="124"/>
    </row>
    <row r="3589" spans="13:19" x14ac:dyDescent="0.25">
      <c r="M3589" s="8"/>
      <c r="N3589" s="124"/>
      <c r="O3589" s="124"/>
      <c r="P3589" s="124"/>
      <c r="Q3589" s="124"/>
      <c r="R3589" s="124"/>
      <c r="S3589" s="124"/>
    </row>
    <row r="3590" spans="13:19" x14ac:dyDescent="0.25">
      <c r="M3590" s="8"/>
      <c r="N3590" s="124"/>
      <c r="O3590" s="124"/>
      <c r="P3590" s="124"/>
      <c r="Q3590" s="124"/>
      <c r="R3590" s="124"/>
      <c r="S3590" s="124"/>
    </row>
    <row r="3591" spans="13:19" x14ac:dyDescent="0.25">
      <c r="M3591" s="8"/>
      <c r="N3591" s="124"/>
      <c r="O3591" s="124"/>
      <c r="P3591" s="124"/>
      <c r="Q3591" s="124"/>
      <c r="R3591" s="124"/>
      <c r="S3591" s="124"/>
    </row>
    <row r="3592" spans="13:19" x14ac:dyDescent="0.25">
      <c r="M3592" s="8"/>
      <c r="N3592" s="124"/>
      <c r="O3592" s="124"/>
      <c r="P3592" s="124"/>
      <c r="Q3592" s="124"/>
      <c r="R3592" s="124"/>
      <c r="S3592" s="124"/>
    </row>
    <row r="3593" spans="13:19" x14ac:dyDescent="0.25">
      <c r="M3593" s="8"/>
      <c r="N3593" s="124"/>
      <c r="O3593" s="124"/>
      <c r="P3593" s="124"/>
      <c r="Q3593" s="124"/>
      <c r="R3593" s="124"/>
      <c r="S3593" s="124"/>
    </row>
    <row r="3594" spans="13:19" x14ac:dyDescent="0.25">
      <c r="M3594" s="8"/>
      <c r="N3594" s="124"/>
      <c r="O3594" s="124"/>
      <c r="P3594" s="124"/>
      <c r="Q3594" s="124"/>
      <c r="R3594" s="124"/>
      <c r="S3594" s="124"/>
    </row>
    <row r="3595" spans="13:19" x14ac:dyDescent="0.25">
      <c r="M3595" s="8"/>
      <c r="N3595" s="124"/>
      <c r="O3595" s="124"/>
      <c r="P3595" s="124"/>
      <c r="Q3595" s="124"/>
      <c r="R3595" s="124"/>
      <c r="S3595" s="124"/>
    </row>
    <row r="3596" spans="13:19" x14ac:dyDescent="0.25">
      <c r="M3596" s="8"/>
      <c r="N3596" s="124"/>
      <c r="O3596" s="124"/>
      <c r="P3596" s="124"/>
      <c r="Q3596" s="124"/>
      <c r="R3596" s="124"/>
      <c r="S3596" s="124"/>
    </row>
    <row r="3597" spans="13:19" x14ac:dyDescent="0.25">
      <c r="M3597" s="8"/>
      <c r="N3597" s="124"/>
      <c r="O3597" s="124"/>
      <c r="P3597" s="124"/>
      <c r="Q3597" s="124"/>
      <c r="R3597" s="124"/>
      <c r="S3597" s="124"/>
    </row>
    <row r="3598" spans="13:19" x14ac:dyDescent="0.25">
      <c r="M3598" s="8"/>
      <c r="N3598" s="124"/>
      <c r="O3598" s="124"/>
      <c r="P3598" s="124"/>
      <c r="Q3598" s="124"/>
      <c r="R3598" s="124"/>
      <c r="S3598" s="124"/>
    </row>
    <row r="3599" spans="13:19" x14ac:dyDescent="0.25">
      <c r="M3599" s="8"/>
      <c r="N3599" s="124"/>
      <c r="O3599" s="124"/>
      <c r="P3599" s="124"/>
      <c r="Q3599" s="124"/>
      <c r="R3599" s="124"/>
      <c r="S3599" s="124"/>
    </row>
    <row r="3600" spans="13:19" x14ac:dyDescent="0.25">
      <c r="M3600" s="8"/>
      <c r="N3600" s="124"/>
      <c r="O3600" s="124"/>
      <c r="P3600" s="124"/>
      <c r="Q3600" s="124"/>
      <c r="R3600" s="124"/>
      <c r="S3600" s="124"/>
    </row>
    <row r="3601" spans="13:19" x14ac:dyDescent="0.25">
      <c r="M3601" s="8"/>
      <c r="N3601" s="124"/>
      <c r="O3601" s="124"/>
      <c r="P3601" s="124"/>
      <c r="Q3601" s="124"/>
      <c r="R3601" s="124"/>
      <c r="S3601" s="124"/>
    </row>
    <row r="3602" spans="13:19" x14ac:dyDescent="0.25">
      <c r="M3602" s="8"/>
      <c r="N3602" s="124"/>
      <c r="O3602" s="124"/>
      <c r="P3602" s="124"/>
      <c r="Q3602" s="124"/>
      <c r="R3602" s="124"/>
      <c r="S3602" s="124"/>
    </row>
    <row r="3603" spans="13:19" x14ac:dyDescent="0.25">
      <c r="M3603" s="8"/>
      <c r="N3603" s="124"/>
      <c r="O3603" s="124"/>
      <c r="P3603" s="124"/>
      <c r="Q3603" s="124"/>
      <c r="R3603" s="124"/>
      <c r="S3603" s="124"/>
    </row>
    <row r="3604" spans="13:19" x14ac:dyDescent="0.25">
      <c r="M3604" s="8"/>
      <c r="N3604" s="124"/>
      <c r="O3604" s="124"/>
      <c r="P3604" s="124"/>
      <c r="Q3604" s="124"/>
      <c r="R3604" s="124"/>
      <c r="S3604" s="124"/>
    </row>
    <row r="3605" spans="13:19" x14ac:dyDescent="0.25">
      <c r="M3605" s="8"/>
      <c r="N3605" s="124"/>
      <c r="O3605" s="124"/>
      <c r="P3605" s="124"/>
      <c r="Q3605" s="124"/>
      <c r="R3605" s="124"/>
      <c r="S3605" s="124"/>
    </row>
    <row r="3606" spans="13:19" x14ac:dyDescent="0.25">
      <c r="M3606" s="8"/>
      <c r="N3606" s="124"/>
      <c r="O3606" s="124"/>
      <c r="P3606" s="124"/>
      <c r="Q3606" s="124"/>
      <c r="R3606" s="124"/>
      <c r="S3606" s="124"/>
    </row>
    <row r="3607" spans="13:19" x14ac:dyDescent="0.25">
      <c r="M3607" s="8"/>
      <c r="N3607" s="124"/>
      <c r="O3607" s="124"/>
      <c r="P3607" s="124"/>
      <c r="Q3607" s="124"/>
      <c r="R3607" s="124"/>
      <c r="S3607" s="124"/>
    </row>
    <row r="3608" spans="13:19" x14ac:dyDescent="0.25">
      <c r="M3608" s="8"/>
      <c r="N3608" s="124"/>
      <c r="O3608" s="124"/>
      <c r="P3608" s="124"/>
      <c r="Q3608" s="124"/>
      <c r="R3608" s="124"/>
      <c r="S3608" s="124"/>
    </row>
    <row r="3609" spans="13:19" x14ac:dyDescent="0.25">
      <c r="M3609" s="8"/>
      <c r="N3609" s="124"/>
      <c r="O3609" s="124"/>
      <c r="P3609" s="124"/>
      <c r="Q3609" s="124"/>
      <c r="R3609" s="124"/>
      <c r="S3609" s="124"/>
    </row>
    <row r="3610" spans="13:19" x14ac:dyDescent="0.25">
      <c r="M3610" s="8"/>
      <c r="N3610" s="124"/>
      <c r="O3610" s="124"/>
      <c r="P3610" s="124"/>
      <c r="Q3610" s="124"/>
      <c r="R3610" s="124"/>
      <c r="S3610" s="124"/>
    </row>
    <row r="3611" spans="13:19" x14ac:dyDescent="0.25">
      <c r="M3611" s="8"/>
      <c r="N3611" s="124"/>
      <c r="O3611" s="124"/>
      <c r="P3611" s="124"/>
      <c r="Q3611" s="124"/>
      <c r="R3611" s="124"/>
      <c r="S3611" s="124"/>
    </row>
    <row r="3612" spans="13:19" x14ac:dyDescent="0.25">
      <c r="M3612" s="8"/>
      <c r="N3612" s="124"/>
      <c r="O3612" s="124"/>
      <c r="P3612" s="124"/>
      <c r="Q3612" s="124"/>
      <c r="R3612" s="124"/>
      <c r="S3612" s="124"/>
    </row>
    <row r="3613" spans="13:19" x14ac:dyDescent="0.25">
      <c r="M3613" s="8"/>
      <c r="N3613" s="124"/>
      <c r="O3613" s="124"/>
      <c r="P3613" s="124"/>
      <c r="Q3613" s="124"/>
      <c r="R3613" s="124"/>
      <c r="S3613" s="124"/>
    </row>
    <row r="3614" spans="13:19" x14ac:dyDescent="0.25">
      <c r="M3614" s="8"/>
      <c r="N3614" s="124"/>
      <c r="O3614" s="124"/>
      <c r="P3614" s="124"/>
      <c r="Q3614" s="124"/>
      <c r="R3614" s="124"/>
      <c r="S3614" s="124"/>
    </row>
    <row r="3615" spans="13:19" x14ac:dyDescent="0.25">
      <c r="M3615" s="8"/>
      <c r="N3615" s="124"/>
      <c r="O3615" s="124"/>
      <c r="P3615" s="124"/>
      <c r="Q3615" s="124"/>
      <c r="R3615" s="124"/>
      <c r="S3615" s="124"/>
    </row>
    <row r="3616" spans="13:19" x14ac:dyDescent="0.25">
      <c r="M3616" s="8"/>
      <c r="N3616" s="124"/>
      <c r="O3616" s="124"/>
      <c r="P3616" s="124"/>
      <c r="Q3616" s="124"/>
      <c r="R3616" s="124"/>
      <c r="S3616" s="124"/>
    </row>
    <row r="3617" spans="13:19" x14ac:dyDescent="0.25">
      <c r="M3617" s="8"/>
      <c r="N3617" s="124"/>
      <c r="O3617" s="124"/>
      <c r="P3617" s="124"/>
      <c r="Q3617" s="124"/>
      <c r="R3617" s="124"/>
      <c r="S3617" s="124"/>
    </row>
    <row r="3618" spans="13:19" x14ac:dyDescent="0.25">
      <c r="M3618" s="8"/>
      <c r="N3618" s="124"/>
      <c r="O3618" s="124"/>
      <c r="P3618" s="124"/>
      <c r="Q3618" s="124"/>
      <c r="R3618" s="124"/>
      <c r="S3618" s="124"/>
    </row>
    <row r="3619" spans="13:19" x14ac:dyDescent="0.25">
      <c r="M3619" s="8"/>
      <c r="N3619" s="124"/>
      <c r="O3619" s="124"/>
      <c r="P3619" s="124"/>
      <c r="Q3619" s="124"/>
      <c r="R3619" s="124"/>
      <c r="S3619" s="124"/>
    </row>
    <row r="3620" spans="13:19" x14ac:dyDescent="0.25">
      <c r="M3620" s="8"/>
      <c r="N3620" s="124"/>
      <c r="O3620" s="124"/>
      <c r="P3620" s="124"/>
      <c r="Q3620" s="124"/>
      <c r="R3620" s="124"/>
      <c r="S3620" s="124"/>
    </row>
    <row r="3621" spans="13:19" x14ac:dyDescent="0.25">
      <c r="M3621" s="8"/>
      <c r="N3621" s="124"/>
      <c r="O3621" s="124"/>
      <c r="P3621" s="124"/>
      <c r="Q3621" s="124"/>
      <c r="R3621" s="124"/>
      <c r="S3621" s="124"/>
    </row>
    <row r="3622" spans="13:19" x14ac:dyDescent="0.25">
      <c r="M3622" s="8"/>
      <c r="N3622" s="124"/>
      <c r="O3622" s="124"/>
      <c r="P3622" s="124"/>
      <c r="Q3622" s="124"/>
      <c r="R3622" s="124"/>
      <c r="S3622" s="124"/>
    </row>
    <row r="3623" spans="13:19" x14ac:dyDescent="0.25">
      <c r="M3623" s="8"/>
      <c r="N3623" s="124"/>
      <c r="O3623" s="124"/>
      <c r="P3623" s="124"/>
      <c r="Q3623" s="124"/>
      <c r="R3623" s="124"/>
      <c r="S3623" s="124"/>
    </row>
    <row r="3624" spans="13:19" x14ac:dyDescent="0.25">
      <c r="M3624" s="8"/>
      <c r="N3624" s="124"/>
      <c r="O3624" s="124"/>
      <c r="P3624" s="124"/>
      <c r="Q3624" s="124"/>
      <c r="R3624" s="124"/>
      <c r="S3624" s="124"/>
    </row>
    <row r="3625" spans="13:19" x14ac:dyDescent="0.25">
      <c r="M3625" s="8"/>
      <c r="N3625" s="124"/>
      <c r="O3625" s="124"/>
      <c r="P3625" s="124"/>
      <c r="Q3625" s="124"/>
      <c r="R3625" s="124"/>
      <c r="S3625" s="124"/>
    </row>
    <row r="3626" spans="13:19" x14ac:dyDescent="0.25">
      <c r="M3626" s="8"/>
      <c r="N3626" s="124"/>
      <c r="O3626" s="124"/>
      <c r="P3626" s="124"/>
      <c r="Q3626" s="124"/>
      <c r="R3626" s="124"/>
      <c r="S3626" s="124"/>
    </row>
    <row r="3627" spans="13:19" x14ac:dyDescent="0.25">
      <c r="M3627" s="8"/>
      <c r="N3627" s="124"/>
      <c r="O3627" s="124"/>
      <c r="P3627" s="124"/>
      <c r="Q3627" s="124"/>
      <c r="R3627" s="124"/>
      <c r="S3627" s="124"/>
    </row>
    <row r="3628" spans="13:19" x14ac:dyDescent="0.25">
      <c r="M3628" s="8"/>
      <c r="N3628" s="124"/>
      <c r="O3628" s="124"/>
      <c r="P3628" s="124"/>
      <c r="Q3628" s="124"/>
      <c r="R3628" s="124"/>
      <c r="S3628" s="124"/>
    </row>
    <row r="3629" spans="13:19" x14ac:dyDescent="0.25">
      <c r="M3629" s="8"/>
      <c r="N3629" s="124"/>
      <c r="O3629" s="124"/>
      <c r="P3629" s="124"/>
      <c r="Q3629" s="124"/>
      <c r="R3629" s="124"/>
      <c r="S3629" s="124"/>
    </row>
    <row r="3630" spans="13:19" x14ac:dyDescent="0.25">
      <c r="M3630" s="8"/>
      <c r="N3630" s="124"/>
      <c r="O3630" s="124"/>
      <c r="P3630" s="124"/>
      <c r="Q3630" s="124"/>
      <c r="R3630" s="124"/>
      <c r="S3630" s="124"/>
    </row>
    <row r="3631" spans="13:19" x14ac:dyDescent="0.25">
      <c r="M3631" s="8"/>
      <c r="N3631" s="124"/>
      <c r="O3631" s="124"/>
      <c r="P3631" s="124"/>
      <c r="Q3631" s="124"/>
      <c r="R3631" s="124"/>
      <c r="S3631" s="124"/>
    </row>
    <row r="3632" spans="13:19" x14ac:dyDescent="0.25">
      <c r="M3632" s="8"/>
      <c r="N3632" s="124"/>
      <c r="O3632" s="124"/>
      <c r="P3632" s="124"/>
      <c r="Q3632" s="124"/>
      <c r="R3632" s="124"/>
      <c r="S3632" s="124"/>
    </row>
    <row r="3633" spans="13:19" x14ac:dyDescent="0.25">
      <c r="M3633" s="8"/>
      <c r="N3633" s="124"/>
      <c r="O3633" s="124"/>
      <c r="P3633" s="124"/>
      <c r="Q3633" s="124"/>
      <c r="R3633" s="124"/>
      <c r="S3633" s="124"/>
    </row>
    <row r="3634" spans="13:19" x14ac:dyDescent="0.25">
      <c r="M3634" s="8"/>
      <c r="N3634" s="124"/>
      <c r="O3634" s="124"/>
      <c r="P3634" s="124"/>
      <c r="Q3634" s="124"/>
      <c r="R3634" s="124"/>
      <c r="S3634" s="124"/>
    </row>
    <row r="3635" spans="13:19" x14ac:dyDescent="0.25">
      <c r="M3635" s="8"/>
      <c r="N3635" s="124"/>
      <c r="O3635" s="124"/>
      <c r="P3635" s="124"/>
      <c r="Q3635" s="124"/>
      <c r="R3635" s="124"/>
      <c r="S3635" s="124"/>
    </row>
    <row r="3636" spans="13:19" x14ac:dyDescent="0.25">
      <c r="M3636" s="8"/>
      <c r="N3636" s="124"/>
      <c r="O3636" s="124"/>
      <c r="P3636" s="124"/>
      <c r="Q3636" s="124"/>
      <c r="R3636" s="124"/>
      <c r="S3636" s="124"/>
    </row>
    <row r="3637" spans="13:19" x14ac:dyDescent="0.25">
      <c r="M3637" s="8"/>
      <c r="N3637" s="124"/>
      <c r="O3637" s="124"/>
      <c r="P3637" s="124"/>
      <c r="Q3637" s="124"/>
      <c r="R3637" s="124"/>
      <c r="S3637" s="124"/>
    </row>
    <row r="3638" spans="13:19" x14ac:dyDescent="0.25">
      <c r="M3638" s="8"/>
      <c r="N3638" s="124"/>
      <c r="O3638" s="124"/>
      <c r="P3638" s="124"/>
      <c r="Q3638" s="124"/>
      <c r="R3638" s="124"/>
      <c r="S3638" s="124"/>
    </row>
    <row r="3639" spans="13:19" x14ac:dyDescent="0.25">
      <c r="M3639" s="8"/>
      <c r="N3639" s="124"/>
      <c r="O3639" s="124"/>
      <c r="P3639" s="124"/>
      <c r="Q3639" s="124"/>
      <c r="R3639" s="124"/>
      <c r="S3639" s="124"/>
    </row>
    <row r="3640" spans="13:19" x14ac:dyDescent="0.25">
      <c r="M3640" s="8"/>
      <c r="N3640" s="124"/>
      <c r="O3640" s="124"/>
      <c r="P3640" s="124"/>
      <c r="Q3640" s="124"/>
      <c r="R3640" s="124"/>
      <c r="S3640" s="124"/>
    </row>
    <row r="3641" spans="13:19" x14ac:dyDescent="0.25">
      <c r="M3641" s="8"/>
      <c r="N3641" s="124"/>
      <c r="O3641" s="124"/>
      <c r="P3641" s="124"/>
      <c r="Q3641" s="124"/>
      <c r="R3641" s="124"/>
      <c r="S3641" s="124"/>
    </row>
    <row r="3642" spans="13:19" x14ac:dyDescent="0.25">
      <c r="M3642" s="8"/>
      <c r="N3642" s="124"/>
      <c r="O3642" s="124"/>
      <c r="P3642" s="124"/>
      <c r="Q3642" s="124"/>
      <c r="R3642" s="124"/>
      <c r="S3642" s="124"/>
    </row>
    <row r="3643" spans="13:19" x14ac:dyDescent="0.25">
      <c r="M3643" s="8"/>
      <c r="N3643" s="124"/>
      <c r="O3643" s="124"/>
      <c r="P3643" s="124"/>
      <c r="Q3643" s="124"/>
      <c r="R3643" s="124"/>
      <c r="S3643" s="124"/>
    </row>
    <row r="3644" spans="13:19" x14ac:dyDescent="0.25">
      <c r="M3644" s="8"/>
      <c r="N3644" s="124"/>
      <c r="O3644" s="124"/>
      <c r="P3644" s="124"/>
      <c r="Q3644" s="124"/>
      <c r="R3644" s="124"/>
      <c r="S3644" s="124"/>
    </row>
    <row r="3645" spans="13:19" x14ac:dyDescent="0.25">
      <c r="M3645" s="8"/>
      <c r="N3645" s="124"/>
      <c r="O3645" s="124"/>
      <c r="P3645" s="124"/>
      <c r="Q3645" s="124"/>
      <c r="R3645" s="124"/>
      <c r="S3645" s="124"/>
    </row>
    <row r="3646" spans="13:19" x14ac:dyDescent="0.25">
      <c r="M3646" s="8"/>
      <c r="N3646" s="124"/>
      <c r="O3646" s="124"/>
      <c r="P3646" s="124"/>
      <c r="Q3646" s="124"/>
      <c r="R3646" s="124"/>
      <c r="S3646" s="124"/>
    </row>
    <row r="3647" spans="13:19" x14ac:dyDescent="0.25">
      <c r="M3647" s="8"/>
      <c r="N3647" s="124"/>
      <c r="O3647" s="124"/>
      <c r="P3647" s="124"/>
      <c r="Q3647" s="124"/>
      <c r="R3647" s="124"/>
      <c r="S3647" s="124"/>
    </row>
    <row r="3648" spans="13:19" x14ac:dyDescent="0.25">
      <c r="M3648" s="8"/>
      <c r="N3648" s="124"/>
      <c r="O3648" s="124"/>
      <c r="P3648" s="124"/>
      <c r="Q3648" s="124"/>
      <c r="R3648" s="124"/>
      <c r="S3648" s="124"/>
    </row>
    <row r="3649" spans="13:19" x14ac:dyDescent="0.25">
      <c r="M3649" s="8"/>
      <c r="N3649" s="124"/>
      <c r="O3649" s="124"/>
      <c r="P3649" s="124"/>
      <c r="Q3649" s="124"/>
      <c r="R3649" s="124"/>
      <c r="S3649" s="124"/>
    </row>
    <row r="3650" spans="13:19" x14ac:dyDescent="0.25">
      <c r="M3650" s="8"/>
      <c r="N3650" s="124"/>
      <c r="O3650" s="124"/>
      <c r="P3650" s="124"/>
      <c r="Q3650" s="124"/>
      <c r="R3650" s="124"/>
      <c r="S3650" s="124"/>
    </row>
    <row r="3651" spans="13:19" x14ac:dyDescent="0.25">
      <c r="M3651" s="8"/>
      <c r="N3651" s="124"/>
      <c r="O3651" s="124"/>
      <c r="P3651" s="124"/>
      <c r="Q3651" s="124"/>
      <c r="R3651" s="124"/>
      <c r="S3651" s="124"/>
    </row>
    <row r="3652" spans="13:19" x14ac:dyDescent="0.25">
      <c r="M3652" s="8"/>
      <c r="N3652" s="124"/>
      <c r="O3652" s="124"/>
      <c r="P3652" s="124"/>
      <c r="Q3652" s="124"/>
      <c r="R3652" s="124"/>
      <c r="S3652" s="124"/>
    </row>
    <row r="3653" spans="13:19" x14ac:dyDescent="0.25">
      <c r="M3653" s="8"/>
      <c r="N3653" s="124"/>
      <c r="O3653" s="124"/>
      <c r="P3653" s="124"/>
      <c r="Q3653" s="124"/>
      <c r="R3653" s="124"/>
      <c r="S3653" s="124"/>
    </row>
    <row r="3654" spans="13:19" x14ac:dyDescent="0.25">
      <c r="M3654" s="8"/>
      <c r="N3654" s="124"/>
      <c r="O3654" s="124"/>
      <c r="P3654" s="124"/>
      <c r="Q3654" s="124"/>
      <c r="R3654" s="124"/>
      <c r="S3654" s="124"/>
    </row>
    <row r="3655" spans="13:19" x14ac:dyDescent="0.25">
      <c r="M3655" s="8"/>
      <c r="N3655" s="124"/>
      <c r="O3655" s="124"/>
      <c r="P3655" s="124"/>
      <c r="Q3655" s="124"/>
      <c r="R3655" s="124"/>
      <c r="S3655" s="124"/>
    </row>
    <row r="3656" spans="13:19" x14ac:dyDescent="0.25">
      <c r="M3656" s="8"/>
      <c r="N3656" s="124"/>
      <c r="O3656" s="124"/>
      <c r="P3656" s="124"/>
      <c r="Q3656" s="124"/>
      <c r="R3656" s="124"/>
      <c r="S3656" s="124"/>
    </row>
    <row r="3657" spans="13:19" x14ac:dyDescent="0.25">
      <c r="M3657" s="8"/>
      <c r="N3657" s="124"/>
      <c r="O3657" s="124"/>
      <c r="P3657" s="124"/>
      <c r="Q3657" s="124"/>
      <c r="R3657" s="124"/>
      <c r="S3657" s="124"/>
    </row>
    <row r="3658" spans="13:19" x14ac:dyDescent="0.25">
      <c r="M3658" s="8"/>
      <c r="N3658" s="124"/>
      <c r="O3658" s="124"/>
      <c r="P3658" s="124"/>
      <c r="Q3658" s="124"/>
      <c r="R3658" s="124"/>
      <c r="S3658" s="124"/>
    </row>
    <row r="3659" spans="13:19" x14ac:dyDescent="0.25">
      <c r="M3659" s="8"/>
      <c r="N3659" s="124"/>
      <c r="O3659" s="124"/>
      <c r="P3659" s="124"/>
      <c r="Q3659" s="124"/>
      <c r="R3659" s="124"/>
      <c r="S3659" s="124"/>
    </row>
    <row r="3660" spans="13:19" x14ac:dyDescent="0.25">
      <c r="M3660" s="8"/>
      <c r="N3660" s="124"/>
      <c r="O3660" s="124"/>
      <c r="P3660" s="124"/>
      <c r="Q3660" s="124"/>
      <c r="R3660" s="124"/>
      <c r="S3660" s="124"/>
    </row>
    <row r="3661" spans="13:19" x14ac:dyDescent="0.25">
      <c r="M3661" s="8"/>
      <c r="N3661" s="124"/>
      <c r="O3661" s="124"/>
      <c r="P3661" s="124"/>
      <c r="Q3661" s="124"/>
      <c r="R3661" s="124"/>
      <c r="S3661" s="124"/>
    </row>
    <row r="3662" spans="13:19" x14ac:dyDescent="0.25">
      <c r="M3662" s="8"/>
      <c r="N3662" s="124"/>
      <c r="O3662" s="124"/>
      <c r="P3662" s="124"/>
      <c r="Q3662" s="124"/>
      <c r="R3662" s="124"/>
      <c r="S3662" s="124"/>
    </row>
    <row r="3663" spans="13:19" x14ac:dyDescent="0.25">
      <c r="M3663" s="8"/>
      <c r="N3663" s="124"/>
      <c r="O3663" s="124"/>
      <c r="P3663" s="124"/>
      <c r="Q3663" s="124"/>
      <c r="R3663" s="124"/>
      <c r="S3663" s="124"/>
    </row>
    <row r="3664" spans="13:19" x14ac:dyDescent="0.25">
      <c r="M3664" s="8"/>
      <c r="N3664" s="124"/>
      <c r="O3664" s="124"/>
      <c r="P3664" s="124"/>
      <c r="Q3664" s="124"/>
      <c r="R3664" s="124"/>
      <c r="S3664" s="124"/>
    </row>
    <row r="3665" spans="13:19" x14ac:dyDescent="0.25">
      <c r="M3665" s="8"/>
      <c r="N3665" s="124"/>
      <c r="O3665" s="124"/>
      <c r="P3665" s="124"/>
      <c r="Q3665" s="124"/>
      <c r="R3665" s="124"/>
      <c r="S3665" s="124"/>
    </row>
    <row r="3666" spans="13:19" x14ac:dyDescent="0.25">
      <c r="M3666" s="8"/>
      <c r="N3666" s="124"/>
      <c r="O3666" s="124"/>
      <c r="P3666" s="124"/>
      <c r="Q3666" s="124"/>
      <c r="R3666" s="124"/>
      <c r="S3666" s="124"/>
    </row>
    <row r="3667" spans="13:19" x14ac:dyDescent="0.25">
      <c r="M3667" s="8"/>
      <c r="N3667" s="124"/>
      <c r="O3667" s="124"/>
      <c r="P3667" s="124"/>
      <c r="Q3667" s="124"/>
      <c r="R3667" s="124"/>
      <c r="S3667" s="124"/>
    </row>
    <row r="3668" spans="13:19" x14ac:dyDescent="0.25">
      <c r="M3668" s="8"/>
      <c r="N3668" s="124"/>
      <c r="O3668" s="124"/>
      <c r="P3668" s="124"/>
      <c r="Q3668" s="124"/>
      <c r="R3668" s="124"/>
      <c r="S3668" s="124"/>
    </row>
    <row r="3669" spans="13:19" x14ac:dyDescent="0.25">
      <c r="M3669" s="8"/>
      <c r="N3669" s="124"/>
      <c r="O3669" s="124"/>
      <c r="P3669" s="124"/>
      <c r="Q3669" s="124"/>
      <c r="R3669" s="124"/>
      <c r="S3669" s="124"/>
    </row>
    <row r="3670" spans="13:19" x14ac:dyDescent="0.25">
      <c r="M3670" s="8"/>
      <c r="N3670" s="124"/>
      <c r="O3670" s="124"/>
      <c r="P3670" s="124"/>
      <c r="Q3670" s="124"/>
      <c r="R3670" s="124"/>
      <c r="S3670" s="124"/>
    </row>
    <row r="3671" spans="13:19" x14ac:dyDescent="0.25">
      <c r="M3671" s="8"/>
      <c r="N3671" s="124"/>
      <c r="O3671" s="124"/>
      <c r="P3671" s="124"/>
      <c r="Q3671" s="124"/>
      <c r="R3671" s="124"/>
      <c r="S3671" s="124"/>
    </row>
    <row r="3672" spans="13:19" x14ac:dyDescent="0.25">
      <c r="M3672" s="8"/>
      <c r="N3672" s="124"/>
      <c r="O3672" s="124"/>
      <c r="P3672" s="124"/>
      <c r="Q3672" s="124"/>
      <c r="R3672" s="124"/>
      <c r="S3672" s="124"/>
    </row>
    <row r="3673" spans="13:19" x14ac:dyDescent="0.25">
      <c r="M3673" s="8"/>
      <c r="N3673" s="124"/>
      <c r="O3673" s="124"/>
      <c r="P3673" s="124"/>
      <c r="Q3673" s="124"/>
      <c r="R3673" s="124"/>
      <c r="S3673" s="124"/>
    </row>
    <row r="3674" spans="13:19" x14ac:dyDescent="0.25">
      <c r="M3674" s="8"/>
      <c r="N3674" s="124"/>
      <c r="O3674" s="124"/>
      <c r="P3674" s="124"/>
      <c r="Q3674" s="124"/>
      <c r="R3674" s="124"/>
      <c r="S3674" s="124"/>
    </row>
    <row r="3675" spans="13:19" x14ac:dyDescent="0.25">
      <c r="M3675" s="8"/>
      <c r="N3675" s="124"/>
      <c r="O3675" s="124"/>
      <c r="P3675" s="124"/>
      <c r="Q3675" s="124"/>
      <c r="R3675" s="124"/>
      <c r="S3675" s="124"/>
    </row>
    <row r="3676" spans="13:19" x14ac:dyDescent="0.25">
      <c r="M3676" s="8"/>
      <c r="N3676" s="124"/>
      <c r="O3676" s="124"/>
      <c r="P3676" s="124"/>
      <c r="Q3676" s="124"/>
      <c r="R3676" s="124"/>
      <c r="S3676" s="124"/>
    </row>
    <row r="3677" spans="13:19" x14ac:dyDescent="0.25">
      <c r="M3677" s="8"/>
      <c r="N3677" s="124"/>
      <c r="O3677" s="124"/>
      <c r="P3677" s="124"/>
      <c r="Q3677" s="124"/>
      <c r="R3677" s="124"/>
      <c r="S3677" s="124"/>
    </row>
    <row r="3678" spans="13:19" x14ac:dyDescent="0.25">
      <c r="M3678" s="8"/>
      <c r="N3678" s="124"/>
      <c r="O3678" s="124"/>
      <c r="P3678" s="124"/>
      <c r="Q3678" s="124"/>
      <c r="R3678" s="124"/>
      <c r="S3678" s="124"/>
    </row>
    <row r="3679" spans="13:19" x14ac:dyDescent="0.25">
      <c r="M3679" s="8"/>
      <c r="N3679" s="124"/>
      <c r="O3679" s="124"/>
      <c r="P3679" s="124"/>
      <c r="Q3679" s="124"/>
      <c r="R3679" s="124"/>
      <c r="S3679" s="124"/>
    </row>
    <row r="3680" spans="13:19" x14ac:dyDescent="0.25">
      <c r="M3680" s="8"/>
      <c r="N3680" s="124"/>
      <c r="O3680" s="124"/>
      <c r="P3680" s="124"/>
      <c r="Q3680" s="124"/>
      <c r="R3680" s="124"/>
      <c r="S3680" s="124"/>
    </row>
    <row r="3681" spans="13:19" x14ac:dyDescent="0.25">
      <c r="M3681" s="8"/>
      <c r="N3681" s="124"/>
      <c r="O3681" s="124"/>
      <c r="P3681" s="124"/>
      <c r="Q3681" s="124"/>
      <c r="R3681" s="124"/>
      <c r="S3681" s="124"/>
    </row>
    <row r="3682" spans="13:19" x14ac:dyDescent="0.25">
      <c r="M3682" s="8"/>
      <c r="N3682" s="124"/>
      <c r="O3682" s="124"/>
      <c r="P3682" s="124"/>
      <c r="Q3682" s="124"/>
      <c r="R3682" s="124"/>
      <c r="S3682" s="124"/>
    </row>
    <row r="3683" spans="13:19" x14ac:dyDescent="0.25">
      <c r="M3683" s="8"/>
      <c r="N3683" s="124"/>
      <c r="O3683" s="124"/>
      <c r="P3683" s="124"/>
      <c r="Q3683" s="124"/>
      <c r="R3683" s="124"/>
      <c r="S3683" s="124"/>
    </row>
    <row r="3684" spans="13:19" x14ac:dyDescent="0.25">
      <c r="M3684" s="8"/>
      <c r="N3684" s="124"/>
      <c r="O3684" s="124"/>
      <c r="P3684" s="124"/>
      <c r="Q3684" s="124"/>
      <c r="R3684" s="124"/>
      <c r="S3684" s="124"/>
    </row>
    <row r="3685" spans="13:19" x14ac:dyDescent="0.25">
      <c r="M3685" s="8"/>
      <c r="N3685" s="124"/>
      <c r="O3685" s="124"/>
      <c r="P3685" s="124"/>
      <c r="Q3685" s="124"/>
      <c r="R3685" s="124"/>
      <c r="S3685" s="124"/>
    </row>
    <row r="3686" spans="13:19" x14ac:dyDescent="0.25">
      <c r="M3686" s="8"/>
      <c r="N3686" s="124"/>
      <c r="O3686" s="124"/>
      <c r="P3686" s="124"/>
      <c r="Q3686" s="124"/>
      <c r="R3686" s="124"/>
      <c r="S3686" s="124"/>
    </row>
    <row r="3687" spans="13:19" x14ac:dyDescent="0.25">
      <c r="M3687" s="8"/>
      <c r="N3687" s="124"/>
      <c r="O3687" s="124"/>
      <c r="P3687" s="124"/>
      <c r="Q3687" s="124"/>
      <c r="R3687" s="124"/>
      <c r="S3687" s="124"/>
    </row>
    <row r="3688" spans="13:19" x14ac:dyDescent="0.25">
      <c r="M3688" s="8"/>
      <c r="N3688" s="124"/>
      <c r="O3688" s="124"/>
      <c r="P3688" s="124"/>
      <c r="Q3688" s="124"/>
      <c r="R3688" s="124"/>
      <c r="S3688" s="124"/>
    </row>
    <row r="3689" spans="13:19" x14ac:dyDescent="0.25">
      <c r="M3689" s="8"/>
      <c r="N3689" s="124"/>
      <c r="O3689" s="124"/>
      <c r="P3689" s="124"/>
      <c r="Q3689" s="124"/>
      <c r="R3689" s="124"/>
      <c r="S3689" s="124"/>
    </row>
    <row r="3690" spans="13:19" x14ac:dyDescent="0.25">
      <c r="M3690" s="8"/>
      <c r="N3690" s="124"/>
      <c r="O3690" s="124"/>
      <c r="P3690" s="124"/>
      <c r="Q3690" s="124"/>
      <c r="R3690" s="124"/>
      <c r="S3690" s="124"/>
    </row>
    <row r="3691" spans="13:19" x14ac:dyDescent="0.25">
      <c r="M3691" s="8"/>
      <c r="N3691" s="124"/>
      <c r="O3691" s="124"/>
      <c r="P3691" s="124"/>
      <c r="Q3691" s="124"/>
      <c r="R3691" s="124"/>
      <c r="S3691" s="124"/>
    </row>
    <row r="3692" spans="13:19" x14ac:dyDescent="0.25">
      <c r="M3692" s="8"/>
      <c r="N3692" s="124"/>
      <c r="O3692" s="124"/>
      <c r="P3692" s="124"/>
      <c r="Q3692" s="124"/>
      <c r="R3692" s="124"/>
      <c r="S3692" s="124"/>
    </row>
    <row r="3693" spans="13:19" x14ac:dyDescent="0.25">
      <c r="M3693" s="8"/>
      <c r="N3693" s="124"/>
      <c r="O3693" s="124"/>
      <c r="P3693" s="124"/>
      <c r="Q3693" s="124"/>
      <c r="R3693" s="124"/>
      <c r="S3693" s="124"/>
    </row>
    <row r="3694" spans="13:19" x14ac:dyDescent="0.25">
      <c r="M3694" s="8"/>
      <c r="N3694" s="124"/>
      <c r="O3694" s="124"/>
      <c r="P3694" s="124"/>
      <c r="Q3694" s="124"/>
      <c r="R3694" s="124"/>
      <c r="S3694" s="124"/>
    </row>
    <row r="3695" spans="13:19" x14ac:dyDescent="0.25">
      <c r="M3695" s="8"/>
      <c r="N3695" s="124"/>
      <c r="O3695" s="124"/>
      <c r="P3695" s="124"/>
      <c r="Q3695" s="124"/>
      <c r="R3695" s="124"/>
      <c r="S3695" s="124"/>
    </row>
    <row r="3696" spans="13:19" x14ac:dyDescent="0.25">
      <c r="M3696" s="8"/>
      <c r="N3696" s="124"/>
      <c r="O3696" s="124"/>
      <c r="P3696" s="124"/>
      <c r="Q3696" s="124"/>
      <c r="R3696" s="124"/>
      <c r="S3696" s="124"/>
    </row>
    <row r="3697" spans="13:19" x14ac:dyDescent="0.25">
      <c r="M3697" s="8"/>
      <c r="N3697" s="124"/>
      <c r="O3697" s="124"/>
      <c r="P3697" s="124"/>
      <c r="Q3697" s="124"/>
      <c r="R3697" s="124"/>
      <c r="S3697" s="124"/>
    </row>
    <row r="3698" spans="13:19" x14ac:dyDescent="0.25">
      <c r="M3698" s="8"/>
      <c r="N3698" s="124"/>
      <c r="O3698" s="124"/>
      <c r="P3698" s="124"/>
      <c r="Q3698" s="124"/>
      <c r="R3698" s="124"/>
      <c r="S3698" s="124"/>
    </row>
    <row r="3699" spans="13:19" x14ac:dyDescent="0.25">
      <c r="M3699" s="8"/>
      <c r="N3699" s="124"/>
      <c r="O3699" s="124"/>
      <c r="P3699" s="124"/>
      <c r="Q3699" s="124"/>
      <c r="R3699" s="124"/>
      <c r="S3699" s="124"/>
    </row>
    <row r="3700" spans="13:19" x14ac:dyDescent="0.25">
      <c r="M3700" s="8"/>
      <c r="N3700" s="124"/>
      <c r="O3700" s="124"/>
      <c r="P3700" s="124"/>
      <c r="Q3700" s="124"/>
      <c r="R3700" s="124"/>
      <c r="S3700" s="124"/>
    </row>
    <row r="3701" spans="13:19" x14ac:dyDescent="0.25">
      <c r="M3701" s="8"/>
      <c r="N3701" s="124"/>
      <c r="O3701" s="124"/>
      <c r="P3701" s="124"/>
      <c r="Q3701" s="124"/>
      <c r="R3701" s="124"/>
      <c r="S3701" s="124"/>
    </row>
    <row r="3702" spans="13:19" x14ac:dyDescent="0.25">
      <c r="M3702" s="8"/>
      <c r="N3702" s="124"/>
      <c r="O3702" s="124"/>
      <c r="P3702" s="124"/>
      <c r="Q3702" s="124"/>
      <c r="R3702" s="124"/>
      <c r="S3702" s="124"/>
    </row>
    <row r="3703" spans="13:19" x14ac:dyDescent="0.25">
      <c r="M3703" s="8"/>
      <c r="N3703" s="124"/>
      <c r="O3703" s="124"/>
      <c r="P3703" s="124"/>
      <c r="Q3703" s="124"/>
      <c r="R3703" s="124"/>
      <c r="S3703" s="124"/>
    </row>
    <row r="3704" spans="13:19" x14ac:dyDescent="0.25">
      <c r="M3704" s="8"/>
      <c r="N3704" s="124"/>
      <c r="O3704" s="124"/>
      <c r="P3704" s="124"/>
      <c r="Q3704" s="124"/>
      <c r="R3704" s="124"/>
      <c r="S3704" s="124"/>
    </row>
    <row r="3705" spans="13:19" x14ac:dyDescent="0.25">
      <c r="M3705" s="8"/>
      <c r="N3705" s="124"/>
      <c r="O3705" s="124"/>
      <c r="P3705" s="124"/>
      <c r="Q3705" s="124"/>
      <c r="R3705" s="124"/>
      <c r="S3705" s="124"/>
    </row>
    <row r="3706" spans="13:19" x14ac:dyDescent="0.25">
      <c r="M3706" s="8"/>
      <c r="N3706" s="124"/>
      <c r="O3706" s="124"/>
      <c r="P3706" s="124"/>
      <c r="Q3706" s="124"/>
      <c r="R3706" s="124"/>
      <c r="S3706" s="124"/>
    </row>
    <row r="3707" spans="13:19" x14ac:dyDescent="0.25">
      <c r="M3707" s="8"/>
      <c r="N3707" s="124"/>
      <c r="O3707" s="124"/>
      <c r="P3707" s="124"/>
      <c r="Q3707" s="124"/>
      <c r="R3707" s="124"/>
      <c r="S3707" s="124"/>
    </row>
    <row r="3708" spans="13:19" x14ac:dyDescent="0.25">
      <c r="M3708" s="8"/>
      <c r="N3708" s="124"/>
      <c r="O3708" s="124"/>
      <c r="P3708" s="124"/>
      <c r="Q3708" s="124"/>
      <c r="R3708" s="124"/>
      <c r="S3708" s="124"/>
    </row>
    <row r="3709" spans="13:19" x14ac:dyDescent="0.25">
      <c r="M3709" s="8"/>
      <c r="N3709" s="124"/>
      <c r="O3709" s="124"/>
      <c r="P3709" s="124"/>
      <c r="Q3709" s="124"/>
      <c r="R3709" s="124"/>
      <c r="S3709" s="124"/>
    </row>
    <row r="3710" spans="13:19" x14ac:dyDescent="0.25">
      <c r="M3710" s="8"/>
      <c r="N3710" s="124"/>
      <c r="O3710" s="124"/>
      <c r="P3710" s="124"/>
      <c r="Q3710" s="124"/>
      <c r="R3710" s="124"/>
      <c r="S3710" s="124"/>
    </row>
    <row r="3711" spans="13:19" x14ac:dyDescent="0.25">
      <c r="M3711" s="8"/>
      <c r="N3711" s="124"/>
      <c r="O3711" s="124"/>
      <c r="P3711" s="124"/>
      <c r="Q3711" s="124"/>
      <c r="R3711" s="124"/>
      <c r="S3711" s="124"/>
    </row>
    <row r="3712" spans="13:19" x14ac:dyDescent="0.25">
      <c r="M3712" s="8"/>
      <c r="N3712" s="124"/>
      <c r="O3712" s="124"/>
      <c r="P3712" s="124"/>
      <c r="Q3712" s="124"/>
      <c r="R3712" s="124"/>
      <c r="S3712" s="124"/>
    </row>
    <row r="3713" spans="13:19" x14ac:dyDescent="0.25">
      <c r="M3713" s="8"/>
      <c r="N3713" s="124"/>
      <c r="O3713" s="124"/>
      <c r="P3713" s="124"/>
      <c r="Q3713" s="124"/>
      <c r="R3713" s="124"/>
      <c r="S3713" s="124"/>
    </row>
    <row r="3714" spans="13:19" x14ac:dyDescent="0.25">
      <c r="M3714" s="8"/>
      <c r="N3714" s="124"/>
      <c r="O3714" s="124"/>
      <c r="P3714" s="124"/>
      <c r="Q3714" s="124"/>
      <c r="R3714" s="124"/>
      <c r="S3714" s="124"/>
    </row>
    <row r="3715" spans="13:19" x14ac:dyDescent="0.25">
      <c r="M3715" s="8"/>
      <c r="N3715" s="124"/>
      <c r="O3715" s="124"/>
      <c r="P3715" s="124"/>
      <c r="Q3715" s="124"/>
      <c r="R3715" s="124"/>
      <c r="S3715" s="124"/>
    </row>
    <row r="3716" spans="13:19" x14ac:dyDescent="0.25">
      <c r="M3716" s="8"/>
      <c r="N3716" s="124"/>
      <c r="O3716" s="124"/>
      <c r="P3716" s="124"/>
      <c r="Q3716" s="124"/>
      <c r="R3716" s="124"/>
      <c r="S3716" s="124"/>
    </row>
    <row r="3717" spans="13:19" x14ac:dyDescent="0.25">
      <c r="M3717" s="8"/>
      <c r="N3717" s="124"/>
      <c r="O3717" s="124"/>
      <c r="P3717" s="124"/>
      <c r="Q3717" s="124"/>
      <c r="R3717" s="124"/>
      <c r="S3717" s="124"/>
    </row>
    <row r="3718" spans="13:19" x14ac:dyDescent="0.25">
      <c r="M3718" s="8"/>
      <c r="N3718" s="124"/>
      <c r="O3718" s="124"/>
      <c r="P3718" s="124"/>
      <c r="Q3718" s="124"/>
      <c r="R3718" s="124"/>
      <c r="S3718" s="124"/>
    </row>
    <row r="3719" spans="13:19" x14ac:dyDescent="0.25">
      <c r="M3719" s="8"/>
      <c r="N3719" s="124"/>
      <c r="O3719" s="124"/>
      <c r="P3719" s="124"/>
      <c r="Q3719" s="124"/>
      <c r="R3719" s="124"/>
      <c r="S3719" s="124"/>
    </row>
    <row r="3720" spans="13:19" x14ac:dyDescent="0.25">
      <c r="M3720" s="8"/>
      <c r="N3720" s="124"/>
      <c r="O3720" s="124"/>
      <c r="P3720" s="124"/>
      <c r="Q3720" s="124"/>
      <c r="R3720" s="124"/>
      <c r="S3720" s="124"/>
    </row>
    <row r="3721" spans="13:19" x14ac:dyDescent="0.25">
      <c r="M3721" s="8"/>
      <c r="N3721" s="124"/>
      <c r="O3721" s="124"/>
      <c r="P3721" s="124"/>
      <c r="Q3721" s="124"/>
      <c r="R3721" s="124"/>
      <c r="S3721" s="124"/>
    </row>
    <row r="3722" spans="13:19" x14ac:dyDescent="0.25">
      <c r="M3722" s="8"/>
      <c r="N3722" s="124"/>
      <c r="O3722" s="124"/>
      <c r="P3722" s="124"/>
      <c r="Q3722" s="124"/>
      <c r="R3722" s="124"/>
      <c r="S3722" s="124"/>
    </row>
    <row r="3723" spans="13:19" x14ac:dyDescent="0.25">
      <c r="M3723" s="8"/>
      <c r="N3723" s="124"/>
      <c r="O3723" s="124"/>
      <c r="P3723" s="124"/>
      <c r="Q3723" s="124"/>
      <c r="R3723" s="124"/>
      <c r="S3723" s="124"/>
    </row>
    <row r="3724" spans="13:19" x14ac:dyDescent="0.25">
      <c r="M3724" s="8"/>
      <c r="N3724" s="124"/>
      <c r="O3724" s="124"/>
      <c r="P3724" s="124"/>
      <c r="Q3724" s="124"/>
      <c r="R3724" s="124"/>
      <c r="S3724" s="124"/>
    </row>
    <row r="3725" spans="13:19" x14ac:dyDescent="0.25">
      <c r="M3725" s="8"/>
      <c r="N3725" s="124"/>
      <c r="O3725" s="124"/>
      <c r="P3725" s="124"/>
      <c r="Q3725" s="124"/>
      <c r="R3725" s="124"/>
      <c r="S3725" s="124"/>
    </row>
    <row r="3726" spans="13:19" x14ac:dyDescent="0.25">
      <c r="M3726" s="8"/>
      <c r="N3726" s="124"/>
      <c r="O3726" s="124"/>
      <c r="P3726" s="124"/>
      <c r="Q3726" s="124"/>
      <c r="R3726" s="124"/>
      <c r="S3726" s="124"/>
    </row>
    <row r="3727" spans="13:19" x14ac:dyDescent="0.25">
      <c r="M3727" s="8"/>
      <c r="N3727" s="124"/>
      <c r="O3727" s="124"/>
      <c r="P3727" s="124"/>
      <c r="Q3727" s="124"/>
      <c r="R3727" s="124"/>
      <c r="S3727" s="124"/>
    </row>
    <row r="3728" spans="13:19" x14ac:dyDescent="0.25">
      <c r="M3728" s="8"/>
      <c r="N3728" s="124"/>
      <c r="O3728" s="124"/>
      <c r="P3728" s="124"/>
      <c r="Q3728" s="124"/>
      <c r="R3728" s="124"/>
      <c r="S3728" s="124"/>
    </row>
    <row r="3729" spans="13:19" x14ac:dyDescent="0.25">
      <c r="M3729" s="8"/>
      <c r="N3729" s="124"/>
      <c r="O3729" s="124"/>
      <c r="P3729" s="124"/>
      <c r="Q3729" s="124"/>
      <c r="R3729" s="124"/>
      <c r="S3729" s="124"/>
    </row>
    <row r="3730" spans="13:19" x14ac:dyDescent="0.25">
      <c r="M3730" s="8"/>
      <c r="N3730" s="124"/>
      <c r="O3730" s="124"/>
      <c r="P3730" s="124"/>
      <c r="Q3730" s="124"/>
      <c r="R3730" s="124"/>
      <c r="S3730" s="124"/>
    </row>
    <row r="3731" spans="13:19" x14ac:dyDescent="0.25">
      <c r="M3731" s="8"/>
      <c r="N3731" s="124"/>
      <c r="O3731" s="124"/>
      <c r="P3731" s="124"/>
      <c r="Q3731" s="124"/>
      <c r="R3731" s="124"/>
      <c r="S3731" s="124"/>
    </row>
    <row r="3732" spans="13:19" x14ac:dyDescent="0.25">
      <c r="M3732" s="8"/>
      <c r="N3732" s="124"/>
      <c r="O3732" s="124"/>
      <c r="P3732" s="124"/>
      <c r="Q3732" s="124"/>
      <c r="R3732" s="124"/>
      <c r="S3732" s="124"/>
    </row>
    <row r="3733" spans="13:19" x14ac:dyDescent="0.25">
      <c r="M3733" s="8"/>
      <c r="N3733" s="124"/>
      <c r="O3733" s="124"/>
      <c r="P3733" s="124"/>
      <c r="Q3733" s="124"/>
      <c r="R3733" s="124"/>
      <c r="S3733" s="124"/>
    </row>
    <row r="3734" spans="13:19" x14ac:dyDescent="0.25">
      <c r="M3734" s="8"/>
      <c r="N3734" s="124"/>
      <c r="O3734" s="124"/>
      <c r="P3734" s="124"/>
      <c r="Q3734" s="124"/>
      <c r="R3734" s="124"/>
      <c r="S3734" s="124"/>
    </row>
    <row r="3735" spans="13:19" x14ac:dyDescent="0.25">
      <c r="M3735" s="8"/>
      <c r="N3735" s="124"/>
      <c r="O3735" s="124"/>
      <c r="P3735" s="124"/>
      <c r="Q3735" s="124"/>
      <c r="R3735" s="124"/>
      <c r="S3735" s="124"/>
    </row>
    <row r="3736" spans="13:19" x14ac:dyDescent="0.25">
      <c r="M3736" s="8"/>
      <c r="N3736" s="124"/>
      <c r="O3736" s="124"/>
      <c r="P3736" s="124"/>
      <c r="Q3736" s="124"/>
      <c r="R3736" s="124"/>
      <c r="S3736" s="124"/>
    </row>
    <row r="3737" spans="13:19" x14ac:dyDescent="0.25">
      <c r="M3737" s="8"/>
      <c r="N3737" s="124"/>
      <c r="O3737" s="124"/>
      <c r="P3737" s="124"/>
      <c r="Q3737" s="124"/>
      <c r="R3737" s="124"/>
      <c r="S3737" s="124"/>
    </row>
    <row r="3738" spans="13:19" x14ac:dyDescent="0.25">
      <c r="M3738" s="8"/>
      <c r="N3738" s="124"/>
      <c r="O3738" s="124"/>
      <c r="P3738" s="124"/>
      <c r="Q3738" s="124"/>
      <c r="R3738" s="124"/>
      <c r="S3738" s="124"/>
    </row>
    <row r="3739" spans="13:19" x14ac:dyDescent="0.25">
      <c r="M3739" s="8"/>
      <c r="N3739" s="124"/>
      <c r="O3739" s="124"/>
      <c r="P3739" s="124"/>
      <c r="Q3739" s="124"/>
      <c r="R3739" s="124"/>
      <c r="S3739" s="124"/>
    </row>
    <row r="3740" spans="13:19" x14ac:dyDescent="0.25">
      <c r="M3740" s="8"/>
      <c r="N3740" s="124"/>
      <c r="O3740" s="124"/>
      <c r="P3740" s="124"/>
      <c r="Q3740" s="124"/>
      <c r="R3740" s="124"/>
      <c r="S3740" s="124"/>
    </row>
    <row r="3741" spans="13:19" x14ac:dyDescent="0.25">
      <c r="M3741" s="8"/>
      <c r="N3741" s="124"/>
      <c r="O3741" s="124"/>
      <c r="P3741" s="124"/>
      <c r="Q3741" s="124"/>
      <c r="R3741" s="124"/>
      <c r="S3741" s="124"/>
    </row>
    <row r="3742" spans="13:19" x14ac:dyDescent="0.25">
      <c r="M3742" s="8"/>
      <c r="N3742" s="124"/>
      <c r="O3742" s="124"/>
      <c r="P3742" s="124"/>
      <c r="Q3742" s="124"/>
      <c r="R3742" s="124"/>
      <c r="S3742" s="124"/>
    </row>
    <row r="3743" spans="13:19" x14ac:dyDescent="0.25">
      <c r="M3743" s="8"/>
      <c r="N3743" s="124"/>
      <c r="O3743" s="124"/>
      <c r="P3743" s="124"/>
      <c r="Q3743" s="124"/>
      <c r="R3743" s="124"/>
      <c r="S3743" s="124"/>
    </row>
    <row r="3744" spans="13:19" x14ac:dyDescent="0.25">
      <c r="M3744" s="8"/>
      <c r="N3744" s="124"/>
      <c r="O3744" s="124"/>
      <c r="P3744" s="124"/>
      <c r="Q3744" s="124"/>
      <c r="R3744" s="124"/>
      <c r="S3744" s="124"/>
    </row>
    <row r="3745" spans="13:19" x14ac:dyDescent="0.25">
      <c r="M3745" s="8"/>
      <c r="N3745" s="124"/>
      <c r="O3745" s="124"/>
      <c r="P3745" s="124"/>
      <c r="Q3745" s="124"/>
      <c r="R3745" s="124"/>
      <c r="S3745" s="124"/>
    </row>
    <row r="3746" spans="13:19" x14ac:dyDescent="0.25">
      <c r="M3746" s="8"/>
      <c r="N3746" s="124"/>
      <c r="O3746" s="124"/>
      <c r="P3746" s="124"/>
      <c r="Q3746" s="124"/>
      <c r="R3746" s="124"/>
      <c r="S3746" s="124"/>
    </row>
    <row r="3747" spans="13:19" x14ac:dyDescent="0.25">
      <c r="M3747" s="8"/>
      <c r="N3747" s="124"/>
      <c r="O3747" s="124"/>
      <c r="P3747" s="124"/>
      <c r="Q3747" s="124"/>
      <c r="R3747" s="124"/>
      <c r="S3747" s="124"/>
    </row>
    <row r="3748" spans="13:19" x14ac:dyDescent="0.25">
      <c r="M3748" s="8"/>
      <c r="N3748" s="124"/>
      <c r="O3748" s="124"/>
      <c r="P3748" s="124"/>
      <c r="Q3748" s="124"/>
      <c r="R3748" s="124"/>
      <c r="S3748" s="124"/>
    </row>
    <row r="3749" spans="13:19" x14ac:dyDescent="0.25">
      <c r="M3749" s="8"/>
      <c r="N3749" s="124"/>
      <c r="O3749" s="124"/>
      <c r="P3749" s="124"/>
      <c r="Q3749" s="124"/>
      <c r="R3749" s="124"/>
      <c r="S3749" s="124"/>
    </row>
    <row r="3750" spans="13:19" x14ac:dyDescent="0.25">
      <c r="M3750" s="8"/>
      <c r="N3750" s="124"/>
      <c r="O3750" s="124"/>
      <c r="P3750" s="124"/>
      <c r="Q3750" s="124"/>
      <c r="R3750" s="124"/>
      <c r="S3750" s="124"/>
    </row>
    <row r="3751" spans="13:19" x14ac:dyDescent="0.25">
      <c r="M3751" s="8"/>
      <c r="N3751" s="124"/>
      <c r="O3751" s="124"/>
      <c r="P3751" s="124"/>
      <c r="Q3751" s="124"/>
      <c r="R3751" s="124"/>
      <c r="S3751" s="124"/>
    </row>
    <row r="3752" spans="13:19" x14ac:dyDescent="0.25">
      <c r="M3752" s="8"/>
      <c r="N3752" s="124"/>
      <c r="O3752" s="124"/>
      <c r="P3752" s="124"/>
      <c r="Q3752" s="124"/>
      <c r="R3752" s="124"/>
      <c r="S3752" s="124"/>
    </row>
    <row r="3753" spans="13:19" x14ac:dyDescent="0.25">
      <c r="M3753" s="8"/>
      <c r="N3753" s="124"/>
      <c r="O3753" s="124"/>
      <c r="P3753" s="124"/>
      <c r="Q3753" s="124"/>
      <c r="R3753" s="124"/>
      <c r="S3753" s="124"/>
    </row>
    <row r="3754" spans="13:19" x14ac:dyDescent="0.25">
      <c r="M3754" s="8"/>
      <c r="N3754" s="124"/>
      <c r="O3754" s="124"/>
      <c r="P3754" s="124"/>
      <c r="Q3754" s="124"/>
      <c r="R3754" s="124"/>
      <c r="S3754" s="124"/>
    </row>
    <row r="3755" spans="13:19" x14ac:dyDescent="0.25">
      <c r="M3755" s="8"/>
      <c r="N3755" s="124"/>
      <c r="O3755" s="124"/>
      <c r="P3755" s="124"/>
      <c r="Q3755" s="124"/>
      <c r="R3755" s="124"/>
      <c r="S3755" s="124"/>
    </row>
    <row r="3756" spans="13:19" x14ac:dyDescent="0.25">
      <c r="M3756" s="8"/>
      <c r="N3756" s="124"/>
      <c r="O3756" s="124"/>
      <c r="P3756" s="124"/>
      <c r="Q3756" s="124"/>
      <c r="R3756" s="124"/>
      <c r="S3756" s="124"/>
    </row>
    <row r="3757" spans="13:19" x14ac:dyDescent="0.25">
      <c r="M3757" s="8"/>
      <c r="N3757" s="124"/>
      <c r="O3757" s="124"/>
      <c r="P3757" s="124"/>
      <c r="Q3757" s="124"/>
      <c r="R3757" s="124"/>
      <c r="S3757" s="124"/>
    </row>
    <row r="3758" spans="13:19" x14ac:dyDescent="0.25">
      <c r="M3758" s="8"/>
      <c r="N3758" s="124"/>
      <c r="O3758" s="124"/>
      <c r="P3758" s="124"/>
      <c r="Q3758" s="124"/>
      <c r="R3758" s="124"/>
      <c r="S3758" s="124"/>
    </row>
    <row r="3759" spans="13:19" x14ac:dyDescent="0.25">
      <c r="M3759" s="8"/>
      <c r="N3759" s="124"/>
      <c r="O3759" s="124"/>
      <c r="P3759" s="124"/>
      <c r="Q3759" s="124"/>
      <c r="R3759" s="124"/>
      <c r="S3759" s="124"/>
    </row>
    <row r="3760" spans="13:19" x14ac:dyDescent="0.25">
      <c r="M3760" s="8"/>
      <c r="N3760" s="124"/>
      <c r="O3760" s="124"/>
      <c r="P3760" s="124"/>
      <c r="Q3760" s="124"/>
      <c r="R3760" s="124"/>
      <c r="S3760" s="124"/>
    </row>
    <row r="3761" spans="13:19" x14ac:dyDescent="0.25">
      <c r="M3761" s="8"/>
      <c r="N3761" s="124"/>
      <c r="O3761" s="124"/>
      <c r="P3761" s="124"/>
      <c r="Q3761" s="124"/>
      <c r="R3761" s="124"/>
      <c r="S3761" s="124"/>
    </row>
    <row r="3762" spans="13:19" x14ac:dyDescent="0.25">
      <c r="M3762" s="8"/>
      <c r="N3762" s="124"/>
      <c r="O3762" s="124"/>
      <c r="P3762" s="124"/>
      <c r="Q3762" s="124"/>
      <c r="R3762" s="124"/>
      <c r="S3762" s="124"/>
    </row>
    <row r="3763" spans="13:19" x14ac:dyDescent="0.25">
      <c r="M3763" s="8"/>
      <c r="N3763" s="124"/>
      <c r="O3763" s="124"/>
      <c r="P3763" s="124"/>
      <c r="Q3763" s="124"/>
      <c r="R3763" s="124"/>
      <c r="S3763" s="124"/>
    </row>
    <row r="3764" spans="13:19" x14ac:dyDescent="0.25">
      <c r="M3764" s="8"/>
      <c r="N3764" s="124"/>
      <c r="O3764" s="124"/>
      <c r="P3764" s="124"/>
      <c r="Q3764" s="124"/>
      <c r="R3764" s="124"/>
      <c r="S3764" s="124"/>
    </row>
    <row r="3765" spans="13:19" x14ac:dyDescent="0.25">
      <c r="M3765" s="8"/>
      <c r="N3765" s="124"/>
      <c r="O3765" s="124"/>
      <c r="P3765" s="124"/>
      <c r="Q3765" s="124"/>
      <c r="R3765" s="124"/>
      <c r="S3765" s="124"/>
    </row>
    <row r="3766" spans="13:19" x14ac:dyDescent="0.25">
      <c r="M3766" s="8"/>
      <c r="N3766" s="124"/>
      <c r="O3766" s="124"/>
      <c r="P3766" s="124"/>
      <c r="Q3766" s="124"/>
      <c r="R3766" s="124"/>
      <c r="S3766" s="124"/>
    </row>
    <row r="3767" spans="13:19" x14ac:dyDescent="0.25">
      <c r="M3767" s="8"/>
      <c r="N3767" s="124"/>
      <c r="O3767" s="124"/>
      <c r="P3767" s="124"/>
      <c r="Q3767" s="124"/>
      <c r="R3767" s="124"/>
      <c r="S3767" s="124"/>
    </row>
    <row r="3768" spans="13:19" x14ac:dyDescent="0.25">
      <c r="M3768" s="8"/>
      <c r="N3768" s="124"/>
      <c r="O3768" s="124"/>
      <c r="P3768" s="124"/>
      <c r="Q3768" s="124"/>
      <c r="R3768" s="124"/>
      <c r="S3768" s="124"/>
    </row>
    <row r="3769" spans="13:19" x14ac:dyDescent="0.25">
      <c r="M3769" s="8"/>
      <c r="N3769" s="124"/>
      <c r="O3769" s="124"/>
      <c r="P3769" s="124"/>
      <c r="Q3769" s="124"/>
      <c r="R3769" s="124"/>
      <c r="S3769" s="124"/>
    </row>
    <row r="3770" spans="13:19" x14ac:dyDescent="0.25">
      <c r="M3770" s="8"/>
      <c r="N3770" s="124"/>
      <c r="O3770" s="124"/>
      <c r="P3770" s="124"/>
      <c r="Q3770" s="124"/>
      <c r="R3770" s="124"/>
      <c r="S3770" s="124"/>
    </row>
    <row r="3771" spans="13:19" x14ac:dyDescent="0.25">
      <c r="M3771" s="8"/>
      <c r="N3771" s="124"/>
      <c r="O3771" s="124"/>
      <c r="P3771" s="124"/>
      <c r="Q3771" s="124"/>
      <c r="R3771" s="124"/>
      <c r="S3771" s="124"/>
    </row>
    <row r="3772" spans="13:19" x14ac:dyDescent="0.25">
      <c r="M3772" s="8"/>
      <c r="N3772" s="124"/>
      <c r="O3772" s="124"/>
      <c r="P3772" s="124"/>
      <c r="Q3772" s="124"/>
      <c r="R3772" s="124"/>
      <c r="S3772" s="124"/>
    </row>
    <row r="3773" spans="13:19" x14ac:dyDescent="0.25">
      <c r="M3773" s="8"/>
      <c r="N3773" s="124"/>
      <c r="O3773" s="124"/>
      <c r="P3773" s="124"/>
      <c r="Q3773" s="124"/>
      <c r="R3773" s="124"/>
      <c r="S3773" s="124"/>
    </row>
    <row r="3774" spans="13:19" x14ac:dyDescent="0.25">
      <c r="M3774" s="8"/>
      <c r="N3774" s="124"/>
      <c r="O3774" s="124"/>
      <c r="P3774" s="124"/>
      <c r="Q3774" s="124"/>
      <c r="R3774" s="124"/>
      <c r="S3774" s="124"/>
    </row>
    <row r="3775" spans="13:19" x14ac:dyDescent="0.25">
      <c r="M3775" s="8"/>
      <c r="N3775" s="124"/>
      <c r="O3775" s="124"/>
      <c r="P3775" s="124"/>
      <c r="Q3775" s="124"/>
      <c r="R3775" s="124"/>
      <c r="S3775" s="124"/>
    </row>
    <row r="3776" spans="13:19" x14ac:dyDescent="0.25">
      <c r="M3776" s="8"/>
      <c r="N3776" s="124"/>
      <c r="O3776" s="124"/>
      <c r="P3776" s="124"/>
      <c r="Q3776" s="124"/>
      <c r="R3776" s="124"/>
      <c r="S3776" s="124"/>
    </row>
    <row r="3777" spans="13:19" x14ac:dyDescent="0.25">
      <c r="M3777" s="8"/>
      <c r="N3777" s="124"/>
      <c r="O3777" s="124"/>
      <c r="P3777" s="124"/>
      <c r="Q3777" s="124"/>
      <c r="R3777" s="124"/>
      <c r="S3777" s="124"/>
    </row>
    <row r="3778" spans="13:19" x14ac:dyDescent="0.25">
      <c r="M3778" s="8"/>
      <c r="N3778" s="124"/>
      <c r="O3778" s="124"/>
      <c r="P3778" s="124"/>
      <c r="Q3778" s="124"/>
      <c r="R3778" s="124"/>
      <c r="S3778" s="124"/>
    </row>
    <row r="3779" spans="13:19" x14ac:dyDescent="0.25">
      <c r="M3779" s="8"/>
      <c r="N3779" s="124"/>
      <c r="O3779" s="124"/>
      <c r="P3779" s="124"/>
      <c r="Q3779" s="124"/>
      <c r="R3779" s="124"/>
      <c r="S3779" s="124"/>
    </row>
    <row r="3780" spans="13:19" x14ac:dyDescent="0.25">
      <c r="M3780" s="8"/>
      <c r="N3780" s="124"/>
      <c r="O3780" s="124"/>
      <c r="P3780" s="124"/>
      <c r="Q3780" s="124"/>
      <c r="R3780" s="124"/>
      <c r="S3780" s="124"/>
    </row>
    <row r="3781" spans="13:19" x14ac:dyDescent="0.25">
      <c r="M3781" s="8"/>
      <c r="N3781" s="124"/>
      <c r="O3781" s="124"/>
      <c r="P3781" s="124"/>
      <c r="Q3781" s="124"/>
      <c r="R3781" s="124"/>
      <c r="S3781" s="124"/>
    </row>
    <row r="3782" spans="13:19" x14ac:dyDescent="0.25">
      <c r="M3782" s="8"/>
      <c r="N3782" s="124"/>
      <c r="O3782" s="124"/>
      <c r="P3782" s="124"/>
      <c r="Q3782" s="124"/>
      <c r="R3782" s="124"/>
      <c r="S3782" s="124"/>
    </row>
    <row r="3783" spans="13:19" x14ac:dyDescent="0.25">
      <c r="M3783" s="8"/>
      <c r="N3783" s="124"/>
      <c r="O3783" s="124"/>
      <c r="P3783" s="124"/>
      <c r="Q3783" s="124"/>
      <c r="R3783" s="124"/>
      <c r="S3783" s="124"/>
    </row>
    <row r="3784" spans="13:19" x14ac:dyDescent="0.25">
      <c r="M3784" s="8"/>
      <c r="N3784" s="124"/>
      <c r="O3784" s="124"/>
      <c r="P3784" s="124"/>
      <c r="Q3784" s="124"/>
      <c r="R3784" s="124"/>
      <c r="S3784" s="124"/>
    </row>
    <row r="3785" spans="13:19" x14ac:dyDescent="0.25">
      <c r="M3785" s="8"/>
      <c r="N3785" s="124"/>
      <c r="O3785" s="124"/>
      <c r="P3785" s="124"/>
      <c r="Q3785" s="124"/>
      <c r="R3785" s="124"/>
      <c r="S3785" s="124"/>
    </row>
    <row r="3786" spans="13:19" x14ac:dyDescent="0.25">
      <c r="M3786" s="8"/>
      <c r="N3786" s="124"/>
      <c r="O3786" s="124"/>
      <c r="P3786" s="124"/>
      <c r="Q3786" s="124"/>
      <c r="R3786" s="124"/>
      <c r="S3786" s="124"/>
    </row>
    <row r="3787" spans="13:19" x14ac:dyDescent="0.25">
      <c r="M3787" s="8"/>
      <c r="N3787" s="124"/>
      <c r="O3787" s="124"/>
      <c r="P3787" s="124"/>
      <c r="Q3787" s="124"/>
      <c r="R3787" s="124"/>
      <c r="S3787" s="124"/>
    </row>
    <row r="3788" spans="13:19" x14ac:dyDescent="0.25">
      <c r="M3788" s="8"/>
      <c r="N3788" s="124"/>
      <c r="O3788" s="124"/>
      <c r="P3788" s="124"/>
      <c r="Q3788" s="124"/>
      <c r="R3788" s="124"/>
      <c r="S3788" s="124"/>
    </row>
    <row r="3789" spans="13:19" x14ac:dyDescent="0.25">
      <c r="M3789" s="8"/>
      <c r="N3789" s="124"/>
      <c r="O3789" s="124"/>
      <c r="P3789" s="124"/>
      <c r="Q3789" s="124"/>
      <c r="R3789" s="124"/>
      <c r="S3789" s="124"/>
    </row>
    <row r="3790" spans="13:19" x14ac:dyDescent="0.25">
      <c r="M3790" s="8"/>
      <c r="N3790" s="124"/>
      <c r="O3790" s="124"/>
      <c r="P3790" s="124"/>
      <c r="Q3790" s="124"/>
      <c r="R3790" s="124"/>
      <c r="S3790" s="124"/>
    </row>
    <row r="3791" spans="13:19" x14ac:dyDescent="0.25">
      <c r="M3791" s="8"/>
      <c r="N3791" s="124"/>
      <c r="O3791" s="124"/>
      <c r="P3791" s="124"/>
      <c r="Q3791" s="124"/>
      <c r="R3791" s="124"/>
      <c r="S3791" s="124"/>
    </row>
    <row r="3792" spans="13:19" x14ac:dyDescent="0.25">
      <c r="M3792" s="8"/>
      <c r="N3792" s="124"/>
      <c r="O3792" s="124"/>
      <c r="P3792" s="124"/>
      <c r="Q3792" s="124"/>
      <c r="R3792" s="124"/>
      <c r="S3792" s="124"/>
    </row>
    <row r="3793" spans="13:19" x14ac:dyDescent="0.25">
      <c r="M3793" s="8"/>
      <c r="N3793" s="124"/>
      <c r="O3793" s="124"/>
      <c r="P3793" s="124"/>
      <c r="Q3793" s="124"/>
      <c r="R3793" s="124"/>
      <c r="S3793" s="124"/>
    </row>
    <row r="3794" spans="13:19" x14ac:dyDescent="0.25">
      <c r="M3794" s="8"/>
      <c r="N3794" s="124"/>
      <c r="O3794" s="124"/>
      <c r="P3794" s="124"/>
      <c r="Q3794" s="124"/>
      <c r="R3794" s="124"/>
      <c r="S3794" s="124"/>
    </row>
    <row r="3795" spans="13:19" x14ac:dyDescent="0.25">
      <c r="M3795" s="8"/>
      <c r="N3795" s="124"/>
      <c r="O3795" s="124"/>
      <c r="P3795" s="124"/>
      <c r="Q3795" s="124"/>
      <c r="R3795" s="124"/>
      <c r="S3795" s="124"/>
    </row>
    <row r="3796" spans="13:19" x14ac:dyDescent="0.25">
      <c r="M3796" s="8"/>
      <c r="N3796" s="124"/>
      <c r="O3796" s="124"/>
      <c r="P3796" s="124"/>
      <c r="Q3796" s="124"/>
      <c r="R3796" s="124"/>
      <c r="S3796" s="124"/>
    </row>
    <row r="3797" spans="13:19" x14ac:dyDescent="0.25">
      <c r="M3797" s="8"/>
      <c r="N3797" s="124"/>
      <c r="O3797" s="124"/>
      <c r="P3797" s="124"/>
      <c r="Q3797" s="124"/>
      <c r="R3797" s="124"/>
      <c r="S3797" s="124"/>
    </row>
    <row r="3798" spans="13:19" x14ac:dyDescent="0.25">
      <c r="M3798" s="8"/>
      <c r="N3798" s="124"/>
      <c r="O3798" s="124"/>
      <c r="P3798" s="124"/>
      <c r="Q3798" s="124"/>
      <c r="R3798" s="124"/>
      <c r="S3798" s="124"/>
    </row>
    <row r="3799" spans="13:19" x14ac:dyDescent="0.25">
      <c r="M3799" s="8"/>
      <c r="N3799" s="124"/>
      <c r="O3799" s="124"/>
      <c r="P3799" s="124"/>
      <c r="Q3799" s="124"/>
      <c r="R3799" s="124"/>
      <c r="S3799" s="124"/>
    </row>
    <row r="3800" spans="13:19" x14ac:dyDescent="0.25">
      <c r="M3800" s="8"/>
      <c r="N3800" s="124"/>
      <c r="O3800" s="124"/>
      <c r="P3800" s="124"/>
      <c r="Q3800" s="124"/>
      <c r="R3800" s="124"/>
      <c r="S3800" s="124"/>
    </row>
    <row r="3801" spans="13:19" x14ac:dyDescent="0.25">
      <c r="M3801" s="8"/>
      <c r="N3801" s="124"/>
      <c r="O3801" s="124"/>
      <c r="P3801" s="124"/>
      <c r="Q3801" s="124"/>
      <c r="R3801" s="124"/>
      <c r="S3801" s="124"/>
    </row>
    <row r="3802" spans="13:19" x14ac:dyDescent="0.25">
      <c r="M3802" s="8"/>
      <c r="N3802" s="124"/>
      <c r="O3802" s="124"/>
      <c r="P3802" s="124"/>
      <c r="Q3802" s="124"/>
      <c r="R3802" s="124"/>
      <c r="S3802" s="124"/>
    </row>
    <row r="3803" spans="13:19" x14ac:dyDescent="0.25">
      <c r="M3803" s="8"/>
      <c r="N3803" s="124"/>
      <c r="O3803" s="124"/>
      <c r="P3803" s="124"/>
      <c r="Q3803" s="124"/>
      <c r="R3803" s="124"/>
      <c r="S3803" s="124"/>
    </row>
    <row r="3804" spans="13:19" x14ac:dyDescent="0.25">
      <c r="M3804" s="8"/>
      <c r="N3804" s="124"/>
      <c r="O3804" s="124"/>
      <c r="P3804" s="124"/>
      <c r="Q3804" s="124"/>
      <c r="R3804" s="124"/>
      <c r="S3804" s="124"/>
    </row>
    <row r="3805" spans="13:19" x14ac:dyDescent="0.25">
      <c r="M3805" s="8"/>
      <c r="N3805" s="124"/>
      <c r="O3805" s="124"/>
      <c r="P3805" s="124"/>
      <c r="Q3805" s="124"/>
      <c r="R3805" s="124"/>
      <c r="S3805" s="124"/>
    </row>
    <row r="3806" spans="13:19" x14ac:dyDescent="0.25">
      <c r="M3806" s="8"/>
      <c r="N3806" s="124"/>
      <c r="O3806" s="124"/>
      <c r="P3806" s="124"/>
      <c r="Q3806" s="124"/>
      <c r="R3806" s="124"/>
      <c r="S3806" s="124"/>
    </row>
    <row r="3807" spans="13:19" x14ac:dyDescent="0.25">
      <c r="M3807" s="8"/>
      <c r="N3807" s="124"/>
      <c r="O3807" s="124"/>
      <c r="P3807" s="124"/>
      <c r="Q3807" s="124"/>
      <c r="R3807" s="124"/>
      <c r="S3807" s="124"/>
    </row>
    <row r="3808" spans="13:19" x14ac:dyDescent="0.25">
      <c r="M3808" s="8"/>
      <c r="N3808" s="124"/>
      <c r="O3808" s="124"/>
      <c r="P3808" s="124"/>
      <c r="Q3808" s="124"/>
      <c r="R3808" s="124"/>
      <c r="S3808" s="124"/>
    </row>
    <row r="3809" spans="13:19" x14ac:dyDescent="0.25">
      <c r="M3809" s="8"/>
      <c r="N3809" s="124"/>
      <c r="O3809" s="124"/>
      <c r="P3809" s="124"/>
      <c r="Q3809" s="124"/>
      <c r="R3809" s="124"/>
      <c r="S3809" s="124"/>
    </row>
    <row r="3810" spans="13:19" x14ac:dyDescent="0.25">
      <c r="M3810" s="8"/>
      <c r="N3810" s="124"/>
      <c r="O3810" s="124"/>
      <c r="P3810" s="124"/>
      <c r="Q3810" s="124"/>
      <c r="R3810" s="124"/>
      <c r="S3810" s="124"/>
    </row>
    <row r="3811" spans="13:19" x14ac:dyDescent="0.25">
      <c r="M3811" s="8"/>
      <c r="N3811" s="124"/>
      <c r="O3811" s="124"/>
      <c r="P3811" s="124"/>
      <c r="Q3811" s="124"/>
      <c r="R3811" s="124"/>
      <c r="S3811" s="124"/>
    </row>
    <row r="3812" spans="13:19" x14ac:dyDescent="0.25">
      <c r="M3812" s="8"/>
      <c r="N3812" s="124"/>
      <c r="O3812" s="124"/>
      <c r="P3812" s="124"/>
      <c r="Q3812" s="124"/>
      <c r="R3812" s="124"/>
      <c r="S3812" s="124"/>
    </row>
    <row r="3813" spans="13:19" x14ac:dyDescent="0.25">
      <c r="M3813" s="8"/>
      <c r="N3813" s="124"/>
      <c r="O3813" s="124"/>
      <c r="P3813" s="124"/>
      <c r="Q3813" s="124"/>
      <c r="R3813" s="124"/>
      <c r="S3813" s="124"/>
    </row>
    <row r="3814" spans="13:19" x14ac:dyDescent="0.25">
      <c r="M3814" s="8"/>
      <c r="N3814" s="124"/>
      <c r="O3814" s="124"/>
      <c r="P3814" s="124"/>
      <c r="Q3814" s="124"/>
      <c r="R3814" s="124"/>
      <c r="S3814" s="124"/>
    </row>
    <row r="3815" spans="13:19" x14ac:dyDescent="0.25">
      <c r="M3815" s="8"/>
      <c r="N3815" s="124"/>
      <c r="O3815" s="124"/>
      <c r="P3815" s="124"/>
      <c r="Q3815" s="124"/>
      <c r="R3815" s="124"/>
      <c r="S3815" s="124"/>
    </row>
    <row r="3816" spans="13:19" x14ac:dyDescent="0.25">
      <c r="M3816" s="8"/>
      <c r="N3816" s="124"/>
      <c r="O3816" s="124"/>
      <c r="P3816" s="124"/>
      <c r="Q3816" s="124"/>
      <c r="R3816" s="124"/>
      <c r="S3816" s="124"/>
    </row>
    <row r="3817" spans="13:19" x14ac:dyDescent="0.25">
      <c r="M3817" s="8"/>
      <c r="N3817" s="124"/>
      <c r="O3817" s="124"/>
      <c r="P3817" s="124"/>
      <c r="Q3817" s="124"/>
      <c r="R3817" s="124"/>
      <c r="S3817" s="124"/>
    </row>
    <row r="3818" spans="13:19" x14ac:dyDescent="0.25">
      <c r="M3818" s="8"/>
      <c r="N3818" s="124"/>
      <c r="O3818" s="124"/>
      <c r="P3818" s="124"/>
      <c r="Q3818" s="124"/>
      <c r="R3818" s="124"/>
      <c r="S3818" s="124"/>
    </row>
    <row r="3819" spans="13:19" x14ac:dyDescent="0.25">
      <c r="M3819" s="8"/>
      <c r="N3819" s="124"/>
      <c r="O3819" s="124"/>
      <c r="P3819" s="124"/>
      <c r="Q3819" s="124"/>
      <c r="R3819" s="124"/>
      <c r="S3819" s="124"/>
    </row>
    <row r="3820" spans="13:19" x14ac:dyDescent="0.25">
      <c r="M3820" s="8"/>
      <c r="N3820" s="124"/>
      <c r="O3820" s="124"/>
      <c r="P3820" s="124"/>
      <c r="Q3820" s="124"/>
      <c r="R3820" s="124"/>
      <c r="S3820" s="124"/>
    </row>
    <row r="3821" spans="13:19" x14ac:dyDescent="0.25">
      <c r="M3821" s="8"/>
      <c r="N3821" s="124"/>
      <c r="O3821" s="124"/>
      <c r="P3821" s="124"/>
      <c r="Q3821" s="124"/>
      <c r="R3821" s="124"/>
      <c r="S3821" s="124"/>
    </row>
    <row r="3822" spans="13:19" x14ac:dyDescent="0.25">
      <c r="M3822" s="8"/>
      <c r="N3822" s="124"/>
      <c r="O3822" s="124"/>
      <c r="P3822" s="124"/>
      <c r="Q3822" s="124"/>
      <c r="R3822" s="124"/>
      <c r="S3822" s="124"/>
    </row>
    <row r="3823" spans="13:19" x14ac:dyDescent="0.25">
      <c r="M3823" s="8"/>
      <c r="N3823" s="124"/>
      <c r="O3823" s="124"/>
      <c r="P3823" s="124"/>
      <c r="Q3823" s="124"/>
      <c r="R3823" s="124"/>
      <c r="S3823" s="124"/>
    </row>
    <row r="3824" spans="13:19" x14ac:dyDescent="0.25">
      <c r="M3824" s="8"/>
      <c r="N3824" s="124"/>
      <c r="O3824" s="124"/>
      <c r="P3824" s="124"/>
      <c r="Q3824" s="124"/>
      <c r="R3824" s="124"/>
      <c r="S3824" s="124"/>
    </row>
    <row r="3825" spans="13:19" x14ac:dyDescent="0.25">
      <c r="M3825" s="8"/>
      <c r="N3825" s="124"/>
      <c r="O3825" s="124"/>
      <c r="P3825" s="124"/>
      <c r="Q3825" s="124"/>
      <c r="R3825" s="124"/>
      <c r="S3825" s="124"/>
    </row>
    <row r="3826" spans="13:19" x14ac:dyDescent="0.25">
      <c r="M3826" s="8"/>
      <c r="N3826" s="124"/>
      <c r="O3826" s="124"/>
      <c r="P3826" s="124"/>
      <c r="Q3826" s="124"/>
      <c r="R3826" s="124"/>
      <c r="S3826" s="124"/>
    </row>
    <row r="3827" spans="13:19" x14ac:dyDescent="0.25">
      <c r="M3827" s="8"/>
      <c r="N3827" s="124"/>
      <c r="O3827" s="124"/>
      <c r="P3827" s="124"/>
      <c r="Q3827" s="124"/>
      <c r="R3827" s="124"/>
      <c r="S3827" s="124"/>
    </row>
    <row r="3828" spans="13:19" x14ac:dyDescent="0.25">
      <c r="M3828" s="8"/>
      <c r="N3828" s="124"/>
      <c r="O3828" s="124"/>
      <c r="P3828" s="124"/>
      <c r="Q3828" s="124"/>
      <c r="R3828" s="124"/>
      <c r="S3828" s="124"/>
    </row>
    <row r="3829" spans="13:19" x14ac:dyDescent="0.25">
      <c r="M3829" s="8"/>
      <c r="N3829" s="124"/>
      <c r="O3829" s="124"/>
      <c r="P3829" s="124"/>
      <c r="Q3829" s="124"/>
      <c r="R3829" s="124"/>
      <c r="S3829" s="124"/>
    </row>
    <row r="3830" spans="13:19" x14ac:dyDescent="0.25">
      <c r="M3830" s="8"/>
      <c r="N3830" s="124"/>
      <c r="O3830" s="124"/>
      <c r="P3830" s="124"/>
      <c r="Q3830" s="124"/>
      <c r="R3830" s="124"/>
      <c r="S3830" s="124"/>
    </row>
    <row r="3831" spans="13:19" x14ac:dyDescent="0.25">
      <c r="M3831" s="8"/>
      <c r="N3831" s="124"/>
      <c r="O3831" s="124"/>
      <c r="P3831" s="124"/>
      <c r="Q3831" s="124"/>
      <c r="R3831" s="124"/>
      <c r="S3831" s="124"/>
    </row>
    <row r="3832" spans="13:19" x14ac:dyDescent="0.25">
      <c r="M3832" s="8"/>
      <c r="N3832" s="124"/>
      <c r="O3832" s="124"/>
      <c r="P3832" s="124"/>
      <c r="Q3832" s="124"/>
      <c r="R3832" s="124"/>
      <c r="S3832" s="124"/>
    </row>
    <row r="3833" spans="13:19" x14ac:dyDescent="0.25">
      <c r="M3833" s="8"/>
      <c r="N3833" s="124"/>
      <c r="O3833" s="124"/>
      <c r="P3833" s="124"/>
      <c r="Q3833" s="124"/>
      <c r="R3833" s="124"/>
      <c r="S3833" s="124"/>
    </row>
    <row r="3834" spans="13:19" x14ac:dyDescent="0.25">
      <c r="M3834" s="8"/>
      <c r="N3834" s="124"/>
      <c r="O3834" s="124"/>
      <c r="P3834" s="124"/>
      <c r="Q3834" s="124"/>
      <c r="R3834" s="124"/>
      <c r="S3834" s="124"/>
    </row>
    <row r="3835" spans="13:19" x14ac:dyDescent="0.25">
      <c r="M3835" s="8"/>
      <c r="N3835" s="124"/>
      <c r="O3835" s="124"/>
      <c r="P3835" s="124"/>
      <c r="Q3835" s="124"/>
      <c r="R3835" s="124"/>
      <c r="S3835" s="124"/>
    </row>
    <row r="3836" spans="13:19" x14ac:dyDescent="0.25">
      <c r="M3836" s="8"/>
      <c r="N3836" s="124"/>
      <c r="O3836" s="124"/>
      <c r="P3836" s="124"/>
      <c r="Q3836" s="124"/>
      <c r="R3836" s="124"/>
      <c r="S3836" s="124"/>
    </row>
    <row r="3837" spans="13:19" x14ac:dyDescent="0.25">
      <c r="M3837" s="8"/>
      <c r="N3837" s="124"/>
      <c r="O3837" s="124"/>
      <c r="P3837" s="124"/>
      <c r="Q3837" s="124"/>
      <c r="R3837" s="124"/>
      <c r="S3837" s="124"/>
    </row>
    <row r="3838" spans="13:19" x14ac:dyDescent="0.25">
      <c r="M3838" s="8"/>
      <c r="N3838" s="124"/>
      <c r="O3838" s="124"/>
      <c r="P3838" s="124"/>
      <c r="Q3838" s="124"/>
      <c r="R3838" s="124"/>
      <c r="S3838" s="124"/>
    </row>
    <row r="3839" spans="13:19" x14ac:dyDescent="0.25">
      <c r="M3839" s="8"/>
      <c r="N3839" s="124"/>
      <c r="O3839" s="124"/>
      <c r="P3839" s="124"/>
      <c r="Q3839" s="124"/>
      <c r="R3839" s="124"/>
      <c r="S3839" s="124"/>
    </row>
    <row r="3840" spans="13:19" x14ac:dyDescent="0.25">
      <c r="M3840" s="8"/>
      <c r="N3840" s="124"/>
      <c r="O3840" s="124"/>
      <c r="P3840" s="124"/>
      <c r="Q3840" s="124"/>
      <c r="R3840" s="124"/>
      <c r="S3840" s="124"/>
    </row>
    <row r="3841" spans="13:19" x14ac:dyDescent="0.25">
      <c r="M3841" s="8"/>
      <c r="N3841" s="124"/>
      <c r="O3841" s="124"/>
      <c r="P3841" s="124"/>
      <c r="Q3841" s="124"/>
      <c r="R3841" s="124"/>
      <c r="S3841" s="124"/>
    </row>
    <row r="3842" spans="13:19" x14ac:dyDescent="0.25">
      <c r="M3842" s="8"/>
      <c r="N3842" s="124"/>
      <c r="O3842" s="124"/>
      <c r="P3842" s="124"/>
      <c r="Q3842" s="124"/>
      <c r="R3842" s="124"/>
      <c r="S3842" s="124"/>
    </row>
    <row r="3843" spans="13:19" x14ac:dyDescent="0.25">
      <c r="M3843" s="8"/>
      <c r="N3843" s="124"/>
      <c r="O3843" s="124"/>
      <c r="P3843" s="124"/>
      <c r="Q3843" s="124"/>
      <c r="R3843" s="124"/>
      <c r="S3843" s="124"/>
    </row>
    <row r="3844" spans="13:19" x14ac:dyDescent="0.25">
      <c r="M3844" s="8"/>
      <c r="N3844" s="124"/>
      <c r="O3844" s="124"/>
      <c r="P3844" s="124"/>
      <c r="Q3844" s="124"/>
      <c r="R3844" s="124"/>
      <c r="S3844" s="124"/>
    </row>
    <row r="3845" spans="13:19" x14ac:dyDescent="0.25">
      <c r="M3845" s="8"/>
      <c r="N3845" s="124"/>
      <c r="O3845" s="124"/>
      <c r="P3845" s="124"/>
      <c r="Q3845" s="124"/>
      <c r="R3845" s="124"/>
      <c r="S3845" s="124"/>
    </row>
    <row r="3846" spans="13:19" x14ac:dyDescent="0.25">
      <c r="M3846" s="8"/>
      <c r="N3846" s="124"/>
      <c r="O3846" s="124"/>
      <c r="P3846" s="124"/>
      <c r="Q3846" s="124"/>
      <c r="R3846" s="124"/>
      <c r="S3846" s="124"/>
    </row>
    <row r="3847" spans="13:19" x14ac:dyDescent="0.25">
      <c r="M3847" s="8"/>
      <c r="N3847" s="124"/>
      <c r="O3847" s="124"/>
      <c r="P3847" s="124"/>
      <c r="Q3847" s="124"/>
      <c r="R3847" s="124"/>
      <c r="S3847" s="124"/>
    </row>
    <row r="3848" spans="13:19" x14ac:dyDescent="0.25">
      <c r="M3848" s="8"/>
      <c r="N3848" s="124"/>
      <c r="O3848" s="124"/>
      <c r="P3848" s="124"/>
      <c r="Q3848" s="124"/>
      <c r="R3848" s="124"/>
      <c r="S3848" s="124"/>
    </row>
    <row r="3849" spans="13:19" x14ac:dyDescent="0.25">
      <c r="M3849" s="8"/>
      <c r="N3849" s="124"/>
      <c r="O3849" s="124"/>
      <c r="P3849" s="124"/>
      <c r="Q3849" s="124"/>
      <c r="R3849" s="124"/>
      <c r="S3849" s="124"/>
    </row>
    <row r="3850" spans="13:19" x14ac:dyDescent="0.25">
      <c r="M3850" s="8"/>
      <c r="N3850" s="124"/>
      <c r="O3850" s="124"/>
      <c r="P3850" s="124"/>
      <c r="Q3850" s="124"/>
      <c r="R3850" s="124"/>
      <c r="S3850" s="124"/>
    </row>
    <row r="3851" spans="13:19" x14ac:dyDescent="0.25">
      <c r="M3851" s="8"/>
      <c r="N3851" s="124"/>
      <c r="O3851" s="124"/>
      <c r="P3851" s="124"/>
      <c r="Q3851" s="124"/>
      <c r="R3851" s="124"/>
      <c r="S3851" s="124"/>
    </row>
    <row r="3852" spans="13:19" x14ac:dyDescent="0.25">
      <c r="M3852" s="8"/>
      <c r="N3852" s="124"/>
      <c r="O3852" s="124"/>
      <c r="P3852" s="124"/>
      <c r="Q3852" s="124"/>
      <c r="R3852" s="124"/>
      <c r="S3852" s="124"/>
    </row>
    <row r="3853" spans="13:19" x14ac:dyDescent="0.25">
      <c r="M3853" s="8"/>
      <c r="N3853" s="124"/>
      <c r="O3853" s="124"/>
      <c r="P3853" s="124"/>
      <c r="Q3853" s="124"/>
      <c r="R3853" s="124"/>
      <c r="S3853" s="124"/>
    </row>
    <row r="3854" spans="13:19" x14ac:dyDescent="0.25">
      <c r="M3854" s="8"/>
      <c r="N3854" s="124"/>
      <c r="O3854" s="124"/>
      <c r="P3854" s="124"/>
      <c r="Q3854" s="124"/>
      <c r="R3854" s="124"/>
      <c r="S3854" s="124"/>
    </row>
    <row r="3855" spans="13:19" x14ac:dyDescent="0.25">
      <c r="M3855" s="8"/>
      <c r="N3855" s="124"/>
      <c r="O3855" s="124"/>
      <c r="P3855" s="124"/>
      <c r="Q3855" s="124"/>
      <c r="R3855" s="124"/>
      <c r="S3855" s="124"/>
    </row>
    <row r="3856" spans="13:19" x14ac:dyDescent="0.25">
      <c r="M3856" s="8"/>
      <c r="N3856" s="124"/>
      <c r="O3856" s="124"/>
      <c r="P3856" s="124"/>
      <c r="Q3856" s="124"/>
      <c r="R3856" s="124"/>
      <c r="S3856" s="124"/>
    </row>
    <row r="3857" spans="13:19" x14ac:dyDescent="0.25">
      <c r="M3857" s="8"/>
      <c r="N3857" s="124"/>
      <c r="O3857" s="124"/>
      <c r="P3857" s="124"/>
      <c r="Q3857" s="124"/>
      <c r="R3857" s="124"/>
      <c r="S3857" s="124"/>
    </row>
    <row r="3858" spans="13:19" x14ac:dyDescent="0.25">
      <c r="M3858" s="8"/>
      <c r="N3858" s="124"/>
      <c r="O3858" s="124"/>
      <c r="P3858" s="124"/>
      <c r="Q3858" s="124"/>
      <c r="R3858" s="124"/>
      <c r="S3858" s="124"/>
    </row>
    <row r="3859" spans="13:19" x14ac:dyDescent="0.25">
      <c r="M3859" s="8"/>
      <c r="N3859" s="124"/>
      <c r="O3859" s="124"/>
      <c r="P3859" s="124"/>
      <c r="Q3859" s="124"/>
      <c r="R3859" s="124"/>
      <c r="S3859" s="124"/>
    </row>
    <row r="3860" spans="13:19" x14ac:dyDescent="0.25">
      <c r="M3860" s="8"/>
      <c r="N3860" s="124"/>
      <c r="O3860" s="124"/>
      <c r="P3860" s="124"/>
      <c r="Q3860" s="124"/>
      <c r="R3860" s="124"/>
      <c r="S3860" s="124"/>
    </row>
    <row r="3861" spans="13:19" x14ac:dyDescent="0.25">
      <c r="M3861" s="8"/>
      <c r="N3861" s="124"/>
      <c r="O3861" s="124"/>
      <c r="P3861" s="124"/>
      <c r="Q3861" s="124"/>
      <c r="R3861" s="124"/>
      <c r="S3861" s="124"/>
    </row>
    <row r="3862" spans="13:19" x14ac:dyDescent="0.25">
      <c r="M3862" s="8"/>
      <c r="N3862" s="124"/>
      <c r="O3862" s="124"/>
      <c r="P3862" s="124"/>
      <c r="Q3862" s="124"/>
      <c r="R3862" s="124"/>
      <c r="S3862" s="124"/>
    </row>
    <row r="3863" spans="13:19" x14ac:dyDescent="0.25">
      <c r="M3863" s="8"/>
      <c r="N3863" s="124"/>
      <c r="O3863" s="124"/>
      <c r="P3863" s="124"/>
      <c r="Q3863" s="124"/>
      <c r="R3863" s="124"/>
      <c r="S3863" s="124"/>
    </row>
    <row r="3864" spans="13:19" x14ac:dyDescent="0.25">
      <c r="M3864" s="8"/>
      <c r="N3864" s="124"/>
      <c r="O3864" s="124"/>
      <c r="P3864" s="124"/>
      <c r="Q3864" s="124"/>
      <c r="R3864" s="124"/>
      <c r="S3864" s="124"/>
    </row>
    <row r="3865" spans="13:19" x14ac:dyDescent="0.25">
      <c r="M3865" s="8"/>
      <c r="N3865" s="124"/>
      <c r="O3865" s="124"/>
      <c r="P3865" s="124"/>
      <c r="Q3865" s="124"/>
      <c r="R3865" s="124"/>
      <c r="S3865" s="124"/>
    </row>
    <row r="3866" spans="13:19" x14ac:dyDescent="0.25">
      <c r="M3866" s="8"/>
      <c r="N3866" s="124"/>
      <c r="O3866" s="124"/>
      <c r="P3866" s="124"/>
      <c r="Q3866" s="124"/>
      <c r="R3866" s="124"/>
      <c r="S3866" s="124"/>
    </row>
    <row r="3867" spans="13:19" x14ac:dyDescent="0.25">
      <c r="M3867" s="8"/>
      <c r="N3867" s="124"/>
      <c r="O3867" s="124"/>
      <c r="P3867" s="124"/>
      <c r="Q3867" s="124"/>
      <c r="R3867" s="124"/>
      <c r="S3867" s="124"/>
    </row>
    <row r="3868" spans="13:19" x14ac:dyDescent="0.25">
      <c r="M3868" s="8"/>
      <c r="N3868" s="124"/>
      <c r="O3868" s="124"/>
      <c r="P3868" s="124"/>
      <c r="Q3868" s="124"/>
      <c r="R3868" s="124"/>
      <c r="S3868" s="124"/>
    </row>
    <row r="3869" spans="13:19" x14ac:dyDescent="0.25">
      <c r="M3869" s="8"/>
      <c r="N3869" s="124"/>
      <c r="O3869" s="124"/>
      <c r="P3869" s="124"/>
      <c r="Q3869" s="124"/>
      <c r="R3869" s="124"/>
      <c r="S3869" s="124"/>
    </row>
    <row r="3870" spans="13:19" x14ac:dyDescent="0.25">
      <c r="M3870" s="8"/>
      <c r="N3870" s="124"/>
      <c r="O3870" s="124"/>
      <c r="P3870" s="124"/>
      <c r="Q3870" s="124"/>
      <c r="R3870" s="124"/>
      <c r="S3870" s="124"/>
    </row>
    <row r="3871" spans="13:19" x14ac:dyDescent="0.25">
      <c r="M3871" s="8"/>
      <c r="N3871" s="124"/>
      <c r="O3871" s="124"/>
      <c r="P3871" s="124"/>
      <c r="Q3871" s="124"/>
      <c r="R3871" s="124"/>
      <c r="S3871" s="124"/>
    </row>
    <row r="3872" spans="13:19" x14ac:dyDescent="0.25">
      <c r="M3872" s="8"/>
      <c r="N3872" s="124"/>
      <c r="O3872" s="124"/>
      <c r="P3872" s="124"/>
      <c r="Q3872" s="124"/>
      <c r="R3872" s="124"/>
      <c r="S3872" s="124"/>
    </row>
    <row r="3873" spans="13:19" x14ac:dyDescent="0.25">
      <c r="M3873" s="8"/>
      <c r="N3873" s="124"/>
      <c r="O3873" s="124"/>
      <c r="P3873" s="124"/>
      <c r="Q3873" s="124"/>
      <c r="R3873" s="124"/>
      <c r="S3873" s="124"/>
    </row>
    <row r="3874" spans="13:19" x14ac:dyDescent="0.25">
      <c r="M3874" s="8"/>
      <c r="N3874" s="124"/>
      <c r="O3874" s="124"/>
      <c r="P3874" s="124"/>
      <c r="Q3874" s="124"/>
      <c r="R3874" s="124"/>
      <c r="S3874" s="124"/>
    </row>
    <row r="3875" spans="13:19" x14ac:dyDescent="0.25">
      <c r="M3875" s="8"/>
      <c r="N3875" s="124"/>
      <c r="O3875" s="124"/>
      <c r="P3875" s="124"/>
      <c r="Q3875" s="124"/>
      <c r="R3875" s="124"/>
      <c r="S3875" s="124"/>
    </row>
    <row r="3876" spans="13:19" x14ac:dyDescent="0.25">
      <c r="M3876" s="8"/>
      <c r="N3876" s="124"/>
      <c r="O3876" s="124"/>
      <c r="P3876" s="124"/>
      <c r="Q3876" s="124"/>
      <c r="R3876" s="124"/>
      <c r="S3876" s="124"/>
    </row>
    <row r="3877" spans="13:19" x14ac:dyDescent="0.25">
      <c r="M3877" s="8"/>
      <c r="N3877" s="124"/>
      <c r="O3877" s="124"/>
      <c r="P3877" s="124"/>
      <c r="Q3877" s="124"/>
      <c r="R3877" s="124"/>
      <c r="S3877" s="124"/>
    </row>
    <row r="3878" spans="13:19" x14ac:dyDescent="0.25">
      <c r="M3878" s="8"/>
      <c r="N3878" s="124"/>
      <c r="O3878" s="124"/>
      <c r="P3878" s="124"/>
      <c r="Q3878" s="124"/>
      <c r="R3878" s="124"/>
      <c r="S3878" s="124"/>
    </row>
    <row r="3879" spans="13:19" x14ac:dyDescent="0.25">
      <c r="M3879" s="8"/>
      <c r="N3879" s="124"/>
      <c r="O3879" s="124"/>
      <c r="P3879" s="124"/>
      <c r="Q3879" s="124"/>
      <c r="R3879" s="124"/>
      <c r="S3879" s="124"/>
    </row>
    <row r="3880" spans="13:19" x14ac:dyDescent="0.25">
      <c r="M3880" s="8"/>
      <c r="N3880" s="124"/>
      <c r="O3880" s="124"/>
      <c r="P3880" s="124"/>
      <c r="Q3880" s="124"/>
      <c r="R3880" s="124"/>
      <c r="S3880" s="124"/>
    </row>
    <row r="3881" spans="13:19" x14ac:dyDescent="0.25">
      <c r="M3881" s="8"/>
      <c r="N3881" s="124"/>
      <c r="O3881" s="124"/>
      <c r="P3881" s="124"/>
      <c r="Q3881" s="124"/>
      <c r="R3881" s="124"/>
      <c r="S3881" s="124"/>
    </row>
    <row r="3882" spans="13:19" x14ac:dyDescent="0.25">
      <c r="M3882" s="8"/>
      <c r="N3882" s="124"/>
      <c r="O3882" s="124"/>
      <c r="P3882" s="124"/>
      <c r="Q3882" s="124"/>
      <c r="R3882" s="124"/>
      <c r="S3882" s="124"/>
    </row>
    <row r="3883" spans="13:19" x14ac:dyDescent="0.25">
      <c r="M3883" s="8"/>
      <c r="N3883" s="124"/>
      <c r="O3883" s="124"/>
      <c r="P3883" s="124"/>
      <c r="Q3883" s="124"/>
      <c r="R3883" s="124"/>
      <c r="S3883" s="124"/>
    </row>
    <row r="3884" spans="13:19" x14ac:dyDescent="0.25">
      <c r="M3884" s="8"/>
      <c r="N3884" s="124"/>
      <c r="O3884" s="124"/>
      <c r="P3884" s="124"/>
      <c r="Q3884" s="124"/>
      <c r="R3884" s="124"/>
      <c r="S3884" s="124"/>
    </row>
    <row r="3885" spans="13:19" x14ac:dyDescent="0.25">
      <c r="M3885" s="8"/>
      <c r="N3885" s="124"/>
      <c r="O3885" s="124"/>
      <c r="P3885" s="124"/>
      <c r="Q3885" s="124"/>
      <c r="R3885" s="124"/>
      <c r="S3885" s="124"/>
    </row>
    <row r="3886" spans="13:19" x14ac:dyDescent="0.25">
      <c r="M3886" s="8"/>
      <c r="N3886" s="124"/>
      <c r="O3886" s="124"/>
      <c r="P3886" s="124"/>
      <c r="Q3886" s="124"/>
      <c r="R3886" s="124"/>
      <c r="S3886" s="124"/>
    </row>
    <row r="3887" spans="13:19" x14ac:dyDescent="0.25">
      <c r="M3887" s="8"/>
      <c r="N3887" s="124"/>
      <c r="O3887" s="124"/>
      <c r="P3887" s="124"/>
      <c r="Q3887" s="124"/>
      <c r="R3887" s="124"/>
      <c r="S3887" s="124"/>
    </row>
    <row r="3888" spans="13:19" x14ac:dyDescent="0.25">
      <c r="M3888" s="8"/>
      <c r="N3888" s="124"/>
      <c r="O3888" s="124"/>
      <c r="P3888" s="124"/>
      <c r="Q3888" s="124"/>
      <c r="R3888" s="124"/>
      <c r="S3888" s="124"/>
    </row>
    <row r="3889" spans="13:19" x14ac:dyDescent="0.25">
      <c r="M3889" s="8"/>
      <c r="N3889" s="124"/>
      <c r="O3889" s="124"/>
      <c r="P3889" s="124"/>
      <c r="Q3889" s="124"/>
      <c r="R3889" s="124"/>
      <c r="S3889" s="124"/>
    </row>
    <row r="3890" spans="13:19" x14ac:dyDescent="0.25">
      <c r="M3890" s="8"/>
      <c r="N3890" s="124"/>
      <c r="O3890" s="124"/>
      <c r="P3890" s="124"/>
      <c r="Q3890" s="124"/>
      <c r="R3890" s="124"/>
      <c r="S3890" s="124"/>
    </row>
    <row r="3891" spans="13:19" x14ac:dyDescent="0.25">
      <c r="M3891" s="8"/>
      <c r="N3891" s="124"/>
      <c r="O3891" s="124"/>
      <c r="P3891" s="124"/>
      <c r="Q3891" s="124"/>
      <c r="R3891" s="124"/>
      <c r="S3891" s="124"/>
    </row>
    <row r="3892" spans="13:19" x14ac:dyDescent="0.25">
      <c r="M3892" s="8"/>
      <c r="N3892" s="124"/>
      <c r="O3892" s="124"/>
      <c r="P3892" s="124"/>
      <c r="Q3892" s="124"/>
      <c r="R3892" s="124"/>
      <c r="S3892" s="124"/>
    </row>
    <row r="3893" spans="13:19" x14ac:dyDescent="0.25">
      <c r="M3893" s="8"/>
      <c r="N3893" s="124"/>
      <c r="O3893" s="124"/>
      <c r="P3893" s="124"/>
      <c r="Q3893" s="124"/>
      <c r="R3893" s="124"/>
      <c r="S3893" s="124"/>
    </row>
    <row r="3894" spans="13:19" x14ac:dyDescent="0.25">
      <c r="M3894" s="8"/>
      <c r="N3894" s="124"/>
      <c r="O3894" s="124"/>
      <c r="P3894" s="124"/>
      <c r="Q3894" s="124"/>
      <c r="R3894" s="124"/>
      <c r="S3894" s="124"/>
    </row>
    <row r="3895" spans="13:19" x14ac:dyDescent="0.25">
      <c r="M3895" s="8"/>
      <c r="N3895" s="124"/>
      <c r="O3895" s="124"/>
      <c r="P3895" s="124"/>
      <c r="Q3895" s="124"/>
      <c r="R3895" s="124"/>
      <c r="S3895" s="124"/>
    </row>
    <row r="3896" spans="13:19" x14ac:dyDescent="0.25">
      <c r="M3896" s="8"/>
      <c r="N3896" s="124"/>
      <c r="O3896" s="124"/>
      <c r="P3896" s="124"/>
      <c r="Q3896" s="124"/>
      <c r="R3896" s="124"/>
      <c r="S3896" s="124"/>
    </row>
    <row r="3897" spans="13:19" x14ac:dyDescent="0.25">
      <c r="M3897" s="8"/>
      <c r="N3897" s="124"/>
      <c r="O3897" s="124"/>
      <c r="P3897" s="124"/>
      <c r="Q3897" s="124"/>
      <c r="R3897" s="124"/>
      <c r="S3897" s="124"/>
    </row>
    <row r="3898" spans="13:19" x14ac:dyDescent="0.25">
      <c r="M3898" s="8"/>
      <c r="N3898" s="124"/>
      <c r="O3898" s="124"/>
      <c r="P3898" s="124"/>
      <c r="Q3898" s="124"/>
      <c r="R3898" s="124"/>
      <c r="S3898" s="124"/>
    </row>
    <row r="3899" spans="13:19" x14ac:dyDescent="0.25">
      <c r="M3899" s="8"/>
      <c r="N3899" s="124"/>
      <c r="O3899" s="124"/>
      <c r="P3899" s="124"/>
      <c r="Q3899" s="124"/>
      <c r="R3899" s="124"/>
      <c r="S3899" s="124"/>
    </row>
    <row r="3900" spans="13:19" x14ac:dyDescent="0.25">
      <c r="M3900" s="8"/>
      <c r="N3900" s="124"/>
      <c r="O3900" s="124"/>
      <c r="P3900" s="124"/>
      <c r="Q3900" s="124"/>
      <c r="R3900" s="124"/>
      <c r="S3900" s="124"/>
    </row>
    <row r="3901" spans="13:19" x14ac:dyDescent="0.25">
      <c r="M3901" s="8"/>
      <c r="N3901" s="124"/>
      <c r="O3901" s="124"/>
      <c r="P3901" s="124"/>
      <c r="Q3901" s="124"/>
      <c r="R3901" s="124"/>
      <c r="S3901" s="124"/>
    </row>
    <row r="3902" spans="13:19" x14ac:dyDescent="0.25">
      <c r="M3902" s="8"/>
      <c r="N3902" s="124"/>
      <c r="O3902" s="124"/>
      <c r="P3902" s="124"/>
      <c r="Q3902" s="124"/>
      <c r="R3902" s="124"/>
      <c r="S3902" s="124"/>
    </row>
    <row r="3903" spans="13:19" x14ac:dyDescent="0.25">
      <c r="M3903" s="8"/>
      <c r="N3903" s="124"/>
      <c r="O3903" s="124"/>
      <c r="P3903" s="124"/>
      <c r="Q3903" s="124"/>
      <c r="R3903" s="124"/>
      <c r="S3903" s="124"/>
    </row>
    <row r="3904" spans="13:19" x14ac:dyDescent="0.25">
      <c r="M3904" s="8"/>
      <c r="N3904" s="124"/>
      <c r="O3904" s="124"/>
      <c r="P3904" s="124"/>
      <c r="Q3904" s="124"/>
      <c r="R3904" s="124"/>
      <c r="S3904" s="124"/>
    </row>
    <row r="3905" spans="13:19" x14ac:dyDescent="0.25">
      <c r="M3905" s="8"/>
      <c r="N3905" s="124"/>
      <c r="O3905" s="124"/>
      <c r="P3905" s="124"/>
      <c r="Q3905" s="124"/>
      <c r="R3905" s="124"/>
      <c r="S3905" s="124"/>
    </row>
    <row r="3906" spans="13:19" x14ac:dyDescent="0.25">
      <c r="M3906" s="8"/>
      <c r="N3906" s="124"/>
      <c r="O3906" s="124"/>
      <c r="P3906" s="124"/>
      <c r="Q3906" s="124"/>
      <c r="R3906" s="124"/>
      <c r="S3906" s="124"/>
    </row>
    <row r="3907" spans="13:19" x14ac:dyDescent="0.25">
      <c r="M3907" s="8"/>
      <c r="N3907" s="124"/>
      <c r="O3907" s="124"/>
      <c r="P3907" s="124"/>
      <c r="Q3907" s="124"/>
      <c r="R3907" s="124"/>
      <c r="S3907" s="124"/>
    </row>
    <row r="3908" spans="13:19" x14ac:dyDescent="0.25">
      <c r="M3908" s="8"/>
      <c r="N3908" s="124"/>
      <c r="O3908" s="124"/>
      <c r="P3908" s="124"/>
      <c r="Q3908" s="124"/>
      <c r="R3908" s="124"/>
      <c r="S3908" s="124"/>
    </row>
    <row r="3909" spans="13:19" x14ac:dyDescent="0.25">
      <c r="M3909" s="8"/>
      <c r="N3909" s="124"/>
      <c r="O3909" s="124"/>
      <c r="P3909" s="124"/>
      <c r="Q3909" s="124"/>
      <c r="R3909" s="124"/>
      <c r="S3909" s="124"/>
    </row>
    <row r="3910" spans="13:19" x14ac:dyDescent="0.25">
      <c r="M3910" s="8"/>
      <c r="N3910" s="124"/>
      <c r="O3910" s="124"/>
      <c r="P3910" s="124"/>
      <c r="Q3910" s="124"/>
      <c r="R3910" s="124"/>
      <c r="S3910" s="124"/>
    </row>
    <row r="3911" spans="13:19" x14ac:dyDescent="0.25">
      <c r="M3911" s="8"/>
      <c r="N3911" s="124"/>
      <c r="O3911" s="124"/>
      <c r="P3911" s="124"/>
      <c r="Q3911" s="124"/>
      <c r="R3911" s="124"/>
      <c r="S3911" s="124"/>
    </row>
    <row r="3912" spans="13:19" x14ac:dyDescent="0.25">
      <c r="M3912" s="8"/>
      <c r="N3912" s="124"/>
      <c r="O3912" s="124"/>
      <c r="P3912" s="124"/>
      <c r="Q3912" s="124"/>
      <c r="R3912" s="124"/>
      <c r="S3912" s="124"/>
    </row>
    <row r="3913" spans="13:19" x14ac:dyDescent="0.25">
      <c r="M3913" s="8"/>
      <c r="N3913" s="124"/>
      <c r="O3913" s="124"/>
      <c r="P3913" s="124"/>
      <c r="Q3913" s="124"/>
      <c r="R3913" s="124"/>
      <c r="S3913" s="124"/>
    </row>
    <row r="3914" spans="13:19" x14ac:dyDescent="0.25">
      <c r="M3914" s="8"/>
      <c r="N3914" s="124"/>
      <c r="O3914" s="124"/>
      <c r="P3914" s="124"/>
      <c r="Q3914" s="124"/>
      <c r="R3914" s="124"/>
      <c r="S3914" s="124"/>
    </row>
    <row r="3915" spans="13:19" x14ac:dyDescent="0.25">
      <c r="M3915" s="8"/>
      <c r="N3915" s="124"/>
      <c r="O3915" s="124"/>
      <c r="P3915" s="124"/>
      <c r="Q3915" s="124"/>
      <c r="R3915" s="124"/>
      <c r="S3915" s="124"/>
    </row>
    <row r="3916" spans="13:19" x14ac:dyDescent="0.25">
      <c r="M3916" s="8"/>
      <c r="N3916" s="124"/>
      <c r="O3916" s="124"/>
      <c r="P3916" s="124"/>
      <c r="Q3916" s="124"/>
      <c r="R3916" s="124"/>
      <c r="S3916" s="124"/>
    </row>
    <row r="3917" spans="13:19" x14ac:dyDescent="0.25">
      <c r="M3917" s="8"/>
      <c r="N3917" s="124"/>
      <c r="O3917" s="124"/>
      <c r="P3917" s="124"/>
      <c r="Q3917" s="124"/>
      <c r="R3917" s="124"/>
      <c r="S3917" s="124"/>
    </row>
    <row r="3918" spans="13:19" x14ac:dyDescent="0.25">
      <c r="M3918" s="8"/>
      <c r="N3918" s="124"/>
      <c r="O3918" s="124"/>
      <c r="P3918" s="124"/>
      <c r="Q3918" s="124"/>
      <c r="R3918" s="124"/>
      <c r="S3918" s="124"/>
    </row>
    <row r="3919" spans="13:19" x14ac:dyDescent="0.25">
      <c r="M3919" s="8"/>
      <c r="N3919" s="124"/>
      <c r="O3919" s="124"/>
      <c r="P3919" s="124"/>
      <c r="Q3919" s="124"/>
      <c r="R3919" s="124"/>
      <c r="S3919" s="124"/>
    </row>
    <row r="3920" spans="13:19" x14ac:dyDescent="0.25">
      <c r="M3920" s="8"/>
      <c r="N3920" s="124"/>
      <c r="O3920" s="124"/>
      <c r="P3920" s="124"/>
      <c r="Q3920" s="124"/>
      <c r="R3920" s="124"/>
      <c r="S3920" s="124"/>
    </row>
    <row r="3921" spans="13:19" x14ac:dyDescent="0.25">
      <c r="M3921" s="8"/>
      <c r="N3921" s="124"/>
      <c r="O3921" s="124"/>
      <c r="P3921" s="124"/>
      <c r="Q3921" s="124"/>
      <c r="R3921" s="124"/>
      <c r="S3921" s="124"/>
    </row>
    <row r="3922" spans="13:19" x14ac:dyDescent="0.25">
      <c r="M3922" s="8"/>
      <c r="N3922" s="124"/>
      <c r="O3922" s="124"/>
      <c r="P3922" s="124"/>
      <c r="Q3922" s="124"/>
      <c r="R3922" s="124"/>
      <c r="S3922" s="124"/>
    </row>
    <row r="3923" spans="13:19" x14ac:dyDescent="0.25">
      <c r="M3923" s="8"/>
      <c r="N3923" s="124"/>
      <c r="O3923" s="124"/>
      <c r="P3923" s="124"/>
      <c r="Q3923" s="124"/>
      <c r="R3923" s="124"/>
      <c r="S3923" s="124"/>
    </row>
    <row r="3924" spans="13:19" x14ac:dyDescent="0.25">
      <c r="M3924" s="8"/>
      <c r="N3924" s="124"/>
      <c r="O3924" s="124"/>
      <c r="P3924" s="124"/>
      <c r="Q3924" s="124"/>
      <c r="R3924" s="124"/>
      <c r="S3924" s="124"/>
    </row>
    <row r="3925" spans="13:19" x14ac:dyDescent="0.25">
      <c r="M3925" s="8"/>
      <c r="N3925" s="124"/>
      <c r="O3925" s="124"/>
      <c r="P3925" s="124"/>
      <c r="Q3925" s="124"/>
      <c r="R3925" s="124"/>
      <c r="S3925" s="124"/>
    </row>
    <row r="3926" spans="13:19" x14ac:dyDescent="0.25">
      <c r="M3926" s="8"/>
      <c r="N3926" s="124"/>
      <c r="O3926" s="124"/>
      <c r="P3926" s="124"/>
      <c r="Q3926" s="124"/>
      <c r="R3926" s="124"/>
      <c r="S3926" s="124"/>
    </row>
    <row r="3927" spans="13:19" x14ac:dyDescent="0.25">
      <c r="M3927" s="8"/>
      <c r="N3927" s="124"/>
      <c r="O3927" s="124"/>
      <c r="P3927" s="124"/>
      <c r="Q3927" s="124"/>
      <c r="R3927" s="124"/>
      <c r="S3927" s="124"/>
    </row>
    <row r="3928" spans="13:19" x14ac:dyDescent="0.25">
      <c r="M3928" s="8"/>
      <c r="N3928" s="124"/>
      <c r="O3928" s="124"/>
      <c r="P3928" s="124"/>
      <c r="Q3928" s="124"/>
      <c r="R3928" s="124"/>
      <c r="S3928" s="124"/>
    </row>
    <row r="3929" spans="13:19" x14ac:dyDescent="0.25">
      <c r="M3929" s="8"/>
      <c r="N3929" s="124"/>
      <c r="O3929" s="124"/>
      <c r="P3929" s="124"/>
      <c r="Q3929" s="124"/>
      <c r="R3929" s="124"/>
      <c r="S3929" s="124"/>
    </row>
    <row r="3930" spans="13:19" x14ac:dyDescent="0.25">
      <c r="M3930" s="8"/>
      <c r="N3930" s="124"/>
      <c r="O3930" s="124"/>
      <c r="P3930" s="124"/>
      <c r="Q3930" s="124"/>
      <c r="R3930" s="124"/>
      <c r="S3930" s="124"/>
    </row>
    <row r="3931" spans="13:19" x14ac:dyDescent="0.25">
      <c r="M3931" s="8"/>
      <c r="N3931" s="124"/>
      <c r="O3931" s="124"/>
      <c r="P3931" s="124"/>
      <c r="Q3931" s="124"/>
      <c r="R3931" s="124"/>
      <c r="S3931" s="124"/>
    </row>
    <row r="3932" spans="13:19" x14ac:dyDescent="0.25">
      <c r="M3932" s="8"/>
      <c r="N3932" s="124"/>
      <c r="O3932" s="124"/>
      <c r="P3932" s="124"/>
      <c r="Q3932" s="124"/>
      <c r="R3932" s="124"/>
      <c r="S3932" s="124"/>
    </row>
    <row r="3933" spans="13:19" x14ac:dyDescent="0.25">
      <c r="M3933" s="8"/>
      <c r="N3933" s="124"/>
      <c r="O3933" s="124"/>
      <c r="P3933" s="124"/>
      <c r="Q3933" s="124"/>
      <c r="R3933" s="124"/>
      <c r="S3933" s="124"/>
    </row>
    <row r="3934" spans="13:19" x14ac:dyDescent="0.25">
      <c r="M3934" s="8"/>
      <c r="N3934" s="124"/>
      <c r="O3934" s="124"/>
      <c r="P3934" s="124"/>
      <c r="Q3934" s="124"/>
      <c r="R3934" s="124"/>
      <c r="S3934" s="124"/>
    </row>
    <row r="3935" spans="13:19" x14ac:dyDescent="0.25">
      <c r="M3935" s="8"/>
      <c r="N3935" s="124"/>
      <c r="O3935" s="124"/>
      <c r="P3935" s="124"/>
      <c r="Q3935" s="124"/>
      <c r="R3935" s="124"/>
      <c r="S3935" s="124"/>
    </row>
    <row r="3936" spans="13:19" x14ac:dyDescent="0.25">
      <c r="M3936" s="8"/>
      <c r="N3936" s="124"/>
      <c r="O3936" s="124"/>
      <c r="P3936" s="124"/>
      <c r="Q3936" s="124"/>
      <c r="R3936" s="124"/>
      <c r="S3936" s="124"/>
    </row>
    <row r="3937" spans="13:19" x14ac:dyDescent="0.25">
      <c r="M3937" s="8"/>
      <c r="N3937" s="124"/>
      <c r="O3937" s="124"/>
      <c r="P3937" s="124"/>
      <c r="Q3937" s="124"/>
      <c r="R3937" s="124"/>
      <c r="S3937" s="124"/>
    </row>
    <row r="3938" spans="13:19" x14ac:dyDescent="0.25">
      <c r="M3938" s="8"/>
      <c r="N3938" s="124"/>
      <c r="O3938" s="124"/>
      <c r="P3938" s="124"/>
      <c r="Q3938" s="124"/>
      <c r="R3938" s="124"/>
      <c r="S3938" s="124"/>
    </row>
    <row r="3939" spans="13:19" x14ac:dyDescent="0.25">
      <c r="M3939" s="8"/>
      <c r="N3939" s="124"/>
      <c r="O3939" s="124"/>
      <c r="P3939" s="124"/>
      <c r="Q3939" s="124"/>
      <c r="R3939" s="124"/>
      <c r="S3939" s="124"/>
    </row>
    <row r="3940" spans="13:19" x14ac:dyDescent="0.25">
      <c r="M3940" s="8"/>
      <c r="N3940" s="124"/>
      <c r="O3940" s="124"/>
      <c r="P3940" s="124"/>
      <c r="Q3940" s="124"/>
      <c r="R3940" s="124"/>
      <c r="S3940" s="124"/>
    </row>
    <row r="3941" spans="13:19" x14ac:dyDescent="0.25">
      <c r="M3941" s="8"/>
      <c r="N3941" s="124"/>
      <c r="O3941" s="124"/>
      <c r="P3941" s="124"/>
      <c r="Q3941" s="124"/>
      <c r="R3941" s="124"/>
      <c r="S3941" s="124"/>
    </row>
    <row r="3942" spans="13:19" x14ac:dyDescent="0.25">
      <c r="M3942" s="8"/>
      <c r="N3942" s="124"/>
      <c r="O3942" s="124"/>
      <c r="P3942" s="124"/>
      <c r="Q3942" s="124"/>
      <c r="R3942" s="124"/>
      <c r="S3942" s="124"/>
    </row>
    <row r="3943" spans="13:19" x14ac:dyDescent="0.25">
      <c r="M3943" s="8"/>
      <c r="N3943" s="124"/>
      <c r="O3943" s="124"/>
      <c r="P3943" s="124"/>
      <c r="Q3943" s="124"/>
      <c r="R3943" s="124"/>
      <c r="S3943" s="124"/>
    </row>
    <row r="3944" spans="13:19" x14ac:dyDescent="0.25">
      <c r="M3944" s="8"/>
      <c r="N3944" s="124"/>
      <c r="O3944" s="124"/>
      <c r="P3944" s="124"/>
      <c r="Q3944" s="124"/>
      <c r="R3944" s="124"/>
      <c r="S3944" s="124"/>
    </row>
    <row r="3945" spans="13:19" x14ac:dyDescent="0.25">
      <c r="M3945" s="8"/>
      <c r="N3945" s="124"/>
      <c r="O3945" s="124"/>
      <c r="P3945" s="124"/>
      <c r="Q3945" s="124"/>
      <c r="R3945" s="124"/>
      <c r="S3945" s="124"/>
    </row>
    <row r="3946" spans="13:19" x14ac:dyDescent="0.25">
      <c r="M3946" s="8"/>
      <c r="N3946" s="124"/>
      <c r="O3946" s="124"/>
      <c r="P3946" s="124"/>
      <c r="Q3946" s="124"/>
      <c r="R3946" s="124"/>
      <c r="S3946" s="124"/>
    </row>
    <row r="3947" spans="13:19" x14ac:dyDescent="0.25">
      <c r="M3947" s="8"/>
      <c r="N3947" s="124"/>
      <c r="O3947" s="124"/>
      <c r="P3947" s="124"/>
      <c r="Q3947" s="124"/>
      <c r="R3947" s="124"/>
      <c r="S3947" s="124"/>
    </row>
    <row r="3948" spans="13:19" x14ac:dyDescent="0.25">
      <c r="M3948" s="8"/>
      <c r="N3948" s="124"/>
      <c r="O3948" s="124"/>
      <c r="P3948" s="124"/>
      <c r="Q3948" s="124"/>
      <c r="R3948" s="124"/>
      <c r="S3948" s="124"/>
    </row>
    <row r="3949" spans="13:19" x14ac:dyDescent="0.25">
      <c r="M3949" s="8"/>
      <c r="N3949" s="124"/>
      <c r="O3949" s="124"/>
      <c r="P3949" s="124"/>
      <c r="Q3949" s="124"/>
      <c r="R3949" s="124"/>
      <c r="S3949" s="124"/>
    </row>
    <row r="3950" spans="13:19" x14ac:dyDescent="0.25">
      <c r="M3950" s="8"/>
      <c r="N3950" s="124"/>
      <c r="O3950" s="124"/>
      <c r="P3950" s="124"/>
      <c r="Q3950" s="124"/>
      <c r="R3950" s="124"/>
      <c r="S3950" s="124"/>
    </row>
    <row r="3951" spans="13:19" x14ac:dyDescent="0.25">
      <c r="M3951" s="8"/>
      <c r="N3951" s="124"/>
      <c r="O3951" s="124"/>
      <c r="P3951" s="124"/>
      <c r="Q3951" s="124"/>
      <c r="R3951" s="124"/>
      <c r="S3951" s="124"/>
    </row>
    <row r="3952" spans="13:19" x14ac:dyDescent="0.25">
      <c r="M3952" s="8"/>
      <c r="N3952" s="124"/>
      <c r="O3952" s="124"/>
      <c r="P3952" s="124"/>
      <c r="Q3952" s="124"/>
      <c r="R3952" s="124"/>
      <c r="S3952" s="124"/>
    </row>
    <row r="3953" spans="13:19" x14ac:dyDescent="0.25">
      <c r="M3953" s="8"/>
      <c r="N3953" s="124"/>
      <c r="O3953" s="124"/>
      <c r="P3953" s="124"/>
      <c r="Q3953" s="124"/>
      <c r="R3953" s="124"/>
      <c r="S3953" s="124"/>
    </row>
    <row r="3954" spans="13:19" x14ac:dyDescent="0.25">
      <c r="M3954" s="8"/>
      <c r="N3954" s="124"/>
      <c r="O3954" s="124"/>
      <c r="P3954" s="124"/>
      <c r="Q3954" s="124"/>
      <c r="R3954" s="124"/>
      <c r="S3954" s="124"/>
    </row>
    <row r="3955" spans="13:19" x14ac:dyDescent="0.25">
      <c r="M3955" s="8"/>
      <c r="N3955" s="124"/>
      <c r="O3955" s="124"/>
      <c r="P3955" s="124"/>
      <c r="Q3955" s="124"/>
      <c r="R3955" s="124"/>
      <c r="S3955" s="124"/>
    </row>
    <row r="3956" spans="13:19" x14ac:dyDescent="0.25">
      <c r="M3956" s="8"/>
      <c r="N3956" s="124"/>
      <c r="O3956" s="124"/>
      <c r="P3956" s="124"/>
      <c r="Q3956" s="124"/>
      <c r="R3956" s="124"/>
      <c r="S3956" s="124"/>
    </row>
    <row r="3957" spans="13:19" x14ac:dyDescent="0.25">
      <c r="M3957" s="8"/>
      <c r="N3957" s="124"/>
      <c r="O3957" s="124"/>
      <c r="P3957" s="124"/>
      <c r="Q3957" s="124"/>
      <c r="R3957" s="124"/>
      <c r="S3957" s="124"/>
    </row>
    <row r="3958" spans="13:19" x14ac:dyDescent="0.25">
      <c r="M3958" s="8"/>
      <c r="N3958" s="124"/>
      <c r="O3958" s="124"/>
      <c r="P3958" s="124"/>
      <c r="Q3958" s="124"/>
      <c r="R3958" s="124"/>
      <c r="S3958" s="124"/>
    </row>
    <row r="3959" spans="13:19" x14ac:dyDescent="0.25">
      <c r="M3959" s="8"/>
      <c r="N3959" s="124"/>
      <c r="O3959" s="124"/>
      <c r="P3959" s="124"/>
      <c r="Q3959" s="124"/>
      <c r="R3959" s="124"/>
      <c r="S3959" s="124"/>
    </row>
    <row r="3960" spans="13:19" x14ac:dyDescent="0.25">
      <c r="M3960" s="8"/>
      <c r="N3960" s="124"/>
      <c r="O3960" s="124"/>
      <c r="P3960" s="124"/>
      <c r="Q3960" s="124"/>
      <c r="R3960" s="124"/>
      <c r="S3960" s="124"/>
    </row>
    <row r="3961" spans="13:19" x14ac:dyDescent="0.25">
      <c r="M3961" s="8"/>
      <c r="N3961" s="124"/>
      <c r="O3961" s="124"/>
      <c r="P3961" s="124"/>
      <c r="Q3961" s="124"/>
      <c r="R3961" s="124"/>
      <c r="S3961" s="124"/>
    </row>
    <row r="3962" spans="13:19" x14ac:dyDescent="0.25">
      <c r="M3962" s="8"/>
      <c r="N3962" s="124"/>
      <c r="O3962" s="124"/>
      <c r="P3962" s="124"/>
      <c r="Q3962" s="124"/>
      <c r="R3962" s="124"/>
      <c r="S3962" s="124"/>
    </row>
    <row r="3963" spans="13:19" x14ac:dyDescent="0.25">
      <c r="M3963" s="8"/>
      <c r="N3963" s="124"/>
      <c r="O3963" s="124"/>
      <c r="P3963" s="124"/>
      <c r="Q3963" s="124"/>
      <c r="R3963" s="124"/>
      <c r="S3963" s="124"/>
    </row>
    <row r="3964" spans="13:19" x14ac:dyDescent="0.25">
      <c r="M3964" s="8"/>
      <c r="N3964" s="124"/>
      <c r="O3964" s="124"/>
      <c r="P3964" s="124"/>
      <c r="Q3964" s="124"/>
      <c r="R3964" s="124"/>
      <c r="S3964" s="124"/>
    </row>
    <row r="3965" spans="13:19" x14ac:dyDescent="0.25">
      <c r="M3965" s="8"/>
      <c r="N3965" s="124"/>
      <c r="O3965" s="124"/>
      <c r="P3965" s="124"/>
      <c r="Q3965" s="124"/>
      <c r="R3965" s="124"/>
      <c r="S3965" s="124"/>
    </row>
    <row r="3966" spans="13:19" x14ac:dyDescent="0.25">
      <c r="M3966" s="8"/>
      <c r="N3966" s="124"/>
      <c r="O3966" s="124"/>
      <c r="P3966" s="124"/>
      <c r="Q3966" s="124"/>
      <c r="R3966" s="124"/>
      <c r="S3966" s="124"/>
    </row>
    <row r="3967" spans="13:19" x14ac:dyDescent="0.25">
      <c r="M3967" s="8"/>
      <c r="N3967" s="124"/>
      <c r="O3967" s="124"/>
      <c r="P3967" s="124"/>
      <c r="Q3967" s="124"/>
      <c r="R3967" s="124"/>
      <c r="S3967" s="124"/>
    </row>
    <row r="3968" spans="13:19" x14ac:dyDescent="0.25">
      <c r="M3968" s="8"/>
      <c r="N3968" s="124"/>
      <c r="O3968" s="124"/>
      <c r="P3968" s="124"/>
      <c r="Q3968" s="124"/>
      <c r="R3968" s="124"/>
      <c r="S3968" s="124"/>
    </row>
    <row r="3969" spans="13:19" x14ac:dyDescent="0.25">
      <c r="M3969" s="8"/>
      <c r="N3969" s="124"/>
      <c r="O3969" s="124"/>
      <c r="P3969" s="124"/>
      <c r="Q3969" s="124"/>
      <c r="R3969" s="124"/>
      <c r="S3969" s="124"/>
    </row>
    <row r="3970" spans="13:19" x14ac:dyDescent="0.25">
      <c r="M3970" s="8"/>
      <c r="N3970" s="124"/>
      <c r="O3970" s="124"/>
      <c r="P3970" s="124"/>
      <c r="Q3970" s="124"/>
      <c r="R3970" s="124"/>
      <c r="S3970" s="124"/>
    </row>
    <row r="3971" spans="13:19" x14ac:dyDescent="0.25">
      <c r="M3971" s="8"/>
      <c r="N3971" s="124"/>
      <c r="O3971" s="124"/>
      <c r="P3971" s="124"/>
      <c r="Q3971" s="124"/>
      <c r="R3971" s="124"/>
      <c r="S3971" s="124"/>
    </row>
    <row r="3972" spans="13:19" x14ac:dyDescent="0.25">
      <c r="M3972" s="8"/>
      <c r="N3972" s="124"/>
      <c r="O3972" s="124"/>
      <c r="P3972" s="124"/>
      <c r="Q3972" s="124"/>
      <c r="R3972" s="124"/>
      <c r="S3972" s="124"/>
    </row>
    <row r="3973" spans="13:19" x14ac:dyDescent="0.25">
      <c r="M3973" s="8"/>
      <c r="N3973" s="124"/>
      <c r="O3973" s="124"/>
      <c r="P3973" s="124"/>
      <c r="Q3973" s="124"/>
      <c r="R3973" s="124"/>
      <c r="S3973" s="124"/>
    </row>
    <row r="3974" spans="13:19" x14ac:dyDescent="0.25">
      <c r="M3974" s="8"/>
      <c r="N3974" s="124"/>
      <c r="O3974" s="124"/>
      <c r="P3974" s="124"/>
      <c r="Q3974" s="124"/>
      <c r="R3974" s="124"/>
      <c r="S3974" s="124"/>
    </row>
    <row r="3975" spans="13:19" x14ac:dyDescent="0.25">
      <c r="M3975" s="8"/>
      <c r="N3975" s="124"/>
      <c r="O3975" s="124"/>
      <c r="P3975" s="124"/>
      <c r="Q3975" s="124"/>
      <c r="R3975" s="124"/>
      <c r="S3975" s="124"/>
    </row>
    <row r="3976" spans="13:19" x14ac:dyDescent="0.25">
      <c r="M3976" s="8"/>
      <c r="N3976" s="124"/>
      <c r="O3976" s="124"/>
      <c r="P3976" s="124"/>
      <c r="Q3976" s="124"/>
      <c r="R3976" s="124"/>
      <c r="S3976" s="124"/>
    </row>
    <row r="3977" spans="13:19" x14ac:dyDescent="0.25">
      <c r="M3977" s="8"/>
      <c r="N3977" s="124"/>
      <c r="O3977" s="124"/>
      <c r="P3977" s="124"/>
      <c r="Q3977" s="124"/>
      <c r="R3977" s="124"/>
      <c r="S3977" s="124"/>
    </row>
    <row r="3978" spans="13:19" x14ac:dyDescent="0.25">
      <c r="M3978" s="8"/>
      <c r="N3978" s="124"/>
      <c r="O3978" s="124"/>
      <c r="P3978" s="124"/>
      <c r="Q3978" s="124"/>
      <c r="R3978" s="124"/>
      <c r="S3978" s="124"/>
    </row>
    <row r="3979" spans="13:19" x14ac:dyDescent="0.25">
      <c r="M3979" s="8"/>
      <c r="N3979" s="124"/>
      <c r="O3979" s="124"/>
      <c r="P3979" s="124"/>
      <c r="Q3979" s="124"/>
      <c r="R3979" s="124"/>
      <c r="S3979" s="124"/>
    </row>
    <row r="3980" spans="13:19" x14ac:dyDescent="0.25">
      <c r="M3980" s="8"/>
      <c r="N3980" s="124"/>
      <c r="O3980" s="124"/>
      <c r="P3980" s="124"/>
      <c r="Q3980" s="124"/>
      <c r="R3980" s="124"/>
      <c r="S3980" s="124"/>
    </row>
    <row r="3981" spans="13:19" x14ac:dyDescent="0.25">
      <c r="M3981" s="8"/>
      <c r="N3981" s="124"/>
      <c r="O3981" s="124"/>
      <c r="P3981" s="124"/>
      <c r="Q3981" s="124"/>
      <c r="R3981" s="124"/>
      <c r="S3981" s="124"/>
    </row>
    <row r="3982" spans="13:19" x14ac:dyDescent="0.25">
      <c r="M3982" s="8"/>
      <c r="N3982" s="124"/>
      <c r="O3982" s="124"/>
      <c r="P3982" s="124"/>
      <c r="Q3982" s="124"/>
      <c r="R3982" s="124"/>
      <c r="S3982" s="124"/>
    </row>
    <row r="3983" spans="13:19" x14ac:dyDescent="0.25">
      <c r="M3983" s="8"/>
      <c r="N3983" s="124"/>
      <c r="O3983" s="124"/>
      <c r="P3983" s="124"/>
      <c r="Q3983" s="124"/>
      <c r="R3983" s="124"/>
      <c r="S3983" s="124"/>
    </row>
    <row r="3984" spans="13:19" x14ac:dyDescent="0.25">
      <c r="M3984" s="8"/>
      <c r="N3984" s="124"/>
      <c r="O3984" s="124"/>
      <c r="P3984" s="124"/>
      <c r="Q3984" s="124"/>
      <c r="R3984" s="124"/>
      <c r="S3984" s="124"/>
    </row>
    <row r="3985" spans="13:19" x14ac:dyDescent="0.25">
      <c r="M3985" s="8"/>
      <c r="N3985" s="124"/>
      <c r="O3985" s="124"/>
      <c r="P3985" s="124"/>
      <c r="Q3985" s="124"/>
      <c r="R3985" s="124"/>
      <c r="S3985" s="124"/>
    </row>
    <row r="3986" spans="13:19" x14ac:dyDescent="0.25">
      <c r="M3986" s="8"/>
      <c r="N3986" s="124"/>
      <c r="O3986" s="124"/>
      <c r="P3986" s="124"/>
      <c r="Q3986" s="124"/>
      <c r="R3986" s="124"/>
      <c r="S3986" s="124"/>
    </row>
    <row r="3987" spans="13:19" x14ac:dyDescent="0.25">
      <c r="M3987" s="8"/>
      <c r="N3987" s="124"/>
      <c r="O3987" s="124"/>
      <c r="P3987" s="124"/>
      <c r="Q3987" s="124"/>
      <c r="R3987" s="124"/>
      <c r="S3987" s="124"/>
    </row>
    <row r="3988" spans="13:19" x14ac:dyDescent="0.25">
      <c r="M3988" s="8"/>
      <c r="N3988" s="124"/>
      <c r="O3988" s="124"/>
      <c r="P3988" s="124"/>
      <c r="Q3988" s="124"/>
      <c r="R3988" s="124"/>
      <c r="S3988" s="124"/>
    </row>
    <row r="3989" spans="13:19" x14ac:dyDescent="0.25">
      <c r="M3989" s="8"/>
      <c r="N3989" s="124"/>
      <c r="O3989" s="124"/>
      <c r="P3989" s="124"/>
      <c r="Q3989" s="124"/>
      <c r="R3989" s="124"/>
      <c r="S3989" s="124"/>
    </row>
    <row r="3990" spans="13:19" x14ac:dyDescent="0.25">
      <c r="M3990" s="8"/>
      <c r="N3990" s="124"/>
      <c r="O3990" s="124"/>
      <c r="P3990" s="124"/>
      <c r="Q3990" s="124"/>
      <c r="R3990" s="124"/>
      <c r="S3990" s="124"/>
    </row>
    <row r="3991" spans="13:19" x14ac:dyDescent="0.25">
      <c r="M3991" s="8"/>
      <c r="N3991" s="124"/>
      <c r="O3991" s="124"/>
      <c r="P3991" s="124"/>
      <c r="Q3991" s="124"/>
      <c r="R3991" s="124"/>
      <c r="S3991" s="124"/>
    </row>
    <row r="3992" spans="13:19" x14ac:dyDescent="0.25">
      <c r="M3992" s="8"/>
      <c r="N3992" s="124"/>
      <c r="O3992" s="124"/>
      <c r="P3992" s="124"/>
      <c r="Q3992" s="124"/>
      <c r="R3992" s="124"/>
      <c r="S3992" s="124"/>
    </row>
    <row r="3993" spans="13:19" x14ac:dyDescent="0.25">
      <c r="M3993" s="8"/>
      <c r="N3993" s="124"/>
      <c r="O3993" s="124"/>
      <c r="P3993" s="124"/>
      <c r="Q3993" s="124"/>
      <c r="R3993" s="124"/>
      <c r="S3993" s="124"/>
    </row>
    <row r="3994" spans="13:19" x14ac:dyDescent="0.25">
      <c r="M3994" s="8"/>
      <c r="N3994" s="124"/>
      <c r="O3994" s="124"/>
      <c r="P3994" s="124"/>
      <c r="Q3994" s="124"/>
      <c r="R3994" s="124"/>
      <c r="S3994" s="124"/>
    </row>
    <row r="3995" spans="13:19" x14ac:dyDescent="0.25">
      <c r="M3995" s="8"/>
      <c r="N3995" s="124"/>
      <c r="O3995" s="124"/>
      <c r="P3995" s="124"/>
      <c r="Q3995" s="124"/>
      <c r="R3995" s="124"/>
      <c r="S3995" s="124"/>
    </row>
    <row r="3996" spans="13:19" x14ac:dyDescent="0.25">
      <c r="M3996" s="8"/>
      <c r="N3996" s="124"/>
      <c r="O3996" s="124"/>
      <c r="P3996" s="124"/>
      <c r="Q3996" s="124"/>
      <c r="R3996" s="124"/>
      <c r="S3996" s="124"/>
    </row>
    <row r="3997" spans="13:19" x14ac:dyDescent="0.25">
      <c r="M3997" s="8"/>
      <c r="N3997" s="124"/>
      <c r="O3997" s="124"/>
      <c r="P3997" s="124"/>
      <c r="Q3997" s="124"/>
      <c r="R3997" s="124"/>
      <c r="S3997" s="124"/>
    </row>
    <row r="3998" spans="13:19" x14ac:dyDescent="0.25">
      <c r="M3998" s="8"/>
      <c r="N3998" s="124"/>
      <c r="O3998" s="124"/>
      <c r="P3998" s="124"/>
      <c r="Q3998" s="124"/>
      <c r="R3998" s="124"/>
      <c r="S3998" s="124"/>
    </row>
    <row r="3999" spans="13:19" x14ac:dyDescent="0.25">
      <c r="M3999" s="8"/>
      <c r="N3999" s="124"/>
      <c r="O3999" s="124"/>
      <c r="P3999" s="124"/>
      <c r="Q3999" s="124"/>
      <c r="R3999" s="124"/>
      <c r="S3999" s="124"/>
    </row>
    <row r="4000" spans="13:19" x14ac:dyDescent="0.25">
      <c r="M4000" s="8"/>
      <c r="N4000" s="124"/>
      <c r="O4000" s="124"/>
      <c r="P4000" s="124"/>
      <c r="Q4000" s="124"/>
      <c r="R4000" s="124"/>
      <c r="S4000" s="124"/>
    </row>
    <row r="4001" spans="13:19" x14ac:dyDescent="0.25">
      <c r="M4001" s="8"/>
      <c r="N4001" s="124"/>
      <c r="O4001" s="124"/>
      <c r="P4001" s="124"/>
      <c r="Q4001" s="124"/>
      <c r="R4001" s="124"/>
      <c r="S4001" s="124"/>
    </row>
    <row r="4002" spans="13:19" x14ac:dyDescent="0.25">
      <c r="M4002" s="8"/>
      <c r="N4002" s="124"/>
      <c r="O4002" s="124"/>
      <c r="P4002" s="124"/>
      <c r="Q4002" s="124"/>
      <c r="R4002" s="124"/>
      <c r="S4002" s="124"/>
    </row>
    <row r="4003" spans="13:19" x14ac:dyDescent="0.25">
      <c r="M4003" s="8"/>
      <c r="N4003" s="124"/>
      <c r="O4003" s="124"/>
      <c r="P4003" s="124"/>
      <c r="Q4003" s="124"/>
      <c r="R4003" s="124"/>
      <c r="S4003" s="124"/>
    </row>
    <row r="4004" spans="13:19" x14ac:dyDescent="0.25">
      <c r="M4004" s="8"/>
      <c r="N4004" s="124"/>
      <c r="O4004" s="124"/>
      <c r="P4004" s="124"/>
      <c r="Q4004" s="124"/>
      <c r="R4004" s="124"/>
      <c r="S4004" s="124"/>
    </row>
    <row r="4005" spans="13:19" x14ac:dyDescent="0.25">
      <c r="M4005" s="8"/>
      <c r="N4005" s="124"/>
      <c r="O4005" s="124"/>
      <c r="P4005" s="124"/>
      <c r="Q4005" s="124"/>
      <c r="R4005" s="124"/>
      <c r="S4005" s="124"/>
    </row>
    <row r="4006" spans="13:19" x14ac:dyDescent="0.25">
      <c r="M4006" s="8"/>
      <c r="N4006" s="124"/>
      <c r="O4006" s="124"/>
      <c r="P4006" s="124"/>
      <c r="Q4006" s="124"/>
      <c r="R4006" s="124"/>
      <c r="S4006" s="124"/>
    </row>
    <row r="4007" spans="13:19" x14ac:dyDescent="0.25">
      <c r="M4007" s="8"/>
      <c r="N4007" s="124"/>
      <c r="O4007" s="124"/>
      <c r="P4007" s="124"/>
      <c r="Q4007" s="124"/>
      <c r="R4007" s="124"/>
      <c r="S4007" s="124"/>
    </row>
    <row r="4008" spans="13:19" x14ac:dyDescent="0.25">
      <c r="M4008" s="8"/>
      <c r="N4008" s="124"/>
      <c r="O4008" s="124"/>
      <c r="P4008" s="124"/>
      <c r="Q4008" s="124"/>
      <c r="R4008" s="124"/>
      <c r="S4008" s="124"/>
    </row>
    <row r="4009" spans="13:19" x14ac:dyDescent="0.25">
      <c r="M4009" s="8"/>
      <c r="N4009" s="124"/>
      <c r="O4009" s="124"/>
      <c r="P4009" s="124"/>
      <c r="Q4009" s="124"/>
      <c r="R4009" s="124"/>
      <c r="S4009" s="124"/>
    </row>
    <row r="4010" spans="13:19" x14ac:dyDescent="0.25">
      <c r="M4010" s="8"/>
      <c r="N4010" s="124"/>
      <c r="O4010" s="124"/>
      <c r="P4010" s="124"/>
      <c r="Q4010" s="124"/>
      <c r="R4010" s="124"/>
      <c r="S4010" s="124"/>
    </row>
    <row r="4011" spans="13:19" x14ac:dyDescent="0.25">
      <c r="M4011" s="8"/>
      <c r="N4011" s="124"/>
      <c r="O4011" s="124"/>
      <c r="P4011" s="124"/>
      <c r="Q4011" s="124"/>
      <c r="R4011" s="124"/>
      <c r="S4011" s="124"/>
    </row>
    <row r="4012" spans="13:19" x14ac:dyDescent="0.25">
      <c r="M4012" s="8"/>
      <c r="N4012" s="124"/>
      <c r="O4012" s="124"/>
      <c r="P4012" s="124"/>
      <c r="Q4012" s="124"/>
      <c r="R4012" s="124"/>
      <c r="S4012" s="124"/>
    </row>
    <row r="4013" spans="13:19" x14ac:dyDescent="0.25">
      <c r="M4013" s="8"/>
      <c r="N4013" s="124"/>
      <c r="O4013" s="124"/>
      <c r="P4013" s="124"/>
      <c r="Q4013" s="124"/>
      <c r="R4013" s="124"/>
      <c r="S4013" s="124"/>
    </row>
    <row r="4014" spans="13:19" x14ac:dyDescent="0.25">
      <c r="M4014" s="8"/>
      <c r="N4014" s="124"/>
      <c r="O4014" s="124"/>
      <c r="P4014" s="124"/>
      <c r="Q4014" s="124"/>
      <c r="R4014" s="124"/>
      <c r="S4014" s="124"/>
    </row>
    <row r="4015" spans="13:19" x14ac:dyDescent="0.25">
      <c r="M4015" s="8"/>
      <c r="N4015" s="124"/>
      <c r="O4015" s="124"/>
      <c r="P4015" s="124"/>
      <c r="Q4015" s="124"/>
      <c r="R4015" s="124"/>
      <c r="S4015" s="124"/>
    </row>
    <row r="4016" spans="13:19" x14ac:dyDescent="0.25">
      <c r="M4016" s="8"/>
      <c r="N4016" s="124"/>
      <c r="O4016" s="124"/>
      <c r="P4016" s="124"/>
      <c r="Q4016" s="124"/>
      <c r="R4016" s="124"/>
      <c r="S4016" s="124"/>
    </row>
    <row r="4017" spans="13:19" x14ac:dyDescent="0.25">
      <c r="M4017" s="8"/>
      <c r="N4017" s="124"/>
      <c r="O4017" s="124"/>
      <c r="P4017" s="124"/>
      <c r="Q4017" s="124"/>
      <c r="R4017" s="124"/>
      <c r="S4017" s="124"/>
    </row>
    <row r="4018" spans="13:19" x14ac:dyDescent="0.25">
      <c r="M4018" s="8"/>
      <c r="N4018" s="124"/>
      <c r="O4018" s="124"/>
      <c r="P4018" s="124"/>
      <c r="Q4018" s="124"/>
      <c r="R4018" s="124"/>
      <c r="S4018" s="124"/>
    </row>
    <row r="4019" spans="13:19" x14ac:dyDescent="0.25">
      <c r="M4019" s="8"/>
      <c r="N4019" s="124"/>
      <c r="O4019" s="124"/>
      <c r="P4019" s="124"/>
      <c r="Q4019" s="124"/>
      <c r="R4019" s="124"/>
      <c r="S4019" s="124"/>
    </row>
    <row r="4020" spans="13:19" x14ac:dyDescent="0.25">
      <c r="M4020" s="8"/>
      <c r="N4020" s="124"/>
      <c r="O4020" s="124"/>
      <c r="P4020" s="124"/>
      <c r="Q4020" s="124"/>
      <c r="R4020" s="124"/>
      <c r="S4020" s="124"/>
    </row>
    <row r="4021" spans="13:19" x14ac:dyDescent="0.25">
      <c r="M4021" s="8"/>
      <c r="N4021" s="124"/>
      <c r="O4021" s="124"/>
      <c r="P4021" s="124"/>
      <c r="Q4021" s="124"/>
      <c r="R4021" s="124"/>
      <c r="S4021" s="124"/>
    </row>
    <row r="4022" spans="13:19" x14ac:dyDescent="0.25">
      <c r="M4022" s="8"/>
      <c r="N4022" s="124"/>
      <c r="O4022" s="124"/>
      <c r="P4022" s="124"/>
      <c r="Q4022" s="124"/>
      <c r="R4022" s="124"/>
      <c r="S4022" s="124"/>
    </row>
    <row r="4023" spans="13:19" x14ac:dyDescent="0.25">
      <c r="M4023" s="8"/>
      <c r="N4023" s="124"/>
      <c r="O4023" s="124"/>
      <c r="P4023" s="124"/>
      <c r="Q4023" s="124"/>
      <c r="R4023" s="124"/>
      <c r="S4023" s="124"/>
    </row>
    <row r="4024" spans="13:19" x14ac:dyDescent="0.25">
      <c r="M4024" s="8"/>
      <c r="N4024" s="124"/>
      <c r="O4024" s="124"/>
      <c r="P4024" s="124"/>
      <c r="Q4024" s="124"/>
      <c r="R4024" s="124"/>
      <c r="S4024" s="124"/>
    </row>
    <row r="4025" spans="13:19" x14ac:dyDescent="0.25">
      <c r="M4025" s="8"/>
      <c r="N4025" s="124"/>
      <c r="O4025" s="124"/>
      <c r="P4025" s="124"/>
      <c r="Q4025" s="124"/>
      <c r="R4025" s="124"/>
      <c r="S4025" s="124"/>
    </row>
    <row r="4026" spans="13:19" x14ac:dyDescent="0.25">
      <c r="M4026" s="8"/>
      <c r="N4026" s="124"/>
      <c r="O4026" s="124"/>
      <c r="P4026" s="124"/>
      <c r="Q4026" s="124"/>
      <c r="R4026" s="124"/>
      <c r="S4026" s="124"/>
    </row>
    <row r="4027" spans="13:19" x14ac:dyDescent="0.25">
      <c r="M4027" s="8"/>
      <c r="N4027" s="124"/>
      <c r="O4027" s="124"/>
      <c r="P4027" s="124"/>
      <c r="Q4027" s="124"/>
      <c r="R4027" s="124"/>
      <c r="S4027" s="124"/>
    </row>
    <row r="4028" spans="13:19" x14ac:dyDescent="0.25">
      <c r="M4028" s="8"/>
      <c r="N4028" s="124"/>
      <c r="O4028" s="124"/>
      <c r="P4028" s="124"/>
      <c r="Q4028" s="124"/>
      <c r="R4028" s="124"/>
      <c r="S4028" s="124"/>
    </row>
    <row r="4029" spans="13:19" x14ac:dyDescent="0.25">
      <c r="M4029" s="8"/>
      <c r="N4029" s="124"/>
      <c r="O4029" s="124"/>
      <c r="P4029" s="124"/>
      <c r="Q4029" s="124"/>
      <c r="R4029" s="124"/>
      <c r="S4029" s="124"/>
    </row>
    <row r="4030" spans="13:19" x14ac:dyDescent="0.25">
      <c r="M4030" s="8"/>
      <c r="N4030" s="124"/>
      <c r="O4030" s="124"/>
      <c r="P4030" s="124"/>
      <c r="Q4030" s="124"/>
      <c r="R4030" s="124"/>
      <c r="S4030" s="124"/>
    </row>
    <row r="4031" spans="13:19" x14ac:dyDescent="0.25">
      <c r="M4031" s="8"/>
      <c r="N4031" s="124"/>
      <c r="O4031" s="124"/>
      <c r="P4031" s="124"/>
      <c r="Q4031" s="124"/>
      <c r="R4031" s="124"/>
      <c r="S4031" s="124"/>
    </row>
    <row r="4032" spans="13:19" x14ac:dyDescent="0.25">
      <c r="M4032" s="8"/>
      <c r="N4032" s="124"/>
      <c r="O4032" s="124"/>
      <c r="P4032" s="124"/>
      <c r="Q4032" s="124"/>
      <c r="R4032" s="124"/>
      <c r="S4032" s="124"/>
    </row>
    <row r="4033" spans="13:19" x14ac:dyDescent="0.25">
      <c r="M4033" s="8"/>
      <c r="N4033" s="124"/>
      <c r="O4033" s="124"/>
      <c r="P4033" s="124"/>
      <c r="Q4033" s="124"/>
      <c r="R4033" s="124"/>
      <c r="S4033" s="124"/>
    </row>
    <row r="4034" spans="13:19" x14ac:dyDescent="0.25">
      <c r="M4034" s="8"/>
      <c r="N4034" s="124"/>
      <c r="O4034" s="124"/>
      <c r="P4034" s="124"/>
      <c r="Q4034" s="124"/>
      <c r="R4034" s="124"/>
      <c r="S4034" s="124"/>
    </row>
    <row r="4035" spans="13:19" x14ac:dyDescent="0.25">
      <c r="M4035" s="8"/>
      <c r="N4035" s="124"/>
      <c r="O4035" s="124"/>
      <c r="P4035" s="124"/>
      <c r="Q4035" s="124"/>
      <c r="R4035" s="124"/>
      <c r="S4035" s="124"/>
    </row>
    <row r="4036" spans="13:19" x14ac:dyDescent="0.25">
      <c r="M4036" s="8"/>
      <c r="N4036" s="124"/>
      <c r="O4036" s="124"/>
      <c r="P4036" s="124"/>
      <c r="Q4036" s="124"/>
      <c r="R4036" s="124"/>
      <c r="S4036" s="124"/>
    </row>
    <row r="4037" spans="13:19" x14ac:dyDescent="0.25">
      <c r="M4037" s="8"/>
      <c r="N4037" s="124"/>
      <c r="O4037" s="124"/>
      <c r="P4037" s="124"/>
      <c r="Q4037" s="124"/>
      <c r="R4037" s="124"/>
      <c r="S4037" s="124"/>
    </row>
    <row r="4038" spans="13:19" x14ac:dyDescent="0.25">
      <c r="M4038" s="8"/>
      <c r="N4038" s="124"/>
      <c r="O4038" s="124"/>
      <c r="P4038" s="124"/>
      <c r="Q4038" s="124"/>
      <c r="R4038" s="124"/>
      <c r="S4038" s="124"/>
    </row>
    <row r="4039" spans="13:19" x14ac:dyDescent="0.25">
      <c r="M4039" s="8"/>
      <c r="N4039" s="124"/>
      <c r="O4039" s="124"/>
      <c r="P4039" s="124"/>
      <c r="Q4039" s="124"/>
      <c r="R4039" s="124"/>
      <c r="S4039" s="124"/>
    </row>
    <row r="4040" spans="13:19" x14ac:dyDescent="0.25">
      <c r="M4040" s="8"/>
      <c r="N4040" s="124"/>
      <c r="O4040" s="124"/>
      <c r="P4040" s="124"/>
      <c r="Q4040" s="124"/>
      <c r="R4040" s="124"/>
      <c r="S4040" s="124"/>
    </row>
    <row r="4041" spans="13:19" x14ac:dyDescent="0.25">
      <c r="M4041" s="8"/>
      <c r="N4041" s="124"/>
      <c r="O4041" s="124"/>
      <c r="P4041" s="124"/>
      <c r="Q4041" s="124"/>
      <c r="R4041" s="124"/>
      <c r="S4041" s="124"/>
    </row>
    <row r="4042" spans="13:19" x14ac:dyDescent="0.25">
      <c r="M4042" s="8"/>
      <c r="N4042" s="124"/>
      <c r="O4042" s="124"/>
      <c r="P4042" s="124"/>
      <c r="Q4042" s="124"/>
      <c r="R4042" s="124"/>
      <c r="S4042" s="124"/>
    </row>
    <row r="4043" spans="13:19" x14ac:dyDescent="0.25">
      <c r="M4043" s="8"/>
      <c r="N4043" s="124"/>
      <c r="O4043" s="124"/>
      <c r="P4043" s="124"/>
      <c r="Q4043" s="124"/>
      <c r="R4043" s="124"/>
      <c r="S4043" s="124"/>
    </row>
    <row r="4044" spans="13:19" x14ac:dyDescent="0.25">
      <c r="M4044" s="8"/>
      <c r="N4044" s="124"/>
      <c r="O4044" s="124"/>
      <c r="P4044" s="124"/>
      <c r="Q4044" s="124"/>
      <c r="R4044" s="124"/>
      <c r="S4044" s="124"/>
    </row>
    <row r="4045" spans="13:19" x14ac:dyDescent="0.25">
      <c r="M4045" s="8"/>
      <c r="N4045" s="124"/>
      <c r="O4045" s="124"/>
      <c r="P4045" s="124"/>
      <c r="Q4045" s="124"/>
      <c r="R4045" s="124"/>
      <c r="S4045" s="124"/>
    </row>
    <row r="4046" spans="13:19" x14ac:dyDescent="0.25">
      <c r="M4046" s="8"/>
      <c r="N4046" s="124"/>
      <c r="O4046" s="124"/>
      <c r="P4046" s="124"/>
      <c r="Q4046" s="124"/>
      <c r="R4046" s="124"/>
      <c r="S4046" s="124"/>
    </row>
    <row r="4047" spans="13:19" x14ac:dyDescent="0.25">
      <c r="M4047" s="8"/>
      <c r="N4047" s="124"/>
      <c r="O4047" s="124"/>
      <c r="P4047" s="124"/>
      <c r="Q4047" s="124"/>
      <c r="R4047" s="124"/>
      <c r="S4047" s="124"/>
    </row>
    <row r="4048" spans="13:19" x14ac:dyDescent="0.25">
      <c r="M4048" s="8"/>
      <c r="N4048" s="124"/>
      <c r="O4048" s="124"/>
      <c r="P4048" s="124"/>
      <c r="Q4048" s="124"/>
      <c r="R4048" s="124"/>
      <c r="S4048" s="124"/>
    </row>
    <row r="4049" spans="13:19" x14ac:dyDescent="0.25">
      <c r="M4049" s="8"/>
      <c r="N4049" s="124"/>
      <c r="O4049" s="124"/>
      <c r="P4049" s="124"/>
      <c r="Q4049" s="124"/>
      <c r="R4049" s="124"/>
      <c r="S4049" s="124"/>
    </row>
    <row r="4050" spans="13:19" x14ac:dyDescent="0.25">
      <c r="M4050" s="8"/>
      <c r="N4050" s="124"/>
      <c r="O4050" s="124"/>
      <c r="P4050" s="124"/>
      <c r="Q4050" s="124"/>
      <c r="R4050" s="124"/>
      <c r="S4050" s="124"/>
    </row>
    <row r="4051" spans="13:19" x14ac:dyDescent="0.25">
      <c r="M4051" s="8"/>
      <c r="N4051" s="124"/>
      <c r="O4051" s="124"/>
      <c r="P4051" s="124"/>
      <c r="Q4051" s="124"/>
      <c r="R4051" s="124"/>
      <c r="S4051" s="124"/>
    </row>
    <row r="4052" spans="13:19" x14ac:dyDescent="0.25">
      <c r="M4052" s="8"/>
      <c r="N4052" s="124"/>
      <c r="O4052" s="124"/>
      <c r="P4052" s="124"/>
      <c r="Q4052" s="124"/>
      <c r="R4052" s="124"/>
      <c r="S4052" s="124"/>
    </row>
    <row r="4053" spans="13:19" x14ac:dyDescent="0.25">
      <c r="M4053" s="8"/>
      <c r="N4053" s="124"/>
      <c r="O4053" s="124"/>
      <c r="P4053" s="124"/>
      <c r="Q4053" s="124"/>
      <c r="R4053" s="124"/>
      <c r="S4053" s="124"/>
    </row>
    <row r="4054" spans="13:19" x14ac:dyDescent="0.25">
      <c r="M4054" s="8"/>
      <c r="N4054" s="124"/>
      <c r="O4054" s="124"/>
      <c r="P4054" s="124"/>
      <c r="Q4054" s="124"/>
      <c r="R4054" s="124"/>
      <c r="S4054" s="124"/>
    </row>
    <row r="4055" spans="13:19" x14ac:dyDescent="0.25">
      <c r="M4055" s="8"/>
      <c r="N4055" s="124"/>
      <c r="O4055" s="124"/>
      <c r="P4055" s="124"/>
      <c r="Q4055" s="124"/>
      <c r="R4055" s="124"/>
      <c r="S4055" s="124"/>
    </row>
    <row r="4056" spans="13:19" x14ac:dyDescent="0.25">
      <c r="M4056" s="8"/>
      <c r="N4056" s="124"/>
      <c r="O4056" s="124"/>
      <c r="P4056" s="124"/>
      <c r="Q4056" s="124"/>
      <c r="R4056" s="124"/>
      <c r="S4056" s="124"/>
    </row>
    <row r="4057" spans="13:19" x14ac:dyDescent="0.25">
      <c r="M4057" s="8"/>
      <c r="N4057" s="124"/>
      <c r="O4057" s="124"/>
      <c r="P4057" s="124"/>
      <c r="Q4057" s="124"/>
      <c r="R4057" s="124"/>
      <c r="S4057" s="124"/>
    </row>
    <row r="4058" spans="13:19" x14ac:dyDescent="0.25">
      <c r="M4058" s="8"/>
      <c r="N4058" s="124"/>
      <c r="O4058" s="124"/>
      <c r="P4058" s="124"/>
      <c r="Q4058" s="124"/>
      <c r="R4058" s="124"/>
      <c r="S4058" s="124"/>
    </row>
    <row r="4059" spans="13:19" x14ac:dyDescent="0.25">
      <c r="M4059" s="8"/>
      <c r="N4059" s="124"/>
      <c r="O4059" s="124"/>
      <c r="P4059" s="124"/>
      <c r="Q4059" s="124"/>
      <c r="R4059" s="124"/>
      <c r="S4059" s="124"/>
    </row>
    <row r="4060" spans="13:19" x14ac:dyDescent="0.25">
      <c r="M4060" s="8"/>
      <c r="N4060" s="124"/>
      <c r="O4060" s="124"/>
      <c r="P4060" s="124"/>
      <c r="Q4060" s="124"/>
      <c r="R4060" s="124"/>
      <c r="S4060" s="124"/>
    </row>
    <row r="4061" spans="13:19" x14ac:dyDescent="0.25">
      <c r="M4061" s="8"/>
      <c r="N4061" s="124"/>
      <c r="O4061" s="124"/>
      <c r="P4061" s="124"/>
      <c r="Q4061" s="124"/>
      <c r="R4061" s="124"/>
      <c r="S4061" s="124"/>
    </row>
    <row r="4062" spans="13:19" x14ac:dyDescent="0.25">
      <c r="M4062" s="8"/>
      <c r="N4062" s="124"/>
      <c r="O4062" s="124"/>
      <c r="P4062" s="124"/>
      <c r="Q4062" s="124"/>
      <c r="R4062" s="124"/>
      <c r="S4062" s="124"/>
    </row>
    <row r="4063" spans="13:19" x14ac:dyDescent="0.25">
      <c r="M4063" s="8"/>
      <c r="N4063" s="124"/>
      <c r="O4063" s="124"/>
      <c r="P4063" s="124"/>
      <c r="Q4063" s="124"/>
      <c r="R4063" s="124"/>
      <c r="S4063" s="124"/>
    </row>
    <row r="4064" spans="13:19" x14ac:dyDescent="0.25">
      <c r="M4064" s="8"/>
      <c r="N4064" s="124"/>
      <c r="O4064" s="124"/>
      <c r="P4064" s="124"/>
      <c r="Q4064" s="124"/>
      <c r="R4064" s="124"/>
      <c r="S4064" s="124"/>
    </row>
    <row r="4065" spans="13:19" x14ac:dyDescent="0.25">
      <c r="M4065" s="8"/>
      <c r="N4065" s="124"/>
      <c r="O4065" s="124"/>
      <c r="P4065" s="124"/>
      <c r="Q4065" s="124"/>
      <c r="R4065" s="124"/>
      <c r="S4065" s="124"/>
    </row>
    <row r="4066" spans="13:19" x14ac:dyDescent="0.25">
      <c r="M4066" s="8"/>
      <c r="N4066" s="124"/>
      <c r="O4066" s="124"/>
      <c r="P4066" s="124"/>
      <c r="Q4066" s="124"/>
      <c r="R4066" s="124"/>
      <c r="S4066" s="124"/>
    </row>
    <row r="4067" spans="13:19" x14ac:dyDescent="0.25">
      <c r="M4067" s="8"/>
      <c r="N4067" s="124"/>
      <c r="O4067" s="124"/>
      <c r="P4067" s="124"/>
      <c r="Q4067" s="124"/>
      <c r="R4067" s="124"/>
      <c r="S4067" s="124"/>
    </row>
    <row r="4068" spans="13:19" x14ac:dyDescent="0.25">
      <c r="M4068" s="8"/>
      <c r="N4068" s="124"/>
      <c r="O4068" s="124"/>
      <c r="P4068" s="124"/>
      <c r="Q4068" s="124"/>
      <c r="R4068" s="124"/>
      <c r="S4068" s="124"/>
    </row>
    <row r="4069" spans="13:19" x14ac:dyDescent="0.25">
      <c r="M4069" s="8"/>
      <c r="N4069" s="124"/>
      <c r="O4069" s="124"/>
      <c r="P4069" s="124"/>
      <c r="Q4069" s="124"/>
      <c r="R4069" s="124"/>
      <c r="S4069" s="124"/>
    </row>
    <row r="4070" spans="13:19" x14ac:dyDescent="0.25">
      <c r="M4070" s="8"/>
      <c r="N4070" s="124"/>
      <c r="O4070" s="124"/>
      <c r="P4070" s="124"/>
      <c r="Q4070" s="124"/>
      <c r="R4070" s="124"/>
      <c r="S4070" s="124"/>
    </row>
    <row r="4071" spans="13:19" x14ac:dyDescent="0.25">
      <c r="M4071" s="8"/>
      <c r="N4071" s="124"/>
      <c r="O4071" s="124"/>
      <c r="P4071" s="124"/>
      <c r="Q4071" s="124"/>
      <c r="R4071" s="124"/>
      <c r="S4071" s="124"/>
    </row>
    <row r="4072" spans="13:19" x14ac:dyDescent="0.25">
      <c r="M4072" s="8"/>
      <c r="N4072" s="124"/>
      <c r="O4072" s="124"/>
      <c r="P4072" s="124"/>
      <c r="Q4072" s="124"/>
      <c r="R4072" s="124"/>
      <c r="S4072" s="124"/>
    </row>
    <row r="4073" spans="13:19" x14ac:dyDescent="0.25">
      <c r="M4073" s="8"/>
      <c r="N4073" s="124"/>
      <c r="O4073" s="124"/>
      <c r="P4073" s="124"/>
      <c r="Q4073" s="124"/>
      <c r="R4073" s="124"/>
      <c r="S4073" s="124"/>
    </row>
    <row r="4074" spans="13:19" x14ac:dyDescent="0.25">
      <c r="M4074" s="8"/>
      <c r="N4074" s="124"/>
      <c r="O4074" s="124"/>
      <c r="P4074" s="124"/>
      <c r="Q4074" s="124"/>
      <c r="R4074" s="124"/>
      <c r="S4074" s="124"/>
    </row>
    <row r="4075" spans="13:19" x14ac:dyDescent="0.25">
      <c r="M4075" s="8"/>
      <c r="N4075" s="124"/>
      <c r="O4075" s="124"/>
      <c r="P4075" s="124"/>
      <c r="Q4075" s="124"/>
      <c r="R4075" s="124"/>
      <c r="S4075" s="124"/>
    </row>
    <row r="4076" spans="13:19" x14ac:dyDescent="0.25">
      <c r="M4076" s="8"/>
      <c r="N4076" s="124"/>
      <c r="O4076" s="124"/>
      <c r="P4076" s="124"/>
      <c r="Q4076" s="124"/>
      <c r="R4076" s="124"/>
      <c r="S4076" s="124"/>
    </row>
    <row r="4077" spans="13:19" x14ac:dyDescent="0.25">
      <c r="M4077" s="8"/>
      <c r="N4077" s="124"/>
      <c r="O4077" s="124"/>
      <c r="P4077" s="124"/>
      <c r="Q4077" s="124"/>
      <c r="R4077" s="124"/>
      <c r="S4077" s="124"/>
    </row>
    <row r="4078" spans="13:19" x14ac:dyDescent="0.25">
      <c r="M4078" s="8"/>
      <c r="N4078" s="124"/>
      <c r="O4078" s="124"/>
      <c r="P4078" s="124"/>
      <c r="Q4078" s="124"/>
      <c r="R4078" s="124"/>
      <c r="S4078" s="124"/>
    </row>
    <row r="4079" spans="13:19" x14ac:dyDescent="0.25">
      <c r="M4079" s="8"/>
      <c r="N4079" s="124"/>
      <c r="O4079" s="124"/>
      <c r="P4079" s="124"/>
      <c r="Q4079" s="124"/>
      <c r="R4079" s="124"/>
      <c r="S4079" s="124"/>
    </row>
    <row r="4080" spans="13:19" x14ac:dyDescent="0.25">
      <c r="M4080" s="8"/>
      <c r="N4080" s="124"/>
      <c r="O4080" s="124"/>
      <c r="P4080" s="124"/>
      <c r="Q4080" s="124"/>
      <c r="R4080" s="124"/>
      <c r="S4080" s="124"/>
    </row>
    <row r="4081" spans="13:19" x14ac:dyDescent="0.25">
      <c r="M4081" s="8"/>
      <c r="N4081" s="124"/>
      <c r="O4081" s="124"/>
      <c r="P4081" s="124"/>
      <c r="Q4081" s="124"/>
      <c r="R4081" s="124"/>
      <c r="S4081" s="124"/>
    </row>
    <row r="4082" spans="13:19" x14ac:dyDescent="0.25">
      <c r="M4082" s="8"/>
      <c r="N4082" s="124"/>
      <c r="O4082" s="124"/>
      <c r="P4082" s="124"/>
      <c r="Q4082" s="124"/>
      <c r="R4082" s="124"/>
      <c r="S4082" s="124"/>
    </row>
    <row r="4083" spans="13:19" x14ac:dyDescent="0.25">
      <c r="M4083" s="8"/>
      <c r="N4083" s="124"/>
      <c r="O4083" s="124"/>
      <c r="P4083" s="124"/>
      <c r="Q4083" s="124"/>
      <c r="R4083" s="124"/>
      <c r="S4083" s="124"/>
    </row>
    <row r="4084" spans="13:19" x14ac:dyDescent="0.25">
      <c r="M4084" s="8"/>
      <c r="N4084" s="124"/>
      <c r="O4084" s="124"/>
      <c r="P4084" s="124"/>
      <c r="Q4084" s="124"/>
      <c r="R4084" s="124"/>
      <c r="S4084" s="124"/>
    </row>
    <row r="4085" spans="13:19" x14ac:dyDescent="0.25">
      <c r="M4085" s="8"/>
      <c r="N4085" s="124"/>
      <c r="O4085" s="124"/>
      <c r="P4085" s="124"/>
      <c r="Q4085" s="124"/>
      <c r="R4085" s="124"/>
      <c r="S4085" s="124"/>
    </row>
    <row r="4086" spans="13:19" x14ac:dyDescent="0.25">
      <c r="M4086" s="8"/>
      <c r="N4086" s="124"/>
      <c r="O4086" s="124"/>
      <c r="P4086" s="124"/>
      <c r="Q4086" s="124"/>
      <c r="R4086" s="124"/>
      <c r="S4086" s="124"/>
    </row>
    <row r="4087" spans="13:19" x14ac:dyDescent="0.25">
      <c r="M4087" s="8"/>
      <c r="N4087" s="124"/>
      <c r="O4087" s="124"/>
      <c r="P4087" s="124"/>
      <c r="Q4087" s="124"/>
      <c r="R4087" s="124"/>
      <c r="S4087" s="124"/>
    </row>
    <row r="4088" spans="13:19" x14ac:dyDescent="0.25">
      <c r="M4088" s="8"/>
      <c r="N4088" s="124"/>
      <c r="O4088" s="124"/>
      <c r="P4088" s="124"/>
      <c r="Q4088" s="124"/>
      <c r="R4088" s="124"/>
      <c r="S4088" s="124"/>
    </row>
    <row r="4089" spans="13:19" x14ac:dyDescent="0.25">
      <c r="M4089" s="8"/>
      <c r="N4089" s="124"/>
      <c r="O4089" s="124"/>
      <c r="P4089" s="124"/>
      <c r="Q4089" s="124"/>
      <c r="R4089" s="124"/>
      <c r="S4089" s="124"/>
    </row>
    <row r="4090" spans="13:19" x14ac:dyDescent="0.25">
      <c r="M4090" s="8"/>
      <c r="N4090" s="124"/>
      <c r="O4090" s="124"/>
      <c r="P4090" s="124"/>
      <c r="Q4090" s="124"/>
      <c r="R4090" s="124"/>
      <c r="S4090" s="124"/>
    </row>
    <row r="4091" spans="13:19" x14ac:dyDescent="0.25">
      <c r="M4091" s="8"/>
      <c r="N4091" s="124"/>
      <c r="O4091" s="124"/>
      <c r="P4091" s="124"/>
      <c r="Q4091" s="124"/>
      <c r="R4091" s="124"/>
      <c r="S4091" s="124"/>
    </row>
    <row r="4092" spans="13:19" x14ac:dyDescent="0.25">
      <c r="M4092" s="8"/>
      <c r="N4092" s="124"/>
      <c r="O4092" s="124"/>
      <c r="P4092" s="124"/>
      <c r="Q4092" s="124"/>
      <c r="R4092" s="124"/>
      <c r="S4092" s="124"/>
    </row>
    <row r="4093" spans="13:19" x14ac:dyDescent="0.25">
      <c r="M4093" s="8"/>
      <c r="N4093" s="124"/>
      <c r="O4093" s="124"/>
      <c r="P4093" s="124"/>
      <c r="Q4093" s="124"/>
      <c r="R4093" s="124"/>
      <c r="S4093" s="124"/>
    </row>
    <row r="4094" spans="13:19" x14ac:dyDescent="0.25">
      <c r="M4094" s="8"/>
      <c r="N4094" s="124"/>
      <c r="O4094" s="124"/>
      <c r="P4094" s="124"/>
      <c r="Q4094" s="124"/>
      <c r="R4094" s="124"/>
      <c r="S4094" s="124"/>
    </row>
    <row r="4095" spans="13:19" x14ac:dyDescent="0.25">
      <c r="M4095" s="8"/>
      <c r="N4095" s="124"/>
      <c r="O4095" s="124"/>
      <c r="P4095" s="124"/>
      <c r="Q4095" s="124"/>
      <c r="R4095" s="124"/>
      <c r="S4095" s="124"/>
    </row>
    <row r="4096" spans="13:19" x14ac:dyDescent="0.25">
      <c r="M4096" s="8"/>
      <c r="N4096" s="124"/>
      <c r="O4096" s="124"/>
      <c r="P4096" s="124"/>
      <c r="Q4096" s="124"/>
      <c r="R4096" s="124"/>
      <c r="S4096" s="124"/>
    </row>
    <row r="4097" spans="13:19" x14ac:dyDescent="0.25">
      <c r="M4097" s="8"/>
      <c r="N4097" s="124"/>
      <c r="O4097" s="124"/>
      <c r="P4097" s="124"/>
      <c r="Q4097" s="124"/>
      <c r="R4097" s="124"/>
      <c r="S4097" s="124"/>
    </row>
    <row r="4098" spans="13:19" x14ac:dyDescent="0.25">
      <c r="M4098" s="8"/>
      <c r="N4098" s="124"/>
      <c r="O4098" s="124"/>
      <c r="P4098" s="124"/>
      <c r="Q4098" s="124"/>
      <c r="R4098" s="124"/>
      <c r="S4098" s="124"/>
    </row>
    <row r="4099" spans="13:19" x14ac:dyDescent="0.25">
      <c r="M4099" s="8"/>
      <c r="N4099" s="124"/>
      <c r="O4099" s="124"/>
      <c r="P4099" s="124"/>
      <c r="Q4099" s="124"/>
      <c r="R4099" s="124"/>
      <c r="S4099" s="124"/>
    </row>
    <row r="4100" spans="13:19" x14ac:dyDescent="0.25">
      <c r="M4100" s="8"/>
      <c r="N4100" s="124"/>
      <c r="O4100" s="124"/>
      <c r="P4100" s="124"/>
      <c r="Q4100" s="124"/>
      <c r="R4100" s="124"/>
      <c r="S4100" s="124"/>
    </row>
    <row r="4101" spans="13:19" x14ac:dyDescent="0.25">
      <c r="M4101" s="8"/>
      <c r="N4101" s="124"/>
      <c r="O4101" s="124"/>
      <c r="P4101" s="124"/>
      <c r="Q4101" s="124"/>
      <c r="R4101" s="124"/>
      <c r="S4101" s="124"/>
    </row>
    <row r="4102" spans="13:19" x14ac:dyDescent="0.25">
      <c r="M4102" s="8"/>
      <c r="N4102" s="124"/>
      <c r="O4102" s="124"/>
      <c r="P4102" s="124"/>
      <c r="Q4102" s="124"/>
      <c r="R4102" s="124"/>
      <c r="S4102" s="124"/>
    </row>
    <row r="4103" spans="13:19" x14ac:dyDescent="0.25">
      <c r="M4103" s="8"/>
      <c r="N4103" s="124"/>
      <c r="O4103" s="124"/>
      <c r="P4103" s="124"/>
      <c r="Q4103" s="124"/>
      <c r="R4103" s="124"/>
      <c r="S4103" s="124"/>
    </row>
    <row r="4104" spans="13:19" x14ac:dyDescent="0.25">
      <c r="M4104" s="8"/>
      <c r="N4104" s="124"/>
      <c r="O4104" s="124"/>
      <c r="P4104" s="124"/>
      <c r="Q4104" s="124"/>
      <c r="R4104" s="124"/>
      <c r="S4104" s="124"/>
    </row>
    <row r="4105" spans="13:19" x14ac:dyDescent="0.25">
      <c r="M4105" s="8"/>
      <c r="N4105" s="124"/>
      <c r="O4105" s="124"/>
      <c r="P4105" s="124"/>
      <c r="Q4105" s="124"/>
      <c r="R4105" s="124"/>
      <c r="S4105" s="124"/>
    </row>
    <row r="4106" spans="13:19" x14ac:dyDescent="0.25">
      <c r="M4106" s="8"/>
      <c r="N4106" s="124"/>
      <c r="O4106" s="124"/>
      <c r="P4106" s="124"/>
      <c r="Q4106" s="124"/>
      <c r="R4106" s="124"/>
      <c r="S4106" s="124"/>
    </row>
    <row r="4107" spans="13:19" x14ac:dyDescent="0.25">
      <c r="M4107" s="8"/>
      <c r="N4107" s="124"/>
      <c r="O4107" s="124"/>
      <c r="P4107" s="124"/>
      <c r="Q4107" s="124"/>
      <c r="R4107" s="124"/>
      <c r="S4107" s="124"/>
    </row>
    <row r="4108" spans="13:19" x14ac:dyDescent="0.25">
      <c r="M4108" s="8"/>
      <c r="N4108" s="124"/>
      <c r="O4108" s="124"/>
      <c r="P4108" s="124"/>
      <c r="Q4108" s="124"/>
      <c r="R4108" s="124"/>
      <c r="S4108" s="124"/>
    </row>
    <row r="4109" spans="13:19" x14ac:dyDescent="0.25">
      <c r="M4109" s="8"/>
      <c r="N4109" s="124"/>
      <c r="O4109" s="124"/>
      <c r="P4109" s="124"/>
      <c r="Q4109" s="124"/>
      <c r="R4109" s="124"/>
      <c r="S4109" s="124"/>
    </row>
    <row r="4110" spans="13:19" x14ac:dyDescent="0.25">
      <c r="M4110" s="8"/>
      <c r="N4110" s="124"/>
      <c r="O4110" s="124"/>
      <c r="P4110" s="124"/>
      <c r="Q4110" s="124"/>
      <c r="R4110" s="124"/>
      <c r="S4110" s="124"/>
    </row>
    <row r="4111" spans="13:19" x14ac:dyDescent="0.25">
      <c r="M4111" s="8"/>
      <c r="N4111" s="124"/>
      <c r="O4111" s="124"/>
      <c r="P4111" s="124"/>
      <c r="Q4111" s="124"/>
      <c r="R4111" s="124"/>
      <c r="S4111" s="124"/>
    </row>
    <row r="4112" spans="13:19" x14ac:dyDescent="0.25">
      <c r="M4112" s="8"/>
      <c r="N4112" s="124"/>
      <c r="O4112" s="124"/>
      <c r="P4112" s="124"/>
      <c r="Q4112" s="124"/>
      <c r="R4112" s="124"/>
      <c r="S4112" s="124"/>
    </row>
    <row r="4113" spans="13:19" x14ac:dyDescent="0.25">
      <c r="M4113" s="8"/>
      <c r="N4113" s="124"/>
      <c r="O4113" s="124"/>
      <c r="P4113" s="124"/>
      <c r="Q4113" s="124"/>
      <c r="R4113" s="124"/>
      <c r="S4113" s="124"/>
    </row>
    <row r="4114" spans="13:19" x14ac:dyDescent="0.25">
      <c r="M4114" s="8"/>
      <c r="N4114" s="124"/>
      <c r="O4114" s="124"/>
      <c r="P4114" s="124"/>
      <c r="Q4114" s="124"/>
      <c r="R4114" s="124"/>
      <c r="S4114" s="124"/>
    </row>
    <row r="4115" spans="13:19" x14ac:dyDescent="0.25">
      <c r="M4115" s="8"/>
      <c r="N4115" s="124"/>
      <c r="O4115" s="124"/>
      <c r="P4115" s="124"/>
      <c r="Q4115" s="124"/>
      <c r="R4115" s="124"/>
      <c r="S4115" s="124"/>
    </row>
    <row r="4116" spans="13:19" x14ac:dyDescent="0.25">
      <c r="M4116" s="8"/>
      <c r="N4116" s="124"/>
      <c r="O4116" s="124"/>
      <c r="P4116" s="124"/>
      <c r="Q4116" s="124"/>
      <c r="R4116" s="124"/>
      <c r="S4116" s="124"/>
    </row>
    <row r="4117" spans="13:19" x14ac:dyDescent="0.25">
      <c r="M4117" s="8"/>
      <c r="N4117" s="124"/>
      <c r="O4117" s="124"/>
      <c r="P4117" s="124"/>
      <c r="Q4117" s="124"/>
      <c r="R4117" s="124"/>
      <c r="S4117" s="124"/>
    </row>
    <row r="4118" spans="13:19" x14ac:dyDescent="0.25">
      <c r="M4118" s="8"/>
      <c r="N4118" s="124"/>
      <c r="O4118" s="124"/>
      <c r="P4118" s="124"/>
      <c r="Q4118" s="124"/>
      <c r="R4118" s="124"/>
      <c r="S4118" s="124"/>
    </row>
    <row r="4119" spans="13:19" x14ac:dyDescent="0.25">
      <c r="M4119" s="8"/>
      <c r="N4119" s="124"/>
      <c r="O4119" s="124"/>
      <c r="P4119" s="124"/>
      <c r="Q4119" s="124"/>
      <c r="R4119" s="124"/>
      <c r="S4119" s="124"/>
    </row>
    <row r="4120" spans="13:19" x14ac:dyDescent="0.25">
      <c r="M4120" s="8"/>
      <c r="N4120" s="124"/>
      <c r="O4120" s="124"/>
      <c r="P4120" s="124"/>
      <c r="Q4120" s="124"/>
      <c r="R4120" s="124"/>
      <c r="S4120" s="124"/>
    </row>
    <row r="4121" spans="13:19" x14ac:dyDescent="0.25">
      <c r="M4121" s="8"/>
      <c r="N4121" s="124"/>
      <c r="O4121" s="124"/>
      <c r="P4121" s="124"/>
      <c r="Q4121" s="124"/>
      <c r="R4121" s="124"/>
      <c r="S4121" s="124"/>
    </row>
    <row r="4122" spans="13:19" x14ac:dyDescent="0.25">
      <c r="M4122" s="8"/>
      <c r="N4122" s="124"/>
      <c r="O4122" s="124"/>
      <c r="P4122" s="124"/>
      <c r="Q4122" s="124"/>
      <c r="R4122" s="124"/>
      <c r="S4122" s="124"/>
    </row>
    <row r="4123" spans="13:19" x14ac:dyDescent="0.25">
      <c r="M4123" s="8"/>
      <c r="N4123" s="124"/>
      <c r="O4123" s="124"/>
      <c r="P4123" s="124"/>
      <c r="Q4123" s="124"/>
      <c r="R4123" s="124"/>
      <c r="S4123" s="124"/>
    </row>
    <row r="4124" spans="13:19" x14ac:dyDescent="0.25">
      <c r="M4124" s="8"/>
      <c r="N4124" s="124"/>
      <c r="O4124" s="124"/>
      <c r="P4124" s="124"/>
      <c r="Q4124" s="124"/>
      <c r="R4124" s="124"/>
      <c r="S4124" s="124"/>
    </row>
    <row r="4125" spans="13:19" x14ac:dyDescent="0.25">
      <c r="M4125" s="8"/>
      <c r="N4125" s="124"/>
      <c r="O4125" s="124"/>
      <c r="P4125" s="124"/>
      <c r="Q4125" s="124"/>
      <c r="R4125" s="124"/>
      <c r="S4125" s="124"/>
    </row>
    <row r="4126" spans="13:19" x14ac:dyDescent="0.25">
      <c r="M4126" s="8"/>
      <c r="N4126" s="124"/>
      <c r="O4126" s="124"/>
      <c r="P4126" s="124"/>
      <c r="Q4126" s="124"/>
      <c r="R4126" s="124"/>
      <c r="S4126" s="124"/>
    </row>
    <row r="4127" spans="13:19" x14ac:dyDescent="0.25">
      <c r="M4127" s="8"/>
      <c r="N4127" s="124"/>
      <c r="O4127" s="124"/>
      <c r="P4127" s="124"/>
      <c r="Q4127" s="124"/>
      <c r="R4127" s="124"/>
      <c r="S4127" s="124"/>
    </row>
    <row r="4128" spans="13:19" x14ac:dyDescent="0.25">
      <c r="M4128" s="8"/>
      <c r="N4128" s="124"/>
      <c r="O4128" s="124"/>
      <c r="P4128" s="124"/>
      <c r="Q4128" s="124"/>
      <c r="R4128" s="124"/>
      <c r="S4128" s="124"/>
    </row>
    <row r="4129" spans="13:19" x14ac:dyDescent="0.25">
      <c r="M4129" s="8"/>
      <c r="N4129" s="124"/>
      <c r="O4129" s="124"/>
      <c r="P4129" s="124"/>
      <c r="Q4129" s="124"/>
      <c r="R4129" s="124"/>
      <c r="S4129" s="124"/>
    </row>
    <row r="4130" spans="13:19" x14ac:dyDescent="0.25">
      <c r="M4130" s="8"/>
      <c r="N4130" s="124"/>
      <c r="O4130" s="124"/>
      <c r="P4130" s="124"/>
      <c r="Q4130" s="124"/>
      <c r="R4130" s="124"/>
      <c r="S4130" s="124"/>
    </row>
    <row r="4131" spans="13:19" x14ac:dyDescent="0.25">
      <c r="M4131" s="8"/>
      <c r="N4131" s="124"/>
      <c r="O4131" s="124"/>
      <c r="P4131" s="124"/>
      <c r="Q4131" s="124"/>
      <c r="R4131" s="124"/>
      <c r="S4131" s="124"/>
    </row>
    <row r="4132" spans="13:19" x14ac:dyDescent="0.25">
      <c r="M4132" s="8"/>
      <c r="N4132" s="124"/>
      <c r="O4132" s="124"/>
      <c r="P4132" s="124"/>
      <c r="Q4132" s="124"/>
      <c r="R4132" s="124"/>
      <c r="S4132" s="124"/>
    </row>
    <row r="4133" spans="13:19" x14ac:dyDescent="0.25">
      <c r="M4133" s="8"/>
      <c r="N4133" s="124"/>
      <c r="O4133" s="124"/>
      <c r="P4133" s="124"/>
      <c r="Q4133" s="124"/>
      <c r="R4133" s="124"/>
      <c r="S4133" s="124"/>
    </row>
    <row r="4134" spans="13:19" x14ac:dyDescent="0.25">
      <c r="M4134" s="8"/>
      <c r="N4134" s="124"/>
      <c r="O4134" s="124"/>
      <c r="P4134" s="124"/>
      <c r="Q4134" s="124"/>
      <c r="R4134" s="124"/>
      <c r="S4134" s="124"/>
    </row>
    <row r="4135" spans="13:19" x14ac:dyDescent="0.25">
      <c r="M4135" s="8"/>
      <c r="N4135" s="124"/>
      <c r="O4135" s="124"/>
      <c r="P4135" s="124"/>
      <c r="Q4135" s="124"/>
      <c r="R4135" s="124"/>
      <c r="S4135" s="124"/>
    </row>
    <row r="4136" spans="13:19" x14ac:dyDescent="0.25">
      <c r="M4136" s="8"/>
      <c r="N4136" s="124"/>
      <c r="O4136" s="124"/>
      <c r="P4136" s="124"/>
      <c r="Q4136" s="124"/>
      <c r="R4136" s="124"/>
      <c r="S4136" s="124"/>
    </row>
    <row r="4137" spans="13:19" x14ac:dyDescent="0.25">
      <c r="M4137" s="8"/>
      <c r="N4137" s="124"/>
      <c r="O4137" s="124"/>
      <c r="P4137" s="124"/>
      <c r="Q4137" s="124"/>
      <c r="R4137" s="124"/>
      <c r="S4137" s="124"/>
    </row>
    <row r="4138" spans="13:19" x14ac:dyDescent="0.25">
      <c r="M4138" s="8"/>
      <c r="N4138" s="124"/>
      <c r="O4138" s="124"/>
      <c r="P4138" s="124"/>
      <c r="Q4138" s="124"/>
      <c r="R4138" s="124"/>
      <c r="S4138" s="124"/>
    </row>
    <row r="4139" spans="13:19" x14ac:dyDescent="0.25">
      <c r="M4139" s="8"/>
      <c r="N4139" s="124"/>
      <c r="O4139" s="124"/>
      <c r="P4139" s="124"/>
      <c r="Q4139" s="124"/>
      <c r="R4139" s="124"/>
      <c r="S4139" s="124"/>
    </row>
    <row r="4140" spans="13:19" x14ac:dyDescent="0.25">
      <c r="M4140" s="8"/>
      <c r="N4140" s="124"/>
      <c r="O4140" s="124"/>
      <c r="P4140" s="124"/>
      <c r="Q4140" s="124"/>
      <c r="R4140" s="124"/>
      <c r="S4140" s="124"/>
    </row>
    <row r="4141" spans="13:19" x14ac:dyDescent="0.25">
      <c r="M4141" s="8"/>
      <c r="N4141" s="124"/>
      <c r="O4141" s="124"/>
      <c r="P4141" s="124"/>
      <c r="Q4141" s="124"/>
      <c r="R4141" s="124"/>
      <c r="S4141" s="124"/>
    </row>
    <row r="4142" spans="13:19" x14ac:dyDescent="0.25">
      <c r="M4142" s="8"/>
      <c r="N4142" s="124"/>
      <c r="O4142" s="124"/>
      <c r="P4142" s="124"/>
      <c r="Q4142" s="124"/>
      <c r="R4142" s="124"/>
      <c r="S4142" s="124"/>
    </row>
    <row r="4143" spans="13:19" x14ac:dyDescent="0.25">
      <c r="M4143" s="8"/>
      <c r="N4143" s="124"/>
      <c r="O4143" s="124"/>
      <c r="P4143" s="124"/>
      <c r="Q4143" s="124"/>
      <c r="R4143" s="124"/>
      <c r="S4143" s="124"/>
    </row>
    <row r="4144" spans="13:19" x14ac:dyDescent="0.25">
      <c r="M4144" s="8"/>
      <c r="N4144" s="124"/>
      <c r="O4144" s="124"/>
      <c r="P4144" s="124"/>
      <c r="Q4144" s="124"/>
      <c r="R4144" s="124"/>
      <c r="S4144" s="124"/>
    </row>
    <row r="4145" spans="13:19" x14ac:dyDescent="0.25">
      <c r="M4145" s="8"/>
      <c r="N4145" s="124"/>
      <c r="O4145" s="124"/>
      <c r="P4145" s="124"/>
      <c r="Q4145" s="124"/>
      <c r="R4145" s="124"/>
      <c r="S4145" s="124"/>
    </row>
    <row r="4146" spans="13:19" x14ac:dyDescent="0.25">
      <c r="M4146" s="8"/>
      <c r="N4146" s="124"/>
      <c r="O4146" s="124"/>
      <c r="P4146" s="124"/>
      <c r="Q4146" s="124"/>
      <c r="R4146" s="124"/>
      <c r="S4146" s="124"/>
    </row>
    <row r="4147" spans="13:19" x14ac:dyDescent="0.25">
      <c r="M4147" s="8"/>
      <c r="N4147" s="124"/>
      <c r="O4147" s="124"/>
      <c r="P4147" s="124"/>
      <c r="Q4147" s="124"/>
      <c r="R4147" s="124"/>
      <c r="S4147" s="124"/>
    </row>
    <row r="4148" spans="13:19" x14ac:dyDescent="0.25">
      <c r="M4148" s="8"/>
      <c r="N4148" s="124"/>
      <c r="O4148" s="124"/>
      <c r="P4148" s="124"/>
      <c r="Q4148" s="124"/>
      <c r="R4148" s="124"/>
      <c r="S4148" s="124"/>
    </row>
    <row r="4149" spans="13:19" x14ac:dyDescent="0.25">
      <c r="M4149" s="8"/>
      <c r="N4149" s="124"/>
      <c r="O4149" s="124"/>
      <c r="P4149" s="124"/>
      <c r="Q4149" s="124"/>
      <c r="R4149" s="124"/>
      <c r="S4149" s="124"/>
    </row>
    <row r="4150" spans="13:19" x14ac:dyDescent="0.25">
      <c r="M4150" s="8"/>
      <c r="N4150" s="124"/>
      <c r="O4150" s="124"/>
      <c r="P4150" s="124"/>
      <c r="Q4150" s="124"/>
      <c r="R4150" s="124"/>
      <c r="S4150" s="124"/>
    </row>
    <row r="4151" spans="13:19" x14ac:dyDescent="0.25">
      <c r="M4151" s="8"/>
      <c r="N4151" s="124"/>
      <c r="O4151" s="124"/>
      <c r="P4151" s="124"/>
      <c r="Q4151" s="124"/>
      <c r="R4151" s="124"/>
      <c r="S4151" s="124"/>
    </row>
    <row r="4152" spans="13:19" x14ac:dyDescent="0.25">
      <c r="M4152" s="8"/>
      <c r="N4152" s="124"/>
      <c r="O4152" s="124"/>
      <c r="P4152" s="124"/>
      <c r="Q4152" s="124"/>
      <c r="R4152" s="124"/>
      <c r="S4152" s="124"/>
    </row>
    <row r="4153" spans="13:19" x14ac:dyDescent="0.25">
      <c r="M4153" s="8"/>
      <c r="N4153" s="124"/>
      <c r="O4153" s="124"/>
      <c r="P4153" s="124"/>
      <c r="Q4153" s="124"/>
      <c r="R4153" s="124"/>
      <c r="S4153" s="124"/>
    </row>
    <row r="4154" spans="13:19" x14ac:dyDescent="0.25">
      <c r="M4154" s="8"/>
      <c r="N4154" s="124"/>
      <c r="O4154" s="124"/>
      <c r="P4154" s="124"/>
      <c r="Q4154" s="124"/>
      <c r="R4154" s="124"/>
      <c r="S4154" s="124"/>
    </row>
    <row r="4155" spans="13:19" x14ac:dyDescent="0.25">
      <c r="M4155" s="8"/>
      <c r="N4155" s="124"/>
      <c r="O4155" s="124"/>
      <c r="P4155" s="124"/>
      <c r="Q4155" s="124"/>
      <c r="R4155" s="124"/>
      <c r="S4155" s="124"/>
    </row>
    <row r="4156" spans="13:19" x14ac:dyDescent="0.25">
      <c r="M4156" s="8"/>
      <c r="N4156" s="124"/>
      <c r="O4156" s="124"/>
      <c r="P4156" s="124"/>
      <c r="Q4156" s="124"/>
      <c r="R4156" s="124"/>
      <c r="S4156" s="124"/>
    </row>
    <row r="4157" spans="13:19" x14ac:dyDescent="0.25">
      <c r="M4157" s="8"/>
      <c r="N4157" s="124"/>
      <c r="O4157" s="124"/>
      <c r="P4157" s="124"/>
      <c r="Q4157" s="124"/>
      <c r="R4157" s="124"/>
      <c r="S4157" s="124"/>
    </row>
    <row r="4158" spans="13:19" x14ac:dyDescent="0.25">
      <c r="M4158" s="8"/>
      <c r="N4158" s="124"/>
      <c r="O4158" s="124"/>
      <c r="P4158" s="124"/>
      <c r="Q4158" s="124"/>
      <c r="R4158" s="124"/>
      <c r="S4158" s="124"/>
    </row>
    <row r="4159" spans="13:19" x14ac:dyDescent="0.25">
      <c r="M4159" s="8"/>
      <c r="N4159" s="124"/>
      <c r="O4159" s="124"/>
      <c r="P4159" s="124"/>
      <c r="Q4159" s="124"/>
      <c r="R4159" s="124"/>
      <c r="S4159" s="124"/>
    </row>
    <row r="4160" spans="13:19" x14ac:dyDescent="0.25">
      <c r="M4160" s="8"/>
      <c r="N4160" s="124"/>
      <c r="O4160" s="124"/>
      <c r="P4160" s="124"/>
      <c r="Q4160" s="124"/>
      <c r="R4160" s="124"/>
      <c r="S4160" s="124"/>
    </row>
    <row r="4161" spans="13:19" x14ac:dyDescent="0.25">
      <c r="M4161" s="8"/>
      <c r="N4161" s="124"/>
      <c r="O4161" s="124"/>
      <c r="P4161" s="124"/>
      <c r="Q4161" s="124"/>
      <c r="R4161" s="124"/>
      <c r="S4161" s="124"/>
    </row>
    <row r="4162" spans="13:19" x14ac:dyDescent="0.25">
      <c r="M4162" s="8"/>
      <c r="N4162" s="124"/>
      <c r="O4162" s="124"/>
      <c r="P4162" s="124"/>
      <c r="Q4162" s="124"/>
      <c r="R4162" s="124"/>
      <c r="S4162" s="124"/>
    </row>
    <row r="4163" spans="13:19" x14ac:dyDescent="0.25">
      <c r="M4163" s="8"/>
      <c r="N4163" s="124"/>
      <c r="O4163" s="124"/>
      <c r="P4163" s="124"/>
      <c r="Q4163" s="124"/>
      <c r="R4163" s="124"/>
      <c r="S4163" s="124"/>
    </row>
    <row r="4164" spans="13:19" x14ac:dyDescent="0.25">
      <c r="M4164" s="8"/>
      <c r="N4164" s="124"/>
      <c r="O4164" s="124"/>
      <c r="P4164" s="124"/>
      <c r="Q4164" s="124"/>
      <c r="R4164" s="124"/>
      <c r="S4164" s="124"/>
    </row>
    <row r="4165" spans="13:19" x14ac:dyDescent="0.25">
      <c r="M4165" s="8"/>
      <c r="N4165" s="124"/>
      <c r="O4165" s="124"/>
      <c r="P4165" s="124"/>
      <c r="Q4165" s="124"/>
      <c r="R4165" s="124"/>
      <c r="S4165" s="124"/>
    </row>
    <row r="4166" spans="13:19" x14ac:dyDescent="0.25">
      <c r="M4166" s="8"/>
      <c r="N4166" s="124"/>
      <c r="O4166" s="124"/>
      <c r="P4166" s="124"/>
      <c r="Q4166" s="124"/>
      <c r="R4166" s="124"/>
      <c r="S4166" s="124"/>
    </row>
    <row r="4167" spans="13:19" x14ac:dyDescent="0.25">
      <c r="M4167" s="8"/>
      <c r="N4167" s="124"/>
      <c r="O4167" s="124"/>
      <c r="P4167" s="124"/>
      <c r="Q4167" s="124"/>
      <c r="R4167" s="124"/>
      <c r="S4167" s="124"/>
    </row>
    <row r="4168" spans="13:19" x14ac:dyDescent="0.25">
      <c r="M4168" s="8"/>
      <c r="N4168" s="124"/>
      <c r="O4168" s="124"/>
      <c r="P4168" s="124"/>
      <c r="Q4168" s="124"/>
      <c r="R4168" s="124"/>
      <c r="S4168" s="124"/>
    </row>
    <row r="4169" spans="13:19" x14ac:dyDescent="0.25">
      <c r="M4169" s="8"/>
      <c r="N4169" s="124"/>
      <c r="O4169" s="124"/>
      <c r="P4169" s="124"/>
      <c r="Q4169" s="124"/>
      <c r="R4169" s="124"/>
      <c r="S4169" s="124"/>
    </row>
    <row r="4170" spans="13:19" x14ac:dyDescent="0.25">
      <c r="M4170" s="8"/>
      <c r="N4170" s="124"/>
      <c r="O4170" s="124"/>
      <c r="P4170" s="124"/>
      <c r="Q4170" s="124"/>
      <c r="R4170" s="124"/>
      <c r="S4170" s="124"/>
    </row>
    <row r="4171" spans="13:19" x14ac:dyDescent="0.25">
      <c r="M4171" s="8"/>
      <c r="N4171" s="124"/>
      <c r="O4171" s="124"/>
      <c r="P4171" s="124"/>
      <c r="Q4171" s="124"/>
      <c r="R4171" s="124"/>
      <c r="S4171" s="124"/>
    </row>
    <row r="4172" spans="13:19" x14ac:dyDescent="0.25">
      <c r="M4172" s="8"/>
      <c r="N4172" s="124"/>
      <c r="O4172" s="124"/>
      <c r="P4172" s="124"/>
      <c r="Q4172" s="124"/>
      <c r="R4172" s="124"/>
      <c r="S4172" s="124"/>
    </row>
    <row r="4173" spans="13:19" x14ac:dyDescent="0.25">
      <c r="M4173" s="8"/>
      <c r="N4173" s="124"/>
      <c r="O4173" s="124"/>
      <c r="P4173" s="124"/>
      <c r="Q4173" s="124"/>
      <c r="R4173" s="124"/>
      <c r="S4173" s="124"/>
    </row>
    <row r="4174" spans="13:19" x14ac:dyDescent="0.25">
      <c r="M4174" s="8"/>
      <c r="N4174" s="124"/>
      <c r="O4174" s="124"/>
      <c r="P4174" s="124"/>
      <c r="Q4174" s="124"/>
      <c r="R4174" s="124"/>
      <c r="S4174" s="124"/>
    </row>
    <row r="4175" spans="13:19" x14ac:dyDescent="0.25">
      <c r="M4175" s="8"/>
      <c r="N4175" s="124"/>
      <c r="O4175" s="124"/>
      <c r="P4175" s="124"/>
      <c r="Q4175" s="124"/>
      <c r="R4175" s="124"/>
      <c r="S4175" s="124"/>
    </row>
    <row r="4176" spans="13:19" x14ac:dyDescent="0.25">
      <c r="M4176" s="8"/>
      <c r="N4176" s="124"/>
      <c r="O4176" s="124"/>
      <c r="P4176" s="124"/>
      <c r="Q4176" s="124"/>
      <c r="R4176" s="124"/>
      <c r="S4176" s="124"/>
    </row>
    <row r="4177" spans="13:19" x14ac:dyDescent="0.25">
      <c r="M4177" s="8"/>
      <c r="N4177" s="124"/>
      <c r="O4177" s="124"/>
      <c r="P4177" s="124"/>
      <c r="Q4177" s="124"/>
      <c r="R4177" s="124"/>
      <c r="S4177" s="124"/>
    </row>
    <row r="4178" spans="13:19" x14ac:dyDescent="0.25">
      <c r="M4178" s="8"/>
      <c r="N4178" s="124"/>
      <c r="O4178" s="124"/>
      <c r="P4178" s="124"/>
      <c r="Q4178" s="124"/>
      <c r="R4178" s="124"/>
      <c r="S4178" s="124"/>
    </row>
    <row r="4179" spans="13:19" x14ac:dyDescent="0.25">
      <c r="M4179" s="8"/>
      <c r="N4179" s="124"/>
      <c r="O4179" s="124"/>
      <c r="P4179" s="124"/>
      <c r="Q4179" s="124"/>
      <c r="R4179" s="124"/>
      <c r="S4179" s="124"/>
    </row>
    <row r="4180" spans="13:19" x14ac:dyDescent="0.25">
      <c r="M4180" s="8"/>
      <c r="N4180" s="124"/>
      <c r="O4180" s="124"/>
      <c r="P4180" s="124"/>
      <c r="Q4180" s="124"/>
      <c r="R4180" s="124"/>
      <c r="S4180" s="124"/>
    </row>
    <row r="4181" spans="13:19" x14ac:dyDescent="0.25">
      <c r="M4181" s="8"/>
      <c r="N4181" s="124"/>
      <c r="O4181" s="124"/>
      <c r="P4181" s="124"/>
      <c r="Q4181" s="124"/>
      <c r="R4181" s="124"/>
      <c r="S4181" s="124"/>
    </row>
    <row r="4182" spans="13:19" x14ac:dyDescent="0.25">
      <c r="M4182" s="8"/>
      <c r="N4182" s="124"/>
      <c r="O4182" s="124"/>
      <c r="P4182" s="124"/>
      <c r="Q4182" s="124"/>
      <c r="R4182" s="124"/>
      <c r="S4182" s="124"/>
    </row>
    <row r="4183" spans="13:19" x14ac:dyDescent="0.25">
      <c r="M4183" s="8"/>
      <c r="N4183" s="124"/>
      <c r="O4183" s="124"/>
      <c r="P4183" s="124"/>
      <c r="Q4183" s="124"/>
      <c r="R4183" s="124"/>
      <c r="S4183" s="124"/>
    </row>
    <row r="4184" spans="13:19" x14ac:dyDescent="0.25">
      <c r="M4184" s="8"/>
      <c r="N4184" s="124"/>
      <c r="O4184" s="124"/>
      <c r="P4184" s="124"/>
      <c r="Q4184" s="124"/>
      <c r="R4184" s="124"/>
      <c r="S4184" s="124"/>
    </row>
    <row r="4185" spans="13:19" x14ac:dyDescent="0.25">
      <c r="M4185" s="8"/>
      <c r="N4185" s="124"/>
      <c r="O4185" s="124"/>
      <c r="P4185" s="124"/>
      <c r="Q4185" s="124"/>
      <c r="R4185" s="124"/>
      <c r="S4185" s="124"/>
    </row>
    <row r="4186" spans="13:19" x14ac:dyDescent="0.25">
      <c r="M4186" s="8"/>
      <c r="N4186" s="124"/>
      <c r="O4186" s="124"/>
      <c r="P4186" s="124"/>
      <c r="Q4186" s="124"/>
      <c r="R4186" s="124"/>
      <c r="S4186" s="124"/>
    </row>
    <row r="4187" spans="13:19" x14ac:dyDescent="0.25">
      <c r="M4187" s="8"/>
      <c r="N4187" s="124"/>
      <c r="O4187" s="124"/>
      <c r="P4187" s="124"/>
      <c r="Q4187" s="124"/>
      <c r="R4187" s="124"/>
      <c r="S4187" s="124"/>
    </row>
    <row r="4188" spans="13:19" x14ac:dyDescent="0.25">
      <c r="M4188" s="8"/>
      <c r="N4188" s="124"/>
      <c r="O4188" s="124"/>
      <c r="P4188" s="124"/>
      <c r="Q4188" s="124"/>
      <c r="R4188" s="124"/>
      <c r="S4188" s="124"/>
    </row>
    <row r="4189" spans="13:19" x14ac:dyDescent="0.25">
      <c r="M4189" s="8"/>
      <c r="N4189" s="124"/>
      <c r="O4189" s="124"/>
      <c r="P4189" s="124"/>
      <c r="Q4189" s="124"/>
      <c r="R4189" s="124"/>
      <c r="S4189" s="124"/>
    </row>
    <row r="4190" spans="13:19" x14ac:dyDescent="0.25">
      <c r="M4190" s="8"/>
      <c r="N4190" s="124"/>
      <c r="O4190" s="124"/>
      <c r="P4190" s="124"/>
      <c r="Q4190" s="124"/>
      <c r="R4190" s="124"/>
      <c r="S4190" s="124"/>
    </row>
    <row r="4191" spans="13:19" x14ac:dyDescent="0.25">
      <c r="M4191" s="8"/>
      <c r="N4191" s="124"/>
      <c r="O4191" s="124"/>
      <c r="P4191" s="124"/>
      <c r="Q4191" s="124"/>
      <c r="R4191" s="124"/>
      <c r="S4191" s="124"/>
    </row>
    <row r="4192" spans="13:19" x14ac:dyDescent="0.25">
      <c r="M4192" s="8"/>
      <c r="N4192" s="124"/>
      <c r="O4192" s="124"/>
      <c r="P4192" s="124"/>
      <c r="Q4192" s="124"/>
      <c r="R4192" s="124"/>
      <c r="S4192" s="124"/>
    </row>
    <row r="4193" spans="13:19" x14ac:dyDescent="0.25">
      <c r="M4193" s="8"/>
      <c r="N4193" s="124"/>
      <c r="O4193" s="124"/>
      <c r="P4193" s="124"/>
      <c r="Q4193" s="124"/>
      <c r="R4193" s="124"/>
      <c r="S4193" s="124"/>
    </row>
    <row r="4194" spans="13:19" x14ac:dyDescent="0.25">
      <c r="M4194" s="8"/>
      <c r="N4194" s="124"/>
      <c r="O4194" s="124"/>
      <c r="P4194" s="124"/>
      <c r="Q4194" s="124"/>
      <c r="R4194" s="124"/>
      <c r="S4194" s="124"/>
    </row>
    <row r="4195" spans="13:19" x14ac:dyDescent="0.25">
      <c r="M4195" s="8"/>
      <c r="N4195" s="124"/>
      <c r="O4195" s="124"/>
      <c r="P4195" s="124"/>
      <c r="Q4195" s="124"/>
      <c r="R4195" s="124"/>
      <c r="S4195" s="124"/>
    </row>
    <row r="4196" spans="13:19" x14ac:dyDescent="0.25">
      <c r="M4196" s="8"/>
      <c r="N4196" s="124"/>
      <c r="O4196" s="124"/>
      <c r="P4196" s="124"/>
      <c r="Q4196" s="124"/>
      <c r="R4196" s="124"/>
      <c r="S4196" s="124"/>
    </row>
    <row r="4197" spans="13:19" x14ac:dyDescent="0.25">
      <c r="M4197" s="8"/>
      <c r="N4197" s="124"/>
      <c r="O4197" s="124"/>
      <c r="P4197" s="124"/>
      <c r="Q4197" s="124"/>
      <c r="R4197" s="124"/>
      <c r="S4197" s="124"/>
    </row>
    <row r="4198" spans="13:19" x14ac:dyDescent="0.25">
      <c r="M4198" s="8"/>
      <c r="N4198" s="124"/>
      <c r="O4198" s="124"/>
      <c r="P4198" s="124"/>
      <c r="Q4198" s="124"/>
      <c r="R4198" s="124"/>
      <c r="S4198" s="124"/>
    </row>
    <row r="4199" spans="13:19" x14ac:dyDescent="0.25">
      <c r="M4199" s="8"/>
      <c r="N4199" s="124"/>
      <c r="O4199" s="124"/>
      <c r="P4199" s="124"/>
      <c r="Q4199" s="124"/>
      <c r="R4199" s="124"/>
      <c r="S4199" s="124"/>
    </row>
    <row r="4200" spans="13:19" x14ac:dyDescent="0.25">
      <c r="M4200" s="8"/>
      <c r="N4200" s="124"/>
      <c r="O4200" s="124"/>
      <c r="P4200" s="124"/>
      <c r="Q4200" s="124"/>
      <c r="R4200" s="124"/>
      <c r="S4200" s="124"/>
    </row>
    <row r="4201" spans="13:19" x14ac:dyDescent="0.25">
      <c r="M4201" s="8"/>
      <c r="N4201" s="124"/>
      <c r="O4201" s="124"/>
      <c r="P4201" s="124"/>
      <c r="Q4201" s="124"/>
      <c r="R4201" s="124"/>
      <c r="S4201" s="124"/>
    </row>
    <row r="4202" spans="13:19" x14ac:dyDescent="0.25">
      <c r="M4202" s="8"/>
      <c r="N4202" s="124"/>
      <c r="O4202" s="124"/>
      <c r="P4202" s="124"/>
      <c r="Q4202" s="124"/>
      <c r="R4202" s="124"/>
      <c r="S4202" s="124"/>
    </row>
    <row r="4203" spans="13:19" x14ac:dyDescent="0.25">
      <c r="M4203" s="8"/>
      <c r="N4203" s="124"/>
      <c r="O4203" s="124"/>
      <c r="P4203" s="124"/>
      <c r="Q4203" s="124"/>
      <c r="R4203" s="124"/>
      <c r="S4203" s="124"/>
    </row>
    <row r="4204" spans="13:19" x14ac:dyDescent="0.25">
      <c r="M4204" s="8"/>
      <c r="N4204" s="124"/>
      <c r="O4204" s="124"/>
      <c r="P4204" s="124"/>
      <c r="Q4204" s="124"/>
      <c r="R4204" s="124"/>
      <c r="S4204" s="124"/>
    </row>
    <row r="4205" spans="13:19" x14ac:dyDescent="0.25">
      <c r="M4205" s="8"/>
      <c r="N4205" s="124"/>
      <c r="O4205" s="124"/>
      <c r="P4205" s="124"/>
      <c r="Q4205" s="124"/>
      <c r="R4205" s="124"/>
      <c r="S4205" s="124"/>
    </row>
    <row r="4206" spans="13:19" x14ac:dyDescent="0.25">
      <c r="M4206" s="8"/>
      <c r="N4206" s="124"/>
      <c r="O4206" s="124"/>
      <c r="P4206" s="124"/>
      <c r="Q4206" s="124"/>
      <c r="R4206" s="124"/>
      <c r="S4206" s="124"/>
    </row>
    <row r="4207" spans="13:19" x14ac:dyDescent="0.25">
      <c r="M4207" s="8"/>
      <c r="N4207" s="124"/>
      <c r="O4207" s="124"/>
      <c r="P4207" s="124"/>
      <c r="Q4207" s="124"/>
      <c r="R4207" s="124"/>
      <c r="S4207" s="124"/>
    </row>
    <row r="4208" spans="13:19" x14ac:dyDescent="0.25">
      <c r="M4208" s="8"/>
      <c r="N4208" s="124"/>
      <c r="O4208" s="124"/>
      <c r="P4208" s="124"/>
      <c r="Q4208" s="124"/>
      <c r="R4208" s="124"/>
      <c r="S4208" s="124"/>
    </row>
    <row r="4209" spans="13:19" x14ac:dyDescent="0.25">
      <c r="M4209" s="8"/>
      <c r="N4209" s="124"/>
      <c r="O4209" s="124"/>
      <c r="P4209" s="124"/>
      <c r="Q4209" s="124"/>
      <c r="R4209" s="124"/>
      <c r="S4209" s="124"/>
    </row>
    <row r="4210" spans="13:19" x14ac:dyDescent="0.25">
      <c r="M4210" s="8"/>
      <c r="N4210" s="124"/>
      <c r="O4210" s="124"/>
      <c r="P4210" s="124"/>
      <c r="Q4210" s="124"/>
      <c r="R4210" s="124"/>
      <c r="S4210" s="124"/>
    </row>
    <row r="4211" spans="13:19" x14ac:dyDescent="0.25">
      <c r="M4211" s="8"/>
      <c r="N4211" s="124"/>
      <c r="O4211" s="124"/>
      <c r="P4211" s="124"/>
      <c r="Q4211" s="124"/>
      <c r="R4211" s="124"/>
      <c r="S4211" s="124"/>
    </row>
    <row r="4212" spans="13:19" x14ac:dyDescent="0.25">
      <c r="M4212" s="8"/>
      <c r="N4212" s="124"/>
      <c r="O4212" s="124"/>
      <c r="P4212" s="124"/>
      <c r="Q4212" s="124"/>
      <c r="R4212" s="124"/>
      <c r="S4212" s="124"/>
    </row>
    <row r="4213" spans="13:19" x14ac:dyDescent="0.25">
      <c r="M4213" s="8"/>
      <c r="N4213" s="124"/>
      <c r="O4213" s="124"/>
      <c r="P4213" s="124"/>
      <c r="Q4213" s="124"/>
      <c r="R4213" s="124"/>
      <c r="S4213" s="124"/>
    </row>
    <row r="4214" spans="13:19" x14ac:dyDescent="0.25">
      <c r="M4214" s="8"/>
      <c r="N4214" s="124"/>
      <c r="O4214" s="124"/>
      <c r="P4214" s="124"/>
      <c r="Q4214" s="124"/>
      <c r="R4214" s="124"/>
      <c r="S4214" s="124"/>
    </row>
    <row r="4215" spans="13:19" x14ac:dyDescent="0.25">
      <c r="M4215" s="8"/>
      <c r="N4215" s="124"/>
      <c r="O4215" s="124"/>
      <c r="P4215" s="124"/>
      <c r="Q4215" s="124"/>
      <c r="R4215" s="124"/>
      <c r="S4215" s="124"/>
    </row>
    <row r="4216" spans="13:19" x14ac:dyDescent="0.25">
      <c r="M4216" s="8"/>
      <c r="N4216" s="124"/>
      <c r="O4216" s="124"/>
      <c r="P4216" s="124"/>
      <c r="Q4216" s="124"/>
      <c r="R4216" s="124"/>
      <c r="S4216" s="124"/>
    </row>
    <row r="4217" spans="13:19" x14ac:dyDescent="0.25">
      <c r="M4217" s="8"/>
      <c r="N4217" s="124"/>
      <c r="O4217" s="124"/>
      <c r="P4217" s="124"/>
      <c r="Q4217" s="124"/>
      <c r="R4217" s="124"/>
      <c r="S4217" s="124"/>
    </row>
    <row r="4218" spans="13:19" x14ac:dyDescent="0.25">
      <c r="M4218" s="8"/>
      <c r="N4218" s="124"/>
      <c r="O4218" s="124"/>
      <c r="P4218" s="124"/>
      <c r="Q4218" s="124"/>
      <c r="R4218" s="124"/>
      <c r="S4218" s="124"/>
    </row>
    <row r="4219" spans="13:19" x14ac:dyDescent="0.25">
      <c r="M4219" s="8"/>
      <c r="N4219" s="124"/>
      <c r="O4219" s="124"/>
      <c r="P4219" s="124"/>
      <c r="Q4219" s="124"/>
      <c r="R4219" s="124"/>
      <c r="S4219" s="124"/>
    </row>
    <row r="4220" spans="13:19" x14ac:dyDescent="0.25">
      <c r="M4220" s="8"/>
      <c r="N4220" s="124"/>
      <c r="O4220" s="124"/>
      <c r="P4220" s="124"/>
      <c r="Q4220" s="124"/>
      <c r="R4220" s="124"/>
      <c r="S4220" s="124"/>
    </row>
    <row r="4221" spans="13:19" x14ac:dyDescent="0.25">
      <c r="M4221" s="8"/>
      <c r="N4221" s="124"/>
      <c r="O4221" s="124"/>
      <c r="P4221" s="124"/>
      <c r="Q4221" s="124"/>
      <c r="R4221" s="124"/>
      <c r="S4221" s="124"/>
    </row>
    <row r="4222" spans="13:19" x14ac:dyDescent="0.25">
      <c r="M4222" s="8"/>
      <c r="N4222" s="124"/>
      <c r="O4222" s="124"/>
      <c r="P4222" s="124"/>
      <c r="Q4222" s="124"/>
      <c r="R4222" s="124"/>
      <c r="S4222" s="124"/>
    </row>
    <row r="4223" spans="13:19" x14ac:dyDescent="0.25">
      <c r="M4223" s="8"/>
      <c r="N4223" s="124"/>
      <c r="O4223" s="124"/>
      <c r="P4223" s="124"/>
      <c r="Q4223" s="124"/>
      <c r="R4223" s="124"/>
      <c r="S4223" s="124"/>
    </row>
    <row r="4224" spans="13:19" x14ac:dyDescent="0.25">
      <c r="M4224" s="8"/>
      <c r="N4224" s="124"/>
      <c r="O4224" s="124"/>
      <c r="P4224" s="124"/>
      <c r="Q4224" s="124"/>
      <c r="R4224" s="124"/>
      <c r="S4224" s="124"/>
    </row>
    <row r="4225" spans="13:19" x14ac:dyDescent="0.25">
      <c r="M4225" s="8"/>
      <c r="N4225" s="124"/>
      <c r="O4225" s="124"/>
      <c r="P4225" s="124"/>
      <c r="Q4225" s="124"/>
      <c r="R4225" s="124"/>
      <c r="S4225" s="124"/>
    </row>
    <row r="4226" spans="13:19" x14ac:dyDescent="0.25">
      <c r="M4226" s="8"/>
      <c r="N4226" s="124"/>
      <c r="O4226" s="124"/>
      <c r="P4226" s="124"/>
      <c r="Q4226" s="124"/>
      <c r="R4226" s="124"/>
      <c r="S4226" s="124"/>
    </row>
    <row r="4227" spans="13:19" x14ac:dyDescent="0.25">
      <c r="M4227" s="8"/>
      <c r="N4227" s="124"/>
      <c r="O4227" s="124"/>
      <c r="P4227" s="124"/>
      <c r="Q4227" s="124"/>
      <c r="R4227" s="124"/>
      <c r="S4227" s="124"/>
    </row>
    <row r="4228" spans="13:19" x14ac:dyDescent="0.25">
      <c r="M4228" s="8"/>
      <c r="N4228" s="124"/>
      <c r="O4228" s="124"/>
      <c r="P4228" s="124"/>
      <c r="Q4228" s="124"/>
      <c r="R4228" s="124"/>
      <c r="S4228" s="124"/>
    </row>
    <row r="4229" spans="13:19" x14ac:dyDescent="0.25">
      <c r="M4229" s="8"/>
      <c r="N4229" s="124"/>
      <c r="O4229" s="124"/>
      <c r="P4229" s="124"/>
      <c r="Q4229" s="124"/>
      <c r="R4229" s="124"/>
      <c r="S4229" s="124"/>
    </row>
    <row r="4230" spans="13:19" x14ac:dyDescent="0.25">
      <c r="M4230" s="8"/>
      <c r="N4230" s="124"/>
      <c r="O4230" s="124"/>
      <c r="P4230" s="124"/>
      <c r="Q4230" s="124"/>
      <c r="R4230" s="124"/>
      <c r="S4230" s="124"/>
    </row>
    <row r="4231" spans="13:19" x14ac:dyDescent="0.25">
      <c r="M4231" s="8"/>
      <c r="N4231" s="124"/>
      <c r="O4231" s="124"/>
      <c r="P4231" s="124"/>
      <c r="Q4231" s="124"/>
      <c r="R4231" s="124"/>
      <c r="S4231" s="124"/>
    </row>
    <row r="4232" spans="13:19" x14ac:dyDescent="0.25">
      <c r="M4232" s="8"/>
      <c r="N4232" s="124"/>
      <c r="O4232" s="124"/>
      <c r="P4232" s="124"/>
      <c r="Q4232" s="124"/>
      <c r="R4232" s="124"/>
      <c r="S4232" s="124"/>
    </row>
    <row r="4233" spans="13:19" x14ac:dyDescent="0.25">
      <c r="M4233" s="8"/>
      <c r="N4233" s="124"/>
      <c r="O4233" s="124"/>
      <c r="P4233" s="124"/>
      <c r="Q4233" s="124"/>
      <c r="R4233" s="124"/>
      <c r="S4233" s="124"/>
    </row>
    <row r="4234" spans="13:19" x14ac:dyDescent="0.25">
      <c r="M4234" s="8"/>
      <c r="N4234" s="124"/>
      <c r="O4234" s="124"/>
      <c r="P4234" s="124"/>
      <c r="Q4234" s="124"/>
      <c r="R4234" s="124"/>
      <c r="S4234" s="124"/>
    </row>
    <row r="4235" spans="13:19" x14ac:dyDescent="0.25">
      <c r="M4235" s="8"/>
      <c r="N4235" s="124"/>
      <c r="O4235" s="124"/>
      <c r="P4235" s="124"/>
      <c r="Q4235" s="124"/>
      <c r="R4235" s="124"/>
      <c r="S4235" s="124"/>
    </row>
    <row r="4236" spans="13:19" x14ac:dyDescent="0.25">
      <c r="M4236" s="8"/>
      <c r="N4236" s="124"/>
      <c r="O4236" s="124"/>
      <c r="P4236" s="124"/>
      <c r="Q4236" s="124"/>
      <c r="R4236" s="124"/>
      <c r="S4236" s="124"/>
    </row>
    <row r="4237" spans="13:19" x14ac:dyDescent="0.25">
      <c r="M4237" s="8"/>
      <c r="N4237" s="124"/>
      <c r="O4237" s="124"/>
      <c r="P4237" s="124"/>
      <c r="Q4237" s="124"/>
      <c r="R4237" s="124"/>
      <c r="S4237" s="124"/>
    </row>
    <row r="4238" spans="13:19" x14ac:dyDescent="0.25">
      <c r="M4238" s="8"/>
      <c r="N4238" s="124"/>
      <c r="O4238" s="124"/>
      <c r="P4238" s="124"/>
      <c r="Q4238" s="124"/>
      <c r="R4238" s="124"/>
      <c r="S4238" s="124"/>
    </row>
    <row r="4239" spans="13:19" x14ac:dyDescent="0.25">
      <c r="M4239" s="8"/>
      <c r="N4239" s="124"/>
      <c r="O4239" s="124"/>
      <c r="P4239" s="124"/>
      <c r="Q4239" s="124"/>
      <c r="R4239" s="124"/>
      <c r="S4239" s="124"/>
    </row>
    <row r="4240" spans="13:19" x14ac:dyDescent="0.25">
      <c r="M4240" s="8"/>
      <c r="N4240" s="124"/>
      <c r="O4240" s="124"/>
      <c r="P4240" s="124"/>
      <c r="Q4240" s="124"/>
      <c r="R4240" s="124"/>
      <c r="S4240" s="124"/>
    </row>
    <row r="4241" spans="13:19" x14ac:dyDescent="0.25">
      <c r="M4241" s="8"/>
      <c r="N4241" s="124"/>
      <c r="O4241" s="124"/>
      <c r="P4241" s="124"/>
      <c r="Q4241" s="124"/>
      <c r="R4241" s="124"/>
      <c r="S4241" s="124"/>
    </row>
    <row r="4242" spans="13:19" x14ac:dyDescent="0.25">
      <c r="M4242" s="8"/>
      <c r="N4242" s="124"/>
      <c r="O4242" s="124"/>
      <c r="P4242" s="124"/>
      <c r="Q4242" s="124"/>
      <c r="R4242" s="124"/>
      <c r="S4242" s="124"/>
    </row>
    <row r="4243" spans="13:19" x14ac:dyDescent="0.25">
      <c r="M4243" s="8"/>
      <c r="N4243" s="124"/>
      <c r="O4243" s="124"/>
      <c r="P4243" s="124"/>
      <c r="Q4243" s="124"/>
      <c r="R4243" s="124"/>
      <c r="S4243" s="124"/>
    </row>
    <row r="4244" spans="13:19" x14ac:dyDescent="0.25">
      <c r="M4244" s="8"/>
      <c r="N4244" s="124"/>
      <c r="O4244" s="124"/>
      <c r="P4244" s="124"/>
      <c r="Q4244" s="124"/>
      <c r="R4244" s="124"/>
      <c r="S4244" s="124"/>
    </row>
    <row r="4245" spans="13:19" x14ac:dyDescent="0.25">
      <c r="M4245" s="8"/>
      <c r="N4245" s="124"/>
      <c r="O4245" s="124"/>
      <c r="P4245" s="124"/>
      <c r="Q4245" s="124"/>
      <c r="R4245" s="124"/>
      <c r="S4245" s="124"/>
    </row>
    <row r="4246" spans="13:19" x14ac:dyDescent="0.25">
      <c r="M4246" s="8"/>
      <c r="N4246" s="124"/>
      <c r="O4246" s="124"/>
      <c r="P4246" s="124"/>
      <c r="Q4246" s="124"/>
      <c r="R4246" s="124"/>
      <c r="S4246" s="124"/>
    </row>
    <row r="4247" spans="13:19" x14ac:dyDescent="0.25">
      <c r="M4247" s="8"/>
      <c r="N4247" s="124"/>
      <c r="O4247" s="124"/>
      <c r="P4247" s="124"/>
      <c r="Q4247" s="124"/>
      <c r="R4247" s="124"/>
      <c r="S4247" s="124"/>
    </row>
    <row r="4248" spans="13:19" x14ac:dyDescent="0.25">
      <c r="M4248" s="8"/>
      <c r="N4248" s="124"/>
      <c r="O4248" s="124"/>
      <c r="P4248" s="124"/>
      <c r="Q4248" s="124"/>
      <c r="R4248" s="124"/>
      <c r="S4248" s="124"/>
    </row>
    <row r="4249" spans="13:19" x14ac:dyDescent="0.25">
      <c r="M4249" s="8"/>
      <c r="N4249" s="124"/>
      <c r="O4249" s="124"/>
      <c r="P4249" s="124"/>
      <c r="Q4249" s="124"/>
      <c r="R4249" s="124"/>
      <c r="S4249" s="124"/>
    </row>
    <row r="4250" spans="13:19" x14ac:dyDescent="0.25">
      <c r="M4250" s="8"/>
      <c r="N4250" s="124"/>
      <c r="O4250" s="124"/>
      <c r="P4250" s="124"/>
      <c r="Q4250" s="124"/>
      <c r="R4250" s="124"/>
      <c r="S4250" s="124"/>
    </row>
    <row r="4251" spans="13:19" x14ac:dyDescent="0.25">
      <c r="M4251" s="8"/>
      <c r="N4251" s="124"/>
      <c r="O4251" s="124"/>
      <c r="P4251" s="124"/>
      <c r="Q4251" s="124"/>
      <c r="R4251" s="124"/>
      <c r="S4251" s="124"/>
    </row>
    <row r="4252" spans="13:19" x14ac:dyDescent="0.25">
      <c r="M4252" s="8"/>
      <c r="N4252" s="124"/>
      <c r="O4252" s="124"/>
      <c r="P4252" s="124"/>
      <c r="Q4252" s="124"/>
      <c r="R4252" s="124"/>
      <c r="S4252" s="124"/>
    </row>
    <row r="4253" spans="13:19" x14ac:dyDescent="0.25">
      <c r="M4253" s="8"/>
      <c r="N4253" s="124"/>
      <c r="O4253" s="124"/>
      <c r="P4253" s="124"/>
      <c r="Q4253" s="124"/>
      <c r="R4253" s="124"/>
      <c r="S4253" s="124"/>
    </row>
    <row r="4254" spans="13:19" x14ac:dyDescent="0.25">
      <c r="M4254" s="8"/>
      <c r="N4254" s="124"/>
      <c r="O4254" s="124"/>
      <c r="P4254" s="124"/>
      <c r="Q4254" s="124"/>
      <c r="R4254" s="124"/>
      <c r="S4254" s="124"/>
    </row>
    <row r="4255" spans="13:19" x14ac:dyDescent="0.25">
      <c r="M4255" s="8"/>
      <c r="N4255" s="124"/>
      <c r="O4255" s="124"/>
      <c r="P4255" s="124"/>
      <c r="Q4255" s="124"/>
      <c r="R4255" s="124"/>
      <c r="S4255" s="124"/>
    </row>
    <row r="4256" spans="13:19" x14ac:dyDescent="0.25">
      <c r="M4256" s="8"/>
      <c r="N4256" s="124"/>
      <c r="O4256" s="124"/>
      <c r="P4256" s="124"/>
      <c r="Q4256" s="124"/>
      <c r="R4256" s="124"/>
      <c r="S4256" s="124"/>
    </row>
    <row r="4257" spans="13:19" x14ac:dyDescent="0.25">
      <c r="M4257" s="8"/>
      <c r="N4257" s="124"/>
      <c r="O4257" s="124"/>
      <c r="P4257" s="124"/>
      <c r="Q4257" s="124"/>
      <c r="R4257" s="124"/>
      <c r="S4257" s="124"/>
    </row>
    <row r="4258" spans="13:19" x14ac:dyDescent="0.25">
      <c r="M4258" s="8"/>
      <c r="N4258" s="124"/>
      <c r="O4258" s="124"/>
      <c r="P4258" s="124"/>
      <c r="Q4258" s="124"/>
      <c r="R4258" s="124"/>
      <c r="S4258" s="124"/>
    </row>
    <row r="4259" spans="13:19" x14ac:dyDescent="0.25">
      <c r="M4259" s="8"/>
      <c r="N4259" s="124"/>
      <c r="O4259" s="124"/>
      <c r="P4259" s="124"/>
      <c r="Q4259" s="124"/>
      <c r="R4259" s="124"/>
      <c r="S4259" s="124"/>
    </row>
    <row r="4260" spans="13:19" x14ac:dyDescent="0.25">
      <c r="M4260" s="8"/>
      <c r="N4260" s="124"/>
      <c r="O4260" s="124"/>
      <c r="P4260" s="124"/>
      <c r="Q4260" s="124"/>
      <c r="R4260" s="124"/>
      <c r="S4260" s="124"/>
    </row>
    <row r="4261" spans="13:19" x14ac:dyDescent="0.25">
      <c r="M4261" s="8"/>
      <c r="N4261" s="124"/>
      <c r="O4261" s="124"/>
      <c r="P4261" s="124"/>
      <c r="Q4261" s="124"/>
      <c r="R4261" s="124"/>
      <c r="S4261" s="124"/>
    </row>
    <row r="4262" spans="13:19" x14ac:dyDescent="0.25">
      <c r="M4262" s="8"/>
      <c r="N4262" s="124"/>
      <c r="O4262" s="124"/>
      <c r="P4262" s="124"/>
      <c r="Q4262" s="124"/>
      <c r="R4262" s="124"/>
      <c r="S4262" s="124"/>
    </row>
    <row r="4263" spans="13:19" x14ac:dyDescent="0.25">
      <c r="M4263" s="8"/>
      <c r="N4263" s="124"/>
      <c r="O4263" s="124"/>
      <c r="P4263" s="124"/>
      <c r="Q4263" s="124"/>
      <c r="R4263" s="124"/>
      <c r="S4263" s="124"/>
    </row>
    <row r="4264" spans="13:19" x14ac:dyDescent="0.25">
      <c r="M4264" s="8"/>
      <c r="N4264" s="124"/>
      <c r="O4264" s="124"/>
      <c r="P4264" s="124"/>
      <c r="Q4264" s="124"/>
      <c r="R4264" s="124"/>
      <c r="S4264" s="124"/>
    </row>
    <row r="4265" spans="13:19" x14ac:dyDescent="0.25">
      <c r="M4265" s="8"/>
      <c r="N4265" s="124"/>
      <c r="O4265" s="124"/>
      <c r="P4265" s="124"/>
      <c r="Q4265" s="124"/>
      <c r="R4265" s="124"/>
      <c r="S4265" s="124"/>
    </row>
    <row r="4266" spans="13:19" x14ac:dyDescent="0.25">
      <c r="M4266" s="8"/>
      <c r="N4266" s="124"/>
      <c r="O4266" s="124"/>
      <c r="P4266" s="124"/>
      <c r="Q4266" s="124"/>
      <c r="R4266" s="124"/>
      <c r="S4266" s="124"/>
    </row>
    <row r="4267" spans="13:19" x14ac:dyDescent="0.25">
      <c r="M4267" s="8"/>
      <c r="N4267" s="124"/>
      <c r="O4267" s="124"/>
      <c r="P4267" s="124"/>
      <c r="Q4267" s="124"/>
      <c r="R4267" s="124"/>
      <c r="S4267" s="124"/>
    </row>
    <row r="4268" spans="13:19" x14ac:dyDescent="0.25">
      <c r="M4268" s="8"/>
      <c r="N4268" s="124"/>
      <c r="O4268" s="124"/>
      <c r="P4268" s="124"/>
      <c r="Q4268" s="124"/>
      <c r="R4268" s="124"/>
      <c r="S4268" s="124"/>
    </row>
    <row r="4269" spans="13:19" x14ac:dyDescent="0.25">
      <c r="M4269" s="8"/>
      <c r="N4269" s="124"/>
      <c r="O4269" s="124"/>
      <c r="P4269" s="124"/>
      <c r="Q4269" s="124"/>
      <c r="R4269" s="124"/>
      <c r="S4269" s="124"/>
    </row>
    <row r="4270" spans="13:19" x14ac:dyDescent="0.25">
      <c r="M4270" s="8"/>
      <c r="N4270" s="124"/>
      <c r="O4270" s="124"/>
      <c r="P4270" s="124"/>
      <c r="Q4270" s="124"/>
      <c r="R4270" s="124"/>
      <c r="S4270" s="124"/>
    </row>
    <row r="4271" spans="13:19" x14ac:dyDescent="0.25">
      <c r="M4271" s="8"/>
      <c r="N4271" s="124"/>
      <c r="O4271" s="124"/>
      <c r="P4271" s="124"/>
      <c r="Q4271" s="124"/>
      <c r="R4271" s="124"/>
      <c r="S4271" s="124"/>
    </row>
    <row r="4272" spans="13:19" x14ac:dyDescent="0.25">
      <c r="M4272" s="8"/>
      <c r="N4272" s="124"/>
      <c r="O4272" s="124"/>
      <c r="P4272" s="124"/>
      <c r="Q4272" s="124"/>
      <c r="R4272" s="124"/>
      <c r="S4272" s="124"/>
    </row>
    <row r="4273" spans="13:19" x14ac:dyDescent="0.25">
      <c r="M4273" s="8"/>
      <c r="N4273" s="124"/>
      <c r="O4273" s="124"/>
      <c r="P4273" s="124"/>
      <c r="Q4273" s="124"/>
      <c r="R4273" s="124"/>
      <c r="S4273" s="124"/>
    </row>
    <row r="4274" spans="13:19" x14ac:dyDescent="0.25">
      <c r="M4274" s="8"/>
      <c r="N4274" s="124"/>
      <c r="O4274" s="124"/>
      <c r="P4274" s="124"/>
      <c r="Q4274" s="124"/>
      <c r="R4274" s="124"/>
      <c r="S4274" s="124"/>
    </row>
    <row r="4275" spans="13:19" x14ac:dyDescent="0.25">
      <c r="M4275" s="8"/>
      <c r="N4275" s="124"/>
      <c r="O4275" s="124"/>
      <c r="P4275" s="124"/>
      <c r="Q4275" s="124"/>
      <c r="R4275" s="124"/>
      <c r="S4275" s="124"/>
    </row>
    <row r="4276" spans="13:19" x14ac:dyDescent="0.25">
      <c r="M4276" s="8"/>
      <c r="N4276" s="124"/>
      <c r="O4276" s="124"/>
      <c r="P4276" s="124"/>
      <c r="Q4276" s="124"/>
      <c r="R4276" s="124"/>
      <c r="S4276" s="124"/>
    </row>
    <row r="4277" spans="13:19" x14ac:dyDescent="0.25">
      <c r="M4277" s="8"/>
      <c r="N4277" s="124"/>
      <c r="O4277" s="124"/>
      <c r="P4277" s="124"/>
      <c r="Q4277" s="124"/>
      <c r="R4277" s="124"/>
      <c r="S4277" s="124"/>
    </row>
    <row r="4278" spans="13:19" x14ac:dyDescent="0.25">
      <c r="M4278" s="8"/>
      <c r="N4278" s="124"/>
      <c r="O4278" s="124"/>
      <c r="P4278" s="124"/>
      <c r="Q4278" s="124"/>
      <c r="R4278" s="124"/>
      <c r="S4278" s="124"/>
    </row>
    <row r="4279" spans="13:19" x14ac:dyDescent="0.25">
      <c r="M4279" s="8"/>
      <c r="N4279" s="124"/>
      <c r="O4279" s="124"/>
      <c r="P4279" s="124"/>
      <c r="Q4279" s="124"/>
      <c r="R4279" s="124"/>
      <c r="S4279" s="124"/>
    </row>
    <row r="4280" spans="13:19" x14ac:dyDescent="0.25">
      <c r="M4280" s="8"/>
      <c r="N4280" s="124"/>
      <c r="O4280" s="124"/>
      <c r="P4280" s="124"/>
      <c r="Q4280" s="124"/>
      <c r="R4280" s="124"/>
      <c r="S4280" s="124"/>
    </row>
    <row r="4281" spans="13:19" x14ac:dyDescent="0.25">
      <c r="M4281" s="8"/>
      <c r="N4281" s="124"/>
      <c r="O4281" s="124"/>
      <c r="P4281" s="124"/>
      <c r="Q4281" s="124"/>
      <c r="R4281" s="124"/>
      <c r="S4281" s="124"/>
    </row>
    <row r="4282" spans="13:19" x14ac:dyDescent="0.25">
      <c r="M4282" s="8"/>
      <c r="N4282" s="124"/>
      <c r="O4282" s="124"/>
      <c r="P4282" s="124"/>
      <c r="Q4282" s="124"/>
      <c r="R4282" s="124"/>
      <c r="S4282" s="124"/>
    </row>
    <row r="4283" spans="13:19" x14ac:dyDescent="0.25">
      <c r="M4283" s="8"/>
      <c r="N4283" s="124"/>
      <c r="O4283" s="124"/>
      <c r="P4283" s="124"/>
      <c r="Q4283" s="124"/>
      <c r="R4283" s="124"/>
      <c r="S4283" s="124"/>
    </row>
    <row r="4284" spans="13:19" x14ac:dyDescent="0.25">
      <c r="M4284" s="8"/>
      <c r="N4284" s="124"/>
      <c r="O4284" s="124"/>
      <c r="P4284" s="124"/>
      <c r="Q4284" s="124"/>
      <c r="R4284" s="124"/>
      <c r="S4284" s="124"/>
    </row>
    <row r="4285" spans="13:19" x14ac:dyDescent="0.25">
      <c r="M4285" s="8"/>
      <c r="N4285" s="124"/>
      <c r="O4285" s="124"/>
      <c r="P4285" s="124"/>
      <c r="Q4285" s="124"/>
      <c r="R4285" s="124"/>
      <c r="S4285" s="124"/>
    </row>
    <row r="4286" spans="13:19" x14ac:dyDescent="0.25">
      <c r="M4286" s="8"/>
      <c r="N4286" s="124"/>
      <c r="O4286" s="124"/>
      <c r="P4286" s="124"/>
      <c r="Q4286" s="124"/>
      <c r="R4286" s="124"/>
      <c r="S4286" s="124"/>
    </row>
    <row r="4287" spans="13:19" x14ac:dyDescent="0.25">
      <c r="M4287" s="8"/>
      <c r="N4287" s="124"/>
      <c r="O4287" s="124"/>
      <c r="P4287" s="124"/>
      <c r="Q4287" s="124"/>
      <c r="R4287" s="124"/>
      <c r="S4287" s="124"/>
    </row>
    <row r="4288" spans="13:19" x14ac:dyDescent="0.25">
      <c r="M4288" s="8"/>
      <c r="N4288" s="124"/>
      <c r="O4288" s="124"/>
      <c r="P4288" s="124"/>
      <c r="Q4288" s="124"/>
      <c r="R4288" s="124"/>
      <c r="S4288" s="124"/>
    </row>
    <row r="4289" spans="13:19" x14ac:dyDescent="0.25">
      <c r="M4289" s="8"/>
      <c r="N4289" s="124"/>
      <c r="O4289" s="124"/>
      <c r="P4289" s="124"/>
      <c r="Q4289" s="124"/>
      <c r="R4289" s="124"/>
      <c r="S4289" s="124"/>
    </row>
    <row r="4290" spans="13:19" x14ac:dyDescent="0.25">
      <c r="M4290" s="8"/>
      <c r="N4290" s="124"/>
      <c r="O4290" s="124"/>
      <c r="P4290" s="124"/>
      <c r="Q4290" s="124"/>
      <c r="R4290" s="124"/>
      <c r="S4290" s="124"/>
    </row>
    <row r="4291" spans="13:19" x14ac:dyDescent="0.25">
      <c r="M4291" s="8"/>
      <c r="N4291" s="124"/>
      <c r="O4291" s="124"/>
      <c r="P4291" s="124"/>
      <c r="Q4291" s="124"/>
      <c r="R4291" s="124"/>
      <c r="S4291" s="124"/>
    </row>
    <row r="4292" spans="13:19" x14ac:dyDescent="0.25">
      <c r="M4292" s="8"/>
      <c r="N4292" s="124"/>
      <c r="O4292" s="124"/>
      <c r="P4292" s="124"/>
      <c r="Q4292" s="124"/>
      <c r="R4292" s="124"/>
      <c r="S4292" s="124"/>
    </row>
    <row r="4293" spans="13:19" x14ac:dyDescent="0.25">
      <c r="M4293" s="8"/>
      <c r="N4293" s="124"/>
      <c r="O4293" s="124"/>
      <c r="P4293" s="124"/>
      <c r="Q4293" s="124"/>
      <c r="R4293" s="124"/>
      <c r="S4293" s="124"/>
    </row>
    <row r="4294" spans="13:19" x14ac:dyDescent="0.25">
      <c r="M4294" s="8"/>
      <c r="N4294" s="124"/>
      <c r="O4294" s="124"/>
      <c r="P4294" s="124"/>
      <c r="Q4294" s="124"/>
      <c r="R4294" s="124"/>
      <c r="S4294" s="124"/>
    </row>
    <row r="4295" spans="13:19" x14ac:dyDescent="0.25">
      <c r="M4295" s="8"/>
      <c r="N4295" s="124"/>
      <c r="O4295" s="124"/>
      <c r="P4295" s="124"/>
      <c r="Q4295" s="124"/>
      <c r="R4295" s="124"/>
      <c r="S4295" s="124"/>
    </row>
    <row r="4296" spans="13:19" x14ac:dyDescent="0.25">
      <c r="M4296" s="8"/>
      <c r="N4296" s="124"/>
      <c r="O4296" s="124"/>
      <c r="P4296" s="124"/>
      <c r="Q4296" s="124"/>
      <c r="R4296" s="124"/>
      <c r="S4296" s="124"/>
    </row>
    <row r="4297" spans="13:19" x14ac:dyDescent="0.25">
      <c r="M4297" s="8"/>
      <c r="N4297" s="124"/>
      <c r="O4297" s="124"/>
      <c r="P4297" s="124"/>
      <c r="Q4297" s="124"/>
      <c r="R4297" s="124"/>
      <c r="S4297" s="124"/>
    </row>
    <row r="4298" spans="13:19" x14ac:dyDescent="0.25">
      <c r="M4298" s="8"/>
      <c r="N4298" s="124"/>
      <c r="O4298" s="124"/>
      <c r="P4298" s="124"/>
      <c r="Q4298" s="124"/>
      <c r="R4298" s="124"/>
      <c r="S4298" s="124"/>
    </row>
    <row r="4299" spans="13:19" x14ac:dyDescent="0.25">
      <c r="M4299" s="8"/>
      <c r="N4299" s="124"/>
      <c r="O4299" s="124"/>
      <c r="P4299" s="124"/>
      <c r="Q4299" s="124"/>
      <c r="R4299" s="124"/>
      <c r="S4299" s="124"/>
    </row>
    <row r="4300" spans="13:19" x14ac:dyDescent="0.25">
      <c r="M4300" s="8"/>
      <c r="N4300" s="124"/>
      <c r="O4300" s="124"/>
      <c r="P4300" s="124"/>
      <c r="Q4300" s="124"/>
      <c r="R4300" s="124"/>
      <c r="S4300" s="124"/>
    </row>
    <row r="4301" spans="13:19" x14ac:dyDescent="0.25">
      <c r="M4301" s="8"/>
      <c r="N4301" s="124"/>
      <c r="O4301" s="124"/>
      <c r="P4301" s="124"/>
      <c r="Q4301" s="124"/>
      <c r="R4301" s="124"/>
      <c r="S4301" s="124"/>
    </row>
    <row r="4302" spans="13:19" x14ac:dyDescent="0.25">
      <c r="M4302" s="8"/>
      <c r="N4302" s="124"/>
      <c r="O4302" s="124"/>
      <c r="P4302" s="124"/>
      <c r="Q4302" s="124"/>
      <c r="R4302" s="124"/>
      <c r="S4302" s="124"/>
    </row>
    <row r="4303" spans="13:19" x14ac:dyDescent="0.25">
      <c r="M4303" s="8"/>
      <c r="N4303" s="124"/>
      <c r="O4303" s="124"/>
      <c r="P4303" s="124"/>
      <c r="Q4303" s="124"/>
      <c r="R4303" s="124"/>
      <c r="S4303" s="124"/>
    </row>
    <row r="4304" spans="13:19" x14ac:dyDescent="0.25">
      <c r="M4304" s="8"/>
      <c r="N4304" s="124"/>
      <c r="O4304" s="124"/>
      <c r="P4304" s="124"/>
      <c r="Q4304" s="124"/>
      <c r="R4304" s="124"/>
      <c r="S4304" s="124"/>
    </row>
    <row r="4305" spans="13:19" x14ac:dyDescent="0.25">
      <c r="M4305" s="8"/>
      <c r="N4305" s="124"/>
      <c r="O4305" s="124"/>
      <c r="P4305" s="124"/>
      <c r="Q4305" s="124"/>
      <c r="R4305" s="124"/>
      <c r="S4305" s="124"/>
    </row>
    <row r="4306" spans="13:19" x14ac:dyDescent="0.25">
      <c r="M4306" s="8"/>
      <c r="N4306" s="124"/>
      <c r="O4306" s="124"/>
      <c r="P4306" s="124"/>
      <c r="Q4306" s="124"/>
      <c r="R4306" s="124"/>
      <c r="S4306" s="124"/>
    </row>
    <row r="4307" spans="13:19" x14ac:dyDescent="0.25">
      <c r="M4307" s="8"/>
      <c r="N4307" s="124"/>
      <c r="O4307" s="124"/>
      <c r="P4307" s="124"/>
      <c r="Q4307" s="124"/>
      <c r="R4307" s="124"/>
      <c r="S4307" s="124"/>
    </row>
    <row r="4308" spans="13:19" x14ac:dyDescent="0.25">
      <c r="M4308" s="8"/>
      <c r="N4308" s="124"/>
      <c r="O4308" s="124"/>
      <c r="P4308" s="124"/>
      <c r="Q4308" s="124"/>
      <c r="R4308" s="124"/>
      <c r="S4308" s="124"/>
    </row>
    <row r="4309" spans="13:19" x14ac:dyDescent="0.25">
      <c r="M4309" s="8"/>
      <c r="N4309" s="124"/>
      <c r="O4309" s="124"/>
      <c r="P4309" s="124"/>
      <c r="Q4309" s="124"/>
      <c r="R4309" s="124"/>
      <c r="S4309" s="124"/>
    </row>
    <row r="4310" spans="13:19" x14ac:dyDescent="0.25">
      <c r="M4310" s="8"/>
      <c r="N4310" s="124"/>
      <c r="O4310" s="124"/>
      <c r="P4310" s="124"/>
      <c r="Q4310" s="124"/>
      <c r="R4310" s="124"/>
      <c r="S4310" s="124"/>
    </row>
    <row r="4311" spans="13:19" x14ac:dyDescent="0.25">
      <c r="M4311" s="8"/>
      <c r="N4311" s="124"/>
      <c r="O4311" s="124"/>
      <c r="P4311" s="124"/>
      <c r="Q4311" s="124"/>
      <c r="R4311" s="124"/>
      <c r="S4311" s="124"/>
    </row>
    <row r="4312" spans="13:19" x14ac:dyDescent="0.25">
      <c r="M4312" s="8"/>
      <c r="N4312" s="124"/>
      <c r="O4312" s="124"/>
      <c r="P4312" s="124"/>
      <c r="Q4312" s="124"/>
      <c r="R4312" s="124"/>
      <c r="S4312" s="124"/>
    </row>
    <row r="4313" spans="13:19" x14ac:dyDescent="0.25">
      <c r="M4313" s="8"/>
      <c r="N4313" s="124"/>
      <c r="O4313" s="124"/>
      <c r="P4313" s="124"/>
      <c r="Q4313" s="124"/>
      <c r="R4313" s="124"/>
      <c r="S4313" s="124"/>
    </row>
    <row r="4314" spans="13:19" x14ac:dyDescent="0.25">
      <c r="M4314" s="8"/>
      <c r="N4314" s="124"/>
      <c r="O4314" s="124"/>
      <c r="P4314" s="124"/>
      <c r="Q4314" s="124"/>
      <c r="R4314" s="124"/>
      <c r="S4314" s="124"/>
    </row>
    <row r="4315" spans="13:19" x14ac:dyDescent="0.25">
      <c r="M4315" s="8"/>
      <c r="N4315" s="124"/>
      <c r="O4315" s="124"/>
      <c r="P4315" s="124"/>
      <c r="Q4315" s="124"/>
      <c r="R4315" s="124"/>
      <c r="S4315" s="124"/>
    </row>
    <row r="4316" spans="13:19" x14ac:dyDescent="0.25">
      <c r="M4316" s="8"/>
      <c r="N4316" s="124"/>
      <c r="O4316" s="124"/>
      <c r="P4316" s="124"/>
      <c r="Q4316" s="124"/>
      <c r="R4316" s="124"/>
      <c r="S4316" s="124"/>
    </row>
    <row r="4317" spans="13:19" x14ac:dyDescent="0.25">
      <c r="M4317" s="8"/>
      <c r="N4317" s="124"/>
      <c r="O4317" s="124"/>
      <c r="P4317" s="124"/>
      <c r="Q4317" s="124"/>
      <c r="R4317" s="124"/>
      <c r="S4317" s="124"/>
    </row>
    <row r="4318" spans="13:19" x14ac:dyDescent="0.25">
      <c r="M4318" s="8"/>
      <c r="N4318" s="124"/>
      <c r="O4318" s="124"/>
      <c r="P4318" s="124"/>
      <c r="Q4318" s="124"/>
      <c r="R4318" s="124"/>
      <c r="S4318" s="124"/>
    </row>
    <row r="4319" spans="13:19" x14ac:dyDescent="0.25">
      <c r="M4319" s="8"/>
      <c r="N4319" s="124"/>
      <c r="O4319" s="124"/>
      <c r="P4319" s="124"/>
      <c r="Q4319" s="124"/>
      <c r="R4319" s="124"/>
      <c r="S4319" s="124"/>
    </row>
    <row r="4320" spans="13:19" x14ac:dyDescent="0.25">
      <c r="M4320" s="8"/>
      <c r="N4320" s="124"/>
      <c r="O4320" s="124"/>
      <c r="P4320" s="124"/>
      <c r="Q4320" s="124"/>
      <c r="R4320" s="124"/>
      <c r="S4320" s="124"/>
    </row>
    <row r="4321" spans="13:19" x14ac:dyDescent="0.25">
      <c r="M4321" s="8"/>
      <c r="N4321" s="124"/>
      <c r="O4321" s="124"/>
      <c r="P4321" s="124"/>
      <c r="Q4321" s="124"/>
      <c r="R4321" s="124"/>
      <c r="S4321" s="124"/>
    </row>
    <row r="4322" spans="13:19" x14ac:dyDescent="0.25">
      <c r="M4322" s="8"/>
      <c r="N4322" s="124"/>
      <c r="O4322" s="124"/>
      <c r="P4322" s="124"/>
      <c r="Q4322" s="124"/>
      <c r="R4322" s="124"/>
      <c r="S4322" s="124"/>
    </row>
    <row r="4323" spans="13:19" x14ac:dyDescent="0.25">
      <c r="M4323" s="8"/>
      <c r="N4323" s="124"/>
      <c r="O4323" s="124"/>
      <c r="P4323" s="124"/>
      <c r="Q4323" s="124"/>
      <c r="R4323" s="124"/>
      <c r="S4323" s="124"/>
    </row>
    <row r="4324" spans="13:19" x14ac:dyDescent="0.25">
      <c r="M4324" s="8"/>
      <c r="N4324" s="124"/>
      <c r="O4324" s="124"/>
      <c r="P4324" s="124"/>
      <c r="Q4324" s="124"/>
      <c r="R4324" s="124"/>
      <c r="S4324" s="124"/>
    </row>
    <row r="4325" spans="13:19" x14ac:dyDescent="0.25">
      <c r="M4325" s="8"/>
      <c r="N4325" s="124"/>
      <c r="O4325" s="124"/>
      <c r="P4325" s="124"/>
      <c r="Q4325" s="124"/>
      <c r="R4325" s="124"/>
      <c r="S4325" s="124"/>
    </row>
    <row r="4326" spans="13:19" x14ac:dyDescent="0.25">
      <c r="M4326" s="8"/>
      <c r="N4326" s="124"/>
      <c r="O4326" s="124"/>
      <c r="P4326" s="124"/>
      <c r="Q4326" s="124"/>
      <c r="R4326" s="124"/>
      <c r="S4326" s="124"/>
    </row>
    <row r="4327" spans="13:19" x14ac:dyDescent="0.25">
      <c r="M4327" s="8"/>
      <c r="N4327" s="124"/>
      <c r="O4327" s="124"/>
      <c r="P4327" s="124"/>
      <c r="Q4327" s="124"/>
      <c r="R4327" s="124"/>
      <c r="S4327" s="124"/>
    </row>
    <row r="4328" spans="13:19" x14ac:dyDescent="0.25">
      <c r="M4328" s="8"/>
      <c r="N4328" s="124"/>
      <c r="O4328" s="124"/>
      <c r="P4328" s="124"/>
      <c r="Q4328" s="124"/>
      <c r="R4328" s="124"/>
      <c r="S4328" s="124"/>
    </row>
    <row r="4329" spans="13:19" x14ac:dyDescent="0.25">
      <c r="M4329" s="8"/>
      <c r="N4329" s="124"/>
      <c r="O4329" s="124"/>
      <c r="P4329" s="124"/>
      <c r="Q4329" s="124"/>
      <c r="R4329" s="124"/>
      <c r="S4329" s="124"/>
    </row>
    <row r="4330" spans="13:19" x14ac:dyDescent="0.25">
      <c r="M4330" s="8"/>
      <c r="N4330" s="124"/>
      <c r="O4330" s="124"/>
      <c r="P4330" s="124"/>
      <c r="Q4330" s="124"/>
      <c r="R4330" s="124"/>
      <c r="S4330" s="124"/>
    </row>
    <row r="4331" spans="13:19" x14ac:dyDescent="0.25">
      <c r="M4331" s="8"/>
      <c r="N4331" s="124"/>
      <c r="O4331" s="124"/>
      <c r="P4331" s="124"/>
      <c r="Q4331" s="124"/>
      <c r="R4331" s="124"/>
      <c r="S4331" s="124"/>
    </row>
    <row r="4332" spans="13:19" x14ac:dyDescent="0.25">
      <c r="M4332" s="8"/>
      <c r="N4332" s="124"/>
      <c r="O4332" s="124"/>
      <c r="P4332" s="124"/>
      <c r="Q4332" s="124"/>
      <c r="R4332" s="124"/>
      <c r="S4332" s="124"/>
    </row>
    <row r="4333" spans="13:19" x14ac:dyDescent="0.25">
      <c r="M4333" s="8"/>
      <c r="N4333" s="124"/>
      <c r="O4333" s="124"/>
      <c r="P4333" s="124"/>
      <c r="Q4333" s="124"/>
      <c r="R4333" s="124"/>
      <c r="S4333" s="124"/>
    </row>
    <row r="4334" spans="13:19" x14ac:dyDescent="0.25">
      <c r="M4334" s="8"/>
      <c r="N4334" s="124"/>
      <c r="O4334" s="124"/>
      <c r="P4334" s="124"/>
      <c r="Q4334" s="124"/>
      <c r="R4334" s="124"/>
      <c r="S4334" s="124"/>
    </row>
    <row r="4335" spans="13:19" x14ac:dyDescent="0.25">
      <c r="M4335" s="8"/>
      <c r="N4335" s="124"/>
      <c r="O4335" s="124"/>
      <c r="P4335" s="124"/>
      <c r="Q4335" s="124"/>
      <c r="R4335" s="124"/>
      <c r="S4335" s="124"/>
    </row>
    <row r="4336" spans="13:19" x14ac:dyDescent="0.25">
      <c r="M4336" s="8"/>
      <c r="N4336" s="124"/>
      <c r="O4336" s="124"/>
      <c r="P4336" s="124"/>
      <c r="Q4336" s="124"/>
      <c r="R4336" s="124"/>
      <c r="S4336" s="124"/>
    </row>
    <row r="4337" spans="13:19" x14ac:dyDescent="0.25">
      <c r="M4337" s="8"/>
      <c r="N4337" s="124"/>
      <c r="O4337" s="124"/>
      <c r="P4337" s="124"/>
      <c r="Q4337" s="124"/>
      <c r="R4337" s="124"/>
      <c r="S4337" s="124"/>
    </row>
    <row r="4338" spans="13:19" x14ac:dyDescent="0.25">
      <c r="M4338" s="8"/>
      <c r="N4338" s="124"/>
      <c r="O4338" s="124"/>
      <c r="P4338" s="124"/>
      <c r="Q4338" s="124"/>
      <c r="R4338" s="124"/>
      <c r="S4338" s="124"/>
    </row>
    <row r="4339" spans="13:19" x14ac:dyDescent="0.25">
      <c r="M4339" s="8"/>
      <c r="N4339" s="124"/>
      <c r="O4339" s="124"/>
      <c r="P4339" s="124"/>
      <c r="Q4339" s="124"/>
      <c r="R4339" s="124"/>
      <c r="S4339" s="124"/>
    </row>
    <row r="4340" spans="13:19" x14ac:dyDescent="0.25">
      <c r="M4340" s="8"/>
      <c r="N4340" s="124"/>
      <c r="O4340" s="124"/>
      <c r="P4340" s="124"/>
      <c r="Q4340" s="124"/>
      <c r="R4340" s="124"/>
      <c r="S4340" s="124"/>
    </row>
    <row r="4341" spans="13:19" x14ac:dyDescent="0.25">
      <c r="M4341" s="8"/>
      <c r="N4341" s="124"/>
      <c r="O4341" s="124"/>
      <c r="P4341" s="124"/>
      <c r="Q4341" s="124"/>
      <c r="R4341" s="124"/>
      <c r="S4341" s="124"/>
    </row>
    <row r="4342" spans="13:19" x14ac:dyDescent="0.25">
      <c r="M4342" s="8"/>
      <c r="N4342" s="124"/>
      <c r="O4342" s="124"/>
      <c r="P4342" s="124"/>
      <c r="Q4342" s="124"/>
      <c r="R4342" s="124"/>
      <c r="S4342" s="124"/>
    </row>
    <row r="4343" spans="13:19" x14ac:dyDescent="0.25">
      <c r="M4343" s="8"/>
      <c r="N4343" s="124"/>
      <c r="O4343" s="124"/>
      <c r="P4343" s="124"/>
      <c r="Q4343" s="124"/>
      <c r="R4343" s="124"/>
      <c r="S4343" s="124"/>
    </row>
    <row r="4344" spans="13:19" x14ac:dyDescent="0.25">
      <c r="M4344" s="8"/>
      <c r="N4344" s="124"/>
      <c r="O4344" s="124"/>
      <c r="P4344" s="124"/>
      <c r="Q4344" s="124"/>
      <c r="R4344" s="124"/>
      <c r="S4344" s="124"/>
    </row>
    <row r="4345" spans="13:19" x14ac:dyDescent="0.25">
      <c r="M4345" s="8"/>
      <c r="N4345" s="124"/>
      <c r="O4345" s="124"/>
      <c r="P4345" s="124"/>
      <c r="Q4345" s="124"/>
      <c r="R4345" s="124"/>
      <c r="S4345" s="124"/>
    </row>
    <row r="4346" spans="13:19" x14ac:dyDescent="0.25">
      <c r="M4346" s="8"/>
      <c r="N4346" s="124"/>
      <c r="O4346" s="124"/>
      <c r="P4346" s="124"/>
      <c r="Q4346" s="124"/>
      <c r="R4346" s="124"/>
      <c r="S4346" s="124"/>
    </row>
    <row r="4347" spans="13:19" x14ac:dyDescent="0.25">
      <c r="M4347" s="8"/>
      <c r="N4347" s="124"/>
      <c r="O4347" s="124"/>
      <c r="P4347" s="124"/>
      <c r="Q4347" s="124"/>
      <c r="R4347" s="124"/>
      <c r="S4347" s="124"/>
    </row>
    <row r="4348" spans="13:19" x14ac:dyDescent="0.25">
      <c r="M4348" s="8"/>
      <c r="N4348" s="124"/>
      <c r="O4348" s="124"/>
      <c r="P4348" s="124"/>
      <c r="Q4348" s="124"/>
      <c r="R4348" s="124"/>
      <c r="S4348" s="124"/>
    </row>
    <row r="4349" spans="13:19" x14ac:dyDescent="0.25">
      <c r="M4349" s="8"/>
      <c r="N4349" s="124"/>
      <c r="O4349" s="124"/>
      <c r="P4349" s="124"/>
      <c r="Q4349" s="124"/>
      <c r="R4349" s="124"/>
      <c r="S4349" s="124"/>
    </row>
    <row r="4350" spans="13:19" x14ac:dyDescent="0.25">
      <c r="M4350" s="8"/>
      <c r="N4350" s="124"/>
      <c r="O4350" s="124"/>
      <c r="P4350" s="124"/>
      <c r="Q4350" s="124"/>
      <c r="R4350" s="124"/>
      <c r="S4350" s="124"/>
    </row>
    <row r="4351" spans="13:19" x14ac:dyDescent="0.25">
      <c r="M4351" s="8"/>
      <c r="N4351" s="124"/>
      <c r="O4351" s="124"/>
      <c r="P4351" s="124"/>
      <c r="Q4351" s="124"/>
      <c r="R4351" s="124"/>
      <c r="S4351" s="124"/>
    </row>
    <row r="4352" spans="13:19" x14ac:dyDescent="0.25">
      <c r="M4352" s="8"/>
      <c r="N4352" s="124"/>
      <c r="O4352" s="124"/>
      <c r="P4352" s="124"/>
      <c r="Q4352" s="124"/>
      <c r="R4352" s="124"/>
      <c r="S4352" s="124"/>
    </row>
    <row r="4353" spans="13:19" x14ac:dyDescent="0.25">
      <c r="M4353" s="8"/>
      <c r="N4353" s="124"/>
      <c r="O4353" s="124"/>
      <c r="P4353" s="124"/>
      <c r="Q4353" s="124"/>
      <c r="R4353" s="124"/>
      <c r="S4353" s="124"/>
    </row>
    <row r="4354" spans="13:19" x14ac:dyDescent="0.25">
      <c r="M4354" s="8"/>
      <c r="N4354" s="124"/>
      <c r="O4354" s="124"/>
      <c r="P4354" s="124"/>
      <c r="Q4354" s="124"/>
      <c r="R4354" s="124"/>
      <c r="S4354" s="124"/>
    </row>
    <row r="4355" spans="13:19" x14ac:dyDescent="0.25">
      <c r="M4355" s="8"/>
      <c r="N4355" s="124"/>
      <c r="O4355" s="124"/>
      <c r="P4355" s="124"/>
      <c r="Q4355" s="124"/>
      <c r="R4355" s="124"/>
      <c r="S4355" s="124"/>
    </row>
    <row r="4356" spans="13:19" x14ac:dyDescent="0.25">
      <c r="M4356" s="8"/>
      <c r="N4356" s="124"/>
      <c r="O4356" s="124"/>
      <c r="P4356" s="124"/>
      <c r="Q4356" s="124"/>
      <c r="R4356" s="124"/>
      <c r="S4356" s="124"/>
    </row>
    <row r="4357" spans="13:19" x14ac:dyDescent="0.25">
      <c r="M4357" s="8"/>
      <c r="N4357" s="124"/>
      <c r="O4357" s="124"/>
      <c r="P4357" s="124"/>
      <c r="Q4357" s="124"/>
      <c r="R4357" s="124"/>
      <c r="S4357" s="124"/>
    </row>
    <row r="4358" spans="13:19" x14ac:dyDescent="0.25">
      <c r="M4358" s="8"/>
      <c r="N4358" s="124"/>
      <c r="O4358" s="124"/>
      <c r="P4358" s="124"/>
      <c r="Q4358" s="124"/>
      <c r="R4358" s="124"/>
      <c r="S4358" s="124"/>
    </row>
    <row r="4359" spans="13:19" x14ac:dyDescent="0.25">
      <c r="M4359" s="8"/>
      <c r="N4359" s="124"/>
      <c r="O4359" s="124"/>
      <c r="P4359" s="124"/>
      <c r="Q4359" s="124"/>
      <c r="R4359" s="124"/>
      <c r="S4359" s="124"/>
    </row>
    <row r="4360" spans="13:19" x14ac:dyDescent="0.25">
      <c r="M4360" s="8"/>
      <c r="N4360" s="124"/>
      <c r="O4360" s="124"/>
      <c r="P4360" s="124"/>
      <c r="Q4360" s="124"/>
      <c r="R4360" s="124"/>
      <c r="S4360" s="124"/>
    </row>
    <row r="4361" spans="13:19" x14ac:dyDescent="0.25">
      <c r="M4361" s="8"/>
      <c r="N4361" s="124"/>
      <c r="O4361" s="124"/>
      <c r="P4361" s="124"/>
      <c r="Q4361" s="124"/>
      <c r="R4361" s="124"/>
      <c r="S4361" s="124"/>
    </row>
    <row r="4362" spans="13:19" x14ac:dyDescent="0.25">
      <c r="M4362" s="8"/>
      <c r="N4362" s="124"/>
      <c r="O4362" s="124"/>
      <c r="P4362" s="124"/>
      <c r="Q4362" s="124"/>
      <c r="R4362" s="124"/>
      <c r="S4362" s="124"/>
    </row>
    <row r="4363" spans="13:19" x14ac:dyDescent="0.25">
      <c r="M4363" s="8"/>
      <c r="N4363" s="124"/>
      <c r="O4363" s="124"/>
      <c r="P4363" s="124"/>
      <c r="Q4363" s="124"/>
      <c r="R4363" s="124"/>
      <c r="S4363" s="124"/>
    </row>
    <row r="4364" spans="13:19" x14ac:dyDescent="0.25">
      <c r="M4364" s="8"/>
      <c r="N4364" s="124"/>
      <c r="O4364" s="124"/>
      <c r="P4364" s="124"/>
      <c r="Q4364" s="124"/>
      <c r="R4364" s="124"/>
      <c r="S4364" s="124"/>
    </row>
    <row r="4365" spans="13:19" x14ac:dyDescent="0.25">
      <c r="M4365" s="8"/>
      <c r="N4365" s="124"/>
      <c r="O4365" s="124"/>
      <c r="P4365" s="124"/>
      <c r="Q4365" s="124"/>
      <c r="R4365" s="124"/>
      <c r="S4365" s="124"/>
    </row>
    <row r="4366" spans="13:19" x14ac:dyDescent="0.25">
      <c r="M4366" s="8"/>
      <c r="N4366" s="124"/>
      <c r="O4366" s="124"/>
      <c r="P4366" s="124"/>
      <c r="Q4366" s="124"/>
      <c r="R4366" s="124"/>
      <c r="S4366" s="124"/>
    </row>
    <row r="4367" spans="13:19" x14ac:dyDescent="0.25">
      <c r="M4367" s="8"/>
      <c r="N4367" s="124"/>
      <c r="O4367" s="124"/>
      <c r="P4367" s="124"/>
      <c r="Q4367" s="124"/>
      <c r="R4367" s="124"/>
      <c r="S4367" s="124"/>
    </row>
    <row r="4368" spans="13:19" x14ac:dyDescent="0.25">
      <c r="M4368" s="8"/>
      <c r="N4368" s="124"/>
      <c r="O4368" s="124"/>
      <c r="P4368" s="124"/>
      <c r="Q4368" s="124"/>
      <c r="R4368" s="124"/>
      <c r="S4368" s="124"/>
    </row>
    <row r="4369" spans="13:19" x14ac:dyDescent="0.25">
      <c r="M4369" s="8"/>
      <c r="N4369" s="124"/>
      <c r="O4369" s="124"/>
      <c r="P4369" s="124"/>
      <c r="Q4369" s="124"/>
      <c r="R4369" s="124"/>
      <c r="S4369" s="124"/>
    </row>
    <row r="4370" spans="13:19" x14ac:dyDescent="0.25">
      <c r="M4370" s="8"/>
      <c r="N4370" s="124"/>
      <c r="O4370" s="124"/>
      <c r="P4370" s="124"/>
      <c r="Q4370" s="124"/>
      <c r="R4370" s="124"/>
      <c r="S4370" s="124"/>
    </row>
    <row r="4371" spans="13:19" x14ac:dyDescent="0.25">
      <c r="M4371" s="8"/>
      <c r="N4371" s="124"/>
      <c r="O4371" s="124"/>
      <c r="P4371" s="124"/>
      <c r="Q4371" s="124"/>
      <c r="R4371" s="124"/>
      <c r="S4371" s="124"/>
    </row>
    <row r="4372" spans="13:19" x14ac:dyDescent="0.25">
      <c r="M4372" s="8"/>
      <c r="N4372" s="124"/>
      <c r="O4372" s="124"/>
      <c r="P4372" s="124"/>
      <c r="Q4372" s="124"/>
      <c r="R4372" s="124"/>
      <c r="S4372" s="124"/>
    </row>
    <row r="4373" spans="13:19" x14ac:dyDescent="0.25">
      <c r="M4373" s="8"/>
      <c r="N4373" s="124"/>
      <c r="O4373" s="124"/>
      <c r="P4373" s="124"/>
      <c r="Q4373" s="124"/>
      <c r="R4373" s="124"/>
      <c r="S4373" s="124"/>
    </row>
    <row r="4374" spans="13:19" x14ac:dyDescent="0.25">
      <c r="M4374" s="8"/>
      <c r="N4374" s="124"/>
      <c r="O4374" s="124"/>
      <c r="P4374" s="124"/>
      <c r="Q4374" s="124"/>
      <c r="R4374" s="124"/>
      <c r="S4374" s="124"/>
    </row>
    <row r="4375" spans="13:19" x14ac:dyDescent="0.25">
      <c r="M4375" s="8"/>
      <c r="N4375" s="124"/>
      <c r="O4375" s="124"/>
      <c r="P4375" s="124"/>
      <c r="Q4375" s="124"/>
      <c r="R4375" s="124"/>
      <c r="S4375" s="124"/>
    </row>
    <row r="4376" spans="13:19" x14ac:dyDescent="0.25">
      <c r="M4376" s="8"/>
      <c r="N4376" s="124"/>
      <c r="O4376" s="124"/>
      <c r="P4376" s="124"/>
      <c r="Q4376" s="124"/>
      <c r="R4376" s="124"/>
      <c r="S4376" s="124"/>
    </row>
    <row r="4377" spans="13:19" x14ac:dyDescent="0.25">
      <c r="M4377" s="8"/>
      <c r="N4377" s="124"/>
      <c r="O4377" s="124"/>
      <c r="P4377" s="124"/>
      <c r="Q4377" s="124"/>
      <c r="R4377" s="124"/>
      <c r="S4377" s="124"/>
    </row>
    <row r="4378" spans="13:19" x14ac:dyDescent="0.25">
      <c r="M4378" s="8"/>
      <c r="N4378" s="124"/>
      <c r="O4378" s="124"/>
      <c r="P4378" s="124"/>
      <c r="Q4378" s="124"/>
      <c r="R4378" s="124"/>
      <c r="S4378" s="124"/>
    </row>
    <row r="4379" spans="13:19" x14ac:dyDescent="0.25">
      <c r="M4379" s="8"/>
      <c r="N4379" s="124"/>
      <c r="O4379" s="124"/>
      <c r="P4379" s="124"/>
      <c r="Q4379" s="124"/>
      <c r="R4379" s="124"/>
      <c r="S4379" s="124"/>
    </row>
    <row r="4380" spans="13:19" x14ac:dyDescent="0.25">
      <c r="M4380" s="8"/>
      <c r="N4380" s="124"/>
      <c r="O4380" s="124"/>
      <c r="P4380" s="124"/>
      <c r="Q4380" s="124"/>
      <c r="R4380" s="124"/>
      <c r="S4380" s="124"/>
    </row>
    <row r="4381" spans="13:19" x14ac:dyDescent="0.25">
      <c r="M4381" s="8"/>
      <c r="N4381" s="124"/>
      <c r="O4381" s="124"/>
      <c r="P4381" s="124"/>
      <c r="Q4381" s="124"/>
      <c r="R4381" s="124"/>
      <c r="S4381" s="124"/>
    </row>
    <row r="4382" spans="13:19" x14ac:dyDescent="0.25">
      <c r="M4382" s="8"/>
      <c r="N4382" s="124"/>
      <c r="O4382" s="124"/>
      <c r="P4382" s="124"/>
      <c r="Q4382" s="124"/>
      <c r="R4382" s="124"/>
      <c r="S4382" s="124"/>
    </row>
    <row r="4383" spans="13:19" x14ac:dyDescent="0.25">
      <c r="M4383" s="8"/>
      <c r="N4383" s="124"/>
      <c r="O4383" s="124"/>
      <c r="P4383" s="124"/>
      <c r="Q4383" s="124"/>
      <c r="R4383" s="124"/>
      <c r="S4383" s="124"/>
    </row>
    <row r="4384" spans="13:19" x14ac:dyDescent="0.25">
      <c r="M4384" s="8"/>
      <c r="N4384" s="124"/>
      <c r="O4384" s="124"/>
      <c r="P4384" s="124"/>
      <c r="Q4384" s="124"/>
      <c r="R4384" s="124"/>
      <c r="S4384" s="124"/>
    </row>
    <row r="4385" spans="13:19" x14ac:dyDescent="0.25">
      <c r="M4385" s="8"/>
      <c r="N4385" s="124"/>
      <c r="O4385" s="124"/>
      <c r="P4385" s="124"/>
      <c r="Q4385" s="124"/>
      <c r="R4385" s="124"/>
      <c r="S4385" s="124"/>
    </row>
    <row r="4386" spans="13:19" x14ac:dyDescent="0.25">
      <c r="M4386" s="8"/>
      <c r="N4386" s="124"/>
      <c r="O4386" s="124"/>
      <c r="P4386" s="124"/>
      <c r="Q4386" s="124"/>
      <c r="R4386" s="124"/>
      <c r="S4386" s="124"/>
    </row>
    <row r="4387" spans="13:19" x14ac:dyDescent="0.25">
      <c r="M4387" s="8"/>
      <c r="N4387" s="124"/>
      <c r="O4387" s="124"/>
      <c r="P4387" s="124"/>
      <c r="Q4387" s="124"/>
      <c r="R4387" s="124"/>
      <c r="S4387" s="124"/>
    </row>
    <row r="4388" spans="13:19" x14ac:dyDescent="0.25">
      <c r="M4388" s="8"/>
      <c r="N4388" s="124"/>
      <c r="O4388" s="124"/>
      <c r="P4388" s="124"/>
      <c r="Q4388" s="124"/>
      <c r="R4388" s="124"/>
      <c r="S4388" s="124"/>
    </row>
    <row r="4389" spans="13:19" x14ac:dyDescent="0.25">
      <c r="M4389" s="8"/>
      <c r="N4389" s="124"/>
      <c r="O4389" s="124"/>
      <c r="P4389" s="124"/>
      <c r="Q4389" s="124"/>
      <c r="R4389" s="124"/>
      <c r="S4389" s="124"/>
    </row>
    <row r="4390" spans="13:19" x14ac:dyDescent="0.25">
      <c r="M4390" s="8"/>
      <c r="N4390" s="124"/>
      <c r="O4390" s="124"/>
      <c r="P4390" s="124"/>
      <c r="Q4390" s="124"/>
      <c r="R4390" s="124"/>
      <c r="S4390" s="124"/>
    </row>
    <row r="4391" spans="13:19" x14ac:dyDescent="0.25">
      <c r="M4391" s="8"/>
      <c r="N4391" s="124"/>
      <c r="O4391" s="124"/>
      <c r="P4391" s="124"/>
      <c r="Q4391" s="124"/>
      <c r="R4391" s="124"/>
      <c r="S4391" s="124"/>
    </row>
    <row r="4392" spans="13:19" x14ac:dyDescent="0.25">
      <c r="M4392" s="8"/>
      <c r="N4392" s="124"/>
      <c r="O4392" s="124"/>
      <c r="P4392" s="124"/>
      <c r="Q4392" s="124"/>
      <c r="R4392" s="124"/>
      <c r="S4392" s="124"/>
    </row>
    <row r="4393" spans="13:19" x14ac:dyDescent="0.25">
      <c r="M4393" s="8"/>
      <c r="N4393" s="124"/>
      <c r="O4393" s="124"/>
      <c r="P4393" s="124"/>
      <c r="Q4393" s="124"/>
      <c r="R4393" s="124"/>
      <c r="S4393" s="124"/>
    </row>
    <row r="4394" spans="13:19" x14ac:dyDescent="0.25">
      <c r="M4394" s="8"/>
      <c r="N4394" s="124"/>
      <c r="O4394" s="124"/>
      <c r="P4394" s="124"/>
      <c r="Q4394" s="124"/>
      <c r="R4394" s="124"/>
      <c r="S4394" s="124"/>
    </row>
    <row r="4395" spans="13:19" x14ac:dyDescent="0.25">
      <c r="M4395" s="8"/>
      <c r="N4395" s="124"/>
      <c r="O4395" s="124"/>
      <c r="P4395" s="124"/>
      <c r="Q4395" s="124"/>
      <c r="R4395" s="124"/>
      <c r="S4395" s="124"/>
    </row>
    <row r="4396" spans="13:19" x14ac:dyDescent="0.25">
      <c r="M4396" s="8"/>
      <c r="N4396" s="124"/>
      <c r="O4396" s="124"/>
      <c r="P4396" s="124"/>
      <c r="Q4396" s="124"/>
      <c r="R4396" s="124"/>
      <c r="S4396" s="124"/>
    </row>
    <row r="4397" spans="13:19" x14ac:dyDescent="0.25">
      <c r="M4397" s="8"/>
      <c r="N4397" s="124"/>
      <c r="O4397" s="124"/>
      <c r="P4397" s="124"/>
      <c r="Q4397" s="124"/>
      <c r="R4397" s="124"/>
      <c r="S4397" s="124"/>
    </row>
    <row r="4398" spans="13:19" x14ac:dyDescent="0.25">
      <c r="M4398" s="8"/>
      <c r="N4398" s="124"/>
      <c r="O4398" s="124"/>
      <c r="P4398" s="124"/>
      <c r="Q4398" s="124"/>
      <c r="R4398" s="124"/>
      <c r="S4398" s="124"/>
    </row>
    <row r="4399" spans="13:19" x14ac:dyDescent="0.25">
      <c r="M4399" s="8"/>
      <c r="N4399" s="124"/>
      <c r="O4399" s="124"/>
      <c r="P4399" s="124"/>
      <c r="Q4399" s="124"/>
      <c r="R4399" s="124"/>
      <c r="S4399" s="124"/>
    </row>
    <row r="4400" spans="13:19" x14ac:dyDescent="0.25">
      <c r="M4400" s="8"/>
      <c r="N4400" s="124"/>
      <c r="O4400" s="124"/>
      <c r="P4400" s="124"/>
      <c r="Q4400" s="124"/>
      <c r="R4400" s="124"/>
      <c r="S4400" s="124"/>
    </row>
    <row r="4401" spans="13:19" x14ac:dyDescent="0.25">
      <c r="M4401" s="8"/>
      <c r="N4401" s="124"/>
      <c r="O4401" s="124"/>
      <c r="P4401" s="124"/>
      <c r="Q4401" s="124"/>
      <c r="R4401" s="124"/>
      <c r="S4401" s="124"/>
    </row>
    <row r="4402" spans="13:19" x14ac:dyDescent="0.25">
      <c r="M4402" s="8"/>
      <c r="N4402" s="124"/>
      <c r="O4402" s="124"/>
      <c r="P4402" s="124"/>
      <c r="Q4402" s="124"/>
      <c r="R4402" s="124"/>
      <c r="S4402" s="124"/>
    </row>
    <row r="4403" spans="13:19" x14ac:dyDescent="0.25">
      <c r="M4403" s="8"/>
      <c r="N4403" s="124"/>
      <c r="O4403" s="124"/>
      <c r="P4403" s="124"/>
      <c r="Q4403" s="124"/>
      <c r="R4403" s="124"/>
      <c r="S4403" s="124"/>
    </row>
    <row r="4404" spans="13:19" x14ac:dyDescent="0.25">
      <c r="M4404" s="8"/>
      <c r="N4404" s="124"/>
      <c r="O4404" s="124"/>
      <c r="P4404" s="124"/>
      <c r="Q4404" s="124"/>
      <c r="R4404" s="124"/>
      <c r="S4404" s="124"/>
    </row>
    <row r="4405" spans="13:19" x14ac:dyDescent="0.25">
      <c r="M4405" s="8"/>
      <c r="N4405" s="124"/>
      <c r="O4405" s="124"/>
      <c r="P4405" s="124"/>
      <c r="Q4405" s="124"/>
      <c r="R4405" s="124"/>
      <c r="S4405" s="124"/>
    </row>
    <row r="4406" spans="13:19" x14ac:dyDescent="0.25">
      <c r="M4406" s="8"/>
      <c r="N4406" s="124"/>
      <c r="O4406" s="124"/>
      <c r="P4406" s="124"/>
      <c r="Q4406" s="124"/>
      <c r="R4406" s="124"/>
      <c r="S4406" s="124"/>
    </row>
    <row r="4407" spans="13:19" x14ac:dyDescent="0.25">
      <c r="M4407" s="8"/>
      <c r="N4407" s="124"/>
      <c r="O4407" s="124"/>
      <c r="P4407" s="124"/>
      <c r="Q4407" s="124"/>
      <c r="R4407" s="124"/>
      <c r="S4407" s="124"/>
    </row>
    <row r="4408" spans="13:19" x14ac:dyDescent="0.25">
      <c r="M4408" s="8"/>
      <c r="N4408" s="124"/>
      <c r="O4408" s="124"/>
      <c r="P4408" s="124"/>
      <c r="Q4408" s="124"/>
      <c r="R4408" s="124"/>
      <c r="S4408" s="124"/>
    </row>
    <row r="4409" spans="13:19" x14ac:dyDescent="0.25">
      <c r="M4409" s="8"/>
      <c r="N4409" s="124"/>
      <c r="O4409" s="124"/>
      <c r="P4409" s="124"/>
      <c r="Q4409" s="124"/>
      <c r="R4409" s="124"/>
      <c r="S4409" s="124"/>
    </row>
    <row r="4410" spans="13:19" x14ac:dyDescent="0.25">
      <c r="M4410" s="8"/>
      <c r="N4410" s="124"/>
      <c r="O4410" s="124"/>
      <c r="P4410" s="124"/>
      <c r="Q4410" s="124"/>
      <c r="R4410" s="124"/>
      <c r="S4410" s="124"/>
    </row>
    <row r="4411" spans="13:19" x14ac:dyDescent="0.25">
      <c r="M4411" s="8"/>
      <c r="N4411" s="124"/>
      <c r="O4411" s="124"/>
      <c r="P4411" s="124"/>
      <c r="Q4411" s="124"/>
      <c r="R4411" s="124"/>
      <c r="S4411" s="124"/>
    </row>
    <row r="4412" spans="13:19" x14ac:dyDescent="0.25">
      <c r="M4412" s="8"/>
      <c r="N4412" s="124"/>
      <c r="O4412" s="124"/>
      <c r="P4412" s="124"/>
      <c r="Q4412" s="124"/>
      <c r="R4412" s="124"/>
      <c r="S4412" s="124"/>
    </row>
    <row r="4413" spans="13:19" x14ac:dyDescent="0.25">
      <c r="M4413" s="8"/>
      <c r="N4413" s="124"/>
      <c r="O4413" s="124"/>
      <c r="P4413" s="124"/>
      <c r="Q4413" s="124"/>
      <c r="R4413" s="124"/>
      <c r="S4413" s="124"/>
    </row>
    <row r="4414" spans="13:19" x14ac:dyDescent="0.25">
      <c r="M4414" s="8"/>
      <c r="N4414" s="124"/>
      <c r="O4414" s="124"/>
      <c r="P4414" s="124"/>
      <c r="Q4414" s="124"/>
      <c r="R4414" s="124"/>
      <c r="S4414" s="124"/>
    </row>
    <row r="4415" spans="13:19" x14ac:dyDescent="0.25">
      <c r="M4415" s="8"/>
      <c r="N4415" s="124"/>
      <c r="O4415" s="124"/>
      <c r="P4415" s="124"/>
      <c r="Q4415" s="124"/>
      <c r="R4415" s="124"/>
      <c r="S4415" s="124"/>
    </row>
    <row r="4416" spans="13:19" x14ac:dyDescent="0.25">
      <c r="M4416" s="8"/>
      <c r="N4416" s="124"/>
      <c r="O4416" s="124"/>
      <c r="P4416" s="124"/>
      <c r="Q4416" s="124"/>
      <c r="R4416" s="124"/>
      <c r="S4416" s="124"/>
    </row>
    <row r="4417" spans="13:19" x14ac:dyDescent="0.25">
      <c r="M4417" s="8"/>
      <c r="N4417" s="124"/>
      <c r="O4417" s="124"/>
      <c r="P4417" s="124"/>
      <c r="Q4417" s="124"/>
      <c r="R4417" s="124"/>
      <c r="S4417" s="124"/>
    </row>
    <row r="4418" spans="13:19" x14ac:dyDescent="0.25">
      <c r="M4418" s="8"/>
      <c r="N4418" s="124"/>
      <c r="O4418" s="124"/>
      <c r="P4418" s="124"/>
      <c r="Q4418" s="124"/>
      <c r="R4418" s="124"/>
      <c r="S4418" s="124"/>
    </row>
    <row r="4419" spans="13:19" x14ac:dyDescent="0.25">
      <c r="M4419" s="8"/>
      <c r="N4419" s="124"/>
      <c r="O4419" s="124"/>
      <c r="P4419" s="124"/>
      <c r="Q4419" s="124"/>
      <c r="R4419" s="124"/>
      <c r="S4419" s="124"/>
    </row>
    <row r="4420" spans="13:19" x14ac:dyDescent="0.25">
      <c r="M4420" s="8"/>
      <c r="N4420" s="124"/>
      <c r="O4420" s="124"/>
      <c r="P4420" s="124"/>
      <c r="Q4420" s="124"/>
      <c r="R4420" s="124"/>
      <c r="S4420" s="124"/>
    </row>
    <row r="4421" spans="13:19" x14ac:dyDescent="0.25">
      <c r="M4421" s="8"/>
      <c r="N4421" s="124"/>
      <c r="O4421" s="124"/>
      <c r="P4421" s="124"/>
      <c r="Q4421" s="124"/>
      <c r="R4421" s="124"/>
      <c r="S4421" s="124"/>
    </row>
    <row r="4422" spans="13:19" x14ac:dyDescent="0.25">
      <c r="M4422" s="8"/>
      <c r="N4422" s="124"/>
      <c r="O4422" s="124"/>
      <c r="P4422" s="124"/>
      <c r="Q4422" s="124"/>
      <c r="R4422" s="124"/>
      <c r="S4422" s="124"/>
    </row>
    <row r="4423" spans="13:19" x14ac:dyDescent="0.25">
      <c r="M4423" s="8"/>
      <c r="N4423" s="124"/>
      <c r="O4423" s="124"/>
      <c r="P4423" s="124"/>
      <c r="Q4423" s="124"/>
      <c r="R4423" s="124"/>
      <c r="S4423" s="124"/>
    </row>
    <row r="4424" spans="13:19" x14ac:dyDescent="0.25">
      <c r="M4424" s="8"/>
      <c r="N4424" s="124"/>
      <c r="O4424" s="124"/>
      <c r="P4424" s="124"/>
      <c r="Q4424" s="124"/>
      <c r="R4424" s="124"/>
      <c r="S4424" s="124"/>
    </row>
    <row r="4425" spans="13:19" x14ac:dyDescent="0.25">
      <c r="M4425" s="8"/>
      <c r="N4425" s="124"/>
      <c r="O4425" s="124"/>
      <c r="P4425" s="124"/>
      <c r="Q4425" s="124"/>
      <c r="R4425" s="124"/>
      <c r="S4425" s="124"/>
    </row>
    <row r="4426" spans="13:19" x14ac:dyDescent="0.25">
      <c r="M4426" s="8"/>
      <c r="N4426" s="124"/>
      <c r="O4426" s="124"/>
      <c r="P4426" s="124"/>
      <c r="Q4426" s="124"/>
      <c r="R4426" s="124"/>
      <c r="S4426" s="124"/>
    </row>
    <row r="4427" spans="13:19" x14ac:dyDescent="0.25">
      <c r="M4427" s="8"/>
      <c r="N4427" s="124"/>
      <c r="O4427" s="124"/>
      <c r="P4427" s="124"/>
      <c r="Q4427" s="124"/>
      <c r="R4427" s="124"/>
      <c r="S4427" s="124"/>
    </row>
    <row r="4428" spans="13:19" x14ac:dyDescent="0.25">
      <c r="M4428" s="8"/>
      <c r="N4428" s="124"/>
      <c r="O4428" s="124"/>
      <c r="P4428" s="124"/>
      <c r="Q4428" s="124"/>
      <c r="R4428" s="124"/>
      <c r="S4428" s="124"/>
    </row>
    <row r="4429" spans="13:19" x14ac:dyDescent="0.25">
      <c r="M4429" s="8"/>
      <c r="N4429" s="124"/>
      <c r="O4429" s="124"/>
      <c r="P4429" s="124"/>
      <c r="Q4429" s="124"/>
      <c r="R4429" s="124"/>
      <c r="S4429" s="124"/>
    </row>
    <row r="4430" spans="13:19" x14ac:dyDescent="0.25">
      <c r="M4430" s="8"/>
      <c r="N4430" s="124"/>
      <c r="O4430" s="124"/>
      <c r="P4430" s="124"/>
      <c r="Q4430" s="124"/>
      <c r="R4430" s="124"/>
      <c r="S4430" s="124"/>
    </row>
    <row r="4431" spans="13:19" x14ac:dyDescent="0.25">
      <c r="M4431" s="8"/>
      <c r="N4431" s="124"/>
      <c r="O4431" s="124"/>
      <c r="P4431" s="124"/>
      <c r="Q4431" s="124"/>
      <c r="R4431" s="124"/>
      <c r="S4431" s="124"/>
    </row>
    <row r="4432" spans="13:19" x14ac:dyDescent="0.25">
      <c r="M4432" s="8"/>
      <c r="N4432" s="124"/>
      <c r="O4432" s="124"/>
      <c r="P4432" s="124"/>
      <c r="Q4432" s="124"/>
      <c r="R4432" s="124"/>
      <c r="S4432" s="124"/>
    </row>
    <row r="4433" spans="13:19" x14ac:dyDescent="0.25">
      <c r="M4433" s="8"/>
      <c r="N4433" s="124"/>
      <c r="O4433" s="124"/>
      <c r="P4433" s="124"/>
      <c r="Q4433" s="124"/>
      <c r="R4433" s="124"/>
      <c r="S4433" s="124"/>
    </row>
    <row r="4434" spans="13:19" x14ac:dyDescent="0.25">
      <c r="M4434" s="8"/>
      <c r="N4434" s="124"/>
      <c r="O4434" s="124"/>
      <c r="P4434" s="124"/>
      <c r="Q4434" s="124"/>
      <c r="R4434" s="124"/>
      <c r="S4434" s="124"/>
    </row>
    <row r="4435" spans="13:19" x14ac:dyDescent="0.25">
      <c r="M4435" s="8"/>
      <c r="N4435" s="124"/>
      <c r="O4435" s="124"/>
      <c r="P4435" s="124"/>
      <c r="Q4435" s="124"/>
      <c r="R4435" s="124"/>
      <c r="S4435" s="124"/>
    </row>
    <row r="4436" spans="13:19" x14ac:dyDescent="0.25">
      <c r="M4436" s="8"/>
      <c r="N4436" s="124"/>
      <c r="O4436" s="124"/>
      <c r="P4436" s="124"/>
      <c r="Q4436" s="124"/>
      <c r="R4436" s="124"/>
      <c r="S4436" s="124"/>
    </row>
    <row r="4437" spans="13:19" x14ac:dyDescent="0.25">
      <c r="M4437" s="8"/>
      <c r="N4437" s="124"/>
      <c r="O4437" s="124"/>
      <c r="P4437" s="124"/>
      <c r="Q4437" s="124"/>
      <c r="R4437" s="124"/>
      <c r="S4437" s="124"/>
    </row>
    <row r="4438" spans="13:19" x14ac:dyDescent="0.25">
      <c r="M4438" s="8"/>
      <c r="N4438" s="124"/>
      <c r="O4438" s="124"/>
      <c r="P4438" s="124"/>
      <c r="Q4438" s="124"/>
      <c r="R4438" s="124"/>
      <c r="S4438" s="124"/>
    </row>
    <row r="4439" spans="13:19" x14ac:dyDescent="0.25">
      <c r="M4439" s="8"/>
      <c r="N4439" s="124"/>
      <c r="O4439" s="124"/>
      <c r="P4439" s="124"/>
      <c r="Q4439" s="124"/>
      <c r="R4439" s="124"/>
      <c r="S4439" s="124"/>
    </row>
    <row r="4440" spans="13:19" x14ac:dyDescent="0.25">
      <c r="M4440" s="8"/>
      <c r="N4440" s="124"/>
      <c r="O4440" s="124"/>
      <c r="P4440" s="124"/>
      <c r="Q4440" s="124"/>
      <c r="R4440" s="124"/>
      <c r="S4440" s="124"/>
    </row>
    <row r="4441" spans="13:19" x14ac:dyDescent="0.25">
      <c r="M4441" s="8"/>
      <c r="N4441" s="124"/>
      <c r="O4441" s="124"/>
      <c r="P4441" s="124"/>
      <c r="Q4441" s="124"/>
      <c r="R4441" s="124"/>
      <c r="S4441" s="124"/>
    </row>
    <row r="4442" spans="13:19" x14ac:dyDescent="0.25">
      <c r="M4442" s="8"/>
      <c r="N4442" s="124"/>
      <c r="O4442" s="124"/>
      <c r="P4442" s="124"/>
      <c r="Q4442" s="124"/>
      <c r="R4442" s="124"/>
      <c r="S4442" s="124"/>
    </row>
    <row r="4443" spans="13:19" x14ac:dyDescent="0.25">
      <c r="M4443" s="8"/>
      <c r="N4443" s="124"/>
      <c r="O4443" s="124"/>
      <c r="P4443" s="124"/>
      <c r="Q4443" s="124"/>
      <c r="R4443" s="124"/>
      <c r="S4443" s="124"/>
    </row>
    <row r="4444" spans="13:19" x14ac:dyDescent="0.25">
      <c r="M4444" s="8"/>
      <c r="N4444" s="124"/>
      <c r="O4444" s="124"/>
      <c r="P4444" s="124"/>
      <c r="Q4444" s="124"/>
      <c r="R4444" s="124"/>
      <c r="S4444" s="124"/>
    </row>
    <row r="4445" spans="13:19" x14ac:dyDescent="0.25">
      <c r="M4445" s="8"/>
      <c r="N4445" s="124"/>
      <c r="O4445" s="124"/>
      <c r="P4445" s="124"/>
      <c r="Q4445" s="124"/>
      <c r="R4445" s="124"/>
      <c r="S4445" s="124"/>
    </row>
    <row r="4446" spans="13:19" x14ac:dyDescent="0.25">
      <c r="M4446" s="8"/>
      <c r="N4446" s="124"/>
      <c r="O4446" s="124"/>
      <c r="P4446" s="124"/>
      <c r="Q4446" s="124"/>
      <c r="R4446" s="124"/>
      <c r="S4446" s="124"/>
    </row>
    <row r="4447" spans="13:19" x14ac:dyDescent="0.25">
      <c r="M4447" s="8"/>
      <c r="N4447" s="124"/>
      <c r="O4447" s="124"/>
      <c r="P4447" s="124"/>
      <c r="Q4447" s="124"/>
      <c r="R4447" s="124"/>
      <c r="S4447" s="124"/>
    </row>
    <row r="4448" spans="13:19" x14ac:dyDescent="0.25">
      <c r="M4448" s="8"/>
      <c r="N4448" s="124"/>
      <c r="O4448" s="124"/>
      <c r="P4448" s="124"/>
      <c r="Q4448" s="124"/>
      <c r="R4448" s="124"/>
      <c r="S4448" s="124"/>
    </row>
    <row r="4449" spans="13:19" x14ac:dyDescent="0.25">
      <c r="M4449" s="8"/>
      <c r="N4449" s="124"/>
      <c r="O4449" s="124"/>
      <c r="P4449" s="124"/>
      <c r="Q4449" s="124"/>
      <c r="R4449" s="124"/>
      <c r="S4449" s="124"/>
    </row>
    <row r="4450" spans="13:19" x14ac:dyDescent="0.25">
      <c r="M4450" s="8"/>
      <c r="N4450" s="124"/>
      <c r="O4450" s="124"/>
      <c r="P4450" s="124"/>
      <c r="Q4450" s="124"/>
      <c r="R4450" s="124"/>
      <c r="S4450" s="124"/>
    </row>
    <row r="4451" spans="13:19" x14ac:dyDescent="0.25">
      <c r="M4451" s="8"/>
      <c r="N4451" s="124"/>
      <c r="O4451" s="124"/>
      <c r="P4451" s="124"/>
      <c r="Q4451" s="124"/>
      <c r="R4451" s="124"/>
      <c r="S4451" s="124"/>
    </row>
    <row r="4452" spans="13:19" x14ac:dyDescent="0.25">
      <c r="M4452" s="8"/>
      <c r="N4452" s="124"/>
      <c r="O4452" s="124"/>
      <c r="P4452" s="124"/>
      <c r="Q4452" s="124"/>
      <c r="R4452" s="124"/>
      <c r="S4452" s="124"/>
    </row>
    <row r="4453" spans="13:19" x14ac:dyDescent="0.25">
      <c r="M4453" s="8"/>
      <c r="N4453" s="124"/>
      <c r="O4453" s="124"/>
      <c r="P4453" s="124"/>
      <c r="Q4453" s="124"/>
      <c r="R4453" s="124"/>
      <c r="S4453" s="124"/>
    </row>
    <row r="4454" spans="13:19" x14ac:dyDescent="0.25">
      <c r="M4454" s="8"/>
      <c r="N4454" s="124"/>
      <c r="O4454" s="124"/>
      <c r="P4454" s="124"/>
      <c r="Q4454" s="124"/>
      <c r="R4454" s="124"/>
      <c r="S4454" s="124"/>
    </row>
    <row r="4455" spans="13:19" x14ac:dyDescent="0.25">
      <c r="M4455" s="8"/>
      <c r="N4455" s="124"/>
      <c r="O4455" s="124"/>
      <c r="P4455" s="124"/>
      <c r="Q4455" s="124"/>
      <c r="R4455" s="124"/>
      <c r="S4455" s="124"/>
    </row>
    <row r="4456" spans="13:19" x14ac:dyDescent="0.25">
      <c r="M4456" s="8"/>
      <c r="N4456" s="124"/>
      <c r="O4456" s="124"/>
      <c r="P4456" s="124"/>
      <c r="Q4456" s="124"/>
      <c r="R4456" s="124"/>
      <c r="S4456" s="124"/>
    </row>
    <row r="4457" spans="13:19" x14ac:dyDescent="0.25">
      <c r="M4457" s="8"/>
      <c r="N4457" s="124"/>
      <c r="O4457" s="124"/>
      <c r="P4457" s="124"/>
      <c r="Q4457" s="124"/>
      <c r="R4457" s="124"/>
      <c r="S4457" s="124"/>
    </row>
    <row r="4458" spans="13:19" x14ac:dyDescent="0.25">
      <c r="M4458" s="8"/>
      <c r="N4458" s="124"/>
      <c r="O4458" s="124"/>
      <c r="P4458" s="124"/>
      <c r="Q4458" s="124"/>
      <c r="R4458" s="124"/>
      <c r="S4458" s="124"/>
    </row>
    <row r="4459" spans="13:19" x14ac:dyDescent="0.25">
      <c r="M4459" s="8"/>
      <c r="N4459" s="124"/>
      <c r="O4459" s="124"/>
      <c r="P4459" s="124"/>
      <c r="Q4459" s="124"/>
      <c r="R4459" s="124"/>
      <c r="S4459" s="124"/>
    </row>
    <row r="4460" spans="13:19" x14ac:dyDescent="0.25">
      <c r="M4460" s="8"/>
      <c r="N4460" s="124"/>
      <c r="O4460" s="124"/>
      <c r="P4460" s="124"/>
      <c r="Q4460" s="124"/>
      <c r="R4460" s="124"/>
      <c r="S4460" s="124"/>
    </row>
    <row r="4461" spans="13:19" x14ac:dyDescent="0.25">
      <c r="M4461" s="8"/>
      <c r="N4461" s="124"/>
      <c r="O4461" s="124"/>
      <c r="P4461" s="124"/>
      <c r="Q4461" s="124"/>
      <c r="R4461" s="124"/>
      <c r="S4461" s="124"/>
    </row>
    <row r="4462" spans="13:19" x14ac:dyDescent="0.25">
      <c r="M4462" s="8"/>
      <c r="N4462" s="124"/>
      <c r="O4462" s="124"/>
      <c r="P4462" s="124"/>
      <c r="Q4462" s="124"/>
      <c r="R4462" s="124"/>
      <c r="S4462" s="124"/>
    </row>
    <row r="4463" spans="13:19" x14ac:dyDescent="0.25">
      <c r="M4463" s="8"/>
      <c r="N4463" s="124"/>
      <c r="O4463" s="124"/>
      <c r="P4463" s="124"/>
      <c r="Q4463" s="124"/>
      <c r="R4463" s="124"/>
      <c r="S4463" s="124"/>
    </row>
    <row r="4464" spans="13:19" x14ac:dyDescent="0.25">
      <c r="M4464" s="8"/>
      <c r="N4464" s="124"/>
      <c r="O4464" s="124"/>
      <c r="P4464" s="124"/>
      <c r="Q4464" s="124"/>
      <c r="R4464" s="124"/>
      <c r="S4464" s="124"/>
    </row>
    <row r="4465" spans="13:19" x14ac:dyDescent="0.25">
      <c r="M4465" s="8"/>
      <c r="N4465" s="124"/>
      <c r="O4465" s="124"/>
      <c r="P4465" s="124"/>
      <c r="Q4465" s="124"/>
      <c r="R4465" s="124"/>
      <c r="S4465" s="124"/>
    </row>
    <row r="4466" spans="13:19" x14ac:dyDescent="0.25">
      <c r="M4466" s="8"/>
      <c r="N4466" s="124"/>
      <c r="O4466" s="124"/>
      <c r="P4466" s="124"/>
      <c r="Q4466" s="124"/>
      <c r="R4466" s="124"/>
      <c r="S4466" s="124"/>
    </row>
    <row r="4467" spans="13:19" x14ac:dyDescent="0.25">
      <c r="M4467" s="8"/>
      <c r="N4467" s="124"/>
      <c r="O4467" s="124"/>
      <c r="P4467" s="124"/>
      <c r="Q4467" s="124"/>
      <c r="R4467" s="124"/>
      <c r="S4467" s="124"/>
    </row>
    <row r="4468" spans="13:19" x14ac:dyDescent="0.25">
      <c r="M4468" s="8"/>
      <c r="N4468" s="124"/>
      <c r="O4468" s="124"/>
      <c r="P4468" s="124"/>
      <c r="Q4468" s="124"/>
      <c r="R4468" s="124"/>
      <c r="S4468" s="124"/>
    </row>
    <row r="4469" spans="13:19" x14ac:dyDescent="0.25">
      <c r="M4469" s="8"/>
      <c r="N4469" s="124"/>
      <c r="O4469" s="124"/>
      <c r="P4469" s="124"/>
      <c r="Q4469" s="124"/>
      <c r="R4469" s="124"/>
      <c r="S4469" s="124"/>
    </row>
    <row r="4470" spans="13:19" x14ac:dyDescent="0.25">
      <c r="M4470" s="8"/>
      <c r="N4470" s="124"/>
      <c r="O4470" s="124"/>
      <c r="P4470" s="124"/>
      <c r="Q4470" s="124"/>
      <c r="R4470" s="124"/>
      <c r="S4470" s="124"/>
    </row>
    <row r="4471" spans="13:19" x14ac:dyDescent="0.25">
      <c r="M4471" s="8"/>
      <c r="N4471" s="124"/>
      <c r="O4471" s="124"/>
      <c r="P4471" s="124"/>
      <c r="Q4471" s="124"/>
      <c r="R4471" s="124"/>
      <c r="S4471" s="124"/>
    </row>
    <row r="4472" spans="13:19" x14ac:dyDescent="0.25">
      <c r="M4472" s="8"/>
      <c r="N4472" s="124"/>
      <c r="O4472" s="124"/>
      <c r="P4472" s="124"/>
      <c r="Q4472" s="124"/>
      <c r="R4472" s="124"/>
      <c r="S4472" s="124"/>
    </row>
    <row r="4473" spans="13:19" x14ac:dyDescent="0.25">
      <c r="M4473" s="8"/>
      <c r="N4473" s="124"/>
      <c r="O4473" s="124"/>
      <c r="P4473" s="124"/>
      <c r="Q4473" s="124"/>
      <c r="R4473" s="124"/>
      <c r="S4473" s="124"/>
    </row>
    <row r="4474" spans="13:19" x14ac:dyDescent="0.25">
      <c r="M4474" s="8"/>
      <c r="N4474" s="124"/>
      <c r="O4474" s="124"/>
      <c r="P4474" s="124"/>
      <c r="Q4474" s="124"/>
      <c r="R4474" s="124"/>
      <c r="S4474" s="124"/>
    </row>
    <row r="4475" spans="13:19" x14ac:dyDescent="0.25">
      <c r="M4475" s="8"/>
      <c r="N4475" s="124"/>
      <c r="O4475" s="124"/>
      <c r="P4475" s="124"/>
      <c r="Q4475" s="124"/>
      <c r="R4475" s="124"/>
      <c r="S4475" s="124"/>
    </row>
    <row r="4476" spans="13:19" x14ac:dyDescent="0.25">
      <c r="M4476" s="8"/>
      <c r="N4476" s="124"/>
      <c r="O4476" s="124"/>
      <c r="P4476" s="124"/>
      <c r="Q4476" s="124"/>
      <c r="R4476" s="124"/>
      <c r="S4476" s="124"/>
    </row>
    <row r="4477" spans="13:19" x14ac:dyDescent="0.25">
      <c r="M4477" s="8"/>
      <c r="N4477" s="124"/>
      <c r="O4477" s="124"/>
      <c r="P4477" s="124"/>
      <c r="Q4477" s="124"/>
      <c r="R4477" s="124"/>
      <c r="S4477" s="124"/>
    </row>
    <row r="4478" spans="13:19" x14ac:dyDescent="0.25">
      <c r="M4478" s="8"/>
      <c r="N4478" s="124"/>
      <c r="O4478" s="124"/>
      <c r="P4478" s="124"/>
      <c r="Q4478" s="124"/>
      <c r="R4478" s="124"/>
      <c r="S4478" s="124"/>
    </row>
    <row r="4479" spans="13:19" x14ac:dyDescent="0.25">
      <c r="M4479" s="8"/>
      <c r="N4479" s="124"/>
      <c r="O4479" s="124"/>
      <c r="P4479" s="124"/>
      <c r="Q4479" s="124"/>
      <c r="R4479" s="124"/>
      <c r="S4479" s="124"/>
    </row>
    <row r="4480" spans="13:19" x14ac:dyDescent="0.25">
      <c r="M4480" s="8"/>
      <c r="N4480" s="124"/>
      <c r="O4480" s="124"/>
      <c r="P4480" s="124"/>
      <c r="Q4480" s="124"/>
      <c r="R4480" s="124"/>
      <c r="S4480" s="124"/>
    </row>
    <row r="4481" spans="13:19" x14ac:dyDescent="0.25">
      <c r="M4481" s="8"/>
      <c r="N4481" s="124"/>
      <c r="O4481" s="124"/>
      <c r="P4481" s="124"/>
      <c r="Q4481" s="124"/>
      <c r="R4481" s="124"/>
      <c r="S4481" s="124"/>
    </row>
    <row r="4482" spans="13:19" x14ac:dyDescent="0.25">
      <c r="M4482" s="8"/>
      <c r="N4482" s="124"/>
      <c r="O4482" s="124"/>
      <c r="P4482" s="124"/>
      <c r="Q4482" s="124"/>
      <c r="R4482" s="124"/>
      <c r="S4482" s="124"/>
    </row>
    <row r="4483" spans="13:19" x14ac:dyDescent="0.25">
      <c r="M4483" s="8"/>
      <c r="N4483" s="124"/>
      <c r="O4483" s="124"/>
      <c r="P4483" s="124"/>
      <c r="Q4483" s="124"/>
      <c r="R4483" s="124"/>
      <c r="S4483" s="124"/>
    </row>
    <row r="4484" spans="13:19" x14ac:dyDescent="0.25">
      <c r="M4484" s="8"/>
      <c r="N4484" s="124"/>
      <c r="O4484" s="124"/>
      <c r="P4484" s="124"/>
      <c r="Q4484" s="124"/>
      <c r="R4484" s="124"/>
      <c r="S4484" s="124"/>
    </row>
    <row r="4485" spans="13:19" x14ac:dyDescent="0.25">
      <c r="M4485" s="8"/>
      <c r="N4485" s="124"/>
      <c r="O4485" s="124"/>
      <c r="P4485" s="124"/>
      <c r="Q4485" s="124"/>
      <c r="R4485" s="124"/>
      <c r="S4485" s="124"/>
    </row>
    <row r="4486" spans="13:19" x14ac:dyDescent="0.25">
      <c r="M4486" s="8"/>
      <c r="N4486" s="124"/>
      <c r="O4486" s="124"/>
      <c r="P4486" s="124"/>
      <c r="Q4486" s="124"/>
      <c r="R4486" s="124"/>
      <c r="S4486" s="124"/>
    </row>
    <row r="4487" spans="13:19" x14ac:dyDescent="0.25">
      <c r="M4487" s="8"/>
      <c r="N4487" s="124"/>
      <c r="O4487" s="124"/>
      <c r="P4487" s="124"/>
      <c r="Q4487" s="124"/>
      <c r="R4487" s="124"/>
      <c r="S4487" s="124"/>
    </row>
    <row r="4488" spans="13:19" x14ac:dyDescent="0.25">
      <c r="M4488" s="8"/>
      <c r="N4488" s="124"/>
      <c r="O4488" s="124"/>
      <c r="P4488" s="124"/>
      <c r="Q4488" s="124"/>
      <c r="R4488" s="124"/>
      <c r="S4488" s="124"/>
    </row>
    <row r="4489" spans="13:19" x14ac:dyDescent="0.25">
      <c r="M4489" s="8"/>
      <c r="N4489" s="124"/>
      <c r="O4489" s="124"/>
      <c r="P4489" s="124"/>
      <c r="Q4489" s="124"/>
      <c r="R4489" s="124"/>
      <c r="S4489" s="124"/>
    </row>
    <row r="4490" spans="13:19" x14ac:dyDescent="0.25">
      <c r="M4490" s="8"/>
      <c r="N4490" s="124"/>
      <c r="O4490" s="124"/>
      <c r="P4490" s="124"/>
      <c r="Q4490" s="124"/>
      <c r="R4490" s="124"/>
      <c r="S4490" s="124"/>
    </row>
    <row r="4491" spans="13:19" x14ac:dyDescent="0.25">
      <c r="M4491" s="8"/>
      <c r="N4491" s="124"/>
      <c r="O4491" s="124"/>
      <c r="P4491" s="124"/>
      <c r="Q4491" s="124"/>
      <c r="R4491" s="124"/>
      <c r="S4491" s="124"/>
    </row>
    <row r="4492" spans="13:19" x14ac:dyDescent="0.25">
      <c r="M4492" s="8"/>
      <c r="N4492" s="124"/>
      <c r="O4492" s="124"/>
      <c r="P4492" s="124"/>
      <c r="Q4492" s="124"/>
      <c r="R4492" s="124"/>
      <c r="S4492" s="124"/>
    </row>
    <row r="4493" spans="13:19" x14ac:dyDescent="0.25">
      <c r="M4493" s="8"/>
      <c r="N4493" s="124"/>
      <c r="O4493" s="124"/>
      <c r="P4493" s="124"/>
      <c r="Q4493" s="124"/>
      <c r="R4493" s="124"/>
      <c r="S4493" s="124"/>
    </row>
    <row r="4494" spans="13:19" x14ac:dyDescent="0.25">
      <c r="M4494" s="8"/>
      <c r="N4494" s="124"/>
      <c r="O4494" s="124"/>
      <c r="P4494" s="124"/>
      <c r="Q4494" s="124"/>
      <c r="R4494" s="124"/>
      <c r="S4494" s="124"/>
    </row>
    <row r="4495" spans="13:19" x14ac:dyDescent="0.25">
      <c r="M4495" s="8"/>
      <c r="N4495" s="124"/>
      <c r="O4495" s="124"/>
      <c r="P4495" s="124"/>
      <c r="Q4495" s="124"/>
      <c r="R4495" s="124"/>
      <c r="S4495" s="124"/>
    </row>
    <row r="4496" spans="13:19" x14ac:dyDescent="0.25">
      <c r="M4496" s="8"/>
      <c r="N4496" s="124"/>
      <c r="O4496" s="124"/>
      <c r="P4496" s="124"/>
      <c r="Q4496" s="124"/>
      <c r="R4496" s="124"/>
      <c r="S4496" s="124"/>
    </row>
    <row r="4497" spans="13:19" x14ac:dyDescent="0.25">
      <c r="M4497" s="8"/>
      <c r="N4497" s="124"/>
      <c r="O4497" s="124"/>
      <c r="P4497" s="124"/>
      <c r="Q4497" s="124"/>
      <c r="R4497" s="124"/>
      <c r="S4497" s="124"/>
    </row>
    <row r="4498" spans="13:19" x14ac:dyDescent="0.25">
      <c r="M4498" s="8"/>
      <c r="N4498" s="124"/>
      <c r="O4498" s="124"/>
      <c r="P4498" s="124"/>
      <c r="Q4498" s="124"/>
      <c r="R4498" s="124"/>
      <c r="S4498" s="124"/>
    </row>
    <row r="4499" spans="13:19" x14ac:dyDescent="0.25">
      <c r="M4499" s="8"/>
      <c r="N4499" s="124"/>
      <c r="O4499" s="124"/>
      <c r="P4499" s="124"/>
      <c r="Q4499" s="124"/>
      <c r="R4499" s="124"/>
      <c r="S4499" s="124"/>
    </row>
    <row r="4500" spans="13:19" x14ac:dyDescent="0.25">
      <c r="M4500" s="8"/>
      <c r="N4500" s="124"/>
      <c r="O4500" s="124"/>
      <c r="P4500" s="124"/>
      <c r="Q4500" s="124"/>
      <c r="R4500" s="124"/>
      <c r="S4500" s="124"/>
    </row>
    <row r="4501" spans="13:19" x14ac:dyDescent="0.25">
      <c r="M4501" s="8"/>
      <c r="N4501" s="124"/>
      <c r="O4501" s="124"/>
      <c r="P4501" s="124"/>
      <c r="Q4501" s="124"/>
      <c r="R4501" s="124"/>
      <c r="S4501" s="124"/>
    </row>
    <row r="4502" spans="13:19" x14ac:dyDescent="0.25">
      <c r="M4502" s="8"/>
      <c r="N4502" s="124"/>
      <c r="O4502" s="124"/>
      <c r="P4502" s="124"/>
      <c r="Q4502" s="124"/>
      <c r="R4502" s="124"/>
      <c r="S4502" s="124"/>
    </row>
    <row r="4503" spans="13:19" x14ac:dyDescent="0.25">
      <c r="M4503" s="8"/>
      <c r="N4503" s="124"/>
      <c r="O4503" s="124"/>
      <c r="P4503" s="124"/>
      <c r="Q4503" s="124"/>
      <c r="R4503" s="124"/>
      <c r="S4503" s="124"/>
    </row>
    <row r="4504" spans="13:19" x14ac:dyDescent="0.25">
      <c r="M4504" s="8"/>
      <c r="N4504" s="124"/>
      <c r="O4504" s="124"/>
      <c r="P4504" s="124"/>
      <c r="Q4504" s="124"/>
      <c r="R4504" s="124"/>
      <c r="S4504" s="124"/>
    </row>
    <row r="4505" spans="13:19" x14ac:dyDescent="0.25">
      <c r="M4505" s="8"/>
      <c r="N4505" s="124"/>
      <c r="O4505" s="124"/>
      <c r="P4505" s="124"/>
      <c r="Q4505" s="124"/>
      <c r="R4505" s="124"/>
      <c r="S4505" s="124"/>
    </row>
    <row r="4506" spans="13:19" x14ac:dyDescent="0.25">
      <c r="M4506" s="8"/>
      <c r="N4506" s="124"/>
      <c r="O4506" s="124"/>
      <c r="P4506" s="124"/>
      <c r="Q4506" s="124"/>
      <c r="R4506" s="124"/>
      <c r="S4506" s="124"/>
    </row>
    <row r="4507" spans="13:19" x14ac:dyDescent="0.25">
      <c r="M4507" s="8"/>
      <c r="N4507" s="124"/>
      <c r="O4507" s="124"/>
      <c r="P4507" s="124"/>
      <c r="Q4507" s="124"/>
      <c r="R4507" s="124"/>
      <c r="S4507" s="124"/>
    </row>
    <row r="4508" spans="13:19" x14ac:dyDescent="0.25">
      <c r="M4508" s="8"/>
      <c r="N4508" s="124"/>
      <c r="O4508" s="124"/>
      <c r="P4508" s="124"/>
      <c r="Q4508" s="124"/>
      <c r="R4508" s="124"/>
      <c r="S4508" s="124"/>
    </row>
    <row r="4509" spans="13:19" x14ac:dyDescent="0.25">
      <c r="M4509" s="8"/>
      <c r="N4509" s="124"/>
      <c r="O4509" s="124"/>
      <c r="P4509" s="124"/>
      <c r="Q4509" s="124"/>
      <c r="R4509" s="124"/>
      <c r="S4509" s="124"/>
    </row>
    <row r="4510" spans="13:19" x14ac:dyDescent="0.25">
      <c r="M4510" s="8"/>
      <c r="N4510" s="124"/>
      <c r="O4510" s="124"/>
      <c r="P4510" s="124"/>
      <c r="Q4510" s="124"/>
      <c r="R4510" s="124"/>
      <c r="S4510" s="124"/>
    </row>
    <row r="4511" spans="13:19" x14ac:dyDescent="0.25">
      <c r="M4511" s="8"/>
      <c r="N4511" s="124"/>
      <c r="O4511" s="124"/>
      <c r="P4511" s="124"/>
      <c r="Q4511" s="124"/>
      <c r="R4511" s="124"/>
      <c r="S4511" s="124"/>
    </row>
    <row r="4512" spans="13:19" x14ac:dyDescent="0.25">
      <c r="M4512" s="8"/>
      <c r="N4512" s="124"/>
      <c r="O4512" s="124"/>
      <c r="P4512" s="124"/>
      <c r="Q4512" s="124"/>
      <c r="R4512" s="124"/>
      <c r="S4512" s="124"/>
    </row>
    <row r="4513" spans="13:19" x14ac:dyDescent="0.25">
      <c r="M4513" s="8"/>
      <c r="N4513" s="124"/>
      <c r="O4513" s="124"/>
      <c r="P4513" s="124"/>
      <c r="Q4513" s="124"/>
      <c r="R4513" s="124"/>
      <c r="S4513" s="124"/>
    </row>
    <row r="4514" spans="13:19" x14ac:dyDescent="0.25">
      <c r="M4514" s="8"/>
      <c r="N4514" s="124"/>
      <c r="O4514" s="124"/>
      <c r="P4514" s="124"/>
      <c r="Q4514" s="124"/>
      <c r="R4514" s="124"/>
      <c r="S4514" s="124"/>
    </row>
    <row r="4515" spans="13:19" x14ac:dyDescent="0.25">
      <c r="M4515" s="8"/>
      <c r="N4515" s="124"/>
      <c r="O4515" s="124"/>
      <c r="P4515" s="124"/>
      <c r="Q4515" s="124"/>
      <c r="R4515" s="124"/>
      <c r="S4515" s="124"/>
    </row>
    <row r="4516" spans="13:19" x14ac:dyDescent="0.25">
      <c r="M4516" s="8"/>
      <c r="N4516" s="124"/>
      <c r="O4516" s="124"/>
      <c r="P4516" s="124"/>
      <c r="Q4516" s="124"/>
      <c r="R4516" s="124"/>
      <c r="S4516" s="124"/>
    </row>
    <row r="4517" spans="13:19" x14ac:dyDescent="0.25">
      <c r="M4517" s="8"/>
      <c r="N4517" s="124"/>
      <c r="O4517" s="124"/>
      <c r="P4517" s="124"/>
      <c r="Q4517" s="124"/>
      <c r="R4517" s="124"/>
      <c r="S4517" s="124"/>
    </row>
    <row r="4518" spans="13:19" x14ac:dyDescent="0.25">
      <c r="M4518" s="8"/>
      <c r="N4518" s="124"/>
      <c r="O4518" s="124"/>
      <c r="P4518" s="124"/>
      <c r="Q4518" s="124"/>
      <c r="R4518" s="124"/>
      <c r="S4518" s="124"/>
    </row>
    <row r="4519" spans="13:19" x14ac:dyDescent="0.25">
      <c r="M4519" s="8"/>
      <c r="N4519" s="124"/>
      <c r="O4519" s="124"/>
      <c r="P4519" s="124"/>
      <c r="Q4519" s="124"/>
      <c r="R4519" s="124"/>
      <c r="S4519" s="124"/>
    </row>
    <row r="4520" spans="13:19" x14ac:dyDescent="0.25">
      <c r="M4520" s="8"/>
      <c r="N4520" s="124"/>
      <c r="O4520" s="124"/>
      <c r="P4520" s="124"/>
      <c r="Q4520" s="124"/>
      <c r="R4520" s="124"/>
      <c r="S4520" s="124"/>
    </row>
    <row r="4521" spans="13:19" x14ac:dyDescent="0.25">
      <c r="M4521" s="8"/>
      <c r="N4521" s="124"/>
      <c r="O4521" s="124"/>
      <c r="P4521" s="124"/>
      <c r="Q4521" s="124"/>
      <c r="R4521" s="124"/>
      <c r="S4521" s="124"/>
    </row>
    <row r="4522" spans="13:19" x14ac:dyDescent="0.25">
      <c r="M4522" s="8"/>
      <c r="N4522" s="124"/>
      <c r="O4522" s="124"/>
      <c r="P4522" s="124"/>
      <c r="Q4522" s="124"/>
      <c r="R4522" s="124"/>
      <c r="S4522" s="124"/>
    </row>
    <row r="4523" spans="13:19" x14ac:dyDescent="0.25">
      <c r="M4523" s="8"/>
      <c r="N4523" s="124"/>
      <c r="O4523" s="124"/>
      <c r="P4523" s="124"/>
      <c r="Q4523" s="124"/>
      <c r="R4523" s="124"/>
      <c r="S4523" s="124"/>
    </row>
    <row r="4524" spans="13:19" x14ac:dyDescent="0.25">
      <c r="M4524" s="8"/>
      <c r="N4524" s="124"/>
      <c r="O4524" s="124"/>
      <c r="P4524" s="124"/>
      <c r="Q4524" s="124"/>
      <c r="R4524" s="124"/>
      <c r="S4524" s="124"/>
    </row>
    <row r="4525" spans="13:19" x14ac:dyDescent="0.25">
      <c r="M4525" s="8"/>
      <c r="N4525" s="124"/>
      <c r="O4525" s="124"/>
      <c r="P4525" s="124"/>
      <c r="Q4525" s="124"/>
      <c r="R4525" s="124"/>
      <c r="S4525" s="124"/>
    </row>
    <row r="4526" spans="13:19" x14ac:dyDescent="0.25">
      <c r="M4526" s="8"/>
      <c r="N4526" s="124"/>
      <c r="O4526" s="124"/>
      <c r="P4526" s="124"/>
      <c r="Q4526" s="124"/>
      <c r="R4526" s="124"/>
      <c r="S4526" s="124"/>
    </row>
    <row r="4527" spans="13:19" x14ac:dyDescent="0.25">
      <c r="M4527" s="8"/>
      <c r="N4527" s="124"/>
      <c r="O4527" s="124"/>
      <c r="P4527" s="124"/>
      <c r="Q4527" s="124"/>
      <c r="R4527" s="124"/>
      <c r="S4527" s="124"/>
    </row>
    <row r="4528" spans="13:19" x14ac:dyDescent="0.25">
      <c r="M4528" s="8"/>
      <c r="N4528" s="124"/>
      <c r="O4528" s="124"/>
      <c r="P4528" s="124"/>
      <c r="Q4528" s="124"/>
      <c r="R4528" s="124"/>
      <c r="S4528" s="124"/>
    </row>
    <row r="4529" spans="13:19" x14ac:dyDescent="0.25">
      <c r="M4529" s="8"/>
      <c r="N4529" s="124"/>
      <c r="O4529" s="124"/>
      <c r="P4529" s="124"/>
      <c r="Q4529" s="124"/>
      <c r="R4529" s="124"/>
      <c r="S4529" s="124"/>
    </row>
    <row r="4530" spans="13:19" x14ac:dyDescent="0.25">
      <c r="M4530" s="8"/>
      <c r="N4530" s="124"/>
      <c r="O4530" s="124"/>
      <c r="P4530" s="124"/>
      <c r="Q4530" s="124"/>
      <c r="R4530" s="124"/>
      <c r="S4530" s="124"/>
    </row>
    <row r="4531" spans="13:19" x14ac:dyDescent="0.25">
      <c r="M4531" s="8"/>
      <c r="N4531" s="124"/>
      <c r="O4531" s="124"/>
      <c r="P4531" s="124"/>
      <c r="Q4531" s="124"/>
      <c r="R4531" s="124"/>
      <c r="S4531" s="124"/>
    </row>
    <row r="4532" spans="13:19" x14ac:dyDescent="0.25">
      <c r="M4532" s="8"/>
      <c r="N4532" s="124"/>
      <c r="O4532" s="124"/>
      <c r="P4532" s="124"/>
      <c r="Q4532" s="124"/>
      <c r="R4532" s="124"/>
      <c r="S4532" s="124"/>
    </row>
    <row r="4533" spans="13:19" x14ac:dyDescent="0.25">
      <c r="M4533" s="8"/>
      <c r="N4533" s="124"/>
      <c r="O4533" s="124"/>
      <c r="P4533" s="124"/>
      <c r="Q4533" s="124"/>
      <c r="R4533" s="124"/>
      <c r="S4533" s="124"/>
    </row>
    <row r="4534" spans="13:19" x14ac:dyDescent="0.25">
      <c r="M4534" s="8"/>
      <c r="N4534" s="124"/>
      <c r="O4534" s="124"/>
      <c r="P4534" s="124"/>
      <c r="Q4534" s="124"/>
      <c r="R4534" s="124"/>
      <c r="S4534" s="124"/>
    </row>
    <row r="4535" spans="13:19" x14ac:dyDescent="0.25">
      <c r="M4535" s="8"/>
      <c r="N4535" s="124"/>
      <c r="O4535" s="124"/>
      <c r="P4535" s="124"/>
      <c r="Q4535" s="124"/>
      <c r="R4535" s="124"/>
      <c r="S4535" s="124"/>
    </row>
    <row r="4536" spans="13:19" x14ac:dyDescent="0.25">
      <c r="M4536" s="8"/>
      <c r="N4536" s="124"/>
      <c r="O4536" s="124"/>
      <c r="P4536" s="124"/>
      <c r="Q4536" s="124"/>
      <c r="R4536" s="124"/>
      <c r="S4536" s="124"/>
    </row>
    <row r="4537" spans="13:19" x14ac:dyDescent="0.25">
      <c r="M4537" s="8"/>
      <c r="N4537" s="124"/>
      <c r="O4537" s="124"/>
      <c r="P4537" s="124"/>
      <c r="Q4537" s="124"/>
      <c r="R4537" s="124"/>
      <c r="S4537" s="124"/>
    </row>
    <row r="4538" spans="13:19" x14ac:dyDescent="0.25">
      <c r="M4538" s="8"/>
      <c r="N4538" s="124"/>
      <c r="O4538" s="124"/>
      <c r="P4538" s="124"/>
      <c r="Q4538" s="124"/>
      <c r="R4538" s="124"/>
      <c r="S4538" s="124"/>
    </row>
    <row r="4539" spans="13:19" x14ac:dyDescent="0.25">
      <c r="M4539" s="8"/>
      <c r="N4539" s="124"/>
      <c r="O4539" s="124"/>
      <c r="P4539" s="124"/>
      <c r="Q4539" s="124"/>
      <c r="R4539" s="124"/>
      <c r="S4539" s="124"/>
    </row>
    <row r="4540" spans="13:19" x14ac:dyDescent="0.25">
      <c r="M4540" s="8"/>
      <c r="N4540" s="124"/>
      <c r="O4540" s="124"/>
      <c r="P4540" s="124"/>
      <c r="Q4540" s="124"/>
      <c r="R4540" s="124"/>
      <c r="S4540" s="124"/>
    </row>
    <row r="4541" spans="13:19" x14ac:dyDescent="0.25">
      <c r="M4541" s="8"/>
      <c r="N4541" s="124"/>
      <c r="O4541" s="124"/>
      <c r="P4541" s="124"/>
      <c r="Q4541" s="124"/>
      <c r="R4541" s="124"/>
      <c r="S4541" s="124"/>
    </row>
    <row r="4542" spans="13:19" x14ac:dyDescent="0.25">
      <c r="M4542" s="8"/>
      <c r="N4542" s="124"/>
      <c r="O4542" s="124"/>
      <c r="P4542" s="124"/>
      <c r="Q4542" s="124"/>
      <c r="R4542" s="124"/>
      <c r="S4542" s="124"/>
    </row>
    <row r="4543" spans="13:19" x14ac:dyDescent="0.25">
      <c r="M4543" s="8"/>
      <c r="N4543" s="124"/>
      <c r="O4543" s="124"/>
      <c r="P4543" s="124"/>
      <c r="Q4543" s="124"/>
      <c r="R4543" s="124"/>
      <c r="S4543" s="124"/>
    </row>
    <row r="4544" spans="13:19" x14ac:dyDescent="0.25">
      <c r="M4544" s="8"/>
      <c r="N4544" s="124"/>
      <c r="O4544" s="124"/>
      <c r="P4544" s="124"/>
      <c r="Q4544" s="124"/>
      <c r="R4544" s="124"/>
      <c r="S4544" s="124"/>
    </row>
    <row r="4545" spans="13:19" x14ac:dyDescent="0.25">
      <c r="M4545" s="8"/>
      <c r="N4545" s="124"/>
      <c r="O4545" s="124"/>
      <c r="P4545" s="124"/>
      <c r="Q4545" s="124"/>
      <c r="R4545" s="124"/>
      <c r="S4545" s="124"/>
    </row>
    <row r="4546" spans="13:19" x14ac:dyDescent="0.25">
      <c r="M4546" s="8"/>
      <c r="N4546" s="124"/>
      <c r="O4546" s="124"/>
      <c r="P4546" s="124"/>
      <c r="Q4546" s="124"/>
      <c r="R4546" s="124"/>
      <c r="S4546" s="124"/>
    </row>
    <row r="4547" spans="13:19" x14ac:dyDescent="0.25">
      <c r="M4547" s="8"/>
      <c r="N4547" s="124"/>
      <c r="O4547" s="124"/>
      <c r="P4547" s="124"/>
      <c r="Q4547" s="124"/>
      <c r="R4547" s="124"/>
      <c r="S4547" s="124"/>
    </row>
    <row r="4548" spans="13:19" x14ac:dyDescent="0.25">
      <c r="M4548" s="8"/>
      <c r="N4548" s="124"/>
      <c r="O4548" s="124"/>
      <c r="P4548" s="124"/>
      <c r="Q4548" s="124"/>
      <c r="R4548" s="124"/>
      <c r="S4548" s="124"/>
    </row>
    <row r="4549" spans="13:19" x14ac:dyDescent="0.25">
      <c r="M4549" s="8"/>
      <c r="N4549" s="124"/>
      <c r="O4549" s="124"/>
      <c r="P4549" s="124"/>
      <c r="Q4549" s="124"/>
      <c r="R4549" s="124"/>
      <c r="S4549" s="124"/>
    </row>
    <row r="4550" spans="13:19" x14ac:dyDescent="0.25">
      <c r="M4550" s="8"/>
      <c r="N4550" s="124"/>
      <c r="O4550" s="124"/>
      <c r="P4550" s="124"/>
      <c r="Q4550" s="124"/>
      <c r="R4550" s="124"/>
      <c r="S4550" s="124"/>
    </row>
    <row r="4551" spans="13:19" x14ac:dyDescent="0.25">
      <c r="M4551" s="8"/>
      <c r="N4551" s="124"/>
      <c r="O4551" s="124"/>
      <c r="P4551" s="124"/>
      <c r="Q4551" s="124"/>
      <c r="R4551" s="124"/>
      <c r="S4551" s="124"/>
    </row>
    <row r="4552" spans="13:19" x14ac:dyDescent="0.25">
      <c r="M4552" s="8"/>
      <c r="N4552" s="124"/>
      <c r="O4552" s="124"/>
      <c r="P4552" s="124"/>
      <c r="Q4552" s="124"/>
      <c r="R4552" s="124"/>
      <c r="S4552" s="124"/>
    </row>
    <row r="4553" spans="13:19" x14ac:dyDescent="0.25">
      <c r="M4553" s="8"/>
      <c r="N4553" s="124"/>
      <c r="O4553" s="124"/>
      <c r="P4553" s="124"/>
      <c r="Q4553" s="124"/>
      <c r="R4553" s="124"/>
      <c r="S4553" s="124"/>
    </row>
    <row r="4554" spans="13:19" x14ac:dyDescent="0.25">
      <c r="M4554" s="8"/>
      <c r="N4554" s="124"/>
      <c r="O4554" s="124"/>
      <c r="P4554" s="124"/>
      <c r="Q4554" s="124"/>
      <c r="R4554" s="124"/>
      <c r="S4554" s="124"/>
    </row>
    <row r="4555" spans="13:19" x14ac:dyDescent="0.25">
      <c r="M4555" s="8"/>
      <c r="N4555" s="124"/>
      <c r="O4555" s="124"/>
      <c r="P4555" s="124"/>
      <c r="Q4555" s="124"/>
      <c r="R4555" s="124"/>
      <c r="S4555" s="124"/>
    </row>
    <row r="4556" spans="13:19" x14ac:dyDescent="0.25">
      <c r="M4556" s="8"/>
      <c r="N4556" s="124"/>
      <c r="O4556" s="124"/>
      <c r="P4556" s="124"/>
      <c r="Q4556" s="124"/>
      <c r="R4556" s="124"/>
      <c r="S4556" s="124"/>
    </row>
    <row r="4557" spans="13:19" x14ac:dyDescent="0.25">
      <c r="M4557" s="8"/>
      <c r="N4557" s="124"/>
      <c r="O4557" s="124"/>
      <c r="P4557" s="124"/>
      <c r="Q4557" s="124"/>
      <c r="R4557" s="124"/>
      <c r="S4557" s="124"/>
    </row>
    <row r="4558" spans="13:19" x14ac:dyDescent="0.25">
      <c r="M4558" s="8"/>
      <c r="N4558" s="124"/>
      <c r="O4558" s="124"/>
      <c r="P4558" s="124"/>
      <c r="Q4558" s="124"/>
      <c r="R4558" s="124"/>
      <c r="S4558" s="124"/>
    </row>
    <row r="4559" spans="13:19" x14ac:dyDescent="0.25">
      <c r="M4559" s="8"/>
      <c r="N4559" s="124"/>
      <c r="O4559" s="124"/>
      <c r="P4559" s="124"/>
      <c r="Q4559" s="124"/>
      <c r="R4559" s="124"/>
      <c r="S4559" s="124"/>
    </row>
    <row r="4560" spans="13:19" x14ac:dyDescent="0.25">
      <c r="M4560" s="8"/>
      <c r="N4560" s="124"/>
      <c r="O4560" s="124"/>
      <c r="P4560" s="124"/>
      <c r="Q4560" s="124"/>
      <c r="R4560" s="124"/>
      <c r="S4560" s="124"/>
    </row>
    <row r="4561" spans="13:19" x14ac:dyDescent="0.25">
      <c r="M4561" s="8"/>
      <c r="N4561" s="124"/>
      <c r="O4561" s="124"/>
      <c r="P4561" s="124"/>
      <c r="Q4561" s="124"/>
      <c r="R4561" s="124"/>
      <c r="S4561" s="124"/>
    </row>
    <row r="4562" spans="13:19" x14ac:dyDescent="0.25">
      <c r="M4562" s="8"/>
      <c r="N4562" s="124"/>
      <c r="O4562" s="124"/>
      <c r="P4562" s="124"/>
      <c r="Q4562" s="124"/>
      <c r="R4562" s="124"/>
      <c r="S4562" s="124"/>
    </row>
    <row r="4563" spans="13:19" x14ac:dyDescent="0.25">
      <c r="M4563" s="8"/>
      <c r="N4563" s="124"/>
      <c r="O4563" s="124"/>
      <c r="P4563" s="124"/>
      <c r="Q4563" s="124"/>
      <c r="R4563" s="124"/>
      <c r="S4563" s="124"/>
    </row>
    <row r="4564" spans="13:19" x14ac:dyDescent="0.25">
      <c r="M4564" s="8"/>
      <c r="N4564" s="124"/>
      <c r="O4564" s="124"/>
      <c r="P4564" s="124"/>
      <c r="Q4564" s="124"/>
      <c r="R4564" s="124"/>
      <c r="S4564" s="124"/>
    </row>
    <row r="4565" spans="13:19" x14ac:dyDescent="0.25">
      <c r="M4565" s="8"/>
      <c r="N4565" s="124"/>
      <c r="O4565" s="124"/>
      <c r="P4565" s="124"/>
      <c r="Q4565" s="124"/>
      <c r="R4565" s="124"/>
      <c r="S4565" s="124"/>
    </row>
    <row r="4566" spans="13:19" x14ac:dyDescent="0.25">
      <c r="M4566" s="8"/>
      <c r="N4566" s="124"/>
      <c r="O4566" s="124"/>
      <c r="P4566" s="124"/>
      <c r="Q4566" s="124"/>
      <c r="R4566" s="124"/>
      <c r="S4566" s="124"/>
    </row>
    <row r="4567" spans="13:19" x14ac:dyDescent="0.25">
      <c r="M4567" s="8"/>
      <c r="N4567" s="124"/>
      <c r="O4567" s="124"/>
      <c r="P4567" s="124"/>
      <c r="Q4567" s="124"/>
      <c r="R4567" s="124"/>
      <c r="S4567" s="124"/>
    </row>
    <row r="4568" spans="13:19" x14ac:dyDescent="0.25">
      <c r="M4568" s="8"/>
      <c r="N4568" s="124"/>
      <c r="O4568" s="124"/>
      <c r="P4568" s="124"/>
      <c r="Q4568" s="124"/>
      <c r="R4568" s="124"/>
      <c r="S4568" s="124"/>
    </row>
    <row r="4569" spans="13:19" x14ac:dyDescent="0.25">
      <c r="M4569" s="8"/>
      <c r="N4569" s="124"/>
      <c r="O4569" s="124"/>
      <c r="P4569" s="124"/>
      <c r="Q4569" s="124"/>
      <c r="R4569" s="124"/>
      <c r="S4569" s="124"/>
    </row>
    <row r="4570" spans="13:19" x14ac:dyDescent="0.25">
      <c r="M4570" s="8"/>
      <c r="N4570" s="124"/>
      <c r="O4570" s="124"/>
      <c r="P4570" s="124"/>
      <c r="Q4570" s="124"/>
      <c r="R4570" s="124"/>
      <c r="S4570" s="124"/>
    </row>
    <row r="4571" spans="13:19" x14ac:dyDescent="0.25">
      <c r="M4571" s="8"/>
      <c r="N4571" s="124"/>
      <c r="O4571" s="124"/>
      <c r="P4571" s="124"/>
      <c r="Q4571" s="124"/>
      <c r="R4571" s="124"/>
      <c r="S4571" s="124"/>
    </row>
    <row r="4572" spans="13:19" x14ac:dyDescent="0.25">
      <c r="M4572" s="8"/>
      <c r="N4572" s="124"/>
      <c r="O4572" s="124"/>
      <c r="P4572" s="124"/>
      <c r="Q4572" s="124"/>
      <c r="R4572" s="124"/>
      <c r="S4572" s="124"/>
    </row>
    <row r="4573" spans="13:19" x14ac:dyDescent="0.25">
      <c r="M4573" s="8"/>
      <c r="N4573" s="124"/>
      <c r="O4573" s="124"/>
      <c r="P4573" s="124"/>
      <c r="Q4573" s="124"/>
      <c r="R4573" s="124"/>
      <c r="S4573" s="124"/>
    </row>
    <row r="4574" spans="13:19" x14ac:dyDescent="0.25">
      <c r="M4574" s="8"/>
      <c r="N4574" s="124"/>
      <c r="O4574" s="124"/>
      <c r="P4574" s="124"/>
      <c r="Q4574" s="124"/>
      <c r="R4574" s="124"/>
      <c r="S4574" s="124"/>
    </row>
    <row r="4575" spans="13:19" x14ac:dyDescent="0.25">
      <c r="M4575" s="8"/>
      <c r="N4575" s="124"/>
      <c r="O4575" s="124"/>
      <c r="P4575" s="124"/>
      <c r="Q4575" s="124"/>
      <c r="R4575" s="124"/>
      <c r="S4575" s="124"/>
    </row>
    <row r="4576" spans="13:19" x14ac:dyDescent="0.25">
      <c r="M4576" s="8"/>
      <c r="N4576" s="124"/>
      <c r="O4576" s="124"/>
      <c r="P4576" s="124"/>
      <c r="Q4576" s="124"/>
      <c r="R4576" s="124"/>
      <c r="S4576" s="124"/>
    </row>
    <row r="4577" spans="13:19" x14ac:dyDescent="0.25">
      <c r="M4577" s="8"/>
      <c r="N4577" s="124"/>
      <c r="O4577" s="124"/>
      <c r="P4577" s="124"/>
      <c r="Q4577" s="124"/>
      <c r="R4577" s="124"/>
      <c r="S4577" s="124"/>
    </row>
    <row r="4578" spans="13:19" x14ac:dyDescent="0.25">
      <c r="M4578" s="8"/>
      <c r="N4578" s="124"/>
      <c r="O4578" s="124"/>
      <c r="P4578" s="124"/>
      <c r="Q4578" s="124"/>
      <c r="R4578" s="124"/>
      <c r="S4578" s="124"/>
    </row>
    <row r="4579" spans="13:19" x14ac:dyDescent="0.25">
      <c r="M4579" s="8"/>
      <c r="N4579" s="124"/>
      <c r="O4579" s="124"/>
      <c r="P4579" s="124"/>
      <c r="Q4579" s="124"/>
      <c r="R4579" s="124"/>
      <c r="S4579" s="124"/>
    </row>
    <row r="4580" spans="13:19" x14ac:dyDescent="0.25">
      <c r="M4580" s="8"/>
      <c r="N4580" s="124"/>
      <c r="O4580" s="124"/>
      <c r="P4580" s="124"/>
      <c r="Q4580" s="124"/>
      <c r="R4580" s="124"/>
      <c r="S4580" s="124"/>
    </row>
    <row r="4581" spans="13:19" x14ac:dyDescent="0.25">
      <c r="M4581" s="8"/>
      <c r="N4581" s="124"/>
      <c r="O4581" s="124"/>
      <c r="P4581" s="124"/>
      <c r="Q4581" s="124"/>
      <c r="R4581" s="124"/>
      <c r="S4581" s="124"/>
    </row>
    <row r="4582" spans="13:19" x14ac:dyDescent="0.25">
      <c r="M4582" s="8"/>
      <c r="N4582" s="124"/>
      <c r="O4582" s="124"/>
      <c r="P4582" s="124"/>
      <c r="Q4582" s="124"/>
      <c r="R4582" s="124"/>
      <c r="S4582" s="124"/>
    </row>
    <row r="4583" spans="13:19" x14ac:dyDescent="0.25">
      <c r="M4583" s="8"/>
      <c r="N4583" s="124"/>
      <c r="O4583" s="124"/>
      <c r="P4583" s="124"/>
      <c r="Q4583" s="124"/>
      <c r="R4583" s="124"/>
      <c r="S4583" s="124"/>
    </row>
    <row r="4584" spans="13:19" x14ac:dyDescent="0.25">
      <c r="M4584" s="8"/>
      <c r="N4584" s="124"/>
      <c r="O4584" s="124"/>
      <c r="P4584" s="124"/>
      <c r="Q4584" s="124"/>
      <c r="R4584" s="124"/>
      <c r="S4584" s="124"/>
    </row>
    <row r="4585" spans="13:19" x14ac:dyDescent="0.25">
      <c r="M4585" s="8"/>
      <c r="N4585" s="124"/>
      <c r="O4585" s="124"/>
      <c r="P4585" s="124"/>
      <c r="Q4585" s="124"/>
      <c r="R4585" s="124"/>
      <c r="S4585" s="124"/>
    </row>
    <row r="4586" spans="13:19" x14ac:dyDescent="0.25">
      <c r="M4586" s="8"/>
      <c r="N4586" s="124"/>
      <c r="O4586" s="124"/>
      <c r="P4586" s="124"/>
      <c r="Q4586" s="124"/>
      <c r="R4586" s="124"/>
      <c r="S4586" s="124"/>
    </row>
    <row r="4587" spans="13:19" x14ac:dyDescent="0.25">
      <c r="M4587" s="8"/>
      <c r="N4587" s="124"/>
      <c r="O4587" s="124"/>
      <c r="P4587" s="124"/>
      <c r="Q4587" s="124"/>
      <c r="R4587" s="124"/>
      <c r="S4587" s="124"/>
    </row>
    <row r="4588" spans="13:19" x14ac:dyDescent="0.25">
      <c r="M4588" s="8"/>
      <c r="N4588" s="124"/>
      <c r="O4588" s="124"/>
      <c r="P4588" s="124"/>
      <c r="Q4588" s="124"/>
      <c r="R4588" s="124"/>
      <c r="S4588" s="124"/>
    </row>
    <row r="4589" spans="13:19" x14ac:dyDescent="0.25">
      <c r="M4589" s="8"/>
      <c r="N4589" s="124"/>
      <c r="O4589" s="124"/>
      <c r="P4589" s="124"/>
      <c r="Q4589" s="124"/>
      <c r="R4589" s="124"/>
      <c r="S4589" s="124"/>
    </row>
    <row r="4590" spans="13:19" x14ac:dyDescent="0.25">
      <c r="M4590" s="8"/>
      <c r="N4590" s="124"/>
      <c r="O4590" s="124"/>
      <c r="P4590" s="124"/>
      <c r="Q4590" s="124"/>
      <c r="R4590" s="124"/>
      <c r="S4590" s="124"/>
    </row>
    <row r="4591" spans="13:19" x14ac:dyDescent="0.25">
      <c r="M4591" s="8"/>
      <c r="N4591" s="124"/>
      <c r="O4591" s="124"/>
      <c r="P4591" s="124"/>
      <c r="Q4591" s="124"/>
      <c r="R4591" s="124"/>
      <c r="S4591" s="124"/>
    </row>
    <row r="4592" spans="13:19" x14ac:dyDescent="0.25">
      <c r="M4592" s="8"/>
      <c r="N4592" s="124"/>
      <c r="O4592" s="124"/>
      <c r="P4592" s="124"/>
      <c r="Q4592" s="124"/>
      <c r="R4592" s="124"/>
      <c r="S4592" s="124"/>
    </row>
    <row r="4593" spans="13:19" x14ac:dyDescent="0.25">
      <c r="M4593" s="8"/>
      <c r="N4593" s="124"/>
      <c r="O4593" s="124"/>
      <c r="P4593" s="124"/>
      <c r="Q4593" s="124"/>
      <c r="R4593" s="124"/>
      <c r="S4593" s="124"/>
    </row>
    <row r="4594" spans="13:19" x14ac:dyDescent="0.25">
      <c r="M4594" s="8"/>
      <c r="N4594" s="124"/>
      <c r="O4594" s="124"/>
      <c r="P4594" s="124"/>
      <c r="Q4594" s="124"/>
      <c r="R4594" s="124"/>
      <c r="S4594" s="124"/>
    </row>
    <row r="4595" spans="13:19" x14ac:dyDescent="0.25">
      <c r="M4595" s="8"/>
      <c r="N4595" s="124"/>
      <c r="O4595" s="124"/>
      <c r="P4595" s="124"/>
      <c r="Q4595" s="124"/>
      <c r="R4595" s="124"/>
      <c r="S4595" s="124"/>
    </row>
    <row r="4596" spans="13:19" x14ac:dyDescent="0.25">
      <c r="M4596" s="8"/>
      <c r="N4596" s="124"/>
      <c r="O4596" s="124"/>
      <c r="P4596" s="124"/>
      <c r="Q4596" s="124"/>
      <c r="R4596" s="124"/>
      <c r="S4596" s="124"/>
    </row>
    <row r="4597" spans="13:19" x14ac:dyDescent="0.25">
      <c r="M4597" s="8"/>
      <c r="N4597" s="124"/>
      <c r="O4597" s="124"/>
      <c r="P4597" s="124"/>
      <c r="Q4597" s="124"/>
      <c r="R4597" s="124"/>
      <c r="S4597" s="124"/>
    </row>
    <row r="4598" spans="13:19" x14ac:dyDescent="0.25">
      <c r="M4598" s="8"/>
      <c r="N4598" s="124"/>
      <c r="O4598" s="124"/>
      <c r="P4598" s="124"/>
      <c r="Q4598" s="124"/>
      <c r="R4598" s="124"/>
      <c r="S4598" s="124"/>
    </row>
    <row r="4599" spans="13:19" x14ac:dyDescent="0.25">
      <c r="M4599" s="8"/>
      <c r="N4599" s="124"/>
      <c r="O4599" s="124"/>
      <c r="P4599" s="124"/>
      <c r="Q4599" s="124"/>
      <c r="R4599" s="124"/>
      <c r="S4599" s="124"/>
    </row>
    <row r="4600" spans="13:19" x14ac:dyDescent="0.25">
      <c r="M4600" s="8"/>
      <c r="N4600" s="124"/>
      <c r="O4600" s="124"/>
      <c r="P4600" s="124"/>
      <c r="Q4600" s="124"/>
      <c r="R4600" s="124"/>
      <c r="S4600" s="124"/>
    </row>
    <row r="4601" spans="13:19" x14ac:dyDescent="0.25">
      <c r="M4601" s="8"/>
      <c r="N4601" s="124"/>
      <c r="O4601" s="124"/>
      <c r="P4601" s="124"/>
      <c r="Q4601" s="124"/>
      <c r="R4601" s="124"/>
      <c r="S4601" s="124"/>
    </row>
    <row r="4602" spans="13:19" x14ac:dyDescent="0.25">
      <c r="M4602" s="8"/>
      <c r="N4602" s="124"/>
      <c r="O4602" s="124"/>
      <c r="P4602" s="124"/>
      <c r="Q4602" s="124"/>
      <c r="R4602" s="124"/>
      <c r="S4602" s="124"/>
    </row>
    <row r="4603" spans="13:19" x14ac:dyDescent="0.25">
      <c r="M4603" s="8"/>
      <c r="N4603" s="124"/>
      <c r="O4603" s="124"/>
      <c r="P4603" s="124"/>
      <c r="Q4603" s="124"/>
      <c r="R4603" s="124"/>
      <c r="S4603" s="124"/>
    </row>
    <row r="4604" spans="13:19" x14ac:dyDescent="0.25">
      <c r="M4604" s="8"/>
      <c r="N4604" s="124"/>
      <c r="O4604" s="124"/>
      <c r="P4604" s="124"/>
      <c r="Q4604" s="124"/>
      <c r="R4604" s="124"/>
      <c r="S4604" s="124"/>
    </row>
    <row r="4605" spans="13:19" x14ac:dyDescent="0.25">
      <c r="M4605" s="8"/>
      <c r="N4605" s="124"/>
      <c r="O4605" s="124"/>
      <c r="P4605" s="124"/>
      <c r="Q4605" s="124"/>
      <c r="R4605" s="124"/>
      <c r="S4605" s="124"/>
    </row>
    <row r="4606" spans="13:19" x14ac:dyDescent="0.25">
      <c r="M4606" s="8"/>
      <c r="N4606" s="124"/>
      <c r="O4606" s="124"/>
      <c r="P4606" s="124"/>
      <c r="Q4606" s="124"/>
      <c r="R4606" s="124"/>
      <c r="S4606" s="124"/>
    </row>
    <row r="4607" spans="13:19" x14ac:dyDescent="0.25">
      <c r="M4607" s="8"/>
      <c r="N4607" s="124"/>
      <c r="O4607" s="124"/>
      <c r="P4607" s="124"/>
      <c r="Q4607" s="124"/>
      <c r="R4607" s="124"/>
      <c r="S4607" s="124"/>
    </row>
    <row r="4608" spans="13:19" x14ac:dyDescent="0.25">
      <c r="M4608" s="8"/>
      <c r="N4608" s="124"/>
      <c r="O4608" s="124"/>
      <c r="P4608" s="124"/>
      <c r="Q4608" s="124"/>
      <c r="R4608" s="124"/>
      <c r="S4608" s="124"/>
    </row>
    <row r="4609" spans="13:19" x14ac:dyDescent="0.25">
      <c r="M4609" s="8"/>
      <c r="N4609" s="124"/>
      <c r="O4609" s="124"/>
      <c r="P4609" s="124"/>
      <c r="Q4609" s="124"/>
      <c r="R4609" s="124"/>
      <c r="S4609" s="124"/>
    </row>
    <row r="4610" spans="13:19" x14ac:dyDescent="0.25">
      <c r="M4610" s="8"/>
      <c r="N4610" s="124"/>
      <c r="O4610" s="124"/>
      <c r="P4610" s="124"/>
      <c r="Q4610" s="124"/>
      <c r="R4610" s="124"/>
      <c r="S4610" s="124"/>
    </row>
    <row r="4611" spans="13:19" x14ac:dyDescent="0.25">
      <c r="M4611" s="8"/>
      <c r="N4611" s="124"/>
      <c r="O4611" s="124"/>
      <c r="P4611" s="124"/>
      <c r="Q4611" s="124"/>
      <c r="R4611" s="124"/>
      <c r="S4611" s="124"/>
    </row>
    <row r="4612" spans="13:19" x14ac:dyDescent="0.25">
      <c r="M4612" s="8"/>
      <c r="N4612" s="124"/>
      <c r="O4612" s="124"/>
      <c r="P4612" s="124"/>
      <c r="Q4612" s="124"/>
      <c r="R4612" s="124"/>
      <c r="S4612" s="124"/>
    </row>
    <row r="4613" spans="13:19" x14ac:dyDescent="0.25">
      <c r="M4613" s="8"/>
      <c r="N4613" s="124"/>
      <c r="O4613" s="124"/>
      <c r="P4613" s="124"/>
      <c r="Q4613" s="124"/>
      <c r="R4613" s="124"/>
      <c r="S4613" s="124"/>
    </row>
    <row r="4614" spans="13:19" x14ac:dyDescent="0.25">
      <c r="M4614" s="8"/>
      <c r="N4614" s="124"/>
      <c r="O4614" s="124"/>
      <c r="P4614" s="124"/>
      <c r="Q4614" s="124"/>
      <c r="R4614" s="124"/>
      <c r="S4614" s="124"/>
    </row>
    <row r="4615" spans="13:19" x14ac:dyDescent="0.25">
      <c r="M4615" s="8"/>
      <c r="N4615" s="124"/>
      <c r="O4615" s="124"/>
      <c r="P4615" s="124"/>
      <c r="Q4615" s="124"/>
      <c r="R4615" s="124"/>
      <c r="S4615" s="124"/>
    </row>
    <row r="4616" spans="13:19" x14ac:dyDescent="0.25">
      <c r="M4616" s="8"/>
      <c r="N4616" s="124"/>
      <c r="O4616" s="124"/>
      <c r="P4616" s="124"/>
      <c r="Q4616" s="124"/>
      <c r="R4616" s="124"/>
      <c r="S4616" s="124"/>
    </row>
    <row r="4617" spans="13:19" x14ac:dyDescent="0.25">
      <c r="M4617" s="8"/>
      <c r="N4617" s="124"/>
      <c r="O4617" s="124"/>
      <c r="P4617" s="124"/>
      <c r="Q4617" s="124"/>
      <c r="R4617" s="124"/>
      <c r="S4617" s="124"/>
    </row>
    <row r="4618" spans="13:19" x14ac:dyDescent="0.25">
      <c r="M4618" s="8"/>
      <c r="N4618" s="124"/>
      <c r="O4618" s="124"/>
      <c r="P4618" s="124"/>
      <c r="Q4618" s="124"/>
      <c r="R4618" s="124"/>
      <c r="S4618" s="124"/>
    </row>
    <row r="4619" spans="13:19" x14ac:dyDescent="0.25">
      <c r="M4619" s="8"/>
      <c r="N4619" s="124"/>
      <c r="O4619" s="124"/>
      <c r="P4619" s="124"/>
      <c r="Q4619" s="124"/>
      <c r="R4619" s="124"/>
      <c r="S4619" s="124"/>
    </row>
    <row r="4620" spans="13:19" x14ac:dyDescent="0.25">
      <c r="M4620" s="8"/>
      <c r="N4620" s="124"/>
      <c r="O4620" s="124"/>
      <c r="P4620" s="124"/>
      <c r="Q4620" s="124"/>
      <c r="R4620" s="124"/>
      <c r="S4620" s="124"/>
    </row>
    <row r="4621" spans="13:19" x14ac:dyDescent="0.25">
      <c r="M4621" s="8"/>
      <c r="N4621" s="124"/>
      <c r="O4621" s="124"/>
      <c r="P4621" s="124"/>
      <c r="Q4621" s="124"/>
      <c r="R4621" s="124"/>
      <c r="S4621" s="124"/>
    </row>
    <row r="4622" spans="13:19" x14ac:dyDescent="0.25">
      <c r="M4622" s="8"/>
      <c r="N4622" s="124"/>
      <c r="O4622" s="124"/>
      <c r="P4622" s="124"/>
      <c r="Q4622" s="124"/>
      <c r="R4622" s="124"/>
      <c r="S4622" s="124"/>
    </row>
    <row r="4623" spans="13:19" x14ac:dyDescent="0.25">
      <c r="M4623" s="8"/>
      <c r="N4623" s="124"/>
      <c r="O4623" s="124"/>
      <c r="P4623" s="124"/>
      <c r="Q4623" s="124"/>
      <c r="R4623" s="124"/>
      <c r="S4623" s="124"/>
    </row>
    <row r="4624" spans="13:19" x14ac:dyDescent="0.25">
      <c r="M4624" s="8"/>
      <c r="N4624" s="124"/>
      <c r="O4624" s="124"/>
      <c r="P4624" s="124"/>
      <c r="Q4624" s="124"/>
      <c r="R4624" s="124"/>
      <c r="S4624" s="124"/>
    </row>
    <row r="4625" spans="13:19" x14ac:dyDescent="0.25">
      <c r="M4625" s="8"/>
      <c r="N4625" s="124"/>
      <c r="O4625" s="124"/>
      <c r="P4625" s="124"/>
      <c r="Q4625" s="124"/>
      <c r="R4625" s="124"/>
      <c r="S4625" s="124"/>
    </row>
    <row r="4626" spans="13:19" x14ac:dyDescent="0.25">
      <c r="M4626" s="8"/>
      <c r="N4626" s="124"/>
      <c r="O4626" s="124"/>
      <c r="P4626" s="124"/>
      <c r="Q4626" s="124"/>
      <c r="R4626" s="124"/>
      <c r="S4626" s="124"/>
    </row>
    <row r="4627" spans="13:19" x14ac:dyDescent="0.25">
      <c r="M4627" s="8"/>
      <c r="N4627" s="124"/>
      <c r="O4627" s="124"/>
      <c r="P4627" s="124"/>
      <c r="Q4627" s="124"/>
      <c r="R4627" s="124"/>
      <c r="S4627" s="124"/>
    </row>
    <row r="4628" spans="13:19" x14ac:dyDescent="0.25">
      <c r="M4628" s="8"/>
      <c r="N4628" s="124"/>
      <c r="O4628" s="124"/>
      <c r="P4628" s="124"/>
      <c r="Q4628" s="124"/>
      <c r="R4628" s="124"/>
      <c r="S4628" s="124"/>
    </row>
    <row r="4629" spans="13:19" x14ac:dyDescent="0.25">
      <c r="M4629" s="8"/>
      <c r="N4629" s="124"/>
      <c r="O4629" s="124"/>
      <c r="P4629" s="124"/>
      <c r="Q4629" s="124"/>
      <c r="R4629" s="124"/>
      <c r="S4629" s="124"/>
    </row>
    <row r="4630" spans="13:19" x14ac:dyDescent="0.25">
      <c r="M4630" s="8"/>
      <c r="N4630" s="124"/>
      <c r="O4630" s="124"/>
      <c r="P4630" s="124"/>
      <c r="Q4630" s="124"/>
      <c r="R4630" s="124"/>
      <c r="S4630" s="124"/>
    </row>
    <row r="4631" spans="13:19" x14ac:dyDescent="0.25">
      <c r="M4631" s="8"/>
      <c r="N4631" s="124"/>
      <c r="O4631" s="124"/>
      <c r="P4631" s="124"/>
      <c r="Q4631" s="124"/>
      <c r="R4631" s="124"/>
      <c r="S4631" s="124"/>
    </row>
    <row r="4632" spans="13:19" x14ac:dyDescent="0.25">
      <c r="M4632" s="8"/>
      <c r="N4632" s="124"/>
      <c r="O4632" s="124"/>
      <c r="P4632" s="124"/>
      <c r="Q4632" s="124"/>
      <c r="R4632" s="124"/>
      <c r="S4632" s="124"/>
    </row>
    <row r="4633" spans="13:19" x14ac:dyDescent="0.25">
      <c r="M4633" s="8"/>
      <c r="N4633" s="124"/>
      <c r="O4633" s="124"/>
      <c r="P4633" s="124"/>
      <c r="Q4633" s="124"/>
      <c r="R4633" s="124"/>
      <c r="S4633" s="124"/>
    </row>
    <row r="4634" spans="13:19" x14ac:dyDescent="0.25">
      <c r="M4634" s="8"/>
      <c r="N4634" s="124"/>
      <c r="O4634" s="124"/>
      <c r="P4634" s="124"/>
      <c r="Q4634" s="124"/>
      <c r="R4634" s="124"/>
      <c r="S4634" s="124"/>
    </row>
    <row r="4635" spans="13:19" x14ac:dyDescent="0.25">
      <c r="M4635" s="8"/>
      <c r="N4635" s="124"/>
      <c r="O4635" s="124"/>
      <c r="P4635" s="124"/>
      <c r="Q4635" s="124"/>
      <c r="R4635" s="124"/>
      <c r="S4635" s="124"/>
    </row>
    <row r="4636" spans="13:19" x14ac:dyDescent="0.25">
      <c r="M4636" s="8"/>
      <c r="N4636" s="124"/>
      <c r="O4636" s="124"/>
      <c r="P4636" s="124"/>
      <c r="Q4636" s="124"/>
      <c r="R4636" s="124"/>
      <c r="S4636" s="124"/>
    </row>
    <row r="4637" spans="13:19" x14ac:dyDescent="0.25">
      <c r="M4637" s="8"/>
      <c r="N4637" s="124"/>
      <c r="O4637" s="124"/>
      <c r="P4637" s="124"/>
      <c r="Q4637" s="124"/>
      <c r="R4637" s="124"/>
      <c r="S4637" s="124"/>
    </row>
    <row r="4638" spans="13:19" x14ac:dyDescent="0.25">
      <c r="M4638" s="8"/>
      <c r="N4638" s="124"/>
      <c r="O4638" s="124"/>
      <c r="P4638" s="124"/>
      <c r="Q4638" s="124"/>
      <c r="R4638" s="124"/>
      <c r="S4638" s="124"/>
    </row>
    <row r="4639" spans="13:19" x14ac:dyDescent="0.25">
      <c r="M4639" s="8"/>
      <c r="N4639" s="124"/>
      <c r="O4639" s="124"/>
      <c r="P4639" s="124"/>
      <c r="Q4639" s="124"/>
      <c r="R4639" s="124"/>
      <c r="S4639" s="124"/>
    </row>
    <row r="4640" spans="13:19" x14ac:dyDescent="0.25">
      <c r="M4640" s="8"/>
      <c r="N4640" s="124"/>
      <c r="O4640" s="124"/>
      <c r="P4640" s="124"/>
      <c r="Q4640" s="124"/>
      <c r="R4640" s="124"/>
      <c r="S4640" s="124"/>
    </row>
    <row r="4641" spans="13:19" x14ac:dyDescent="0.25">
      <c r="M4641" s="8"/>
      <c r="N4641" s="124"/>
      <c r="O4641" s="124"/>
      <c r="P4641" s="124"/>
      <c r="Q4641" s="124"/>
      <c r="R4641" s="124"/>
      <c r="S4641" s="124"/>
    </row>
    <row r="4642" spans="13:19" x14ac:dyDescent="0.25">
      <c r="M4642" s="8"/>
      <c r="N4642" s="124"/>
      <c r="O4642" s="124"/>
      <c r="P4642" s="124"/>
      <c r="Q4642" s="124"/>
      <c r="R4642" s="124"/>
      <c r="S4642" s="124"/>
    </row>
    <row r="4643" spans="13:19" x14ac:dyDescent="0.25">
      <c r="M4643" s="8"/>
      <c r="N4643" s="124"/>
      <c r="O4643" s="124"/>
      <c r="P4643" s="124"/>
      <c r="Q4643" s="124"/>
      <c r="R4643" s="124"/>
      <c r="S4643" s="124"/>
    </row>
    <row r="4644" spans="13:19" x14ac:dyDescent="0.25">
      <c r="M4644" s="8"/>
      <c r="N4644" s="124"/>
      <c r="O4644" s="124"/>
      <c r="P4644" s="124"/>
      <c r="Q4644" s="124"/>
      <c r="R4644" s="124"/>
      <c r="S4644" s="124"/>
    </row>
    <row r="4645" spans="13:19" x14ac:dyDescent="0.25">
      <c r="M4645" s="8"/>
      <c r="N4645" s="124"/>
      <c r="O4645" s="124"/>
      <c r="P4645" s="124"/>
      <c r="Q4645" s="124"/>
      <c r="R4645" s="124"/>
      <c r="S4645" s="124"/>
    </row>
    <row r="4646" spans="13:19" x14ac:dyDescent="0.25">
      <c r="M4646" s="8"/>
      <c r="N4646" s="124"/>
      <c r="O4646" s="124"/>
      <c r="P4646" s="124"/>
      <c r="Q4646" s="124"/>
      <c r="R4646" s="124"/>
      <c r="S4646" s="124"/>
    </row>
    <row r="4647" spans="13:19" x14ac:dyDescent="0.25">
      <c r="M4647" s="8"/>
      <c r="N4647" s="124"/>
      <c r="O4647" s="124"/>
      <c r="P4647" s="124"/>
      <c r="Q4647" s="124"/>
      <c r="R4647" s="124"/>
      <c r="S4647" s="124"/>
    </row>
    <row r="4648" spans="13:19" x14ac:dyDescent="0.25">
      <c r="M4648" s="8"/>
      <c r="N4648" s="124"/>
      <c r="O4648" s="124"/>
      <c r="P4648" s="124"/>
      <c r="Q4648" s="124"/>
      <c r="R4648" s="124"/>
      <c r="S4648" s="124"/>
    </row>
    <row r="4649" spans="13:19" x14ac:dyDescent="0.25">
      <c r="M4649" s="8"/>
      <c r="N4649" s="124"/>
      <c r="O4649" s="124"/>
      <c r="P4649" s="124"/>
      <c r="Q4649" s="124"/>
      <c r="R4649" s="124"/>
      <c r="S4649" s="124"/>
    </row>
    <row r="4650" spans="13:19" x14ac:dyDescent="0.25">
      <c r="M4650" s="8"/>
      <c r="N4650" s="124"/>
      <c r="O4650" s="124"/>
      <c r="P4650" s="124"/>
      <c r="Q4650" s="124"/>
      <c r="R4650" s="124"/>
      <c r="S4650" s="124"/>
    </row>
    <row r="4651" spans="13:19" x14ac:dyDescent="0.25">
      <c r="M4651" s="8"/>
      <c r="N4651" s="124"/>
      <c r="O4651" s="124"/>
      <c r="P4651" s="124"/>
      <c r="Q4651" s="124"/>
      <c r="R4651" s="124"/>
      <c r="S4651" s="124"/>
    </row>
    <row r="4652" spans="13:19" x14ac:dyDescent="0.25">
      <c r="M4652" s="8"/>
      <c r="N4652" s="124"/>
      <c r="O4652" s="124"/>
      <c r="P4652" s="124"/>
      <c r="Q4652" s="124"/>
      <c r="R4652" s="124"/>
      <c r="S4652" s="124"/>
    </row>
    <row r="4653" spans="13:19" x14ac:dyDescent="0.25">
      <c r="M4653" s="8"/>
      <c r="N4653" s="124"/>
      <c r="O4653" s="124"/>
      <c r="P4653" s="124"/>
      <c r="Q4653" s="124"/>
      <c r="R4653" s="124"/>
      <c r="S4653" s="124"/>
    </row>
    <row r="4654" spans="13:19" x14ac:dyDescent="0.25">
      <c r="M4654" s="8"/>
      <c r="N4654" s="124"/>
      <c r="O4654" s="124"/>
      <c r="P4654" s="124"/>
      <c r="Q4654" s="124"/>
      <c r="R4654" s="124"/>
      <c r="S4654" s="124"/>
    </row>
    <row r="4655" spans="13:19" x14ac:dyDescent="0.25">
      <c r="M4655" s="8"/>
      <c r="N4655" s="124"/>
      <c r="O4655" s="124"/>
      <c r="P4655" s="124"/>
      <c r="Q4655" s="124"/>
      <c r="R4655" s="124"/>
      <c r="S4655" s="124"/>
    </row>
    <row r="4656" spans="13:19" x14ac:dyDescent="0.25">
      <c r="M4656" s="8"/>
      <c r="N4656" s="124"/>
      <c r="O4656" s="124"/>
      <c r="P4656" s="124"/>
      <c r="Q4656" s="124"/>
      <c r="R4656" s="124"/>
      <c r="S4656" s="124"/>
    </row>
    <row r="4657" spans="13:19" x14ac:dyDescent="0.25">
      <c r="M4657" s="8"/>
      <c r="N4657" s="124"/>
      <c r="O4657" s="124"/>
      <c r="P4657" s="124"/>
      <c r="Q4657" s="124"/>
      <c r="R4657" s="124"/>
      <c r="S4657" s="124"/>
    </row>
    <row r="4658" spans="13:19" x14ac:dyDescent="0.25">
      <c r="M4658" s="8"/>
      <c r="N4658" s="124"/>
      <c r="O4658" s="124"/>
      <c r="P4658" s="124"/>
      <c r="Q4658" s="124"/>
      <c r="R4658" s="124"/>
      <c r="S4658" s="124"/>
    </row>
    <row r="4659" spans="13:19" x14ac:dyDescent="0.25">
      <c r="M4659" s="8"/>
      <c r="N4659" s="124"/>
      <c r="O4659" s="124"/>
      <c r="P4659" s="124"/>
      <c r="Q4659" s="124"/>
      <c r="R4659" s="124"/>
      <c r="S4659" s="124"/>
    </row>
    <row r="4660" spans="13:19" x14ac:dyDescent="0.25">
      <c r="M4660" s="8"/>
      <c r="N4660" s="124"/>
      <c r="O4660" s="124"/>
      <c r="P4660" s="124"/>
      <c r="Q4660" s="124"/>
      <c r="R4660" s="124"/>
      <c r="S4660" s="124"/>
    </row>
    <row r="4661" spans="13:19" x14ac:dyDescent="0.25">
      <c r="M4661" s="8"/>
      <c r="N4661" s="124"/>
      <c r="O4661" s="124"/>
      <c r="P4661" s="124"/>
      <c r="Q4661" s="124"/>
      <c r="R4661" s="124"/>
      <c r="S4661" s="124"/>
    </row>
    <row r="4662" spans="13:19" x14ac:dyDescent="0.25">
      <c r="M4662" s="8"/>
      <c r="N4662" s="124"/>
      <c r="O4662" s="124"/>
      <c r="P4662" s="124"/>
      <c r="Q4662" s="124"/>
      <c r="R4662" s="124"/>
      <c r="S4662" s="124"/>
    </row>
    <row r="4663" spans="13:19" x14ac:dyDescent="0.25">
      <c r="M4663" s="8"/>
      <c r="N4663" s="124"/>
      <c r="O4663" s="124"/>
      <c r="P4663" s="124"/>
      <c r="Q4663" s="124"/>
      <c r="R4663" s="124"/>
      <c r="S4663" s="124"/>
    </row>
    <row r="4664" spans="13:19" x14ac:dyDescent="0.25">
      <c r="M4664" s="8"/>
      <c r="N4664" s="124"/>
      <c r="O4664" s="124"/>
      <c r="P4664" s="124"/>
      <c r="Q4664" s="124"/>
      <c r="R4664" s="124"/>
      <c r="S4664" s="124"/>
    </row>
    <row r="4665" spans="13:19" x14ac:dyDescent="0.25">
      <c r="M4665" s="8"/>
      <c r="N4665" s="124"/>
      <c r="O4665" s="124"/>
      <c r="P4665" s="124"/>
      <c r="Q4665" s="124"/>
      <c r="R4665" s="124"/>
      <c r="S4665" s="124"/>
    </row>
    <row r="4666" spans="13:19" x14ac:dyDescent="0.25">
      <c r="M4666" s="8"/>
      <c r="N4666" s="124"/>
      <c r="O4666" s="124"/>
      <c r="P4666" s="124"/>
      <c r="Q4666" s="124"/>
      <c r="R4666" s="124"/>
      <c r="S4666" s="124"/>
    </row>
    <row r="4667" spans="13:19" x14ac:dyDescent="0.25">
      <c r="M4667" s="8"/>
      <c r="N4667" s="124"/>
      <c r="O4667" s="124"/>
      <c r="P4667" s="124"/>
      <c r="Q4667" s="124"/>
      <c r="R4667" s="124"/>
      <c r="S4667" s="124"/>
    </row>
    <row r="4668" spans="13:19" x14ac:dyDescent="0.25">
      <c r="M4668" s="8"/>
      <c r="N4668" s="124"/>
      <c r="O4668" s="124"/>
      <c r="P4668" s="124"/>
      <c r="Q4668" s="124"/>
      <c r="R4668" s="124"/>
      <c r="S4668" s="124"/>
    </row>
    <row r="4669" spans="13:19" x14ac:dyDescent="0.25">
      <c r="M4669" s="8"/>
      <c r="N4669" s="124"/>
      <c r="O4669" s="124"/>
      <c r="P4669" s="124"/>
      <c r="Q4669" s="124"/>
      <c r="R4669" s="124"/>
      <c r="S4669" s="124"/>
    </row>
    <row r="4670" spans="13:19" x14ac:dyDescent="0.25">
      <c r="M4670" s="8"/>
      <c r="N4670" s="124"/>
      <c r="O4670" s="124"/>
      <c r="P4670" s="124"/>
      <c r="Q4670" s="124"/>
      <c r="R4670" s="124"/>
      <c r="S4670" s="124"/>
    </row>
    <row r="4671" spans="13:19" x14ac:dyDescent="0.25">
      <c r="M4671" s="8"/>
      <c r="N4671" s="124"/>
      <c r="O4671" s="124"/>
      <c r="P4671" s="124"/>
      <c r="Q4671" s="124"/>
      <c r="R4671" s="124"/>
      <c r="S4671" s="124"/>
    </row>
    <row r="4672" spans="13:19" x14ac:dyDescent="0.25">
      <c r="M4672" s="8"/>
      <c r="N4672" s="124"/>
      <c r="O4672" s="124"/>
      <c r="P4672" s="124"/>
      <c r="Q4672" s="124"/>
      <c r="R4672" s="124"/>
      <c r="S4672" s="124"/>
    </row>
    <row r="4673" spans="13:19" x14ac:dyDescent="0.25">
      <c r="M4673" s="8"/>
      <c r="N4673" s="124"/>
      <c r="O4673" s="124"/>
      <c r="P4673" s="124"/>
      <c r="Q4673" s="124"/>
      <c r="R4673" s="124"/>
      <c r="S4673" s="124"/>
    </row>
    <row r="4674" spans="13:19" x14ac:dyDescent="0.25">
      <c r="M4674" s="8"/>
      <c r="N4674" s="124"/>
      <c r="O4674" s="124"/>
      <c r="P4674" s="124"/>
      <c r="Q4674" s="124"/>
      <c r="R4674" s="124"/>
      <c r="S4674" s="124"/>
    </row>
    <row r="4675" spans="13:19" x14ac:dyDescent="0.25">
      <c r="M4675" s="8"/>
      <c r="N4675" s="124"/>
      <c r="O4675" s="124"/>
      <c r="P4675" s="124"/>
      <c r="Q4675" s="124"/>
      <c r="R4675" s="124"/>
      <c r="S4675" s="124"/>
    </row>
    <row r="4676" spans="13:19" x14ac:dyDescent="0.25">
      <c r="M4676" s="8"/>
      <c r="N4676" s="124"/>
      <c r="O4676" s="124"/>
      <c r="P4676" s="124"/>
      <c r="Q4676" s="124"/>
      <c r="R4676" s="124"/>
      <c r="S4676" s="124"/>
    </row>
    <row r="4677" spans="13:19" x14ac:dyDescent="0.25">
      <c r="M4677" s="8"/>
      <c r="N4677" s="124"/>
      <c r="O4677" s="124"/>
      <c r="P4677" s="124"/>
      <c r="Q4677" s="124"/>
      <c r="R4677" s="124"/>
      <c r="S4677" s="124"/>
    </row>
    <row r="4678" spans="13:19" x14ac:dyDescent="0.25">
      <c r="M4678" s="8"/>
      <c r="N4678" s="124"/>
      <c r="O4678" s="124"/>
      <c r="P4678" s="124"/>
      <c r="Q4678" s="124"/>
      <c r="R4678" s="124"/>
      <c r="S4678" s="124"/>
    </row>
    <row r="4679" spans="13:19" x14ac:dyDescent="0.25">
      <c r="M4679" s="8"/>
      <c r="N4679" s="124"/>
      <c r="O4679" s="124"/>
      <c r="P4679" s="124"/>
      <c r="Q4679" s="124"/>
      <c r="R4679" s="124"/>
      <c r="S4679" s="124"/>
    </row>
    <row r="4680" spans="13:19" x14ac:dyDescent="0.25">
      <c r="M4680" s="8"/>
      <c r="N4680" s="124"/>
      <c r="O4680" s="124"/>
      <c r="P4680" s="124"/>
      <c r="Q4680" s="124"/>
      <c r="R4680" s="124"/>
      <c r="S4680" s="124"/>
    </row>
    <row r="4681" spans="13:19" x14ac:dyDescent="0.25">
      <c r="M4681" s="8"/>
      <c r="N4681" s="124"/>
      <c r="O4681" s="124"/>
      <c r="P4681" s="124"/>
      <c r="Q4681" s="124"/>
      <c r="R4681" s="124"/>
      <c r="S4681" s="124"/>
    </row>
    <row r="4682" spans="13:19" x14ac:dyDescent="0.25">
      <c r="M4682" s="8"/>
      <c r="N4682" s="124"/>
      <c r="O4682" s="124"/>
      <c r="P4682" s="124"/>
      <c r="Q4682" s="124"/>
      <c r="R4682" s="124"/>
      <c r="S4682" s="124"/>
    </row>
    <row r="4683" spans="13:19" x14ac:dyDescent="0.25">
      <c r="M4683" s="8"/>
      <c r="N4683" s="124"/>
      <c r="O4683" s="124"/>
      <c r="P4683" s="124"/>
      <c r="Q4683" s="124"/>
      <c r="R4683" s="124"/>
      <c r="S4683" s="124"/>
    </row>
    <row r="4684" spans="13:19" x14ac:dyDescent="0.25">
      <c r="M4684" s="8"/>
      <c r="N4684" s="124"/>
      <c r="O4684" s="124"/>
      <c r="P4684" s="124"/>
      <c r="Q4684" s="124"/>
      <c r="R4684" s="124"/>
      <c r="S4684" s="124"/>
    </row>
    <row r="4685" spans="13:19" x14ac:dyDescent="0.25">
      <c r="M4685" s="8"/>
      <c r="N4685" s="124"/>
      <c r="O4685" s="124"/>
      <c r="P4685" s="124"/>
      <c r="Q4685" s="124"/>
      <c r="R4685" s="124"/>
      <c r="S4685" s="124"/>
    </row>
    <row r="4686" spans="13:19" x14ac:dyDescent="0.25">
      <c r="M4686" s="8"/>
      <c r="N4686" s="124"/>
      <c r="O4686" s="124"/>
      <c r="P4686" s="124"/>
      <c r="Q4686" s="124"/>
      <c r="R4686" s="124"/>
      <c r="S4686" s="124"/>
    </row>
    <row r="4687" spans="13:19" x14ac:dyDescent="0.25">
      <c r="M4687" s="8"/>
      <c r="N4687" s="124"/>
      <c r="O4687" s="124"/>
      <c r="P4687" s="124"/>
      <c r="Q4687" s="124"/>
      <c r="R4687" s="124"/>
      <c r="S4687" s="124"/>
    </row>
    <row r="4688" spans="13:19" x14ac:dyDescent="0.25">
      <c r="M4688" s="8"/>
      <c r="N4688" s="124"/>
      <c r="O4688" s="124"/>
      <c r="P4688" s="124"/>
      <c r="Q4688" s="124"/>
      <c r="R4688" s="124"/>
      <c r="S4688" s="124"/>
    </row>
    <row r="4689" spans="13:19" x14ac:dyDescent="0.25">
      <c r="M4689" s="8"/>
      <c r="N4689" s="124"/>
      <c r="O4689" s="124"/>
      <c r="P4689" s="124"/>
      <c r="Q4689" s="124"/>
      <c r="R4689" s="124"/>
      <c r="S4689" s="124"/>
    </row>
    <row r="4690" spans="13:19" x14ac:dyDescent="0.25">
      <c r="M4690" s="8"/>
      <c r="N4690" s="124"/>
      <c r="O4690" s="124"/>
      <c r="P4690" s="124"/>
      <c r="Q4690" s="124"/>
      <c r="R4690" s="124"/>
      <c r="S4690" s="124"/>
    </row>
    <row r="4691" spans="13:19" x14ac:dyDescent="0.25">
      <c r="M4691" s="8"/>
      <c r="N4691" s="124"/>
      <c r="O4691" s="124"/>
      <c r="P4691" s="124"/>
      <c r="Q4691" s="124"/>
      <c r="R4691" s="124"/>
      <c r="S4691" s="124"/>
    </row>
    <row r="4692" spans="13:19" x14ac:dyDescent="0.25">
      <c r="M4692" s="8"/>
      <c r="N4692" s="124"/>
      <c r="O4692" s="124"/>
      <c r="P4692" s="124"/>
      <c r="Q4692" s="124"/>
      <c r="R4692" s="124"/>
      <c r="S4692" s="124"/>
    </row>
    <row r="4693" spans="13:19" x14ac:dyDescent="0.25">
      <c r="M4693" s="8"/>
      <c r="N4693" s="124"/>
      <c r="O4693" s="124"/>
      <c r="P4693" s="124"/>
      <c r="Q4693" s="124"/>
      <c r="R4693" s="124"/>
      <c r="S4693" s="124"/>
    </row>
    <row r="4694" spans="13:19" x14ac:dyDescent="0.25">
      <c r="M4694" s="8"/>
      <c r="N4694" s="124"/>
      <c r="O4694" s="124"/>
      <c r="P4694" s="124"/>
      <c r="Q4694" s="124"/>
      <c r="R4694" s="124"/>
      <c r="S4694" s="124"/>
    </row>
    <row r="4695" spans="13:19" x14ac:dyDescent="0.25">
      <c r="M4695" s="8"/>
      <c r="N4695" s="124"/>
      <c r="O4695" s="124"/>
      <c r="P4695" s="124"/>
      <c r="Q4695" s="124"/>
      <c r="R4695" s="124"/>
      <c r="S4695" s="124"/>
    </row>
    <row r="4696" spans="13:19" x14ac:dyDescent="0.25">
      <c r="M4696" s="8"/>
      <c r="N4696" s="124"/>
      <c r="O4696" s="124"/>
      <c r="P4696" s="124"/>
      <c r="Q4696" s="124"/>
      <c r="R4696" s="124"/>
      <c r="S4696" s="124"/>
    </row>
    <row r="4697" spans="13:19" x14ac:dyDescent="0.25">
      <c r="M4697" s="8"/>
      <c r="N4697" s="124"/>
      <c r="O4697" s="124"/>
      <c r="P4697" s="124"/>
      <c r="Q4697" s="124"/>
      <c r="R4697" s="124"/>
      <c r="S4697" s="124"/>
    </row>
    <row r="4698" spans="13:19" x14ac:dyDescent="0.25">
      <c r="M4698" s="8"/>
      <c r="N4698" s="124"/>
      <c r="O4698" s="124"/>
      <c r="P4698" s="124"/>
      <c r="Q4698" s="124"/>
      <c r="R4698" s="124"/>
      <c r="S4698" s="124"/>
    </row>
    <row r="4699" spans="13:19" x14ac:dyDescent="0.25">
      <c r="M4699" s="8"/>
      <c r="N4699" s="124"/>
      <c r="O4699" s="124"/>
      <c r="P4699" s="124"/>
      <c r="Q4699" s="124"/>
      <c r="R4699" s="124"/>
      <c r="S4699" s="124"/>
    </row>
    <row r="4700" spans="13:19" x14ac:dyDescent="0.25">
      <c r="M4700" s="8"/>
      <c r="N4700" s="124"/>
      <c r="O4700" s="124"/>
      <c r="P4700" s="124"/>
      <c r="Q4700" s="124"/>
      <c r="R4700" s="124"/>
      <c r="S4700" s="124"/>
    </row>
    <row r="4701" spans="13:19" x14ac:dyDescent="0.25">
      <c r="M4701" s="8"/>
      <c r="N4701" s="124"/>
      <c r="O4701" s="124"/>
      <c r="P4701" s="124"/>
      <c r="Q4701" s="124"/>
      <c r="R4701" s="124"/>
      <c r="S4701" s="124"/>
    </row>
    <row r="4702" spans="13:19" x14ac:dyDescent="0.25">
      <c r="M4702" s="8"/>
      <c r="N4702" s="124"/>
      <c r="O4702" s="124"/>
      <c r="P4702" s="124"/>
      <c r="Q4702" s="124"/>
      <c r="R4702" s="124"/>
      <c r="S4702" s="124"/>
    </row>
    <row r="4703" spans="13:19" x14ac:dyDescent="0.25">
      <c r="M4703" s="8"/>
      <c r="N4703" s="124"/>
      <c r="O4703" s="124"/>
      <c r="P4703" s="124"/>
      <c r="Q4703" s="124"/>
      <c r="R4703" s="124"/>
      <c r="S4703" s="124"/>
    </row>
    <row r="4704" spans="13:19" x14ac:dyDescent="0.25">
      <c r="M4704" s="8"/>
      <c r="N4704" s="124"/>
      <c r="O4704" s="124"/>
      <c r="P4704" s="124"/>
      <c r="Q4704" s="124"/>
      <c r="R4704" s="124"/>
      <c r="S4704" s="124"/>
    </row>
    <row r="4705" spans="13:19" x14ac:dyDescent="0.25">
      <c r="M4705" s="8"/>
      <c r="N4705" s="124"/>
      <c r="O4705" s="124"/>
      <c r="P4705" s="124"/>
      <c r="Q4705" s="124"/>
      <c r="R4705" s="124"/>
      <c r="S4705" s="124"/>
    </row>
    <row r="4706" spans="13:19" x14ac:dyDescent="0.25">
      <c r="M4706" s="8"/>
      <c r="N4706" s="124"/>
      <c r="O4706" s="124"/>
      <c r="P4706" s="124"/>
      <c r="Q4706" s="124"/>
      <c r="R4706" s="124"/>
      <c r="S4706" s="124"/>
    </row>
    <row r="4707" spans="13:19" x14ac:dyDescent="0.25">
      <c r="M4707" s="8"/>
      <c r="N4707" s="124"/>
      <c r="O4707" s="124"/>
      <c r="P4707" s="124"/>
      <c r="Q4707" s="124"/>
      <c r="R4707" s="124"/>
      <c r="S4707" s="124"/>
    </row>
    <row r="4708" spans="13:19" x14ac:dyDescent="0.25">
      <c r="M4708" s="8"/>
      <c r="N4708" s="124"/>
      <c r="O4708" s="124"/>
      <c r="P4708" s="124"/>
      <c r="Q4708" s="124"/>
      <c r="R4708" s="124"/>
      <c r="S4708" s="124"/>
    </row>
    <row r="4709" spans="13:19" x14ac:dyDescent="0.25">
      <c r="M4709" s="8"/>
      <c r="N4709" s="124"/>
      <c r="O4709" s="124"/>
      <c r="P4709" s="124"/>
      <c r="Q4709" s="124"/>
      <c r="R4709" s="124"/>
      <c r="S4709" s="124"/>
    </row>
    <row r="4710" spans="13:19" x14ac:dyDescent="0.25">
      <c r="M4710" s="8"/>
      <c r="N4710" s="124"/>
      <c r="O4710" s="124"/>
      <c r="P4710" s="124"/>
      <c r="Q4710" s="124"/>
      <c r="R4710" s="124"/>
      <c r="S4710" s="124"/>
    </row>
    <row r="4711" spans="13:19" x14ac:dyDescent="0.25">
      <c r="M4711" s="8"/>
      <c r="N4711" s="124"/>
      <c r="O4711" s="124"/>
      <c r="P4711" s="124"/>
      <c r="Q4711" s="124"/>
      <c r="R4711" s="124"/>
      <c r="S4711" s="124"/>
    </row>
    <row r="4712" spans="13:19" x14ac:dyDescent="0.25">
      <c r="M4712" s="8"/>
      <c r="N4712" s="124"/>
      <c r="O4712" s="124"/>
      <c r="P4712" s="124"/>
      <c r="Q4712" s="124"/>
      <c r="R4712" s="124"/>
      <c r="S4712" s="124"/>
    </row>
    <row r="4713" spans="13:19" x14ac:dyDescent="0.25">
      <c r="M4713" s="8"/>
      <c r="N4713" s="124"/>
      <c r="O4713" s="124"/>
      <c r="P4713" s="124"/>
      <c r="Q4713" s="124"/>
      <c r="R4713" s="124"/>
      <c r="S4713" s="124"/>
    </row>
    <row r="4714" spans="13:19" x14ac:dyDescent="0.25">
      <c r="M4714" s="8"/>
      <c r="N4714" s="124"/>
      <c r="O4714" s="124"/>
      <c r="P4714" s="124"/>
      <c r="Q4714" s="124"/>
      <c r="R4714" s="124"/>
      <c r="S4714" s="124"/>
    </row>
    <row r="4715" spans="13:19" x14ac:dyDescent="0.25">
      <c r="M4715" s="8"/>
      <c r="N4715" s="124"/>
      <c r="O4715" s="124"/>
      <c r="P4715" s="124"/>
      <c r="Q4715" s="124"/>
      <c r="R4715" s="124"/>
      <c r="S4715" s="124"/>
    </row>
    <row r="4716" spans="13:19" x14ac:dyDescent="0.25">
      <c r="M4716" s="8"/>
      <c r="N4716" s="124"/>
      <c r="O4716" s="124"/>
      <c r="P4716" s="124"/>
      <c r="Q4716" s="124"/>
      <c r="R4716" s="124"/>
      <c r="S4716" s="124"/>
    </row>
    <row r="4717" spans="13:19" x14ac:dyDescent="0.25">
      <c r="M4717" s="8"/>
      <c r="N4717" s="124"/>
      <c r="O4717" s="124"/>
      <c r="P4717" s="124"/>
      <c r="Q4717" s="124"/>
      <c r="R4717" s="124"/>
      <c r="S4717" s="124"/>
    </row>
    <row r="4718" spans="13:19" x14ac:dyDescent="0.25">
      <c r="M4718" s="8"/>
      <c r="N4718" s="124"/>
      <c r="O4718" s="124"/>
      <c r="P4718" s="124"/>
      <c r="Q4718" s="124"/>
      <c r="R4718" s="124"/>
      <c r="S4718" s="124"/>
    </row>
    <row r="4719" spans="13:19" x14ac:dyDescent="0.25">
      <c r="M4719" s="8"/>
      <c r="N4719" s="124"/>
      <c r="O4719" s="124"/>
      <c r="P4719" s="124"/>
      <c r="Q4719" s="124"/>
      <c r="R4719" s="124"/>
      <c r="S4719" s="124"/>
    </row>
    <row r="4720" spans="13:19" x14ac:dyDescent="0.25">
      <c r="M4720" s="8"/>
      <c r="N4720" s="124"/>
      <c r="O4720" s="124"/>
      <c r="P4720" s="124"/>
      <c r="Q4720" s="124"/>
      <c r="R4720" s="124"/>
      <c r="S4720" s="124"/>
    </row>
    <row r="4721" spans="13:19" x14ac:dyDescent="0.25">
      <c r="M4721" s="8"/>
      <c r="N4721" s="124"/>
      <c r="O4721" s="124"/>
      <c r="P4721" s="124"/>
      <c r="Q4721" s="124"/>
      <c r="R4721" s="124"/>
      <c r="S4721" s="124"/>
    </row>
    <row r="4722" spans="13:19" x14ac:dyDescent="0.25">
      <c r="M4722" s="8"/>
      <c r="N4722" s="124"/>
      <c r="O4722" s="124"/>
      <c r="P4722" s="124"/>
      <c r="Q4722" s="124"/>
      <c r="R4722" s="124"/>
      <c r="S4722" s="124"/>
    </row>
    <row r="4723" spans="13:19" x14ac:dyDescent="0.25">
      <c r="M4723" s="8"/>
      <c r="N4723" s="124"/>
      <c r="O4723" s="124"/>
      <c r="P4723" s="124"/>
      <c r="Q4723" s="124"/>
      <c r="R4723" s="124"/>
      <c r="S4723" s="124"/>
    </row>
    <row r="4724" spans="13:19" x14ac:dyDescent="0.25">
      <c r="M4724" s="8"/>
      <c r="N4724" s="124"/>
      <c r="O4724" s="124"/>
      <c r="P4724" s="124"/>
      <c r="Q4724" s="124"/>
      <c r="R4724" s="124"/>
      <c r="S4724" s="124"/>
    </row>
    <row r="4725" spans="13:19" x14ac:dyDescent="0.25">
      <c r="M4725" s="8"/>
      <c r="N4725" s="124"/>
      <c r="O4725" s="124"/>
      <c r="P4725" s="124"/>
      <c r="Q4725" s="124"/>
      <c r="R4725" s="124"/>
      <c r="S4725" s="124"/>
    </row>
    <row r="4726" spans="13:19" x14ac:dyDescent="0.25">
      <c r="M4726" s="8"/>
      <c r="N4726" s="124"/>
      <c r="O4726" s="124"/>
      <c r="P4726" s="124"/>
      <c r="Q4726" s="124"/>
      <c r="R4726" s="124"/>
      <c r="S4726" s="124"/>
    </row>
    <row r="4727" spans="13:19" x14ac:dyDescent="0.25">
      <c r="M4727" s="8"/>
      <c r="N4727" s="124"/>
      <c r="O4727" s="124"/>
      <c r="P4727" s="124"/>
      <c r="Q4727" s="124"/>
      <c r="R4727" s="124"/>
      <c r="S4727" s="124"/>
    </row>
    <row r="4728" spans="13:19" x14ac:dyDescent="0.25">
      <c r="M4728" s="8"/>
      <c r="N4728" s="124"/>
      <c r="O4728" s="124"/>
      <c r="P4728" s="124"/>
      <c r="Q4728" s="124"/>
      <c r="R4728" s="124"/>
      <c r="S4728" s="124"/>
    </row>
    <row r="4729" spans="13:19" x14ac:dyDescent="0.25">
      <c r="M4729" s="8"/>
      <c r="N4729" s="124"/>
      <c r="O4729" s="124"/>
      <c r="P4729" s="124"/>
      <c r="Q4729" s="124"/>
      <c r="R4729" s="124"/>
      <c r="S4729" s="124"/>
    </row>
    <row r="4730" spans="13:19" x14ac:dyDescent="0.25">
      <c r="M4730" s="8"/>
      <c r="N4730" s="124"/>
      <c r="O4730" s="124"/>
      <c r="P4730" s="124"/>
      <c r="Q4730" s="124"/>
      <c r="R4730" s="124"/>
      <c r="S4730" s="124"/>
    </row>
    <row r="4731" spans="13:19" x14ac:dyDescent="0.25">
      <c r="M4731" s="8"/>
      <c r="N4731" s="124"/>
      <c r="O4731" s="124"/>
      <c r="P4731" s="124"/>
      <c r="Q4731" s="124"/>
      <c r="R4731" s="124"/>
      <c r="S4731" s="124"/>
    </row>
    <row r="4732" spans="13:19" x14ac:dyDescent="0.25">
      <c r="M4732" s="8"/>
      <c r="N4732" s="124"/>
      <c r="O4732" s="124"/>
      <c r="P4732" s="124"/>
      <c r="Q4732" s="124"/>
      <c r="R4732" s="124"/>
      <c r="S4732" s="124"/>
    </row>
    <row r="4733" spans="13:19" x14ac:dyDescent="0.25">
      <c r="M4733" s="8"/>
      <c r="N4733" s="124"/>
      <c r="O4733" s="124"/>
      <c r="P4733" s="124"/>
      <c r="Q4733" s="124"/>
      <c r="R4733" s="124"/>
      <c r="S4733" s="124"/>
    </row>
    <row r="4734" spans="13:19" x14ac:dyDescent="0.25">
      <c r="M4734" s="8"/>
      <c r="N4734" s="124"/>
      <c r="O4734" s="124"/>
      <c r="P4734" s="124"/>
      <c r="Q4734" s="124"/>
      <c r="R4734" s="124"/>
      <c r="S4734" s="124"/>
    </row>
    <row r="4735" spans="13:19" x14ac:dyDescent="0.25">
      <c r="M4735" s="8"/>
      <c r="N4735" s="124"/>
      <c r="O4735" s="124"/>
      <c r="P4735" s="124"/>
      <c r="Q4735" s="124"/>
      <c r="R4735" s="124"/>
      <c r="S4735" s="124"/>
    </row>
    <row r="4736" spans="13:19" x14ac:dyDescent="0.25">
      <c r="M4736" s="8"/>
      <c r="N4736" s="124"/>
      <c r="O4736" s="124"/>
      <c r="P4736" s="124"/>
      <c r="Q4736" s="124"/>
      <c r="R4736" s="124"/>
      <c r="S4736" s="124"/>
    </row>
    <row r="4737" spans="13:19" x14ac:dyDescent="0.25">
      <c r="M4737" s="8"/>
      <c r="N4737" s="124"/>
      <c r="O4737" s="124"/>
      <c r="P4737" s="124"/>
      <c r="Q4737" s="124"/>
      <c r="R4737" s="124"/>
      <c r="S4737" s="124"/>
    </row>
    <row r="4738" spans="13:19" x14ac:dyDescent="0.25">
      <c r="M4738" s="8"/>
      <c r="N4738" s="124"/>
      <c r="O4738" s="124"/>
      <c r="P4738" s="124"/>
      <c r="Q4738" s="124"/>
      <c r="R4738" s="124"/>
      <c r="S4738" s="124"/>
    </row>
    <row r="4739" spans="13:19" x14ac:dyDescent="0.25">
      <c r="M4739" s="8"/>
      <c r="N4739" s="124"/>
      <c r="O4739" s="124"/>
      <c r="P4739" s="124"/>
      <c r="Q4739" s="124"/>
      <c r="R4739" s="124"/>
      <c r="S4739" s="124"/>
    </row>
    <row r="4740" spans="13:19" x14ac:dyDescent="0.25">
      <c r="M4740" s="8"/>
      <c r="N4740" s="124"/>
      <c r="O4740" s="124"/>
      <c r="P4740" s="124"/>
      <c r="Q4740" s="124"/>
      <c r="R4740" s="124"/>
      <c r="S4740" s="124"/>
    </row>
    <row r="4741" spans="13:19" x14ac:dyDescent="0.25">
      <c r="M4741" s="8"/>
      <c r="N4741" s="124"/>
      <c r="O4741" s="124"/>
      <c r="P4741" s="124"/>
      <c r="Q4741" s="124"/>
      <c r="R4741" s="124"/>
      <c r="S4741" s="124"/>
    </row>
    <row r="4742" spans="13:19" x14ac:dyDescent="0.25">
      <c r="M4742" s="8"/>
      <c r="N4742" s="124"/>
      <c r="O4742" s="124"/>
      <c r="P4742" s="124"/>
      <c r="Q4742" s="124"/>
      <c r="R4742" s="124"/>
      <c r="S4742" s="124"/>
    </row>
    <row r="4743" spans="13:19" x14ac:dyDescent="0.25">
      <c r="M4743" s="8"/>
      <c r="N4743" s="124"/>
      <c r="O4743" s="124"/>
      <c r="P4743" s="124"/>
      <c r="Q4743" s="124"/>
      <c r="R4743" s="124"/>
      <c r="S4743" s="124"/>
    </row>
    <row r="4744" spans="13:19" x14ac:dyDescent="0.25">
      <c r="M4744" s="8"/>
      <c r="N4744" s="124"/>
      <c r="O4744" s="124"/>
      <c r="P4744" s="124"/>
      <c r="Q4744" s="124"/>
      <c r="R4744" s="124"/>
      <c r="S4744" s="124"/>
    </row>
    <row r="4745" spans="13:19" x14ac:dyDescent="0.25">
      <c r="M4745" s="8"/>
      <c r="N4745" s="124"/>
      <c r="O4745" s="124"/>
      <c r="P4745" s="124"/>
      <c r="Q4745" s="124"/>
      <c r="R4745" s="124"/>
      <c r="S4745" s="124"/>
    </row>
    <row r="4746" spans="13:19" x14ac:dyDescent="0.25">
      <c r="M4746" s="8"/>
      <c r="N4746" s="124"/>
      <c r="O4746" s="124"/>
      <c r="P4746" s="124"/>
      <c r="Q4746" s="124"/>
      <c r="R4746" s="124"/>
      <c r="S4746" s="124"/>
    </row>
    <row r="4747" spans="13:19" x14ac:dyDescent="0.25">
      <c r="M4747" s="8"/>
      <c r="N4747" s="124"/>
      <c r="O4747" s="124"/>
      <c r="P4747" s="124"/>
      <c r="Q4747" s="124"/>
      <c r="R4747" s="124"/>
      <c r="S4747" s="124"/>
    </row>
    <row r="4748" spans="13:19" x14ac:dyDescent="0.25">
      <c r="M4748" s="8"/>
      <c r="N4748" s="124"/>
      <c r="O4748" s="124"/>
      <c r="P4748" s="124"/>
      <c r="Q4748" s="124"/>
      <c r="R4748" s="124"/>
      <c r="S4748" s="124"/>
    </row>
    <row r="4749" spans="13:19" x14ac:dyDescent="0.25">
      <c r="M4749" s="8"/>
      <c r="N4749" s="124"/>
      <c r="O4749" s="124"/>
      <c r="P4749" s="124"/>
      <c r="Q4749" s="124"/>
      <c r="R4749" s="124"/>
      <c r="S4749" s="124"/>
    </row>
    <row r="4750" spans="13:19" x14ac:dyDescent="0.25">
      <c r="M4750" s="8"/>
      <c r="N4750" s="124"/>
      <c r="O4750" s="124"/>
      <c r="P4750" s="124"/>
      <c r="Q4750" s="124"/>
      <c r="R4750" s="124"/>
      <c r="S4750" s="124"/>
    </row>
    <row r="4751" spans="13:19" x14ac:dyDescent="0.25">
      <c r="M4751" s="8"/>
      <c r="N4751" s="124"/>
      <c r="O4751" s="124"/>
      <c r="P4751" s="124"/>
      <c r="Q4751" s="124"/>
      <c r="R4751" s="124"/>
      <c r="S4751" s="124"/>
    </row>
    <row r="4752" spans="13:19" x14ac:dyDescent="0.25">
      <c r="M4752" s="8"/>
      <c r="N4752" s="124"/>
      <c r="O4752" s="124"/>
      <c r="P4752" s="124"/>
      <c r="Q4752" s="124"/>
      <c r="R4752" s="124"/>
      <c r="S4752" s="124"/>
    </row>
    <row r="4753" spans="13:19" x14ac:dyDescent="0.25">
      <c r="M4753" s="8"/>
      <c r="N4753" s="124"/>
      <c r="O4753" s="124"/>
      <c r="P4753" s="124"/>
      <c r="Q4753" s="124"/>
      <c r="R4753" s="124"/>
      <c r="S4753" s="124"/>
    </row>
    <row r="4754" spans="13:19" x14ac:dyDescent="0.25">
      <c r="M4754" s="8"/>
      <c r="N4754" s="124"/>
      <c r="O4754" s="124"/>
      <c r="P4754" s="124"/>
      <c r="Q4754" s="124"/>
      <c r="R4754" s="124"/>
      <c r="S4754" s="124"/>
    </row>
    <row r="4755" spans="13:19" x14ac:dyDescent="0.25">
      <c r="M4755" s="8"/>
      <c r="N4755" s="124"/>
      <c r="O4755" s="124"/>
      <c r="P4755" s="124"/>
      <c r="Q4755" s="124"/>
      <c r="R4755" s="124"/>
      <c r="S4755" s="124"/>
    </row>
    <row r="4756" spans="13:19" x14ac:dyDescent="0.25">
      <c r="M4756" s="8"/>
      <c r="N4756" s="124"/>
      <c r="O4756" s="124"/>
      <c r="P4756" s="124"/>
      <c r="Q4756" s="124"/>
      <c r="R4756" s="124"/>
      <c r="S4756" s="124"/>
    </row>
    <row r="4757" spans="13:19" x14ac:dyDescent="0.25">
      <c r="M4757" s="8"/>
      <c r="N4757" s="124"/>
      <c r="O4757" s="124"/>
      <c r="P4757" s="124"/>
      <c r="Q4757" s="124"/>
      <c r="R4757" s="124"/>
      <c r="S4757" s="124"/>
    </row>
    <row r="4758" spans="13:19" x14ac:dyDescent="0.25">
      <c r="M4758" s="8"/>
      <c r="N4758" s="124"/>
      <c r="O4758" s="124"/>
      <c r="P4758" s="124"/>
      <c r="Q4758" s="124"/>
      <c r="R4758" s="124"/>
      <c r="S4758" s="124"/>
    </row>
    <row r="4759" spans="13:19" x14ac:dyDescent="0.25">
      <c r="M4759" s="8"/>
      <c r="N4759" s="124"/>
      <c r="O4759" s="124"/>
      <c r="P4759" s="124"/>
      <c r="Q4759" s="124"/>
      <c r="R4759" s="124"/>
      <c r="S4759" s="124"/>
    </row>
    <row r="4760" spans="13:19" x14ac:dyDescent="0.25">
      <c r="M4760" s="8"/>
      <c r="N4760" s="124"/>
      <c r="O4760" s="124"/>
      <c r="P4760" s="124"/>
      <c r="Q4760" s="124"/>
      <c r="R4760" s="124"/>
      <c r="S4760" s="124"/>
    </row>
    <row r="4761" spans="13:19" x14ac:dyDescent="0.25">
      <c r="M4761" s="8"/>
      <c r="N4761" s="124"/>
      <c r="O4761" s="124"/>
      <c r="P4761" s="124"/>
      <c r="Q4761" s="124"/>
      <c r="R4761" s="124"/>
      <c r="S4761" s="124"/>
    </row>
    <row r="4762" spans="13:19" x14ac:dyDescent="0.25">
      <c r="M4762" s="8"/>
      <c r="N4762" s="124"/>
      <c r="O4762" s="124"/>
      <c r="P4762" s="124"/>
      <c r="Q4762" s="124"/>
      <c r="R4762" s="124"/>
      <c r="S4762" s="124"/>
    </row>
    <row r="4763" spans="13:19" x14ac:dyDescent="0.25">
      <c r="M4763" s="8"/>
      <c r="N4763" s="124"/>
      <c r="O4763" s="124"/>
      <c r="P4763" s="124"/>
      <c r="Q4763" s="124"/>
      <c r="R4763" s="124"/>
      <c r="S4763" s="124"/>
    </row>
    <row r="4764" spans="13:19" x14ac:dyDescent="0.25">
      <c r="M4764" s="8"/>
      <c r="N4764" s="124"/>
      <c r="O4764" s="124"/>
      <c r="P4764" s="124"/>
      <c r="Q4764" s="124"/>
      <c r="R4764" s="124"/>
      <c r="S4764" s="124"/>
    </row>
    <row r="4765" spans="13:19" x14ac:dyDescent="0.25">
      <c r="M4765" s="8"/>
      <c r="N4765" s="124"/>
      <c r="O4765" s="124"/>
      <c r="P4765" s="124"/>
      <c r="Q4765" s="124"/>
      <c r="R4765" s="124"/>
      <c r="S4765" s="124"/>
    </row>
    <row r="4766" spans="13:19" x14ac:dyDescent="0.25">
      <c r="M4766" s="8"/>
      <c r="N4766" s="124"/>
      <c r="O4766" s="124"/>
      <c r="P4766" s="124"/>
      <c r="Q4766" s="124"/>
      <c r="R4766" s="124"/>
      <c r="S4766" s="124"/>
    </row>
    <row r="4767" spans="13:19" x14ac:dyDescent="0.25">
      <c r="M4767" s="8"/>
      <c r="N4767" s="124"/>
      <c r="O4767" s="124"/>
      <c r="P4767" s="124"/>
      <c r="Q4767" s="124"/>
      <c r="R4767" s="124"/>
      <c r="S4767" s="124"/>
    </row>
    <row r="4768" spans="13:19" x14ac:dyDescent="0.25">
      <c r="M4768" s="8"/>
      <c r="N4768" s="124"/>
      <c r="O4768" s="124"/>
      <c r="P4768" s="124"/>
      <c r="Q4768" s="124"/>
      <c r="R4768" s="124"/>
      <c r="S4768" s="124"/>
    </row>
    <row r="4769" spans="13:19" x14ac:dyDescent="0.25">
      <c r="M4769" s="8"/>
      <c r="N4769" s="124"/>
      <c r="O4769" s="124"/>
      <c r="P4769" s="124"/>
      <c r="Q4769" s="124"/>
      <c r="R4769" s="124"/>
      <c r="S4769" s="124"/>
    </row>
    <row r="4770" spans="13:19" x14ac:dyDescent="0.25">
      <c r="M4770" s="8"/>
      <c r="N4770" s="124"/>
      <c r="O4770" s="124"/>
      <c r="P4770" s="124"/>
      <c r="Q4770" s="124"/>
      <c r="R4770" s="124"/>
      <c r="S4770" s="124"/>
    </row>
    <row r="4771" spans="13:19" x14ac:dyDescent="0.25">
      <c r="M4771" s="8"/>
      <c r="N4771" s="124"/>
      <c r="O4771" s="124"/>
      <c r="P4771" s="124"/>
      <c r="Q4771" s="124"/>
      <c r="R4771" s="124"/>
      <c r="S4771" s="124"/>
    </row>
    <row r="4772" spans="13:19" x14ac:dyDescent="0.25">
      <c r="M4772" s="8"/>
      <c r="N4772" s="124"/>
      <c r="O4772" s="124"/>
      <c r="P4772" s="124"/>
      <c r="Q4772" s="124"/>
      <c r="R4772" s="124"/>
      <c r="S4772" s="124"/>
    </row>
    <row r="4773" spans="13:19" x14ac:dyDescent="0.25">
      <c r="M4773" s="8"/>
      <c r="N4773" s="124"/>
      <c r="O4773" s="124"/>
      <c r="P4773" s="124"/>
      <c r="Q4773" s="124"/>
      <c r="R4773" s="124"/>
      <c r="S4773" s="124"/>
    </row>
    <row r="4774" spans="13:19" x14ac:dyDescent="0.25">
      <c r="M4774" s="8"/>
      <c r="N4774" s="124"/>
      <c r="O4774" s="124"/>
      <c r="P4774" s="124"/>
      <c r="Q4774" s="124"/>
      <c r="R4774" s="124"/>
      <c r="S4774" s="124"/>
    </row>
    <row r="4775" spans="13:19" x14ac:dyDescent="0.25">
      <c r="M4775" s="8"/>
      <c r="N4775" s="124"/>
      <c r="O4775" s="124"/>
      <c r="P4775" s="124"/>
      <c r="Q4775" s="124"/>
      <c r="R4775" s="124"/>
      <c r="S4775" s="124"/>
    </row>
    <row r="4776" spans="13:19" x14ac:dyDescent="0.25">
      <c r="M4776" s="8"/>
      <c r="N4776" s="124"/>
      <c r="O4776" s="124"/>
      <c r="P4776" s="124"/>
      <c r="Q4776" s="124"/>
      <c r="R4776" s="124"/>
      <c r="S4776" s="124"/>
    </row>
    <row r="4777" spans="13:19" x14ac:dyDescent="0.25">
      <c r="M4777" s="8"/>
      <c r="N4777" s="124"/>
      <c r="O4777" s="124"/>
      <c r="P4777" s="124"/>
      <c r="Q4777" s="124"/>
      <c r="R4777" s="124"/>
      <c r="S4777" s="124"/>
    </row>
    <row r="4778" spans="13:19" x14ac:dyDescent="0.25">
      <c r="M4778" s="8"/>
      <c r="N4778" s="124"/>
      <c r="O4778" s="124"/>
      <c r="P4778" s="124"/>
      <c r="Q4778" s="124"/>
      <c r="R4778" s="124"/>
      <c r="S4778" s="124"/>
    </row>
    <row r="4779" spans="13:19" x14ac:dyDescent="0.25">
      <c r="M4779" s="8"/>
      <c r="N4779" s="124"/>
      <c r="O4779" s="124"/>
      <c r="P4779" s="124"/>
      <c r="Q4779" s="124"/>
      <c r="R4779" s="124"/>
      <c r="S4779" s="124"/>
    </row>
    <row r="4780" spans="13:19" x14ac:dyDescent="0.25">
      <c r="M4780" s="8"/>
      <c r="N4780" s="124"/>
      <c r="O4780" s="124"/>
      <c r="P4780" s="124"/>
      <c r="Q4780" s="124"/>
      <c r="R4780" s="124"/>
      <c r="S4780" s="124"/>
    </row>
    <row r="4781" spans="13:19" x14ac:dyDescent="0.25">
      <c r="M4781" s="8"/>
      <c r="N4781" s="124"/>
      <c r="O4781" s="124"/>
      <c r="P4781" s="124"/>
      <c r="Q4781" s="124"/>
      <c r="R4781" s="124"/>
      <c r="S4781" s="124"/>
    </row>
    <row r="4782" spans="13:19" x14ac:dyDescent="0.25">
      <c r="M4782" s="8"/>
      <c r="N4782" s="124"/>
      <c r="O4782" s="124"/>
      <c r="P4782" s="124"/>
      <c r="Q4782" s="124"/>
      <c r="R4782" s="124"/>
      <c r="S4782" s="124"/>
    </row>
    <row r="4783" spans="13:19" x14ac:dyDescent="0.25">
      <c r="M4783" s="8"/>
      <c r="N4783" s="124"/>
      <c r="O4783" s="124"/>
      <c r="P4783" s="124"/>
      <c r="Q4783" s="124"/>
      <c r="R4783" s="124"/>
      <c r="S4783" s="124"/>
    </row>
    <row r="4784" spans="13:19" x14ac:dyDescent="0.25">
      <c r="M4784" s="8"/>
      <c r="N4784" s="124"/>
      <c r="O4784" s="124"/>
      <c r="P4784" s="124"/>
      <c r="Q4784" s="124"/>
      <c r="R4784" s="124"/>
      <c r="S4784" s="124"/>
    </row>
    <row r="4785" spans="13:19" x14ac:dyDescent="0.25">
      <c r="M4785" s="8"/>
      <c r="N4785" s="124"/>
      <c r="O4785" s="124"/>
      <c r="P4785" s="124"/>
      <c r="Q4785" s="124"/>
      <c r="R4785" s="124"/>
      <c r="S4785" s="124"/>
    </row>
    <row r="4786" spans="13:19" x14ac:dyDescent="0.25">
      <c r="M4786" s="8"/>
      <c r="N4786" s="124"/>
      <c r="O4786" s="124"/>
      <c r="P4786" s="124"/>
      <c r="Q4786" s="124"/>
      <c r="R4786" s="124"/>
      <c r="S4786" s="124"/>
    </row>
    <row r="4787" spans="13:19" x14ac:dyDescent="0.25">
      <c r="M4787" s="8"/>
      <c r="N4787" s="124"/>
      <c r="O4787" s="124"/>
      <c r="P4787" s="124"/>
      <c r="Q4787" s="124"/>
      <c r="R4787" s="124"/>
      <c r="S4787" s="124"/>
    </row>
    <row r="4788" spans="13:19" x14ac:dyDescent="0.25">
      <c r="M4788" s="8"/>
      <c r="N4788" s="124"/>
      <c r="O4788" s="124"/>
      <c r="P4788" s="124"/>
      <c r="Q4788" s="124"/>
      <c r="R4788" s="124"/>
      <c r="S4788" s="124"/>
    </row>
    <row r="4789" spans="13:19" x14ac:dyDescent="0.25">
      <c r="M4789" s="8"/>
      <c r="N4789" s="124"/>
      <c r="O4789" s="124"/>
      <c r="P4789" s="124"/>
      <c r="Q4789" s="124"/>
      <c r="R4789" s="124"/>
      <c r="S4789" s="124"/>
    </row>
    <row r="4790" spans="13:19" x14ac:dyDescent="0.25">
      <c r="M4790" s="8"/>
      <c r="N4790" s="124"/>
      <c r="O4790" s="124"/>
      <c r="P4790" s="124"/>
      <c r="Q4790" s="124"/>
      <c r="R4790" s="124"/>
      <c r="S4790" s="124"/>
    </row>
    <row r="4791" spans="13:19" x14ac:dyDescent="0.25">
      <c r="M4791" s="8"/>
      <c r="N4791" s="124"/>
      <c r="O4791" s="124"/>
      <c r="P4791" s="124"/>
      <c r="Q4791" s="124"/>
      <c r="R4791" s="124"/>
      <c r="S4791" s="124"/>
    </row>
    <row r="4792" spans="13:19" x14ac:dyDescent="0.25">
      <c r="M4792" s="8"/>
      <c r="N4792" s="124"/>
      <c r="O4792" s="124"/>
      <c r="P4792" s="124"/>
      <c r="Q4792" s="124"/>
      <c r="R4792" s="124"/>
      <c r="S4792" s="124"/>
    </row>
    <row r="4793" spans="13:19" x14ac:dyDescent="0.25">
      <c r="M4793" s="8"/>
      <c r="N4793" s="124"/>
      <c r="O4793" s="124"/>
      <c r="P4793" s="124"/>
      <c r="Q4793" s="124"/>
      <c r="R4793" s="124"/>
      <c r="S4793" s="124"/>
    </row>
    <row r="4794" spans="13:19" x14ac:dyDescent="0.25">
      <c r="M4794" s="8"/>
      <c r="N4794" s="124"/>
      <c r="O4794" s="124"/>
      <c r="P4794" s="124"/>
      <c r="Q4794" s="124"/>
      <c r="R4794" s="124"/>
      <c r="S4794" s="124"/>
    </row>
    <row r="4795" spans="13:19" x14ac:dyDescent="0.25">
      <c r="M4795" s="8"/>
      <c r="N4795" s="124"/>
      <c r="O4795" s="124"/>
      <c r="P4795" s="124"/>
      <c r="Q4795" s="124"/>
      <c r="R4795" s="124"/>
      <c r="S4795" s="124"/>
    </row>
    <row r="4796" spans="13:19" x14ac:dyDescent="0.25">
      <c r="M4796" s="8"/>
      <c r="N4796" s="124"/>
      <c r="O4796" s="124"/>
      <c r="P4796" s="124"/>
      <c r="Q4796" s="124"/>
      <c r="R4796" s="124"/>
      <c r="S4796" s="124"/>
    </row>
    <row r="4797" spans="13:19" x14ac:dyDescent="0.25">
      <c r="M4797" s="8"/>
      <c r="N4797" s="124"/>
      <c r="O4797" s="124"/>
      <c r="P4797" s="124"/>
      <c r="Q4797" s="124"/>
      <c r="R4797" s="124"/>
      <c r="S4797" s="124"/>
    </row>
    <row r="4798" spans="13:19" x14ac:dyDescent="0.25">
      <c r="M4798" s="8"/>
      <c r="N4798" s="124"/>
      <c r="O4798" s="124"/>
      <c r="P4798" s="124"/>
      <c r="Q4798" s="124"/>
      <c r="R4798" s="124"/>
      <c r="S4798" s="124"/>
    </row>
    <row r="4799" spans="13:19" x14ac:dyDescent="0.25">
      <c r="M4799" s="8"/>
      <c r="N4799" s="124"/>
      <c r="O4799" s="124"/>
      <c r="P4799" s="124"/>
      <c r="Q4799" s="124"/>
      <c r="R4799" s="124"/>
      <c r="S4799" s="124"/>
    </row>
    <row r="4800" spans="13:19" x14ac:dyDescent="0.25">
      <c r="M4800" s="8"/>
      <c r="N4800" s="124"/>
      <c r="O4800" s="124"/>
      <c r="P4800" s="124"/>
      <c r="Q4800" s="124"/>
      <c r="R4800" s="124"/>
      <c r="S4800" s="124"/>
    </row>
    <row r="4801" spans="13:19" x14ac:dyDescent="0.25">
      <c r="M4801" s="8"/>
      <c r="N4801" s="124"/>
      <c r="O4801" s="124"/>
      <c r="P4801" s="124"/>
      <c r="Q4801" s="124"/>
      <c r="R4801" s="124"/>
      <c r="S4801" s="124"/>
    </row>
    <row r="4802" spans="13:19" x14ac:dyDescent="0.25">
      <c r="M4802" s="8"/>
      <c r="N4802" s="124"/>
      <c r="O4802" s="124"/>
      <c r="P4802" s="124"/>
      <c r="Q4802" s="124"/>
      <c r="R4802" s="124"/>
      <c r="S4802" s="124"/>
    </row>
    <row r="4803" spans="13:19" x14ac:dyDescent="0.25">
      <c r="M4803" s="8"/>
      <c r="N4803" s="124"/>
      <c r="O4803" s="124"/>
      <c r="P4803" s="124"/>
      <c r="Q4803" s="124"/>
      <c r="R4803" s="124"/>
      <c r="S4803" s="124"/>
    </row>
    <row r="4804" spans="13:19" x14ac:dyDescent="0.25">
      <c r="M4804" s="8"/>
      <c r="N4804" s="124"/>
      <c r="O4804" s="124"/>
      <c r="P4804" s="124"/>
      <c r="Q4804" s="124"/>
      <c r="R4804" s="124"/>
      <c r="S4804" s="124"/>
    </row>
    <row r="4805" spans="13:19" x14ac:dyDescent="0.25">
      <c r="M4805" s="8"/>
      <c r="N4805" s="124"/>
      <c r="O4805" s="124"/>
      <c r="P4805" s="124"/>
      <c r="Q4805" s="124"/>
      <c r="R4805" s="124"/>
      <c r="S4805" s="124"/>
    </row>
    <row r="4806" spans="13:19" x14ac:dyDescent="0.25">
      <c r="M4806" s="8"/>
      <c r="N4806" s="124"/>
      <c r="O4806" s="124"/>
      <c r="P4806" s="124"/>
      <c r="Q4806" s="124"/>
      <c r="R4806" s="124"/>
      <c r="S4806" s="124"/>
    </row>
    <row r="4807" spans="13:19" x14ac:dyDescent="0.25">
      <c r="M4807" s="8"/>
      <c r="N4807" s="124"/>
      <c r="O4807" s="124"/>
      <c r="P4807" s="124"/>
      <c r="Q4807" s="124"/>
      <c r="R4807" s="124"/>
      <c r="S4807" s="124"/>
    </row>
    <row r="4808" spans="13:19" x14ac:dyDescent="0.25">
      <c r="M4808" s="8"/>
      <c r="N4808" s="124"/>
      <c r="O4808" s="124"/>
      <c r="P4808" s="124"/>
      <c r="Q4808" s="124"/>
      <c r="R4808" s="124"/>
      <c r="S4808" s="124"/>
    </row>
    <row r="4809" spans="13:19" x14ac:dyDescent="0.25">
      <c r="M4809" s="8"/>
      <c r="N4809" s="124"/>
      <c r="O4809" s="124"/>
      <c r="P4809" s="124"/>
      <c r="Q4809" s="124"/>
      <c r="R4809" s="124"/>
      <c r="S4809" s="124"/>
    </row>
    <row r="4810" spans="13:19" x14ac:dyDescent="0.25">
      <c r="M4810" s="8"/>
      <c r="N4810" s="124"/>
      <c r="O4810" s="124"/>
      <c r="P4810" s="124"/>
      <c r="Q4810" s="124"/>
      <c r="R4810" s="124"/>
      <c r="S4810" s="124"/>
    </row>
    <row r="4811" spans="13:19" x14ac:dyDescent="0.25">
      <c r="M4811" s="8"/>
      <c r="N4811" s="124"/>
      <c r="O4811" s="124"/>
      <c r="P4811" s="124"/>
      <c r="Q4811" s="124"/>
      <c r="R4811" s="124"/>
      <c r="S4811" s="124"/>
    </row>
    <row r="4812" spans="13:19" x14ac:dyDescent="0.25">
      <c r="M4812" s="8"/>
      <c r="N4812" s="124"/>
      <c r="O4812" s="124"/>
      <c r="P4812" s="124"/>
      <c r="Q4812" s="124"/>
      <c r="R4812" s="124"/>
      <c r="S4812" s="124"/>
    </row>
    <row r="4813" spans="13:19" x14ac:dyDescent="0.25">
      <c r="M4813" s="8"/>
      <c r="N4813" s="124"/>
      <c r="O4813" s="124"/>
      <c r="P4813" s="124"/>
      <c r="Q4813" s="124"/>
      <c r="R4813" s="124"/>
      <c r="S4813" s="124"/>
    </row>
    <row r="4814" spans="13:19" x14ac:dyDescent="0.25">
      <c r="M4814" s="8"/>
      <c r="N4814" s="124"/>
      <c r="O4814" s="124"/>
      <c r="P4814" s="124"/>
      <c r="Q4814" s="124"/>
      <c r="R4814" s="124"/>
      <c r="S4814" s="124"/>
    </row>
    <row r="4815" spans="13:19" x14ac:dyDescent="0.25">
      <c r="M4815" s="8"/>
      <c r="N4815" s="124"/>
      <c r="O4815" s="124"/>
      <c r="P4815" s="124"/>
      <c r="Q4815" s="124"/>
      <c r="R4815" s="124"/>
      <c r="S4815" s="124"/>
    </row>
    <row r="4816" spans="13:19" x14ac:dyDescent="0.25">
      <c r="M4816" s="8"/>
      <c r="N4816" s="124"/>
      <c r="O4816" s="124"/>
      <c r="P4816" s="124"/>
      <c r="Q4816" s="124"/>
      <c r="R4816" s="124"/>
      <c r="S4816" s="124"/>
    </row>
    <row r="4817" spans="13:19" x14ac:dyDescent="0.25">
      <c r="M4817" s="8"/>
      <c r="N4817" s="124"/>
      <c r="O4817" s="124"/>
      <c r="P4817" s="124"/>
      <c r="Q4817" s="124"/>
      <c r="R4817" s="124"/>
      <c r="S4817" s="124"/>
    </row>
    <row r="4818" spans="13:19" x14ac:dyDescent="0.25">
      <c r="M4818" s="8"/>
      <c r="N4818" s="124"/>
      <c r="O4818" s="124"/>
      <c r="P4818" s="124"/>
      <c r="Q4818" s="124"/>
      <c r="R4818" s="124"/>
      <c r="S4818" s="124"/>
    </row>
    <row r="4819" spans="13:19" x14ac:dyDescent="0.25">
      <c r="M4819" s="8"/>
      <c r="N4819" s="124"/>
      <c r="O4819" s="124"/>
      <c r="P4819" s="124"/>
      <c r="Q4819" s="124"/>
      <c r="R4819" s="124"/>
      <c r="S4819" s="124"/>
    </row>
    <row r="4820" spans="13:19" x14ac:dyDescent="0.25">
      <c r="M4820" s="8"/>
      <c r="N4820" s="124"/>
      <c r="O4820" s="124"/>
      <c r="P4820" s="124"/>
      <c r="Q4820" s="124"/>
      <c r="R4820" s="124"/>
      <c r="S4820" s="124"/>
    </row>
    <row r="4821" spans="13:19" x14ac:dyDescent="0.25">
      <c r="M4821" s="8"/>
      <c r="N4821" s="124"/>
      <c r="O4821" s="124"/>
      <c r="P4821" s="124"/>
      <c r="Q4821" s="124"/>
      <c r="R4821" s="124"/>
      <c r="S4821" s="124"/>
    </row>
    <row r="4822" spans="13:19" x14ac:dyDescent="0.25">
      <c r="M4822" s="8"/>
      <c r="N4822" s="124"/>
      <c r="O4822" s="124"/>
      <c r="P4822" s="124"/>
      <c r="Q4822" s="124"/>
      <c r="R4822" s="124"/>
      <c r="S4822" s="124"/>
    </row>
    <row r="4823" spans="13:19" x14ac:dyDescent="0.25">
      <c r="M4823" s="8"/>
      <c r="N4823" s="124"/>
      <c r="O4823" s="124"/>
      <c r="P4823" s="124"/>
      <c r="Q4823" s="124"/>
      <c r="R4823" s="124"/>
      <c r="S4823" s="124"/>
    </row>
    <row r="4824" spans="13:19" x14ac:dyDescent="0.25">
      <c r="M4824" s="8"/>
      <c r="N4824" s="124"/>
      <c r="O4824" s="124"/>
      <c r="P4824" s="124"/>
      <c r="Q4824" s="124"/>
      <c r="R4824" s="124"/>
      <c r="S4824" s="124"/>
    </row>
    <row r="4825" spans="13:19" x14ac:dyDescent="0.25">
      <c r="M4825" s="8"/>
      <c r="N4825" s="124"/>
      <c r="O4825" s="124"/>
      <c r="P4825" s="124"/>
      <c r="Q4825" s="124"/>
      <c r="R4825" s="124"/>
      <c r="S4825" s="124"/>
    </row>
    <row r="4826" spans="13:19" x14ac:dyDescent="0.25">
      <c r="M4826" s="8"/>
      <c r="N4826" s="124"/>
      <c r="O4826" s="124"/>
      <c r="P4826" s="124"/>
      <c r="Q4826" s="124"/>
      <c r="R4826" s="124"/>
      <c r="S4826" s="124"/>
    </row>
    <row r="4827" spans="13:19" x14ac:dyDescent="0.25">
      <c r="M4827" s="8"/>
      <c r="N4827" s="124"/>
      <c r="O4827" s="124"/>
      <c r="P4827" s="124"/>
      <c r="Q4827" s="124"/>
      <c r="R4827" s="124"/>
      <c r="S4827" s="124"/>
    </row>
    <row r="4828" spans="13:19" x14ac:dyDescent="0.25">
      <c r="M4828" s="8"/>
      <c r="N4828" s="124"/>
      <c r="O4828" s="124"/>
      <c r="P4828" s="124"/>
      <c r="Q4828" s="124"/>
      <c r="R4828" s="124"/>
      <c r="S4828" s="124"/>
    </row>
    <row r="4829" spans="13:19" x14ac:dyDescent="0.25">
      <c r="M4829" s="8"/>
      <c r="N4829" s="124"/>
      <c r="O4829" s="124"/>
      <c r="P4829" s="124"/>
      <c r="Q4829" s="124"/>
      <c r="R4829" s="124"/>
      <c r="S4829" s="124"/>
    </row>
    <row r="4830" spans="13:19" x14ac:dyDescent="0.25">
      <c r="M4830" s="8"/>
      <c r="N4830" s="124"/>
      <c r="O4830" s="124"/>
      <c r="P4830" s="124"/>
      <c r="Q4830" s="124"/>
      <c r="R4830" s="124"/>
      <c r="S4830" s="124"/>
    </row>
    <row r="4831" spans="13:19" x14ac:dyDescent="0.25">
      <c r="M4831" s="8"/>
      <c r="N4831" s="124"/>
      <c r="O4831" s="124"/>
      <c r="P4831" s="124"/>
      <c r="Q4831" s="124"/>
      <c r="R4831" s="124"/>
      <c r="S4831" s="124"/>
    </row>
    <row r="4832" spans="13:19" x14ac:dyDescent="0.25">
      <c r="M4832" s="8"/>
      <c r="N4832" s="124"/>
      <c r="O4832" s="124"/>
      <c r="P4832" s="124"/>
      <c r="Q4832" s="124"/>
      <c r="R4832" s="124"/>
      <c r="S4832" s="124"/>
    </row>
    <row r="4833" spans="13:19" x14ac:dyDescent="0.25">
      <c r="M4833" s="8"/>
      <c r="N4833" s="124"/>
      <c r="O4833" s="124"/>
      <c r="P4833" s="124"/>
      <c r="Q4833" s="124"/>
      <c r="R4833" s="124"/>
      <c r="S4833" s="124"/>
    </row>
    <row r="4834" spans="13:19" x14ac:dyDescent="0.25">
      <c r="M4834" s="8"/>
      <c r="N4834" s="124"/>
      <c r="O4834" s="124"/>
      <c r="P4834" s="124"/>
      <c r="Q4834" s="124"/>
      <c r="R4834" s="124"/>
      <c r="S4834" s="124"/>
    </row>
    <row r="4835" spans="13:19" x14ac:dyDescent="0.25">
      <c r="M4835" s="8"/>
      <c r="N4835" s="124"/>
      <c r="O4835" s="124"/>
      <c r="P4835" s="124"/>
      <c r="Q4835" s="124"/>
      <c r="R4835" s="124"/>
      <c r="S4835" s="124"/>
    </row>
    <row r="4836" spans="13:19" x14ac:dyDescent="0.25">
      <c r="M4836" s="8"/>
      <c r="N4836" s="124"/>
      <c r="O4836" s="124"/>
      <c r="P4836" s="124"/>
      <c r="Q4836" s="124"/>
      <c r="R4836" s="124"/>
      <c r="S4836" s="124"/>
    </row>
    <row r="4837" spans="13:19" x14ac:dyDescent="0.25">
      <c r="M4837" s="8"/>
      <c r="N4837" s="124"/>
      <c r="O4837" s="124"/>
      <c r="P4837" s="124"/>
      <c r="Q4837" s="124"/>
      <c r="R4837" s="124"/>
      <c r="S4837" s="124"/>
    </row>
    <row r="4838" spans="13:19" x14ac:dyDescent="0.25">
      <c r="M4838" s="8"/>
      <c r="N4838" s="124"/>
      <c r="O4838" s="124"/>
      <c r="P4838" s="124"/>
      <c r="Q4838" s="124"/>
      <c r="R4838" s="124"/>
      <c r="S4838" s="124"/>
    </row>
    <row r="4839" spans="13:19" x14ac:dyDescent="0.25">
      <c r="M4839" s="8"/>
      <c r="N4839" s="124"/>
      <c r="O4839" s="124"/>
      <c r="P4839" s="124"/>
      <c r="Q4839" s="124"/>
      <c r="R4839" s="124"/>
      <c r="S4839" s="124"/>
    </row>
    <row r="4840" spans="13:19" x14ac:dyDescent="0.25">
      <c r="M4840" s="8"/>
      <c r="N4840" s="124"/>
      <c r="O4840" s="124"/>
      <c r="P4840" s="124"/>
      <c r="Q4840" s="124"/>
      <c r="R4840" s="124"/>
      <c r="S4840" s="124"/>
    </row>
    <row r="4841" spans="13:19" x14ac:dyDescent="0.25">
      <c r="M4841" s="8"/>
      <c r="N4841" s="124"/>
      <c r="O4841" s="124"/>
      <c r="P4841" s="124"/>
      <c r="Q4841" s="124"/>
      <c r="R4841" s="124"/>
      <c r="S4841" s="124"/>
    </row>
    <row r="4842" spans="13:19" x14ac:dyDescent="0.25">
      <c r="M4842" s="8"/>
      <c r="N4842" s="124"/>
      <c r="O4842" s="124"/>
      <c r="P4842" s="124"/>
      <c r="Q4842" s="124"/>
      <c r="R4842" s="124"/>
      <c r="S4842" s="124"/>
    </row>
    <row r="4843" spans="13:19" x14ac:dyDescent="0.25">
      <c r="M4843" s="8"/>
      <c r="N4843" s="124"/>
      <c r="O4843" s="124"/>
      <c r="P4843" s="124"/>
      <c r="Q4843" s="124"/>
      <c r="R4843" s="124"/>
      <c r="S4843" s="124"/>
    </row>
    <row r="4844" spans="13:19" x14ac:dyDescent="0.25">
      <c r="M4844" s="8"/>
      <c r="N4844" s="124"/>
      <c r="O4844" s="124"/>
      <c r="P4844" s="124"/>
      <c r="Q4844" s="124"/>
      <c r="R4844" s="124"/>
      <c r="S4844" s="124"/>
    </row>
    <row r="4845" spans="13:19" x14ac:dyDescent="0.25">
      <c r="M4845" s="8"/>
      <c r="N4845" s="124"/>
      <c r="O4845" s="124"/>
      <c r="P4845" s="124"/>
      <c r="Q4845" s="124"/>
      <c r="R4845" s="124"/>
      <c r="S4845" s="124"/>
    </row>
    <row r="4846" spans="13:19" x14ac:dyDescent="0.25">
      <c r="M4846" s="8"/>
      <c r="N4846" s="124"/>
      <c r="O4846" s="124"/>
      <c r="P4846" s="124"/>
      <c r="Q4846" s="124"/>
      <c r="R4846" s="124"/>
      <c r="S4846" s="124"/>
    </row>
    <row r="4847" spans="13:19" x14ac:dyDescent="0.25">
      <c r="M4847" s="8"/>
      <c r="N4847" s="124"/>
      <c r="O4847" s="124"/>
      <c r="P4847" s="124"/>
      <c r="Q4847" s="124"/>
      <c r="R4847" s="124"/>
      <c r="S4847" s="124"/>
    </row>
    <row r="4848" spans="13:19" x14ac:dyDescent="0.25">
      <c r="M4848" s="8"/>
      <c r="N4848" s="124"/>
      <c r="O4848" s="124"/>
      <c r="P4848" s="124"/>
      <c r="Q4848" s="124"/>
      <c r="R4848" s="124"/>
      <c r="S4848" s="124"/>
    </row>
    <row r="4849" spans="13:19" x14ac:dyDescent="0.25">
      <c r="M4849" s="8"/>
      <c r="N4849" s="124"/>
      <c r="O4849" s="124"/>
      <c r="P4849" s="124"/>
      <c r="Q4849" s="124"/>
      <c r="R4849" s="124"/>
      <c r="S4849" s="124"/>
    </row>
    <row r="4850" spans="13:19" x14ac:dyDescent="0.25">
      <c r="M4850" s="8"/>
      <c r="N4850" s="124"/>
      <c r="O4850" s="124"/>
      <c r="P4850" s="124"/>
      <c r="Q4850" s="124"/>
      <c r="R4850" s="124"/>
      <c r="S4850" s="124"/>
    </row>
    <row r="4851" spans="13:19" x14ac:dyDescent="0.25">
      <c r="M4851" s="8"/>
      <c r="N4851" s="124"/>
      <c r="O4851" s="124"/>
      <c r="P4851" s="124"/>
      <c r="Q4851" s="124"/>
      <c r="R4851" s="124"/>
      <c r="S4851" s="124"/>
    </row>
    <row r="4852" spans="13:19" x14ac:dyDescent="0.25">
      <c r="M4852" s="8"/>
      <c r="N4852" s="124"/>
      <c r="O4852" s="124"/>
      <c r="P4852" s="124"/>
      <c r="Q4852" s="124"/>
      <c r="R4852" s="124"/>
      <c r="S4852" s="124"/>
    </row>
    <row r="4853" spans="13:19" x14ac:dyDescent="0.25">
      <c r="M4853" s="8"/>
      <c r="N4853" s="124"/>
      <c r="O4853" s="124"/>
      <c r="P4853" s="124"/>
      <c r="Q4853" s="124"/>
      <c r="R4853" s="124"/>
      <c r="S4853" s="124"/>
    </row>
    <row r="4854" spans="13:19" x14ac:dyDescent="0.25">
      <c r="M4854" s="8"/>
      <c r="N4854" s="124"/>
      <c r="O4854" s="124"/>
      <c r="P4854" s="124"/>
      <c r="Q4854" s="124"/>
      <c r="R4854" s="124"/>
      <c r="S4854" s="124"/>
    </row>
    <row r="4855" spans="13:19" x14ac:dyDescent="0.25">
      <c r="M4855" s="8"/>
      <c r="N4855" s="124"/>
      <c r="O4855" s="124"/>
      <c r="P4855" s="124"/>
      <c r="Q4855" s="124"/>
      <c r="R4855" s="124"/>
      <c r="S4855" s="124"/>
    </row>
    <row r="4856" spans="13:19" x14ac:dyDescent="0.25">
      <c r="M4856" s="8"/>
      <c r="N4856" s="124"/>
      <c r="O4856" s="124"/>
      <c r="P4856" s="124"/>
      <c r="Q4856" s="124"/>
      <c r="R4856" s="124"/>
      <c r="S4856" s="124"/>
    </row>
    <row r="4857" spans="13:19" x14ac:dyDescent="0.25">
      <c r="M4857" s="8"/>
      <c r="N4857" s="124"/>
      <c r="O4857" s="124"/>
      <c r="P4857" s="124"/>
      <c r="Q4857" s="124"/>
      <c r="R4857" s="124"/>
      <c r="S4857" s="124"/>
    </row>
    <row r="4858" spans="13:19" x14ac:dyDescent="0.25">
      <c r="M4858" s="8"/>
      <c r="N4858" s="124"/>
      <c r="O4858" s="124"/>
      <c r="P4858" s="124"/>
      <c r="Q4858" s="124"/>
      <c r="R4858" s="124"/>
      <c r="S4858" s="124"/>
    </row>
    <row r="4859" spans="13:19" x14ac:dyDescent="0.25">
      <c r="M4859" s="8"/>
      <c r="N4859" s="124"/>
      <c r="O4859" s="124"/>
      <c r="P4859" s="124"/>
      <c r="Q4859" s="124"/>
      <c r="R4859" s="124"/>
      <c r="S4859" s="124"/>
    </row>
    <row r="4860" spans="13:19" x14ac:dyDescent="0.25">
      <c r="M4860" s="8"/>
      <c r="N4860" s="124"/>
      <c r="O4860" s="124"/>
      <c r="P4860" s="124"/>
      <c r="Q4860" s="124"/>
      <c r="R4860" s="124"/>
      <c r="S4860" s="124"/>
    </row>
    <row r="4861" spans="13:19" x14ac:dyDescent="0.25">
      <c r="M4861" s="8"/>
      <c r="N4861" s="124"/>
      <c r="O4861" s="124"/>
      <c r="P4861" s="124"/>
      <c r="Q4861" s="124"/>
      <c r="R4861" s="124"/>
      <c r="S4861" s="124"/>
    </row>
    <row r="4862" spans="13:19" x14ac:dyDescent="0.25">
      <c r="M4862" s="8"/>
      <c r="N4862" s="124"/>
      <c r="O4862" s="124"/>
      <c r="P4862" s="124"/>
      <c r="Q4862" s="124"/>
      <c r="R4862" s="124"/>
      <c r="S4862" s="124"/>
    </row>
    <row r="4863" spans="13:19" x14ac:dyDescent="0.25">
      <c r="M4863" s="8"/>
      <c r="N4863" s="124"/>
      <c r="O4863" s="124"/>
      <c r="P4863" s="124"/>
      <c r="Q4863" s="124"/>
      <c r="R4863" s="124"/>
      <c r="S4863" s="124"/>
    </row>
    <row r="4864" spans="13:19" x14ac:dyDescent="0.25">
      <c r="M4864" s="8"/>
      <c r="N4864" s="124"/>
      <c r="O4864" s="124"/>
      <c r="P4864" s="124"/>
      <c r="Q4864" s="124"/>
      <c r="R4864" s="124"/>
      <c r="S4864" s="124"/>
    </row>
    <row r="4865" spans="13:19" x14ac:dyDescent="0.25">
      <c r="M4865" s="8"/>
      <c r="N4865" s="124"/>
      <c r="O4865" s="124"/>
      <c r="P4865" s="124"/>
      <c r="Q4865" s="124"/>
      <c r="R4865" s="124"/>
      <c r="S4865" s="124"/>
    </row>
    <row r="4866" spans="13:19" x14ac:dyDescent="0.25">
      <c r="M4866" s="8"/>
      <c r="N4866" s="124"/>
      <c r="O4866" s="124"/>
      <c r="P4866" s="124"/>
      <c r="Q4866" s="124"/>
      <c r="R4866" s="124"/>
      <c r="S4866" s="124"/>
    </row>
    <row r="4867" spans="13:19" x14ac:dyDescent="0.25">
      <c r="M4867" s="8"/>
      <c r="N4867" s="124"/>
      <c r="O4867" s="124"/>
      <c r="P4867" s="124"/>
      <c r="Q4867" s="124"/>
      <c r="R4867" s="124"/>
      <c r="S4867" s="124"/>
    </row>
    <row r="4868" spans="13:19" x14ac:dyDescent="0.25">
      <c r="M4868" s="8"/>
      <c r="N4868" s="124"/>
      <c r="O4868" s="124"/>
      <c r="P4868" s="124"/>
      <c r="Q4868" s="124"/>
      <c r="R4868" s="124"/>
      <c r="S4868" s="124"/>
    </row>
    <row r="4869" spans="13:19" x14ac:dyDescent="0.25">
      <c r="M4869" s="8"/>
      <c r="N4869" s="124"/>
      <c r="O4869" s="124"/>
      <c r="P4869" s="124"/>
      <c r="Q4869" s="124"/>
      <c r="R4869" s="124"/>
      <c r="S4869" s="124"/>
    </row>
    <row r="4870" spans="13:19" x14ac:dyDescent="0.25">
      <c r="M4870" s="8"/>
      <c r="N4870" s="124"/>
      <c r="O4870" s="124"/>
      <c r="P4870" s="124"/>
      <c r="Q4870" s="124"/>
      <c r="R4870" s="124"/>
      <c r="S4870" s="124"/>
    </row>
    <row r="4871" spans="13:19" x14ac:dyDescent="0.25">
      <c r="M4871" s="8"/>
      <c r="N4871" s="124"/>
      <c r="O4871" s="124"/>
      <c r="P4871" s="124"/>
      <c r="Q4871" s="124"/>
      <c r="R4871" s="124"/>
      <c r="S4871" s="124"/>
    </row>
    <row r="4872" spans="13:19" x14ac:dyDescent="0.25">
      <c r="M4872" s="8"/>
      <c r="N4872" s="124"/>
      <c r="O4872" s="124"/>
      <c r="P4872" s="124"/>
      <c r="Q4872" s="124"/>
      <c r="R4872" s="124"/>
      <c r="S4872" s="124"/>
    </row>
    <row r="4873" spans="13:19" x14ac:dyDescent="0.25">
      <c r="M4873" s="8"/>
      <c r="N4873" s="124"/>
      <c r="O4873" s="124"/>
      <c r="P4873" s="124"/>
      <c r="Q4873" s="124"/>
      <c r="R4873" s="124"/>
      <c r="S4873" s="124"/>
    </row>
    <row r="4874" spans="13:19" x14ac:dyDescent="0.25">
      <c r="M4874" s="8"/>
      <c r="N4874" s="124"/>
      <c r="O4874" s="124"/>
      <c r="P4874" s="124"/>
      <c r="Q4874" s="124"/>
      <c r="R4874" s="124"/>
      <c r="S4874" s="124"/>
    </row>
    <row r="4875" spans="13:19" x14ac:dyDescent="0.25">
      <c r="M4875" s="8"/>
      <c r="N4875" s="124"/>
      <c r="O4875" s="124"/>
      <c r="P4875" s="124"/>
      <c r="Q4875" s="124"/>
      <c r="R4875" s="124"/>
      <c r="S4875" s="124"/>
    </row>
    <row r="4876" spans="13:19" x14ac:dyDescent="0.25">
      <c r="M4876" s="8"/>
      <c r="N4876" s="124"/>
      <c r="O4876" s="124"/>
      <c r="P4876" s="124"/>
      <c r="Q4876" s="124"/>
      <c r="R4876" s="124"/>
      <c r="S4876" s="124"/>
    </row>
    <row r="4877" spans="13:19" x14ac:dyDescent="0.25">
      <c r="M4877" s="8"/>
      <c r="N4877" s="124"/>
      <c r="O4877" s="124"/>
      <c r="P4877" s="124"/>
      <c r="Q4877" s="124"/>
      <c r="R4877" s="124"/>
      <c r="S4877" s="124"/>
    </row>
    <row r="4878" spans="13:19" x14ac:dyDescent="0.25">
      <c r="M4878" s="8"/>
      <c r="N4878" s="124"/>
      <c r="O4878" s="124"/>
      <c r="P4878" s="124"/>
      <c r="Q4878" s="124"/>
      <c r="R4878" s="124"/>
      <c r="S4878" s="124"/>
    </row>
    <row r="4879" spans="13:19" x14ac:dyDescent="0.25">
      <c r="M4879" s="8"/>
      <c r="N4879" s="124"/>
      <c r="O4879" s="124"/>
      <c r="P4879" s="124"/>
      <c r="Q4879" s="124"/>
      <c r="R4879" s="124"/>
      <c r="S4879" s="124"/>
    </row>
    <row r="4880" spans="13:19" x14ac:dyDescent="0.25">
      <c r="M4880" s="8"/>
      <c r="N4880" s="124"/>
      <c r="O4880" s="124"/>
      <c r="P4880" s="124"/>
      <c r="Q4880" s="124"/>
      <c r="R4880" s="124"/>
      <c r="S4880" s="124"/>
    </row>
    <row r="4881" spans="13:19" x14ac:dyDescent="0.25">
      <c r="M4881" s="8"/>
      <c r="N4881" s="124"/>
      <c r="O4881" s="124"/>
      <c r="P4881" s="124"/>
      <c r="Q4881" s="124"/>
      <c r="R4881" s="124"/>
      <c r="S4881" s="124"/>
    </row>
    <row r="4882" spans="13:19" x14ac:dyDescent="0.25">
      <c r="M4882" s="8"/>
      <c r="N4882" s="124"/>
      <c r="O4882" s="124"/>
      <c r="P4882" s="124"/>
      <c r="Q4882" s="124"/>
      <c r="R4882" s="124"/>
      <c r="S4882" s="124"/>
    </row>
    <row r="4883" spans="13:19" x14ac:dyDescent="0.25">
      <c r="M4883" s="8"/>
      <c r="N4883" s="124"/>
      <c r="O4883" s="124"/>
      <c r="P4883" s="124"/>
      <c r="Q4883" s="124"/>
      <c r="R4883" s="124"/>
      <c r="S4883" s="124"/>
    </row>
    <row r="4884" spans="13:19" x14ac:dyDescent="0.25">
      <c r="M4884" s="8"/>
      <c r="N4884" s="124"/>
      <c r="O4884" s="124"/>
      <c r="P4884" s="124"/>
      <c r="Q4884" s="124"/>
      <c r="R4884" s="124"/>
      <c r="S4884" s="124"/>
    </row>
    <row r="4885" spans="13:19" x14ac:dyDescent="0.25">
      <c r="M4885" s="8"/>
      <c r="N4885" s="124"/>
      <c r="O4885" s="124"/>
      <c r="P4885" s="124"/>
      <c r="Q4885" s="124"/>
      <c r="R4885" s="124"/>
      <c r="S4885" s="124"/>
    </row>
    <row r="4886" spans="13:19" x14ac:dyDescent="0.25">
      <c r="M4886" s="8"/>
      <c r="N4886" s="124"/>
      <c r="O4886" s="124"/>
      <c r="P4886" s="124"/>
      <c r="Q4886" s="124"/>
      <c r="R4886" s="124"/>
      <c r="S4886" s="124"/>
    </row>
    <row r="4887" spans="13:19" x14ac:dyDescent="0.25">
      <c r="M4887" s="8"/>
      <c r="N4887" s="124"/>
      <c r="O4887" s="124"/>
      <c r="P4887" s="124"/>
      <c r="Q4887" s="124"/>
      <c r="R4887" s="124"/>
      <c r="S4887" s="124"/>
    </row>
    <row r="4888" spans="13:19" x14ac:dyDescent="0.25">
      <c r="M4888" s="8"/>
      <c r="N4888" s="124"/>
      <c r="O4888" s="124"/>
      <c r="P4888" s="124"/>
      <c r="Q4888" s="124"/>
      <c r="R4888" s="124"/>
      <c r="S4888" s="124"/>
    </row>
    <row r="4889" spans="13:19" x14ac:dyDescent="0.25">
      <c r="M4889" s="8"/>
      <c r="N4889" s="124"/>
      <c r="O4889" s="124"/>
      <c r="P4889" s="124"/>
      <c r="Q4889" s="124"/>
      <c r="R4889" s="124"/>
      <c r="S4889" s="124"/>
    </row>
    <row r="4890" spans="13:19" x14ac:dyDescent="0.25">
      <c r="M4890" s="8"/>
      <c r="N4890" s="124"/>
      <c r="O4890" s="124"/>
      <c r="P4890" s="124"/>
      <c r="Q4890" s="124"/>
      <c r="R4890" s="124"/>
      <c r="S4890" s="124"/>
    </row>
    <row r="4891" spans="13:19" x14ac:dyDescent="0.25">
      <c r="M4891" s="8"/>
      <c r="N4891" s="124"/>
      <c r="O4891" s="124"/>
      <c r="P4891" s="124"/>
      <c r="Q4891" s="124"/>
      <c r="R4891" s="124"/>
      <c r="S4891" s="124"/>
    </row>
    <row r="4892" spans="13:19" x14ac:dyDescent="0.25">
      <c r="M4892" s="8"/>
      <c r="N4892" s="124"/>
      <c r="O4892" s="124"/>
      <c r="P4892" s="124"/>
      <c r="Q4892" s="124"/>
      <c r="R4892" s="124"/>
      <c r="S4892" s="124"/>
    </row>
    <row r="4893" spans="13:19" x14ac:dyDescent="0.25">
      <c r="M4893" s="8"/>
      <c r="N4893" s="124"/>
      <c r="O4893" s="124"/>
      <c r="P4893" s="124"/>
      <c r="Q4893" s="124"/>
      <c r="R4893" s="124"/>
      <c r="S4893" s="124"/>
    </row>
    <row r="4894" spans="13:19" x14ac:dyDescent="0.25">
      <c r="M4894" s="8"/>
      <c r="N4894" s="124"/>
      <c r="O4894" s="124"/>
      <c r="P4894" s="124"/>
      <c r="Q4894" s="124"/>
      <c r="R4894" s="124"/>
      <c r="S4894" s="124"/>
    </row>
    <row r="4895" spans="13:19" x14ac:dyDescent="0.25">
      <c r="M4895" s="8"/>
      <c r="N4895" s="124"/>
      <c r="O4895" s="124"/>
      <c r="P4895" s="124"/>
      <c r="Q4895" s="124"/>
      <c r="R4895" s="124"/>
      <c r="S4895" s="124"/>
    </row>
    <row r="4896" spans="13:19" x14ac:dyDescent="0.25">
      <c r="M4896" s="8"/>
      <c r="N4896" s="124"/>
      <c r="O4896" s="124"/>
      <c r="P4896" s="124"/>
      <c r="Q4896" s="124"/>
      <c r="R4896" s="124"/>
      <c r="S4896" s="124"/>
    </row>
    <row r="4897" spans="13:19" x14ac:dyDescent="0.25">
      <c r="M4897" s="8"/>
      <c r="N4897" s="124"/>
      <c r="O4897" s="124"/>
      <c r="P4897" s="124"/>
      <c r="Q4897" s="124"/>
      <c r="R4897" s="124"/>
      <c r="S4897" s="124"/>
    </row>
    <row r="4898" spans="13:19" x14ac:dyDescent="0.25">
      <c r="M4898" s="8"/>
      <c r="N4898" s="124"/>
      <c r="O4898" s="124"/>
      <c r="P4898" s="124"/>
      <c r="Q4898" s="124"/>
      <c r="R4898" s="124"/>
      <c r="S4898" s="124"/>
    </row>
    <row r="4899" spans="13:19" x14ac:dyDescent="0.25">
      <c r="M4899" s="8"/>
      <c r="N4899" s="124"/>
      <c r="O4899" s="124"/>
      <c r="P4899" s="124"/>
      <c r="Q4899" s="124"/>
      <c r="R4899" s="124"/>
      <c r="S4899" s="124"/>
    </row>
    <row r="4900" spans="13:19" x14ac:dyDescent="0.25">
      <c r="M4900" s="8"/>
      <c r="N4900" s="124"/>
      <c r="O4900" s="124"/>
      <c r="P4900" s="124"/>
      <c r="Q4900" s="124"/>
      <c r="R4900" s="124"/>
      <c r="S4900" s="124"/>
    </row>
    <row r="4901" spans="13:19" x14ac:dyDescent="0.25">
      <c r="M4901" s="8"/>
      <c r="N4901" s="124"/>
      <c r="O4901" s="124"/>
      <c r="P4901" s="124"/>
      <c r="Q4901" s="124"/>
      <c r="R4901" s="124"/>
      <c r="S4901" s="124"/>
    </row>
    <row r="4902" spans="13:19" x14ac:dyDescent="0.25">
      <c r="M4902" s="8"/>
      <c r="N4902" s="124"/>
      <c r="O4902" s="124"/>
      <c r="P4902" s="124"/>
      <c r="Q4902" s="124"/>
      <c r="R4902" s="124"/>
      <c r="S4902" s="124"/>
    </row>
    <row r="4903" spans="13:19" x14ac:dyDescent="0.25">
      <c r="M4903" s="8"/>
      <c r="N4903" s="124"/>
      <c r="O4903" s="124"/>
      <c r="P4903" s="124"/>
      <c r="Q4903" s="124"/>
      <c r="R4903" s="124"/>
      <c r="S4903" s="124"/>
    </row>
    <row r="4904" spans="13:19" x14ac:dyDescent="0.25">
      <c r="M4904" s="8"/>
      <c r="N4904" s="124"/>
      <c r="O4904" s="124"/>
      <c r="P4904" s="124"/>
      <c r="Q4904" s="124"/>
      <c r="R4904" s="124"/>
      <c r="S4904" s="124"/>
    </row>
    <row r="4905" spans="13:19" x14ac:dyDescent="0.25">
      <c r="M4905" s="8"/>
      <c r="N4905" s="124"/>
      <c r="O4905" s="124"/>
      <c r="P4905" s="124"/>
      <c r="Q4905" s="124"/>
      <c r="R4905" s="124"/>
      <c r="S4905" s="124"/>
    </row>
    <row r="4906" spans="13:19" x14ac:dyDescent="0.25">
      <c r="M4906" s="8"/>
      <c r="N4906" s="124"/>
      <c r="O4906" s="124"/>
      <c r="P4906" s="124"/>
      <c r="Q4906" s="124"/>
      <c r="R4906" s="124"/>
      <c r="S4906" s="124"/>
    </row>
    <row r="4907" spans="13:19" x14ac:dyDescent="0.25">
      <c r="M4907" s="8"/>
      <c r="N4907" s="124"/>
      <c r="O4907" s="124"/>
      <c r="P4907" s="124"/>
      <c r="Q4907" s="124"/>
      <c r="R4907" s="124"/>
      <c r="S4907" s="124"/>
    </row>
    <row r="4908" spans="13:19" x14ac:dyDescent="0.25">
      <c r="M4908" s="8"/>
      <c r="N4908" s="124"/>
      <c r="O4908" s="124"/>
      <c r="P4908" s="124"/>
      <c r="Q4908" s="124"/>
      <c r="R4908" s="124"/>
      <c r="S4908" s="124"/>
    </row>
    <row r="4909" spans="13:19" x14ac:dyDescent="0.25">
      <c r="M4909" s="8"/>
      <c r="N4909" s="124"/>
      <c r="O4909" s="124"/>
      <c r="P4909" s="124"/>
      <c r="Q4909" s="124"/>
      <c r="R4909" s="124"/>
      <c r="S4909" s="124"/>
    </row>
    <row r="4910" spans="13:19" x14ac:dyDescent="0.25">
      <c r="M4910" s="8"/>
      <c r="N4910" s="124"/>
      <c r="O4910" s="124"/>
      <c r="P4910" s="124"/>
      <c r="Q4910" s="124"/>
      <c r="R4910" s="124"/>
      <c r="S4910" s="124"/>
    </row>
    <row r="4911" spans="13:19" x14ac:dyDescent="0.25">
      <c r="M4911" s="8"/>
      <c r="N4911" s="124"/>
      <c r="O4911" s="124"/>
      <c r="P4911" s="124"/>
      <c r="Q4911" s="124"/>
      <c r="R4911" s="124"/>
      <c r="S4911" s="124"/>
    </row>
    <row r="4912" spans="13:19" x14ac:dyDescent="0.25">
      <c r="M4912" s="8"/>
      <c r="N4912" s="124"/>
      <c r="O4912" s="124"/>
      <c r="P4912" s="124"/>
      <c r="Q4912" s="124"/>
      <c r="R4912" s="124"/>
      <c r="S4912" s="124"/>
    </row>
    <row r="4913" spans="13:19" x14ac:dyDescent="0.25">
      <c r="M4913" s="8"/>
      <c r="N4913" s="124"/>
      <c r="O4913" s="124"/>
      <c r="P4913" s="124"/>
      <c r="Q4913" s="124"/>
      <c r="R4913" s="124"/>
      <c r="S4913" s="124"/>
    </row>
    <row r="4914" spans="13:19" x14ac:dyDescent="0.25">
      <c r="M4914" s="8"/>
      <c r="N4914" s="124"/>
      <c r="O4914" s="124"/>
      <c r="P4914" s="124"/>
      <c r="Q4914" s="124"/>
      <c r="R4914" s="124"/>
      <c r="S4914" s="124"/>
    </row>
    <row r="4915" spans="13:19" x14ac:dyDescent="0.25">
      <c r="M4915" s="8"/>
      <c r="N4915" s="124"/>
      <c r="O4915" s="124"/>
      <c r="P4915" s="124"/>
      <c r="Q4915" s="124"/>
      <c r="R4915" s="124"/>
      <c r="S4915" s="124"/>
    </row>
    <row r="4916" spans="13:19" x14ac:dyDescent="0.25">
      <c r="M4916" s="8"/>
      <c r="N4916" s="124"/>
      <c r="O4916" s="124"/>
      <c r="P4916" s="124"/>
      <c r="Q4916" s="124"/>
      <c r="R4916" s="124"/>
      <c r="S4916" s="124"/>
    </row>
    <row r="4917" spans="13:19" x14ac:dyDescent="0.25">
      <c r="M4917" s="8"/>
      <c r="N4917" s="124"/>
      <c r="O4917" s="124"/>
      <c r="P4917" s="124"/>
      <c r="Q4917" s="124"/>
      <c r="R4917" s="124"/>
      <c r="S4917" s="124"/>
    </row>
    <row r="4918" spans="13:19" x14ac:dyDescent="0.25">
      <c r="M4918" s="8"/>
      <c r="N4918" s="124"/>
      <c r="O4918" s="124"/>
      <c r="P4918" s="124"/>
      <c r="Q4918" s="124"/>
      <c r="R4918" s="124"/>
      <c r="S4918" s="124"/>
    </row>
    <row r="4919" spans="13:19" x14ac:dyDescent="0.25">
      <c r="M4919" s="8"/>
      <c r="N4919" s="124"/>
      <c r="O4919" s="124"/>
      <c r="P4919" s="124"/>
      <c r="Q4919" s="124"/>
      <c r="R4919" s="124"/>
      <c r="S4919" s="124"/>
    </row>
    <row r="4920" spans="13:19" x14ac:dyDescent="0.25">
      <c r="M4920" s="8"/>
      <c r="N4920" s="124"/>
      <c r="O4920" s="124"/>
      <c r="P4920" s="124"/>
      <c r="Q4920" s="124"/>
      <c r="R4920" s="124"/>
      <c r="S4920" s="124"/>
    </row>
    <row r="4921" spans="13:19" x14ac:dyDescent="0.25">
      <c r="M4921" s="8"/>
      <c r="N4921" s="124"/>
      <c r="O4921" s="124"/>
      <c r="P4921" s="124"/>
      <c r="Q4921" s="124"/>
      <c r="R4921" s="124"/>
      <c r="S4921" s="124"/>
    </row>
    <row r="4922" spans="13:19" x14ac:dyDescent="0.25">
      <c r="M4922" s="8"/>
      <c r="N4922" s="124"/>
      <c r="O4922" s="124"/>
      <c r="P4922" s="124"/>
      <c r="Q4922" s="124"/>
      <c r="R4922" s="124"/>
      <c r="S4922" s="124"/>
    </row>
    <row r="4923" spans="13:19" x14ac:dyDescent="0.25">
      <c r="M4923" s="8"/>
      <c r="N4923" s="124"/>
      <c r="O4923" s="124"/>
      <c r="P4923" s="124"/>
      <c r="Q4923" s="124"/>
      <c r="R4923" s="124"/>
      <c r="S4923" s="124"/>
    </row>
    <row r="4924" spans="13:19" x14ac:dyDescent="0.25">
      <c r="M4924" s="8"/>
      <c r="N4924" s="124"/>
      <c r="O4924" s="124"/>
      <c r="P4924" s="124"/>
      <c r="Q4924" s="124"/>
      <c r="R4924" s="124"/>
      <c r="S4924" s="124"/>
    </row>
    <row r="4925" spans="13:19" x14ac:dyDescent="0.25">
      <c r="M4925" s="8"/>
      <c r="N4925" s="124"/>
      <c r="O4925" s="124"/>
      <c r="P4925" s="124"/>
      <c r="Q4925" s="124"/>
      <c r="R4925" s="124"/>
      <c r="S4925" s="124"/>
    </row>
    <row r="4926" spans="13:19" x14ac:dyDescent="0.25">
      <c r="M4926" s="8"/>
      <c r="N4926" s="124"/>
      <c r="O4926" s="124"/>
      <c r="P4926" s="124"/>
      <c r="Q4926" s="124"/>
      <c r="R4926" s="124"/>
      <c r="S4926" s="124"/>
    </row>
    <row r="4927" spans="13:19" x14ac:dyDescent="0.25">
      <c r="M4927" s="8"/>
      <c r="N4927" s="124"/>
      <c r="O4927" s="124"/>
      <c r="P4927" s="124"/>
      <c r="Q4927" s="124"/>
      <c r="R4927" s="124"/>
      <c r="S4927" s="124"/>
    </row>
    <row r="4928" spans="13:19" x14ac:dyDescent="0.25">
      <c r="M4928" s="8"/>
      <c r="N4928" s="124"/>
      <c r="O4928" s="124"/>
      <c r="P4928" s="124"/>
      <c r="Q4928" s="124"/>
      <c r="R4928" s="124"/>
      <c r="S4928" s="124"/>
    </row>
    <row r="4929" spans="13:19" x14ac:dyDescent="0.25">
      <c r="M4929" s="8"/>
      <c r="N4929" s="124"/>
      <c r="O4929" s="124"/>
      <c r="P4929" s="124"/>
      <c r="Q4929" s="124"/>
      <c r="R4929" s="124"/>
      <c r="S4929" s="124"/>
    </row>
    <row r="4930" spans="13:19" x14ac:dyDescent="0.25">
      <c r="M4930" s="8"/>
      <c r="N4930" s="124"/>
      <c r="O4930" s="124"/>
      <c r="P4930" s="124"/>
      <c r="Q4930" s="124"/>
      <c r="R4930" s="124"/>
      <c r="S4930" s="124"/>
    </row>
    <row r="4931" spans="13:19" x14ac:dyDescent="0.25">
      <c r="M4931" s="8"/>
      <c r="N4931" s="124"/>
      <c r="O4931" s="124"/>
      <c r="P4931" s="124"/>
      <c r="Q4931" s="124"/>
      <c r="R4931" s="124"/>
      <c r="S4931" s="124"/>
    </row>
    <row r="4932" spans="13:19" x14ac:dyDescent="0.25">
      <c r="M4932" s="8"/>
      <c r="N4932" s="124"/>
      <c r="O4932" s="124"/>
      <c r="P4932" s="124"/>
      <c r="Q4932" s="124"/>
      <c r="R4932" s="124"/>
      <c r="S4932" s="124"/>
    </row>
    <row r="4933" spans="13:19" x14ac:dyDescent="0.25">
      <c r="M4933" s="8"/>
      <c r="N4933" s="124"/>
      <c r="O4933" s="124"/>
      <c r="P4933" s="124"/>
      <c r="Q4933" s="124"/>
      <c r="R4933" s="124"/>
      <c r="S4933" s="124"/>
    </row>
    <row r="4934" spans="13:19" x14ac:dyDescent="0.25">
      <c r="M4934" s="8"/>
      <c r="N4934" s="124"/>
      <c r="O4934" s="124"/>
      <c r="P4934" s="124"/>
      <c r="Q4934" s="124"/>
      <c r="R4934" s="124"/>
      <c r="S4934" s="124"/>
    </row>
    <row r="4935" spans="13:19" x14ac:dyDescent="0.25">
      <c r="M4935" s="8"/>
      <c r="N4935" s="124"/>
      <c r="O4935" s="124"/>
      <c r="P4935" s="124"/>
      <c r="Q4935" s="124"/>
      <c r="R4935" s="124"/>
      <c r="S4935" s="124"/>
    </row>
    <row r="4936" spans="13:19" x14ac:dyDescent="0.25">
      <c r="M4936" s="8"/>
      <c r="N4936" s="124"/>
      <c r="O4936" s="124"/>
      <c r="P4936" s="124"/>
      <c r="Q4936" s="124"/>
      <c r="R4936" s="124"/>
      <c r="S4936" s="124"/>
    </row>
    <row r="4937" spans="13:19" x14ac:dyDescent="0.25">
      <c r="M4937" s="8"/>
      <c r="N4937" s="124"/>
      <c r="O4937" s="124"/>
      <c r="P4937" s="124"/>
      <c r="Q4937" s="124"/>
      <c r="R4937" s="124"/>
      <c r="S4937" s="124"/>
    </row>
    <row r="4938" spans="13:19" x14ac:dyDescent="0.25">
      <c r="M4938" s="8"/>
      <c r="N4938" s="124"/>
      <c r="O4938" s="124"/>
      <c r="P4938" s="124"/>
      <c r="Q4938" s="124"/>
      <c r="R4938" s="124"/>
      <c r="S4938" s="124"/>
    </row>
    <row r="4939" spans="13:19" x14ac:dyDescent="0.25">
      <c r="M4939" s="8"/>
      <c r="N4939" s="124"/>
      <c r="O4939" s="124"/>
      <c r="P4939" s="124"/>
      <c r="Q4939" s="124"/>
      <c r="R4939" s="124"/>
      <c r="S4939" s="124"/>
    </row>
    <row r="4940" spans="13:19" x14ac:dyDescent="0.25">
      <c r="M4940" s="8"/>
      <c r="N4940" s="124"/>
      <c r="O4940" s="124"/>
      <c r="P4940" s="124"/>
      <c r="Q4940" s="124"/>
      <c r="R4940" s="124"/>
      <c r="S4940" s="124"/>
    </row>
    <row r="4941" spans="13:19" x14ac:dyDescent="0.25">
      <c r="M4941" s="8"/>
      <c r="N4941" s="124"/>
      <c r="O4941" s="124"/>
      <c r="P4941" s="124"/>
      <c r="Q4941" s="124"/>
      <c r="R4941" s="124"/>
      <c r="S4941" s="124"/>
    </row>
    <row r="4942" spans="13:19" x14ac:dyDescent="0.25">
      <c r="M4942" s="8"/>
      <c r="N4942" s="124"/>
      <c r="O4942" s="124"/>
      <c r="P4942" s="124"/>
      <c r="Q4942" s="124"/>
      <c r="R4942" s="124"/>
      <c r="S4942" s="124"/>
    </row>
    <row r="4943" spans="13:19" x14ac:dyDescent="0.25">
      <c r="M4943" s="8"/>
      <c r="N4943" s="124"/>
      <c r="O4943" s="124"/>
      <c r="P4943" s="124"/>
      <c r="Q4943" s="124"/>
      <c r="R4943" s="124"/>
      <c r="S4943" s="124"/>
    </row>
    <row r="4944" spans="13:19" x14ac:dyDescent="0.25">
      <c r="M4944" s="8"/>
      <c r="N4944" s="124"/>
      <c r="O4944" s="124"/>
      <c r="P4944" s="124"/>
      <c r="Q4944" s="124"/>
      <c r="R4944" s="124"/>
      <c r="S4944" s="124"/>
    </row>
    <row r="4945" spans="13:19" x14ac:dyDescent="0.25">
      <c r="M4945" s="8"/>
      <c r="N4945" s="124"/>
      <c r="O4945" s="124"/>
      <c r="P4945" s="124"/>
      <c r="Q4945" s="124"/>
      <c r="R4945" s="124"/>
      <c r="S4945" s="124"/>
    </row>
    <row r="4946" spans="13:19" x14ac:dyDescent="0.25">
      <c r="M4946" s="8"/>
      <c r="N4946" s="124"/>
      <c r="O4946" s="124"/>
      <c r="P4946" s="124"/>
      <c r="Q4946" s="124"/>
      <c r="R4946" s="124"/>
      <c r="S4946" s="124"/>
    </row>
    <row r="4947" spans="13:19" x14ac:dyDescent="0.25">
      <c r="M4947" s="8"/>
      <c r="N4947" s="124"/>
      <c r="O4947" s="124"/>
      <c r="P4947" s="124"/>
      <c r="Q4947" s="124"/>
      <c r="R4947" s="124"/>
      <c r="S4947" s="124"/>
    </row>
    <row r="4948" spans="13:19" x14ac:dyDescent="0.25">
      <c r="M4948" s="8"/>
      <c r="N4948" s="124"/>
      <c r="O4948" s="124"/>
      <c r="P4948" s="124"/>
      <c r="Q4948" s="124"/>
      <c r="R4948" s="124"/>
      <c r="S4948" s="124"/>
    </row>
    <row r="4949" spans="13:19" x14ac:dyDescent="0.25">
      <c r="M4949" s="8"/>
      <c r="N4949" s="124"/>
      <c r="O4949" s="124"/>
      <c r="P4949" s="124"/>
      <c r="Q4949" s="124"/>
      <c r="R4949" s="124"/>
      <c r="S4949" s="124"/>
    </row>
    <row r="4950" spans="13:19" x14ac:dyDescent="0.25">
      <c r="M4950" s="8"/>
      <c r="N4950" s="124"/>
      <c r="O4950" s="124"/>
      <c r="P4950" s="124"/>
      <c r="Q4950" s="124"/>
      <c r="R4950" s="124"/>
      <c r="S4950" s="124"/>
    </row>
    <row r="4951" spans="13:19" x14ac:dyDescent="0.25">
      <c r="M4951" s="8"/>
      <c r="N4951" s="124"/>
      <c r="O4951" s="124"/>
      <c r="P4951" s="124"/>
      <c r="Q4951" s="124"/>
      <c r="R4951" s="124"/>
      <c r="S4951" s="124"/>
    </row>
    <row r="4952" spans="13:19" x14ac:dyDescent="0.25">
      <c r="M4952" s="8"/>
      <c r="N4952" s="124"/>
      <c r="O4952" s="124"/>
      <c r="P4952" s="124"/>
      <c r="Q4952" s="124"/>
      <c r="R4952" s="124"/>
      <c r="S4952" s="124"/>
    </row>
    <row r="4953" spans="13:19" x14ac:dyDescent="0.25">
      <c r="M4953" s="8"/>
      <c r="N4953" s="124"/>
      <c r="O4953" s="124"/>
      <c r="P4953" s="124"/>
      <c r="Q4953" s="124"/>
      <c r="R4953" s="124"/>
      <c r="S4953" s="124"/>
    </row>
    <row r="4954" spans="13:19" x14ac:dyDescent="0.25">
      <c r="M4954" s="8"/>
      <c r="N4954" s="124"/>
      <c r="O4954" s="124"/>
      <c r="P4954" s="124"/>
      <c r="Q4954" s="124"/>
      <c r="R4954" s="124"/>
      <c r="S4954" s="124"/>
    </row>
    <row r="4955" spans="13:19" x14ac:dyDescent="0.25">
      <c r="M4955" s="8"/>
      <c r="N4955" s="124"/>
      <c r="O4955" s="124"/>
      <c r="P4955" s="124"/>
      <c r="Q4955" s="124"/>
      <c r="R4955" s="124"/>
      <c r="S4955" s="124"/>
    </row>
    <row r="4956" spans="13:19" x14ac:dyDescent="0.25">
      <c r="M4956" s="8"/>
      <c r="N4956" s="124"/>
      <c r="O4956" s="124"/>
      <c r="P4956" s="124"/>
      <c r="Q4956" s="124"/>
      <c r="R4956" s="124"/>
      <c r="S4956" s="124"/>
    </row>
    <row r="4957" spans="13:19" x14ac:dyDescent="0.25">
      <c r="M4957" s="8"/>
      <c r="N4957" s="124"/>
      <c r="O4957" s="124"/>
      <c r="P4957" s="124"/>
      <c r="Q4957" s="124"/>
      <c r="R4957" s="124"/>
      <c r="S4957" s="124"/>
    </row>
    <row r="4958" spans="13:19" x14ac:dyDescent="0.25">
      <c r="M4958" s="8"/>
      <c r="N4958" s="124"/>
      <c r="O4958" s="124"/>
      <c r="P4958" s="124"/>
      <c r="Q4958" s="124"/>
      <c r="R4958" s="124"/>
      <c r="S4958" s="124"/>
    </row>
    <row r="4959" spans="13:19" x14ac:dyDescent="0.25">
      <c r="M4959" s="8"/>
      <c r="N4959" s="124"/>
      <c r="O4959" s="124"/>
      <c r="P4959" s="124"/>
      <c r="Q4959" s="124"/>
      <c r="R4959" s="124"/>
      <c r="S4959" s="124"/>
    </row>
    <row r="4960" spans="13:19" x14ac:dyDescent="0.25">
      <c r="M4960" s="8"/>
      <c r="N4960" s="124"/>
      <c r="O4960" s="124"/>
      <c r="P4960" s="124"/>
      <c r="Q4960" s="124"/>
      <c r="R4960" s="124"/>
      <c r="S4960" s="124"/>
    </row>
    <row r="4961" spans="13:19" x14ac:dyDescent="0.25">
      <c r="M4961" s="8"/>
      <c r="N4961" s="124"/>
      <c r="O4961" s="124"/>
      <c r="P4961" s="124"/>
      <c r="Q4961" s="124"/>
      <c r="R4961" s="124"/>
      <c r="S4961" s="124"/>
    </row>
    <row r="4962" spans="13:19" x14ac:dyDescent="0.25">
      <c r="M4962" s="8"/>
      <c r="N4962" s="124"/>
      <c r="O4962" s="124"/>
      <c r="P4962" s="124"/>
      <c r="Q4962" s="124"/>
      <c r="R4962" s="124"/>
      <c r="S4962" s="124"/>
    </row>
    <row r="4963" spans="13:19" x14ac:dyDescent="0.25">
      <c r="M4963" s="8"/>
      <c r="N4963" s="124"/>
      <c r="O4963" s="124"/>
      <c r="P4963" s="124"/>
      <c r="Q4963" s="124"/>
      <c r="R4963" s="124"/>
      <c r="S4963" s="124"/>
    </row>
    <row r="4964" spans="13:19" x14ac:dyDescent="0.25">
      <c r="M4964" s="8"/>
      <c r="N4964" s="124"/>
      <c r="O4964" s="124"/>
      <c r="P4964" s="124"/>
      <c r="Q4964" s="124"/>
      <c r="R4964" s="124"/>
      <c r="S4964" s="124"/>
    </row>
    <row r="4965" spans="13:19" x14ac:dyDescent="0.25">
      <c r="M4965" s="8"/>
      <c r="N4965" s="124"/>
      <c r="O4965" s="124"/>
      <c r="P4965" s="124"/>
      <c r="Q4965" s="124"/>
      <c r="R4965" s="124"/>
      <c r="S4965" s="124"/>
    </row>
    <row r="4966" spans="13:19" x14ac:dyDescent="0.25">
      <c r="M4966" s="8"/>
      <c r="N4966" s="124"/>
      <c r="O4966" s="124"/>
      <c r="P4966" s="124"/>
      <c r="Q4966" s="124"/>
      <c r="R4966" s="124"/>
      <c r="S4966" s="124"/>
    </row>
    <row r="4967" spans="13:19" x14ac:dyDescent="0.25">
      <c r="M4967" s="8"/>
      <c r="N4967" s="124"/>
      <c r="O4967" s="124"/>
      <c r="P4967" s="124"/>
      <c r="Q4967" s="124"/>
      <c r="R4967" s="124"/>
      <c r="S4967" s="124"/>
    </row>
    <row r="4968" spans="13:19" x14ac:dyDescent="0.25">
      <c r="M4968" s="8"/>
      <c r="N4968" s="124"/>
      <c r="O4968" s="124"/>
      <c r="P4968" s="124"/>
      <c r="Q4968" s="124"/>
      <c r="R4968" s="124"/>
      <c r="S4968" s="124"/>
    </row>
    <row r="4969" spans="13:19" x14ac:dyDescent="0.25">
      <c r="M4969" s="8"/>
      <c r="N4969" s="124"/>
      <c r="O4969" s="124"/>
      <c r="P4969" s="124"/>
      <c r="Q4969" s="124"/>
      <c r="R4969" s="124"/>
      <c r="S4969" s="124"/>
    </row>
    <row r="4970" spans="13:19" x14ac:dyDescent="0.25">
      <c r="M4970" s="8"/>
      <c r="N4970" s="124"/>
      <c r="O4970" s="124"/>
      <c r="P4970" s="124"/>
      <c r="Q4970" s="124"/>
      <c r="R4970" s="124"/>
      <c r="S4970" s="124"/>
    </row>
    <row r="4971" spans="13:19" x14ac:dyDescent="0.25">
      <c r="M4971" s="8"/>
      <c r="N4971" s="124"/>
      <c r="O4971" s="124"/>
      <c r="P4971" s="124"/>
      <c r="Q4971" s="124"/>
      <c r="R4971" s="124"/>
      <c r="S4971" s="124"/>
    </row>
    <row r="4972" spans="13:19" x14ac:dyDescent="0.25">
      <c r="M4972" s="8"/>
      <c r="N4972" s="124"/>
      <c r="O4972" s="124"/>
      <c r="P4972" s="124"/>
      <c r="Q4972" s="124"/>
      <c r="R4972" s="124"/>
      <c r="S4972" s="124"/>
    </row>
    <row r="4973" spans="13:19" x14ac:dyDescent="0.25">
      <c r="M4973" s="8"/>
      <c r="N4973" s="124"/>
      <c r="O4973" s="124"/>
      <c r="P4973" s="124"/>
      <c r="Q4973" s="124"/>
      <c r="R4973" s="124"/>
      <c r="S4973" s="124"/>
    </row>
    <row r="4974" spans="13:19" x14ac:dyDescent="0.25">
      <c r="M4974" s="8"/>
      <c r="N4974" s="124"/>
      <c r="O4974" s="124"/>
      <c r="P4974" s="124"/>
      <c r="Q4974" s="124"/>
      <c r="R4974" s="124"/>
      <c r="S4974" s="124"/>
    </row>
    <row r="4975" spans="13:19" x14ac:dyDescent="0.25">
      <c r="M4975" s="8"/>
      <c r="N4975" s="124"/>
      <c r="O4975" s="124"/>
      <c r="P4975" s="124"/>
      <c r="Q4975" s="124"/>
      <c r="R4975" s="124"/>
      <c r="S4975" s="124"/>
    </row>
    <row r="4976" spans="13:19" x14ac:dyDescent="0.25">
      <c r="M4976" s="8"/>
      <c r="N4976" s="124"/>
      <c r="O4976" s="124"/>
      <c r="P4976" s="124"/>
      <c r="Q4976" s="124"/>
      <c r="R4976" s="124"/>
      <c r="S4976" s="124"/>
    </row>
    <row r="4977" spans="13:19" x14ac:dyDescent="0.25">
      <c r="M4977" s="8"/>
      <c r="N4977" s="124"/>
      <c r="O4977" s="124"/>
      <c r="P4977" s="124"/>
      <c r="Q4977" s="124"/>
      <c r="R4977" s="124"/>
      <c r="S4977" s="124"/>
    </row>
    <row r="4978" spans="13:19" x14ac:dyDescent="0.25">
      <c r="M4978" s="8"/>
      <c r="N4978" s="124"/>
      <c r="O4978" s="124"/>
      <c r="P4978" s="124"/>
      <c r="Q4978" s="124"/>
      <c r="R4978" s="124"/>
      <c r="S4978" s="124"/>
    </row>
    <row r="4979" spans="13:19" x14ac:dyDescent="0.25">
      <c r="M4979" s="8"/>
      <c r="N4979" s="124"/>
      <c r="O4979" s="124"/>
      <c r="P4979" s="124"/>
      <c r="Q4979" s="124"/>
      <c r="R4979" s="124"/>
      <c r="S4979" s="124"/>
    </row>
    <row r="4980" spans="13:19" x14ac:dyDescent="0.25">
      <c r="M4980" s="8"/>
      <c r="N4980" s="124"/>
      <c r="O4980" s="124"/>
      <c r="P4980" s="124"/>
      <c r="Q4980" s="124"/>
      <c r="R4980" s="124"/>
      <c r="S4980" s="124"/>
    </row>
    <row r="4981" spans="13:19" x14ac:dyDescent="0.25">
      <c r="M4981" s="8"/>
      <c r="N4981" s="124"/>
      <c r="O4981" s="124"/>
      <c r="P4981" s="124"/>
      <c r="Q4981" s="124"/>
      <c r="R4981" s="124"/>
      <c r="S4981" s="124"/>
    </row>
    <row r="4982" spans="13:19" x14ac:dyDescent="0.25">
      <c r="M4982" s="8"/>
      <c r="N4982" s="124"/>
      <c r="O4982" s="124"/>
      <c r="P4982" s="124"/>
      <c r="Q4982" s="124"/>
      <c r="R4982" s="124"/>
      <c r="S4982" s="124"/>
    </row>
    <row r="4983" spans="13:19" x14ac:dyDescent="0.25">
      <c r="M4983" s="8"/>
      <c r="N4983" s="124"/>
      <c r="O4983" s="124"/>
      <c r="P4983" s="124"/>
      <c r="Q4983" s="124"/>
      <c r="R4983" s="124"/>
      <c r="S4983" s="124"/>
    </row>
    <row r="4984" spans="13:19" x14ac:dyDescent="0.25">
      <c r="M4984" s="8"/>
      <c r="N4984" s="124"/>
      <c r="O4984" s="124"/>
      <c r="P4984" s="124"/>
      <c r="Q4984" s="124"/>
      <c r="R4984" s="124"/>
      <c r="S4984" s="124"/>
    </row>
    <row r="4985" spans="13:19" x14ac:dyDescent="0.25">
      <c r="M4985" s="8"/>
      <c r="N4985" s="124"/>
      <c r="O4985" s="124"/>
      <c r="P4985" s="124"/>
      <c r="Q4985" s="124"/>
      <c r="R4985" s="124"/>
      <c r="S4985" s="124"/>
    </row>
    <row r="4986" spans="13:19" x14ac:dyDescent="0.25">
      <c r="M4986" s="8"/>
      <c r="N4986" s="124"/>
      <c r="O4986" s="124"/>
      <c r="P4986" s="124"/>
      <c r="Q4986" s="124"/>
      <c r="R4986" s="124"/>
      <c r="S4986" s="124"/>
    </row>
    <row r="4987" spans="13:19" x14ac:dyDescent="0.25">
      <c r="M4987" s="8"/>
      <c r="N4987" s="124"/>
      <c r="O4987" s="124"/>
      <c r="P4987" s="124"/>
      <c r="Q4987" s="124"/>
      <c r="R4987" s="124"/>
      <c r="S4987" s="124"/>
    </row>
    <row r="4988" spans="13:19" x14ac:dyDescent="0.25">
      <c r="M4988" s="8"/>
      <c r="N4988" s="124"/>
      <c r="O4988" s="124"/>
      <c r="P4988" s="124"/>
      <c r="Q4988" s="124"/>
      <c r="R4988" s="124"/>
      <c r="S4988" s="124"/>
    </row>
    <row r="4989" spans="13:19" x14ac:dyDescent="0.25">
      <c r="M4989" s="8"/>
      <c r="N4989" s="124"/>
      <c r="O4989" s="124"/>
      <c r="P4989" s="124"/>
      <c r="Q4989" s="124"/>
      <c r="R4989" s="124"/>
      <c r="S4989" s="124"/>
    </row>
    <row r="4990" spans="13:19" x14ac:dyDescent="0.25">
      <c r="M4990" s="8"/>
      <c r="N4990" s="124"/>
      <c r="O4990" s="124"/>
      <c r="P4990" s="124"/>
      <c r="Q4990" s="124"/>
      <c r="R4990" s="124"/>
      <c r="S4990" s="124"/>
    </row>
    <row r="4991" spans="13:19" x14ac:dyDescent="0.25">
      <c r="M4991" s="8"/>
      <c r="N4991" s="124"/>
      <c r="O4991" s="124"/>
      <c r="P4991" s="124"/>
      <c r="Q4991" s="124"/>
      <c r="R4991" s="124"/>
      <c r="S4991" s="124"/>
    </row>
    <row r="4992" spans="13:19" x14ac:dyDescent="0.25">
      <c r="M4992" s="8"/>
      <c r="N4992" s="124"/>
      <c r="O4992" s="124"/>
      <c r="P4992" s="124"/>
      <c r="Q4992" s="124"/>
      <c r="R4992" s="124"/>
      <c r="S4992" s="124"/>
    </row>
    <row r="4993" spans="13:19" x14ac:dyDescent="0.25">
      <c r="M4993" s="8"/>
      <c r="N4993" s="124"/>
      <c r="O4993" s="124"/>
      <c r="P4993" s="124"/>
      <c r="Q4993" s="124"/>
      <c r="R4993" s="124"/>
      <c r="S4993" s="124"/>
    </row>
    <row r="4994" spans="13:19" x14ac:dyDescent="0.25">
      <c r="M4994" s="8"/>
      <c r="N4994" s="124"/>
      <c r="O4994" s="124"/>
      <c r="P4994" s="124"/>
      <c r="Q4994" s="124"/>
      <c r="R4994" s="124"/>
      <c r="S4994" s="124"/>
    </row>
    <row r="4995" spans="13:19" x14ac:dyDescent="0.25">
      <c r="M4995" s="8"/>
      <c r="N4995" s="124"/>
      <c r="O4995" s="124"/>
      <c r="P4995" s="124"/>
      <c r="Q4995" s="124"/>
      <c r="R4995" s="124"/>
      <c r="S4995" s="124"/>
    </row>
    <row r="4996" spans="13:19" x14ac:dyDescent="0.25">
      <c r="M4996" s="8"/>
      <c r="N4996" s="124"/>
      <c r="O4996" s="124"/>
      <c r="P4996" s="124"/>
      <c r="Q4996" s="124"/>
      <c r="R4996" s="124"/>
      <c r="S4996" s="124"/>
    </row>
    <row r="4997" spans="13:19" x14ac:dyDescent="0.25">
      <c r="M4997" s="8"/>
      <c r="N4997" s="124"/>
      <c r="O4997" s="124"/>
      <c r="P4997" s="124"/>
      <c r="Q4997" s="124"/>
      <c r="R4997" s="124"/>
      <c r="S4997" s="124"/>
    </row>
    <row r="4998" spans="13:19" x14ac:dyDescent="0.25">
      <c r="M4998" s="8"/>
      <c r="N4998" s="124"/>
      <c r="O4998" s="124"/>
      <c r="P4998" s="124"/>
      <c r="Q4998" s="124"/>
      <c r="R4998" s="124"/>
      <c r="S4998" s="124"/>
    </row>
    <row r="4999" spans="13:19" x14ac:dyDescent="0.25">
      <c r="M4999" s="8"/>
      <c r="N4999" s="124"/>
      <c r="O4999" s="124"/>
      <c r="P4999" s="124"/>
      <c r="Q4999" s="124"/>
      <c r="R4999" s="124"/>
      <c r="S4999" s="124"/>
    </row>
    <row r="5000" spans="13:19" x14ac:dyDescent="0.25">
      <c r="M5000" s="8"/>
      <c r="N5000" s="124"/>
      <c r="O5000" s="124"/>
      <c r="P5000" s="124"/>
      <c r="Q5000" s="124"/>
      <c r="R5000" s="124"/>
      <c r="S5000" s="124"/>
    </row>
    <row r="5001" spans="13:19" x14ac:dyDescent="0.25">
      <c r="M5001" s="8"/>
      <c r="N5001" s="124"/>
      <c r="O5001" s="124"/>
      <c r="P5001" s="124"/>
      <c r="Q5001" s="124"/>
      <c r="R5001" s="124"/>
      <c r="S5001" s="124"/>
    </row>
    <row r="5002" spans="13:19" x14ac:dyDescent="0.25">
      <c r="M5002" s="8"/>
      <c r="N5002" s="124"/>
      <c r="O5002" s="124"/>
      <c r="P5002" s="124"/>
      <c r="Q5002" s="124"/>
      <c r="R5002" s="124"/>
      <c r="S5002" s="124"/>
    </row>
    <row r="5003" spans="13:19" x14ac:dyDescent="0.25">
      <c r="M5003" s="8"/>
      <c r="N5003" s="124"/>
      <c r="O5003" s="124"/>
      <c r="P5003" s="124"/>
      <c r="Q5003" s="124"/>
      <c r="R5003" s="124"/>
      <c r="S5003" s="124"/>
    </row>
    <row r="5004" spans="13:19" x14ac:dyDescent="0.25">
      <c r="M5004" s="8"/>
      <c r="N5004" s="124"/>
      <c r="O5004" s="124"/>
      <c r="P5004" s="124"/>
      <c r="Q5004" s="124"/>
      <c r="R5004" s="124"/>
      <c r="S5004" s="124"/>
    </row>
    <row r="5005" spans="13:19" x14ac:dyDescent="0.25">
      <c r="M5005" s="8"/>
      <c r="N5005" s="124"/>
      <c r="O5005" s="124"/>
      <c r="P5005" s="124"/>
      <c r="Q5005" s="124"/>
      <c r="R5005" s="124"/>
      <c r="S5005" s="124"/>
    </row>
    <row r="5006" spans="13:19" x14ac:dyDescent="0.25">
      <c r="M5006" s="8"/>
      <c r="N5006" s="124"/>
      <c r="O5006" s="124"/>
      <c r="P5006" s="124"/>
      <c r="Q5006" s="124"/>
      <c r="R5006" s="124"/>
      <c r="S5006" s="124"/>
    </row>
    <row r="5007" spans="13:19" x14ac:dyDescent="0.25">
      <c r="M5007" s="8"/>
      <c r="N5007" s="124"/>
      <c r="O5007" s="124"/>
      <c r="P5007" s="124"/>
      <c r="Q5007" s="124"/>
      <c r="R5007" s="124"/>
      <c r="S5007" s="124"/>
    </row>
    <row r="5008" spans="13:19" x14ac:dyDescent="0.25">
      <c r="M5008" s="8"/>
      <c r="N5008" s="124"/>
      <c r="O5008" s="124"/>
      <c r="P5008" s="124"/>
      <c r="Q5008" s="124"/>
      <c r="R5008" s="124"/>
      <c r="S5008" s="124"/>
    </row>
    <row r="5009" spans="13:19" x14ac:dyDescent="0.25">
      <c r="M5009" s="8"/>
      <c r="N5009" s="124"/>
      <c r="O5009" s="124"/>
      <c r="P5009" s="124"/>
      <c r="Q5009" s="124"/>
      <c r="R5009" s="124"/>
      <c r="S5009" s="124"/>
    </row>
    <row r="5010" spans="13:19" x14ac:dyDescent="0.25">
      <c r="M5010" s="8"/>
      <c r="N5010" s="124"/>
      <c r="O5010" s="124"/>
      <c r="P5010" s="124"/>
      <c r="Q5010" s="124"/>
      <c r="R5010" s="124"/>
      <c r="S5010" s="124"/>
    </row>
    <row r="5011" spans="13:19" x14ac:dyDescent="0.25">
      <c r="M5011" s="8"/>
      <c r="N5011" s="124"/>
      <c r="O5011" s="124"/>
      <c r="P5011" s="124"/>
      <c r="Q5011" s="124"/>
      <c r="R5011" s="124"/>
      <c r="S5011" s="124"/>
    </row>
    <row r="5012" spans="13:19" x14ac:dyDescent="0.25">
      <c r="M5012" s="8"/>
      <c r="N5012" s="124"/>
      <c r="O5012" s="124"/>
      <c r="P5012" s="124"/>
      <c r="Q5012" s="124"/>
      <c r="R5012" s="124"/>
      <c r="S5012" s="124"/>
    </row>
    <row r="5013" spans="13:19" x14ac:dyDescent="0.25">
      <c r="M5013" s="8"/>
      <c r="N5013" s="124"/>
      <c r="O5013" s="124"/>
      <c r="P5013" s="124"/>
      <c r="Q5013" s="124"/>
      <c r="R5013" s="124"/>
      <c r="S5013" s="124"/>
    </row>
    <row r="5014" spans="13:19" x14ac:dyDescent="0.25">
      <c r="M5014" s="8"/>
      <c r="N5014" s="124"/>
      <c r="O5014" s="124"/>
      <c r="P5014" s="124"/>
      <c r="Q5014" s="124"/>
      <c r="R5014" s="124"/>
      <c r="S5014" s="124"/>
    </row>
    <row r="5015" spans="13:19" x14ac:dyDescent="0.25">
      <c r="M5015" s="8"/>
      <c r="N5015" s="124"/>
      <c r="O5015" s="124"/>
      <c r="P5015" s="124"/>
      <c r="Q5015" s="124"/>
      <c r="R5015" s="124"/>
      <c r="S5015" s="124"/>
    </row>
    <row r="5016" spans="13:19" x14ac:dyDescent="0.25">
      <c r="M5016" s="8"/>
      <c r="N5016" s="124"/>
      <c r="O5016" s="124"/>
      <c r="P5016" s="124"/>
      <c r="Q5016" s="124"/>
      <c r="R5016" s="124"/>
      <c r="S5016" s="124"/>
    </row>
    <row r="5017" spans="13:19" x14ac:dyDescent="0.25">
      <c r="M5017" s="8"/>
      <c r="N5017" s="124"/>
      <c r="O5017" s="124"/>
      <c r="P5017" s="124"/>
      <c r="Q5017" s="124"/>
      <c r="R5017" s="124"/>
      <c r="S5017" s="124"/>
    </row>
    <row r="5018" spans="13:19" x14ac:dyDescent="0.25">
      <c r="M5018" s="8"/>
      <c r="N5018" s="124"/>
      <c r="O5018" s="124"/>
      <c r="P5018" s="124"/>
      <c r="Q5018" s="124"/>
      <c r="R5018" s="124"/>
      <c r="S5018" s="124"/>
    </row>
    <row r="5019" spans="13:19" x14ac:dyDescent="0.25">
      <c r="M5019" s="8"/>
      <c r="N5019" s="124"/>
      <c r="O5019" s="124"/>
      <c r="P5019" s="124"/>
      <c r="Q5019" s="124"/>
      <c r="R5019" s="124"/>
      <c r="S5019" s="124"/>
    </row>
    <row r="5020" spans="13:19" x14ac:dyDescent="0.25">
      <c r="M5020" s="8"/>
      <c r="N5020" s="124"/>
      <c r="O5020" s="124"/>
      <c r="P5020" s="124"/>
      <c r="Q5020" s="124"/>
      <c r="R5020" s="124"/>
      <c r="S5020" s="124"/>
    </row>
    <row r="5021" spans="13:19" x14ac:dyDescent="0.25">
      <c r="M5021" s="8"/>
      <c r="N5021" s="124"/>
      <c r="O5021" s="124"/>
      <c r="P5021" s="124"/>
      <c r="Q5021" s="124"/>
      <c r="R5021" s="124"/>
      <c r="S5021" s="124"/>
    </row>
    <row r="5022" spans="13:19" x14ac:dyDescent="0.25">
      <c r="M5022" s="8"/>
      <c r="N5022" s="124"/>
      <c r="O5022" s="124"/>
      <c r="P5022" s="124"/>
      <c r="Q5022" s="124"/>
      <c r="R5022" s="124"/>
      <c r="S5022" s="124"/>
    </row>
    <row r="5023" spans="13:19" x14ac:dyDescent="0.25">
      <c r="M5023" s="8"/>
      <c r="N5023" s="124"/>
      <c r="O5023" s="124"/>
      <c r="P5023" s="124"/>
      <c r="Q5023" s="124"/>
      <c r="R5023" s="124"/>
      <c r="S5023" s="124"/>
    </row>
    <row r="5024" spans="13:19" x14ac:dyDescent="0.25">
      <c r="M5024" s="8"/>
      <c r="N5024" s="124"/>
      <c r="O5024" s="124"/>
      <c r="P5024" s="124"/>
      <c r="Q5024" s="124"/>
      <c r="R5024" s="124"/>
      <c r="S5024" s="124"/>
    </row>
    <row r="5025" spans="13:19" x14ac:dyDescent="0.25">
      <c r="M5025" s="8"/>
      <c r="N5025" s="124"/>
      <c r="O5025" s="124"/>
      <c r="P5025" s="124"/>
      <c r="Q5025" s="124"/>
      <c r="R5025" s="124"/>
      <c r="S5025" s="124"/>
    </row>
    <row r="5026" spans="13:19" x14ac:dyDescent="0.25">
      <c r="M5026" s="8"/>
      <c r="N5026" s="124"/>
      <c r="O5026" s="124"/>
      <c r="P5026" s="124"/>
      <c r="Q5026" s="124"/>
      <c r="R5026" s="124"/>
      <c r="S5026" s="124"/>
    </row>
    <row r="5027" spans="13:19" x14ac:dyDescent="0.25">
      <c r="M5027" s="8"/>
      <c r="N5027" s="124"/>
      <c r="O5027" s="124"/>
      <c r="P5027" s="124"/>
      <c r="Q5027" s="124"/>
      <c r="R5027" s="124"/>
      <c r="S5027" s="124"/>
    </row>
    <row r="5028" spans="13:19" x14ac:dyDescent="0.25">
      <c r="M5028" s="8"/>
      <c r="N5028" s="124"/>
      <c r="O5028" s="124"/>
      <c r="P5028" s="124"/>
      <c r="Q5028" s="124"/>
      <c r="R5028" s="124"/>
      <c r="S5028" s="124"/>
    </row>
    <row r="5029" spans="13:19" x14ac:dyDescent="0.25">
      <c r="M5029" s="8"/>
      <c r="N5029" s="124"/>
      <c r="O5029" s="124"/>
      <c r="P5029" s="124"/>
      <c r="Q5029" s="124"/>
      <c r="R5029" s="124"/>
      <c r="S5029" s="124"/>
    </row>
    <row r="5030" spans="13:19" x14ac:dyDescent="0.25">
      <c r="M5030" s="8"/>
      <c r="N5030" s="124"/>
      <c r="O5030" s="124"/>
      <c r="P5030" s="124"/>
      <c r="Q5030" s="124"/>
      <c r="R5030" s="124"/>
      <c r="S5030" s="124"/>
    </row>
    <row r="5031" spans="13:19" x14ac:dyDescent="0.25">
      <c r="M5031" s="8"/>
      <c r="N5031" s="124"/>
      <c r="O5031" s="124"/>
      <c r="P5031" s="124"/>
      <c r="Q5031" s="124"/>
      <c r="R5031" s="124"/>
      <c r="S5031" s="124"/>
    </row>
    <row r="5032" spans="13:19" x14ac:dyDescent="0.25">
      <c r="M5032" s="8"/>
      <c r="N5032" s="124"/>
      <c r="O5032" s="124"/>
      <c r="P5032" s="124"/>
      <c r="Q5032" s="124"/>
      <c r="R5032" s="124"/>
      <c r="S5032" s="124"/>
    </row>
    <row r="5033" spans="13:19" x14ac:dyDescent="0.25">
      <c r="M5033" s="8"/>
      <c r="N5033" s="124"/>
      <c r="O5033" s="124"/>
      <c r="P5033" s="124"/>
      <c r="Q5033" s="124"/>
      <c r="R5033" s="124"/>
      <c r="S5033" s="124"/>
    </row>
    <row r="5034" spans="13:19" x14ac:dyDescent="0.25">
      <c r="M5034" s="8"/>
      <c r="N5034" s="124"/>
      <c r="O5034" s="124"/>
      <c r="P5034" s="124"/>
      <c r="Q5034" s="124"/>
      <c r="R5034" s="124"/>
      <c r="S5034" s="124"/>
    </row>
    <row r="5035" spans="13:19" x14ac:dyDescent="0.25">
      <c r="M5035" s="8"/>
      <c r="N5035" s="124"/>
      <c r="O5035" s="124"/>
      <c r="P5035" s="124"/>
      <c r="Q5035" s="124"/>
      <c r="R5035" s="124"/>
      <c r="S5035" s="124"/>
    </row>
    <row r="5036" spans="13:19" x14ac:dyDescent="0.25">
      <c r="M5036" s="8"/>
      <c r="N5036" s="124"/>
      <c r="O5036" s="124"/>
      <c r="P5036" s="124"/>
      <c r="Q5036" s="124"/>
      <c r="R5036" s="124"/>
      <c r="S5036" s="124"/>
    </row>
    <row r="5037" spans="13:19" x14ac:dyDescent="0.25">
      <c r="M5037" s="8"/>
      <c r="N5037" s="124"/>
      <c r="O5037" s="124"/>
      <c r="P5037" s="124"/>
      <c r="Q5037" s="124"/>
      <c r="R5037" s="124"/>
      <c r="S5037" s="124"/>
    </row>
    <row r="5038" spans="13:19" x14ac:dyDescent="0.25">
      <c r="M5038" s="8"/>
      <c r="N5038" s="124"/>
      <c r="O5038" s="124"/>
      <c r="P5038" s="124"/>
      <c r="Q5038" s="124"/>
      <c r="R5038" s="124"/>
      <c r="S5038" s="124"/>
    </row>
    <row r="5039" spans="13:19" x14ac:dyDescent="0.25">
      <c r="M5039" s="8"/>
      <c r="N5039" s="124"/>
      <c r="O5039" s="124"/>
      <c r="P5039" s="124"/>
      <c r="Q5039" s="124"/>
      <c r="R5039" s="124"/>
      <c r="S5039" s="124"/>
    </row>
    <row r="5040" spans="13:19" x14ac:dyDescent="0.25">
      <c r="M5040" s="8"/>
      <c r="N5040" s="124"/>
      <c r="O5040" s="124"/>
      <c r="P5040" s="124"/>
      <c r="Q5040" s="124"/>
      <c r="R5040" s="124"/>
      <c r="S5040" s="124"/>
    </row>
    <row r="5041" spans="13:19" x14ac:dyDescent="0.25">
      <c r="M5041" s="8"/>
      <c r="N5041" s="124"/>
      <c r="O5041" s="124"/>
      <c r="P5041" s="124"/>
      <c r="Q5041" s="124"/>
      <c r="R5041" s="124"/>
      <c r="S5041" s="124"/>
    </row>
    <row r="5042" spans="13:19" x14ac:dyDescent="0.25">
      <c r="M5042" s="8"/>
      <c r="N5042" s="124"/>
      <c r="O5042" s="124"/>
      <c r="P5042" s="124"/>
      <c r="Q5042" s="124"/>
      <c r="R5042" s="124"/>
      <c r="S5042" s="124"/>
    </row>
    <row r="5043" spans="13:19" x14ac:dyDescent="0.25">
      <c r="M5043" s="8"/>
      <c r="N5043" s="124"/>
      <c r="O5043" s="124"/>
      <c r="P5043" s="124"/>
      <c r="Q5043" s="124"/>
      <c r="R5043" s="124"/>
      <c r="S5043" s="124"/>
    </row>
    <row r="5044" spans="13:19" x14ac:dyDescent="0.25">
      <c r="M5044" s="8"/>
      <c r="N5044" s="124"/>
      <c r="O5044" s="124"/>
      <c r="P5044" s="124"/>
      <c r="Q5044" s="124"/>
      <c r="R5044" s="124"/>
      <c r="S5044" s="124"/>
    </row>
    <row r="5045" spans="13:19" x14ac:dyDescent="0.25">
      <c r="M5045" s="8"/>
      <c r="N5045" s="124"/>
      <c r="O5045" s="124"/>
      <c r="P5045" s="124"/>
      <c r="Q5045" s="124"/>
      <c r="R5045" s="124"/>
      <c r="S5045" s="124"/>
    </row>
    <row r="5046" spans="13:19" x14ac:dyDescent="0.25">
      <c r="M5046" s="8"/>
      <c r="N5046" s="124"/>
      <c r="O5046" s="124"/>
      <c r="P5046" s="124"/>
      <c r="Q5046" s="124"/>
      <c r="R5046" s="124"/>
      <c r="S5046" s="124"/>
    </row>
    <row r="5047" spans="13:19" x14ac:dyDescent="0.25">
      <c r="M5047" s="8"/>
      <c r="N5047" s="124"/>
      <c r="O5047" s="124"/>
      <c r="P5047" s="124"/>
      <c r="Q5047" s="124"/>
      <c r="R5047" s="124"/>
      <c r="S5047" s="124"/>
    </row>
    <row r="5048" spans="13:19" x14ac:dyDescent="0.25">
      <c r="M5048" s="8"/>
      <c r="N5048" s="124"/>
      <c r="O5048" s="124"/>
      <c r="P5048" s="124"/>
      <c r="Q5048" s="124"/>
      <c r="R5048" s="124"/>
      <c r="S5048" s="124"/>
    </row>
    <row r="5049" spans="13:19" x14ac:dyDescent="0.25">
      <c r="M5049" s="8"/>
      <c r="N5049" s="124"/>
      <c r="O5049" s="124"/>
      <c r="P5049" s="124"/>
      <c r="Q5049" s="124"/>
      <c r="R5049" s="124"/>
      <c r="S5049" s="124"/>
    </row>
    <row r="5050" spans="13:19" x14ac:dyDescent="0.25">
      <c r="M5050" s="8"/>
      <c r="N5050" s="124"/>
      <c r="O5050" s="124"/>
      <c r="P5050" s="124"/>
      <c r="Q5050" s="124"/>
      <c r="R5050" s="124"/>
      <c r="S5050" s="124"/>
    </row>
    <row r="5051" spans="13:19" x14ac:dyDescent="0.25">
      <c r="M5051" s="8"/>
      <c r="N5051" s="124"/>
      <c r="O5051" s="124"/>
      <c r="P5051" s="124"/>
      <c r="Q5051" s="124"/>
      <c r="R5051" s="124"/>
      <c r="S5051" s="124"/>
    </row>
    <row r="5052" spans="13:19" x14ac:dyDescent="0.25">
      <c r="M5052" s="8"/>
      <c r="N5052" s="124"/>
      <c r="O5052" s="124"/>
      <c r="P5052" s="124"/>
      <c r="Q5052" s="124"/>
      <c r="R5052" s="124"/>
      <c r="S5052" s="124"/>
    </row>
    <row r="5053" spans="13:19" x14ac:dyDescent="0.25">
      <c r="M5053" s="8"/>
      <c r="N5053" s="124"/>
      <c r="O5053" s="124"/>
      <c r="P5053" s="124"/>
      <c r="Q5053" s="124"/>
      <c r="R5053" s="124"/>
      <c r="S5053" s="124"/>
    </row>
    <row r="5054" spans="13:19" x14ac:dyDescent="0.25">
      <c r="M5054" s="8"/>
      <c r="N5054" s="124"/>
      <c r="O5054" s="124"/>
      <c r="P5054" s="124"/>
      <c r="Q5054" s="124"/>
      <c r="R5054" s="124"/>
      <c r="S5054" s="124"/>
    </row>
    <row r="5055" spans="13:19" x14ac:dyDescent="0.25">
      <c r="M5055" s="8"/>
      <c r="N5055" s="124"/>
      <c r="O5055" s="124"/>
      <c r="P5055" s="124"/>
      <c r="Q5055" s="124"/>
      <c r="R5055" s="124"/>
      <c r="S5055" s="124"/>
    </row>
    <row r="5056" spans="13:19" x14ac:dyDescent="0.25">
      <c r="M5056" s="8"/>
      <c r="N5056" s="124"/>
      <c r="O5056" s="124"/>
      <c r="P5056" s="124"/>
      <c r="Q5056" s="124"/>
      <c r="R5056" s="124"/>
      <c r="S5056" s="124"/>
    </row>
    <row r="5057" spans="13:19" x14ac:dyDescent="0.25">
      <c r="M5057" s="8"/>
      <c r="N5057" s="124"/>
      <c r="O5057" s="124"/>
      <c r="P5057" s="124"/>
      <c r="Q5057" s="124"/>
      <c r="R5057" s="124"/>
      <c r="S5057" s="124"/>
    </row>
    <row r="5058" spans="13:19" x14ac:dyDescent="0.25">
      <c r="M5058" s="8"/>
      <c r="N5058" s="124"/>
      <c r="O5058" s="124"/>
      <c r="P5058" s="124"/>
      <c r="Q5058" s="124"/>
      <c r="R5058" s="124"/>
      <c r="S5058" s="124"/>
    </row>
    <row r="5059" spans="13:19" x14ac:dyDescent="0.25">
      <c r="M5059" s="8"/>
      <c r="N5059" s="124"/>
      <c r="O5059" s="124"/>
      <c r="P5059" s="124"/>
      <c r="Q5059" s="124"/>
      <c r="R5059" s="124"/>
      <c r="S5059" s="124"/>
    </row>
    <row r="5060" spans="13:19" x14ac:dyDescent="0.25">
      <c r="M5060" s="8"/>
      <c r="N5060" s="124"/>
      <c r="O5060" s="124"/>
      <c r="P5060" s="124"/>
      <c r="Q5060" s="124"/>
      <c r="R5060" s="124"/>
      <c r="S5060" s="124"/>
    </row>
    <row r="5061" spans="13:19" x14ac:dyDescent="0.25">
      <c r="M5061" s="8"/>
      <c r="N5061" s="124"/>
      <c r="O5061" s="124"/>
      <c r="P5061" s="124"/>
      <c r="Q5061" s="124"/>
      <c r="R5061" s="124"/>
      <c r="S5061" s="124"/>
    </row>
    <row r="5062" spans="13:19" x14ac:dyDescent="0.25">
      <c r="M5062" s="8"/>
      <c r="N5062" s="124"/>
      <c r="O5062" s="124"/>
      <c r="P5062" s="124"/>
      <c r="Q5062" s="124"/>
      <c r="R5062" s="124"/>
      <c r="S5062" s="124"/>
    </row>
    <row r="5063" spans="13:19" x14ac:dyDescent="0.25">
      <c r="M5063" s="8"/>
      <c r="N5063" s="124"/>
      <c r="O5063" s="124"/>
      <c r="P5063" s="124"/>
      <c r="Q5063" s="124"/>
      <c r="R5063" s="124"/>
      <c r="S5063" s="124"/>
    </row>
    <row r="5064" spans="13:19" x14ac:dyDescent="0.25">
      <c r="M5064" s="8"/>
      <c r="N5064" s="124"/>
      <c r="O5064" s="124"/>
      <c r="P5064" s="124"/>
      <c r="Q5064" s="124"/>
      <c r="R5064" s="124"/>
      <c r="S5064" s="124"/>
    </row>
    <row r="5065" spans="13:19" x14ac:dyDescent="0.25">
      <c r="M5065" s="8"/>
      <c r="N5065" s="124"/>
      <c r="O5065" s="124"/>
      <c r="P5065" s="124"/>
      <c r="Q5065" s="124"/>
      <c r="R5065" s="124"/>
      <c r="S5065" s="124"/>
    </row>
    <row r="5066" spans="13:19" x14ac:dyDescent="0.25">
      <c r="M5066" s="8"/>
      <c r="N5066" s="124"/>
      <c r="O5066" s="124"/>
      <c r="P5066" s="124"/>
      <c r="Q5066" s="124"/>
      <c r="R5066" s="124"/>
      <c r="S5066" s="124"/>
    </row>
    <row r="5067" spans="13:19" x14ac:dyDescent="0.25">
      <c r="M5067" s="8"/>
      <c r="N5067" s="124"/>
      <c r="O5067" s="124"/>
      <c r="P5067" s="124"/>
      <c r="Q5067" s="124"/>
      <c r="R5067" s="124"/>
      <c r="S5067" s="124"/>
    </row>
    <row r="5068" spans="13:19" x14ac:dyDescent="0.25">
      <c r="M5068" s="8"/>
      <c r="N5068" s="124"/>
      <c r="O5068" s="124"/>
      <c r="P5068" s="124"/>
      <c r="Q5068" s="124"/>
      <c r="R5068" s="124"/>
      <c r="S5068" s="124"/>
    </row>
    <row r="5069" spans="13:19" x14ac:dyDescent="0.25">
      <c r="M5069" s="8"/>
      <c r="N5069" s="124"/>
      <c r="O5069" s="124"/>
      <c r="P5069" s="124"/>
      <c r="Q5069" s="124"/>
      <c r="R5069" s="124"/>
      <c r="S5069" s="124"/>
    </row>
    <row r="5070" spans="13:19" x14ac:dyDescent="0.25">
      <c r="M5070" s="8"/>
      <c r="N5070" s="124"/>
      <c r="O5070" s="124"/>
      <c r="P5070" s="124"/>
      <c r="Q5070" s="124"/>
      <c r="R5070" s="124"/>
      <c r="S5070" s="124"/>
    </row>
    <row r="5071" spans="13:19" x14ac:dyDescent="0.25">
      <c r="M5071" s="8"/>
      <c r="N5071" s="124"/>
      <c r="O5071" s="124"/>
      <c r="P5071" s="124"/>
      <c r="Q5071" s="124"/>
      <c r="R5071" s="124"/>
      <c r="S5071" s="124"/>
    </row>
    <row r="5072" spans="13:19" x14ac:dyDescent="0.25">
      <c r="M5072" s="8"/>
      <c r="N5072" s="124"/>
      <c r="O5072" s="124"/>
      <c r="P5072" s="124"/>
      <c r="Q5072" s="124"/>
      <c r="R5072" s="124"/>
      <c r="S5072" s="124"/>
    </row>
    <row r="5073" spans="13:19" x14ac:dyDescent="0.25">
      <c r="M5073" s="8"/>
      <c r="N5073" s="124"/>
      <c r="O5073" s="124"/>
      <c r="P5073" s="124"/>
      <c r="Q5073" s="124"/>
      <c r="R5073" s="124"/>
      <c r="S5073" s="124"/>
    </row>
    <row r="5074" spans="13:19" x14ac:dyDescent="0.25">
      <c r="M5074" s="8"/>
      <c r="N5074" s="124"/>
      <c r="O5074" s="124"/>
      <c r="P5074" s="124"/>
      <c r="Q5074" s="124"/>
      <c r="R5074" s="124"/>
      <c r="S5074" s="124"/>
    </row>
    <row r="5075" spans="13:19" x14ac:dyDescent="0.25">
      <c r="M5075" s="8"/>
      <c r="N5075" s="124"/>
      <c r="O5075" s="124"/>
      <c r="P5075" s="124"/>
      <c r="Q5075" s="124"/>
      <c r="R5075" s="124"/>
      <c r="S5075" s="124"/>
    </row>
    <row r="5076" spans="13:19" x14ac:dyDescent="0.25">
      <c r="M5076" s="8"/>
      <c r="N5076" s="124"/>
      <c r="O5076" s="124"/>
      <c r="P5076" s="124"/>
      <c r="Q5076" s="124"/>
      <c r="R5076" s="124"/>
      <c r="S5076" s="124"/>
    </row>
    <row r="5077" spans="13:19" x14ac:dyDescent="0.25">
      <c r="M5077" s="8"/>
      <c r="N5077" s="124"/>
      <c r="O5077" s="124"/>
      <c r="P5077" s="124"/>
      <c r="Q5077" s="124"/>
      <c r="R5077" s="124"/>
      <c r="S5077" s="124"/>
    </row>
    <row r="5078" spans="13:19" x14ac:dyDescent="0.25">
      <c r="M5078" s="8"/>
      <c r="N5078" s="124"/>
      <c r="O5078" s="124"/>
      <c r="P5078" s="124"/>
      <c r="Q5078" s="124"/>
      <c r="R5078" s="124"/>
      <c r="S5078" s="124"/>
    </row>
    <row r="5079" spans="13:19" x14ac:dyDescent="0.25">
      <c r="M5079" s="8"/>
      <c r="N5079" s="124"/>
      <c r="O5079" s="124"/>
      <c r="P5079" s="124"/>
      <c r="Q5079" s="124"/>
      <c r="R5079" s="124"/>
      <c r="S5079" s="124"/>
    </row>
    <row r="5080" spans="13:19" x14ac:dyDescent="0.25">
      <c r="M5080" s="8"/>
      <c r="N5080" s="124"/>
      <c r="O5080" s="124"/>
      <c r="P5080" s="124"/>
      <c r="Q5080" s="124"/>
      <c r="R5080" s="124"/>
      <c r="S5080" s="124"/>
    </row>
    <row r="5081" spans="13:19" x14ac:dyDescent="0.25">
      <c r="M5081" s="8"/>
      <c r="N5081" s="124"/>
      <c r="O5081" s="124"/>
      <c r="P5081" s="124"/>
      <c r="Q5081" s="124"/>
      <c r="R5081" s="124"/>
      <c r="S5081" s="124"/>
    </row>
    <row r="5082" spans="13:19" x14ac:dyDescent="0.25">
      <c r="M5082" s="8"/>
      <c r="N5082" s="124"/>
      <c r="O5082" s="124"/>
      <c r="P5082" s="124"/>
      <c r="Q5082" s="124"/>
      <c r="R5082" s="124"/>
      <c r="S5082" s="124"/>
    </row>
    <row r="5083" spans="13:19" x14ac:dyDescent="0.25">
      <c r="M5083" s="8"/>
      <c r="N5083" s="124"/>
      <c r="O5083" s="124"/>
      <c r="P5083" s="124"/>
      <c r="Q5083" s="124"/>
      <c r="R5083" s="124"/>
      <c r="S5083" s="124"/>
    </row>
    <row r="5084" spans="13:19" x14ac:dyDescent="0.25">
      <c r="M5084" s="8"/>
      <c r="N5084" s="124"/>
      <c r="O5084" s="124"/>
      <c r="P5084" s="124"/>
      <c r="Q5084" s="124"/>
      <c r="R5084" s="124"/>
      <c r="S5084" s="124"/>
    </row>
    <row r="5085" spans="13:19" x14ac:dyDescent="0.25">
      <c r="M5085" s="8"/>
      <c r="N5085" s="124"/>
      <c r="O5085" s="124"/>
      <c r="P5085" s="124"/>
      <c r="Q5085" s="124"/>
      <c r="R5085" s="124"/>
      <c r="S5085" s="124"/>
    </row>
    <row r="5086" spans="13:19" x14ac:dyDescent="0.25">
      <c r="M5086" s="8"/>
      <c r="N5086" s="124"/>
      <c r="O5086" s="124"/>
      <c r="P5086" s="124"/>
      <c r="Q5086" s="124"/>
      <c r="R5086" s="124"/>
      <c r="S5086" s="124"/>
    </row>
    <row r="5087" spans="13:19" x14ac:dyDescent="0.25">
      <c r="M5087" s="8"/>
      <c r="N5087" s="124"/>
      <c r="O5087" s="124"/>
      <c r="P5087" s="124"/>
      <c r="Q5087" s="124"/>
      <c r="R5087" s="124"/>
      <c r="S5087" s="124"/>
    </row>
    <row r="5088" spans="13:19" x14ac:dyDescent="0.25">
      <c r="M5088" s="8"/>
      <c r="N5088" s="124"/>
      <c r="O5088" s="124"/>
      <c r="P5088" s="124"/>
      <c r="Q5088" s="124"/>
      <c r="R5088" s="124"/>
      <c r="S5088" s="124"/>
    </row>
    <row r="5089" spans="13:19" x14ac:dyDescent="0.25">
      <c r="M5089" s="8"/>
      <c r="N5089" s="124"/>
      <c r="O5089" s="124"/>
      <c r="P5089" s="124"/>
      <c r="Q5089" s="124"/>
      <c r="R5089" s="124"/>
      <c r="S5089" s="124"/>
    </row>
    <row r="5090" spans="13:19" x14ac:dyDescent="0.25">
      <c r="M5090" s="8"/>
      <c r="N5090" s="124"/>
      <c r="O5090" s="124"/>
      <c r="P5090" s="124"/>
      <c r="Q5090" s="124"/>
      <c r="R5090" s="124"/>
      <c r="S5090" s="124"/>
    </row>
    <row r="5091" spans="13:19" x14ac:dyDescent="0.25">
      <c r="M5091" s="8"/>
      <c r="N5091" s="124"/>
      <c r="O5091" s="124"/>
      <c r="P5091" s="124"/>
      <c r="Q5091" s="124"/>
      <c r="R5091" s="124"/>
      <c r="S5091" s="124"/>
    </row>
    <row r="5092" spans="13:19" x14ac:dyDescent="0.25">
      <c r="M5092" s="8"/>
      <c r="N5092" s="124"/>
      <c r="O5092" s="124"/>
      <c r="P5092" s="124"/>
      <c r="Q5092" s="124"/>
      <c r="R5092" s="124"/>
      <c r="S5092" s="124"/>
    </row>
    <row r="5093" spans="13:19" x14ac:dyDescent="0.25">
      <c r="M5093" s="8"/>
      <c r="N5093" s="124"/>
      <c r="O5093" s="124"/>
      <c r="P5093" s="124"/>
      <c r="Q5093" s="124"/>
      <c r="R5093" s="124"/>
      <c r="S5093" s="124"/>
    </row>
    <row r="5094" spans="13:19" x14ac:dyDescent="0.25">
      <c r="M5094" s="8"/>
      <c r="N5094" s="124"/>
      <c r="O5094" s="124"/>
      <c r="P5094" s="124"/>
      <c r="Q5094" s="124"/>
      <c r="R5094" s="124"/>
      <c r="S5094" s="124"/>
    </row>
    <row r="5095" spans="13:19" x14ac:dyDescent="0.25">
      <c r="M5095" s="8"/>
      <c r="N5095" s="124"/>
      <c r="O5095" s="124"/>
      <c r="P5095" s="124"/>
      <c r="Q5095" s="124"/>
      <c r="R5095" s="124"/>
      <c r="S5095" s="124"/>
    </row>
    <row r="5096" spans="13:19" x14ac:dyDescent="0.25">
      <c r="M5096" s="8"/>
      <c r="N5096" s="124"/>
      <c r="O5096" s="124"/>
      <c r="P5096" s="124"/>
      <c r="Q5096" s="124"/>
      <c r="R5096" s="124"/>
      <c r="S5096" s="124"/>
    </row>
    <row r="5097" spans="13:19" x14ac:dyDescent="0.25">
      <c r="M5097" s="8"/>
      <c r="N5097" s="124"/>
      <c r="O5097" s="124"/>
      <c r="P5097" s="124"/>
      <c r="Q5097" s="124"/>
      <c r="R5097" s="124"/>
      <c r="S5097" s="124"/>
    </row>
    <row r="5098" spans="13:19" x14ac:dyDescent="0.25">
      <c r="M5098" s="8"/>
      <c r="N5098" s="124"/>
      <c r="O5098" s="124"/>
      <c r="P5098" s="124"/>
      <c r="Q5098" s="124"/>
      <c r="R5098" s="124"/>
      <c r="S5098" s="124"/>
    </row>
    <row r="5099" spans="13:19" x14ac:dyDescent="0.25">
      <c r="M5099" s="8"/>
      <c r="N5099" s="124"/>
      <c r="O5099" s="124"/>
      <c r="P5099" s="124"/>
      <c r="Q5099" s="124"/>
      <c r="R5099" s="124"/>
      <c r="S5099" s="124"/>
    </row>
    <row r="5100" spans="13:19" x14ac:dyDescent="0.25">
      <c r="M5100" s="8"/>
      <c r="N5100" s="124"/>
      <c r="O5100" s="124"/>
      <c r="P5100" s="124"/>
      <c r="Q5100" s="124"/>
      <c r="R5100" s="124"/>
      <c r="S5100" s="124"/>
    </row>
    <row r="5101" spans="13:19" x14ac:dyDescent="0.25">
      <c r="M5101" s="8"/>
      <c r="N5101" s="124"/>
      <c r="O5101" s="124"/>
      <c r="P5101" s="124"/>
      <c r="Q5101" s="124"/>
      <c r="R5101" s="124"/>
      <c r="S5101" s="124"/>
    </row>
    <row r="5102" spans="13:19" x14ac:dyDescent="0.25">
      <c r="M5102" s="8"/>
      <c r="N5102" s="124"/>
      <c r="O5102" s="124"/>
      <c r="P5102" s="124"/>
      <c r="Q5102" s="124"/>
      <c r="R5102" s="124"/>
      <c r="S5102" s="124"/>
    </row>
    <row r="5103" spans="13:19" x14ac:dyDescent="0.25">
      <c r="M5103" s="8"/>
      <c r="N5103" s="124"/>
      <c r="O5103" s="124"/>
      <c r="P5103" s="124"/>
      <c r="Q5103" s="124"/>
      <c r="R5103" s="124"/>
      <c r="S5103" s="124"/>
    </row>
    <row r="5104" spans="13:19" x14ac:dyDescent="0.25">
      <c r="M5104" s="8"/>
      <c r="N5104" s="124"/>
      <c r="O5104" s="124"/>
      <c r="P5104" s="124"/>
      <c r="Q5104" s="124"/>
      <c r="R5104" s="124"/>
      <c r="S5104" s="124"/>
    </row>
    <row r="5105" spans="13:19" x14ac:dyDescent="0.25">
      <c r="M5105" s="8"/>
      <c r="N5105" s="124"/>
      <c r="O5105" s="124"/>
      <c r="P5105" s="124"/>
      <c r="Q5105" s="124"/>
      <c r="R5105" s="124"/>
      <c r="S5105" s="124"/>
    </row>
    <row r="5106" spans="13:19" x14ac:dyDescent="0.25">
      <c r="M5106" s="8"/>
      <c r="N5106" s="124"/>
      <c r="O5106" s="124"/>
      <c r="P5106" s="124"/>
      <c r="Q5106" s="124"/>
      <c r="R5106" s="124"/>
      <c r="S5106" s="124"/>
    </row>
    <row r="5107" spans="13:19" x14ac:dyDescent="0.25">
      <c r="M5107" s="8"/>
      <c r="N5107" s="124"/>
      <c r="O5107" s="124"/>
      <c r="P5107" s="124"/>
      <c r="Q5107" s="124"/>
      <c r="R5107" s="124"/>
      <c r="S5107" s="124"/>
    </row>
    <row r="5108" spans="13:19" x14ac:dyDescent="0.25">
      <c r="M5108" s="8"/>
      <c r="N5108" s="124"/>
      <c r="O5108" s="124"/>
      <c r="P5108" s="124"/>
      <c r="Q5108" s="124"/>
      <c r="R5108" s="124"/>
      <c r="S5108" s="124"/>
    </row>
    <row r="5109" spans="13:19" x14ac:dyDescent="0.25">
      <c r="M5109" s="8"/>
      <c r="N5109" s="124"/>
      <c r="O5109" s="124"/>
      <c r="P5109" s="124"/>
      <c r="Q5109" s="124"/>
      <c r="R5109" s="124"/>
      <c r="S5109" s="124"/>
    </row>
    <row r="5110" spans="13:19" x14ac:dyDescent="0.25">
      <c r="M5110" s="8"/>
      <c r="N5110" s="124"/>
      <c r="O5110" s="124"/>
      <c r="P5110" s="124"/>
      <c r="Q5110" s="124"/>
      <c r="R5110" s="124"/>
      <c r="S5110" s="124"/>
    </row>
    <row r="5111" spans="13:19" x14ac:dyDescent="0.25">
      <c r="M5111" s="8"/>
      <c r="N5111" s="124"/>
      <c r="O5111" s="124"/>
      <c r="P5111" s="124"/>
      <c r="Q5111" s="124"/>
      <c r="R5111" s="124"/>
      <c r="S5111" s="124"/>
    </row>
    <row r="5112" spans="13:19" x14ac:dyDescent="0.25">
      <c r="M5112" s="8"/>
      <c r="N5112" s="124"/>
      <c r="O5112" s="124"/>
      <c r="P5112" s="124"/>
      <c r="Q5112" s="124"/>
      <c r="R5112" s="124"/>
      <c r="S5112" s="124"/>
    </row>
    <row r="5113" spans="13:19" x14ac:dyDescent="0.25">
      <c r="M5113" s="8"/>
      <c r="N5113" s="124"/>
      <c r="O5113" s="124"/>
      <c r="P5113" s="124"/>
      <c r="Q5113" s="124"/>
      <c r="R5113" s="124"/>
      <c r="S5113" s="124"/>
    </row>
    <row r="5114" spans="13:19" x14ac:dyDescent="0.25">
      <c r="M5114" s="8"/>
      <c r="N5114" s="124"/>
      <c r="O5114" s="124"/>
      <c r="P5114" s="124"/>
      <c r="Q5114" s="124"/>
      <c r="R5114" s="124"/>
      <c r="S5114" s="124"/>
    </row>
    <row r="5115" spans="13:19" x14ac:dyDescent="0.25">
      <c r="M5115" s="8"/>
      <c r="N5115" s="124"/>
      <c r="O5115" s="124"/>
      <c r="P5115" s="124"/>
      <c r="Q5115" s="124"/>
      <c r="R5115" s="124"/>
      <c r="S5115" s="124"/>
    </row>
    <row r="5116" spans="13:19" x14ac:dyDescent="0.25">
      <c r="M5116" s="8"/>
      <c r="N5116" s="124"/>
      <c r="O5116" s="124"/>
      <c r="P5116" s="124"/>
      <c r="Q5116" s="124"/>
      <c r="R5116" s="124"/>
      <c r="S5116" s="124"/>
    </row>
    <row r="5117" spans="13:19" x14ac:dyDescent="0.25">
      <c r="M5117" s="8"/>
      <c r="N5117" s="124"/>
      <c r="O5117" s="124"/>
      <c r="P5117" s="124"/>
      <c r="Q5117" s="124"/>
      <c r="R5117" s="124"/>
      <c r="S5117" s="124"/>
    </row>
    <row r="5118" spans="13:19" x14ac:dyDescent="0.25">
      <c r="M5118" s="8"/>
      <c r="N5118" s="124"/>
      <c r="O5118" s="124"/>
      <c r="P5118" s="124"/>
      <c r="Q5118" s="124"/>
      <c r="R5118" s="124"/>
      <c r="S5118" s="124"/>
    </row>
    <row r="5119" spans="13:19" x14ac:dyDescent="0.25">
      <c r="M5119" s="8"/>
      <c r="N5119" s="124"/>
      <c r="O5119" s="124"/>
      <c r="P5119" s="124"/>
      <c r="Q5119" s="124"/>
      <c r="R5119" s="124"/>
      <c r="S5119" s="124"/>
    </row>
    <row r="5120" spans="13:19" x14ac:dyDescent="0.25">
      <c r="M5120" s="8"/>
      <c r="N5120" s="124"/>
      <c r="O5120" s="124"/>
      <c r="P5120" s="124"/>
      <c r="Q5120" s="124"/>
      <c r="R5120" s="124"/>
      <c r="S5120" s="124"/>
    </row>
    <row r="5121" spans="13:19" x14ac:dyDescent="0.25">
      <c r="M5121" s="8"/>
      <c r="N5121" s="124"/>
      <c r="O5121" s="124"/>
      <c r="P5121" s="124"/>
      <c r="Q5121" s="124"/>
      <c r="R5121" s="124"/>
      <c r="S5121" s="124"/>
    </row>
    <row r="5122" spans="13:19" x14ac:dyDescent="0.25">
      <c r="M5122" s="8"/>
      <c r="N5122" s="124"/>
      <c r="O5122" s="124"/>
      <c r="P5122" s="124"/>
      <c r="Q5122" s="124"/>
      <c r="R5122" s="124"/>
      <c r="S5122" s="124"/>
    </row>
    <row r="5123" spans="13:19" x14ac:dyDescent="0.25">
      <c r="M5123" s="8"/>
      <c r="N5123" s="124"/>
      <c r="O5123" s="124"/>
      <c r="P5123" s="124"/>
      <c r="Q5123" s="124"/>
      <c r="R5123" s="124"/>
      <c r="S5123" s="124"/>
    </row>
    <row r="5124" spans="13:19" x14ac:dyDescent="0.25">
      <c r="M5124" s="8"/>
      <c r="N5124" s="124"/>
      <c r="O5124" s="124"/>
      <c r="P5124" s="124"/>
      <c r="Q5124" s="124"/>
      <c r="R5124" s="124"/>
      <c r="S5124" s="124"/>
    </row>
    <row r="5125" spans="13:19" x14ac:dyDescent="0.25">
      <c r="M5125" s="8"/>
      <c r="N5125" s="124"/>
      <c r="O5125" s="124"/>
      <c r="P5125" s="124"/>
      <c r="Q5125" s="124"/>
      <c r="R5125" s="124"/>
      <c r="S5125" s="124"/>
    </row>
    <row r="5126" spans="13:19" x14ac:dyDescent="0.25">
      <c r="M5126" s="8"/>
      <c r="N5126" s="124"/>
      <c r="O5126" s="124"/>
      <c r="P5126" s="124"/>
      <c r="Q5126" s="124"/>
      <c r="R5126" s="124"/>
      <c r="S5126" s="124"/>
    </row>
    <row r="5127" spans="13:19" x14ac:dyDescent="0.25">
      <c r="M5127" s="8"/>
      <c r="N5127" s="124"/>
      <c r="O5127" s="124"/>
      <c r="P5127" s="124"/>
      <c r="Q5127" s="124"/>
      <c r="R5127" s="124"/>
      <c r="S5127" s="124"/>
    </row>
    <row r="5128" spans="13:19" x14ac:dyDescent="0.25">
      <c r="M5128" s="8"/>
      <c r="N5128" s="124"/>
      <c r="O5128" s="124"/>
      <c r="P5128" s="124"/>
      <c r="Q5128" s="124"/>
      <c r="R5128" s="124"/>
      <c r="S5128" s="124"/>
    </row>
    <row r="5129" spans="13:19" x14ac:dyDescent="0.25">
      <c r="M5129" s="8"/>
      <c r="N5129" s="124"/>
      <c r="O5129" s="124"/>
      <c r="P5129" s="124"/>
      <c r="Q5129" s="124"/>
      <c r="R5129" s="124"/>
      <c r="S5129" s="124"/>
    </row>
    <row r="5130" spans="13:19" x14ac:dyDescent="0.25">
      <c r="M5130" s="8"/>
      <c r="N5130" s="124"/>
      <c r="O5130" s="124"/>
      <c r="P5130" s="124"/>
      <c r="Q5130" s="124"/>
      <c r="R5130" s="124"/>
      <c r="S5130" s="124"/>
    </row>
    <row r="5131" spans="13:19" x14ac:dyDescent="0.25">
      <c r="M5131" s="8"/>
      <c r="N5131" s="124"/>
      <c r="O5131" s="124"/>
      <c r="P5131" s="124"/>
      <c r="Q5131" s="124"/>
      <c r="R5131" s="124"/>
      <c r="S5131" s="124"/>
    </row>
    <row r="5132" spans="13:19" x14ac:dyDescent="0.25">
      <c r="M5132" s="8"/>
      <c r="N5132" s="124"/>
      <c r="O5132" s="124"/>
      <c r="P5132" s="124"/>
      <c r="Q5132" s="124"/>
      <c r="R5132" s="124"/>
      <c r="S5132" s="124"/>
    </row>
    <row r="5133" spans="13:19" x14ac:dyDescent="0.25">
      <c r="M5133" s="8"/>
      <c r="N5133" s="124"/>
      <c r="O5133" s="124"/>
      <c r="P5133" s="124"/>
      <c r="Q5133" s="124"/>
      <c r="R5133" s="124"/>
      <c r="S5133" s="124"/>
    </row>
    <row r="5134" spans="13:19" x14ac:dyDescent="0.25">
      <c r="M5134" s="8"/>
      <c r="N5134" s="124"/>
      <c r="O5134" s="124"/>
      <c r="P5134" s="124"/>
      <c r="Q5134" s="124"/>
      <c r="R5134" s="124"/>
      <c r="S5134" s="124"/>
    </row>
    <row r="5135" spans="13:19" x14ac:dyDescent="0.25">
      <c r="M5135" s="8"/>
      <c r="N5135" s="124"/>
      <c r="O5135" s="124"/>
      <c r="P5135" s="124"/>
      <c r="Q5135" s="124"/>
      <c r="R5135" s="124"/>
      <c r="S5135" s="124"/>
    </row>
    <row r="5136" spans="13:19" x14ac:dyDescent="0.25">
      <c r="M5136" s="8"/>
      <c r="N5136" s="124"/>
      <c r="O5136" s="124"/>
      <c r="P5136" s="124"/>
      <c r="Q5136" s="124"/>
      <c r="R5136" s="124"/>
      <c r="S5136" s="124"/>
    </row>
    <row r="5137" spans="13:19" x14ac:dyDescent="0.25">
      <c r="M5137" s="8"/>
      <c r="N5137" s="124"/>
      <c r="O5137" s="124"/>
      <c r="P5137" s="124"/>
      <c r="Q5137" s="124"/>
      <c r="R5137" s="124"/>
      <c r="S5137" s="124"/>
    </row>
    <row r="5138" spans="13:19" x14ac:dyDescent="0.25">
      <c r="M5138" s="8"/>
      <c r="N5138" s="124"/>
      <c r="O5138" s="124"/>
      <c r="P5138" s="124"/>
      <c r="Q5138" s="124"/>
      <c r="R5138" s="124"/>
      <c r="S5138" s="124"/>
    </row>
    <row r="5139" spans="13:19" x14ac:dyDescent="0.25">
      <c r="M5139" s="8"/>
      <c r="N5139" s="124"/>
      <c r="O5139" s="124"/>
      <c r="P5139" s="124"/>
      <c r="Q5139" s="124"/>
      <c r="R5139" s="124"/>
      <c r="S5139" s="124"/>
    </row>
    <row r="5140" spans="13:19" x14ac:dyDescent="0.25">
      <c r="M5140" s="8"/>
      <c r="N5140" s="124"/>
      <c r="O5140" s="124"/>
      <c r="P5140" s="124"/>
      <c r="Q5140" s="124"/>
      <c r="R5140" s="124"/>
      <c r="S5140" s="124"/>
    </row>
    <row r="5141" spans="13:19" x14ac:dyDescent="0.25">
      <c r="M5141" s="8"/>
      <c r="N5141" s="124"/>
      <c r="O5141" s="124"/>
      <c r="P5141" s="124"/>
      <c r="Q5141" s="124"/>
      <c r="R5141" s="124"/>
      <c r="S5141" s="124"/>
    </row>
    <row r="5142" spans="13:19" x14ac:dyDescent="0.25">
      <c r="M5142" s="8"/>
      <c r="N5142" s="124"/>
      <c r="O5142" s="124"/>
      <c r="P5142" s="124"/>
      <c r="Q5142" s="124"/>
      <c r="R5142" s="124"/>
      <c r="S5142" s="124"/>
    </row>
    <row r="5143" spans="13:19" x14ac:dyDescent="0.25">
      <c r="M5143" s="8"/>
      <c r="N5143" s="124"/>
      <c r="O5143" s="124"/>
      <c r="P5143" s="124"/>
      <c r="Q5143" s="124"/>
      <c r="R5143" s="124"/>
      <c r="S5143" s="124"/>
    </row>
    <row r="5144" spans="13:19" x14ac:dyDescent="0.25">
      <c r="M5144" s="8"/>
      <c r="N5144" s="124"/>
      <c r="O5144" s="124"/>
      <c r="P5144" s="124"/>
      <c r="Q5144" s="124"/>
      <c r="R5144" s="124"/>
      <c r="S5144" s="124"/>
    </row>
    <row r="5145" spans="13:19" x14ac:dyDescent="0.25">
      <c r="M5145" s="8"/>
      <c r="N5145" s="124"/>
      <c r="O5145" s="124"/>
      <c r="P5145" s="124"/>
      <c r="Q5145" s="124"/>
      <c r="R5145" s="124"/>
      <c r="S5145" s="124"/>
    </row>
    <row r="5146" spans="13:19" x14ac:dyDescent="0.25">
      <c r="M5146" s="8"/>
      <c r="N5146" s="124"/>
      <c r="O5146" s="124"/>
      <c r="P5146" s="124"/>
      <c r="Q5146" s="124"/>
      <c r="R5146" s="124"/>
      <c r="S5146" s="124"/>
    </row>
    <row r="5147" spans="13:19" x14ac:dyDescent="0.25">
      <c r="M5147" s="8"/>
      <c r="N5147" s="124"/>
      <c r="O5147" s="124"/>
      <c r="P5147" s="124"/>
      <c r="Q5147" s="124"/>
      <c r="R5147" s="124"/>
      <c r="S5147" s="124"/>
    </row>
    <row r="5148" spans="13:19" x14ac:dyDescent="0.25">
      <c r="M5148" s="8"/>
      <c r="N5148" s="124"/>
      <c r="O5148" s="124"/>
      <c r="P5148" s="124"/>
      <c r="Q5148" s="124"/>
      <c r="R5148" s="124"/>
      <c r="S5148" s="124"/>
    </row>
    <row r="5149" spans="13:19" x14ac:dyDescent="0.25">
      <c r="M5149" s="8"/>
      <c r="N5149" s="124"/>
      <c r="O5149" s="124"/>
      <c r="P5149" s="124"/>
      <c r="Q5149" s="124"/>
      <c r="R5149" s="124"/>
      <c r="S5149" s="124"/>
    </row>
    <row r="5150" spans="13:19" x14ac:dyDescent="0.25">
      <c r="M5150" s="8"/>
      <c r="N5150" s="124"/>
      <c r="O5150" s="124"/>
      <c r="P5150" s="124"/>
      <c r="Q5150" s="124"/>
      <c r="R5150" s="124"/>
      <c r="S5150" s="124"/>
    </row>
    <row r="5151" spans="13:19" x14ac:dyDescent="0.25">
      <c r="M5151" s="8"/>
      <c r="N5151" s="124"/>
      <c r="O5151" s="124"/>
      <c r="P5151" s="124"/>
      <c r="Q5151" s="124"/>
      <c r="R5151" s="124"/>
      <c r="S5151" s="124"/>
    </row>
    <row r="5152" spans="13:19" x14ac:dyDescent="0.25">
      <c r="M5152" s="8"/>
      <c r="N5152" s="124"/>
      <c r="O5152" s="124"/>
      <c r="P5152" s="124"/>
      <c r="Q5152" s="124"/>
      <c r="R5152" s="124"/>
      <c r="S5152" s="124"/>
    </row>
    <row r="5153" spans="13:19" x14ac:dyDescent="0.25">
      <c r="M5153" s="8"/>
      <c r="N5153" s="124"/>
      <c r="O5153" s="124"/>
      <c r="P5153" s="124"/>
      <c r="Q5153" s="124"/>
      <c r="R5153" s="124"/>
      <c r="S5153" s="124"/>
    </row>
    <row r="5154" spans="13:19" x14ac:dyDescent="0.25">
      <c r="M5154" s="8"/>
      <c r="N5154" s="124"/>
      <c r="O5154" s="124"/>
      <c r="P5154" s="124"/>
      <c r="Q5154" s="124"/>
      <c r="R5154" s="124"/>
      <c r="S5154" s="124"/>
    </row>
    <row r="5155" spans="13:19" x14ac:dyDescent="0.25">
      <c r="M5155" s="8"/>
      <c r="N5155" s="124"/>
      <c r="O5155" s="124"/>
      <c r="P5155" s="124"/>
      <c r="Q5155" s="124"/>
      <c r="R5155" s="124"/>
      <c r="S5155" s="124"/>
    </row>
    <row r="5156" spans="13:19" x14ac:dyDescent="0.25">
      <c r="M5156" s="8"/>
      <c r="N5156" s="124"/>
      <c r="O5156" s="124"/>
      <c r="P5156" s="124"/>
      <c r="Q5156" s="124"/>
      <c r="R5156" s="124"/>
      <c r="S5156" s="124"/>
    </row>
    <row r="5157" spans="13:19" x14ac:dyDescent="0.25">
      <c r="M5157" s="8"/>
      <c r="N5157" s="124"/>
      <c r="O5157" s="124"/>
      <c r="P5157" s="124"/>
      <c r="Q5157" s="124"/>
      <c r="R5157" s="124"/>
      <c r="S5157" s="124"/>
    </row>
    <row r="5158" spans="13:19" x14ac:dyDescent="0.25">
      <c r="M5158" s="8"/>
      <c r="N5158" s="124"/>
      <c r="O5158" s="124"/>
      <c r="P5158" s="124"/>
      <c r="Q5158" s="124"/>
      <c r="R5158" s="124"/>
      <c r="S5158" s="124"/>
    </row>
    <row r="5159" spans="13:19" x14ac:dyDescent="0.25">
      <c r="M5159" s="8"/>
      <c r="N5159" s="124"/>
      <c r="O5159" s="124"/>
      <c r="P5159" s="124"/>
      <c r="Q5159" s="124"/>
      <c r="R5159" s="124"/>
      <c r="S5159" s="124"/>
    </row>
    <row r="5160" spans="13:19" x14ac:dyDescent="0.25">
      <c r="M5160" s="8"/>
      <c r="N5160" s="124"/>
      <c r="O5160" s="124"/>
      <c r="P5160" s="124"/>
      <c r="Q5160" s="124"/>
      <c r="R5160" s="124"/>
      <c r="S5160" s="124"/>
    </row>
    <row r="5161" spans="13:19" x14ac:dyDescent="0.25">
      <c r="M5161" s="8"/>
      <c r="N5161" s="124"/>
      <c r="O5161" s="124"/>
      <c r="P5161" s="124"/>
      <c r="Q5161" s="124"/>
      <c r="R5161" s="124"/>
      <c r="S5161" s="124"/>
    </row>
    <row r="5162" spans="13:19" x14ac:dyDescent="0.25">
      <c r="M5162" s="8"/>
      <c r="N5162" s="124"/>
      <c r="O5162" s="124"/>
      <c r="P5162" s="124"/>
      <c r="Q5162" s="124"/>
      <c r="R5162" s="124"/>
      <c r="S5162" s="124"/>
    </row>
    <row r="5163" spans="13:19" x14ac:dyDescent="0.25">
      <c r="M5163" s="8"/>
      <c r="N5163" s="124"/>
      <c r="O5163" s="124"/>
      <c r="P5163" s="124"/>
      <c r="Q5163" s="124"/>
      <c r="R5163" s="124"/>
      <c r="S5163" s="124"/>
    </row>
    <row r="5164" spans="13:19" x14ac:dyDescent="0.25">
      <c r="M5164" s="8"/>
      <c r="N5164" s="124"/>
      <c r="O5164" s="124"/>
      <c r="P5164" s="124"/>
      <c r="Q5164" s="124"/>
      <c r="R5164" s="124"/>
      <c r="S5164" s="124"/>
    </row>
    <row r="5165" spans="13:19" x14ac:dyDescent="0.25">
      <c r="M5165" s="8"/>
      <c r="N5165" s="124"/>
      <c r="O5165" s="124"/>
      <c r="P5165" s="124"/>
      <c r="Q5165" s="124"/>
      <c r="R5165" s="124"/>
      <c r="S5165" s="124"/>
    </row>
    <row r="5166" spans="13:19" x14ac:dyDescent="0.25">
      <c r="M5166" s="8"/>
      <c r="N5166" s="124"/>
      <c r="O5166" s="124"/>
      <c r="P5166" s="124"/>
      <c r="Q5166" s="124"/>
      <c r="R5166" s="124"/>
      <c r="S5166" s="124"/>
    </row>
    <row r="5167" spans="13:19" x14ac:dyDescent="0.25">
      <c r="M5167" s="8"/>
      <c r="N5167" s="124"/>
      <c r="O5167" s="124"/>
      <c r="P5167" s="124"/>
      <c r="Q5167" s="124"/>
      <c r="R5167" s="124"/>
      <c r="S5167" s="124"/>
    </row>
    <row r="5168" spans="13:19" x14ac:dyDescent="0.25">
      <c r="M5168" s="8"/>
      <c r="N5168" s="124"/>
      <c r="O5168" s="124"/>
      <c r="P5168" s="124"/>
      <c r="Q5168" s="124"/>
      <c r="R5168" s="124"/>
      <c r="S5168" s="124"/>
    </row>
    <row r="5169" spans="13:19" x14ac:dyDescent="0.25">
      <c r="M5169" s="8"/>
      <c r="N5169" s="124"/>
      <c r="O5169" s="124"/>
      <c r="P5169" s="124"/>
      <c r="Q5169" s="124"/>
      <c r="R5169" s="124"/>
      <c r="S5169" s="124"/>
    </row>
    <row r="5170" spans="13:19" x14ac:dyDescent="0.25">
      <c r="M5170" s="8"/>
      <c r="N5170" s="124"/>
      <c r="O5170" s="124"/>
      <c r="P5170" s="124"/>
      <c r="Q5170" s="124"/>
      <c r="R5170" s="124"/>
      <c r="S5170" s="124"/>
    </row>
    <row r="5171" spans="13:19" x14ac:dyDescent="0.25">
      <c r="M5171" s="8"/>
      <c r="N5171" s="124"/>
      <c r="O5171" s="124"/>
      <c r="P5171" s="124"/>
      <c r="Q5171" s="124"/>
      <c r="R5171" s="124"/>
      <c r="S5171" s="124"/>
    </row>
    <row r="5172" spans="13:19" x14ac:dyDescent="0.25">
      <c r="M5172" s="8"/>
      <c r="N5172" s="124"/>
      <c r="O5172" s="124"/>
      <c r="P5172" s="124"/>
      <c r="Q5172" s="124"/>
      <c r="R5172" s="124"/>
      <c r="S5172" s="124"/>
    </row>
    <row r="5173" spans="13:19" x14ac:dyDescent="0.25">
      <c r="M5173" s="8"/>
      <c r="N5173" s="124"/>
      <c r="O5173" s="124"/>
      <c r="P5173" s="124"/>
      <c r="Q5173" s="124"/>
      <c r="R5173" s="124"/>
      <c r="S5173" s="124"/>
    </row>
    <row r="5174" spans="13:19" x14ac:dyDescent="0.25">
      <c r="M5174" s="8"/>
      <c r="N5174" s="124"/>
      <c r="O5174" s="124"/>
      <c r="P5174" s="124"/>
      <c r="Q5174" s="124"/>
      <c r="R5174" s="124"/>
      <c r="S5174" s="124"/>
    </row>
    <row r="5175" spans="13:19" x14ac:dyDescent="0.25">
      <c r="M5175" s="8"/>
      <c r="N5175" s="124"/>
      <c r="O5175" s="124"/>
      <c r="P5175" s="124"/>
      <c r="Q5175" s="124"/>
      <c r="R5175" s="124"/>
      <c r="S5175" s="124"/>
    </row>
    <row r="5176" spans="13:19" x14ac:dyDescent="0.25">
      <c r="M5176" s="8"/>
      <c r="N5176" s="124"/>
      <c r="O5176" s="124"/>
      <c r="P5176" s="124"/>
      <c r="Q5176" s="124"/>
      <c r="R5176" s="124"/>
      <c r="S5176" s="124"/>
    </row>
    <row r="5177" spans="13:19" x14ac:dyDescent="0.25">
      <c r="M5177" s="8"/>
      <c r="N5177" s="124"/>
      <c r="O5177" s="124"/>
      <c r="P5177" s="124"/>
      <c r="Q5177" s="124"/>
      <c r="R5177" s="124"/>
      <c r="S5177" s="124"/>
    </row>
    <row r="5178" spans="13:19" x14ac:dyDescent="0.25">
      <c r="M5178" s="8"/>
      <c r="N5178" s="124"/>
      <c r="O5178" s="124"/>
      <c r="P5178" s="124"/>
      <c r="Q5178" s="124"/>
      <c r="R5178" s="124"/>
      <c r="S5178" s="124"/>
    </row>
    <row r="5179" spans="13:19" x14ac:dyDescent="0.25">
      <c r="M5179" s="8"/>
      <c r="N5179" s="124"/>
      <c r="O5179" s="124"/>
      <c r="P5179" s="124"/>
      <c r="Q5179" s="124"/>
      <c r="R5179" s="124"/>
      <c r="S5179" s="124"/>
    </row>
    <row r="5180" spans="13:19" x14ac:dyDescent="0.25">
      <c r="M5180" s="8"/>
      <c r="N5180" s="124"/>
      <c r="O5180" s="124"/>
      <c r="P5180" s="124"/>
      <c r="Q5180" s="124"/>
      <c r="R5180" s="124"/>
      <c r="S5180" s="124"/>
    </row>
    <row r="5181" spans="13:19" x14ac:dyDescent="0.25">
      <c r="M5181" s="8"/>
      <c r="N5181" s="124"/>
      <c r="O5181" s="124"/>
      <c r="P5181" s="124"/>
      <c r="Q5181" s="124"/>
      <c r="R5181" s="124"/>
      <c r="S5181" s="124"/>
    </row>
    <row r="5182" spans="13:19" x14ac:dyDescent="0.25">
      <c r="M5182" s="8"/>
      <c r="N5182" s="124"/>
      <c r="O5182" s="124"/>
      <c r="P5182" s="124"/>
      <c r="Q5182" s="124"/>
      <c r="R5182" s="124"/>
      <c r="S5182" s="124"/>
    </row>
    <row r="5183" spans="13:19" x14ac:dyDescent="0.25">
      <c r="M5183" s="8"/>
      <c r="N5183" s="124"/>
      <c r="O5183" s="124"/>
      <c r="P5183" s="124"/>
      <c r="Q5183" s="124"/>
      <c r="R5183" s="124"/>
      <c r="S5183" s="124"/>
    </row>
    <row r="5184" spans="13:19" x14ac:dyDescent="0.25">
      <c r="M5184" s="8"/>
      <c r="N5184" s="124"/>
      <c r="O5184" s="124"/>
      <c r="P5184" s="124"/>
      <c r="Q5184" s="124"/>
      <c r="R5184" s="124"/>
      <c r="S5184" s="124"/>
    </row>
    <row r="5185" spans="13:19" x14ac:dyDescent="0.25">
      <c r="M5185" s="8"/>
      <c r="N5185" s="124"/>
      <c r="O5185" s="124"/>
      <c r="P5185" s="124"/>
      <c r="Q5185" s="124"/>
      <c r="R5185" s="124"/>
      <c r="S5185" s="124"/>
    </row>
    <row r="5186" spans="13:19" x14ac:dyDescent="0.25">
      <c r="M5186" s="8"/>
      <c r="N5186" s="124"/>
      <c r="O5186" s="124"/>
      <c r="P5186" s="124"/>
      <c r="Q5186" s="124"/>
      <c r="R5186" s="124"/>
      <c r="S5186" s="124"/>
    </row>
    <row r="5187" spans="13:19" x14ac:dyDescent="0.25">
      <c r="M5187" s="8"/>
      <c r="N5187" s="124"/>
      <c r="O5187" s="124"/>
      <c r="P5187" s="124"/>
      <c r="Q5187" s="124"/>
      <c r="R5187" s="124"/>
      <c r="S5187" s="124"/>
    </row>
    <row r="5188" spans="13:19" x14ac:dyDescent="0.25">
      <c r="M5188" s="8"/>
      <c r="N5188" s="124"/>
      <c r="O5188" s="124"/>
      <c r="P5188" s="124"/>
      <c r="Q5188" s="124"/>
      <c r="R5188" s="124"/>
      <c r="S5188" s="124"/>
    </row>
    <row r="5189" spans="13:19" x14ac:dyDescent="0.25">
      <c r="M5189" s="8"/>
      <c r="N5189" s="124"/>
      <c r="O5189" s="124"/>
      <c r="P5189" s="124"/>
      <c r="Q5189" s="124"/>
      <c r="R5189" s="124"/>
      <c r="S5189" s="124"/>
    </row>
    <row r="5190" spans="13:19" x14ac:dyDescent="0.25">
      <c r="M5190" s="8"/>
      <c r="N5190" s="124"/>
      <c r="O5190" s="124"/>
      <c r="P5190" s="124"/>
      <c r="Q5190" s="124"/>
      <c r="R5190" s="124"/>
      <c r="S5190" s="124"/>
    </row>
    <row r="5191" spans="13:19" x14ac:dyDescent="0.25">
      <c r="M5191" s="8"/>
      <c r="N5191" s="124"/>
      <c r="O5191" s="124"/>
      <c r="P5191" s="124"/>
      <c r="Q5191" s="124"/>
      <c r="R5191" s="124"/>
      <c r="S5191" s="124"/>
    </row>
    <row r="5192" spans="13:19" x14ac:dyDescent="0.25">
      <c r="M5192" s="8"/>
      <c r="N5192" s="124"/>
      <c r="O5192" s="124"/>
      <c r="P5192" s="124"/>
      <c r="Q5192" s="124"/>
      <c r="R5192" s="124"/>
      <c r="S5192" s="124"/>
    </row>
    <row r="5193" spans="13:19" x14ac:dyDescent="0.25">
      <c r="M5193" s="8"/>
      <c r="N5193" s="124"/>
      <c r="O5193" s="124"/>
      <c r="P5193" s="124"/>
      <c r="Q5193" s="124"/>
      <c r="R5193" s="124"/>
      <c r="S5193" s="124"/>
    </row>
    <row r="5194" spans="13:19" x14ac:dyDescent="0.25">
      <c r="M5194" s="8"/>
      <c r="N5194" s="124"/>
      <c r="O5194" s="124"/>
      <c r="P5194" s="124"/>
      <c r="Q5194" s="124"/>
      <c r="R5194" s="124"/>
      <c r="S5194" s="124"/>
    </row>
    <row r="5195" spans="13:19" x14ac:dyDescent="0.25">
      <c r="M5195" s="8"/>
      <c r="N5195" s="124"/>
      <c r="O5195" s="124"/>
      <c r="P5195" s="124"/>
      <c r="Q5195" s="124"/>
      <c r="R5195" s="124"/>
      <c r="S5195" s="124"/>
    </row>
    <row r="5196" spans="13:19" x14ac:dyDescent="0.25">
      <c r="M5196" s="8"/>
      <c r="N5196" s="124"/>
      <c r="O5196" s="124"/>
      <c r="P5196" s="124"/>
      <c r="Q5196" s="124"/>
      <c r="R5196" s="124"/>
      <c r="S5196" s="124"/>
    </row>
    <row r="5197" spans="13:19" x14ac:dyDescent="0.25">
      <c r="M5197" s="8"/>
      <c r="N5197" s="124"/>
      <c r="O5197" s="124"/>
      <c r="P5197" s="124"/>
      <c r="Q5197" s="124"/>
      <c r="R5197" s="124"/>
      <c r="S5197" s="124"/>
    </row>
    <row r="5198" spans="13:19" x14ac:dyDescent="0.25">
      <c r="M5198" s="8"/>
      <c r="N5198" s="124"/>
      <c r="O5198" s="124"/>
      <c r="P5198" s="124"/>
      <c r="Q5198" s="124"/>
      <c r="R5198" s="124"/>
      <c r="S5198" s="124"/>
    </row>
    <row r="5199" spans="13:19" x14ac:dyDescent="0.25">
      <c r="M5199" s="8"/>
      <c r="N5199" s="124"/>
      <c r="O5199" s="124"/>
      <c r="P5199" s="124"/>
      <c r="Q5199" s="124"/>
      <c r="R5199" s="124"/>
      <c r="S5199" s="124"/>
    </row>
    <row r="5200" spans="13:19" x14ac:dyDescent="0.25">
      <c r="M5200" s="8"/>
      <c r="N5200" s="124"/>
      <c r="O5200" s="124"/>
      <c r="P5200" s="124"/>
      <c r="Q5200" s="124"/>
      <c r="R5200" s="124"/>
      <c r="S5200" s="124"/>
    </row>
    <row r="5201" spans="13:19" x14ac:dyDescent="0.25">
      <c r="M5201" s="8"/>
      <c r="N5201" s="124"/>
      <c r="O5201" s="124"/>
      <c r="P5201" s="124"/>
      <c r="Q5201" s="124"/>
      <c r="R5201" s="124"/>
      <c r="S5201" s="124"/>
    </row>
    <row r="5202" spans="13:19" x14ac:dyDescent="0.25">
      <c r="M5202" s="8"/>
      <c r="N5202" s="124"/>
      <c r="O5202" s="124"/>
      <c r="P5202" s="124"/>
      <c r="Q5202" s="124"/>
      <c r="R5202" s="124"/>
      <c r="S5202" s="124"/>
    </row>
    <row r="5203" spans="13:19" x14ac:dyDescent="0.25">
      <c r="M5203" s="8"/>
      <c r="N5203" s="124"/>
      <c r="O5203" s="124"/>
      <c r="P5203" s="124"/>
      <c r="Q5203" s="124"/>
      <c r="R5203" s="124"/>
      <c r="S5203" s="124"/>
    </row>
    <row r="5204" spans="13:19" x14ac:dyDescent="0.25">
      <c r="M5204" s="8"/>
      <c r="N5204" s="124"/>
      <c r="O5204" s="124"/>
      <c r="P5204" s="124"/>
      <c r="Q5204" s="124"/>
      <c r="R5204" s="124"/>
      <c r="S5204" s="124"/>
    </row>
    <row r="5205" spans="13:19" x14ac:dyDescent="0.25">
      <c r="M5205" s="8"/>
      <c r="N5205" s="124"/>
      <c r="O5205" s="124"/>
      <c r="P5205" s="124"/>
      <c r="Q5205" s="124"/>
      <c r="R5205" s="124"/>
      <c r="S5205" s="124"/>
    </row>
    <row r="5206" spans="13:19" x14ac:dyDescent="0.25">
      <c r="M5206" s="8"/>
      <c r="N5206" s="124"/>
      <c r="O5206" s="124"/>
      <c r="P5206" s="124"/>
      <c r="Q5206" s="124"/>
      <c r="R5206" s="124"/>
      <c r="S5206" s="124"/>
    </row>
    <row r="5207" spans="13:19" x14ac:dyDescent="0.25">
      <c r="M5207" s="8"/>
      <c r="N5207" s="124"/>
      <c r="O5207" s="124"/>
      <c r="P5207" s="124"/>
      <c r="Q5207" s="124"/>
      <c r="R5207" s="124"/>
      <c r="S5207" s="124"/>
    </row>
    <row r="5208" spans="13:19" x14ac:dyDescent="0.25">
      <c r="M5208" s="8"/>
      <c r="N5208" s="124"/>
      <c r="O5208" s="124"/>
      <c r="P5208" s="124"/>
      <c r="Q5208" s="124"/>
      <c r="R5208" s="124"/>
      <c r="S5208" s="124"/>
    </row>
    <row r="5209" spans="13:19" x14ac:dyDescent="0.25">
      <c r="M5209" s="8"/>
      <c r="N5209" s="124"/>
      <c r="O5209" s="124"/>
      <c r="P5209" s="124"/>
      <c r="Q5209" s="124"/>
      <c r="R5209" s="124"/>
      <c r="S5209" s="124"/>
    </row>
    <row r="5210" spans="13:19" x14ac:dyDescent="0.25">
      <c r="M5210" s="8"/>
      <c r="N5210" s="124"/>
      <c r="O5210" s="124"/>
      <c r="P5210" s="124"/>
      <c r="Q5210" s="124"/>
      <c r="R5210" s="124"/>
      <c r="S5210" s="124"/>
    </row>
    <row r="5211" spans="13:19" x14ac:dyDescent="0.25">
      <c r="M5211" s="8"/>
      <c r="N5211" s="124"/>
      <c r="O5211" s="124"/>
      <c r="P5211" s="124"/>
      <c r="Q5211" s="124"/>
      <c r="R5211" s="124"/>
      <c r="S5211" s="124"/>
    </row>
    <row r="5212" spans="13:19" x14ac:dyDescent="0.25">
      <c r="M5212" s="8"/>
      <c r="N5212" s="124"/>
      <c r="O5212" s="124"/>
      <c r="P5212" s="124"/>
      <c r="Q5212" s="124"/>
      <c r="R5212" s="124"/>
      <c r="S5212" s="124"/>
    </row>
    <row r="5213" spans="13:19" x14ac:dyDescent="0.25">
      <c r="M5213" s="8"/>
      <c r="N5213" s="124"/>
      <c r="O5213" s="124"/>
      <c r="P5213" s="124"/>
      <c r="Q5213" s="124"/>
      <c r="R5213" s="124"/>
      <c r="S5213" s="124"/>
    </row>
    <row r="5214" spans="13:19" x14ac:dyDescent="0.25">
      <c r="M5214" s="8"/>
      <c r="N5214" s="124"/>
      <c r="O5214" s="124"/>
      <c r="P5214" s="124"/>
      <c r="Q5214" s="124"/>
      <c r="R5214" s="124"/>
      <c r="S5214" s="124"/>
    </row>
    <row r="5215" spans="13:19" x14ac:dyDescent="0.25">
      <c r="M5215" s="8"/>
      <c r="N5215" s="124"/>
      <c r="O5215" s="124"/>
      <c r="P5215" s="124"/>
      <c r="Q5215" s="124"/>
      <c r="R5215" s="124"/>
      <c r="S5215" s="124"/>
    </row>
    <row r="5216" spans="13:19" x14ac:dyDescent="0.25">
      <c r="M5216" s="8"/>
      <c r="N5216" s="124"/>
      <c r="O5216" s="124"/>
      <c r="P5216" s="124"/>
      <c r="Q5216" s="124"/>
      <c r="R5216" s="124"/>
      <c r="S5216" s="124"/>
    </row>
    <row r="5217" spans="13:19" x14ac:dyDescent="0.25">
      <c r="M5217" s="8"/>
      <c r="N5217" s="124"/>
      <c r="O5217" s="124"/>
      <c r="P5217" s="124"/>
      <c r="Q5217" s="124"/>
      <c r="R5217" s="124"/>
      <c r="S5217" s="124"/>
    </row>
    <row r="5218" spans="13:19" x14ac:dyDescent="0.25">
      <c r="M5218" s="8"/>
      <c r="N5218" s="124"/>
      <c r="O5218" s="124"/>
      <c r="P5218" s="124"/>
      <c r="Q5218" s="124"/>
      <c r="R5218" s="124"/>
      <c r="S5218" s="124"/>
    </row>
    <row r="5219" spans="13:19" x14ac:dyDescent="0.25">
      <c r="M5219" s="8"/>
      <c r="N5219" s="124"/>
      <c r="O5219" s="124"/>
      <c r="P5219" s="124"/>
      <c r="Q5219" s="124"/>
      <c r="R5219" s="124"/>
      <c r="S5219" s="124"/>
    </row>
    <row r="5220" spans="13:19" x14ac:dyDescent="0.25">
      <c r="M5220" s="8"/>
      <c r="N5220" s="124"/>
      <c r="O5220" s="124"/>
      <c r="P5220" s="124"/>
      <c r="Q5220" s="124"/>
      <c r="R5220" s="124"/>
      <c r="S5220" s="124"/>
    </row>
    <row r="5221" spans="13:19" x14ac:dyDescent="0.25">
      <c r="M5221" s="8"/>
      <c r="N5221" s="124"/>
      <c r="O5221" s="124"/>
      <c r="P5221" s="124"/>
      <c r="Q5221" s="124"/>
      <c r="R5221" s="124"/>
      <c r="S5221" s="124"/>
    </row>
    <row r="5222" spans="13:19" x14ac:dyDescent="0.25">
      <c r="M5222" s="8"/>
      <c r="N5222" s="124"/>
      <c r="O5222" s="124"/>
      <c r="P5222" s="124"/>
      <c r="Q5222" s="124"/>
      <c r="R5222" s="124"/>
      <c r="S5222" s="124"/>
    </row>
    <row r="5223" spans="13:19" x14ac:dyDescent="0.25">
      <c r="M5223" s="8"/>
      <c r="N5223" s="124"/>
      <c r="O5223" s="124"/>
      <c r="P5223" s="124"/>
      <c r="Q5223" s="124"/>
      <c r="R5223" s="124"/>
      <c r="S5223" s="124"/>
    </row>
    <row r="5224" spans="13:19" x14ac:dyDescent="0.25">
      <c r="M5224" s="8"/>
      <c r="N5224" s="124"/>
      <c r="O5224" s="124"/>
      <c r="P5224" s="124"/>
      <c r="Q5224" s="124"/>
      <c r="R5224" s="124"/>
      <c r="S5224" s="124"/>
    </row>
    <row r="5225" spans="13:19" x14ac:dyDescent="0.25">
      <c r="M5225" s="8"/>
      <c r="N5225" s="124"/>
      <c r="O5225" s="124"/>
      <c r="P5225" s="124"/>
      <c r="Q5225" s="124"/>
      <c r="R5225" s="124"/>
      <c r="S5225" s="124"/>
    </row>
    <row r="5226" spans="13:19" x14ac:dyDescent="0.25">
      <c r="M5226" s="8"/>
      <c r="N5226" s="124"/>
      <c r="O5226" s="124"/>
      <c r="P5226" s="124"/>
      <c r="Q5226" s="124"/>
      <c r="R5226" s="124"/>
      <c r="S5226" s="124"/>
    </row>
    <row r="5227" spans="13:19" x14ac:dyDescent="0.25">
      <c r="M5227" s="8"/>
      <c r="N5227" s="124"/>
      <c r="O5227" s="124"/>
      <c r="P5227" s="124"/>
      <c r="Q5227" s="124"/>
      <c r="R5227" s="124"/>
      <c r="S5227" s="124"/>
    </row>
    <row r="5228" spans="13:19" x14ac:dyDescent="0.25">
      <c r="M5228" s="8"/>
      <c r="N5228" s="124"/>
      <c r="O5228" s="124"/>
      <c r="P5228" s="124"/>
      <c r="Q5228" s="124"/>
      <c r="R5228" s="124"/>
      <c r="S5228" s="124"/>
    </row>
    <row r="5229" spans="13:19" x14ac:dyDescent="0.25">
      <c r="M5229" s="8"/>
      <c r="N5229" s="124"/>
      <c r="O5229" s="124"/>
      <c r="P5229" s="124"/>
      <c r="Q5229" s="124"/>
      <c r="R5229" s="124"/>
      <c r="S5229" s="124"/>
    </row>
    <row r="5230" spans="13:19" x14ac:dyDescent="0.25">
      <c r="M5230" s="8"/>
      <c r="N5230" s="124"/>
      <c r="O5230" s="124"/>
      <c r="P5230" s="124"/>
      <c r="Q5230" s="124"/>
      <c r="R5230" s="124"/>
      <c r="S5230" s="124"/>
    </row>
    <row r="5231" spans="13:19" x14ac:dyDescent="0.25">
      <c r="M5231" s="8"/>
      <c r="N5231" s="124"/>
      <c r="O5231" s="124"/>
      <c r="P5231" s="124"/>
      <c r="Q5231" s="124"/>
      <c r="R5231" s="124"/>
      <c r="S5231" s="124"/>
    </row>
    <row r="5232" spans="13:19" x14ac:dyDescent="0.25">
      <c r="M5232" s="8"/>
      <c r="N5232" s="124"/>
      <c r="O5232" s="124"/>
      <c r="P5232" s="124"/>
      <c r="Q5232" s="124"/>
      <c r="R5232" s="124"/>
      <c r="S5232" s="124"/>
    </row>
    <row r="5233" spans="13:19" x14ac:dyDescent="0.25">
      <c r="M5233" s="8"/>
      <c r="N5233" s="124"/>
      <c r="O5233" s="124"/>
      <c r="P5233" s="124"/>
      <c r="Q5233" s="124"/>
      <c r="R5233" s="124"/>
      <c r="S5233" s="124"/>
    </row>
    <row r="5234" spans="13:19" x14ac:dyDescent="0.25">
      <c r="M5234" s="8"/>
      <c r="N5234" s="124"/>
      <c r="O5234" s="124"/>
      <c r="P5234" s="124"/>
      <c r="Q5234" s="124"/>
      <c r="R5234" s="124"/>
      <c r="S5234" s="124"/>
    </row>
    <row r="5235" spans="13:19" x14ac:dyDescent="0.25">
      <c r="M5235" s="8"/>
      <c r="N5235" s="124"/>
      <c r="O5235" s="124"/>
      <c r="P5235" s="124"/>
      <c r="Q5235" s="124"/>
      <c r="R5235" s="124"/>
      <c r="S5235" s="124"/>
    </row>
    <row r="5236" spans="13:19" x14ac:dyDescent="0.25">
      <c r="M5236" s="8"/>
      <c r="N5236" s="124"/>
      <c r="O5236" s="124"/>
      <c r="P5236" s="124"/>
      <c r="Q5236" s="124"/>
      <c r="R5236" s="124"/>
      <c r="S5236" s="124"/>
    </row>
    <row r="5237" spans="13:19" x14ac:dyDescent="0.25">
      <c r="M5237" s="8"/>
      <c r="N5237" s="124"/>
      <c r="O5237" s="124"/>
      <c r="P5237" s="124"/>
      <c r="Q5237" s="124"/>
      <c r="R5237" s="124"/>
      <c r="S5237" s="124"/>
    </row>
    <row r="5238" spans="13:19" x14ac:dyDescent="0.25">
      <c r="M5238" s="8"/>
      <c r="N5238" s="124"/>
      <c r="O5238" s="124"/>
      <c r="P5238" s="124"/>
      <c r="Q5238" s="124"/>
      <c r="R5238" s="124"/>
      <c r="S5238" s="124"/>
    </row>
    <row r="5239" spans="13:19" x14ac:dyDescent="0.25">
      <c r="M5239" s="8"/>
      <c r="N5239" s="124"/>
      <c r="O5239" s="124"/>
      <c r="P5239" s="124"/>
      <c r="Q5239" s="124"/>
      <c r="R5239" s="124"/>
      <c r="S5239" s="124"/>
    </row>
    <row r="5240" spans="13:19" x14ac:dyDescent="0.25">
      <c r="M5240" s="8"/>
      <c r="N5240" s="124"/>
      <c r="O5240" s="124"/>
      <c r="P5240" s="124"/>
      <c r="Q5240" s="124"/>
      <c r="R5240" s="124"/>
      <c r="S5240" s="124"/>
    </row>
    <row r="5241" spans="13:19" x14ac:dyDescent="0.25">
      <c r="M5241" s="8"/>
      <c r="N5241" s="124"/>
      <c r="O5241" s="124"/>
      <c r="P5241" s="124"/>
      <c r="Q5241" s="124"/>
      <c r="R5241" s="124"/>
      <c r="S5241" s="124"/>
    </row>
    <row r="5242" spans="13:19" x14ac:dyDescent="0.25">
      <c r="M5242" s="8"/>
      <c r="N5242" s="124"/>
      <c r="O5242" s="124"/>
      <c r="P5242" s="124"/>
      <c r="Q5242" s="124"/>
      <c r="R5242" s="124"/>
      <c r="S5242" s="124"/>
    </row>
    <row r="5243" spans="13:19" x14ac:dyDescent="0.25">
      <c r="M5243" s="8"/>
      <c r="N5243" s="124"/>
      <c r="O5243" s="124"/>
      <c r="P5243" s="124"/>
      <c r="Q5243" s="124"/>
      <c r="R5243" s="124"/>
      <c r="S5243" s="124"/>
    </row>
    <row r="5244" spans="13:19" x14ac:dyDescent="0.25">
      <c r="M5244" s="8"/>
      <c r="N5244" s="124"/>
      <c r="O5244" s="124"/>
      <c r="P5244" s="124"/>
      <c r="Q5244" s="124"/>
      <c r="R5244" s="124"/>
      <c r="S5244" s="124"/>
    </row>
    <row r="5245" spans="13:19" x14ac:dyDescent="0.25">
      <c r="M5245" s="8"/>
      <c r="N5245" s="124"/>
      <c r="O5245" s="124"/>
      <c r="P5245" s="124"/>
      <c r="Q5245" s="124"/>
      <c r="R5245" s="124"/>
      <c r="S5245" s="124"/>
    </row>
    <row r="5246" spans="13:19" x14ac:dyDescent="0.25">
      <c r="M5246" s="8"/>
      <c r="N5246" s="124"/>
      <c r="O5246" s="124"/>
      <c r="P5246" s="124"/>
      <c r="Q5246" s="124"/>
      <c r="R5246" s="124"/>
      <c r="S5246" s="124"/>
    </row>
    <row r="5247" spans="13:19" x14ac:dyDescent="0.25">
      <c r="M5247" s="8"/>
      <c r="N5247" s="124"/>
      <c r="O5247" s="124"/>
      <c r="P5247" s="124"/>
      <c r="Q5247" s="124"/>
      <c r="R5247" s="124"/>
      <c r="S5247" s="124"/>
    </row>
    <row r="5248" spans="13:19" x14ac:dyDescent="0.25">
      <c r="M5248" s="8"/>
      <c r="N5248" s="124"/>
      <c r="O5248" s="124"/>
      <c r="P5248" s="124"/>
      <c r="Q5248" s="124"/>
      <c r="R5248" s="124"/>
      <c r="S5248" s="124"/>
    </row>
    <row r="5249" spans="13:19" x14ac:dyDescent="0.25">
      <c r="M5249" s="8"/>
      <c r="N5249" s="124"/>
      <c r="O5249" s="124"/>
      <c r="P5249" s="124"/>
      <c r="Q5249" s="124"/>
      <c r="R5249" s="124"/>
      <c r="S5249" s="124"/>
    </row>
    <row r="5250" spans="13:19" x14ac:dyDescent="0.25">
      <c r="M5250" s="8"/>
      <c r="N5250" s="124"/>
      <c r="O5250" s="124"/>
      <c r="P5250" s="124"/>
      <c r="Q5250" s="124"/>
      <c r="R5250" s="124"/>
      <c r="S5250" s="124"/>
    </row>
    <row r="5251" spans="13:19" x14ac:dyDescent="0.25">
      <c r="M5251" s="8"/>
      <c r="N5251" s="124"/>
      <c r="O5251" s="124"/>
      <c r="P5251" s="124"/>
      <c r="Q5251" s="124"/>
      <c r="R5251" s="124"/>
      <c r="S5251" s="124"/>
    </row>
    <row r="5252" spans="13:19" x14ac:dyDescent="0.25">
      <c r="M5252" s="8"/>
      <c r="N5252" s="124"/>
      <c r="O5252" s="124"/>
      <c r="P5252" s="124"/>
      <c r="Q5252" s="124"/>
      <c r="R5252" s="124"/>
      <c r="S5252" s="124"/>
    </row>
    <row r="5253" spans="13:19" x14ac:dyDescent="0.25">
      <c r="M5253" s="8"/>
      <c r="N5253" s="124"/>
      <c r="O5253" s="124"/>
      <c r="P5253" s="124"/>
      <c r="Q5253" s="124"/>
      <c r="R5253" s="124"/>
      <c r="S5253" s="124"/>
    </row>
    <row r="5254" spans="13:19" x14ac:dyDescent="0.25">
      <c r="M5254" s="8"/>
      <c r="N5254" s="124"/>
      <c r="O5254" s="124"/>
      <c r="P5254" s="124"/>
      <c r="Q5254" s="124"/>
      <c r="R5254" s="124"/>
      <c r="S5254" s="124"/>
    </row>
    <row r="5255" spans="13:19" x14ac:dyDescent="0.25">
      <c r="M5255" s="8"/>
      <c r="N5255" s="124"/>
      <c r="O5255" s="124"/>
      <c r="P5255" s="124"/>
      <c r="Q5255" s="124"/>
      <c r="R5255" s="124"/>
      <c r="S5255" s="124"/>
    </row>
    <row r="5256" spans="13:19" x14ac:dyDescent="0.25">
      <c r="M5256" s="8"/>
      <c r="N5256" s="124"/>
      <c r="O5256" s="124"/>
      <c r="P5256" s="124"/>
      <c r="Q5256" s="124"/>
      <c r="R5256" s="124"/>
      <c r="S5256" s="124"/>
    </row>
    <row r="5257" spans="13:19" x14ac:dyDescent="0.25">
      <c r="M5257" s="8"/>
      <c r="N5257" s="124"/>
      <c r="O5257" s="124"/>
      <c r="P5257" s="124"/>
      <c r="Q5257" s="124"/>
      <c r="R5257" s="124"/>
      <c r="S5257" s="124"/>
    </row>
    <row r="5258" spans="13:19" x14ac:dyDescent="0.25">
      <c r="M5258" s="8"/>
      <c r="N5258" s="124"/>
      <c r="O5258" s="124"/>
      <c r="P5258" s="124"/>
      <c r="Q5258" s="124"/>
      <c r="R5258" s="124"/>
      <c r="S5258" s="124"/>
    </row>
    <row r="5259" spans="13:19" x14ac:dyDescent="0.25">
      <c r="M5259" s="8"/>
      <c r="N5259" s="124"/>
      <c r="O5259" s="124"/>
      <c r="P5259" s="124"/>
      <c r="Q5259" s="124"/>
      <c r="R5259" s="124"/>
      <c r="S5259" s="124"/>
    </row>
    <row r="5260" spans="13:19" x14ac:dyDescent="0.25">
      <c r="M5260" s="8"/>
      <c r="N5260" s="124"/>
      <c r="O5260" s="124"/>
      <c r="P5260" s="124"/>
      <c r="Q5260" s="124"/>
      <c r="R5260" s="124"/>
      <c r="S5260" s="124"/>
    </row>
    <row r="5261" spans="13:19" x14ac:dyDescent="0.25">
      <c r="M5261" s="8"/>
      <c r="N5261" s="124"/>
      <c r="O5261" s="124"/>
      <c r="P5261" s="124"/>
      <c r="Q5261" s="124"/>
      <c r="R5261" s="124"/>
      <c r="S5261" s="124"/>
    </row>
    <row r="5262" spans="13:19" x14ac:dyDescent="0.25">
      <c r="M5262" s="8"/>
      <c r="N5262" s="124"/>
      <c r="O5262" s="124"/>
      <c r="P5262" s="124"/>
      <c r="Q5262" s="124"/>
      <c r="R5262" s="124"/>
      <c r="S5262" s="124"/>
    </row>
    <row r="5263" spans="13:19" x14ac:dyDescent="0.25">
      <c r="M5263" s="8"/>
      <c r="N5263" s="124"/>
      <c r="O5263" s="124"/>
      <c r="P5263" s="124"/>
      <c r="Q5263" s="124"/>
      <c r="R5263" s="124"/>
      <c r="S5263" s="124"/>
    </row>
    <row r="5264" spans="13:19" x14ac:dyDescent="0.25">
      <c r="M5264" s="8"/>
      <c r="N5264" s="124"/>
      <c r="O5264" s="124"/>
      <c r="P5264" s="124"/>
      <c r="Q5264" s="124"/>
      <c r="R5264" s="124"/>
      <c r="S5264" s="124"/>
    </row>
    <row r="5265" spans="13:19" x14ac:dyDescent="0.25">
      <c r="M5265" s="8"/>
      <c r="N5265" s="124"/>
      <c r="O5265" s="124"/>
      <c r="P5265" s="124"/>
      <c r="Q5265" s="124"/>
      <c r="R5265" s="124"/>
      <c r="S5265" s="124"/>
    </row>
    <row r="5266" spans="13:19" x14ac:dyDescent="0.25">
      <c r="M5266" s="8"/>
      <c r="N5266" s="124"/>
      <c r="O5266" s="124"/>
      <c r="P5266" s="124"/>
      <c r="Q5266" s="124"/>
      <c r="R5266" s="124"/>
      <c r="S5266" s="124"/>
    </row>
    <row r="5267" spans="13:19" x14ac:dyDescent="0.25">
      <c r="M5267" s="8"/>
      <c r="N5267" s="124"/>
      <c r="O5267" s="124"/>
      <c r="P5267" s="124"/>
      <c r="Q5267" s="124"/>
      <c r="R5267" s="124"/>
      <c r="S5267" s="124"/>
    </row>
    <row r="5268" spans="13:19" x14ac:dyDescent="0.25">
      <c r="M5268" s="8"/>
      <c r="N5268" s="124"/>
      <c r="O5268" s="124"/>
      <c r="P5268" s="124"/>
      <c r="Q5268" s="124"/>
      <c r="R5268" s="124"/>
      <c r="S5268" s="124"/>
    </row>
    <row r="5269" spans="13:19" x14ac:dyDescent="0.25">
      <c r="M5269" s="8"/>
      <c r="N5269" s="124"/>
      <c r="O5269" s="124"/>
      <c r="P5269" s="124"/>
      <c r="Q5269" s="124"/>
      <c r="R5269" s="124"/>
      <c r="S5269" s="124"/>
    </row>
    <row r="5270" spans="13:19" x14ac:dyDescent="0.25">
      <c r="M5270" s="8"/>
      <c r="N5270" s="124"/>
      <c r="O5270" s="124"/>
      <c r="P5270" s="124"/>
      <c r="Q5270" s="124"/>
      <c r="R5270" s="124"/>
      <c r="S5270" s="124"/>
    </row>
    <row r="5271" spans="13:19" x14ac:dyDescent="0.25">
      <c r="M5271" s="8"/>
      <c r="N5271" s="124"/>
      <c r="O5271" s="124"/>
      <c r="P5271" s="124"/>
      <c r="Q5271" s="124"/>
      <c r="R5271" s="124"/>
      <c r="S5271" s="124"/>
    </row>
    <row r="5272" spans="13:19" x14ac:dyDescent="0.25">
      <c r="M5272" s="8"/>
      <c r="N5272" s="124"/>
      <c r="O5272" s="124"/>
      <c r="P5272" s="124"/>
      <c r="Q5272" s="124"/>
      <c r="R5272" s="124"/>
      <c r="S5272" s="124"/>
    </row>
    <row r="5273" spans="13:19" x14ac:dyDescent="0.25">
      <c r="M5273" s="8"/>
      <c r="N5273" s="124"/>
      <c r="O5273" s="124"/>
      <c r="P5273" s="124"/>
      <c r="Q5273" s="124"/>
      <c r="R5273" s="124"/>
      <c r="S5273" s="124"/>
    </row>
    <row r="5274" spans="13:19" x14ac:dyDescent="0.25">
      <c r="M5274" s="8"/>
      <c r="N5274" s="124"/>
      <c r="O5274" s="124"/>
      <c r="P5274" s="124"/>
      <c r="Q5274" s="124"/>
      <c r="R5274" s="124"/>
      <c r="S5274" s="124"/>
    </row>
    <row r="5275" spans="13:19" x14ac:dyDescent="0.25">
      <c r="M5275" s="8"/>
      <c r="N5275" s="124"/>
      <c r="O5275" s="124"/>
      <c r="P5275" s="124"/>
      <c r="Q5275" s="124"/>
      <c r="R5275" s="124"/>
      <c r="S5275" s="124"/>
    </row>
    <row r="5276" spans="13:19" x14ac:dyDescent="0.25">
      <c r="M5276" s="8"/>
      <c r="N5276" s="124"/>
      <c r="O5276" s="124"/>
      <c r="P5276" s="124"/>
      <c r="Q5276" s="124"/>
      <c r="R5276" s="124"/>
      <c r="S5276" s="124"/>
    </row>
    <row r="5277" spans="13:19" x14ac:dyDescent="0.25">
      <c r="M5277" s="8"/>
      <c r="N5277" s="124"/>
      <c r="O5277" s="124"/>
      <c r="P5277" s="124"/>
      <c r="Q5277" s="124"/>
      <c r="R5277" s="124"/>
      <c r="S5277" s="124"/>
    </row>
    <row r="5278" spans="13:19" x14ac:dyDescent="0.25">
      <c r="M5278" s="8"/>
      <c r="N5278" s="124"/>
      <c r="O5278" s="124"/>
      <c r="P5278" s="124"/>
      <c r="Q5278" s="124"/>
      <c r="R5278" s="124"/>
      <c r="S5278" s="124"/>
    </row>
    <row r="5279" spans="13:19" x14ac:dyDescent="0.25">
      <c r="M5279" s="8"/>
      <c r="N5279" s="124"/>
      <c r="O5279" s="124"/>
      <c r="P5279" s="124"/>
      <c r="Q5279" s="124"/>
      <c r="R5279" s="124"/>
      <c r="S5279" s="124"/>
    </row>
    <row r="5280" spans="13:19" x14ac:dyDescent="0.25">
      <c r="M5280" s="8"/>
      <c r="N5280" s="124"/>
      <c r="O5280" s="124"/>
      <c r="P5280" s="124"/>
      <c r="Q5280" s="124"/>
      <c r="R5280" s="124"/>
      <c r="S5280" s="124"/>
    </row>
    <row r="5281" spans="13:19" x14ac:dyDescent="0.25">
      <c r="M5281" s="8"/>
      <c r="N5281" s="124"/>
      <c r="O5281" s="124"/>
      <c r="P5281" s="124"/>
      <c r="Q5281" s="124"/>
      <c r="R5281" s="124"/>
      <c r="S5281" s="124"/>
    </row>
    <row r="5282" spans="13:19" x14ac:dyDescent="0.25">
      <c r="M5282" s="8"/>
      <c r="N5282" s="124"/>
      <c r="O5282" s="124"/>
      <c r="P5282" s="124"/>
      <c r="Q5282" s="124"/>
      <c r="R5282" s="124"/>
      <c r="S5282" s="124"/>
    </row>
    <row r="5283" spans="13:19" x14ac:dyDescent="0.25">
      <c r="M5283" s="8"/>
      <c r="N5283" s="124"/>
      <c r="O5283" s="124"/>
      <c r="P5283" s="124"/>
      <c r="Q5283" s="124"/>
      <c r="R5283" s="124"/>
      <c r="S5283" s="124"/>
    </row>
    <row r="5284" spans="13:19" x14ac:dyDescent="0.25">
      <c r="M5284" s="8"/>
      <c r="N5284" s="124"/>
      <c r="O5284" s="124"/>
      <c r="P5284" s="124"/>
      <c r="Q5284" s="124"/>
      <c r="R5284" s="124"/>
      <c r="S5284" s="124"/>
    </row>
    <row r="5285" spans="13:19" x14ac:dyDescent="0.25">
      <c r="M5285" s="8"/>
      <c r="N5285" s="124"/>
      <c r="O5285" s="124"/>
      <c r="P5285" s="124"/>
      <c r="Q5285" s="124"/>
      <c r="R5285" s="124"/>
      <c r="S5285" s="124"/>
    </row>
    <row r="5286" spans="13:19" x14ac:dyDescent="0.25">
      <c r="M5286" s="8"/>
      <c r="N5286" s="124"/>
      <c r="O5286" s="124"/>
      <c r="P5286" s="124"/>
      <c r="Q5286" s="124"/>
      <c r="R5286" s="124"/>
      <c r="S5286" s="124"/>
    </row>
    <row r="5287" spans="13:19" x14ac:dyDescent="0.25">
      <c r="M5287" s="8"/>
      <c r="N5287" s="124"/>
      <c r="O5287" s="124"/>
      <c r="P5287" s="124"/>
      <c r="Q5287" s="124"/>
      <c r="R5287" s="124"/>
      <c r="S5287" s="124"/>
    </row>
    <row r="5288" spans="13:19" x14ac:dyDescent="0.25">
      <c r="M5288" s="8"/>
      <c r="N5288" s="124"/>
      <c r="O5288" s="124"/>
      <c r="P5288" s="124"/>
      <c r="Q5288" s="124"/>
      <c r="R5288" s="124"/>
      <c r="S5288" s="124"/>
    </row>
    <row r="5289" spans="13:19" x14ac:dyDescent="0.25">
      <c r="M5289" s="8"/>
      <c r="N5289" s="124"/>
      <c r="O5289" s="124"/>
      <c r="P5289" s="124"/>
      <c r="Q5289" s="124"/>
      <c r="R5289" s="124"/>
      <c r="S5289" s="124"/>
    </row>
    <row r="5290" spans="13:19" x14ac:dyDescent="0.25">
      <c r="M5290" s="8"/>
      <c r="N5290" s="124"/>
      <c r="O5290" s="124"/>
      <c r="P5290" s="124"/>
      <c r="Q5290" s="124"/>
      <c r="R5290" s="124"/>
      <c r="S5290" s="124"/>
    </row>
    <row r="5291" spans="13:19" x14ac:dyDescent="0.25">
      <c r="M5291" s="8"/>
      <c r="N5291" s="124"/>
      <c r="O5291" s="124"/>
      <c r="P5291" s="124"/>
      <c r="Q5291" s="124"/>
      <c r="R5291" s="124"/>
      <c r="S5291" s="124"/>
    </row>
    <row r="5292" spans="13:19" x14ac:dyDescent="0.25">
      <c r="M5292" s="8"/>
      <c r="N5292" s="124"/>
      <c r="O5292" s="124"/>
      <c r="P5292" s="124"/>
      <c r="Q5292" s="124"/>
      <c r="R5292" s="124"/>
      <c r="S5292" s="124"/>
    </row>
    <row r="5293" spans="13:19" x14ac:dyDescent="0.25">
      <c r="M5293" s="8"/>
      <c r="N5293" s="124"/>
      <c r="O5293" s="124"/>
      <c r="P5293" s="124"/>
      <c r="Q5293" s="124"/>
      <c r="R5293" s="124"/>
      <c r="S5293" s="124"/>
    </row>
    <row r="5294" spans="13:19" x14ac:dyDescent="0.25">
      <c r="M5294" s="8"/>
      <c r="N5294" s="124"/>
      <c r="O5294" s="124"/>
      <c r="P5294" s="124"/>
      <c r="Q5294" s="124"/>
      <c r="R5294" s="124"/>
      <c r="S5294" s="124"/>
    </row>
    <row r="5295" spans="13:19" x14ac:dyDescent="0.25">
      <c r="M5295" s="8"/>
      <c r="N5295" s="124"/>
      <c r="O5295" s="124"/>
      <c r="P5295" s="124"/>
      <c r="Q5295" s="124"/>
      <c r="R5295" s="124"/>
      <c r="S5295" s="124"/>
    </row>
    <row r="5296" spans="13:19" x14ac:dyDescent="0.25">
      <c r="M5296" s="8"/>
      <c r="N5296" s="124"/>
      <c r="O5296" s="124"/>
      <c r="P5296" s="124"/>
      <c r="Q5296" s="124"/>
      <c r="R5296" s="124"/>
      <c r="S5296" s="124"/>
    </row>
    <row r="5297" spans="13:19" x14ac:dyDescent="0.25">
      <c r="M5297" s="8"/>
      <c r="N5297" s="124"/>
      <c r="O5297" s="124"/>
      <c r="P5297" s="124"/>
      <c r="Q5297" s="124"/>
      <c r="R5297" s="124"/>
      <c r="S5297" s="124"/>
    </row>
    <row r="5298" spans="13:19" x14ac:dyDescent="0.25">
      <c r="M5298" s="8"/>
      <c r="N5298" s="124"/>
      <c r="O5298" s="124"/>
      <c r="P5298" s="124"/>
      <c r="Q5298" s="124"/>
      <c r="R5298" s="124"/>
      <c r="S5298" s="124"/>
    </row>
    <row r="5299" spans="13:19" x14ac:dyDescent="0.25">
      <c r="M5299" s="8"/>
      <c r="N5299" s="124"/>
      <c r="O5299" s="124"/>
      <c r="P5299" s="124"/>
      <c r="Q5299" s="124"/>
      <c r="R5299" s="124"/>
      <c r="S5299" s="124"/>
    </row>
    <row r="5300" spans="13:19" x14ac:dyDescent="0.25">
      <c r="M5300" s="8"/>
      <c r="N5300" s="124"/>
      <c r="O5300" s="124"/>
      <c r="P5300" s="124"/>
      <c r="Q5300" s="124"/>
      <c r="R5300" s="124"/>
      <c r="S5300" s="124"/>
    </row>
    <row r="5301" spans="13:19" x14ac:dyDescent="0.25">
      <c r="M5301" s="8"/>
      <c r="N5301" s="124"/>
      <c r="O5301" s="124"/>
      <c r="P5301" s="124"/>
      <c r="Q5301" s="124"/>
      <c r="R5301" s="124"/>
      <c r="S5301" s="124"/>
    </row>
    <row r="5302" spans="13:19" x14ac:dyDescent="0.25">
      <c r="M5302" s="8"/>
      <c r="N5302" s="124"/>
      <c r="O5302" s="124"/>
      <c r="P5302" s="124"/>
      <c r="Q5302" s="124"/>
      <c r="R5302" s="124"/>
      <c r="S5302" s="124"/>
    </row>
    <row r="5303" spans="13:19" x14ac:dyDescent="0.25">
      <c r="M5303" s="8"/>
      <c r="N5303" s="124"/>
      <c r="O5303" s="124"/>
      <c r="P5303" s="124"/>
      <c r="Q5303" s="124"/>
      <c r="R5303" s="124"/>
      <c r="S5303" s="124"/>
    </row>
    <row r="5304" spans="13:19" x14ac:dyDescent="0.25">
      <c r="M5304" s="8"/>
      <c r="N5304" s="124"/>
      <c r="O5304" s="124"/>
      <c r="P5304" s="124"/>
      <c r="Q5304" s="124"/>
      <c r="R5304" s="124"/>
      <c r="S5304" s="124"/>
    </row>
    <row r="5305" spans="13:19" x14ac:dyDescent="0.25">
      <c r="M5305" s="8"/>
      <c r="N5305" s="124"/>
      <c r="O5305" s="124"/>
      <c r="P5305" s="124"/>
      <c r="Q5305" s="124"/>
      <c r="R5305" s="124"/>
      <c r="S5305" s="124"/>
    </row>
    <row r="5306" spans="13:19" x14ac:dyDescent="0.25">
      <c r="M5306" s="8"/>
      <c r="N5306" s="124"/>
      <c r="O5306" s="124"/>
      <c r="P5306" s="124"/>
      <c r="Q5306" s="124"/>
      <c r="R5306" s="124"/>
      <c r="S5306" s="124"/>
    </row>
    <row r="5307" spans="13:19" x14ac:dyDescent="0.25">
      <c r="M5307" s="8"/>
      <c r="N5307" s="124"/>
      <c r="O5307" s="124"/>
      <c r="P5307" s="124"/>
      <c r="Q5307" s="124"/>
      <c r="R5307" s="124"/>
      <c r="S5307" s="124"/>
    </row>
    <row r="5308" spans="13:19" x14ac:dyDescent="0.25">
      <c r="M5308" s="8"/>
      <c r="N5308" s="124"/>
      <c r="O5308" s="124"/>
      <c r="P5308" s="124"/>
      <c r="Q5308" s="124"/>
      <c r="R5308" s="124"/>
      <c r="S5308" s="124"/>
    </row>
    <row r="5309" spans="13:19" x14ac:dyDescent="0.25">
      <c r="M5309" s="8"/>
      <c r="N5309" s="124"/>
      <c r="O5309" s="124"/>
      <c r="P5309" s="124"/>
      <c r="Q5309" s="124"/>
      <c r="R5309" s="124"/>
      <c r="S5309" s="124"/>
    </row>
    <row r="5310" spans="13:19" x14ac:dyDescent="0.25">
      <c r="M5310" s="8"/>
      <c r="N5310" s="124"/>
      <c r="O5310" s="124"/>
      <c r="P5310" s="124"/>
      <c r="Q5310" s="124"/>
      <c r="R5310" s="124"/>
      <c r="S5310" s="124"/>
    </row>
    <row r="5311" spans="13:19" x14ac:dyDescent="0.25">
      <c r="M5311" s="8"/>
      <c r="N5311" s="124"/>
      <c r="O5311" s="124"/>
      <c r="P5311" s="124"/>
      <c r="Q5311" s="124"/>
      <c r="R5311" s="124"/>
      <c r="S5311" s="124"/>
    </row>
    <row r="5312" spans="13:19" x14ac:dyDescent="0.25">
      <c r="M5312" s="8"/>
      <c r="N5312" s="124"/>
      <c r="O5312" s="124"/>
      <c r="P5312" s="124"/>
      <c r="Q5312" s="124"/>
      <c r="R5312" s="124"/>
      <c r="S5312" s="124"/>
    </row>
    <row r="5313" spans="13:19" x14ac:dyDescent="0.25">
      <c r="M5313" s="8"/>
      <c r="N5313" s="124"/>
      <c r="O5313" s="124"/>
      <c r="P5313" s="124"/>
      <c r="Q5313" s="124"/>
      <c r="R5313" s="124"/>
      <c r="S5313" s="124"/>
    </row>
    <row r="5314" spans="13:19" x14ac:dyDescent="0.25">
      <c r="M5314" s="8"/>
      <c r="N5314" s="124"/>
      <c r="O5314" s="124"/>
      <c r="P5314" s="124"/>
      <c r="Q5314" s="124"/>
      <c r="R5314" s="124"/>
      <c r="S5314" s="124"/>
    </row>
    <row r="5315" spans="13:19" x14ac:dyDescent="0.25">
      <c r="M5315" s="8"/>
      <c r="N5315" s="124"/>
      <c r="O5315" s="124"/>
      <c r="P5315" s="124"/>
      <c r="Q5315" s="124"/>
      <c r="R5315" s="124"/>
      <c r="S5315" s="124"/>
    </row>
    <row r="5316" spans="13:19" x14ac:dyDescent="0.25">
      <c r="M5316" s="8"/>
      <c r="N5316" s="124"/>
      <c r="O5316" s="124"/>
      <c r="P5316" s="124"/>
      <c r="Q5316" s="124"/>
      <c r="R5316" s="124"/>
      <c r="S5316" s="124"/>
    </row>
    <row r="5317" spans="13:19" x14ac:dyDescent="0.25">
      <c r="M5317" s="8"/>
      <c r="N5317" s="124"/>
      <c r="O5317" s="124"/>
      <c r="P5317" s="124"/>
      <c r="Q5317" s="124"/>
      <c r="R5317" s="124"/>
      <c r="S5317" s="124"/>
    </row>
    <row r="5318" spans="13:19" x14ac:dyDescent="0.25">
      <c r="M5318" s="8"/>
      <c r="N5318" s="124"/>
      <c r="O5318" s="124"/>
      <c r="P5318" s="124"/>
      <c r="Q5318" s="124"/>
      <c r="R5318" s="124"/>
      <c r="S5318" s="124"/>
    </row>
    <row r="5319" spans="13:19" x14ac:dyDescent="0.25">
      <c r="M5319" s="8"/>
      <c r="N5319" s="124"/>
      <c r="O5319" s="124"/>
      <c r="P5319" s="124"/>
      <c r="Q5319" s="124"/>
      <c r="R5319" s="124"/>
      <c r="S5319" s="124"/>
    </row>
    <row r="5320" spans="13:19" x14ac:dyDescent="0.25">
      <c r="M5320" s="8"/>
      <c r="N5320" s="124"/>
      <c r="O5320" s="124"/>
      <c r="P5320" s="124"/>
      <c r="Q5320" s="124"/>
      <c r="R5320" s="124"/>
      <c r="S5320" s="124"/>
    </row>
    <row r="5321" spans="13:19" x14ac:dyDescent="0.25">
      <c r="M5321" s="8"/>
      <c r="N5321" s="124"/>
      <c r="O5321" s="124"/>
      <c r="P5321" s="124"/>
      <c r="Q5321" s="124"/>
      <c r="R5321" s="124"/>
      <c r="S5321" s="124"/>
    </row>
    <row r="5322" spans="13:19" x14ac:dyDescent="0.25">
      <c r="M5322" s="8"/>
      <c r="N5322" s="124"/>
      <c r="O5322" s="124"/>
      <c r="P5322" s="124"/>
      <c r="Q5322" s="124"/>
      <c r="R5322" s="124"/>
      <c r="S5322" s="124"/>
    </row>
    <row r="5323" spans="13:19" x14ac:dyDescent="0.25">
      <c r="M5323" s="8"/>
      <c r="N5323" s="124"/>
      <c r="O5323" s="124"/>
      <c r="P5323" s="124"/>
      <c r="Q5323" s="124"/>
      <c r="R5323" s="124"/>
      <c r="S5323" s="124"/>
    </row>
    <row r="5324" spans="13:19" x14ac:dyDescent="0.25">
      <c r="M5324" s="8"/>
      <c r="N5324" s="124"/>
      <c r="O5324" s="124"/>
      <c r="P5324" s="124"/>
      <c r="Q5324" s="124"/>
      <c r="R5324" s="124"/>
      <c r="S5324" s="124"/>
    </row>
    <row r="5325" spans="13:19" x14ac:dyDescent="0.25">
      <c r="M5325" s="8"/>
      <c r="N5325" s="124"/>
      <c r="O5325" s="124"/>
      <c r="P5325" s="124"/>
      <c r="Q5325" s="124"/>
      <c r="R5325" s="124"/>
      <c r="S5325" s="124"/>
    </row>
    <row r="5326" spans="13:19" x14ac:dyDescent="0.25">
      <c r="M5326" s="8"/>
      <c r="N5326" s="124"/>
      <c r="O5326" s="124"/>
      <c r="P5326" s="124"/>
      <c r="Q5326" s="124"/>
      <c r="R5326" s="124"/>
      <c r="S5326" s="124"/>
    </row>
    <row r="5327" spans="13:19" x14ac:dyDescent="0.25">
      <c r="M5327" s="8"/>
      <c r="N5327" s="124"/>
      <c r="O5327" s="124"/>
      <c r="P5327" s="124"/>
      <c r="Q5327" s="124"/>
      <c r="R5327" s="124"/>
      <c r="S5327" s="124"/>
    </row>
    <row r="5328" spans="13:19" x14ac:dyDescent="0.25">
      <c r="M5328" s="8"/>
      <c r="N5328" s="124"/>
      <c r="O5328" s="124"/>
      <c r="P5328" s="124"/>
      <c r="Q5328" s="124"/>
      <c r="R5328" s="124"/>
      <c r="S5328" s="124"/>
    </row>
    <row r="5329" spans="13:19" x14ac:dyDescent="0.25">
      <c r="M5329" s="8"/>
      <c r="N5329" s="124"/>
      <c r="O5329" s="124"/>
      <c r="P5329" s="124"/>
      <c r="Q5329" s="124"/>
      <c r="R5329" s="124"/>
      <c r="S5329" s="124"/>
    </row>
    <row r="5330" spans="13:19" x14ac:dyDescent="0.25">
      <c r="M5330" s="8"/>
      <c r="N5330" s="124"/>
      <c r="O5330" s="124"/>
      <c r="P5330" s="124"/>
      <c r="Q5330" s="124"/>
      <c r="R5330" s="124"/>
      <c r="S5330" s="124"/>
    </row>
    <row r="5331" spans="13:19" x14ac:dyDescent="0.25">
      <c r="M5331" s="8"/>
      <c r="N5331" s="124"/>
      <c r="O5331" s="124"/>
      <c r="P5331" s="124"/>
      <c r="Q5331" s="124"/>
      <c r="R5331" s="124"/>
      <c r="S5331" s="124"/>
    </row>
    <row r="5332" spans="13:19" x14ac:dyDescent="0.25">
      <c r="M5332" s="8"/>
      <c r="N5332" s="124"/>
      <c r="O5332" s="124"/>
      <c r="P5332" s="124"/>
      <c r="Q5332" s="124"/>
      <c r="R5332" s="124"/>
      <c r="S5332" s="124"/>
    </row>
    <row r="5333" spans="13:19" x14ac:dyDescent="0.25">
      <c r="M5333" s="8"/>
      <c r="N5333" s="124"/>
      <c r="O5333" s="124"/>
      <c r="P5333" s="124"/>
      <c r="Q5333" s="124"/>
      <c r="R5333" s="124"/>
      <c r="S5333" s="124"/>
    </row>
    <row r="5334" spans="13:19" x14ac:dyDescent="0.25">
      <c r="M5334" s="8"/>
      <c r="N5334" s="124"/>
      <c r="O5334" s="124"/>
      <c r="P5334" s="124"/>
      <c r="Q5334" s="124"/>
      <c r="R5334" s="124"/>
      <c r="S5334" s="124"/>
    </row>
    <row r="5335" spans="13:19" x14ac:dyDescent="0.25">
      <c r="M5335" s="8"/>
      <c r="N5335" s="124"/>
      <c r="O5335" s="124"/>
      <c r="P5335" s="124"/>
      <c r="Q5335" s="124"/>
      <c r="R5335" s="124"/>
      <c r="S5335" s="124"/>
    </row>
    <row r="5336" spans="13:19" x14ac:dyDescent="0.25">
      <c r="M5336" s="8"/>
      <c r="N5336" s="124"/>
      <c r="O5336" s="124"/>
      <c r="P5336" s="124"/>
      <c r="Q5336" s="124"/>
      <c r="R5336" s="124"/>
      <c r="S5336" s="124"/>
    </row>
    <row r="5337" spans="13:19" x14ac:dyDescent="0.25">
      <c r="M5337" s="8"/>
      <c r="N5337" s="124"/>
      <c r="O5337" s="124"/>
      <c r="P5337" s="124"/>
      <c r="Q5337" s="124"/>
      <c r="R5337" s="124"/>
      <c r="S5337" s="124"/>
    </row>
    <row r="5338" spans="13:19" x14ac:dyDescent="0.25">
      <c r="M5338" s="8"/>
      <c r="N5338" s="124"/>
      <c r="O5338" s="124"/>
      <c r="P5338" s="124"/>
      <c r="Q5338" s="124"/>
      <c r="R5338" s="124"/>
      <c r="S5338" s="124"/>
    </row>
    <row r="5339" spans="13:19" x14ac:dyDescent="0.25">
      <c r="M5339" s="8"/>
      <c r="N5339" s="124"/>
      <c r="O5339" s="124"/>
      <c r="P5339" s="124"/>
      <c r="Q5339" s="124"/>
      <c r="R5339" s="124"/>
      <c r="S5339" s="124"/>
    </row>
    <row r="5340" spans="13:19" x14ac:dyDescent="0.25">
      <c r="M5340" s="8"/>
      <c r="N5340" s="124"/>
      <c r="O5340" s="124"/>
      <c r="P5340" s="124"/>
      <c r="Q5340" s="124"/>
      <c r="R5340" s="124"/>
      <c r="S5340" s="124"/>
    </row>
    <row r="5341" spans="13:19" x14ac:dyDescent="0.25">
      <c r="M5341" s="8"/>
      <c r="N5341" s="124"/>
      <c r="O5341" s="124"/>
      <c r="P5341" s="124"/>
      <c r="Q5341" s="124"/>
      <c r="R5341" s="124"/>
      <c r="S5341" s="124"/>
    </row>
    <row r="5342" spans="13:19" x14ac:dyDescent="0.25">
      <c r="M5342" s="8"/>
      <c r="N5342" s="124"/>
      <c r="O5342" s="124"/>
      <c r="P5342" s="124"/>
      <c r="Q5342" s="124"/>
      <c r="R5342" s="124"/>
      <c r="S5342" s="124"/>
    </row>
    <row r="5343" spans="13:19" x14ac:dyDescent="0.25">
      <c r="M5343" s="8"/>
      <c r="N5343" s="124"/>
      <c r="O5343" s="124"/>
      <c r="P5343" s="124"/>
      <c r="Q5343" s="124"/>
      <c r="R5343" s="124"/>
      <c r="S5343" s="124"/>
    </row>
    <row r="5344" spans="13:19" x14ac:dyDescent="0.25">
      <c r="M5344" s="8"/>
      <c r="N5344" s="124"/>
      <c r="O5344" s="124"/>
      <c r="P5344" s="124"/>
      <c r="Q5344" s="124"/>
      <c r="R5344" s="124"/>
      <c r="S5344" s="124"/>
    </row>
    <row r="5345" spans="13:19" x14ac:dyDescent="0.25">
      <c r="M5345" s="8"/>
      <c r="N5345" s="124"/>
      <c r="O5345" s="124"/>
      <c r="P5345" s="124"/>
      <c r="Q5345" s="124"/>
      <c r="R5345" s="124"/>
      <c r="S5345" s="124"/>
    </row>
    <row r="5346" spans="13:19" x14ac:dyDescent="0.25">
      <c r="M5346" s="8"/>
      <c r="N5346" s="124"/>
      <c r="O5346" s="124"/>
      <c r="P5346" s="124"/>
      <c r="Q5346" s="124"/>
      <c r="R5346" s="124"/>
      <c r="S5346" s="124"/>
    </row>
    <row r="5347" spans="13:19" x14ac:dyDescent="0.25">
      <c r="M5347" s="8"/>
      <c r="N5347" s="124"/>
      <c r="O5347" s="124"/>
      <c r="P5347" s="124"/>
      <c r="Q5347" s="124"/>
      <c r="R5347" s="124"/>
      <c r="S5347" s="124"/>
    </row>
    <row r="5348" spans="13:19" x14ac:dyDescent="0.25">
      <c r="M5348" s="8"/>
      <c r="N5348" s="124"/>
      <c r="O5348" s="124"/>
      <c r="P5348" s="124"/>
      <c r="Q5348" s="124"/>
      <c r="R5348" s="124"/>
      <c r="S5348" s="124"/>
    </row>
    <row r="5349" spans="13:19" x14ac:dyDescent="0.25">
      <c r="M5349" s="8"/>
      <c r="N5349" s="124"/>
      <c r="O5349" s="124"/>
      <c r="P5349" s="124"/>
      <c r="Q5349" s="124"/>
      <c r="R5349" s="124"/>
      <c r="S5349" s="124"/>
    </row>
    <row r="5350" spans="13:19" x14ac:dyDescent="0.25">
      <c r="M5350" s="8"/>
      <c r="N5350" s="124"/>
      <c r="O5350" s="124"/>
      <c r="P5350" s="124"/>
      <c r="Q5350" s="124"/>
      <c r="R5350" s="124"/>
      <c r="S5350" s="124"/>
    </row>
    <row r="5351" spans="13:19" x14ac:dyDescent="0.25">
      <c r="M5351" s="8"/>
      <c r="N5351" s="124"/>
      <c r="O5351" s="124"/>
      <c r="P5351" s="124"/>
      <c r="Q5351" s="124"/>
      <c r="R5351" s="124"/>
      <c r="S5351" s="124"/>
    </row>
    <row r="5352" spans="13:19" x14ac:dyDescent="0.25">
      <c r="M5352" s="8"/>
      <c r="N5352" s="124"/>
      <c r="O5352" s="124"/>
      <c r="P5352" s="124"/>
      <c r="Q5352" s="124"/>
      <c r="R5352" s="124"/>
      <c r="S5352" s="124"/>
    </row>
    <row r="5353" spans="13:19" x14ac:dyDescent="0.25">
      <c r="M5353" s="8"/>
      <c r="N5353" s="124"/>
      <c r="O5353" s="124"/>
      <c r="P5353" s="124"/>
      <c r="Q5353" s="124"/>
      <c r="R5353" s="124"/>
      <c r="S5353" s="124"/>
    </row>
    <row r="5354" spans="13:19" x14ac:dyDescent="0.25">
      <c r="M5354" s="8"/>
      <c r="N5354" s="124"/>
      <c r="O5354" s="124"/>
      <c r="P5354" s="124"/>
      <c r="Q5354" s="124"/>
      <c r="R5354" s="124"/>
      <c r="S5354" s="124"/>
    </row>
    <row r="5355" spans="13:19" x14ac:dyDescent="0.25">
      <c r="M5355" s="8"/>
      <c r="N5355" s="124"/>
      <c r="O5355" s="124"/>
      <c r="P5355" s="124"/>
      <c r="Q5355" s="124"/>
      <c r="R5355" s="124"/>
      <c r="S5355" s="124"/>
    </row>
    <row r="5356" spans="13:19" x14ac:dyDescent="0.25">
      <c r="M5356" s="8"/>
      <c r="N5356" s="124"/>
      <c r="O5356" s="124"/>
      <c r="P5356" s="124"/>
      <c r="Q5356" s="124"/>
      <c r="R5356" s="124"/>
      <c r="S5356" s="124"/>
    </row>
    <row r="5357" spans="13:19" x14ac:dyDescent="0.25">
      <c r="M5357" s="8"/>
      <c r="N5357" s="124"/>
      <c r="O5357" s="124"/>
      <c r="P5357" s="124"/>
      <c r="Q5357" s="124"/>
      <c r="R5357" s="124"/>
      <c r="S5357" s="124"/>
    </row>
    <row r="5358" spans="13:19" x14ac:dyDescent="0.25">
      <c r="M5358" s="8"/>
      <c r="N5358" s="124"/>
      <c r="O5358" s="124"/>
      <c r="P5358" s="124"/>
      <c r="Q5358" s="124"/>
      <c r="R5358" s="124"/>
      <c r="S5358" s="124"/>
    </row>
    <row r="5359" spans="13:19" x14ac:dyDescent="0.25">
      <c r="M5359" s="8"/>
      <c r="N5359" s="124"/>
      <c r="O5359" s="124"/>
      <c r="P5359" s="124"/>
      <c r="Q5359" s="124"/>
      <c r="R5359" s="124"/>
      <c r="S5359" s="124"/>
    </row>
    <row r="5360" spans="13:19" x14ac:dyDescent="0.25">
      <c r="M5360" s="8"/>
      <c r="N5360" s="124"/>
      <c r="O5360" s="124"/>
      <c r="P5360" s="124"/>
      <c r="Q5360" s="124"/>
      <c r="R5360" s="124"/>
      <c r="S5360" s="124"/>
    </row>
    <row r="5361" spans="13:19" x14ac:dyDescent="0.25">
      <c r="M5361" s="8"/>
      <c r="N5361" s="124"/>
      <c r="O5361" s="124"/>
      <c r="P5361" s="124"/>
      <c r="Q5361" s="124"/>
      <c r="R5361" s="124"/>
      <c r="S5361" s="124"/>
    </row>
    <row r="5362" spans="13:19" x14ac:dyDescent="0.25">
      <c r="M5362" s="8"/>
      <c r="N5362" s="124"/>
      <c r="O5362" s="124"/>
      <c r="P5362" s="124"/>
      <c r="Q5362" s="124"/>
      <c r="R5362" s="124"/>
      <c r="S5362" s="124"/>
    </row>
    <row r="5363" spans="13:19" x14ac:dyDescent="0.25">
      <c r="M5363" s="8"/>
      <c r="N5363" s="124"/>
      <c r="O5363" s="124"/>
      <c r="P5363" s="124"/>
      <c r="Q5363" s="124"/>
      <c r="R5363" s="124"/>
      <c r="S5363" s="124"/>
    </row>
    <row r="5364" spans="13:19" x14ac:dyDescent="0.25">
      <c r="M5364" s="8"/>
      <c r="N5364" s="124"/>
      <c r="O5364" s="124"/>
      <c r="P5364" s="124"/>
      <c r="Q5364" s="124"/>
      <c r="R5364" s="124"/>
      <c r="S5364" s="124"/>
    </row>
    <row r="5365" spans="13:19" x14ac:dyDescent="0.25">
      <c r="M5365" s="8"/>
      <c r="N5365" s="124"/>
      <c r="O5365" s="124"/>
      <c r="P5365" s="124"/>
      <c r="Q5365" s="124"/>
      <c r="R5365" s="124"/>
      <c r="S5365" s="124"/>
    </row>
    <row r="5366" spans="13:19" x14ac:dyDescent="0.25">
      <c r="M5366" s="8"/>
      <c r="N5366" s="124"/>
      <c r="O5366" s="124"/>
      <c r="P5366" s="124"/>
      <c r="Q5366" s="124"/>
      <c r="R5366" s="124"/>
      <c r="S5366" s="124"/>
    </row>
    <row r="5367" spans="13:19" x14ac:dyDescent="0.25">
      <c r="M5367" s="8"/>
      <c r="N5367" s="124"/>
      <c r="O5367" s="124"/>
      <c r="P5367" s="124"/>
      <c r="Q5367" s="124"/>
      <c r="R5367" s="124"/>
      <c r="S5367" s="124"/>
    </row>
    <row r="5368" spans="13:19" x14ac:dyDescent="0.25">
      <c r="M5368" s="8"/>
      <c r="N5368" s="124"/>
      <c r="O5368" s="124"/>
      <c r="P5368" s="124"/>
      <c r="Q5368" s="124"/>
      <c r="R5368" s="124"/>
      <c r="S5368" s="124"/>
    </row>
    <row r="5369" spans="13:19" x14ac:dyDescent="0.25">
      <c r="M5369" s="8"/>
      <c r="N5369" s="124"/>
      <c r="O5369" s="124"/>
      <c r="P5369" s="124"/>
      <c r="Q5369" s="124"/>
      <c r="R5369" s="124"/>
      <c r="S5369" s="124"/>
    </row>
    <row r="5370" spans="13:19" x14ac:dyDescent="0.25">
      <c r="M5370" s="8"/>
      <c r="N5370" s="124"/>
      <c r="O5370" s="124"/>
      <c r="P5370" s="124"/>
      <c r="Q5370" s="124"/>
      <c r="R5370" s="124"/>
      <c r="S5370" s="124"/>
    </row>
    <row r="5371" spans="13:19" x14ac:dyDescent="0.25">
      <c r="M5371" s="8"/>
      <c r="N5371" s="124"/>
      <c r="O5371" s="124"/>
      <c r="P5371" s="124"/>
      <c r="Q5371" s="124"/>
      <c r="R5371" s="124"/>
      <c r="S5371" s="124"/>
    </row>
    <row r="5372" spans="13:19" x14ac:dyDescent="0.25">
      <c r="M5372" s="8"/>
      <c r="N5372" s="124"/>
      <c r="O5372" s="124"/>
      <c r="P5372" s="124"/>
      <c r="Q5372" s="124"/>
      <c r="R5372" s="124"/>
      <c r="S5372" s="124"/>
    </row>
    <row r="5373" spans="13:19" x14ac:dyDescent="0.25">
      <c r="M5373" s="8"/>
      <c r="N5373" s="124"/>
      <c r="O5373" s="124"/>
      <c r="P5373" s="124"/>
      <c r="Q5373" s="124"/>
      <c r="R5373" s="124"/>
      <c r="S5373" s="124"/>
    </row>
    <row r="5374" spans="13:19" x14ac:dyDescent="0.25">
      <c r="M5374" s="8"/>
      <c r="N5374" s="124"/>
      <c r="O5374" s="124"/>
      <c r="P5374" s="124"/>
      <c r="Q5374" s="124"/>
      <c r="R5374" s="124"/>
      <c r="S5374" s="124"/>
    </row>
    <row r="5375" spans="13:19" x14ac:dyDescent="0.25">
      <c r="M5375" s="8"/>
      <c r="N5375" s="124"/>
      <c r="O5375" s="124"/>
      <c r="P5375" s="124"/>
      <c r="Q5375" s="124"/>
      <c r="R5375" s="124"/>
      <c r="S5375" s="124"/>
    </row>
    <row r="5376" spans="13:19" x14ac:dyDescent="0.25">
      <c r="M5376" s="8"/>
      <c r="N5376" s="124"/>
      <c r="O5376" s="124"/>
      <c r="P5376" s="124"/>
      <c r="Q5376" s="124"/>
      <c r="R5376" s="124"/>
      <c r="S5376" s="124"/>
    </row>
    <row r="5377" spans="13:19" x14ac:dyDescent="0.25">
      <c r="M5377" s="8"/>
      <c r="N5377" s="124"/>
      <c r="O5377" s="124"/>
      <c r="P5377" s="124"/>
      <c r="Q5377" s="124"/>
      <c r="R5377" s="124"/>
      <c r="S5377" s="124"/>
    </row>
    <row r="5378" spans="13:19" x14ac:dyDescent="0.25">
      <c r="M5378" s="8"/>
      <c r="N5378" s="124"/>
      <c r="O5378" s="124"/>
      <c r="P5378" s="124"/>
      <c r="Q5378" s="124"/>
      <c r="R5378" s="124"/>
      <c r="S5378" s="124"/>
    </row>
    <row r="5379" spans="13:19" x14ac:dyDescent="0.25">
      <c r="M5379" s="8"/>
      <c r="N5379" s="124"/>
      <c r="O5379" s="124"/>
      <c r="P5379" s="124"/>
      <c r="Q5379" s="124"/>
      <c r="R5379" s="124"/>
      <c r="S5379" s="124"/>
    </row>
    <row r="5380" spans="13:19" x14ac:dyDescent="0.25">
      <c r="M5380" s="8"/>
      <c r="N5380" s="124"/>
      <c r="O5380" s="124"/>
      <c r="P5380" s="124"/>
      <c r="Q5380" s="124"/>
      <c r="R5380" s="124"/>
      <c r="S5380" s="124"/>
    </row>
    <row r="5381" spans="13:19" x14ac:dyDescent="0.25">
      <c r="M5381" s="8"/>
      <c r="N5381" s="124"/>
      <c r="O5381" s="124"/>
      <c r="P5381" s="124"/>
      <c r="Q5381" s="124"/>
      <c r="R5381" s="124"/>
      <c r="S5381" s="124"/>
    </row>
    <row r="5382" spans="13:19" x14ac:dyDescent="0.25">
      <c r="M5382" s="8"/>
      <c r="N5382" s="124"/>
      <c r="O5382" s="124"/>
      <c r="P5382" s="124"/>
      <c r="Q5382" s="124"/>
      <c r="R5382" s="124"/>
      <c r="S5382" s="124"/>
    </row>
    <row r="5383" spans="13:19" x14ac:dyDescent="0.25">
      <c r="M5383" s="8"/>
      <c r="N5383" s="124"/>
      <c r="O5383" s="124"/>
      <c r="P5383" s="124"/>
      <c r="Q5383" s="124"/>
      <c r="R5383" s="124"/>
      <c r="S5383" s="124"/>
    </row>
    <row r="5384" spans="13:19" x14ac:dyDescent="0.25">
      <c r="M5384" s="8"/>
      <c r="N5384" s="124"/>
      <c r="O5384" s="124"/>
      <c r="P5384" s="124"/>
      <c r="Q5384" s="124"/>
      <c r="R5384" s="124"/>
      <c r="S5384" s="124"/>
    </row>
    <row r="5385" spans="13:19" x14ac:dyDescent="0.25">
      <c r="M5385" s="8"/>
      <c r="N5385" s="124"/>
      <c r="O5385" s="124"/>
      <c r="P5385" s="124"/>
      <c r="Q5385" s="124"/>
      <c r="R5385" s="124"/>
      <c r="S5385" s="124"/>
    </row>
    <row r="5386" spans="13:19" x14ac:dyDescent="0.25">
      <c r="M5386" s="8"/>
      <c r="N5386" s="124"/>
      <c r="O5386" s="124"/>
      <c r="P5386" s="124"/>
      <c r="Q5386" s="124"/>
      <c r="R5386" s="124"/>
      <c r="S5386" s="124"/>
    </row>
    <row r="5387" spans="13:19" x14ac:dyDescent="0.25">
      <c r="M5387" s="8"/>
      <c r="N5387" s="124"/>
      <c r="O5387" s="124"/>
      <c r="P5387" s="124"/>
      <c r="Q5387" s="124"/>
      <c r="R5387" s="124"/>
      <c r="S5387" s="124"/>
    </row>
    <row r="5388" spans="13:19" x14ac:dyDescent="0.25">
      <c r="M5388" s="8"/>
      <c r="N5388" s="124"/>
      <c r="O5388" s="124"/>
      <c r="P5388" s="124"/>
      <c r="Q5388" s="124"/>
      <c r="R5388" s="124"/>
      <c r="S5388" s="124"/>
    </row>
    <row r="5389" spans="13:19" x14ac:dyDescent="0.25">
      <c r="M5389" s="8"/>
      <c r="N5389" s="124"/>
      <c r="O5389" s="124"/>
      <c r="P5389" s="124"/>
      <c r="Q5389" s="124"/>
      <c r="R5389" s="124"/>
      <c r="S5389" s="124"/>
    </row>
    <row r="5390" spans="13:19" x14ac:dyDescent="0.25">
      <c r="M5390" s="8"/>
      <c r="N5390" s="124"/>
      <c r="O5390" s="124"/>
      <c r="P5390" s="124"/>
      <c r="Q5390" s="124"/>
      <c r="R5390" s="124"/>
      <c r="S5390" s="124"/>
    </row>
    <row r="5391" spans="13:19" x14ac:dyDescent="0.25">
      <c r="M5391" s="8"/>
      <c r="N5391" s="124"/>
      <c r="O5391" s="124"/>
      <c r="P5391" s="124"/>
      <c r="Q5391" s="124"/>
      <c r="R5391" s="124"/>
      <c r="S5391" s="124"/>
    </row>
    <row r="5392" spans="13:19" x14ac:dyDescent="0.25">
      <c r="M5392" s="8"/>
      <c r="N5392" s="124"/>
      <c r="O5392" s="124"/>
      <c r="P5392" s="124"/>
      <c r="Q5392" s="124"/>
      <c r="R5392" s="124"/>
      <c r="S5392" s="124"/>
    </row>
    <row r="5393" spans="13:19" x14ac:dyDescent="0.25">
      <c r="M5393" s="8"/>
      <c r="N5393" s="124"/>
      <c r="O5393" s="124"/>
      <c r="P5393" s="124"/>
      <c r="Q5393" s="124"/>
      <c r="R5393" s="124"/>
      <c r="S5393" s="124"/>
    </row>
    <row r="5394" spans="13:19" x14ac:dyDescent="0.25">
      <c r="M5394" s="8"/>
      <c r="N5394" s="124"/>
      <c r="O5394" s="124"/>
      <c r="P5394" s="124"/>
      <c r="Q5394" s="124"/>
      <c r="R5394" s="124"/>
      <c r="S5394" s="124"/>
    </row>
    <row r="5395" spans="13:19" x14ac:dyDescent="0.25">
      <c r="M5395" s="8"/>
      <c r="N5395" s="124"/>
      <c r="O5395" s="124"/>
      <c r="P5395" s="124"/>
      <c r="Q5395" s="124"/>
      <c r="R5395" s="124"/>
      <c r="S5395" s="124"/>
    </row>
    <row r="5396" spans="13:19" x14ac:dyDescent="0.25">
      <c r="M5396" s="8"/>
      <c r="N5396" s="124"/>
      <c r="O5396" s="124"/>
      <c r="P5396" s="124"/>
      <c r="Q5396" s="124"/>
      <c r="R5396" s="124"/>
      <c r="S5396" s="124"/>
    </row>
    <row r="5397" spans="13:19" x14ac:dyDescent="0.25">
      <c r="M5397" s="8"/>
      <c r="N5397" s="124"/>
      <c r="O5397" s="124"/>
      <c r="P5397" s="124"/>
      <c r="Q5397" s="124"/>
      <c r="R5397" s="124"/>
      <c r="S5397" s="124"/>
    </row>
    <row r="5398" spans="13:19" x14ac:dyDescent="0.25">
      <c r="M5398" s="8"/>
      <c r="N5398" s="124"/>
      <c r="O5398" s="124"/>
      <c r="P5398" s="124"/>
      <c r="Q5398" s="124"/>
      <c r="R5398" s="124"/>
      <c r="S5398" s="124"/>
    </row>
    <row r="5399" spans="13:19" x14ac:dyDescent="0.25">
      <c r="M5399" s="8"/>
      <c r="N5399" s="124"/>
      <c r="O5399" s="124"/>
      <c r="P5399" s="124"/>
      <c r="Q5399" s="124"/>
      <c r="R5399" s="124"/>
      <c r="S5399" s="124"/>
    </row>
    <row r="5400" spans="13:19" x14ac:dyDescent="0.25">
      <c r="M5400" s="8"/>
      <c r="N5400" s="124"/>
      <c r="O5400" s="124"/>
      <c r="P5400" s="124"/>
      <c r="Q5400" s="124"/>
      <c r="R5400" s="124"/>
      <c r="S5400" s="124"/>
    </row>
    <row r="5401" spans="13:19" x14ac:dyDescent="0.25">
      <c r="M5401" s="8"/>
      <c r="N5401" s="124"/>
      <c r="O5401" s="124"/>
      <c r="P5401" s="124"/>
      <c r="Q5401" s="124"/>
      <c r="R5401" s="124"/>
      <c r="S5401" s="124"/>
    </row>
    <row r="5402" spans="13:19" x14ac:dyDescent="0.25">
      <c r="M5402" s="8"/>
      <c r="N5402" s="124"/>
      <c r="O5402" s="124"/>
      <c r="P5402" s="124"/>
      <c r="Q5402" s="124"/>
      <c r="R5402" s="124"/>
      <c r="S5402" s="124"/>
    </row>
    <row r="5403" spans="13:19" x14ac:dyDescent="0.25">
      <c r="M5403" s="8"/>
      <c r="N5403" s="124"/>
      <c r="O5403" s="124"/>
      <c r="P5403" s="124"/>
      <c r="Q5403" s="124"/>
      <c r="R5403" s="124"/>
      <c r="S5403" s="124"/>
    </row>
    <row r="5404" spans="13:19" x14ac:dyDescent="0.25">
      <c r="M5404" s="8"/>
      <c r="N5404" s="124"/>
      <c r="O5404" s="124"/>
      <c r="P5404" s="124"/>
      <c r="Q5404" s="124"/>
      <c r="R5404" s="124"/>
      <c r="S5404" s="124"/>
    </row>
    <row r="5405" spans="13:19" x14ac:dyDescent="0.25">
      <c r="M5405" s="8"/>
      <c r="N5405" s="124"/>
      <c r="O5405" s="124"/>
      <c r="P5405" s="124"/>
      <c r="Q5405" s="124"/>
      <c r="R5405" s="124"/>
      <c r="S5405" s="124"/>
    </row>
    <row r="5406" spans="13:19" x14ac:dyDescent="0.25">
      <c r="M5406" s="8"/>
      <c r="N5406" s="124"/>
      <c r="O5406" s="124"/>
      <c r="P5406" s="124"/>
      <c r="Q5406" s="124"/>
      <c r="R5406" s="124"/>
      <c r="S5406" s="124"/>
    </row>
    <row r="5407" spans="13:19" x14ac:dyDescent="0.25">
      <c r="M5407" s="8"/>
      <c r="N5407" s="124"/>
      <c r="O5407" s="124"/>
      <c r="P5407" s="124"/>
      <c r="Q5407" s="124"/>
      <c r="R5407" s="124"/>
      <c r="S5407" s="124"/>
    </row>
    <row r="5408" spans="13:19" x14ac:dyDescent="0.25">
      <c r="M5408" s="8"/>
      <c r="N5408" s="124"/>
      <c r="O5408" s="124"/>
      <c r="P5408" s="124"/>
      <c r="Q5408" s="124"/>
      <c r="R5408" s="124"/>
      <c r="S5408" s="124"/>
    </row>
    <row r="5409" spans="13:19" x14ac:dyDescent="0.25">
      <c r="M5409" s="8"/>
      <c r="N5409" s="124"/>
      <c r="O5409" s="124"/>
      <c r="P5409" s="124"/>
      <c r="Q5409" s="124"/>
      <c r="R5409" s="124"/>
      <c r="S5409" s="124"/>
    </row>
    <row r="5410" spans="13:19" x14ac:dyDescent="0.25">
      <c r="M5410" s="8"/>
      <c r="N5410" s="124"/>
      <c r="O5410" s="124"/>
      <c r="P5410" s="124"/>
      <c r="Q5410" s="124"/>
      <c r="R5410" s="124"/>
      <c r="S5410" s="124"/>
    </row>
    <row r="5411" spans="13:19" x14ac:dyDescent="0.25">
      <c r="M5411" s="8"/>
      <c r="N5411" s="124"/>
      <c r="O5411" s="124"/>
      <c r="P5411" s="124"/>
      <c r="Q5411" s="124"/>
      <c r="R5411" s="124"/>
      <c r="S5411" s="124"/>
    </row>
    <row r="5412" spans="13:19" x14ac:dyDescent="0.25">
      <c r="M5412" s="8"/>
      <c r="N5412" s="124"/>
      <c r="O5412" s="124"/>
      <c r="P5412" s="124"/>
      <c r="Q5412" s="124"/>
      <c r="R5412" s="124"/>
      <c r="S5412" s="124"/>
    </row>
    <row r="5413" spans="13:19" x14ac:dyDescent="0.25">
      <c r="M5413" s="8"/>
      <c r="N5413" s="124"/>
      <c r="O5413" s="124"/>
      <c r="P5413" s="124"/>
      <c r="Q5413" s="124"/>
      <c r="R5413" s="124"/>
      <c r="S5413" s="124"/>
    </row>
    <row r="5414" spans="13:19" x14ac:dyDescent="0.25">
      <c r="M5414" s="8"/>
      <c r="N5414" s="124"/>
      <c r="O5414" s="124"/>
      <c r="P5414" s="124"/>
      <c r="Q5414" s="124"/>
      <c r="R5414" s="124"/>
      <c r="S5414" s="124"/>
    </row>
    <row r="5415" spans="13:19" x14ac:dyDescent="0.25">
      <c r="M5415" s="8"/>
      <c r="N5415" s="124"/>
      <c r="O5415" s="124"/>
      <c r="P5415" s="124"/>
      <c r="Q5415" s="124"/>
      <c r="R5415" s="124"/>
      <c r="S5415" s="124"/>
    </row>
    <row r="5416" spans="13:19" x14ac:dyDescent="0.25">
      <c r="M5416" s="8"/>
      <c r="N5416" s="124"/>
      <c r="O5416" s="124"/>
      <c r="P5416" s="124"/>
      <c r="Q5416" s="124"/>
      <c r="R5416" s="124"/>
      <c r="S5416" s="124"/>
    </row>
    <row r="5417" spans="13:19" x14ac:dyDescent="0.25">
      <c r="M5417" s="8"/>
      <c r="N5417" s="124"/>
      <c r="O5417" s="124"/>
      <c r="P5417" s="124"/>
      <c r="Q5417" s="124"/>
      <c r="R5417" s="124"/>
      <c r="S5417" s="124"/>
    </row>
    <row r="5418" spans="13:19" x14ac:dyDescent="0.25">
      <c r="M5418" s="8"/>
      <c r="N5418" s="124"/>
      <c r="O5418" s="124"/>
      <c r="P5418" s="124"/>
      <c r="Q5418" s="124"/>
      <c r="R5418" s="124"/>
      <c r="S5418" s="124"/>
    </row>
    <row r="5419" spans="13:19" x14ac:dyDescent="0.25">
      <c r="M5419" s="8"/>
      <c r="N5419" s="124"/>
      <c r="O5419" s="124"/>
      <c r="P5419" s="124"/>
      <c r="Q5419" s="124"/>
      <c r="R5419" s="124"/>
      <c r="S5419" s="124"/>
    </row>
    <row r="5420" spans="13:19" x14ac:dyDescent="0.25">
      <c r="M5420" s="8"/>
      <c r="N5420" s="124"/>
      <c r="O5420" s="124"/>
      <c r="P5420" s="124"/>
      <c r="Q5420" s="124"/>
      <c r="R5420" s="124"/>
      <c r="S5420" s="124"/>
    </row>
    <row r="5421" spans="13:19" x14ac:dyDescent="0.25">
      <c r="M5421" s="8"/>
      <c r="N5421" s="124"/>
      <c r="O5421" s="124"/>
      <c r="P5421" s="124"/>
      <c r="Q5421" s="124"/>
      <c r="R5421" s="124"/>
      <c r="S5421" s="124"/>
    </row>
    <row r="5422" spans="13:19" x14ac:dyDescent="0.25">
      <c r="M5422" s="8"/>
      <c r="N5422" s="124"/>
      <c r="O5422" s="124"/>
      <c r="P5422" s="124"/>
      <c r="Q5422" s="124"/>
      <c r="R5422" s="124"/>
      <c r="S5422" s="124"/>
    </row>
    <row r="5423" spans="13:19" x14ac:dyDescent="0.25">
      <c r="M5423" s="8"/>
      <c r="N5423" s="124"/>
      <c r="O5423" s="124"/>
      <c r="P5423" s="124"/>
      <c r="Q5423" s="124"/>
      <c r="R5423" s="124"/>
      <c r="S5423" s="124"/>
    </row>
    <row r="5424" spans="13:19" x14ac:dyDescent="0.25">
      <c r="M5424" s="8"/>
      <c r="N5424" s="124"/>
      <c r="O5424" s="124"/>
      <c r="P5424" s="124"/>
      <c r="Q5424" s="124"/>
      <c r="R5424" s="124"/>
      <c r="S5424" s="124"/>
    </row>
    <row r="5425" spans="13:19" x14ac:dyDescent="0.25">
      <c r="M5425" s="8"/>
      <c r="N5425" s="124"/>
      <c r="O5425" s="124"/>
      <c r="P5425" s="124"/>
      <c r="Q5425" s="124"/>
      <c r="R5425" s="124"/>
      <c r="S5425" s="124"/>
    </row>
    <row r="5426" spans="13:19" x14ac:dyDescent="0.25">
      <c r="M5426" s="8"/>
      <c r="N5426" s="124"/>
      <c r="O5426" s="124"/>
      <c r="P5426" s="124"/>
      <c r="Q5426" s="124"/>
      <c r="R5426" s="124"/>
      <c r="S5426" s="124"/>
    </row>
    <row r="5427" spans="13:19" x14ac:dyDescent="0.25">
      <c r="M5427" s="8"/>
      <c r="N5427" s="124"/>
      <c r="O5427" s="124"/>
      <c r="P5427" s="124"/>
      <c r="Q5427" s="124"/>
      <c r="R5427" s="124"/>
      <c r="S5427" s="124"/>
    </row>
    <row r="5428" spans="13:19" x14ac:dyDescent="0.25">
      <c r="M5428" s="8"/>
      <c r="N5428" s="124"/>
      <c r="O5428" s="124"/>
      <c r="P5428" s="124"/>
      <c r="Q5428" s="124"/>
      <c r="R5428" s="124"/>
      <c r="S5428" s="124"/>
    </row>
    <row r="5429" spans="13:19" x14ac:dyDescent="0.25">
      <c r="M5429" s="8"/>
      <c r="N5429" s="124"/>
      <c r="O5429" s="124"/>
      <c r="P5429" s="124"/>
      <c r="Q5429" s="124"/>
      <c r="R5429" s="124"/>
      <c r="S5429" s="124"/>
    </row>
    <row r="5430" spans="13:19" x14ac:dyDescent="0.25">
      <c r="M5430" s="8"/>
      <c r="N5430" s="124"/>
      <c r="O5430" s="124"/>
      <c r="P5430" s="124"/>
      <c r="Q5430" s="124"/>
      <c r="R5430" s="124"/>
      <c r="S5430" s="124"/>
    </row>
    <row r="5431" spans="13:19" x14ac:dyDescent="0.25">
      <c r="M5431" s="8"/>
      <c r="N5431" s="124"/>
      <c r="O5431" s="124"/>
      <c r="P5431" s="124"/>
      <c r="Q5431" s="124"/>
      <c r="R5431" s="124"/>
      <c r="S5431" s="124"/>
    </row>
    <row r="5432" spans="13:19" x14ac:dyDescent="0.25">
      <c r="M5432" s="8"/>
      <c r="N5432" s="124"/>
      <c r="O5432" s="124"/>
      <c r="P5432" s="124"/>
      <c r="Q5432" s="124"/>
      <c r="R5432" s="124"/>
      <c r="S5432" s="124"/>
    </row>
    <row r="5433" spans="13:19" x14ac:dyDescent="0.25">
      <c r="M5433" s="8"/>
      <c r="N5433" s="124"/>
      <c r="O5433" s="124"/>
      <c r="P5433" s="124"/>
      <c r="Q5433" s="124"/>
      <c r="R5433" s="124"/>
      <c r="S5433" s="124"/>
    </row>
    <row r="5434" spans="13:19" x14ac:dyDescent="0.25">
      <c r="M5434" s="8"/>
      <c r="N5434" s="124"/>
      <c r="O5434" s="124"/>
      <c r="P5434" s="124"/>
      <c r="Q5434" s="124"/>
      <c r="R5434" s="124"/>
      <c r="S5434" s="124"/>
    </row>
    <row r="5435" spans="13:19" x14ac:dyDescent="0.25">
      <c r="M5435" s="8"/>
      <c r="N5435" s="124"/>
      <c r="O5435" s="124"/>
      <c r="P5435" s="124"/>
      <c r="Q5435" s="124"/>
      <c r="R5435" s="124"/>
      <c r="S5435" s="124"/>
    </row>
    <row r="5436" spans="13:19" x14ac:dyDescent="0.25">
      <c r="M5436" s="8"/>
      <c r="N5436" s="124"/>
      <c r="O5436" s="124"/>
      <c r="P5436" s="124"/>
      <c r="Q5436" s="124"/>
      <c r="R5436" s="124"/>
      <c r="S5436" s="124"/>
    </row>
    <row r="5437" spans="13:19" x14ac:dyDescent="0.25">
      <c r="M5437" s="8"/>
      <c r="N5437" s="124"/>
      <c r="O5437" s="124"/>
      <c r="P5437" s="124"/>
      <c r="Q5437" s="124"/>
      <c r="R5437" s="124"/>
      <c r="S5437" s="124"/>
    </row>
    <row r="5438" spans="13:19" x14ac:dyDescent="0.25">
      <c r="M5438" s="8"/>
      <c r="N5438" s="124"/>
      <c r="O5438" s="124"/>
      <c r="P5438" s="124"/>
      <c r="Q5438" s="124"/>
      <c r="R5438" s="124"/>
      <c r="S5438" s="124"/>
    </row>
    <row r="5439" spans="13:19" x14ac:dyDescent="0.25">
      <c r="M5439" s="8"/>
      <c r="N5439" s="124"/>
      <c r="O5439" s="124"/>
      <c r="P5439" s="124"/>
      <c r="Q5439" s="124"/>
      <c r="R5439" s="124"/>
      <c r="S5439" s="124"/>
    </row>
    <row r="5440" spans="13:19" x14ac:dyDescent="0.25">
      <c r="M5440" s="8"/>
      <c r="N5440" s="124"/>
      <c r="O5440" s="124"/>
      <c r="P5440" s="124"/>
      <c r="Q5440" s="124"/>
      <c r="R5440" s="124"/>
      <c r="S5440" s="124"/>
    </row>
    <row r="5441" spans="13:19" x14ac:dyDescent="0.25">
      <c r="M5441" s="8"/>
      <c r="N5441" s="124"/>
      <c r="O5441" s="124"/>
      <c r="P5441" s="124"/>
      <c r="Q5441" s="124"/>
      <c r="R5441" s="124"/>
      <c r="S5441" s="124"/>
    </row>
    <row r="5442" spans="13:19" x14ac:dyDescent="0.25">
      <c r="M5442" s="8"/>
      <c r="N5442" s="124"/>
      <c r="O5442" s="124"/>
      <c r="P5442" s="124"/>
      <c r="Q5442" s="124"/>
      <c r="R5442" s="124"/>
      <c r="S5442" s="124"/>
    </row>
    <row r="5443" spans="13:19" x14ac:dyDescent="0.25">
      <c r="M5443" s="8"/>
      <c r="N5443" s="124"/>
      <c r="O5443" s="124"/>
      <c r="P5443" s="124"/>
      <c r="Q5443" s="124"/>
      <c r="R5443" s="124"/>
      <c r="S5443" s="124"/>
    </row>
    <row r="5444" spans="13:19" x14ac:dyDescent="0.25">
      <c r="M5444" s="8"/>
      <c r="N5444" s="124"/>
      <c r="O5444" s="124"/>
      <c r="P5444" s="124"/>
      <c r="Q5444" s="124"/>
      <c r="R5444" s="124"/>
      <c r="S5444" s="124"/>
    </row>
    <row r="5445" spans="13:19" x14ac:dyDescent="0.25">
      <c r="M5445" s="8"/>
      <c r="N5445" s="124"/>
      <c r="O5445" s="124"/>
      <c r="P5445" s="124"/>
      <c r="Q5445" s="124"/>
      <c r="R5445" s="124"/>
      <c r="S5445" s="124"/>
    </row>
    <row r="5446" spans="13:19" x14ac:dyDescent="0.25">
      <c r="M5446" s="8"/>
      <c r="N5446" s="124"/>
      <c r="O5446" s="124"/>
      <c r="P5446" s="124"/>
      <c r="Q5446" s="124"/>
      <c r="R5446" s="124"/>
      <c r="S5446" s="124"/>
    </row>
    <row r="5447" spans="13:19" x14ac:dyDescent="0.25">
      <c r="M5447" s="8"/>
      <c r="N5447" s="124"/>
      <c r="O5447" s="124"/>
      <c r="P5447" s="124"/>
      <c r="Q5447" s="124"/>
      <c r="R5447" s="124"/>
      <c r="S5447" s="124"/>
    </row>
    <row r="5448" spans="13:19" x14ac:dyDescent="0.25">
      <c r="M5448" s="8"/>
      <c r="N5448" s="124"/>
      <c r="O5448" s="124"/>
      <c r="P5448" s="124"/>
      <c r="Q5448" s="124"/>
      <c r="R5448" s="124"/>
      <c r="S5448" s="124"/>
    </row>
    <row r="5449" spans="13:19" x14ac:dyDescent="0.25">
      <c r="M5449" s="8"/>
      <c r="N5449" s="124"/>
      <c r="O5449" s="124"/>
      <c r="P5449" s="124"/>
      <c r="Q5449" s="124"/>
      <c r="R5449" s="124"/>
      <c r="S5449" s="124"/>
    </row>
    <row r="5450" spans="13:19" x14ac:dyDescent="0.25">
      <c r="M5450" s="8"/>
      <c r="N5450" s="124"/>
      <c r="O5450" s="124"/>
      <c r="P5450" s="124"/>
      <c r="Q5450" s="124"/>
      <c r="R5450" s="124"/>
      <c r="S5450" s="124"/>
    </row>
    <row r="5451" spans="13:19" x14ac:dyDescent="0.25">
      <c r="M5451" s="8"/>
      <c r="N5451" s="124"/>
      <c r="O5451" s="124"/>
      <c r="P5451" s="124"/>
      <c r="Q5451" s="124"/>
      <c r="R5451" s="124"/>
      <c r="S5451" s="124"/>
    </row>
    <row r="5452" spans="13:19" x14ac:dyDescent="0.25">
      <c r="M5452" s="8"/>
      <c r="N5452" s="124"/>
      <c r="O5452" s="124"/>
      <c r="P5452" s="124"/>
      <c r="Q5452" s="124"/>
      <c r="R5452" s="124"/>
      <c r="S5452" s="124"/>
    </row>
    <row r="5453" spans="13:19" x14ac:dyDescent="0.25">
      <c r="M5453" s="8"/>
      <c r="N5453" s="124"/>
      <c r="O5453" s="124"/>
      <c r="P5453" s="124"/>
      <c r="Q5453" s="124"/>
      <c r="R5453" s="124"/>
      <c r="S5453" s="124"/>
    </row>
    <row r="5454" spans="13:19" x14ac:dyDescent="0.25">
      <c r="M5454" s="8"/>
      <c r="N5454" s="124"/>
      <c r="O5454" s="124"/>
      <c r="P5454" s="124"/>
      <c r="Q5454" s="124"/>
      <c r="R5454" s="124"/>
      <c r="S5454" s="124"/>
    </row>
    <row r="5455" spans="13:19" x14ac:dyDescent="0.25">
      <c r="M5455" s="8"/>
      <c r="N5455" s="124"/>
      <c r="O5455" s="124"/>
      <c r="P5455" s="124"/>
      <c r="Q5455" s="124"/>
      <c r="R5455" s="124"/>
      <c r="S5455" s="124"/>
    </row>
    <row r="5456" spans="13:19" x14ac:dyDescent="0.25">
      <c r="M5456" s="8"/>
      <c r="N5456" s="124"/>
      <c r="O5456" s="124"/>
      <c r="P5456" s="124"/>
      <c r="Q5456" s="124"/>
      <c r="R5456" s="124"/>
      <c r="S5456" s="124"/>
    </row>
    <row r="5457" spans="13:19" x14ac:dyDescent="0.25">
      <c r="M5457" s="8"/>
      <c r="N5457" s="124"/>
      <c r="O5457" s="124"/>
      <c r="P5457" s="124"/>
      <c r="Q5457" s="124"/>
      <c r="R5457" s="124"/>
      <c r="S5457" s="124"/>
    </row>
    <row r="5458" spans="13:19" x14ac:dyDescent="0.25">
      <c r="M5458" s="8"/>
      <c r="N5458" s="124"/>
      <c r="O5458" s="124"/>
      <c r="P5458" s="124"/>
      <c r="Q5458" s="124"/>
      <c r="R5458" s="124"/>
      <c r="S5458" s="124"/>
    </row>
    <row r="5459" spans="13:19" x14ac:dyDescent="0.25">
      <c r="M5459" s="8"/>
      <c r="N5459" s="124"/>
      <c r="O5459" s="124"/>
      <c r="P5459" s="124"/>
      <c r="Q5459" s="124"/>
      <c r="R5459" s="124"/>
      <c r="S5459" s="124"/>
    </row>
    <row r="5460" spans="13:19" x14ac:dyDescent="0.25">
      <c r="M5460" s="8"/>
      <c r="N5460" s="124"/>
      <c r="O5460" s="124"/>
      <c r="P5460" s="124"/>
      <c r="Q5460" s="124"/>
      <c r="R5460" s="124"/>
      <c r="S5460" s="124"/>
    </row>
    <row r="5461" spans="13:19" x14ac:dyDescent="0.25">
      <c r="M5461" s="8"/>
      <c r="N5461" s="124"/>
      <c r="O5461" s="124"/>
      <c r="P5461" s="124"/>
      <c r="Q5461" s="124"/>
      <c r="R5461" s="124"/>
      <c r="S5461" s="124"/>
    </row>
    <row r="5462" spans="13:19" x14ac:dyDescent="0.25">
      <c r="M5462" s="8"/>
      <c r="N5462" s="124"/>
      <c r="O5462" s="124"/>
      <c r="P5462" s="124"/>
      <c r="Q5462" s="124"/>
      <c r="R5462" s="124"/>
      <c r="S5462" s="124"/>
    </row>
    <row r="5463" spans="13:19" x14ac:dyDescent="0.25">
      <c r="M5463" s="8"/>
      <c r="N5463" s="124"/>
      <c r="O5463" s="124"/>
      <c r="P5463" s="124"/>
      <c r="Q5463" s="124"/>
      <c r="R5463" s="124"/>
      <c r="S5463" s="124"/>
    </row>
    <row r="5464" spans="13:19" x14ac:dyDescent="0.25">
      <c r="M5464" s="8"/>
      <c r="N5464" s="124"/>
      <c r="O5464" s="124"/>
      <c r="P5464" s="124"/>
      <c r="Q5464" s="124"/>
      <c r="R5464" s="124"/>
      <c r="S5464" s="124"/>
    </row>
    <row r="5465" spans="13:19" x14ac:dyDescent="0.25">
      <c r="M5465" s="8"/>
      <c r="N5465" s="124"/>
      <c r="O5465" s="124"/>
      <c r="P5465" s="124"/>
      <c r="Q5465" s="124"/>
      <c r="R5465" s="124"/>
      <c r="S5465" s="124"/>
    </row>
    <row r="5466" spans="13:19" x14ac:dyDescent="0.25">
      <c r="M5466" s="8"/>
      <c r="N5466" s="124"/>
      <c r="O5466" s="124"/>
      <c r="P5466" s="124"/>
      <c r="Q5466" s="124"/>
      <c r="R5466" s="124"/>
      <c r="S5466" s="124"/>
    </row>
    <row r="5467" spans="13:19" x14ac:dyDescent="0.25">
      <c r="M5467" s="8"/>
      <c r="N5467" s="124"/>
      <c r="O5467" s="124"/>
      <c r="P5467" s="124"/>
      <c r="Q5467" s="124"/>
      <c r="R5467" s="124"/>
      <c r="S5467" s="124"/>
    </row>
    <row r="5468" spans="13:19" x14ac:dyDescent="0.25">
      <c r="M5468" s="8"/>
      <c r="N5468" s="124"/>
      <c r="O5468" s="124"/>
      <c r="P5468" s="124"/>
      <c r="Q5468" s="124"/>
      <c r="R5468" s="124"/>
      <c r="S5468" s="124"/>
    </row>
    <row r="5469" spans="13:19" x14ac:dyDescent="0.25">
      <c r="M5469" s="8"/>
      <c r="N5469" s="124"/>
      <c r="O5469" s="124"/>
      <c r="P5469" s="124"/>
      <c r="Q5469" s="124"/>
      <c r="R5469" s="124"/>
      <c r="S5469" s="124"/>
    </row>
    <row r="5470" spans="13:19" x14ac:dyDescent="0.25">
      <c r="M5470" s="8"/>
      <c r="N5470" s="124"/>
      <c r="O5470" s="124"/>
      <c r="P5470" s="124"/>
      <c r="Q5470" s="124"/>
      <c r="R5470" s="124"/>
      <c r="S5470" s="124"/>
    </row>
    <row r="5471" spans="13:19" x14ac:dyDescent="0.25">
      <c r="M5471" s="8"/>
      <c r="N5471" s="124"/>
      <c r="O5471" s="124"/>
      <c r="P5471" s="124"/>
      <c r="Q5471" s="124"/>
      <c r="R5471" s="124"/>
      <c r="S5471" s="124"/>
    </row>
    <row r="5472" spans="13:19" x14ac:dyDescent="0.25">
      <c r="M5472" s="8"/>
      <c r="N5472" s="124"/>
      <c r="O5472" s="124"/>
      <c r="P5472" s="124"/>
      <c r="Q5472" s="124"/>
      <c r="R5472" s="124"/>
      <c r="S5472" s="124"/>
    </row>
    <row r="5473" spans="13:19" x14ac:dyDescent="0.25">
      <c r="M5473" s="8"/>
      <c r="N5473" s="124"/>
      <c r="O5473" s="124"/>
      <c r="P5473" s="124"/>
      <c r="Q5473" s="124"/>
      <c r="R5473" s="124"/>
      <c r="S5473" s="124"/>
    </row>
    <row r="5474" spans="13:19" x14ac:dyDescent="0.25">
      <c r="M5474" s="8"/>
      <c r="N5474" s="124"/>
      <c r="O5474" s="124"/>
      <c r="P5474" s="124"/>
      <c r="Q5474" s="124"/>
      <c r="R5474" s="124"/>
      <c r="S5474" s="124"/>
    </row>
    <row r="5475" spans="13:19" x14ac:dyDescent="0.25">
      <c r="M5475" s="8"/>
      <c r="N5475" s="124"/>
      <c r="O5475" s="124"/>
      <c r="P5475" s="124"/>
      <c r="Q5475" s="124"/>
      <c r="R5475" s="124"/>
      <c r="S5475" s="124"/>
    </row>
    <row r="5476" spans="13:19" x14ac:dyDescent="0.25">
      <c r="M5476" s="8"/>
      <c r="N5476" s="124"/>
      <c r="O5476" s="124"/>
      <c r="P5476" s="124"/>
      <c r="Q5476" s="124"/>
      <c r="R5476" s="124"/>
      <c r="S5476" s="124"/>
    </row>
    <row r="5477" spans="13:19" x14ac:dyDescent="0.25">
      <c r="M5477" s="8"/>
      <c r="N5477" s="124"/>
      <c r="O5477" s="124"/>
      <c r="P5477" s="124"/>
      <c r="Q5477" s="124"/>
      <c r="R5477" s="124"/>
      <c r="S5477" s="124"/>
    </row>
    <row r="5478" spans="13:19" x14ac:dyDescent="0.25">
      <c r="M5478" s="8"/>
      <c r="N5478" s="124"/>
      <c r="O5478" s="124"/>
      <c r="P5478" s="124"/>
      <c r="Q5478" s="124"/>
      <c r="R5478" s="124"/>
      <c r="S5478" s="124"/>
    </row>
    <row r="5479" spans="13:19" x14ac:dyDescent="0.25">
      <c r="M5479" s="8"/>
      <c r="N5479" s="124"/>
      <c r="O5479" s="124"/>
      <c r="P5479" s="124"/>
      <c r="Q5479" s="124"/>
      <c r="R5479" s="124"/>
      <c r="S5479" s="124"/>
    </row>
    <row r="5480" spans="13:19" x14ac:dyDescent="0.25">
      <c r="M5480" s="8"/>
      <c r="N5480" s="124"/>
      <c r="O5480" s="124"/>
      <c r="P5480" s="124"/>
      <c r="Q5480" s="124"/>
      <c r="R5480" s="124"/>
      <c r="S5480" s="124"/>
    </row>
    <row r="5481" spans="13:19" x14ac:dyDescent="0.25">
      <c r="M5481" s="8"/>
      <c r="N5481" s="124"/>
      <c r="O5481" s="124"/>
      <c r="P5481" s="124"/>
      <c r="Q5481" s="124"/>
      <c r="R5481" s="124"/>
      <c r="S5481" s="124"/>
    </row>
    <row r="5482" spans="13:19" x14ac:dyDescent="0.25">
      <c r="M5482" s="8"/>
      <c r="N5482" s="124"/>
      <c r="O5482" s="124"/>
      <c r="P5482" s="124"/>
      <c r="Q5482" s="124"/>
      <c r="R5482" s="124"/>
      <c r="S5482" s="124"/>
    </row>
    <row r="5483" spans="13:19" x14ac:dyDescent="0.25">
      <c r="M5483" s="8"/>
      <c r="N5483" s="124"/>
      <c r="O5483" s="124"/>
      <c r="P5483" s="124"/>
      <c r="Q5483" s="124"/>
      <c r="R5483" s="124"/>
      <c r="S5483" s="124"/>
    </row>
    <row r="5484" spans="13:19" x14ac:dyDescent="0.25">
      <c r="M5484" s="8"/>
      <c r="N5484" s="124"/>
      <c r="O5484" s="124"/>
      <c r="P5484" s="124"/>
      <c r="Q5484" s="124"/>
      <c r="R5484" s="124"/>
      <c r="S5484" s="124"/>
    </row>
    <row r="5485" spans="13:19" x14ac:dyDescent="0.25">
      <c r="M5485" s="8"/>
      <c r="N5485" s="124"/>
      <c r="O5485" s="124"/>
      <c r="P5485" s="124"/>
      <c r="Q5485" s="124"/>
      <c r="R5485" s="124"/>
      <c r="S5485" s="124"/>
    </row>
    <row r="5486" spans="13:19" x14ac:dyDescent="0.25">
      <c r="M5486" s="8"/>
      <c r="N5486" s="124"/>
      <c r="O5486" s="124"/>
      <c r="P5486" s="124"/>
      <c r="Q5486" s="124"/>
      <c r="R5486" s="124"/>
      <c r="S5486" s="124"/>
    </row>
    <row r="5487" spans="13:19" x14ac:dyDescent="0.25">
      <c r="M5487" s="8"/>
      <c r="N5487" s="124"/>
      <c r="O5487" s="124"/>
      <c r="P5487" s="124"/>
      <c r="Q5487" s="124"/>
      <c r="R5487" s="124"/>
      <c r="S5487" s="124"/>
    </row>
    <row r="5488" spans="13:19" x14ac:dyDescent="0.25">
      <c r="M5488" s="8"/>
      <c r="N5488" s="124"/>
      <c r="O5488" s="124"/>
      <c r="P5488" s="124"/>
      <c r="Q5488" s="124"/>
      <c r="R5488" s="124"/>
      <c r="S5488" s="124"/>
    </row>
    <row r="5489" spans="13:19" x14ac:dyDescent="0.25">
      <c r="M5489" s="8"/>
      <c r="N5489" s="124"/>
      <c r="O5489" s="124"/>
      <c r="P5489" s="124"/>
      <c r="Q5489" s="124"/>
      <c r="R5489" s="124"/>
      <c r="S5489" s="124"/>
    </row>
    <row r="5490" spans="13:19" x14ac:dyDescent="0.25">
      <c r="M5490" s="8"/>
      <c r="N5490" s="124"/>
      <c r="O5490" s="124"/>
      <c r="P5490" s="124"/>
      <c r="Q5490" s="124"/>
      <c r="R5490" s="124"/>
      <c r="S5490" s="124"/>
    </row>
    <row r="5491" spans="13:19" x14ac:dyDescent="0.25">
      <c r="M5491" s="8"/>
      <c r="N5491" s="124"/>
      <c r="O5491" s="124"/>
      <c r="P5491" s="124"/>
      <c r="Q5491" s="124"/>
      <c r="R5491" s="124"/>
      <c r="S5491" s="124"/>
    </row>
    <row r="5492" spans="13:19" x14ac:dyDescent="0.25">
      <c r="M5492" s="8"/>
      <c r="N5492" s="124"/>
      <c r="O5492" s="124"/>
      <c r="P5492" s="124"/>
      <c r="Q5492" s="124"/>
      <c r="R5492" s="124"/>
      <c r="S5492" s="124"/>
    </row>
    <row r="5493" spans="13:19" x14ac:dyDescent="0.25">
      <c r="M5493" s="8"/>
      <c r="N5493" s="124"/>
      <c r="O5493" s="124"/>
      <c r="P5493" s="124"/>
      <c r="Q5493" s="124"/>
      <c r="R5493" s="124"/>
      <c r="S5493" s="124"/>
    </row>
    <row r="5494" spans="13:19" x14ac:dyDescent="0.25">
      <c r="M5494" s="8"/>
      <c r="N5494" s="124"/>
      <c r="O5494" s="124"/>
      <c r="P5494" s="124"/>
      <c r="Q5494" s="124"/>
      <c r="R5494" s="124"/>
      <c r="S5494" s="124"/>
    </row>
    <row r="5495" spans="13:19" x14ac:dyDescent="0.25">
      <c r="M5495" s="8"/>
      <c r="N5495" s="124"/>
      <c r="O5495" s="124"/>
      <c r="P5495" s="124"/>
      <c r="Q5495" s="124"/>
      <c r="R5495" s="124"/>
      <c r="S5495" s="124"/>
    </row>
    <row r="5496" spans="13:19" x14ac:dyDescent="0.25">
      <c r="M5496" s="8"/>
      <c r="N5496" s="124"/>
      <c r="O5496" s="124"/>
      <c r="P5496" s="124"/>
      <c r="Q5496" s="124"/>
      <c r="R5496" s="124"/>
      <c r="S5496" s="124"/>
    </row>
    <row r="5497" spans="13:19" x14ac:dyDescent="0.25">
      <c r="M5497" s="8"/>
      <c r="N5497" s="124"/>
      <c r="O5497" s="124"/>
      <c r="P5497" s="124"/>
      <c r="Q5497" s="124"/>
      <c r="R5497" s="124"/>
      <c r="S5497" s="124"/>
    </row>
    <row r="5498" spans="13:19" x14ac:dyDescent="0.25">
      <c r="M5498" s="8"/>
      <c r="N5498" s="124"/>
      <c r="O5498" s="124"/>
      <c r="P5498" s="124"/>
      <c r="Q5498" s="124"/>
      <c r="R5498" s="124"/>
      <c r="S5498" s="124"/>
    </row>
    <row r="5499" spans="13:19" x14ac:dyDescent="0.25">
      <c r="M5499" s="8"/>
      <c r="N5499" s="124"/>
      <c r="O5499" s="124"/>
      <c r="P5499" s="124"/>
      <c r="Q5499" s="124"/>
      <c r="R5499" s="124"/>
      <c r="S5499" s="124"/>
    </row>
    <row r="5500" spans="13:19" x14ac:dyDescent="0.25">
      <c r="M5500" s="8"/>
      <c r="N5500" s="124"/>
      <c r="O5500" s="124"/>
      <c r="P5500" s="124"/>
      <c r="Q5500" s="124"/>
      <c r="R5500" s="124"/>
      <c r="S5500" s="124"/>
    </row>
    <row r="5501" spans="13:19" x14ac:dyDescent="0.25">
      <c r="M5501" s="8"/>
      <c r="N5501" s="124"/>
      <c r="O5501" s="124"/>
      <c r="P5501" s="124"/>
      <c r="Q5501" s="124"/>
      <c r="R5501" s="124"/>
      <c r="S5501" s="124"/>
    </row>
    <row r="5502" spans="13:19" x14ac:dyDescent="0.25">
      <c r="M5502" s="8"/>
      <c r="N5502" s="124"/>
      <c r="O5502" s="124"/>
      <c r="P5502" s="124"/>
      <c r="Q5502" s="124"/>
      <c r="R5502" s="124"/>
      <c r="S5502" s="124"/>
    </row>
    <row r="5503" spans="13:19" x14ac:dyDescent="0.25">
      <c r="M5503" s="8"/>
      <c r="N5503" s="124"/>
      <c r="O5503" s="124"/>
      <c r="P5503" s="124"/>
      <c r="Q5503" s="124"/>
      <c r="R5503" s="124"/>
      <c r="S5503" s="124"/>
    </row>
    <row r="5504" spans="13:19" x14ac:dyDescent="0.25">
      <c r="M5504" s="8"/>
      <c r="N5504" s="124"/>
      <c r="O5504" s="124"/>
      <c r="P5504" s="124"/>
      <c r="Q5504" s="124"/>
      <c r="R5504" s="124"/>
      <c r="S5504" s="124"/>
    </row>
    <row r="5505" spans="13:19" x14ac:dyDescent="0.25">
      <c r="M5505" s="8"/>
      <c r="N5505" s="124"/>
      <c r="O5505" s="124"/>
      <c r="P5505" s="124"/>
      <c r="Q5505" s="124"/>
      <c r="R5505" s="124"/>
      <c r="S5505" s="124"/>
    </row>
    <row r="5506" spans="13:19" x14ac:dyDescent="0.25">
      <c r="M5506" s="8"/>
      <c r="N5506" s="124"/>
      <c r="O5506" s="124"/>
      <c r="P5506" s="124"/>
      <c r="Q5506" s="124"/>
      <c r="R5506" s="124"/>
      <c r="S5506" s="124"/>
    </row>
    <row r="5507" spans="13:19" x14ac:dyDescent="0.25">
      <c r="M5507" s="8"/>
      <c r="N5507" s="124"/>
      <c r="O5507" s="124"/>
      <c r="P5507" s="124"/>
      <c r="Q5507" s="124"/>
      <c r="R5507" s="124"/>
      <c r="S5507" s="124"/>
    </row>
    <row r="5508" spans="13:19" x14ac:dyDescent="0.25">
      <c r="M5508" s="8"/>
      <c r="N5508" s="124"/>
      <c r="O5508" s="124"/>
      <c r="P5508" s="124"/>
      <c r="Q5508" s="124"/>
      <c r="R5508" s="124"/>
      <c r="S5508" s="124"/>
    </row>
    <row r="5509" spans="13:19" x14ac:dyDescent="0.25">
      <c r="M5509" s="8"/>
      <c r="N5509" s="124"/>
      <c r="O5509" s="124"/>
      <c r="P5509" s="124"/>
      <c r="Q5509" s="124"/>
      <c r="R5509" s="124"/>
      <c r="S5509" s="124"/>
    </row>
    <row r="5510" spans="13:19" x14ac:dyDescent="0.25">
      <c r="M5510" s="8"/>
      <c r="N5510" s="124"/>
      <c r="O5510" s="124"/>
      <c r="P5510" s="124"/>
      <c r="Q5510" s="124"/>
      <c r="R5510" s="124"/>
      <c r="S5510" s="124"/>
    </row>
    <row r="5511" spans="13:19" x14ac:dyDescent="0.25">
      <c r="M5511" s="8"/>
      <c r="N5511" s="124"/>
      <c r="O5511" s="124"/>
      <c r="P5511" s="124"/>
      <c r="Q5511" s="124"/>
      <c r="R5511" s="124"/>
      <c r="S5511" s="124"/>
    </row>
    <row r="5512" spans="13:19" x14ac:dyDescent="0.25">
      <c r="M5512" s="8"/>
      <c r="N5512" s="124"/>
      <c r="O5512" s="124"/>
      <c r="P5512" s="124"/>
      <c r="Q5512" s="124"/>
      <c r="R5512" s="124"/>
      <c r="S5512" s="124"/>
    </row>
    <row r="5513" spans="13:19" x14ac:dyDescent="0.25">
      <c r="M5513" s="8"/>
      <c r="N5513" s="124"/>
      <c r="O5513" s="124"/>
      <c r="P5513" s="124"/>
      <c r="Q5513" s="124"/>
      <c r="R5513" s="124"/>
      <c r="S5513" s="124"/>
    </row>
    <row r="5514" spans="13:19" x14ac:dyDescent="0.25">
      <c r="M5514" s="8"/>
      <c r="N5514" s="124"/>
      <c r="O5514" s="124"/>
      <c r="P5514" s="124"/>
      <c r="Q5514" s="124"/>
      <c r="R5514" s="124"/>
      <c r="S5514" s="124"/>
    </row>
    <row r="5515" spans="13:19" x14ac:dyDescent="0.25">
      <c r="M5515" s="8"/>
      <c r="N5515" s="124"/>
      <c r="O5515" s="124"/>
      <c r="P5515" s="124"/>
      <c r="Q5515" s="124"/>
      <c r="R5515" s="124"/>
      <c r="S5515" s="124"/>
    </row>
    <row r="5516" spans="13:19" x14ac:dyDescent="0.25">
      <c r="M5516" s="8"/>
      <c r="N5516" s="124"/>
      <c r="O5516" s="124"/>
      <c r="P5516" s="124"/>
      <c r="Q5516" s="124"/>
      <c r="R5516" s="124"/>
      <c r="S5516" s="124"/>
    </row>
    <row r="5517" spans="13:19" x14ac:dyDescent="0.25">
      <c r="M5517" s="8"/>
      <c r="N5517" s="124"/>
      <c r="O5517" s="124"/>
      <c r="P5517" s="124"/>
      <c r="Q5517" s="124"/>
      <c r="R5517" s="124"/>
      <c r="S5517" s="124"/>
    </row>
    <row r="5518" spans="13:19" x14ac:dyDescent="0.25">
      <c r="M5518" s="8"/>
      <c r="N5518" s="124"/>
      <c r="O5518" s="124"/>
      <c r="P5518" s="124"/>
      <c r="Q5518" s="124"/>
      <c r="R5518" s="124"/>
      <c r="S5518" s="124"/>
    </row>
    <row r="5519" spans="13:19" x14ac:dyDescent="0.25">
      <c r="M5519" s="8"/>
      <c r="N5519" s="124"/>
      <c r="O5519" s="124"/>
      <c r="P5519" s="124"/>
      <c r="Q5519" s="124"/>
      <c r="R5519" s="124"/>
      <c r="S5519" s="124"/>
    </row>
    <row r="5520" spans="13:19" x14ac:dyDescent="0.25">
      <c r="M5520" s="8"/>
      <c r="N5520" s="124"/>
      <c r="O5520" s="124"/>
      <c r="P5520" s="124"/>
      <c r="Q5520" s="124"/>
      <c r="R5520" s="124"/>
      <c r="S5520" s="124"/>
    </row>
    <row r="5521" spans="13:19" x14ac:dyDescent="0.25">
      <c r="M5521" s="8"/>
      <c r="N5521" s="124"/>
      <c r="O5521" s="124"/>
      <c r="P5521" s="124"/>
      <c r="Q5521" s="124"/>
      <c r="R5521" s="124"/>
      <c r="S5521" s="124"/>
    </row>
    <row r="5522" spans="13:19" x14ac:dyDescent="0.25">
      <c r="M5522" s="8"/>
      <c r="N5522" s="124"/>
      <c r="O5522" s="124"/>
      <c r="P5522" s="124"/>
      <c r="Q5522" s="124"/>
      <c r="R5522" s="124"/>
      <c r="S5522" s="124"/>
    </row>
    <row r="5523" spans="13:19" x14ac:dyDescent="0.25">
      <c r="M5523" s="8"/>
      <c r="N5523" s="124"/>
      <c r="O5523" s="124"/>
      <c r="P5523" s="124"/>
      <c r="Q5523" s="124"/>
      <c r="R5523" s="124"/>
      <c r="S5523" s="124"/>
    </row>
    <row r="5524" spans="13:19" x14ac:dyDescent="0.25">
      <c r="M5524" s="8"/>
      <c r="N5524" s="124"/>
      <c r="O5524" s="124"/>
      <c r="P5524" s="124"/>
      <c r="Q5524" s="124"/>
      <c r="R5524" s="124"/>
      <c r="S5524" s="124"/>
    </row>
    <row r="5525" spans="13:19" x14ac:dyDescent="0.25">
      <c r="M5525" s="8"/>
      <c r="N5525" s="124"/>
      <c r="O5525" s="124"/>
      <c r="P5525" s="124"/>
      <c r="Q5525" s="124"/>
      <c r="R5525" s="124"/>
      <c r="S5525" s="124"/>
    </row>
    <row r="5526" spans="13:19" x14ac:dyDescent="0.25">
      <c r="M5526" s="8"/>
      <c r="N5526" s="124"/>
      <c r="O5526" s="124"/>
      <c r="P5526" s="124"/>
      <c r="Q5526" s="124"/>
      <c r="R5526" s="124"/>
      <c r="S5526" s="124"/>
    </row>
    <row r="5527" spans="13:19" x14ac:dyDescent="0.25">
      <c r="M5527" s="8"/>
      <c r="N5527" s="124"/>
      <c r="O5527" s="124"/>
      <c r="P5527" s="124"/>
      <c r="Q5527" s="124"/>
      <c r="R5527" s="124"/>
      <c r="S5527" s="124"/>
    </row>
    <row r="5528" spans="13:19" x14ac:dyDescent="0.25">
      <c r="M5528" s="8"/>
      <c r="N5528" s="124"/>
      <c r="O5528" s="124"/>
      <c r="P5528" s="124"/>
      <c r="Q5528" s="124"/>
      <c r="R5528" s="124"/>
      <c r="S5528" s="124"/>
    </row>
    <row r="5529" spans="13:19" x14ac:dyDescent="0.25">
      <c r="M5529" s="8"/>
      <c r="N5529" s="124"/>
      <c r="O5529" s="124"/>
      <c r="P5529" s="124"/>
      <c r="Q5529" s="124"/>
      <c r="R5529" s="124"/>
      <c r="S5529" s="124"/>
    </row>
    <row r="5530" spans="13:19" x14ac:dyDescent="0.25">
      <c r="M5530" s="8"/>
      <c r="N5530" s="124"/>
      <c r="O5530" s="124"/>
      <c r="P5530" s="124"/>
      <c r="Q5530" s="124"/>
      <c r="R5530" s="124"/>
      <c r="S5530" s="124"/>
    </row>
    <row r="5531" spans="13:19" x14ac:dyDescent="0.25">
      <c r="M5531" s="8"/>
      <c r="N5531" s="124"/>
      <c r="O5531" s="124"/>
      <c r="P5531" s="124"/>
      <c r="Q5531" s="124"/>
      <c r="R5531" s="124"/>
      <c r="S5531" s="124"/>
    </row>
    <row r="5532" spans="13:19" x14ac:dyDescent="0.25">
      <c r="M5532" s="8"/>
      <c r="N5532" s="124"/>
      <c r="O5532" s="124"/>
      <c r="P5532" s="124"/>
      <c r="Q5532" s="124"/>
      <c r="R5532" s="124"/>
      <c r="S5532" s="124"/>
    </row>
    <row r="5533" spans="13:19" x14ac:dyDescent="0.25">
      <c r="M5533" s="8"/>
      <c r="N5533" s="124"/>
      <c r="O5533" s="124"/>
      <c r="P5533" s="124"/>
      <c r="Q5533" s="124"/>
      <c r="R5533" s="124"/>
      <c r="S5533" s="124"/>
    </row>
    <row r="5534" spans="13:19" x14ac:dyDescent="0.25">
      <c r="M5534" s="8"/>
      <c r="N5534" s="124"/>
      <c r="O5534" s="124"/>
      <c r="P5534" s="124"/>
      <c r="Q5534" s="124"/>
      <c r="R5534" s="124"/>
      <c r="S5534" s="124"/>
    </row>
    <row r="5535" spans="13:19" x14ac:dyDescent="0.25">
      <c r="M5535" s="8"/>
      <c r="N5535" s="124"/>
      <c r="O5535" s="124"/>
      <c r="P5535" s="124"/>
      <c r="Q5535" s="124"/>
      <c r="R5535" s="124"/>
      <c r="S5535" s="124"/>
    </row>
    <row r="5536" spans="13:19" x14ac:dyDescent="0.25">
      <c r="M5536" s="8"/>
      <c r="N5536" s="124"/>
      <c r="O5536" s="124"/>
      <c r="P5536" s="124"/>
      <c r="Q5536" s="124"/>
      <c r="R5536" s="124"/>
      <c r="S5536" s="124"/>
    </row>
    <row r="5537" spans="13:19" x14ac:dyDescent="0.25">
      <c r="M5537" s="8"/>
      <c r="N5537" s="124"/>
      <c r="O5537" s="124"/>
      <c r="P5537" s="124"/>
      <c r="Q5537" s="124"/>
      <c r="R5537" s="124"/>
      <c r="S5537" s="124"/>
    </row>
    <row r="5538" spans="13:19" x14ac:dyDescent="0.25">
      <c r="M5538" s="8"/>
      <c r="N5538" s="124"/>
      <c r="O5538" s="124"/>
      <c r="P5538" s="124"/>
      <c r="Q5538" s="124"/>
      <c r="R5538" s="124"/>
      <c r="S5538" s="124"/>
    </row>
    <row r="5539" spans="13:19" x14ac:dyDescent="0.25">
      <c r="M5539" s="8"/>
      <c r="N5539" s="124"/>
      <c r="O5539" s="124"/>
      <c r="P5539" s="124"/>
      <c r="Q5539" s="124"/>
      <c r="R5539" s="124"/>
      <c r="S5539" s="124"/>
    </row>
    <row r="5540" spans="13:19" x14ac:dyDescent="0.25">
      <c r="M5540" s="8"/>
      <c r="N5540" s="124"/>
      <c r="O5540" s="124"/>
      <c r="P5540" s="124"/>
      <c r="Q5540" s="124"/>
      <c r="R5540" s="124"/>
      <c r="S5540" s="124"/>
    </row>
    <row r="5541" spans="13:19" x14ac:dyDescent="0.25">
      <c r="M5541" s="8"/>
      <c r="N5541" s="124"/>
      <c r="O5541" s="124"/>
      <c r="P5541" s="124"/>
      <c r="Q5541" s="124"/>
      <c r="R5541" s="124"/>
      <c r="S5541" s="124"/>
    </row>
    <row r="5542" spans="13:19" x14ac:dyDescent="0.25">
      <c r="M5542" s="8"/>
      <c r="N5542" s="124"/>
      <c r="O5542" s="124"/>
      <c r="P5542" s="124"/>
      <c r="Q5542" s="124"/>
      <c r="R5542" s="124"/>
      <c r="S5542" s="124"/>
    </row>
    <row r="5543" spans="13:19" x14ac:dyDescent="0.25">
      <c r="M5543" s="8"/>
      <c r="N5543" s="124"/>
      <c r="O5543" s="124"/>
      <c r="P5543" s="124"/>
      <c r="Q5543" s="124"/>
      <c r="R5543" s="124"/>
      <c r="S5543" s="124"/>
    </row>
    <row r="5544" spans="13:19" x14ac:dyDescent="0.25">
      <c r="M5544" s="8"/>
      <c r="N5544" s="124"/>
      <c r="O5544" s="124"/>
      <c r="P5544" s="124"/>
      <c r="Q5544" s="124"/>
      <c r="R5544" s="124"/>
      <c r="S5544" s="124"/>
    </row>
    <row r="5545" spans="13:19" x14ac:dyDescent="0.25">
      <c r="M5545" s="8"/>
      <c r="N5545" s="124"/>
      <c r="O5545" s="124"/>
      <c r="P5545" s="124"/>
      <c r="Q5545" s="124"/>
      <c r="R5545" s="124"/>
      <c r="S5545" s="124"/>
    </row>
    <row r="5546" spans="13:19" x14ac:dyDescent="0.25">
      <c r="M5546" s="8"/>
      <c r="N5546" s="124"/>
      <c r="O5546" s="124"/>
      <c r="P5546" s="124"/>
      <c r="Q5546" s="124"/>
      <c r="R5546" s="124"/>
      <c r="S5546" s="124"/>
    </row>
    <row r="5547" spans="13:19" x14ac:dyDescent="0.25">
      <c r="M5547" s="8"/>
      <c r="N5547" s="124"/>
      <c r="O5547" s="124"/>
      <c r="P5547" s="124"/>
      <c r="Q5547" s="124"/>
      <c r="R5547" s="124"/>
      <c r="S5547" s="124"/>
    </row>
    <row r="5548" spans="13:19" x14ac:dyDescent="0.25">
      <c r="M5548" s="8"/>
      <c r="N5548" s="124"/>
      <c r="O5548" s="124"/>
      <c r="P5548" s="124"/>
      <c r="Q5548" s="124"/>
      <c r="R5548" s="124"/>
      <c r="S5548" s="124"/>
    </row>
    <row r="5549" spans="13:19" x14ac:dyDescent="0.25">
      <c r="M5549" s="8"/>
      <c r="N5549" s="124"/>
      <c r="O5549" s="124"/>
      <c r="P5549" s="124"/>
      <c r="Q5549" s="124"/>
      <c r="R5549" s="124"/>
      <c r="S5549" s="124"/>
    </row>
    <row r="5550" spans="13:19" x14ac:dyDescent="0.25">
      <c r="M5550" s="8"/>
      <c r="N5550" s="124"/>
      <c r="O5550" s="124"/>
      <c r="P5550" s="124"/>
      <c r="Q5550" s="124"/>
      <c r="R5550" s="124"/>
      <c r="S5550" s="124"/>
    </row>
    <row r="5551" spans="13:19" x14ac:dyDescent="0.25">
      <c r="M5551" s="8"/>
      <c r="N5551" s="124"/>
      <c r="O5551" s="124"/>
      <c r="P5551" s="124"/>
      <c r="Q5551" s="124"/>
      <c r="R5551" s="124"/>
      <c r="S5551" s="124"/>
    </row>
    <row r="5552" spans="13:19" x14ac:dyDescent="0.25">
      <c r="M5552" s="8"/>
      <c r="N5552" s="124"/>
      <c r="O5552" s="124"/>
      <c r="P5552" s="124"/>
      <c r="Q5552" s="124"/>
      <c r="R5552" s="124"/>
      <c r="S5552" s="124"/>
    </row>
    <row r="5553" spans="13:19" x14ac:dyDescent="0.25">
      <c r="M5553" s="8"/>
      <c r="N5553" s="124"/>
      <c r="O5553" s="124"/>
      <c r="P5553" s="124"/>
      <c r="Q5553" s="124"/>
      <c r="R5553" s="124"/>
      <c r="S5553" s="124"/>
    </row>
    <row r="5554" spans="13:19" x14ac:dyDescent="0.25">
      <c r="M5554" s="8"/>
      <c r="N5554" s="124"/>
      <c r="O5554" s="124"/>
      <c r="P5554" s="124"/>
      <c r="Q5554" s="124"/>
      <c r="R5554" s="124"/>
      <c r="S5554" s="124"/>
    </row>
    <row r="5555" spans="13:19" x14ac:dyDescent="0.25">
      <c r="M5555" s="8"/>
      <c r="N5555" s="124"/>
      <c r="O5555" s="124"/>
      <c r="P5555" s="124"/>
      <c r="Q5555" s="124"/>
      <c r="R5555" s="124"/>
      <c r="S5555" s="124"/>
    </row>
    <row r="5556" spans="13:19" x14ac:dyDescent="0.25">
      <c r="M5556" s="8"/>
      <c r="N5556" s="124"/>
      <c r="O5556" s="124"/>
      <c r="P5556" s="124"/>
      <c r="Q5556" s="124"/>
      <c r="R5556" s="124"/>
      <c r="S5556" s="124"/>
    </row>
    <row r="5557" spans="13:19" x14ac:dyDescent="0.25">
      <c r="M5557" s="8"/>
      <c r="N5557" s="124"/>
      <c r="O5557" s="124"/>
      <c r="P5557" s="124"/>
      <c r="Q5557" s="124"/>
      <c r="R5557" s="124"/>
      <c r="S5557" s="124"/>
    </row>
    <row r="5558" spans="13:19" x14ac:dyDescent="0.25">
      <c r="M5558" s="8"/>
      <c r="N5558" s="124"/>
      <c r="O5558" s="124"/>
      <c r="P5558" s="124"/>
      <c r="Q5558" s="124"/>
      <c r="R5558" s="124"/>
      <c r="S5558" s="124"/>
    </row>
    <row r="5559" spans="13:19" x14ac:dyDescent="0.25">
      <c r="M5559" s="8"/>
      <c r="N5559" s="124"/>
      <c r="O5559" s="124"/>
      <c r="P5559" s="124"/>
      <c r="Q5559" s="124"/>
      <c r="R5559" s="124"/>
      <c r="S5559" s="124"/>
    </row>
    <row r="5560" spans="13:19" x14ac:dyDescent="0.25">
      <c r="M5560" s="8"/>
      <c r="N5560" s="124"/>
      <c r="O5560" s="124"/>
      <c r="P5560" s="124"/>
      <c r="Q5560" s="124"/>
      <c r="R5560" s="124"/>
      <c r="S5560" s="124"/>
    </row>
    <row r="5561" spans="13:19" x14ac:dyDescent="0.25">
      <c r="M5561" s="8"/>
      <c r="N5561" s="124"/>
      <c r="O5561" s="124"/>
      <c r="P5561" s="124"/>
      <c r="Q5561" s="124"/>
      <c r="R5561" s="124"/>
      <c r="S5561" s="124"/>
    </row>
    <row r="5562" spans="13:19" x14ac:dyDescent="0.25">
      <c r="M5562" s="8"/>
      <c r="N5562" s="124"/>
      <c r="O5562" s="124"/>
      <c r="P5562" s="124"/>
      <c r="Q5562" s="124"/>
      <c r="R5562" s="124"/>
      <c r="S5562" s="124"/>
    </row>
    <row r="5563" spans="13:19" x14ac:dyDescent="0.25">
      <c r="M5563" s="8"/>
      <c r="N5563" s="124"/>
      <c r="O5563" s="124"/>
      <c r="P5563" s="124"/>
      <c r="Q5563" s="124"/>
      <c r="R5563" s="124"/>
      <c r="S5563" s="124"/>
    </row>
    <row r="5564" spans="13:19" x14ac:dyDescent="0.25">
      <c r="M5564" s="8"/>
      <c r="N5564" s="124"/>
      <c r="O5564" s="124"/>
      <c r="P5564" s="124"/>
      <c r="Q5564" s="124"/>
      <c r="R5564" s="124"/>
      <c r="S5564" s="124"/>
    </row>
    <row r="5565" spans="13:19" x14ac:dyDescent="0.25">
      <c r="M5565" s="8"/>
      <c r="N5565" s="124"/>
      <c r="O5565" s="124"/>
      <c r="P5565" s="124"/>
      <c r="Q5565" s="124"/>
      <c r="R5565" s="124"/>
      <c r="S5565" s="124"/>
    </row>
    <row r="5566" spans="13:19" x14ac:dyDescent="0.25">
      <c r="M5566" s="8"/>
      <c r="N5566" s="124"/>
      <c r="O5566" s="124"/>
      <c r="P5566" s="124"/>
      <c r="Q5566" s="124"/>
      <c r="R5566" s="124"/>
      <c r="S5566" s="124"/>
    </row>
    <row r="5567" spans="13:19" x14ac:dyDescent="0.25">
      <c r="M5567" s="8"/>
      <c r="N5567" s="124"/>
      <c r="O5567" s="124"/>
      <c r="P5567" s="124"/>
      <c r="Q5567" s="124"/>
      <c r="R5567" s="124"/>
      <c r="S5567" s="124"/>
    </row>
    <row r="5568" spans="13:19" x14ac:dyDescent="0.25">
      <c r="M5568" s="8"/>
      <c r="N5568" s="124"/>
      <c r="O5568" s="124"/>
      <c r="P5568" s="124"/>
      <c r="Q5568" s="124"/>
      <c r="R5568" s="124"/>
      <c r="S5568" s="124"/>
    </row>
    <row r="5569" spans="13:19" x14ac:dyDescent="0.25">
      <c r="M5569" s="8"/>
      <c r="N5569" s="124"/>
      <c r="O5569" s="124"/>
      <c r="P5569" s="124"/>
      <c r="Q5569" s="124"/>
      <c r="R5569" s="124"/>
      <c r="S5569" s="124"/>
    </row>
    <row r="5570" spans="13:19" x14ac:dyDescent="0.25">
      <c r="M5570" s="8"/>
      <c r="N5570" s="124"/>
      <c r="O5570" s="124"/>
      <c r="P5570" s="124"/>
      <c r="Q5570" s="124"/>
      <c r="R5570" s="124"/>
      <c r="S5570" s="124"/>
    </row>
    <row r="5571" spans="13:19" x14ac:dyDescent="0.25">
      <c r="M5571" s="8"/>
      <c r="N5571" s="124"/>
      <c r="O5571" s="124"/>
      <c r="P5571" s="124"/>
      <c r="Q5571" s="124"/>
      <c r="R5571" s="124"/>
      <c r="S5571" s="124"/>
    </row>
    <row r="5572" spans="13:19" x14ac:dyDescent="0.25">
      <c r="M5572" s="8"/>
      <c r="N5572" s="124"/>
      <c r="O5572" s="124"/>
      <c r="P5572" s="124"/>
      <c r="Q5572" s="124"/>
      <c r="R5572" s="124"/>
      <c r="S5572" s="124"/>
    </row>
    <row r="5573" spans="13:19" x14ac:dyDescent="0.25">
      <c r="M5573" s="8"/>
      <c r="N5573" s="124"/>
      <c r="O5573" s="124"/>
      <c r="P5573" s="124"/>
      <c r="Q5573" s="124"/>
      <c r="R5573" s="124"/>
      <c r="S5573" s="124"/>
    </row>
    <row r="5574" spans="13:19" x14ac:dyDescent="0.25">
      <c r="M5574" s="8"/>
      <c r="N5574" s="124"/>
      <c r="O5574" s="124"/>
      <c r="P5574" s="124"/>
      <c r="Q5574" s="124"/>
      <c r="R5574" s="124"/>
      <c r="S5574" s="124"/>
    </row>
    <row r="5575" spans="13:19" x14ac:dyDescent="0.25">
      <c r="M5575" s="8"/>
      <c r="N5575" s="124"/>
      <c r="O5575" s="124"/>
      <c r="P5575" s="124"/>
      <c r="Q5575" s="124"/>
      <c r="R5575" s="124"/>
      <c r="S5575" s="124"/>
    </row>
    <row r="5576" spans="13:19" x14ac:dyDescent="0.25">
      <c r="M5576" s="8"/>
      <c r="N5576" s="124"/>
      <c r="O5576" s="124"/>
      <c r="P5576" s="124"/>
      <c r="Q5576" s="124"/>
      <c r="R5576" s="124"/>
      <c r="S5576" s="124"/>
    </row>
    <row r="5577" spans="13:19" x14ac:dyDescent="0.25">
      <c r="M5577" s="8"/>
      <c r="N5577" s="124"/>
      <c r="O5577" s="124"/>
      <c r="P5577" s="124"/>
      <c r="Q5577" s="124"/>
      <c r="R5577" s="124"/>
      <c r="S5577" s="124"/>
    </row>
    <row r="5578" spans="13:19" x14ac:dyDescent="0.25">
      <c r="M5578" s="8"/>
      <c r="N5578" s="124"/>
      <c r="O5578" s="124"/>
      <c r="P5578" s="124"/>
      <c r="Q5578" s="124"/>
      <c r="R5578" s="124"/>
      <c r="S5578" s="124"/>
    </row>
    <row r="5579" spans="13:19" x14ac:dyDescent="0.25">
      <c r="M5579" s="8"/>
      <c r="N5579" s="124"/>
      <c r="O5579" s="124"/>
      <c r="P5579" s="124"/>
      <c r="Q5579" s="124"/>
      <c r="R5579" s="124"/>
      <c r="S5579" s="124"/>
    </row>
    <row r="5580" spans="13:19" x14ac:dyDescent="0.25">
      <c r="M5580" s="8"/>
      <c r="N5580" s="124"/>
      <c r="O5580" s="124"/>
      <c r="P5580" s="124"/>
      <c r="Q5580" s="124"/>
      <c r="R5580" s="124"/>
      <c r="S5580" s="124"/>
    </row>
    <row r="5581" spans="13:19" x14ac:dyDescent="0.25">
      <c r="M5581" s="8"/>
      <c r="N5581" s="124"/>
      <c r="O5581" s="124"/>
      <c r="P5581" s="124"/>
      <c r="Q5581" s="124"/>
      <c r="R5581" s="124"/>
      <c r="S5581" s="124"/>
    </row>
    <row r="5582" spans="13:19" x14ac:dyDescent="0.25">
      <c r="M5582" s="8"/>
      <c r="N5582" s="124"/>
      <c r="O5582" s="124"/>
      <c r="P5582" s="124"/>
      <c r="Q5582" s="124"/>
      <c r="R5582" s="124"/>
      <c r="S5582" s="124"/>
    </row>
    <row r="5583" spans="13:19" x14ac:dyDescent="0.25">
      <c r="M5583" s="8"/>
      <c r="N5583" s="124"/>
      <c r="O5583" s="124"/>
      <c r="P5583" s="124"/>
      <c r="Q5583" s="124"/>
      <c r="R5583" s="124"/>
      <c r="S5583" s="124"/>
    </row>
    <row r="5584" spans="13:19" x14ac:dyDescent="0.25">
      <c r="M5584" s="8"/>
      <c r="N5584" s="124"/>
      <c r="O5584" s="124"/>
      <c r="P5584" s="124"/>
      <c r="Q5584" s="124"/>
      <c r="R5584" s="124"/>
      <c r="S5584" s="124"/>
    </row>
    <row r="5585" spans="13:19" x14ac:dyDescent="0.25">
      <c r="M5585" s="8"/>
      <c r="N5585" s="124"/>
      <c r="O5585" s="124"/>
      <c r="P5585" s="124"/>
      <c r="Q5585" s="124"/>
      <c r="R5585" s="124"/>
      <c r="S5585" s="124"/>
    </row>
    <row r="5586" spans="13:19" x14ac:dyDescent="0.25">
      <c r="M5586" s="8"/>
      <c r="N5586" s="124"/>
      <c r="O5586" s="124"/>
      <c r="P5586" s="124"/>
      <c r="Q5586" s="124"/>
      <c r="R5586" s="124"/>
      <c r="S5586" s="124"/>
    </row>
    <row r="5587" spans="13:19" x14ac:dyDescent="0.25">
      <c r="M5587" s="8"/>
      <c r="N5587" s="124"/>
      <c r="O5587" s="124"/>
      <c r="P5587" s="124"/>
      <c r="Q5587" s="124"/>
      <c r="R5587" s="124"/>
      <c r="S5587" s="124"/>
    </row>
    <row r="5588" spans="13:19" x14ac:dyDescent="0.25">
      <c r="M5588" s="8"/>
      <c r="N5588" s="124"/>
      <c r="O5588" s="124"/>
      <c r="P5588" s="124"/>
      <c r="Q5588" s="124"/>
      <c r="R5588" s="124"/>
      <c r="S5588" s="124"/>
    </row>
    <row r="5589" spans="13:19" x14ac:dyDescent="0.25">
      <c r="M5589" s="8"/>
      <c r="N5589" s="124"/>
      <c r="O5589" s="124"/>
      <c r="P5589" s="124"/>
      <c r="Q5589" s="124"/>
      <c r="R5589" s="124"/>
      <c r="S5589" s="124"/>
    </row>
    <row r="5590" spans="13:19" x14ac:dyDescent="0.25">
      <c r="M5590" s="8"/>
      <c r="N5590" s="124"/>
      <c r="O5590" s="124"/>
      <c r="P5590" s="124"/>
      <c r="Q5590" s="124"/>
      <c r="R5590" s="124"/>
      <c r="S5590" s="124"/>
    </row>
    <row r="5591" spans="13:19" x14ac:dyDescent="0.25">
      <c r="M5591" s="8"/>
      <c r="N5591" s="124"/>
      <c r="O5591" s="124"/>
      <c r="P5591" s="124"/>
      <c r="Q5591" s="124"/>
      <c r="R5591" s="124"/>
      <c r="S5591" s="124"/>
    </row>
    <row r="5592" spans="13:19" x14ac:dyDescent="0.25">
      <c r="M5592" s="8"/>
      <c r="N5592" s="124"/>
      <c r="O5592" s="124"/>
      <c r="P5592" s="124"/>
      <c r="Q5592" s="124"/>
      <c r="R5592" s="124"/>
      <c r="S5592" s="124"/>
    </row>
    <row r="5593" spans="13:19" x14ac:dyDescent="0.25">
      <c r="M5593" s="8"/>
      <c r="N5593" s="124"/>
      <c r="O5593" s="124"/>
      <c r="P5593" s="124"/>
      <c r="Q5593" s="124"/>
      <c r="R5593" s="124"/>
      <c r="S5593" s="124"/>
    </row>
    <row r="5594" spans="13:19" x14ac:dyDescent="0.25">
      <c r="M5594" s="8"/>
      <c r="N5594" s="124"/>
      <c r="O5594" s="124"/>
      <c r="P5594" s="124"/>
      <c r="Q5594" s="124"/>
      <c r="R5594" s="124"/>
      <c r="S5594" s="124"/>
    </row>
    <row r="5595" spans="13:19" x14ac:dyDescent="0.25">
      <c r="M5595" s="8"/>
      <c r="N5595" s="124"/>
      <c r="O5595" s="124"/>
      <c r="P5595" s="124"/>
      <c r="Q5595" s="124"/>
      <c r="R5595" s="124"/>
      <c r="S5595" s="124"/>
    </row>
    <row r="5596" spans="13:19" x14ac:dyDescent="0.25">
      <c r="M5596" s="8"/>
      <c r="N5596" s="124"/>
      <c r="O5596" s="124"/>
      <c r="P5596" s="124"/>
      <c r="Q5596" s="124"/>
      <c r="R5596" s="124"/>
      <c r="S5596" s="124"/>
    </row>
    <row r="5597" spans="13:19" x14ac:dyDescent="0.25">
      <c r="M5597" s="8"/>
      <c r="N5597" s="124"/>
      <c r="O5597" s="124"/>
      <c r="P5597" s="124"/>
      <c r="Q5597" s="124"/>
      <c r="R5597" s="124"/>
      <c r="S5597" s="124"/>
    </row>
    <row r="5598" spans="13:19" x14ac:dyDescent="0.25">
      <c r="M5598" s="8"/>
      <c r="N5598" s="124"/>
      <c r="O5598" s="124"/>
      <c r="P5598" s="124"/>
      <c r="Q5598" s="124"/>
      <c r="R5598" s="124"/>
      <c r="S5598" s="124"/>
    </row>
    <row r="5599" spans="13:19" x14ac:dyDescent="0.25">
      <c r="M5599" s="8"/>
      <c r="N5599" s="124"/>
      <c r="O5599" s="124"/>
      <c r="P5599" s="124"/>
      <c r="Q5599" s="124"/>
      <c r="R5599" s="124"/>
      <c r="S5599" s="124"/>
    </row>
    <row r="5600" spans="13:19" x14ac:dyDescent="0.25">
      <c r="M5600" s="8"/>
      <c r="N5600" s="124"/>
      <c r="O5600" s="124"/>
      <c r="P5600" s="124"/>
      <c r="Q5600" s="124"/>
      <c r="R5600" s="124"/>
      <c r="S5600" s="124"/>
    </row>
    <row r="5601" spans="13:19" x14ac:dyDescent="0.25">
      <c r="M5601" s="8"/>
      <c r="N5601" s="124"/>
      <c r="O5601" s="124"/>
      <c r="P5601" s="124"/>
      <c r="Q5601" s="124"/>
      <c r="R5601" s="124"/>
      <c r="S5601" s="124"/>
    </row>
    <row r="5602" spans="13:19" x14ac:dyDescent="0.25">
      <c r="M5602" s="8"/>
      <c r="N5602" s="124"/>
      <c r="O5602" s="124"/>
      <c r="P5602" s="124"/>
      <c r="Q5602" s="124"/>
      <c r="R5602" s="124"/>
      <c r="S5602" s="124"/>
    </row>
    <row r="5603" spans="13:19" x14ac:dyDescent="0.25">
      <c r="M5603" s="8"/>
      <c r="N5603" s="124"/>
      <c r="O5603" s="124"/>
      <c r="P5603" s="124"/>
      <c r="Q5603" s="124"/>
      <c r="R5603" s="124"/>
      <c r="S5603" s="124"/>
    </row>
    <row r="5604" spans="13:19" x14ac:dyDescent="0.25">
      <c r="M5604" s="8"/>
      <c r="N5604" s="124"/>
      <c r="O5604" s="124"/>
      <c r="P5604" s="124"/>
      <c r="Q5604" s="124"/>
      <c r="R5604" s="124"/>
      <c r="S5604" s="124"/>
    </row>
    <row r="5605" spans="13:19" x14ac:dyDescent="0.25">
      <c r="M5605" s="8"/>
      <c r="N5605" s="124"/>
      <c r="O5605" s="124"/>
      <c r="P5605" s="124"/>
      <c r="Q5605" s="124"/>
      <c r="R5605" s="124"/>
      <c r="S5605" s="124"/>
    </row>
    <row r="5606" spans="13:19" x14ac:dyDescent="0.25">
      <c r="M5606" s="8"/>
      <c r="N5606" s="124"/>
      <c r="O5606" s="124"/>
      <c r="P5606" s="124"/>
      <c r="Q5606" s="124"/>
      <c r="R5606" s="124"/>
      <c r="S5606" s="124"/>
    </row>
    <row r="5607" spans="13:19" x14ac:dyDescent="0.25">
      <c r="M5607" s="8"/>
      <c r="N5607" s="124"/>
      <c r="O5607" s="124"/>
      <c r="P5607" s="124"/>
      <c r="Q5607" s="124"/>
      <c r="R5607" s="124"/>
      <c r="S5607" s="124"/>
    </row>
    <row r="5608" spans="13:19" x14ac:dyDescent="0.25">
      <c r="M5608" s="8"/>
      <c r="N5608" s="124"/>
      <c r="O5608" s="124"/>
      <c r="P5608" s="124"/>
      <c r="Q5608" s="124"/>
      <c r="R5608" s="124"/>
      <c r="S5608" s="124"/>
    </row>
    <row r="5609" spans="13:19" x14ac:dyDescent="0.25">
      <c r="M5609" s="8"/>
      <c r="N5609" s="124"/>
      <c r="O5609" s="124"/>
      <c r="P5609" s="124"/>
      <c r="Q5609" s="124"/>
      <c r="R5609" s="124"/>
      <c r="S5609" s="124"/>
    </row>
    <row r="5610" spans="13:19" x14ac:dyDescent="0.25">
      <c r="M5610" s="8"/>
      <c r="N5610" s="124"/>
      <c r="O5610" s="124"/>
      <c r="P5610" s="124"/>
      <c r="Q5610" s="124"/>
      <c r="R5610" s="124"/>
      <c r="S5610" s="124"/>
    </row>
    <row r="5611" spans="13:19" x14ac:dyDescent="0.25">
      <c r="M5611" s="8"/>
      <c r="N5611" s="124"/>
      <c r="O5611" s="124"/>
      <c r="P5611" s="124"/>
      <c r="Q5611" s="124"/>
      <c r="R5611" s="124"/>
      <c r="S5611" s="124"/>
    </row>
    <row r="5612" spans="13:19" x14ac:dyDescent="0.25">
      <c r="M5612" s="8"/>
      <c r="N5612" s="124"/>
      <c r="O5612" s="124"/>
      <c r="P5612" s="124"/>
      <c r="Q5612" s="124"/>
      <c r="R5612" s="124"/>
      <c r="S5612" s="124"/>
    </row>
    <row r="5613" spans="13:19" x14ac:dyDescent="0.25">
      <c r="M5613" s="8"/>
      <c r="N5613" s="124"/>
      <c r="O5613" s="124"/>
      <c r="P5613" s="124"/>
      <c r="Q5613" s="124"/>
      <c r="R5613" s="124"/>
      <c r="S5613" s="124"/>
    </row>
    <row r="5614" spans="13:19" x14ac:dyDescent="0.25">
      <c r="M5614" s="8"/>
      <c r="N5614" s="124"/>
      <c r="O5614" s="124"/>
      <c r="P5614" s="124"/>
      <c r="Q5614" s="124"/>
      <c r="R5614" s="124"/>
      <c r="S5614" s="124"/>
    </row>
    <row r="5615" spans="13:19" x14ac:dyDescent="0.25">
      <c r="M5615" s="8"/>
      <c r="N5615" s="124"/>
      <c r="O5615" s="124"/>
      <c r="P5615" s="124"/>
      <c r="Q5615" s="124"/>
      <c r="R5615" s="124"/>
      <c r="S5615" s="124"/>
    </row>
    <row r="5616" spans="13:19" x14ac:dyDescent="0.25">
      <c r="M5616" s="8"/>
      <c r="N5616" s="124"/>
      <c r="O5616" s="124"/>
      <c r="P5616" s="124"/>
      <c r="Q5616" s="124"/>
      <c r="R5616" s="124"/>
      <c r="S5616" s="124"/>
    </row>
    <row r="5617" spans="13:19" x14ac:dyDescent="0.25">
      <c r="M5617" s="8"/>
      <c r="N5617" s="124"/>
      <c r="O5617" s="124"/>
      <c r="P5617" s="124"/>
      <c r="Q5617" s="124"/>
      <c r="R5617" s="124"/>
      <c r="S5617" s="124"/>
    </row>
    <row r="5618" spans="13:19" x14ac:dyDescent="0.25">
      <c r="M5618" s="8"/>
      <c r="N5618" s="124"/>
      <c r="O5618" s="124"/>
      <c r="P5618" s="124"/>
      <c r="Q5618" s="124"/>
      <c r="R5618" s="124"/>
      <c r="S5618" s="124"/>
    </row>
    <row r="5619" spans="13:19" x14ac:dyDescent="0.25">
      <c r="M5619" s="8"/>
      <c r="N5619" s="124"/>
      <c r="O5619" s="124"/>
      <c r="P5619" s="124"/>
      <c r="Q5619" s="124"/>
      <c r="R5619" s="124"/>
      <c r="S5619" s="124"/>
    </row>
    <row r="5620" spans="13:19" x14ac:dyDescent="0.25">
      <c r="M5620" s="8"/>
      <c r="N5620" s="124"/>
      <c r="O5620" s="124"/>
      <c r="P5620" s="124"/>
      <c r="Q5620" s="124"/>
      <c r="R5620" s="124"/>
      <c r="S5620" s="124"/>
    </row>
    <row r="5621" spans="13:19" x14ac:dyDescent="0.25">
      <c r="M5621" s="8"/>
      <c r="N5621" s="124"/>
      <c r="O5621" s="124"/>
      <c r="P5621" s="124"/>
      <c r="Q5621" s="124"/>
      <c r="R5621" s="124"/>
      <c r="S5621" s="124"/>
    </row>
    <row r="5622" spans="13:19" x14ac:dyDescent="0.25">
      <c r="M5622" s="8"/>
      <c r="N5622" s="124"/>
      <c r="O5622" s="124"/>
      <c r="P5622" s="124"/>
      <c r="Q5622" s="124"/>
      <c r="R5622" s="124"/>
      <c r="S5622" s="124"/>
    </row>
    <row r="5623" spans="13:19" x14ac:dyDescent="0.25">
      <c r="M5623" s="8"/>
      <c r="N5623" s="124"/>
      <c r="O5623" s="124"/>
      <c r="P5623" s="124"/>
      <c r="Q5623" s="124"/>
      <c r="R5623" s="124"/>
      <c r="S5623" s="124"/>
    </row>
    <row r="5624" spans="13:19" x14ac:dyDescent="0.25">
      <c r="M5624" s="8"/>
      <c r="N5624" s="124"/>
      <c r="O5624" s="124"/>
      <c r="P5624" s="124"/>
      <c r="Q5624" s="124"/>
      <c r="R5624" s="124"/>
      <c r="S5624" s="124"/>
    </row>
    <row r="5625" spans="13:19" x14ac:dyDescent="0.25">
      <c r="M5625" s="8"/>
      <c r="N5625" s="124"/>
      <c r="O5625" s="124"/>
      <c r="P5625" s="124"/>
      <c r="Q5625" s="124"/>
      <c r="R5625" s="124"/>
      <c r="S5625" s="124"/>
    </row>
    <row r="5626" spans="13:19" x14ac:dyDescent="0.25">
      <c r="M5626" s="8"/>
      <c r="N5626" s="124"/>
      <c r="O5626" s="124"/>
      <c r="P5626" s="124"/>
      <c r="Q5626" s="124"/>
      <c r="R5626" s="124"/>
      <c r="S5626" s="124"/>
    </row>
    <row r="5627" spans="13:19" x14ac:dyDescent="0.25">
      <c r="M5627" s="8"/>
      <c r="N5627" s="124"/>
      <c r="O5627" s="124"/>
      <c r="P5627" s="124"/>
      <c r="Q5627" s="124"/>
      <c r="R5627" s="124"/>
      <c r="S5627" s="124"/>
    </row>
    <row r="5628" spans="13:19" x14ac:dyDescent="0.25">
      <c r="M5628" s="8"/>
      <c r="N5628" s="124"/>
      <c r="O5628" s="124"/>
      <c r="P5628" s="124"/>
      <c r="Q5628" s="124"/>
      <c r="R5628" s="124"/>
      <c r="S5628" s="124"/>
    </row>
    <row r="5629" spans="13:19" x14ac:dyDescent="0.25">
      <c r="M5629" s="8"/>
      <c r="N5629" s="124"/>
      <c r="O5629" s="124"/>
      <c r="P5629" s="124"/>
      <c r="Q5629" s="124"/>
      <c r="R5629" s="124"/>
      <c r="S5629" s="124"/>
    </row>
    <row r="5630" spans="13:19" x14ac:dyDescent="0.25">
      <c r="M5630" s="8"/>
      <c r="N5630" s="124"/>
      <c r="O5630" s="124"/>
      <c r="P5630" s="124"/>
      <c r="Q5630" s="124"/>
      <c r="R5630" s="124"/>
      <c r="S5630" s="124"/>
    </row>
    <row r="5631" spans="13:19" x14ac:dyDescent="0.25">
      <c r="M5631" s="8"/>
      <c r="N5631" s="124"/>
      <c r="O5631" s="124"/>
      <c r="P5631" s="124"/>
      <c r="Q5631" s="124"/>
      <c r="R5631" s="124"/>
      <c r="S5631" s="124"/>
    </row>
    <row r="5632" spans="13:19" x14ac:dyDescent="0.25">
      <c r="M5632" s="8"/>
      <c r="N5632" s="124"/>
      <c r="O5632" s="124"/>
      <c r="P5632" s="124"/>
      <c r="Q5632" s="124"/>
      <c r="R5632" s="124"/>
      <c r="S5632" s="124"/>
    </row>
    <row r="5633" spans="13:19" x14ac:dyDescent="0.25">
      <c r="M5633" s="8"/>
      <c r="N5633" s="124"/>
      <c r="O5633" s="124"/>
      <c r="P5633" s="124"/>
      <c r="Q5633" s="124"/>
      <c r="R5633" s="124"/>
      <c r="S5633" s="124"/>
    </row>
    <row r="5634" spans="13:19" x14ac:dyDescent="0.25">
      <c r="M5634" s="8"/>
      <c r="N5634" s="124"/>
      <c r="O5634" s="124"/>
      <c r="P5634" s="124"/>
      <c r="Q5634" s="124"/>
      <c r="R5634" s="124"/>
      <c r="S5634" s="124"/>
    </row>
    <row r="5635" spans="13:19" x14ac:dyDescent="0.25">
      <c r="M5635" s="8"/>
      <c r="N5635" s="124"/>
      <c r="O5635" s="124"/>
      <c r="P5635" s="124"/>
      <c r="Q5635" s="124"/>
      <c r="R5635" s="124"/>
      <c r="S5635" s="124"/>
    </row>
    <row r="5636" spans="13:19" x14ac:dyDescent="0.25">
      <c r="M5636" s="8"/>
      <c r="N5636" s="124"/>
      <c r="O5636" s="124"/>
      <c r="P5636" s="124"/>
      <c r="Q5636" s="124"/>
      <c r="R5636" s="124"/>
      <c r="S5636" s="124"/>
    </row>
    <row r="5637" spans="13:19" x14ac:dyDescent="0.25">
      <c r="M5637" s="8"/>
      <c r="N5637" s="124"/>
      <c r="O5637" s="124"/>
      <c r="P5637" s="124"/>
      <c r="Q5637" s="124"/>
      <c r="R5637" s="124"/>
      <c r="S5637" s="124"/>
    </row>
    <row r="5638" spans="13:19" x14ac:dyDescent="0.25">
      <c r="M5638" s="8"/>
      <c r="N5638" s="124"/>
      <c r="O5638" s="124"/>
      <c r="P5638" s="124"/>
      <c r="Q5638" s="124"/>
      <c r="R5638" s="124"/>
      <c r="S5638" s="124"/>
    </row>
    <row r="5639" spans="13:19" x14ac:dyDescent="0.25">
      <c r="M5639" s="8"/>
      <c r="N5639" s="124"/>
      <c r="O5639" s="124"/>
      <c r="P5639" s="124"/>
      <c r="Q5639" s="124"/>
      <c r="R5639" s="124"/>
      <c r="S5639" s="124"/>
    </row>
    <row r="5640" spans="13:19" x14ac:dyDescent="0.25">
      <c r="M5640" s="8"/>
      <c r="N5640" s="124"/>
      <c r="O5640" s="124"/>
      <c r="P5640" s="124"/>
      <c r="Q5640" s="124"/>
      <c r="R5640" s="124"/>
      <c r="S5640" s="124"/>
    </row>
    <row r="5641" spans="13:19" x14ac:dyDescent="0.25">
      <c r="M5641" s="8"/>
      <c r="N5641" s="124"/>
      <c r="O5641" s="124"/>
      <c r="P5641" s="124"/>
      <c r="Q5641" s="124"/>
      <c r="R5641" s="124"/>
      <c r="S5641" s="124"/>
    </row>
    <row r="5642" spans="13:19" x14ac:dyDescent="0.25">
      <c r="M5642" s="8"/>
      <c r="N5642" s="124"/>
      <c r="O5642" s="124"/>
      <c r="P5642" s="124"/>
      <c r="Q5642" s="124"/>
      <c r="R5642" s="124"/>
      <c r="S5642" s="124"/>
    </row>
    <row r="5643" spans="13:19" x14ac:dyDescent="0.25">
      <c r="M5643" s="8"/>
      <c r="N5643" s="124"/>
      <c r="O5643" s="124"/>
      <c r="P5643" s="124"/>
      <c r="Q5643" s="124"/>
      <c r="R5643" s="124"/>
      <c r="S5643" s="124"/>
    </row>
    <row r="5644" spans="13:19" x14ac:dyDescent="0.25">
      <c r="M5644" s="8"/>
      <c r="N5644" s="124"/>
      <c r="O5644" s="124"/>
      <c r="P5644" s="124"/>
      <c r="Q5644" s="124"/>
      <c r="R5644" s="124"/>
      <c r="S5644" s="124"/>
    </row>
    <row r="5645" spans="13:19" x14ac:dyDescent="0.25">
      <c r="M5645" s="8"/>
      <c r="N5645" s="124"/>
      <c r="O5645" s="124"/>
      <c r="P5645" s="124"/>
      <c r="Q5645" s="124"/>
      <c r="R5645" s="124"/>
      <c r="S5645" s="124"/>
    </row>
    <row r="5646" spans="13:19" x14ac:dyDescent="0.25">
      <c r="M5646" s="8"/>
      <c r="N5646" s="124"/>
      <c r="O5646" s="124"/>
      <c r="P5646" s="124"/>
      <c r="Q5646" s="124"/>
      <c r="R5646" s="124"/>
      <c r="S5646" s="124"/>
    </row>
    <row r="5647" spans="13:19" x14ac:dyDescent="0.25">
      <c r="M5647" s="8"/>
      <c r="N5647" s="124"/>
      <c r="O5647" s="124"/>
      <c r="P5647" s="124"/>
      <c r="Q5647" s="124"/>
      <c r="R5647" s="124"/>
      <c r="S5647" s="124"/>
    </row>
    <row r="5648" spans="13:19" x14ac:dyDescent="0.25">
      <c r="M5648" s="8"/>
      <c r="N5648" s="124"/>
      <c r="O5648" s="124"/>
      <c r="P5648" s="124"/>
      <c r="Q5648" s="124"/>
      <c r="R5648" s="124"/>
      <c r="S5648" s="124"/>
    </row>
    <row r="5649" spans="13:19" x14ac:dyDescent="0.25">
      <c r="M5649" s="8"/>
      <c r="N5649" s="124"/>
      <c r="O5649" s="124"/>
      <c r="P5649" s="124"/>
      <c r="Q5649" s="124"/>
      <c r="R5649" s="124"/>
      <c r="S5649" s="124"/>
    </row>
    <row r="5650" spans="13:19" x14ac:dyDescent="0.25">
      <c r="M5650" s="8"/>
      <c r="N5650" s="124"/>
      <c r="O5650" s="124"/>
      <c r="P5650" s="124"/>
      <c r="Q5650" s="124"/>
      <c r="R5650" s="124"/>
      <c r="S5650" s="124"/>
    </row>
    <row r="5651" spans="13:19" x14ac:dyDescent="0.25">
      <c r="M5651" s="8"/>
      <c r="N5651" s="124"/>
      <c r="O5651" s="124"/>
      <c r="P5651" s="124"/>
      <c r="Q5651" s="124"/>
      <c r="R5651" s="124"/>
      <c r="S5651" s="124"/>
    </row>
    <row r="5652" spans="13:19" x14ac:dyDescent="0.25">
      <c r="M5652" s="8"/>
      <c r="N5652" s="124"/>
      <c r="O5652" s="124"/>
      <c r="P5652" s="124"/>
      <c r="Q5652" s="124"/>
      <c r="R5652" s="124"/>
      <c r="S5652" s="124"/>
    </row>
    <row r="5653" spans="13:19" x14ac:dyDescent="0.25">
      <c r="M5653" s="8"/>
      <c r="N5653" s="124"/>
      <c r="O5653" s="124"/>
      <c r="P5653" s="124"/>
      <c r="Q5653" s="124"/>
      <c r="R5653" s="124"/>
      <c r="S5653" s="124"/>
    </row>
    <row r="5654" spans="13:19" x14ac:dyDescent="0.25">
      <c r="M5654" s="8"/>
      <c r="N5654" s="124"/>
      <c r="O5654" s="124"/>
      <c r="P5654" s="124"/>
      <c r="Q5654" s="124"/>
      <c r="R5654" s="124"/>
      <c r="S5654" s="124"/>
    </row>
    <row r="5655" spans="13:19" x14ac:dyDescent="0.25">
      <c r="M5655" s="8"/>
      <c r="N5655" s="124"/>
      <c r="O5655" s="124"/>
      <c r="P5655" s="124"/>
      <c r="Q5655" s="124"/>
      <c r="R5655" s="124"/>
      <c r="S5655" s="124"/>
    </row>
    <row r="5656" spans="13:19" x14ac:dyDescent="0.25">
      <c r="M5656" s="8"/>
      <c r="N5656" s="124"/>
      <c r="O5656" s="124"/>
      <c r="P5656" s="124"/>
      <c r="Q5656" s="124"/>
      <c r="R5656" s="124"/>
      <c r="S5656" s="124"/>
    </row>
    <row r="5657" spans="13:19" x14ac:dyDescent="0.25">
      <c r="M5657" s="8"/>
      <c r="N5657" s="124"/>
      <c r="O5657" s="124"/>
      <c r="P5657" s="124"/>
      <c r="Q5657" s="124"/>
      <c r="R5657" s="124"/>
      <c r="S5657" s="124"/>
    </row>
    <row r="5658" spans="13:19" x14ac:dyDescent="0.25">
      <c r="M5658" s="8"/>
      <c r="N5658" s="124"/>
      <c r="O5658" s="124"/>
      <c r="P5658" s="124"/>
      <c r="Q5658" s="124"/>
      <c r="R5658" s="124"/>
      <c r="S5658" s="124"/>
    </row>
    <row r="5659" spans="13:19" x14ac:dyDescent="0.25">
      <c r="M5659" s="8"/>
      <c r="N5659" s="124"/>
      <c r="O5659" s="124"/>
      <c r="P5659" s="124"/>
      <c r="Q5659" s="124"/>
      <c r="R5659" s="124"/>
      <c r="S5659" s="124"/>
    </row>
    <row r="5660" spans="13:19" x14ac:dyDescent="0.25">
      <c r="M5660" s="8"/>
      <c r="N5660" s="124"/>
      <c r="O5660" s="124"/>
      <c r="P5660" s="124"/>
      <c r="Q5660" s="124"/>
      <c r="R5660" s="124"/>
      <c r="S5660" s="124"/>
    </row>
    <row r="5661" spans="13:19" x14ac:dyDescent="0.25">
      <c r="M5661" s="8"/>
      <c r="N5661" s="124"/>
      <c r="O5661" s="124"/>
      <c r="P5661" s="124"/>
      <c r="Q5661" s="124"/>
      <c r="R5661" s="124"/>
      <c r="S5661" s="124"/>
    </row>
    <row r="5662" spans="13:19" x14ac:dyDescent="0.25">
      <c r="M5662" s="8"/>
      <c r="N5662" s="124"/>
      <c r="O5662" s="124"/>
      <c r="P5662" s="124"/>
      <c r="Q5662" s="124"/>
      <c r="R5662" s="124"/>
      <c r="S5662" s="124"/>
    </row>
    <row r="5663" spans="13:19" x14ac:dyDescent="0.25">
      <c r="M5663" s="8"/>
      <c r="N5663" s="124"/>
      <c r="O5663" s="124"/>
      <c r="P5663" s="124"/>
      <c r="Q5663" s="124"/>
      <c r="R5663" s="124"/>
      <c r="S5663" s="124"/>
    </row>
    <row r="5664" spans="13:19" x14ac:dyDescent="0.25">
      <c r="M5664" s="8"/>
      <c r="N5664" s="124"/>
      <c r="O5664" s="124"/>
      <c r="P5664" s="124"/>
      <c r="Q5664" s="124"/>
      <c r="R5664" s="124"/>
      <c r="S5664" s="124"/>
    </row>
    <row r="5665" spans="13:19" x14ac:dyDescent="0.25">
      <c r="M5665" s="8"/>
      <c r="N5665" s="124"/>
      <c r="O5665" s="124"/>
      <c r="P5665" s="124"/>
      <c r="Q5665" s="124"/>
      <c r="R5665" s="124"/>
      <c r="S5665" s="124"/>
    </row>
    <row r="5666" spans="13:19" x14ac:dyDescent="0.25">
      <c r="M5666" s="8"/>
      <c r="N5666" s="124"/>
      <c r="O5666" s="124"/>
      <c r="P5666" s="124"/>
      <c r="Q5666" s="124"/>
      <c r="R5666" s="124"/>
      <c r="S5666" s="124"/>
    </row>
    <row r="5667" spans="13:19" x14ac:dyDescent="0.25">
      <c r="M5667" s="8"/>
      <c r="N5667" s="124"/>
      <c r="O5667" s="124"/>
      <c r="P5667" s="124"/>
      <c r="Q5667" s="124"/>
      <c r="R5667" s="124"/>
      <c r="S5667" s="124"/>
    </row>
    <row r="5668" spans="13:19" x14ac:dyDescent="0.25">
      <c r="M5668" s="8"/>
      <c r="N5668" s="124"/>
      <c r="O5668" s="124"/>
      <c r="P5668" s="124"/>
      <c r="Q5668" s="124"/>
      <c r="R5668" s="124"/>
      <c r="S5668" s="124"/>
    </row>
    <row r="5669" spans="13:19" x14ac:dyDescent="0.25">
      <c r="M5669" s="8"/>
      <c r="N5669" s="124"/>
      <c r="O5669" s="124"/>
      <c r="P5669" s="124"/>
      <c r="Q5669" s="124"/>
      <c r="R5669" s="124"/>
      <c r="S5669" s="124"/>
    </row>
    <row r="5670" spans="13:19" x14ac:dyDescent="0.25">
      <c r="M5670" s="8"/>
      <c r="N5670" s="124"/>
      <c r="O5670" s="124"/>
      <c r="P5670" s="124"/>
      <c r="Q5670" s="124"/>
      <c r="R5670" s="124"/>
      <c r="S5670" s="124"/>
    </row>
    <row r="5671" spans="13:19" x14ac:dyDescent="0.25">
      <c r="M5671" s="8"/>
      <c r="N5671" s="124"/>
      <c r="O5671" s="124"/>
      <c r="P5671" s="124"/>
      <c r="Q5671" s="124"/>
      <c r="R5671" s="124"/>
      <c r="S5671" s="124"/>
    </row>
    <row r="5672" spans="13:19" x14ac:dyDescent="0.25">
      <c r="M5672" s="8"/>
      <c r="N5672" s="124"/>
      <c r="O5672" s="124"/>
      <c r="P5672" s="124"/>
      <c r="Q5672" s="124"/>
      <c r="R5672" s="124"/>
      <c r="S5672" s="124"/>
    </row>
    <row r="5673" spans="13:19" x14ac:dyDescent="0.25">
      <c r="M5673" s="8"/>
      <c r="N5673" s="124"/>
      <c r="O5673" s="124"/>
      <c r="P5673" s="124"/>
      <c r="Q5673" s="124"/>
      <c r="R5673" s="124"/>
      <c r="S5673" s="124"/>
    </row>
    <row r="5674" spans="13:19" x14ac:dyDescent="0.25">
      <c r="M5674" s="8"/>
      <c r="N5674" s="124"/>
      <c r="O5674" s="124"/>
      <c r="P5674" s="124"/>
      <c r="Q5674" s="124"/>
      <c r="R5674" s="124"/>
      <c r="S5674" s="124"/>
    </row>
    <row r="5675" spans="13:19" x14ac:dyDescent="0.25">
      <c r="M5675" s="8"/>
      <c r="N5675" s="124"/>
      <c r="O5675" s="124"/>
      <c r="P5675" s="124"/>
      <c r="Q5675" s="124"/>
      <c r="R5675" s="124"/>
      <c r="S5675" s="124"/>
    </row>
    <row r="5676" spans="13:19" x14ac:dyDescent="0.25">
      <c r="M5676" s="8"/>
      <c r="N5676" s="124"/>
      <c r="O5676" s="124"/>
      <c r="P5676" s="124"/>
      <c r="Q5676" s="124"/>
      <c r="R5676" s="124"/>
      <c r="S5676" s="124"/>
    </row>
    <row r="5677" spans="13:19" x14ac:dyDescent="0.25">
      <c r="M5677" s="8"/>
      <c r="N5677" s="124"/>
      <c r="O5677" s="124"/>
      <c r="P5677" s="124"/>
      <c r="Q5677" s="124"/>
      <c r="R5677" s="124"/>
      <c r="S5677" s="124"/>
    </row>
    <row r="5678" spans="13:19" x14ac:dyDescent="0.25">
      <c r="M5678" s="8"/>
      <c r="N5678" s="124"/>
      <c r="O5678" s="124"/>
      <c r="P5678" s="124"/>
      <c r="Q5678" s="124"/>
      <c r="R5678" s="124"/>
      <c r="S5678" s="124"/>
    </row>
    <row r="5679" spans="13:19" x14ac:dyDescent="0.25">
      <c r="M5679" s="8"/>
      <c r="N5679" s="124"/>
      <c r="O5679" s="124"/>
      <c r="P5679" s="124"/>
      <c r="Q5679" s="124"/>
      <c r="R5679" s="124"/>
      <c r="S5679" s="124"/>
    </row>
    <row r="5680" spans="13:19" x14ac:dyDescent="0.25">
      <c r="M5680" s="8"/>
      <c r="N5680" s="124"/>
      <c r="O5680" s="124"/>
      <c r="P5680" s="124"/>
      <c r="Q5680" s="124"/>
      <c r="R5680" s="124"/>
      <c r="S5680" s="124"/>
    </row>
    <row r="5681" spans="13:19" x14ac:dyDescent="0.25">
      <c r="M5681" s="8"/>
      <c r="N5681" s="124"/>
      <c r="O5681" s="124"/>
      <c r="P5681" s="124"/>
      <c r="Q5681" s="124"/>
      <c r="R5681" s="124"/>
      <c r="S5681" s="124"/>
    </row>
    <row r="5682" spans="13:19" x14ac:dyDescent="0.25">
      <c r="M5682" s="8"/>
      <c r="N5682" s="124"/>
      <c r="O5682" s="124"/>
      <c r="P5682" s="124"/>
      <c r="Q5682" s="124"/>
      <c r="R5682" s="124"/>
      <c r="S5682" s="124"/>
    </row>
    <row r="5683" spans="13:19" x14ac:dyDescent="0.25">
      <c r="M5683" s="8"/>
      <c r="N5683" s="124"/>
      <c r="O5683" s="124"/>
      <c r="P5683" s="124"/>
      <c r="Q5683" s="124"/>
      <c r="R5683" s="124"/>
      <c r="S5683" s="124"/>
    </row>
    <row r="5684" spans="13:19" x14ac:dyDescent="0.25">
      <c r="M5684" s="8"/>
      <c r="N5684" s="124"/>
      <c r="O5684" s="124"/>
      <c r="P5684" s="124"/>
      <c r="Q5684" s="124"/>
      <c r="R5684" s="124"/>
      <c r="S5684" s="124"/>
    </row>
    <row r="5685" spans="13:19" x14ac:dyDescent="0.25">
      <c r="M5685" s="8"/>
      <c r="N5685" s="124"/>
      <c r="O5685" s="124"/>
      <c r="P5685" s="124"/>
      <c r="Q5685" s="124"/>
      <c r="R5685" s="124"/>
      <c r="S5685" s="124"/>
    </row>
    <row r="5686" spans="13:19" x14ac:dyDescent="0.25">
      <c r="M5686" s="8"/>
      <c r="N5686" s="124"/>
      <c r="O5686" s="124"/>
      <c r="P5686" s="124"/>
      <c r="Q5686" s="124"/>
      <c r="R5686" s="124"/>
      <c r="S5686" s="124"/>
    </row>
    <row r="5687" spans="13:19" x14ac:dyDescent="0.25">
      <c r="M5687" s="8"/>
      <c r="N5687" s="124"/>
      <c r="O5687" s="124"/>
      <c r="P5687" s="124"/>
      <c r="Q5687" s="124"/>
      <c r="R5687" s="124"/>
      <c r="S5687" s="124"/>
    </row>
    <row r="5688" spans="13:19" x14ac:dyDescent="0.25">
      <c r="M5688" s="8"/>
      <c r="N5688" s="124"/>
      <c r="O5688" s="124"/>
      <c r="P5688" s="124"/>
      <c r="Q5688" s="124"/>
      <c r="R5688" s="124"/>
      <c r="S5688" s="124"/>
    </row>
    <row r="5689" spans="13:19" x14ac:dyDescent="0.25">
      <c r="M5689" s="8"/>
      <c r="N5689" s="124"/>
      <c r="O5689" s="124"/>
      <c r="P5689" s="124"/>
      <c r="Q5689" s="124"/>
      <c r="R5689" s="124"/>
      <c r="S5689" s="124"/>
    </row>
    <row r="5690" spans="13:19" x14ac:dyDescent="0.25">
      <c r="M5690" s="8"/>
      <c r="N5690" s="124"/>
      <c r="O5690" s="124"/>
      <c r="P5690" s="124"/>
      <c r="Q5690" s="124"/>
      <c r="R5690" s="124"/>
      <c r="S5690" s="124"/>
    </row>
    <row r="5691" spans="13:19" x14ac:dyDescent="0.25">
      <c r="M5691" s="8"/>
      <c r="N5691" s="124"/>
      <c r="O5691" s="124"/>
      <c r="P5691" s="124"/>
      <c r="Q5691" s="124"/>
      <c r="R5691" s="124"/>
      <c r="S5691" s="124"/>
    </row>
    <row r="5692" spans="13:19" x14ac:dyDescent="0.25">
      <c r="M5692" s="8"/>
      <c r="N5692" s="124"/>
      <c r="O5692" s="124"/>
      <c r="P5692" s="124"/>
      <c r="Q5692" s="124"/>
      <c r="R5692" s="124"/>
      <c r="S5692" s="124"/>
    </row>
    <row r="5693" spans="13:19" x14ac:dyDescent="0.25">
      <c r="M5693" s="8"/>
      <c r="N5693" s="124"/>
      <c r="O5693" s="124"/>
      <c r="P5693" s="124"/>
      <c r="Q5693" s="124"/>
      <c r="R5693" s="124"/>
      <c r="S5693" s="124"/>
    </row>
    <row r="5694" spans="13:19" x14ac:dyDescent="0.25">
      <c r="M5694" s="8"/>
      <c r="N5694" s="124"/>
      <c r="O5694" s="124"/>
      <c r="P5694" s="124"/>
      <c r="Q5694" s="124"/>
      <c r="R5694" s="124"/>
      <c r="S5694" s="124"/>
    </row>
    <row r="5695" spans="13:19" x14ac:dyDescent="0.25">
      <c r="M5695" s="8"/>
      <c r="N5695" s="124"/>
      <c r="O5695" s="124"/>
      <c r="P5695" s="124"/>
      <c r="Q5695" s="124"/>
      <c r="R5695" s="124"/>
      <c r="S5695" s="124"/>
    </row>
    <row r="5696" spans="13:19" x14ac:dyDescent="0.25">
      <c r="M5696" s="8"/>
      <c r="N5696" s="124"/>
      <c r="O5696" s="124"/>
      <c r="P5696" s="124"/>
      <c r="Q5696" s="124"/>
      <c r="R5696" s="124"/>
      <c r="S5696" s="124"/>
    </row>
    <row r="5697" spans="13:19" x14ac:dyDescent="0.25">
      <c r="M5697" s="8"/>
      <c r="N5697" s="124"/>
      <c r="O5697" s="124"/>
      <c r="P5697" s="124"/>
      <c r="Q5697" s="124"/>
      <c r="R5697" s="124"/>
      <c r="S5697" s="124"/>
    </row>
    <row r="5698" spans="13:19" x14ac:dyDescent="0.25">
      <c r="M5698" s="8"/>
      <c r="N5698" s="124"/>
      <c r="O5698" s="124"/>
      <c r="P5698" s="124"/>
      <c r="Q5698" s="124"/>
      <c r="R5698" s="124"/>
      <c r="S5698" s="124"/>
    </row>
    <row r="5699" spans="13:19" x14ac:dyDescent="0.25">
      <c r="M5699" s="8"/>
      <c r="N5699" s="124"/>
      <c r="O5699" s="124"/>
      <c r="P5699" s="124"/>
      <c r="Q5699" s="124"/>
      <c r="R5699" s="124"/>
      <c r="S5699" s="124"/>
    </row>
    <row r="5700" spans="13:19" x14ac:dyDescent="0.25">
      <c r="M5700" s="8"/>
      <c r="N5700" s="124"/>
      <c r="O5700" s="124"/>
      <c r="P5700" s="124"/>
      <c r="Q5700" s="124"/>
      <c r="R5700" s="124"/>
      <c r="S5700" s="124"/>
    </row>
    <row r="5701" spans="13:19" x14ac:dyDescent="0.25">
      <c r="M5701" s="8"/>
      <c r="N5701" s="124"/>
      <c r="O5701" s="124"/>
      <c r="P5701" s="124"/>
      <c r="Q5701" s="124"/>
      <c r="R5701" s="124"/>
      <c r="S5701" s="124"/>
    </row>
    <row r="5702" spans="13:19" x14ac:dyDescent="0.25">
      <c r="M5702" s="8"/>
      <c r="N5702" s="124"/>
      <c r="O5702" s="124"/>
      <c r="P5702" s="124"/>
      <c r="Q5702" s="124"/>
      <c r="R5702" s="124"/>
      <c r="S5702" s="124"/>
    </row>
    <row r="5703" spans="13:19" x14ac:dyDescent="0.25">
      <c r="M5703" s="8"/>
      <c r="N5703" s="124"/>
      <c r="O5703" s="124"/>
      <c r="P5703" s="124"/>
      <c r="Q5703" s="124"/>
      <c r="R5703" s="124"/>
      <c r="S5703" s="124"/>
    </row>
    <row r="5704" spans="13:19" x14ac:dyDescent="0.25">
      <c r="M5704" s="8"/>
      <c r="N5704" s="124"/>
      <c r="O5704" s="124"/>
      <c r="P5704" s="124"/>
      <c r="Q5704" s="124"/>
      <c r="R5704" s="124"/>
      <c r="S5704" s="124"/>
    </row>
    <row r="5705" spans="13:19" x14ac:dyDescent="0.25">
      <c r="M5705" s="8"/>
      <c r="N5705" s="124"/>
      <c r="O5705" s="124"/>
      <c r="P5705" s="124"/>
      <c r="Q5705" s="124"/>
      <c r="R5705" s="124"/>
      <c r="S5705" s="124"/>
    </row>
    <row r="5706" spans="13:19" x14ac:dyDescent="0.25">
      <c r="M5706" s="8"/>
      <c r="N5706" s="124"/>
      <c r="O5706" s="124"/>
      <c r="P5706" s="124"/>
      <c r="Q5706" s="124"/>
      <c r="R5706" s="124"/>
      <c r="S5706" s="124"/>
    </row>
    <row r="5707" spans="13:19" x14ac:dyDescent="0.25">
      <c r="M5707" s="8"/>
      <c r="N5707" s="124"/>
      <c r="O5707" s="124"/>
      <c r="P5707" s="124"/>
      <c r="Q5707" s="124"/>
      <c r="R5707" s="124"/>
      <c r="S5707" s="124"/>
    </row>
    <row r="5708" spans="13:19" x14ac:dyDescent="0.25">
      <c r="M5708" s="8"/>
      <c r="N5708" s="124"/>
      <c r="O5708" s="124"/>
      <c r="P5708" s="124"/>
      <c r="Q5708" s="124"/>
      <c r="R5708" s="124"/>
      <c r="S5708" s="124"/>
    </row>
    <row r="5709" spans="13:19" x14ac:dyDescent="0.25">
      <c r="M5709" s="8"/>
      <c r="N5709" s="124"/>
      <c r="O5709" s="124"/>
      <c r="P5709" s="124"/>
      <c r="Q5709" s="124"/>
      <c r="R5709" s="124"/>
      <c r="S5709" s="124"/>
    </row>
    <row r="5710" spans="13:19" x14ac:dyDescent="0.25">
      <c r="M5710" s="8"/>
      <c r="N5710" s="124"/>
      <c r="O5710" s="124"/>
      <c r="P5710" s="124"/>
      <c r="Q5710" s="124"/>
      <c r="R5710" s="124"/>
      <c r="S5710" s="124"/>
    </row>
    <row r="5711" spans="13:19" x14ac:dyDescent="0.25">
      <c r="M5711" s="8"/>
      <c r="N5711" s="124"/>
      <c r="O5711" s="124"/>
      <c r="P5711" s="124"/>
      <c r="Q5711" s="124"/>
      <c r="R5711" s="124"/>
      <c r="S5711" s="124"/>
    </row>
    <row r="5712" spans="13:19" x14ac:dyDescent="0.25">
      <c r="M5712" s="8"/>
      <c r="N5712" s="124"/>
      <c r="O5712" s="124"/>
      <c r="P5712" s="124"/>
      <c r="Q5712" s="124"/>
      <c r="R5712" s="124"/>
      <c r="S5712" s="124"/>
    </row>
    <row r="5713" spans="13:19" x14ac:dyDescent="0.25">
      <c r="M5713" s="8"/>
      <c r="N5713" s="124"/>
      <c r="O5713" s="124"/>
      <c r="P5713" s="124"/>
      <c r="Q5713" s="124"/>
      <c r="R5713" s="124"/>
      <c r="S5713" s="124"/>
    </row>
    <row r="5714" spans="13:19" x14ac:dyDescent="0.25">
      <c r="M5714" s="8"/>
      <c r="N5714" s="124"/>
      <c r="O5714" s="124"/>
      <c r="P5714" s="124"/>
      <c r="Q5714" s="124"/>
      <c r="R5714" s="124"/>
      <c r="S5714" s="124"/>
    </row>
    <row r="5715" spans="13:19" x14ac:dyDescent="0.25">
      <c r="M5715" s="8"/>
      <c r="N5715" s="124"/>
      <c r="O5715" s="124"/>
      <c r="P5715" s="124"/>
      <c r="Q5715" s="124"/>
      <c r="R5715" s="124"/>
      <c r="S5715" s="124"/>
    </row>
    <row r="5716" spans="13:19" x14ac:dyDescent="0.25">
      <c r="M5716" s="8"/>
      <c r="N5716" s="124"/>
      <c r="O5716" s="124"/>
      <c r="P5716" s="124"/>
      <c r="Q5716" s="124"/>
      <c r="R5716" s="124"/>
      <c r="S5716" s="124"/>
    </row>
    <row r="5717" spans="13:19" x14ac:dyDescent="0.25">
      <c r="M5717" s="8"/>
      <c r="N5717" s="124"/>
      <c r="O5717" s="124"/>
      <c r="P5717" s="124"/>
      <c r="Q5717" s="124"/>
      <c r="R5717" s="124"/>
      <c r="S5717" s="124"/>
    </row>
    <row r="5718" spans="13:19" x14ac:dyDescent="0.25">
      <c r="M5718" s="8"/>
      <c r="N5718" s="124"/>
      <c r="O5718" s="124"/>
      <c r="P5718" s="124"/>
      <c r="Q5718" s="124"/>
      <c r="R5718" s="124"/>
      <c r="S5718" s="124"/>
    </row>
    <row r="5719" spans="13:19" x14ac:dyDescent="0.25">
      <c r="M5719" s="8"/>
      <c r="N5719" s="124"/>
      <c r="O5719" s="124"/>
      <c r="P5719" s="124"/>
      <c r="Q5719" s="124"/>
      <c r="R5719" s="124"/>
      <c r="S5719" s="124"/>
    </row>
    <row r="5720" spans="13:19" x14ac:dyDescent="0.25">
      <c r="M5720" s="8"/>
      <c r="N5720" s="124"/>
      <c r="O5720" s="124"/>
      <c r="P5720" s="124"/>
      <c r="Q5720" s="124"/>
      <c r="R5720" s="124"/>
      <c r="S5720" s="124"/>
    </row>
    <row r="5721" spans="13:19" x14ac:dyDescent="0.25">
      <c r="M5721" s="8"/>
      <c r="N5721" s="124"/>
      <c r="O5721" s="124"/>
      <c r="P5721" s="124"/>
      <c r="Q5721" s="124"/>
      <c r="R5721" s="124"/>
      <c r="S5721" s="124"/>
    </row>
    <row r="5722" spans="13:19" x14ac:dyDescent="0.25">
      <c r="M5722" s="8"/>
      <c r="N5722" s="124"/>
      <c r="O5722" s="124"/>
      <c r="P5722" s="124"/>
      <c r="Q5722" s="124"/>
      <c r="R5722" s="124"/>
      <c r="S5722" s="124"/>
    </row>
    <row r="5723" spans="13:19" x14ac:dyDescent="0.25">
      <c r="M5723" s="8"/>
      <c r="N5723" s="124"/>
      <c r="O5723" s="124"/>
      <c r="P5723" s="124"/>
      <c r="Q5723" s="124"/>
      <c r="R5723" s="124"/>
      <c r="S5723" s="124"/>
    </row>
    <row r="5724" spans="13:19" x14ac:dyDescent="0.25">
      <c r="M5724" s="8"/>
      <c r="N5724" s="124"/>
      <c r="O5724" s="124"/>
      <c r="P5724" s="124"/>
      <c r="Q5724" s="124"/>
      <c r="R5724" s="124"/>
      <c r="S5724" s="124"/>
    </row>
    <row r="5725" spans="13:19" x14ac:dyDescent="0.25">
      <c r="M5725" s="8"/>
      <c r="N5725" s="124"/>
      <c r="O5725" s="124"/>
      <c r="P5725" s="124"/>
      <c r="Q5725" s="124"/>
      <c r="R5725" s="124"/>
      <c r="S5725" s="124"/>
    </row>
    <row r="5726" spans="13:19" x14ac:dyDescent="0.25">
      <c r="M5726" s="8"/>
      <c r="N5726" s="124"/>
      <c r="O5726" s="124"/>
      <c r="P5726" s="124"/>
      <c r="Q5726" s="124"/>
      <c r="R5726" s="124"/>
      <c r="S5726" s="124"/>
    </row>
    <row r="5727" spans="13:19" x14ac:dyDescent="0.25">
      <c r="M5727" s="8"/>
      <c r="N5727" s="124"/>
      <c r="O5727" s="124"/>
      <c r="P5727" s="124"/>
      <c r="Q5727" s="124"/>
      <c r="R5727" s="124"/>
      <c r="S5727" s="124"/>
    </row>
    <row r="5728" spans="13:19" x14ac:dyDescent="0.25">
      <c r="M5728" s="8"/>
      <c r="N5728" s="124"/>
      <c r="O5728" s="124"/>
      <c r="P5728" s="124"/>
      <c r="Q5728" s="124"/>
      <c r="R5728" s="124"/>
      <c r="S5728" s="124"/>
    </row>
    <row r="5729" spans="13:19" x14ac:dyDescent="0.25">
      <c r="M5729" s="8"/>
      <c r="N5729" s="124"/>
      <c r="O5729" s="124"/>
      <c r="P5729" s="124"/>
      <c r="Q5729" s="124"/>
      <c r="R5729" s="124"/>
      <c r="S5729" s="124"/>
    </row>
    <row r="5730" spans="13:19" x14ac:dyDescent="0.25">
      <c r="M5730" s="8"/>
      <c r="N5730" s="124"/>
      <c r="O5730" s="124"/>
      <c r="P5730" s="124"/>
      <c r="Q5730" s="124"/>
      <c r="R5730" s="124"/>
      <c r="S5730" s="124"/>
    </row>
    <row r="5731" spans="13:19" x14ac:dyDescent="0.25">
      <c r="M5731" s="8"/>
      <c r="N5731" s="124"/>
      <c r="O5731" s="124"/>
      <c r="P5731" s="124"/>
      <c r="Q5731" s="124"/>
      <c r="R5731" s="124"/>
      <c r="S5731" s="124"/>
    </row>
    <row r="5732" spans="13:19" x14ac:dyDescent="0.25">
      <c r="M5732" s="8"/>
      <c r="N5732" s="124"/>
      <c r="O5732" s="124"/>
      <c r="P5732" s="124"/>
      <c r="Q5732" s="124"/>
      <c r="R5732" s="124"/>
      <c r="S5732" s="124"/>
    </row>
    <row r="5733" spans="13:19" x14ac:dyDescent="0.25">
      <c r="M5733" s="8"/>
      <c r="N5733" s="124"/>
      <c r="O5733" s="124"/>
      <c r="P5733" s="124"/>
      <c r="Q5733" s="124"/>
      <c r="R5733" s="124"/>
      <c r="S5733" s="124"/>
    </row>
    <row r="5734" spans="13:19" x14ac:dyDescent="0.25">
      <c r="M5734" s="8"/>
      <c r="N5734" s="124"/>
      <c r="O5734" s="124"/>
      <c r="P5734" s="124"/>
      <c r="Q5734" s="124"/>
      <c r="R5734" s="124"/>
      <c r="S5734" s="124"/>
    </row>
    <row r="5735" spans="13:19" x14ac:dyDescent="0.25">
      <c r="M5735" s="8"/>
      <c r="N5735" s="124"/>
      <c r="O5735" s="124"/>
      <c r="P5735" s="124"/>
      <c r="Q5735" s="124"/>
      <c r="R5735" s="124"/>
      <c r="S5735" s="124"/>
    </row>
    <row r="5736" spans="13:19" x14ac:dyDescent="0.25">
      <c r="M5736" s="8"/>
      <c r="N5736" s="124"/>
      <c r="O5736" s="124"/>
      <c r="P5736" s="124"/>
      <c r="Q5736" s="124"/>
      <c r="R5736" s="124"/>
      <c r="S5736" s="124"/>
    </row>
    <row r="5737" spans="13:19" x14ac:dyDescent="0.25">
      <c r="M5737" s="8"/>
      <c r="N5737" s="124"/>
      <c r="O5737" s="124"/>
      <c r="P5737" s="124"/>
      <c r="Q5737" s="124"/>
      <c r="R5737" s="124"/>
      <c r="S5737" s="124"/>
    </row>
    <row r="5738" spans="13:19" x14ac:dyDescent="0.25">
      <c r="M5738" s="8"/>
      <c r="N5738" s="124"/>
      <c r="O5738" s="124"/>
      <c r="P5738" s="124"/>
      <c r="Q5738" s="124"/>
      <c r="R5738" s="124"/>
      <c r="S5738" s="124"/>
    </row>
    <row r="5739" spans="13:19" x14ac:dyDescent="0.25">
      <c r="M5739" s="8"/>
      <c r="N5739" s="124"/>
      <c r="O5739" s="124"/>
      <c r="P5739" s="124"/>
      <c r="Q5739" s="124"/>
      <c r="R5739" s="124"/>
      <c r="S5739" s="124"/>
    </row>
    <row r="5740" spans="13:19" x14ac:dyDescent="0.25">
      <c r="M5740" s="8"/>
      <c r="N5740" s="124"/>
      <c r="O5740" s="124"/>
      <c r="P5740" s="124"/>
      <c r="Q5740" s="124"/>
      <c r="R5740" s="124"/>
      <c r="S5740" s="124"/>
    </row>
    <row r="5741" spans="13:19" x14ac:dyDescent="0.25">
      <c r="M5741" s="8"/>
      <c r="N5741" s="124"/>
      <c r="O5741" s="124"/>
      <c r="P5741" s="124"/>
      <c r="Q5741" s="124"/>
      <c r="R5741" s="124"/>
      <c r="S5741" s="124"/>
    </row>
    <row r="5742" spans="13:19" x14ac:dyDescent="0.25">
      <c r="M5742" s="8"/>
      <c r="N5742" s="124"/>
      <c r="O5742" s="124"/>
      <c r="P5742" s="124"/>
      <c r="Q5742" s="124"/>
      <c r="R5742" s="124"/>
      <c r="S5742" s="124"/>
    </row>
    <row r="5743" spans="13:19" x14ac:dyDescent="0.25">
      <c r="M5743" s="8"/>
      <c r="N5743" s="124"/>
      <c r="O5743" s="124"/>
      <c r="P5743" s="124"/>
      <c r="Q5743" s="124"/>
      <c r="R5743" s="124"/>
      <c r="S5743" s="124"/>
    </row>
    <row r="5744" spans="13:19" x14ac:dyDescent="0.25">
      <c r="M5744" s="8"/>
      <c r="N5744" s="124"/>
      <c r="O5744" s="124"/>
      <c r="P5744" s="124"/>
      <c r="Q5744" s="124"/>
      <c r="R5744" s="124"/>
      <c r="S5744" s="124"/>
    </row>
    <row r="5745" spans="13:19" x14ac:dyDescent="0.25">
      <c r="M5745" s="8"/>
      <c r="N5745" s="124"/>
      <c r="O5745" s="124"/>
      <c r="P5745" s="124"/>
      <c r="Q5745" s="124"/>
      <c r="R5745" s="124"/>
      <c r="S5745" s="124"/>
    </row>
    <row r="5746" spans="13:19" x14ac:dyDescent="0.25">
      <c r="M5746" s="8"/>
      <c r="N5746" s="124"/>
      <c r="O5746" s="124"/>
      <c r="P5746" s="124"/>
      <c r="Q5746" s="124"/>
      <c r="R5746" s="124"/>
      <c r="S5746" s="124"/>
    </row>
    <row r="5747" spans="13:19" x14ac:dyDescent="0.25">
      <c r="M5747" s="8"/>
      <c r="N5747" s="124"/>
      <c r="O5747" s="124"/>
      <c r="P5747" s="124"/>
      <c r="Q5747" s="124"/>
      <c r="R5747" s="124"/>
      <c r="S5747" s="124"/>
    </row>
    <row r="5748" spans="13:19" x14ac:dyDescent="0.25">
      <c r="M5748" s="8"/>
      <c r="N5748" s="124"/>
      <c r="O5748" s="124"/>
      <c r="P5748" s="124"/>
      <c r="Q5748" s="124"/>
      <c r="R5748" s="124"/>
      <c r="S5748" s="124"/>
    </row>
    <row r="5749" spans="13:19" x14ac:dyDescent="0.25">
      <c r="M5749" s="8"/>
      <c r="N5749" s="124"/>
      <c r="O5749" s="124"/>
      <c r="P5749" s="124"/>
      <c r="Q5749" s="124"/>
      <c r="R5749" s="124"/>
      <c r="S5749" s="124"/>
    </row>
    <row r="5750" spans="13:19" x14ac:dyDescent="0.25">
      <c r="M5750" s="8"/>
      <c r="N5750" s="124"/>
      <c r="O5750" s="124"/>
      <c r="P5750" s="124"/>
      <c r="Q5750" s="124"/>
      <c r="R5750" s="124"/>
      <c r="S5750" s="124"/>
    </row>
    <row r="5751" spans="13:19" x14ac:dyDescent="0.25">
      <c r="M5751" s="8"/>
      <c r="N5751" s="124"/>
      <c r="O5751" s="124"/>
      <c r="P5751" s="124"/>
      <c r="Q5751" s="124"/>
      <c r="R5751" s="124"/>
      <c r="S5751" s="124"/>
    </row>
    <row r="5752" spans="13:19" x14ac:dyDescent="0.25">
      <c r="M5752" s="8"/>
      <c r="N5752" s="124"/>
      <c r="O5752" s="124"/>
      <c r="P5752" s="124"/>
      <c r="Q5752" s="124"/>
      <c r="R5752" s="124"/>
      <c r="S5752" s="124"/>
    </row>
    <row r="5753" spans="13:19" x14ac:dyDescent="0.25">
      <c r="M5753" s="8"/>
      <c r="N5753" s="124"/>
      <c r="O5753" s="124"/>
      <c r="P5753" s="124"/>
      <c r="Q5753" s="124"/>
      <c r="R5753" s="124"/>
      <c r="S5753" s="124"/>
    </row>
    <row r="5754" spans="13:19" x14ac:dyDescent="0.25">
      <c r="M5754" s="8"/>
      <c r="N5754" s="124"/>
      <c r="O5754" s="124"/>
      <c r="P5754" s="124"/>
      <c r="Q5754" s="124"/>
      <c r="R5754" s="124"/>
      <c r="S5754" s="124"/>
    </row>
    <row r="5755" spans="13:19" x14ac:dyDescent="0.25">
      <c r="M5755" s="8"/>
      <c r="N5755" s="124"/>
      <c r="O5755" s="124"/>
      <c r="P5755" s="124"/>
      <c r="Q5755" s="124"/>
      <c r="R5755" s="124"/>
      <c r="S5755" s="124"/>
    </row>
    <row r="5756" spans="13:19" x14ac:dyDescent="0.25">
      <c r="M5756" s="8"/>
      <c r="N5756" s="124"/>
      <c r="O5756" s="124"/>
      <c r="P5756" s="124"/>
      <c r="Q5756" s="124"/>
      <c r="R5756" s="124"/>
      <c r="S5756" s="124"/>
    </row>
    <row r="5757" spans="13:19" x14ac:dyDescent="0.25">
      <c r="M5757" s="8"/>
      <c r="N5757" s="124"/>
      <c r="O5757" s="124"/>
      <c r="P5757" s="124"/>
      <c r="Q5757" s="124"/>
      <c r="R5757" s="124"/>
      <c r="S5757" s="124"/>
    </row>
    <row r="5758" spans="13:19" x14ac:dyDescent="0.25">
      <c r="M5758" s="8"/>
      <c r="N5758" s="124"/>
      <c r="O5758" s="124"/>
      <c r="P5758" s="124"/>
      <c r="Q5758" s="124"/>
      <c r="R5758" s="124"/>
      <c r="S5758" s="124"/>
    </row>
    <row r="5759" spans="13:19" x14ac:dyDescent="0.25">
      <c r="M5759" s="8"/>
      <c r="N5759" s="124"/>
      <c r="O5759" s="124"/>
      <c r="P5759" s="124"/>
      <c r="Q5759" s="124"/>
      <c r="R5759" s="124"/>
      <c r="S5759" s="124"/>
    </row>
    <row r="5760" spans="13:19" x14ac:dyDescent="0.25">
      <c r="M5760" s="8"/>
      <c r="N5760" s="124"/>
      <c r="O5760" s="124"/>
      <c r="P5760" s="124"/>
      <c r="Q5760" s="124"/>
      <c r="R5760" s="124"/>
      <c r="S5760" s="124"/>
    </row>
    <row r="5761" spans="13:19" x14ac:dyDescent="0.25">
      <c r="M5761" s="8"/>
      <c r="N5761" s="124"/>
      <c r="O5761" s="124"/>
      <c r="P5761" s="124"/>
      <c r="Q5761" s="124"/>
      <c r="R5761" s="124"/>
      <c r="S5761" s="124"/>
    </row>
    <row r="5762" spans="13:19" x14ac:dyDescent="0.25">
      <c r="M5762" s="8"/>
      <c r="N5762" s="124"/>
      <c r="O5762" s="124"/>
      <c r="P5762" s="124"/>
      <c r="Q5762" s="124"/>
      <c r="R5762" s="124"/>
      <c r="S5762" s="124"/>
    </row>
    <row r="5763" spans="13:19" x14ac:dyDescent="0.25">
      <c r="M5763" s="8"/>
      <c r="N5763" s="124"/>
      <c r="O5763" s="124"/>
      <c r="P5763" s="124"/>
      <c r="Q5763" s="124"/>
      <c r="R5763" s="124"/>
      <c r="S5763" s="124"/>
    </row>
    <row r="5764" spans="13:19" x14ac:dyDescent="0.25">
      <c r="M5764" s="8"/>
      <c r="N5764" s="124"/>
      <c r="O5764" s="124"/>
      <c r="P5764" s="124"/>
      <c r="Q5764" s="124"/>
      <c r="R5764" s="124"/>
      <c r="S5764" s="124"/>
    </row>
    <row r="5765" spans="13:19" x14ac:dyDescent="0.25">
      <c r="M5765" s="8"/>
      <c r="N5765" s="124"/>
      <c r="O5765" s="124"/>
      <c r="P5765" s="124"/>
      <c r="Q5765" s="124"/>
      <c r="R5765" s="124"/>
      <c r="S5765" s="124"/>
    </row>
    <row r="5766" spans="13:19" x14ac:dyDescent="0.25">
      <c r="M5766" s="8"/>
      <c r="N5766" s="124"/>
      <c r="O5766" s="124"/>
      <c r="P5766" s="124"/>
      <c r="Q5766" s="124"/>
      <c r="R5766" s="124"/>
      <c r="S5766" s="124"/>
    </row>
    <row r="5767" spans="13:19" x14ac:dyDescent="0.25">
      <c r="M5767" s="8"/>
      <c r="N5767" s="124"/>
      <c r="O5767" s="124"/>
      <c r="P5767" s="124"/>
      <c r="Q5767" s="124"/>
      <c r="R5767" s="124"/>
      <c r="S5767" s="124"/>
    </row>
    <row r="5768" spans="13:19" x14ac:dyDescent="0.25">
      <c r="M5768" s="8"/>
      <c r="N5768" s="124"/>
      <c r="O5768" s="124"/>
      <c r="P5768" s="124"/>
      <c r="Q5768" s="124"/>
      <c r="R5768" s="124"/>
      <c r="S5768" s="124"/>
    </row>
    <row r="5769" spans="13:19" x14ac:dyDescent="0.25">
      <c r="M5769" s="8"/>
      <c r="N5769" s="124"/>
      <c r="O5769" s="124"/>
      <c r="P5769" s="124"/>
      <c r="Q5769" s="124"/>
      <c r="R5769" s="124"/>
      <c r="S5769" s="124"/>
    </row>
    <row r="5770" spans="13:19" x14ac:dyDescent="0.25">
      <c r="M5770" s="8"/>
      <c r="N5770" s="124"/>
      <c r="O5770" s="124"/>
      <c r="P5770" s="124"/>
      <c r="Q5770" s="124"/>
      <c r="R5770" s="124"/>
      <c r="S5770" s="124"/>
    </row>
    <row r="5771" spans="13:19" x14ac:dyDescent="0.25">
      <c r="M5771" s="8"/>
      <c r="N5771" s="124"/>
      <c r="O5771" s="124"/>
      <c r="P5771" s="124"/>
      <c r="Q5771" s="124"/>
      <c r="R5771" s="124"/>
      <c r="S5771" s="124"/>
    </row>
    <row r="5772" spans="13:19" x14ac:dyDescent="0.25">
      <c r="M5772" s="8"/>
      <c r="N5772" s="124"/>
      <c r="O5772" s="124"/>
      <c r="P5772" s="124"/>
      <c r="Q5772" s="124"/>
      <c r="R5772" s="124"/>
      <c r="S5772" s="124"/>
    </row>
    <row r="5773" spans="13:19" x14ac:dyDescent="0.25">
      <c r="M5773" s="8"/>
      <c r="N5773" s="124"/>
      <c r="O5773" s="124"/>
      <c r="P5773" s="124"/>
      <c r="Q5773" s="124"/>
      <c r="R5773" s="124"/>
      <c r="S5773" s="124"/>
    </row>
    <row r="5774" spans="13:19" x14ac:dyDescent="0.25">
      <c r="M5774" s="8"/>
      <c r="N5774" s="124"/>
      <c r="O5774" s="124"/>
      <c r="P5774" s="124"/>
      <c r="Q5774" s="124"/>
      <c r="R5774" s="124"/>
      <c r="S5774" s="124"/>
    </row>
    <row r="5775" spans="13:19" x14ac:dyDescent="0.25">
      <c r="M5775" s="8"/>
      <c r="N5775" s="124"/>
      <c r="O5775" s="124"/>
      <c r="P5775" s="124"/>
      <c r="Q5775" s="124"/>
      <c r="R5775" s="124"/>
      <c r="S5775" s="124"/>
    </row>
    <row r="5776" spans="13:19" x14ac:dyDescent="0.25">
      <c r="M5776" s="8"/>
      <c r="N5776" s="124"/>
      <c r="O5776" s="124"/>
      <c r="P5776" s="124"/>
      <c r="Q5776" s="124"/>
      <c r="R5776" s="124"/>
      <c r="S5776" s="124"/>
    </row>
    <row r="5777" spans="13:19" x14ac:dyDescent="0.25">
      <c r="M5777" s="8"/>
      <c r="N5777" s="124"/>
      <c r="O5777" s="124"/>
      <c r="P5777" s="124"/>
      <c r="Q5777" s="124"/>
      <c r="R5777" s="124"/>
      <c r="S5777" s="124"/>
    </row>
    <row r="5778" spans="13:19" x14ac:dyDescent="0.25">
      <c r="M5778" s="8"/>
      <c r="N5778" s="124"/>
      <c r="O5778" s="124"/>
      <c r="P5778" s="124"/>
      <c r="Q5778" s="124"/>
      <c r="R5778" s="124"/>
      <c r="S5778" s="124"/>
    </row>
    <row r="5779" spans="13:19" x14ac:dyDescent="0.25">
      <c r="M5779" s="8"/>
      <c r="N5779" s="124"/>
      <c r="O5779" s="124"/>
      <c r="P5779" s="124"/>
      <c r="Q5779" s="124"/>
      <c r="R5779" s="124"/>
      <c r="S5779" s="124"/>
    </row>
    <row r="5780" spans="13:19" x14ac:dyDescent="0.25">
      <c r="M5780" s="8"/>
      <c r="N5780" s="124"/>
      <c r="O5780" s="124"/>
      <c r="P5780" s="124"/>
      <c r="Q5780" s="124"/>
      <c r="R5780" s="124"/>
      <c r="S5780" s="124"/>
    </row>
    <row r="5781" spans="13:19" x14ac:dyDescent="0.25">
      <c r="M5781" s="8"/>
      <c r="N5781" s="124"/>
      <c r="O5781" s="124"/>
      <c r="P5781" s="124"/>
      <c r="Q5781" s="124"/>
      <c r="R5781" s="124"/>
      <c r="S5781" s="124"/>
    </row>
    <row r="5782" spans="13:19" x14ac:dyDescent="0.25">
      <c r="M5782" s="8"/>
      <c r="N5782" s="124"/>
      <c r="O5782" s="124"/>
      <c r="P5782" s="124"/>
      <c r="Q5782" s="124"/>
      <c r="R5782" s="124"/>
      <c r="S5782" s="124"/>
    </row>
    <row r="5783" spans="13:19" x14ac:dyDescent="0.25">
      <c r="M5783" s="8"/>
      <c r="N5783" s="124"/>
      <c r="O5783" s="124"/>
      <c r="P5783" s="124"/>
      <c r="Q5783" s="124"/>
      <c r="R5783" s="124"/>
      <c r="S5783" s="124"/>
    </row>
    <row r="5784" spans="13:19" x14ac:dyDescent="0.25">
      <c r="M5784" s="8"/>
      <c r="N5784" s="124"/>
      <c r="O5784" s="124"/>
      <c r="P5784" s="124"/>
      <c r="Q5784" s="124"/>
      <c r="R5784" s="124"/>
      <c r="S5784" s="124"/>
    </row>
    <row r="5785" spans="13:19" x14ac:dyDescent="0.25">
      <c r="M5785" s="8"/>
      <c r="N5785" s="124"/>
      <c r="O5785" s="124"/>
      <c r="P5785" s="124"/>
      <c r="Q5785" s="124"/>
      <c r="R5785" s="124"/>
      <c r="S5785" s="124"/>
    </row>
    <row r="5786" spans="13:19" x14ac:dyDescent="0.25">
      <c r="M5786" s="8"/>
      <c r="N5786" s="124"/>
      <c r="O5786" s="124"/>
      <c r="P5786" s="124"/>
      <c r="Q5786" s="124"/>
      <c r="R5786" s="124"/>
      <c r="S5786" s="124"/>
    </row>
    <row r="5787" spans="13:19" x14ac:dyDescent="0.25">
      <c r="M5787" s="8"/>
      <c r="N5787" s="124"/>
      <c r="O5787" s="124"/>
      <c r="P5787" s="124"/>
      <c r="Q5787" s="124"/>
      <c r="R5787" s="124"/>
      <c r="S5787" s="124"/>
    </row>
    <row r="5788" spans="13:19" x14ac:dyDescent="0.25">
      <c r="M5788" s="8"/>
      <c r="N5788" s="124"/>
      <c r="O5788" s="124"/>
      <c r="P5788" s="124"/>
      <c r="Q5788" s="124"/>
      <c r="R5788" s="124"/>
      <c r="S5788" s="124"/>
    </row>
    <row r="5789" spans="13:19" x14ac:dyDescent="0.25">
      <c r="M5789" s="8"/>
      <c r="N5789" s="124"/>
      <c r="O5789" s="124"/>
      <c r="P5789" s="124"/>
      <c r="Q5789" s="124"/>
      <c r="R5789" s="124"/>
      <c r="S5789" s="124"/>
    </row>
    <row r="5790" spans="13:19" x14ac:dyDescent="0.25">
      <c r="M5790" s="8"/>
      <c r="N5790" s="124"/>
      <c r="O5790" s="124"/>
      <c r="P5790" s="124"/>
      <c r="Q5790" s="124"/>
      <c r="R5790" s="124"/>
      <c r="S5790" s="124"/>
    </row>
    <row r="5791" spans="13:19" x14ac:dyDescent="0.25">
      <c r="M5791" s="8"/>
      <c r="N5791" s="124"/>
      <c r="O5791" s="124"/>
      <c r="P5791" s="124"/>
      <c r="Q5791" s="124"/>
      <c r="R5791" s="124"/>
      <c r="S5791" s="124"/>
    </row>
    <row r="5792" spans="13:19" x14ac:dyDescent="0.25">
      <c r="M5792" s="8"/>
      <c r="N5792" s="124"/>
      <c r="O5792" s="124"/>
      <c r="P5792" s="124"/>
      <c r="Q5792" s="124"/>
      <c r="R5792" s="124"/>
      <c r="S5792" s="124"/>
    </row>
    <row r="5793" spans="13:19" x14ac:dyDescent="0.25">
      <c r="M5793" s="8"/>
      <c r="N5793" s="124"/>
      <c r="O5793" s="124"/>
      <c r="P5793" s="124"/>
      <c r="Q5793" s="124"/>
      <c r="R5793" s="124"/>
      <c r="S5793" s="124"/>
    </row>
    <row r="5794" spans="13:19" x14ac:dyDescent="0.25">
      <c r="M5794" s="8"/>
      <c r="N5794" s="124"/>
      <c r="O5794" s="124"/>
      <c r="P5794" s="124"/>
      <c r="Q5794" s="124"/>
      <c r="R5794" s="124"/>
      <c r="S5794" s="124"/>
    </row>
    <row r="5795" spans="13:19" x14ac:dyDescent="0.25">
      <c r="M5795" s="8"/>
      <c r="N5795" s="124"/>
      <c r="O5795" s="124"/>
      <c r="P5795" s="124"/>
      <c r="Q5795" s="124"/>
      <c r="R5795" s="124"/>
      <c r="S5795" s="124"/>
    </row>
    <row r="5796" spans="13:19" x14ac:dyDescent="0.25">
      <c r="M5796" s="8"/>
      <c r="N5796" s="124"/>
      <c r="O5796" s="124"/>
      <c r="P5796" s="124"/>
      <c r="Q5796" s="124"/>
      <c r="R5796" s="124"/>
      <c r="S5796" s="124"/>
    </row>
    <row r="5797" spans="13:19" x14ac:dyDescent="0.25">
      <c r="M5797" s="8"/>
      <c r="N5797" s="124"/>
      <c r="O5797" s="124"/>
      <c r="P5797" s="124"/>
      <c r="Q5797" s="124"/>
      <c r="R5797" s="124"/>
      <c r="S5797" s="124"/>
    </row>
    <row r="5798" spans="13:19" x14ac:dyDescent="0.25">
      <c r="M5798" s="8"/>
      <c r="N5798" s="124"/>
      <c r="O5798" s="124"/>
      <c r="P5798" s="124"/>
      <c r="Q5798" s="124"/>
      <c r="R5798" s="124"/>
      <c r="S5798" s="124"/>
    </row>
    <row r="5799" spans="13:19" x14ac:dyDescent="0.25">
      <c r="M5799" s="8"/>
      <c r="N5799" s="124"/>
      <c r="O5799" s="124"/>
      <c r="P5799" s="124"/>
      <c r="Q5799" s="124"/>
      <c r="R5799" s="124"/>
      <c r="S5799" s="124"/>
    </row>
    <row r="5800" spans="13:19" x14ac:dyDescent="0.25">
      <c r="M5800" s="8"/>
      <c r="N5800" s="124"/>
      <c r="O5800" s="124"/>
      <c r="P5800" s="124"/>
      <c r="Q5800" s="124"/>
      <c r="R5800" s="124"/>
      <c r="S5800" s="124"/>
    </row>
    <row r="5801" spans="13:19" x14ac:dyDescent="0.25">
      <c r="M5801" s="8"/>
      <c r="N5801" s="124"/>
      <c r="O5801" s="124"/>
      <c r="P5801" s="124"/>
      <c r="Q5801" s="124"/>
      <c r="R5801" s="124"/>
      <c r="S5801" s="124"/>
    </row>
    <row r="5802" spans="13:19" x14ac:dyDescent="0.25">
      <c r="M5802" s="8"/>
      <c r="N5802" s="124"/>
      <c r="O5802" s="124"/>
      <c r="P5802" s="124"/>
      <c r="Q5802" s="124"/>
      <c r="R5802" s="124"/>
      <c r="S5802" s="124"/>
    </row>
    <row r="5803" spans="13:19" x14ac:dyDescent="0.25">
      <c r="M5803" s="8"/>
      <c r="N5803" s="124"/>
      <c r="O5803" s="124"/>
      <c r="P5803" s="124"/>
      <c r="Q5803" s="124"/>
      <c r="R5803" s="124"/>
      <c r="S5803" s="124"/>
    </row>
    <row r="5804" spans="13:19" x14ac:dyDescent="0.25">
      <c r="M5804" s="8"/>
      <c r="N5804" s="124"/>
      <c r="O5804" s="124"/>
      <c r="P5804" s="124"/>
      <c r="Q5804" s="124"/>
      <c r="R5804" s="124"/>
      <c r="S5804" s="124"/>
    </row>
    <row r="5805" spans="13:19" x14ac:dyDescent="0.25">
      <c r="M5805" s="8"/>
      <c r="N5805" s="124"/>
      <c r="O5805" s="124"/>
      <c r="P5805" s="124"/>
      <c r="Q5805" s="124"/>
      <c r="R5805" s="124"/>
      <c r="S5805" s="124"/>
    </row>
    <row r="5806" spans="13:19" x14ac:dyDescent="0.25">
      <c r="M5806" s="8"/>
      <c r="N5806" s="124"/>
      <c r="O5806" s="124"/>
      <c r="P5806" s="124"/>
      <c r="Q5806" s="124"/>
      <c r="R5806" s="124"/>
      <c r="S5806" s="124"/>
    </row>
    <row r="5807" spans="13:19" x14ac:dyDescent="0.25">
      <c r="M5807" s="8"/>
      <c r="N5807" s="124"/>
      <c r="O5807" s="124"/>
      <c r="P5807" s="124"/>
      <c r="Q5807" s="124"/>
      <c r="R5807" s="124"/>
      <c r="S5807" s="124"/>
    </row>
    <row r="5808" spans="13:19" x14ac:dyDescent="0.25">
      <c r="M5808" s="8"/>
      <c r="N5808" s="124"/>
      <c r="O5808" s="124"/>
      <c r="P5808" s="124"/>
      <c r="Q5808" s="124"/>
      <c r="R5808" s="124"/>
      <c r="S5808" s="124"/>
    </row>
    <row r="5809" spans="13:19" x14ac:dyDescent="0.25">
      <c r="M5809" s="8"/>
      <c r="N5809" s="124"/>
      <c r="O5809" s="124"/>
      <c r="P5809" s="124"/>
      <c r="Q5809" s="124"/>
      <c r="R5809" s="124"/>
      <c r="S5809" s="124"/>
    </row>
    <row r="5810" spans="13:19" x14ac:dyDescent="0.25">
      <c r="M5810" s="8"/>
      <c r="N5810" s="124"/>
      <c r="O5810" s="124"/>
      <c r="P5810" s="124"/>
      <c r="Q5810" s="124"/>
      <c r="R5810" s="124"/>
      <c r="S5810" s="124"/>
    </row>
    <row r="5811" spans="13:19" x14ac:dyDescent="0.25">
      <c r="M5811" s="8"/>
      <c r="N5811" s="124"/>
      <c r="O5811" s="124"/>
      <c r="P5811" s="124"/>
      <c r="Q5811" s="124"/>
      <c r="R5811" s="124"/>
      <c r="S5811" s="124"/>
    </row>
    <row r="5812" spans="13:19" x14ac:dyDescent="0.25">
      <c r="M5812" s="8"/>
      <c r="N5812" s="124"/>
      <c r="O5812" s="124"/>
      <c r="P5812" s="124"/>
      <c r="Q5812" s="124"/>
      <c r="R5812" s="124"/>
      <c r="S5812" s="124"/>
    </row>
    <row r="5813" spans="13:19" x14ac:dyDescent="0.25">
      <c r="M5813" s="8"/>
      <c r="N5813" s="124"/>
      <c r="O5813" s="124"/>
      <c r="P5813" s="124"/>
      <c r="Q5813" s="124"/>
      <c r="R5813" s="124"/>
      <c r="S5813" s="124"/>
    </row>
    <row r="5814" spans="13:19" x14ac:dyDescent="0.25">
      <c r="M5814" s="8"/>
      <c r="N5814" s="124"/>
      <c r="O5814" s="124"/>
      <c r="P5814" s="124"/>
      <c r="Q5814" s="124"/>
      <c r="R5814" s="124"/>
      <c r="S5814" s="124"/>
    </row>
    <row r="5815" spans="13:19" x14ac:dyDescent="0.25">
      <c r="M5815" s="8"/>
      <c r="N5815" s="124"/>
      <c r="O5815" s="124"/>
      <c r="P5815" s="124"/>
      <c r="Q5815" s="124"/>
      <c r="R5815" s="124"/>
      <c r="S5815" s="124"/>
    </row>
    <row r="5816" spans="13:19" x14ac:dyDescent="0.25">
      <c r="M5816" s="8"/>
      <c r="N5816" s="124"/>
      <c r="O5816" s="124"/>
      <c r="P5816" s="124"/>
      <c r="Q5816" s="124"/>
      <c r="R5816" s="124"/>
      <c r="S5816" s="124"/>
    </row>
    <row r="5817" spans="13:19" x14ac:dyDescent="0.25">
      <c r="M5817" s="8"/>
      <c r="N5817" s="124"/>
      <c r="O5817" s="124"/>
      <c r="P5817" s="124"/>
      <c r="Q5817" s="124"/>
      <c r="R5817" s="124"/>
      <c r="S5817" s="124"/>
    </row>
    <row r="5818" spans="13:19" x14ac:dyDescent="0.25">
      <c r="M5818" s="8"/>
      <c r="N5818" s="124"/>
      <c r="O5818" s="124"/>
      <c r="P5818" s="124"/>
      <c r="Q5818" s="124"/>
      <c r="R5818" s="124"/>
      <c r="S5818" s="124"/>
    </row>
    <row r="5819" spans="13:19" x14ac:dyDescent="0.25">
      <c r="M5819" s="8"/>
      <c r="N5819" s="124"/>
      <c r="O5819" s="124"/>
      <c r="P5819" s="124"/>
      <c r="Q5819" s="124"/>
      <c r="R5819" s="124"/>
      <c r="S5819" s="124"/>
    </row>
    <row r="5820" spans="13:19" x14ac:dyDescent="0.25">
      <c r="M5820" s="8"/>
      <c r="N5820" s="124"/>
      <c r="O5820" s="124"/>
      <c r="P5820" s="124"/>
      <c r="Q5820" s="124"/>
      <c r="R5820" s="124"/>
      <c r="S5820" s="124"/>
    </row>
    <row r="5821" spans="13:19" x14ac:dyDescent="0.25">
      <c r="M5821" s="8"/>
      <c r="N5821" s="124"/>
      <c r="O5821" s="124"/>
      <c r="P5821" s="124"/>
      <c r="Q5821" s="124"/>
      <c r="R5821" s="124"/>
      <c r="S5821" s="124"/>
    </row>
    <row r="5822" spans="13:19" x14ac:dyDescent="0.25">
      <c r="M5822" s="8"/>
      <c r="N5822" s="124"/>
      <c r="O5822" s="124"/>
      <c r="P5822" s="124"/>
      <c r="Q5822" s="124"/>
      <c r="R5822" s="124"/>
      <c r="S5822" s="124"/>
    </row>
    <row r="5823" spans="13:19" x14ac:dyDescent="0.25">
      <c r="M5823" s="8"/>
      <c r="N5823" s="124"/>
      <c r="O5823" s="124"/>
      <c r="P5823" s="124"/>
      <c r="Q5823" s="124"/>
      <c r="R5823" s="124"/>
      <c r="S5823" s="124"/>
    </row>
    <row r="5824" spans="13:19" x14ac:dyDescent="0.25">
      <c r="M5824" s="8"/>
      <c r="N5824" s="124"/>
      <c r="O5824" s="124"/>
      <c r="P5824" s="124"/>
      <c r="Q5824" s="124"/>
      <c r="R5824" s="124"/>
      <c r="S5824" s="124"/>
    </row>
    <row r="5825" spans="13:19" x14ac:dyDescent="0.25">
      <c r="M5825" s="8"/>
      <c r="N5825" s="124"/>
      <c r="O5825" s="124"/>
      <c r="P5825" s="124"/>
      <c r="Q5825" s="124"/>
      <c r="R5825" s="124"/>
      <c r="S5825" s="124"/>
    </row>
    <row r="5826" spans="13:19" x14ac:dyDescent="0.25">
      <c r="M5826" s="8"/>
      <c r="N5826" s="124"/>
      <c r="O5826" s="124"/>
      <c r="P5826" s="124"/>
      <c r="Q5826" s="124"/>
      <c r="R5826" s="124"/>
      <c r="S5826" s="124"/>
    </row>
    <row r="5827" spans="13:19" x14ac:dyDescent="0.25">
      <c r="M5827" s="8"/>
      <c r="N5827" s="124"/>
      <c r="O5827" s="124"/>
      <c r="P5827" s="124"/>
      <c r="Q5827" s="124"/>
      <c r="R5827" s="124"/>
      <c r="S5827" s="124"/>
    </row>
    <row r="5828" spans="13:19" x14ac:dyDescent="0.25">
      <c r="M5828" s="8"/>
      <c r="N5828" s="124"/>
      <c r="O5828" s="124"/>
      <c r="P5828" s="124"/>
      <c r="Q5828" s="124"/>
      <c r="R5828" s="124"/>
      <c r="S5828" s="124"/>
    </row>
    <row r="5829" spans="13:19" x14ac:dyDescent="0.25">
      <c r="M5829" s="8"/>
      <c r="N5829" s="124"/>
      <c r="O5829" s="124"/>
      <c r="P5829" s="124"/>
      <c r="Q5829" s="124"/>
      <c r="R5829" s="124"/>
      <c r="S5829" s="124"/>
    </row>
    <row r="5830" spans="13:19" x14ac:dyDescent="0.25">
      <c r="M5830" s="8"/>
      <c r="N5830" s="124"/>
      <c r="O5830" s="124"/>
      <c r="P5830" s="124"/>
      <c r="Q5830" s="124"/>
      <c r="R5830" s="124"/>
      <c r="S5830" s="124"/>
    </row>
    <row r="5831" spans="13:19" x14ac:dyDescent="0.25">
      <c r="M5831" s="8"/>
      <c r="N5831" s="124"/>
      <c r="O5831" s="124"/>
      <c r="P5831" s="124"/>
      <c r="Q5831" s="124"/>
      <c r="R5831" s="124"/>
      <c r="S5831" s="124"/>
    </row>
    <row r="5832" spans="13:19" x14ac:dyDescent="0.25">
      <c r="M5832" s="8"/>
      <c r="N5832" s="124"/>
      <c r="O5832" s="124"/>
      <c r="P5832" s="124"/>
      <c r="Q5832" s="124"/>
      <c r="R5832" s="124"/>
      <c r="S5832" s="124"/>
    </row>
    <row r="5833" spans="13:19" x14ac:dyDescent="0.25">
      <c r="M5833" s="8"/>
      <c r="N5833" s="124"/>
      <c r="O5833" s="124"/>
      <c r="P5833" s="124"/>
      <c r="Q5833" s="124"/>
      <c r="R5833" s="124"/>
      <c r="S5833" s="124"/>
    </row>
    <row r="5834" spans="13:19" x14ac:dyDescent="0.25">
      <c r="M5834" s="8"/>
      <c r="N5834" s="124"/>
      <c r="O5834" s="124"/>
      <c r="P5834" s="124"/>
      <c r="Q5834" s="124"/>
      <c r="R5834" s="124"/>
      <c r="S5834" s="124"/>
    </row>
    <row r="5835" spans="13:19" x14ac:dyDescent="0.25">
      <c r="M5835" s="8"/>
      <c r="N5835" s="124"/>
      <c r="O5835" s="124"/>
      <c r="P5835" s="124"/>
      <c r="Q5835" s="124"/>
      <c r="R5835" s="124"/>
      <c r="S5835" s="124"/>
    </row>
    <row r="5836" spans="13:19" x14ac:dyDescent="0.25">
      <c r="M5836" s="8"/>
      <c r="N5836" s="124"/>
      <c r="O5836" s="124"/>
      <c r="P5836" s="124"/>
      <c r="Q5836" s="124"/>
      <c r="R5836" s="124"/>
      <c r="S5836" s="124"/>
    </row>
    <row r="5837" spans="13:19" x14ac:dyDescent="0.25">
      <c r="M5837" s="8"/>
      <c r="N5837" s="124"/>
      <c r="O5837" s="124"/>
      <c r="P5837" s="124"/>
      <c r="Q5837" s="124"/>
      <c r="R5837" s="124"/>
      <c r="S5837" s="124"/>
    </row>
    <row r="5838" spans="13:19" x14ac:dyDescent="0.25">
      <c r="M5838" s="8"/>
      <c r="N5838" s="124"/>
      <c r="O5838" s="124"/>
      <c r="P5838" s="124"/>
      <c r="Q5838" s="124"/>
      <c r="R5838" s="124"/>
      <c r="S5838" s="124"/>
    </row>
    <row r="5839" spans="13:19" x14ac:dyDescent="0.25">
      <c r="M5839" s="8"/>
      <c r="N5839" s="124"/>
      <c r="O5839" s="124"/>
      <c r="P5839" s="124"/>
      <c r="Q5839" s="124"/>
      <c r="R5839" s="124"/>
      <c r="S5839" s="124"/>
    </row>
    <row r="5840" spans="13:19" x14ac:dyDescent="0.25">
      <c r="M5840" s="8"/>
      <c r="N5840" s="124"/>
      <c r="O5840" s="124"/>
      <c r="P5840" s="124"/>
      <c r="Q5840" s="124"/>
      <c r="R5840" s="124"/>
      <c r="S5840" s="124"/>
    </row>
    <row r="5841" spans="13:19" x14ac:dyDescent="0.25">
      <c r="M5841" s="8"/>
      <c r="N5841" s="124"/>
      <c r="O5841" s="124"/>
      <c r="P5841" s="124"/>
      <c r="Q5841" s="124"/>
      <c r="R5841" s="124"/>
      <c r="S5841" s="124"/>
    </row>
    <row r="5842" spans="13:19" x14ac:dyDescent="0.25">
      <c r="M5842" s="8"/>
      <c r="N5842" s="124"/>
      <c r="O5842" s="124"/>
      <c r="P5842" s="124"/>
      <c r="Q5842" s="124"/>
      <c r="R5842" s="124"/>
      <c r="S5842" s="124"/>
    </row>
    <row r="5843" spans="13:19" x14ac:dyDescent="0.25">
      <c r="M5843" s="8"/>
      <c r="N5843" s="124"/>
      <c r="O5843" s="124"/>
      <c r="P5843" s="124"/>
      <c r="Q5843" s="124"/>
      <c r="R5843" s="124"/>
      <c r="S5843" s="124"/>
    </row>
    <row r="5844" spans="13:19" x14ac:dyDescent="0.25">
      <c r="M5844" s="8"/>
      <c r="N5844" s="124"/>
      <c r="O5844" s="124"/>
      <c r="P5844" s="124"/>
      <c r="Q5844" s="124"/>
      <c r="R5844" s="124"/>
      <c r="S5844" s="124"/>
    </row>
    <row r="5845" spans="13:19" x14ac:dyDescent="0.25">
      <c r="M5845" s="8"/>
      <c r="N5845" s="124"/>
      <c r="O5845" s="124"/>
      <c r="P5845" s="124"/>
      <c r="Q5845" s="124"/>
      <c r="R5845" s="124"/>
      <c r="S5845" s="124"/>
    </row>
    <row r="5846" spans="13:19" x14ac:dyDescent="0.25">
      <c r="M5846" s="8"/>
      <c r="N5846" s="124"/>
      <c r="O5846" s="124"/>
      <c r="P5846" s="124"/>
      <c r="Q5846" s="124"/>
      <c r="R5846" s="124"/>
      <c r="S5846" s="124"/>
    </row>
    <row r="5847" spans="13:19" x14ac:dyDescent="0.25">
      <c r="M5847" s="8"/>
      <c r="N5847" s="124"/>
      <c r="O5847" s="124"/>
      <c r="P5847" s="124"/>
      <c r="Q5847" s="124"/>
      <c r="R5847" s="124"/>
      <c r="S5847" s="124"/>
    </row>
    <row r="5848" spans="13:19" x14ac:dyDescent="0.25">
      <c r="M5848" s="8"/>
      <c r="N5848" s="124"/>
      <c r="O5848" s="124"/>
      <c r="P5848" s="124"/>
      <c r="Q5848" s="124"/>
      <c r="R5848" s="124"/>
      <c r="S5848" s="124"/>
    </row>
    <row r="5849" spans="13:19" x14ac:dyDescent="0.25">
      <c r="M5849" s="8"/>
      <c r="N5849" s="124"/>
      <c r="O5849" s="124"/>
      <c r="P5849" s="124"/>
      <c r="Q5849" s="124"/>
      <c r="R5849" s="124"/>
      <c r="S5849" s="124"/>
    </row>
    <row r="5850" spans="13:19" x14ac:dyDescent="0.25">
      <c r="M5850" s="8"/>
      <c r="N5850" s="124"/>
      <c r="O5850" s="124"/>
      <c r="P5850" s="124"/>
      <c r="Q5850" s="124"/>
      <c r="R5850" s="124"/>
      <c r="S5850" s="124"/>
    </row>
    <row r="5851" spans="13:19" x14ac:dyDescent="0.25">
      <c r="M5851" s="8"/>
      <c r="N5851" s="124"/>
      <c r="O5851" s="124"/>
      <c r="P5851" s="124"/>
      <c r="Q5851" s="124"/>
      <c r="R5851" s="124"/>
      <c r="S5851" s="124"/>
    </row>
    <row r="5852" spans="13:19" x14ac:dyDescent="0.25">
      <c r="M5852" s="8"/>
      <c r="N5852" s="124"/>
      <c r="O5852" s="124"/>
      <c r="P5852" s="124"/>
      <c r="Q5852" s="124"/>
      <c r="R5852" s="124"/>
      <c r="S5852" s="124"/>
    </row>
    <row r="5853" spans="13:19" x14ac:dyDescent="0.25">
      <c r="M5853" s="8"/>
      <c r="N5853" s="124"/>
      <c r="O5853" s="124"/>
      <c r="P5853" s="124"/>
      <c r="Q5853" s="124"/>
      <c r="R5853" s="124"/>
      <c r="S5853" s="124"/>
    </row>
    <row r="5854" spans="13:19" x14ac:dyDescent="0.25">
      <c r="M5854" s="8"/>
      <c r="N5854" s="124"/>
      <c r="O5854" s="124"/>
      <c r="P5854" s="124"/>
      <c r="Q5854" s="124"/>
      <c r="R5854" s="124"/>
      <c r="S5854" s="124"/>
    </row>
    <row r="5855" spans="13:19" x14ac:dyDescent="0.25">
      <c r="M5855" s="8"/>
      <c r="N5855" s="124"/>
      <c r="O5855" s="124"/>
      <c r="P5855" s="124"/>
      <c r="Q5855" s="124"/>
      <c r="R5855" s="124"/>
      <c r="S5855" s="124"/>
    </row>
    <row r="5856" spans="13:19" x14ac:dyDescent="0.25">
      <c r="M5856" s="8"/>
      <c r="N5856" s="124"/>
      <c r="O5856" s="124"/>
      <c r="P5856" s="124"/>
      <c r="Q5856" s="124"/>
      <c r="R5856" s="124"/>
      <c r="S5856" s="124"/>
    </row>
    <row r="5857" spans="13:19" x14ac:dyDescent="0.25">
      <c r="M5857" s="8"/>
      <c r="N5857" s="124"/>
      <c r="O5857" s="124"/>
      <c r="P5857" s="124"/>
      <c r="Q5857" s="124"/>
      <c r="R5857" s="124"/>
      <c r="S5857" s="124"/>
    </row>
    <row r="5858" spans="13:19" x14ac:dyDescent="0.25">
      <c r="M5858" s="8"/>
      <c r="N5858" s="124"/>
      <c r="O5858" s="124"/>
      <c r="P5858" s="124"/>
      <c r="Q5858" s="124"/>
      <c r="R5858" s="124"/>
      <c r="S5858" s="124"/>
    </row>
    <row r="5859" spans="13:19" x14ac:dyDescent="0.25">
      <c r="M5859" s="8"/>
      <c r="N5859" s="124"/>
      <c r="O5859" s="124"/>
      <c r="P5859" s="124"/>
      <c r="Q5859" s="124"/>
      <c r="R5859" s="124"/>
      <c r="S5859" s="124"/>
    </row>
    <row r="5860" spans="13:19" x14ac:dyDescent="0.25">
      <c r="M5860" s="8"/>
      <c r="N5860" s="124"/>
      <c r="O5860" s="124"/>
      <c r="P5860" s="124"/>
      <c r="Q5860" s="124"/>
      <c r="R5860" s="124"/>
      <c r="S5860" s="124"/>
    </row>
    <row r="5861" spans="13:19" x14ac:dyDescent="0.25">
      <c r="M5861" s="8"/>
      <c r="N5861" s="124"/>
      <c r="O5861" s="124"/>
      <c r="P5861" s="124"/>
      <c r="Q5861" s="124"/>
      <c r="R5861" s="124"/>
      <c r="S5861" s="124"/>
    </row>
    <row r="5862" spans="13:19" x14ac:dyDescent="0.25">
      <c r="M5862" s="8"/>
      <c r="N5862" s="124"/>
      <c r="O5862" s="124"/>
      <c r="P5862" s="124"/>
      <c r="Q5862" s="124"/>
      <c r="R5862" s="124"/>
      <c r="S5862" s="124"/>
    </row>
    <row r="5863" spans="13:19" x14ac:dyDescent="0.25">
      <c r="M5863" s="8"/>
      <c r="N5863" s="124"/>
      <c r="O5863" s="124"/>
      <c r="P5863" s="124"/>
      <c r="Q5863" s="124"/>
      <c r="R5863" s="124"/>
      <c r="S5863" s="124"/>
    </row>
    <row r="5864" spans="13:19" x14ac:dyDescent="0.25">
      <c r="M5864" s="8"/>
      <c r="N5864" s="124"/>
      <c r="O5864" s="124"/>
      <c r="P5864" s="124"/>
      <c r="Q5864" s="124"/>
      <c r="R5864" s="124"/>
      <c r="S5864" s="124"/>
    </row>
    <row r="5865" spans="13:19" x14ac:dyDescent="0.25">
      <c r="M5865" s="8"/>
      <c r="N5865" s="124"/>
      <c r="O5865" s="124"/>
      <c r="P5865" s="124"/>
      <c r="Q5865" s="124"/>
      <c r="R5865" s="124"/>
      <c r="S5865" s="124"/>
    </row>
    <row r="5866" spans="13:19" x14ac:dyDescent="0.25">
      <c r="M5866" s="8"/>
      <c r="N5866" s="124"/>
      <c r="O5866" s="124"/>
      <c r="P5866" s="124"/>
      <c r="Q5866" s="124"/>
      <c r="R5866" s="124"/>
      <c r="S5866" s="124"/>
    </row>
    <row r="5867" spans="13:19" x14ac:dyDescent="0.25">
      <c r="M5867" s="8"/>
      <c r="N5867" s="124"/>
      <c r="O5867" s="124"/>
      <c r="P5867" s="124"/>
      <c r="Q5867" s="124"/>
      <c r="R5867" s="124"/>
      <c r="S5867" s="124"/>
    </row>
    <row r="5868" spans="13:19" x14ac:dyDescent="0.25">
      <c r="M5868" s="8"/>
      <c r="N5868" s="124"/>
      <c r="O5868" s="124"/>
      <c r="P5868" s="124"/>
      <c r="Q5868" s="124"/>
      <c r="R5868" s="124"/>
      <c r="S5868" s="124"/>
    </row>
    <row r="5869" spans="13:19" x14ac:dyDescent="0.25">
      <c r="M5869" s="8"/>
      <c r="N5869" s="124"/>
      <c r="O5869" s="124"/>
      <c r="P5869" s="124"/>
      <c r="Q5869" s="124"/>
      <c r="R5869" s="124"/>
      <c r="S5869" s="124"/>
    </row>
    <row r="5870" spans="13:19" x14ac:dyDescent="0.25">
      <c r="M5870" s="8"/>
      <c r="N5870" s="124"/>
      <c r="O5870" s="124"/>
      <c r="P5870" s="124"/>
      <c r="Q5870" s="124"/>
      <c r="R5870" s="124"/>
      <c r="S5870" s="124"/>
    </row>
    <row r="5871" spans="13:19" x14ac:dyDescent="0.25">
      <c r="M5871" s="8"/>
      <c r="N5871" s="124"/>
      <c r="O5871" s="124"/>
      <c r="P5871" s="124"/>
      <c r="Q5871" s="124"/>
      <c r="R5871" s="124"/>
      <c r="S5871" s="124"/>
    </row>
    <row r="5872" spans="13:19" x14ac:dyDescent="0.25">
      <c r="M5872" s="8"/>
      <c r="N5872" s="124"/>
      <c r="O5872" s="124"/>
      <c r="P5872" s="124"/>
      <c r="Q5872" s="124"/>
      <c r="R5872" s="124"/>
      <c r="S5872" s="124"/>
    </row>
    <row r="5873" spans="13:19" x14ac:dyDescent="0.25">
      <c r="M5873" s="8"/>
      <c r="N5873" s="124"/>
      <c r="O5873" s="124"/>
      <c r="P5873" s="124"/>
      <c r="Q5873" s="124"/>
      <c r="R5873" s="124"/>
      <c r="S5873" s="124"/>
    </row>
    <row r="5874" spans="13:19" x14ac:dyDescent="0.25">
      <c r="M5874" s="8"/>
      <c r="N5874" s="124"/>
      <c r="O5874" s="124"/>
      <c r="P5874" s="124"/>
      <c r="Q5874" s="124"/>
      <c r="R5874" s="124"/>
      <c r="S5874" s="124"/>
    </row>
    <row r="5875" spans="13:19" x14ac:dyDescent="0.25">
      <c r="M5875" s="8"/>
      <c r="N5875" s="124"/>
      <c r="O5875" s="124"/>
      <c r="P5875" s="124"/>
      <c r="Q5875" s="124"/>
      <c r="R5875" s="124"/>
      <c r="S5875" s="124"/>
    </row>
    <row r="5876" spans="13:19" x14ac:dyDescent="0.25">
      <c r="M5876" s="8"/>
      <c r="N5876" s="124"/>
      <c r="O5876" s="124"/>
      <c r="P5876" s="124"/>
      <c r="Q5876" s="124"/>
      <c r="R5876" s="124"/>
      <c r="S5876" s="124"/>
    </row>
    <row r="5877" spans="13:19" x14ac:dyDescent="0.25">
      <c r="M5877" s="8"/>
      <c r="N5877" s="124"/>
      <c r="O5877" s="124"/>
      <c r="P5877" s="124"/>
      <c r="Q5877" s="124"/>
      <c r="R5877" s="124"/>
      <c r="S5877" s="124"/>
    </row>
    <row r="5878" spans="13:19" x14ac:dyDescent="0.25">
      <c r="M5878" s="8"/>
      <c r="N5878" s="124"/>
      <c r="O5878" s="124"/>
      <c r="P5878" s="124"/>
      <c r="Q5878" s="124"/>
      <c r="R5878" s="124"/>
      <c r="S5878" s="124"/>
    </row>
    <row r="5879" spans="13:19" x14ac:dyDescent="0.25">
      <c r="M5879" s="8"/>
      <c r="N5879" s="124"/>
      <c r="O5879" s="124"/>
      <c r="P5879" s="124"/>
      <c r="Q5879" s="124"/>
      <c r="R5879" s="124"/>
      <c r="S5879" s="124"/>
    </row>
    <row r="5880" spans="13:19" x14ac:dyDescent="0.25">
      <c r="M5880" s="8"/>
      <c r="N5880" s="124"/>
      <c r="O5880" s="124"/>
      <c r="P5880" s="124"/>
      <c r="Q5880" s="124"/>
      <c r="R5880" s="124"/>
      <c r="S5880" s="124"/>
    </row>
    <row r="5881" spans="13:19" x14ac:dyDescent="0.25">
      <c r="M5881" s="8"/>
      <c r="N5881" s="124"/>
      <c r="O5881" s="124"/>
      <c r="P5881" s="124"/>
      <c r="Q5881" s="124"/>
      <c r="R5881" s="124"/>
      <c r="S5881" s="124"/>
    </row>
    <row r="5882" spans="13:19" x14ac:dyDescent="0.25">
      <c r="M5882" s="8"/>
      <c r="N5882" s="124"/>
      <c r="O5882" s="124"/>
      <c r="P5882" s="124"/>
      <c r="Q5882" s="124"/>
      <c r="R5882" s="124"/>
      <c r="S5882" s="124"/>
    </row>
    <row r="5883" spans="13:19" x14ac:dyDescent="0.25">
      <c r="M5883" s="8"/>
      <c r="N5883" s="124"/>
      <c r="O5883" s="124"/>
      <c r="P5883" s="124"/>
      <c r="Q5883" s="124"/>
      <c r="R5883" s="124"/>
      <c r="S5883" s="124"/>
    </row>
    <row r="5884" spans="13:19" x14ac:dyDescent="0.25">
      <c r="M5884" s="8"/>
      <c r="N5884" s="124"/>
      <c r="O5884" s="124"/>
      <c r="P5884" s="124"/>
      <c r="Q5884" s="124"/>
      <c r="R5884" s="124"/>
      <c r="S5884" s="124"/>
    </row>
    <row r="5885" spans="13:19" x14ac:dyDescent="0.25">
      <c r="M5885" s="8"/>
      <c r="N5885" s="124"/>
      <c r="O5885" s="124"/>
      <c r="P5885" s="124"/>
      <c r="Q5885" s="124"/>
      <c r="R5885" s="124"/>
      <c r="S5885" s="124"/>
    </row>
    <row r="5886" spans="13:19" x14ac:dyDescent="0.25">
      <c r="M5886" s="8"/>
      <c r="N5886" s="124"/>
      <c r="O5886" s="124"/>
      <c r="P5886" s="124"/>
      <c r="Q5886" s="124"/>
      <c r="R5886" s="124"/>
      <c r="S5886" s="124"/>
    </row>
    <row r="5887" spans="13:19" x14ac:dyDescent="0.25">
      <c r="M5887" s="8"/>
      <c r="N5887" s="124"/>
      <c r="O5887" s="124"/>
      <c r="P5887" s="124"/>
      <c r="Q5887" s="124"/>
      <c r="R5887" s="124"/>
      <c r="S5887" s="124"/>
    </row>
    <row r="5888" spans="13:19" x14ac:dyDescent="0.25">
      <c r="M5888" s="8"/>
      <c r="N5888" s="124"/>
      <c r="O5888" s="124"/>
      <c r="P5888" s="124"/>
      <c r="Q5888" s="124"/>
      <c r="R5888" s="124"/>
      <c r="S5888" s="124"/>
    </row>
    <row r="5889" spans="13:19" x14ac:dyDescent="0.25">
      <c r="M5889" s="8"/>
      <c r="N5889" s="124"/>
      <c r="O5889" s="124"/>
      <c r="P5889" s="124"/>
      <c r="Q5889" s="124"/>
      <c r="R5889" s="124"/>
      <c r="S5889" s="124"/>
    </row>
    <row r="5890" spans="13:19" x14ac:dyDescent="0.25">
      <c r="M5890" s="8"/>
      <c r="N5890" s="124"/>
      <c r="O5890" s="124"/>
      <c r="P5890" s="124"/>
      <c r="Q5890" s="124"/>
      <c r="R5890" s="124"/>
      <c r="S5890" s="124"/>
    </row>
    <row r="5891" spans="13:19" x14ac:dyDescent="0.25">
      <c r="M5891" s="8"/>
      <c r="N5891" s="124"/>
      <c r="O5891" s="124"/>
      <c r="P5891" s="124"/>
      <c r="Q5891" s="124"/>
      <c r="R5891" s="124"/>
      <c r="S5891" s="124"/>
    </row>
    <row r="5892" spans="13:19" x14ac:dyDescent="0.25">
      <c r="M5892" s="8"/>
      <c r="N5892" s="124"/>
      <c r="O5892" s="124"/>
      <c r="P5892" s="124"/>
      <c r="Q5892" s="124"/>
      <c r="R5892" s="124"/>
      <c r="S5892" s="124"/>
    </row>
    <row r="5893" spans="13:19" x14ac:dyDescent="0.25">
      <c r="M5893" s="8"/>
      <c r="N5893" s="124"/>
      <c r="O5893" s="124"/>
      <c r="P5893" s="124"/>
      <c r="Q5893" s="124"/>
      <c r="R5893" s="124"/>
      <c r="S5893" s="124"/>
    </row>
    <row r="5894" spans="13:19" x14ac:dyDescent="0.25">
      <c r="M5894" s="8"/>
      <c r="N5894" s="124"/>
      <c r="O5894" s="124"/>
      <c r="P5894" s="124"/>
      <c r="Q5894" s="124"/>
      <c r="R5894" s="124"/>
      <c r="S5894" s="124"/>
    </row>
    <row r="5895" spans="13:19" x14ac:dyDescent="0.25">
      <c r="M5895" s="8"/>
      <c r="N5895" s="124"/>
      <c r="O5895" s="124"/>
      <c r="P5895" s="124"/>
      <c r="Q5895" s="124"/>
      <c r="R5895" s="124"/>
      <c r="S5895" s="124"/>
    </row>
    <row r="5896" spans="13:19" x14ac:dyDescent="0.25">
      <c r="M5896" s="8"/>
      <c r="N5896" s="124"/>
      <c r="O5896" s="124"/>
      <c r="P5896" s="124"/>
      <c r="Q5896" s="124"/>
      <c r="R5896" s="124"/>
      <c r="S5896" s="124"/>
    </row>
    <row r="5897" spans="13:19" x14ac:dyDescent="0.25">
      <c r="M5897" s="8"/>
      <c r="N5897" s="124"/>
      <c r="O5897" s="124"/>
      <c r="P5897" s="124"/>
      <c r="Q5897" s="124"/>
      <c r="R5897" s="124"/>
      <c r="S5897" s="124"/>
    </row>
    <row r="5898" spans="13:19" x14ac:dyDescent="0.25">
      <c r="M5898" s="8"/>
      <c r="N5898" s="124"/>
      <c r="O5898" s="124"/>
      <c r="P5898" s="124"/>
      <c r="Q5898" s="124"/>
      <c r="R5898" s="124"/>
      <c r="S5898" s="124"/>
    </row>
    <row r="5899" spans="13:19" x14ac:dyDescent="0.25">
      <c r="M5899" s="8"/>
      <c r="N5899" s="124"/>
      <c r="O5899" s="124"/>
      <c r="P5899" s="124"/>
      <c r="Q5899" s="124"/>
      <c r="R5899" s="124"/>
      <c r="S5899" s="124"/>
    </row>
    <row r="5900" spans="13:19" x14ac:dyDescent="0.25">
      <c r="M5900" s="8"/>
      <c r="N5900" s="124"/>
      <c r="O5900" s="124"/>
      <c r="P5900" s="124"/>
      <c r="Q5900" s="124"/>
      <c r="R5900" s="124"/>
      <c r="S5900" s="124"/>
    </row>
    <row r="5901" spans="13:19" x14ac:dyDescent="0.25">
      <c r="M5901" s="8"/>
      <c r="N5901" s="124"/>
      <c r="O5901" s="124"/>
      <c r="P5901" s="124"/>
      <c r="Q5901" s="124"/>
      <c r="R5901" s="124"/>
      <c r="S5901" s="124"/>
    </row>
    <row r="5902" spans="13:19" x14ac:dyDescent="0.25">
      <c r="M5902" s="8"/>
      <c r="N5902" s="124"/>
      <c r="O5902" s="124"/>
      <c r="P5902" s="124"/>
      <c r="Q5902" s="124"/>
      <c r="R5902" s="124"/>
      <c r="S5902" s="124"/>
    </row>
    <row r="5903" spans="13:19" x14ac:dyDescent="0.25">
      <c r="M5903" s="8"/>
      <c r="N5903" s="124"/>
      <c r="O5903" s="124"/>
      <c r="P5903" s="124"/>
      <c r="Q5903" s="124"/>
      <c r="R5903" s="124"/>
      <c r="S5903" s="124"/>
    </row>
    <row r="5904" spans="13:19" x14ac:dyDescent="0.25">
      <c r="M5904" s="8"/>
      <c r="N5904" s="124"/>
      <c r="O5904" s="124"/>
      <c r="P5904" s="124"/>
      <c r="Q5904" s="124"/>
      <c r="R5904" s="124"/>
      <c r="S5904" s="124"/>
    </row>
    <row r="5905" spans="13:19" x14ac:dyDescent="0.25">
      <c r="M5905" s="8"/>
      <c r="N5905" s="124"/>
      <c r="O5905" s="124"/>
      <c r="P5905" s="124"/>
      <c r="Q5905" s="124"/>
      <c r="R5905" s="124"/>
      <c r="S5905" s="124"/>
    </row>
    <row r="5906" spans="13:19" x14ac:dyDescent="0.25">
      <c r="M5906" s="8"/>
      <c r="N5906" s="124"/>
      <c r="O5906" s="124"/>
      <c r="P5906" s="124"/>
      <c r="Q5906" s="124"/>
      <c r="R5906" s="124"/>
      <c r="S5906" s="124"/>
    </row>
    <row r="5907" spans="13:19" x14ac:dyDescent="0.25">
      <c r="M5907" s="8"/>
      <c r="N5907" s="124"/>
      <c r="O5907" s="124"/>
      <c r="P5907" s="124"/>
      <c r="Q5907" s="124"/>
      <c r="R5907" s="124"/>
      <c r="S5907" s="124"/>
    </row>
    <row r="5908" spans="13:19" x14ac:dyDescent="0.25">
      <c r="M5908" s="8"/>
      <c r="N5908" s="124"/>
      <c r="O5908" s="124"/>
      <c r="P5908" s="124"/>
      <c r="Q5908" s="124"/>
      <c r="R5908" s="124"/>
      <c r="S5908" s="124"/>
    </row>
    <row r="5909" spans="13:19" x14ac:dyDescent="0.25">
      <c r="M5909" s="8"/>
      <c r="N5909" s="124"/>
      <c r="O5909" s="124"/>
      <c r="P5909" s="124"/>
      <c r="Q5909" s="124"/>
      <c r="R5909" s="124"/>
      <c r="S5909" s="124"/>
    </row>
    <row r="5910" spans="13:19" x14ac:dyDescent="0.25">
      <c r="M5910" s="8"/>
      <c r="N5910" s="124"/>
      <c r="O5910" s="124"/>
      <c r="P5910" s="124"/>
      <c r="Q5910" s="124"/>
      <c r="R5910" s="124"/>
      <c r="S5910" s="124"/>
    </row>
    <row r="5911" spans="13:19" x14ac:dyDescent="0.25">
      <c r="M5911" s="8"/>
      <c r="N5911" s="124"/>
      <c r="O5911" s="124"/>
      <c r="P5911" s="124"/>
      <c r="Q5911" s="124"/>
      <c r="R5911" s="124"/>
      <c r="S5911" s="124"/>
    </row>
    <row r="5912" spans="13:19" x14ac:dyDescent="0.25">
      <c r="M5912" s="8"/>
      <c r="N5912" s="124"/>
      <c r="O5912" s="124"/>
      <c r="P5912" s="124"/>
      <c r="Q5912" s="124"/>
      <c r="R5912" s="124"/>
      <c r="S5912" s="124"/>
    </row>
    <row r="5913" spans="13:19" x14ac:dyDescent="0.25">
      <c r="M5913" s="8"/>
      <c r="N5913" s="124"/>
      <c r="O5913" s="124"/>
      <c r="P5913" s="124"/>
      <c r="Q5913" s="124"/>
      <c r="R5913" s="124"/>
      <c r="S5913" s="124"/>
    </row>
    <row r="5914" spans="13:19" x14ac:dyDescent="0.25">
      <c r="M5914" s="8"/>
      <c r="N5914" s="124"/>
      <c r="O5914" s="124"/>
      <c r="P5914" s="124"/>
      <c r="Q5914" s="124"/>
      <c r="R5914" s="124"/>
      <c r="S5914" s="124"/>
    </row>
    <row r="5915" spans="13:19" x14ac:dyDescent="0.25">
      <c r="M5915" s="8"/>
      <c r="N5915" s="124"/>
      <c r="O5915" s="124"/>
      <c r="P5915" s="124"/>
      <c r="Q5915" s="124"/>
      <c r="R5915" s="124"/>
      <c r="S5915" s="124"/>
    </row>
    <row r="5916" spans="13:19" x14ac:dyDescent="0.25">
      <c r="M5916" s="8"/>
      <c r="N5916" s="124"/>
      <c r="O5916" s="124"/>
      <c r="P5916" s="124"/>
      <c r="Q5916" s="124"/>
      <c r="R5916" s="124"/>
      <c r="S5916" s="124"/>
    </row>
    <row r="5917" spans="13:19" x14ac:dyDescent="0.25">
      <c r="M5917" s="8"/>
      <c r="N5917" s="124"/>
      <c r="O5917" s="124"/>
      <c r="P5917" s="124"/>
      <c r="Q5917" s="124"/>
      <c r="R5917" s="124"/>
      <c r="S5917" s="124"/>
    </row>
    <row r="5918" spans="13:19" x14ac:dyDescent="0.25">
      <c r="M5918" s="8"/>
      <c r="N5918" s="124"/>
      <c r="O5918" s="124"/>
      <c r="P5918" s="124"/>
      <c r="Q5918" s="124"/>
      <c r="R5918" s="124"/>
      <c r="S5918" s="124"/>
    </row>
    <row r="5919" spans="13:19" x14ac:dyDescent="0.25">
      <c r="M5919" s="8"/>
      <c r="N5919" s="124"/>
      <c r="O5919" s="124"/>
      <c r="P5919" s="124"/>
      <c r="Q5919" s="124"/>
      <c r="R5919" s="124"/>
      <c r="S5919" s="124"/>
    </row>
    <row r="5920" spans="13:19" x14ac:dyDescent="0.25">
      <c r="M5920" s="8"/>
      <c r="N5920" s="124"/>
      <c r="O5920" s="124"/>
      <c r="P5920" s="124"/>
      <c r="Q5920" s="124"/>
      <c r="R5920" s="124"/>
      <c r="S5920" s="124"/>
    </row>
    <row r="5921" spans="13:19" x14ac:dyDescent="0.25">
      <c r="M5921" s="8"/>
      <c r="N5921" s="124"/>
      <c r="O5921" s="124"/>
      <c r="P5921" s="124"/>
      <c r="Q5921" s="124"/>
      <c r="R5921" s="124"/>
      <c r="S5921" s="124"/>
    </row>
    <row r="5922" spans="13:19" x14ac:dyDescent="0.25">
      <c r="M5922" s="8"/>
      <c r="N5922" s="124"/>
      <c r="O5922" s="124"/>
      <c r="P5922" s="124"/>
      <c r="Q5922" s="124"/>
      <c r="R5922" s="124"/>
      <c r="S5922" s="124"/>
    </row>
    <row r="5923" spans="13:19" x14ac:dyDescent="0.25">
      <c r="M5923" s="8"/>
      <c r="N5923" s="124"/>
      <c r="O5923" s="124"/>
      <c r="P5923" s="124"/>
      <c r="Q5923" s="124"/>
      <c r="R5923" s="124"/>
      <c r="S5923" s="124"/>
    </row>
    <row r="5924" spans="13:19" x14ac:dyDescent="0.25">
      <c r="M5924" s="8"/>
      <c r="N5924" s="124"/>
      <c r="O5924" s="124"/>
      <c r="P5924" s="124"/>
      <c r="Q5924" s="124"/>
      <c r="R5924" s="124"/>
      <c r="S5924" s="124"/>
    </row>
    <row r="5925" spans="13:19" x14ac:dyDescent="0.25">
      <c r="M5925" s="8"/>
      <c r="N5925" s="124"/>
      <c r="O5925" s="124"/>
      <c r="P5925" s="124"/>
      <c r="Q5925" s="124"/>
      <c r="R5925" s="124"/>
      <c r="S5925" s="124"/>
    </row>
    <row r="5926" spans="13:19" x14ac:dyDescent="0.25">
      <c r="M5926" s="8"/>
      <c r="N5926" s="124"/>
      <c r="O5926" s="124"/>
      <c r="P5926" s="124"/>
      <c r="Q5926" s="124"/>
      <c r="R5926" s="124"/>
      <c r="S5926" s="124"/>
    </row>
    <row r="5927" spans="13:19" x14ac:dyDescent="0.25">
      <c r="M5927" s="8"/>
      <c r="N5927" s="124"/>
      <c r="O5927" s="124"/>
      <c r="P5927" s="124"/>
      <c r="Q5927" s="124"/>
      <c r="R5927" s="124"/>
      <c r="S5927" s="124"/>
    </row>
    <row r="5928" spans="13:19" x14ac:dyDescent="0.25">
      <c r="M5928" s="8"/>
      <c r="N5928" s="124"/>
      <c r="O5928" s="124"/>
      <c r="P5928" s="124"/>
      <c r="Q5928" s="124"/>
      <c r="R5928" s="124"/>
      <c r="S5928" s="124"/>
    </row>
    <row r="5929" spans="13:19" x14ac:dyDescent="0.25">
      <c r="M5929" s="8"/>
      <c r="N5929" s="124"/>
      <c r="O5929" s="124"/>
      <c r="P5929" s="124"/>
      <c r="Q5929" s="124"/>
      <c r="R5929" s="124"/>
      <c r="S5929" s="124"/>
    </row>
    <row r="5930" spans="13:19" x14ac:dyDescent="0.25">
      <c r="M5930" s="8"/>
      <c r="N5930" s="124"/>
      <c r="O5930" s="124"/>
      <c r="P5930" s="124"/>
      <c r="Q5930" s="124"/>
      <c r="R5930" s="124"/>
      <c r="S5930" s="124"/>
    </row>
    <row r="5931" spans="13:19" x14ac:dyDescent="0.25">
      <c r="M5931" s="8"/>
      <c r="N5931" s="124"/>
      <c r="O5931" s="124"/>
      <c r="P5931" s="124"/>
      <c r="Q5931" s="124"/>
      <c r="R5931" s="124"/>
      <c r="S5931" s="124"/>
    </row>
    <row r="5932" spans="13:19" x14ac:dyDescent="0.25">
      <c r="M5932" s="8"/>
      <c r="N5932" s="124"/>
      <c r="O5932" s="124"/>
      <c r="P5932" s="124"/>
      <c r="Q5932" s="124"/>
      <c r="R5932" s="124"/>
      <c r="S5932" s="124"/>
    </row>
    <row r="5933" spans="13:19" x14ac:dyDescent="0.25">
      <c r="M5933" s="8"/>
      <c r="N5933" s="124"/>
      <c r="O5933" s="124"/>
      <c r="P5933" s="124"/>
      <c r="Q5933" s="124"/>
      <c r="R5933" s="124"/>
      <c r="S5933" s="124"/>
    </row>
    <row r="5934" spans="13:19" x14ac:dyDescent="0.25">
      <c r="M5934" s="8"/>
      <c r="N5934" s="124"/>
      <c r="O5934" s="124"/>
      <c r="P5934" s="124"/>
      <c r="Q5934" s="124"/>
      <c r="R5934" s="124"/>
      <c r="S5934" s="124"/>
    </row>
    <row r="5935" spans="13:19" x14ac:dyDescent="0.25">
      <c r="M5935" s="8"/>
      <c r="N5935" s="124"/>
      <c r="O5935" s="124"/>
      <c r="P5935" s="124"/>
      <c r="Q5935" s="124"/>
      <c r="R5935" s="124"/>
      <c r="S5935" s="124"/>
    </row>
    <row r="5936" spans="13:19" x14ac:dyDescent="0.25">
      <c r="M5936" s="8"/>
      <c r="N5936" s="124"/>
      <c r="O5936" s="124"/>
      <c r="P5936" s="124"/>
      <c r="Q5936" s="124"/>
      <c r="R5936" s="124"/>
      <c r="S5936" s="124"/>
    </row>
    <row r="5937" spans="13:19" x14ac:dyDescent="0.25">
      <c r="M5937" s="8"/>
      <c r="N5937" s="124"/>
      <c r="O5937" s="124"/>
      <c r="P5937" s="124"/>
      <c r="Q5937" s="124"/>
      <c r="R5937" s="124"/>
      <c r="S5937" s="124"/>
    </row>
    <row r="5938" spans="13:19" x14ac:dyDescent="0.25">
      <c r="M5938" s="8"/>
      <c r="N5938" s="124"/>
      <c r="O5938" s="124"/>
      <c r="P5938" s="124"/>
      <c r="Q5938" s="124"/>
      <c r="R5938" s="124"/>
      <c r="S5938" s="124"/>
    </row>
    <row r="5939" spans="13:19" x14ac:dyDescent="0.25">
      <c r="M5939" s="8"/>
      <c r="N5939" s="124"/>
      <c r="O5939" s="124"/>
      <c r="P5939" s="124"/>
      <c r="Q5939" s="124"/>
      <c r="R5939" s="124"/>
      <c r="S5939" s="124"/>
    </row>
    <row r="5940" spans="13:19" x14ac:dyDescent="0.25">
      <c r="M5940" s="8"/>
      <c r="N5940" s="124"/>
      <c r="O5940" s="124"/>
      <c r="P5940" s="124"/>
      <c r="Q5940" s="124"/>
      <c r="R5940" s="124"/>
      <c r="S5940" s="124"/>
    </row>
    <row r="5941" spans="13:19" x14ac:dyDescent="0.25">
      <c r="M5941" s="8"/>
      <c r="N5941" s="124"/>
      <c r="O5941" s="124"/>
      <c r="P5941" s="124"/>
      <c r="Q5941" s="124"/>
      <c r="R5941" s="124"/>
      <c r="S5941" s="124"/>
    </row>
    <row r="5942" spans="13:19" x14ac:dyDescent="0.25">
      <c r="M5942" s="8"/>
      <c r="N5942" s="124"/>
      <c r="O5942" s="124"/>
      <c r="P5942" s="124"/>
      <c r="Q5942" s="124"/>
      <c r="R5942" s="124"/>
      <c r="S5942" s="124"/>
    </row>
    <row r="5943" spans="13:19" x14ac:dyDescent="0.25">
      <c r="M5943" s="8"/>
      <c r="N5943" s="124"/>
      <c r="O5943" s="124"/>
      <c r="P5943" s="124"/>
      <c r="Q5943" s="124"/>
      <c r="R5943" s="124"/>
      <c r="S5943" s="124"/>
    </row>
    <row r="5944" spans="13:19" x14ac:dyDescent="0.25">
      <c r="M5944" s="8"/>
      <c r="N5944" s="124"/>
      <c r="O5944" s="124"/>
      <c r="P5944" s="124"/>
      <c r="Q5944" s="124"/>
      <c r="R5944" s="124"/>
      <c r="S5944" s="124"/>
    </row>
    <row r="5945" spans="13:19" x14ac:dyDescent="0.25">
      <c r="M5945" s="8"/>
      <c r="N5945" s="124"/>
      <c r="O5945" s="124"/>
      <c r="P5945" s="124"/>
      <c r="Q5945" s="124"/>
      <c r="R5945" s="124"/>
      <c r="S5945" s="124"/>
    </row>
    <row r="5946" spans="13:19" x14ac:dyDescent="0.25">
      <c r="M5946" s="8"/>
      <c r="N5946" s="124"/>
      <c r="O5946" s="124"/>
      <c r="P5946" s="124"/>
      <c r="Q5946" s="124"/>
      <c r="R5946" s="124"/>
      <c r="S5946" s="124"/>
    </row>
    <row r="5947" spans="13:19" x14ac:dyDescent="0.25">
      <c r="M5947" s="8"/>
      <c r="N5947" s="124"/>
      <c r="O5947" s="124"/>
      <c r="P5947" s="124"/>
      <c r="Q5947" s="124"/>
      <c r="R5947" s="124"/>
      <c r="S5947" s="124"/>
    </row>
    <row r="5948" spans="13:19" x14ac:dyDescent="0.25">
      <c r="M5948" s="8"/>
      <c r="N5948" s="124"/>
      <c r="O5948" s="124"/>
      <c r="P5948" s="124"/>
      <c r="Q5948" s="124"/>
      <c r="R5948" s="124"/>
      <c r="S5948" s="124"/>
    </row>
    <row r="5949" spans="13:19" x14ac:dyDescent="0.25">
      <c r="M5949" s="8"/>
      <c r="N5949" s="124"/>
      <c r="O5949" s="124"/>
      <c r="P5949" s="124"/>
      <c r="Q5949" s="124"/>
      <c r="R5949" s="124"/>
      <c r="S5949" s="124"/>
    </row>
    <row r="5950" spans="13:19" x14ac:dyDescent="0.25">
      <c r="M5950" s="8"/>
      <c r="N5950" s="124"/>
      <c r="O5950" s="124"/>
      <c r="P5950" s="124"/>
      <c r="Q5950" s="124"/>
      <c r="R5950" s="124"/>
      <c r="S5950" s="124"/>
    </row>
    <row r="5951" spans="13:19" x14ac:dyDescent="0.25">
      <c r="M5951" s="8"/>
      <c r="N5951" s="124"/>
      <c r="O5951" s="124"/>
      <c r="P5951" s="124"/>
      <c r="Q5951" s="124"/>
      <c r="R5951" s="124"/>
      <c r="S5951" s="124"/>
    </row>
    <row r="5952" spans="13:19" x14ac:dyDescent="0.25">
      <c r="M5952" s="8"/>
      <c r="N5952" s="124"/>
      <c r="O5952" s="124"/>
      <c r="P5952" s="124"/>
      <c r="Q5952" s="124"/>
      <c r="R5952" s="124"/>
      <c r="S5952" s="124"/>
    </row>
    <row r="5953" spans="13:19" x14ac:dyDescent="0.25">
      <c r="M5953" s="8"/>
      <c r="N5953" s="124"/>
      <c r="O5953" s="124"/>
      <c r="P5953" s="124"/>
      <c r="Q5953" s="124"/>
      <c r="R5953" s="124"/>
      <c r="S5953" s="124"/>
    </row>
    <row r="5954" spans="13:19" x14ac:dyDescent="0.25">
      <c r="M5954" s="8"/>
      <c r="N5954" s="124"/>
      <c r="O5954" s="124"/>
      <c r="P5954" s="124"/>
      <c r="Q5954" s="124"/>
      <c r="R5954" s="124"/>
      <c r="S5954" s="124"/>
    </row>
    <row r="5955" spans="13:19" x14ac:dyDescent="0.25">
      <c r="M5955" s="8"/>
      <c r="N5955" s="124"/>
      <c r="O5955" s="124"/>
      <c r="P5955" s="124"/>
      <c r="Q5955" s="124"/>
      <c r="R5955" s="124"/>
      <c r="S5955" s="124"/>
    </row>
    <row r="5956" spans="13:19" x14ac:dyDescent="0.25">
      <c r="M5956" s="8"/>
      <c r="N5956" s="124"/>
      <c r="O5956" s="124"/>
      <c r="P5956" s="124"/>
      <c r="Q5956" s="124"/>
      <c r="R5956" s="124"/>
      <c r="S5956" s="124"/>
    </row>
    <row r="5957" spans="13:19" x14ac:dyDescent="0.25">
      <c r="M5957" s="8"/>
      <c r="N5957" s="124"/>
      <c r="O5957" s="124"/>
      <c r="P5957" s="124"/>
      <c r="Q5957" s="124"/>
      <c r="R5957" s="124"/>
      <c r="S5957" s="124"/>
    </row>
    <row r="5958" spans="13:19" x14ac:dyDescent="0.25">
      <c r="M5958" s="8"/>
      <c r="N5958" s="124"/>
      <c r="O5958" s="124"/>
      <c r="P5958" s="124"/>
      <c r="Q5958" s="124"/>
      <c r="R5958" s="124"/>
      <c r="S5958" s="124"/>
    </row>
    <row r="5959" spans="13:19" x14ac:dyDescent="0.25">
      <c r="M5959" s="8"/>
      <c r="N5959" s="124"/>
      <c r="O5959" s="124"/>
      <c r="P5959" s="124"/>
      <c r="Q5959" s="124"/>
      <c r="R5959" s="124"/>
      <c r="S5959" s="124"/>
    </row>
    <row r="5960" spans="13:19" x14ac:dyDescent="0.25">
      <c r="M5960" s="8"/>
      <c r="N5960" s="124"/>
      <c r="O5960" s="124"/>
      <c r="P5960" s="124"/>
      <c r="Q5960" s="124"/>
      <c r="R5960" s="124"/>
      <c r="S5960" s="124"/>
    </row>
    <row r="5961" spans="13:19" x14ac:dyDescent="0.25">
      <c r="M5961" s="8"/>
      <c r="N5961" s="124"/>
      <c r="O5961" s="124"/>
      <c r="P5961" s="124"/>
      <c r="Q5961" s="124"/>
      <c r="R5961" s="124"/>
      <c r="S5961" s="124"/>
    </row>
    <row r="5962" spans="13:19" x14ac:dyDescent="0.25">
      <c r="M5962" s="8"/>
      <c r="N5962" s="124"/>
      <c r="O5962" s="124"/>
      <c r="P5962" s="124"/>
      <c r="Q5962" s="124"/>
      <c r="R5962" s="124"/>
      <c r="S5962" s="124"/>
    </row>
    <row r="5963" spans="13:19" x14ac:dyDescent="0.25">
      <c r="M5963" s="8"/>
      <c r="N5963" s="124"/>
      <c r="O5963" s="124"/>
      <c r="P5963" s="124"/>
      <c r="Q5963" s="124"/>
      <c r="R5963" s="124"/>
      <c r="S5963" s="124"/>
    </row>
    <row r="5964" spans="13:19" x14ac:dyDescent="0.25">
      <c r="M5964" s="8"/>
      <c r="N5964" s="124"/>
      <c r="O5964" s="124"/>
      <c r="P5964" s="124"/>
      <c r="Q5964" s="124"/>
      <c r="R5964" s="124"/>
      <c r="S5964" s="124"/>
    </row>
    <row r="5965" spans="13:19" x14ac:dyDescent="0.25">
      <c r="M5965" s="8"/>
      <c r="N5965" s="124"/>
      <c r="O5965" s="124"/>
      <c r="P5965" s="124"/>
      <c r="Q5965" s="124"/>
      <c r="R5965" s="124"/>
      <c r="S5965" s="124"/>
    </row>
    <row r="5966" spans="13:19" x14ac:dyDescent="0.25">
      <c r="M5966" s="8"/>
      <c r="N5966" s="124"/>
      <c r="O5966" s="124"/>
      <c r="P5966" s="124"/>
      <c r="Q5966" s="124"/>
      <c r="R5966" s="124"/>
      <c r="S5966" s="124"/>
    </row>
    <row r="5967" spans="13:19" x14ac:dyDescent="0.25">
      <c r="M5967" s="8"/>
      <c r="N5967" s="124"/>
      <c r="O5967" s="124"/>
      <c r="P5967" s="124"/>
      <c r="Q5967" s="124"/>
      <c r="R5967" s="124"/>
      <c r="S5967" s="124"/>
    </row>
    <row r="5968" spans="13:19" x14ac:dyDescent="0.25">
      <c r="M5968" s="8"/>
      <c r="N5968" s="124"/>
      <c r="O5968" s="124"/>
      <c r="P5968" s="124"/>
      <c r="Q5968" s="124"/>
      <c r="R5968" s="124"/>
      <c r="S5968" s="124"/>
    </row>
    <row r="5969" spans="13:19" x14ac:dyDescent="0.25">
      <c r="M5969" s="8"/>
      <c r="N5969" s="124"/>
      <c r="O5969" s="124"/>
      <c r="P5969" s="124"/>
      <c r="Q5969" s="124"/>
      <c r="R5969" s="124"/>
      <c r="S5969" s="124"/>
    </row>
    <row r="5970" spans="13:19" x14ac:dyDescent="0.25">
      <c r="M5970" s="8"/>
      <c r="N5970" s="124"/>
      <c r="O5970" s="124"/>
      <c r="P5970" s="124"/>
      <c r="Q5970" s="124"/>
      <c r="R5970" s="124"/>
      <c r="S5970" s="124"/>
    </row>
    <row r="5971" spans="13:19" x14ac:dyDescent="0.25">
      <c r="M5971" s="8"/>
      <c r="N5971" s="124"/>
      <c r="O5971" s="124"/>
      <c r="P5971" s="124"/>
      <c r="Q5971" s="124"/>
      <c r="R5971" s="124"/>
      <c r="S5971" s="124"/>
    </row>
    <row r="5972" spans="13:19" x14ac:dyDescent="0.25">
      <c r="M5972" s="8"/>
      <c r="N5972" s="124"/>
      <c r="O5972" s="124"/>
      <c r="P5972" s="124"/>
      <c r="Q5972" s="124"/>
      <c r="R5972" s="124"/>
      <c r="S5972" s="124"/>
    </row>
    <row r="5973" spans="13:19" x14ac:dyDescent="0.25">
      <c r="M5973" s="8"/>
      <c r="N5973" s="124"/>
      <c r="O5973" s="124"/>
      <c r="P5973" s="124"/>
      <c r="Q5973" s="124"/>
      <c r="R5973" s="124"/>
      <c r="S5973" s="124"/>
    </row>
    <row r="5974" spans="13:19" x14ac:dyDescent="0.25">
      <c r="M5974" s="8"/>
      <c r="N5974" s="124"/>
      <c r="O5974" s="124"/>
      <c r="P5974" s="124"/>
      <c r="Q5974" s="124"/>
      <c r="R5974" s="124"/>
      <c r="S5974" s="124"/>
    </row>
    <row r="5975" spans="13:19" x14ac:dyDescent="0.25">
      <c r="M5975" s="8"/>
      <c r="N5975" s="124"/>
      <c r="O5975" s="124"/>
      <c r="P5975" s="124"/>
      <c r="Q5975" s="124"/>
      <c r="R5975" s="124"/>
      <c r="S5975" s="124"/>
    </row>
    <row r="5976" spans="13:19" x14ac:dyDescent="0.25">
      <c r="M5976" s="8"/>
      <c r="N5976" s="124"/>
      <c r="O5976" s="124"/>
      <c r="P5976" s="124"/>
      <c r="Q5976" s="124"/>
      <c r="R5976" s="124"/>
      <c r="S5976" s="124"/>
    </row>
    <row r="5977" spans="13:19" x14ac:dyDescent="0.25">
      <c r="M5977" s="8"/>
      <c r="N5977" s="124"/>
      <c r="O5977" s="124"/>
      <c r="P5977" s="124"/>
      <c r="Q5977" s="124"/>
      <c r="R5977" s="124"/>
      <c r="S5977" s="124"/>
    </row>
    <row r="5978" spans="13:19" x14ac:dyDescent="0.25">
      <c r="M5978" s="8"/>
      <c r="N5978" s="124"/>
      <c r="O5978" s="124"/>
      <c r="P5978" s="124"/>
      <c r="Q5978" s="124"/>
      <c r="R5978" s="124"/>
      <c r="S5978" s="124"/>
    </row>
    <row r="5979" spans="13:19" x14ac:dyDescent="0.25">
      <c r="M5979" s="8"/>
      <c r="N5979" s="124"/>
      <c r="O5979" s="124"/>
      <c r="P5979" s="124"/>
      <c r="Q5979" s="124"/>
      <c r="R5979" s="124"/>
      <c r="S5979" s="124"/>
    </row>
    <row r="5980" spans="13:19" x14ac:dyDescent="0.25">
      <c r="M5980" s="8"/>
      <c r="N5980" s="124"/>
      <c r="O5980" s="124"/>
      <c r="P5980" s="124"/>
      <c r="Q5980" s="124"/>
      <c r="R5980" s="124"/>
      <c r="S5980" s="124"/>
    </row>
    <row r="5981" spans="13:19" x14ac:dyDescent="0.25">
      <c r="M5981" s="8"/>
      <c r="N5981" s="124"/>
      <c r="O5981" s="124"/>
      <c r="P5981" s="124"/>
      <c r="Q5981" s="124"/>
      <c r="R5981" s="124"/>
      <c r="S5981" s="124"/>
    </row>
    <row r="5982" spans="13:19" x14ac:dyDescent="0.25">
      <c r="M5982" s="8"/>
      <c r="N5982" s="124"/>
      <c r="O5982" s="124"/>
      <c r="P5982" s="124"/>
      <c r="Q5982" s="124"/>
      <c r="R5982" s="124"/>
      <c r="S5982" s="124"/>
    </row>
    <row r="5983" spans="13:19" x14ac:dyDescent="0.25">
      <c r="M5983" s="8"/>
      <c r="N5983" s="124"/>
      <c r="O5983" s="124"/>
      <c r="P5983" s="124"/>
      <c r="Q5983" s="124"/>
      <c r="R5983" s="124"/>
      <c r="S5983" s="124"/>
    </row>
    <row r="5984" spans="13:19" x14ac:dyDescent="0.25">
      <c r="M5984" s="8"/>
      <c r="N5984" s="124"/>
      <c r="O5984" s="124"/>
      <c r="P5984" s="124"/>
      <c r="Q5984" s="124"/>
      <c r="R5984" s="124"/>
      <c r="S5984" s="124"/>
    </row>
    <row r="5985" spans="13:19" x14ac:dyDescent="0.25">
      <c r="M5985" s="8"/>
      <c r="N5985" s="124"/>
      <c r="O5985" s="124"/>
      <c r="P5985" s="124"/>
      <c r="Q5985" s="124"/>
      <c r="R5985" s="124"/>
      <c r="S5985" s="124"/>
    </row>
    <row r="5986" spans="13:19" x14ac:dyDescent="0.25">
      <c r="M5986" s="8"/>
      <c r="N5986" s="124"/>
      <c r="O5986" s="124"/>
      <c r="P5986" s="124"/>
      <c r="Q5986" s="124"/>
      <c r="R5986" s="124"/>
      <c r="S5986" s="124"/>
    </row>
    <row r="5987" spans="13:19" x14ac:dyDescent="0.25">
      <c r="M5987" s="8"/>
      <c r="N5987" s="124"/>
      <c r="O5987" s="124"/>
      <c r="P5987" s="124"/>
      <c r="Q5987" s="124"/>
      <c r="R5987" s="124"/>
      <c r="S5987" s="124"/>
    </row>
    <row r="5988" spans="13:19" x14ac:dyDescent="0.25">
      <c r="M5988" s="8"/>
      <c r="N5988" s="124"/>
      <c r="O5988" s="124"/>
      <c r="P5988" s="124"/>
      <c r="Q5988" s="124"/>
      <c r="R5988" s="124"/>
      <c r="S5988" s="124"/>
    </row>
    <row r="5989" spans="13:19" x14ac:dyDescent="0.25">
      <c r="M5989" s="8"/>
      <c r="N5989" s="124"/>
      <c r="O5989" s="124"/>
      <c r="P5989" s="124"/>
      <c r="Q5989" s="124"/>
      <c r="R5989" s="124"/>
      <c r="S5989" s="124"/>
    </row>
    <row r="5990" spans="13:19" x14ac:dyDescent="0.25">
      <c r="M5990" s="8"/>
      <c r="N5990" s="124"/>
      <c r="O5990" s="124"/>
      <c r="P5990" s="124"/>
      <c r="Q5990" s="124"/>
      <c r="R5990" s="124"/>
      <c r="S5990" s="124"/>
    </row>
    <row r="5991" spans="13:19" x14ac:dyDescent="0.25">
      <c r="M5991" s="8"/>
      <c r="N5991" s="124"/>
      <c r="O5991" s="124"/>
      <c r="P5991" s="124"/>
      <c r="Q5991" s="124"/>
      <c r="R5991" s="124"/>
      <c r="S5991" s="124"/>
    </row>
    <row r="5992" spans="13:19" x14ac:dyDescent="0.25">
      <c r="M5992" s="8"/>
      <c r="N5992" s="124"/>
      <c r="O5992" s="124"/>
      <c r="P5992" s="124"/>
      <c r="Q5992" s="124"/>
      <c r="R5992" s="124"/>
      <c r="S5992" s="124"/>
    </row>
    <row r="5993" spans="13:19" x14ac:dyDescent="0.25">
      <c r="M5993" s="8"/>
      <c r="N5993" s="124"/>
      <c r="O5993" s="124"/>
      <c r="P5993" s="124"/>
      <c r="Q5993" s="124"/>
      <c r="R5993" s="124"/>
      <c r="S5993" s="124"/>
    </row>
    <row r="5994" spans="13:19" x14ac:dyDescent="0.25">
      <c r="M5994" s="8"/>
      <c r="N5994" s="124"/>
      <c r="O5994" s="124"/>
      <c r="P5994" s="124"/>
      <c r="Q5994" s="124"/>
      <c r="R5994" s="124"/>
      <c r="S5994" s="124"/>
    </row>
    <row r="5995" spans="13:19" x14ac:dyDescent="0.25">
      <c r="M5995" s="8"/>
      <c r="N5995" s="124"/>
      <c r="O5995" s="124"/>
      <c r="P5995" s="124"/>
      <c r="Q5995" s="124"/>
      <c r="R5995" s="124"/>
      <c r="S5995" s="124"/>
    </row>
    <row r="5996" spans="13:19" x14ac:dyDescent="0.25">
      <c r="M5996" s="8"/>
      <c r="N5996" s="124"/>
      <c r="O5996" s="124"/>
      <c r="P5996" s="124"/>
      <c r="Q5996" s="124"/>
      <c r="R5996" s="124"/>
      <c r="S5996" s="124"/>
    </row>
    <row r="5997" spans="13:19" x14ac:dyDescent="0.25">
      <c r="M5997" s="8"/>
      <c r="N5997" s="124"/>
      <c r="O5997" s="124"/>
      <c r="P5997" s="124"/>
      <c r="Q5997" s="124"/>
      <c r="R5997" s="124"/>
      <c r="S5997" s="124"/>
    </row>
    <row r="5998" spans="13:19" x14ac:dyDescent="0.25">
      <c r="M5998" s="8"/>
      <c r="N5998" s="124"/>
      <c r="O5998" s="124"/>
      <c r="P5998" s="124"/>
      <c r="Q5998" s="124"/>
      <c r="R5998" s="124"/>
      <c r="S5998" s="124"/>
    </row>
    <row r="5999" spans="13:19" x14ac:dyDescent="0.25">
      <c r="M5999" s="8"/>
      <c r="N5999" s="124"/>
      <c r="O5999" s="124"/>
      <c r="P5999" s="124"/>
      <c r="Q5999" s="124"/>
      <c r="R5999" s="124"/>
      <c r="S5999" s="124"/>
    </row>
    <row r="6000" spans="13:19" x14ac:dyDescent="0.25">
      <c r="M6000" s="8"/>
      <c r="N6000" s="124"/>
      <c r="O6000" s="124"/>
      <c r="P6000" s="124"/>
      <c r="Q6000" s="124"/>
      <c r="R6000" s="124"/>
      <c r="S6000" s="124"/>
    </row>
    <row r="6001" spans="13:19" x14ac:dyDescent="0.25">
      <c r="M6001" s="8"/>
      <c r="N6001" s="124"/>
      <c r="O6001" s="124"/>
      <c r="P6001" s="124"/>
      <c r="Q6001" s="124"/>
      <c r="R6001" s="124"/>
      <c r="S6001" s="124"/>
    </row>
    <row r="6002" spans="13:19" x14ac:dyDescent="0.25">
      <c r="M6002" s="8"/>
      <c r="N6002" s="124"/>
      <c r="O6002" s="124"/>
      <c r="P6002" s="124"/>
      <c r="Q6002" s="124"/>
      <c r="R6002" s="124"/>
      <c r="S6002" s="124"/>
    </row>
    <row r="6003" spans="13:19" x14ac:dyDescent="0.25">
      <c r="M6003" s="8"/>
      <c r="N6003" s="124"/>
      <c r="O6003" s="124"/>
      <c r="P6003" s="124"/>
      <c r="Q6003" s="124"/>
      <c r="R6003" s="124"/>
      <c r="S6003" s="124"/>
    </row>
    <row r="6004" spans="13:19" x14ac:dyDescent="0.25">
      <c r="M6004" s="8"/>
      <c r="N6004" s="124"/>
      <c r="O6004" s="124"/>
      <c r="P6004" s="124"/>
      <c r="Q6004" s="124"/>
      <c r="R6004" s="124"/>
      <c r="S6004" s="124"/>
    </row>
    <row r="6005" spans="13:19" x14ac:dyDescent="0.25">
      <c r="M6005" s="8"/>
      <c r="N6005" s="124"/>
      <c r="O6005" s="124"/>
      <c r="P6005" s="124"/>
      <c r="Q6005" s="124"/>
      <c r="R6005" s="124"/>
      <c r="S6005" s="124"/>
    </row>
    <row r="6006" spans="13:19" x14ac:dyDescent="0.25">
      <c r="M6006" s="8"/>
      <c r="N6006" s="124"/>
      <c r="O6006" s="124"/>
      <c r="P6006" s="124"/>
      <c r="Q6006" s="124"/>
      <c r="R6006" s="124"/>
      <c r="S6006" s="124"/>
    </row>
    <row r="6007" spans="13:19" x14ac:dyDescent="0.25">
      <c r="M6007" s="8"/>
      <c r="N6007" s="124"/>
      <c r="O6007" s="124"/>
      <c r="P6007" s="124"/>
      <c r="Q6007" s="124"/>
      <c r="R6007" s="124"/>
      <c r="S6007" s="124"/>
    </row>
    <row r="6008" spans="13:19" x14ac:dyDescent="0.25">
      <c r="M6008" s="8"/>
      <c r="N6008" s="124"/>
      <c r="O6008" s="124"/>
      <c r="P6008" s="124"/>
      <c r="Q6008" s="124"/>
      <c r="R6008" s="124"/>
      <c r="S6008" s="124"/>
    </row>
    <row r="6009" spans="13:19" x14ac:dyDescent="0.25">
      <c r="M6009" s="8"/>
      <c r="N6009" s="124"/>
      <c r="O6009" s="124"/>
      <c r="P6009" s="124"/>
      <c r="Q6009" s="124"/>
      <c r="R6009" s="124"/>
      <c r="S6009" s="124"/>
    </row>
    <row r="6010" spans="13:19" x14ac:dyDescent="0.25">
      <c r="M6010" s="8"/>
      <c r="N6010" s="124"/>
      <c r="O6010" s="124"/>
      <c r="P6010" s="124"/>
      <c r="Q6010" s="124"/>
      <c r="R6010" s="124"/>
      <c r="S6010" s="124"/>
    </row>
    <row r="6011" spans="13:19" x14ac:dyDescent="0.25">
      <c r="M6011" s="8"/>
      <c r="N6011" s="124"/>
      <c r="O6011" s="124"/>
      <c r="P6011" s="124"/>
      <c r="Q6011" s="124"/>
      <c r="R6011" s="124"/>
      <c r="S6011" s="124"/>
    </row>
    <row r="6012" spans="13:19" x14ac:dyDescent="0.25">
      <c r="M6012" s="8"/>
      <c r="N6012" s="124"/>
      <c r="O6012" s="124"/>
      <c r="P6012" s="124"/>
      <c r="Q6012" s="124"/>
      <c r="R6012" s="124"/>
      <c r="S6012" s="124"/>
    </row>
    <row r="6013" spans="13:19" x14ac:dyDescent="0.25">
      <c r="M6013" s="8"/>
      <c r="N6013" s="124"/>
      <c r="O6013" s="124"/>
      <c r="P6013" s="124"/>
      <c r="Q6013" s="124"/>
      <c r="R6013" s="124"/>
      <c r="S6013" s="124"/>
    </row>
    <row r="6014" spans="13:19" x14ac:dyDescent="0.25">
      <c r="M6014" s="8"/>
      <c r="N6014" s="124"/>
      <c r="O6014" s="124"/>
      <c r="P6014" s="124"/>
      <c r="Q6014" s="124"/>
      <c r="R6014" s="124"/>
      <c r="S6014" s="124"/>
    </row>
    <row r="6015" spans="13:19" x14ac:dyDescent="0.25">
      <c r="M6015" s="8"/>
      <c r="N6015" s="124"/>
      <c r="O6015" s="124"/>
      <c r="P6015" s="124"/>
      <c r="Q6015" s="124"/>
      <c r="R6015" s="124"/>
      <c r="S6015" s="124"/>
    </row>
    <row r="6016" spans="13:19" x14ac:dyDescent="0.25">
      <c r="M6016" s="8"/>
      <c r="N6016" s="124"/>
      <c r="O6016" s="124"/>
      <c r="P6016" s="124"/>
      <c r="Q6016" s="124"/>
      <c r="R6016" s="124"/>
      <c r="S6016" s="124"/>
    </row>
    <row r="6017" spans="13:19" x14ac:dyDescent="0.25">
      <c r="M6017" s="8"/>
      <c r="N6017" s="124"/>
      <c r="O6017" s="124"/>
      <c r="P6017" s="124"/>
      <c r="Q6017" s="124"/>
      <c r="R6017" s="124"/>
      <c r="S6017" s="124"/>
    </row>
    <row r="6018" spans="13:19" x14ac:dyDescent="0.25">
      <c r="M6018" s="8"/>
      <c r="N6018" s="124"/>
      <c r="O6018" s="124"/>
      <c r="P6018" s="124"/>
      <c r="Q6018" s="124"/>
      <c r="R6018" s="124"/>
      <c r="S6018" s="124"/>
    </row>
    <row r="6019" spans="13:19" x14ac:dyDescent="0.25">
      <c r="M6019" s="8"/>
      <c r="N6019" s="124"/>
      <c r="O6019" s="124"/>
      <c r="P6019" s="124"/>
      <c r="Q6019" s="124"/>
      <c r="R6019" s="124"/>
      <c r="S6019" s="124"/>
    </row>
    <row r="6020" spans="13:19" x14ac:dyDescent="0.25">
      <c r="M6020" s="8"/>
      <c r="N6020" s="124"/>
      <c r="O6020" s="124"/>
      <c r="P6020" s="124"/>
      <c r="Q6020" s="124"/>
      <c r="R6020" s="124"/>
      <c r="S6020" s="124"/>
    </row>
    <row r="6021" spans="13:19" x14ac:dyDescent="0.25">
      <c r="M6021" s="8"/>
      <c r="N6021" s="124"/>
      <c r="O6021" s="124"/>
      <c r="P6021" s="124"/>
      <c r="Q6021" s="124"/>
      <c r="R6021" s="124"/>
      <c r="S6021" s="124"/>
    </row>
    <row r="6022" spans="13:19" x14ac:dyDescent="0.25">
      <c r="M6022" s="8"/>
      <c r="N6022" s="124"/>
      <c r="O6022" s="124"/>
      <c r="P6022" s="124"/>
      <c r="Q6022" s="124"/>
      <c r="R6022" s="124"/>
      <c r="S6022" s="124"/>
    </row>
    <row r="6023" spans="13:19" x14ac:dyDescent="0.25">
      <c r="M6023" s="8"/>
      <c r="N6023" s="124"/>
      <c r="O6023" s="124"/>
      <c r="P6023" s="124"/>
      <c r="Q6023" s="124"/>
      <c r="R6023" s="124"/>
      <c r="S6023" s="124"/>
    </row>
    <row r="6024" spans="13:19" x14ac:dyDescent="0.25">
      <c r="M6024" s="8"/>
      <c r="N6024" s="124"/>
      <c r="O6024" s="124"/>
      <c r="P6024" s="124"/>
      <c r="Q6024" s="124"/>
      <c r="R6024" s="124"/>
      <c r="S6024" s="124"/>
    </row>
    <row r="6025" spans="13:19" x14ac:dyDescent="0.25">
      <c r="M6025" s="8"/>
      <c r="N6025" s="124"/>
      <c r="O6025" s="124"/>
      <c r="P6025" s="124"/>
      <c r="Q6025" s="124"/>
      <c r="R6025" s="124"/>
      <c r="S6025" s="124"/>
    </row>
    <row r="6026" spans="13:19" x14ac:dyDescent="0.25">
      <c r="M6026" s="8"/>
      <c r="N6026" s="124"/>
      <c r="O6026" s="124"/>
      <c r="P6026" s="124"/>
      <c r="Q6026" s="124"/>
      <c r="R6026" s="124"/>
      <c r="S6026" s="124"/>
    </row>
    <row r="6027" spans="13:19" x14ac:dyDescent="0.25">
      <c r="M6027" s="8"/>
      <c r="N6027" s="124"/>
      <c r="O6027" s="124"/>
      <c r="P6027" s="124"/>
      <c r="Q6027" s="124"/>
      <c r="R6027" s="124"/>
      <c r="S6027" s="124"/>
    </row>
    <row r="6028" spans="13:19" x14ac:dyDescent="0.25">
      <c r="M6028" s="8"/>
      <c r="N6028" s="124"/>
      <c r="O6028" s="124"/>
      <c r="P6028" s="124"/>
      <c r="Q6028" s="124"/>
      <c r="R6028" s="124"/>
      <c r="S6028" s="124"/>
    </row>
    <row r="6029" spans="13:19" x14ac:dyDescent="0.25">
      <c r="M6029" s="8"/>
      <c r="N6029" s="124"/>
      <c r="O6029" s="124"/>
      <c r="P6029" s="124"/>
      <c r="Q6029" s="124"/>
      <c r="R6029" s="124"/>
      <c r="S6029" s="124"/>
    </row>
    <row r="6030" spans="13:19" x14ac:dyDescent="0.25">
      <c r="M6030" s="8"/>
      <c r="N6030" s="124"/>
      <c r="O6030" s="124"/>
      <c r="P6030" s="124"/>
      <c r="Q6030" s="124"/>
      <c r="R6030" s="124"/>
      <c r="S6030" s="124"/>
    </row>
    <row r="6031" spans="13:19" x14ac:dyDescent="0.25">
      <c r="M6031" s="8"/>
      <c r="N6031" s="124"/>
      <c r="O6031" s="124"/>
      <c r="P6031" s="124"/>
      <c r="Q6031" s="124"/>
      <c r="R6031" s="124"/>
      <c r="S6031" s="124"/>
    </row>
    <row r="6032" spans="13:19" x14ac:dyDescent="0.25">
      <c r="M6032" s="8"/>
      <c r="N6032" s="124"/>
      <c r="O6032" s="124"/>
      <c r="P6032" s="124"/>
      <c r="Q6032" s="124"/>
      <c r="R6032" s="124"/>
      <c r="S6032" s="124"/>
    </row>
    <row r="6033" spans="13:19" x14ac:dyDescent="0.25">
      <c r="M6033" s="8"/>
      <c r="N6033" s="124"/>
      <c r="O6033" s="124"/>
      <c r="P6033" s="124"/>
      <c r="Q6033" s="124"/>
      <c r="R6033" s="124"/>
      <c r="S6033" s="124"/>
    </row>
    <row r="6034" spans="13:19" x14ac:dyDescent="0.25">
      <c r="M6034" s="8"/>
      <c r="N6034" s="124"/>
      <c r="O6034" s="124"/>
      <c r="P6034" s="124"/>
      <c r="Q6034" s="124"/>
      <c r="R6034" s="124"/>
      <c r="S6034" s="124"/>
    </row>
    <row r="6035" spans="13:19" x14ac:dyDescent="0.25">
      <c r="M6035" s="8"/>
      <c r="N6035" s="124"/>
      <c r="O6035" s="124"/>
      <c r="P6035" s="124"/>
      <c r="Q6035" s="124"/>
      <c r="R6035" s="124"/>
      <c r="S6035" s="124"/>
    </row>
    <row r="6036" spans="13:19" x14ac:dyDescent="0.25">
      <c r="M6036" s="8"/>
      <c r="N6036" s="124"/>
      <c r="O6036" s="124"/>
      <c r="P6036" s="124"/>
      <c r="Q6036" s="124"/>
      <c r="R6036" s="124"/>
      <c r="S6036" s="124"/>
    </row>
    <row r="6037" spans="13:19" x14ac:dyDescent="0.25">
      <c r="M6037" s="8"/>
      <c r="N6037" s="124"/>
      <c r="O6037" s="124"/>
      <c r="P6037" s="124"/>
      <c r="Q6037" s="124"/>
      <c r="R6037" s="124"/>
      <c r="S6037" s="124"/>
    </row>
    <row r="6038" spans="13:19" x14ac:dyDescent="0.25">
      <c r="M6038" s="8"/>
      <c r="N6038" s="124"/>
      <c r="O6038" s="124"/>
      <c r="P6038" s="124"/>
      <c r="Q6038" s="124"/>
      <c r="R6038" s="124"/>
      <c r="S6038" s="124"/>
    </row>
    <row r="6039" spans="13:19" x14ac:dyDescent="0.25">
      <c r="M6039" s="8"/>
      <c r="N6039" s="124"/>
      <c r="O6039" s="124"/>
      <c r="P6039" s="124"/>
      <c r="Q6039" s="124"/>
      <c r="R6039" s="124"/>
      <c r="S6039" s="124"/>
    </row>
    <row r="6040" spans="13:19" x14ac:dyDescent="0.25">
      <c r="M6040" s="8"/>
      <c r="N6040" s="124"/>
      <c r="O6040" s="124"/>
      <c r="P6040" s="124"/>
      <c r="Q6040" s="124"/>
      <c r="R6040" s="124"/>
      <c r="S6040" s="124"/>
    </row>
    <row r="6041" spans="13:19" x14ac:dyDescent="0.25">
      <c r="M6041" s="8"/>
      <c r="N6041" s="124"/>
      <c r="O6041" s="124"/>
      <c r="P6041" s="124"/>
      <c r="Q6041" s="124"/>
      <c r="R6041" s="124"/>
      <c r="S6041" s="124"/>
    </row>
    <row r="6042" spans="13:19" x14ac:dyDescent="0.25">
      <c r="M6042" s="8"/>
      <c r="N6042" s="124"/>
      <c r="O6042" s="124"/>
      <c r="P6042" s="124"/>
      <c r="Q6042" s="124"/>
      <c r="R6042" s="124"/>
      <c r="S6042" s="124"/>
    </row>
    <row r="6043" spans="13:19" x14ac:dyDescent="0.25">
      <c r="M6043" s="8"/>
      <c r="N6043" s="124"/>
      <c r="O6043" s="124"/>
      <c r="P6043" s="124"/>
      <c r="Q6043" s="124"/>
      <c r="R6043" s="124"/>
      <c r="S6043" s="124"/>
    </row>
    <row r="6044" spans="13:19" x14ac:dyDescent="0.25">
      <c r="M6044" s="8"/>
      <c r="N6044" s="124"/>
      <c r="O6044" s="124"/>
      <c r="P6044" s="124"/>
      <c r="Q6044" s="124"/>
      <c r="R6044" s="124"/>
      <c r="S6044" s="124"/>
    </row>
    <row r="6045" spans="13:19" x14ac:dyDescent="0.25">
      <c r="M6045" s="8"/>
      <c r="N6045" s="124"/>
      <c r="O6045" s="124"/>
      <c r="P6045" s="124"/>
      <c r="Q6045" s="124"/>
      <c r="R6045" s="124"/>
      <c r="S6045" s="124"/>
    </row>
    <row r="6046" spans="13:19" x14ac:dyDescent="0.25">
      <c r="M6046" s="8"/>
      <c r="N6046" s="124"/>
      <c r="O6046" s="124"/>
      <c r="P6046" s="124"/>
      <c r="Q6046" s="124"/>
      <c r="R6046" s="124"/>
      <c r="S6046" s="124"/>
    </row>
    <row r="6047" spans="13:19" x14ac:dyDescent="0.25">
      <c r="M6047" s="8"/>
      <c r="N6047" s="124"/>
      <c r="O6047" s="124"/>
      <c r="P6047" s="124"/>
      <c r="Q6047" s="124"/>
      <c r="R6047" s="124"/>
      <c r="S6047" s="124"/>
    </row>
    <row r="6048" spans="13:19" x14ac:dyDescent="0.25">
      <c r="M6048" s="8"/>
      <c r="N6048" s="124"/>
      <c r="O6048" s="124"/>
      <c r="P6048" s="124"/>
      <c r="Q6048" s="124"/>
      <c r="R6048" s="124"/>
      <c r="S6048" s="124"/>
    </row>
    <row r="6049" spans="13:19" x14ac:dyDescent="0.25">
      <c r="M6049" s="8"/>
      <c r="N6049" s="124"/>
      <c r="O6049" s="124"/>
      <c r="P6049" s="124"/>
      <c r="Q6049" s="124"/>
      <c r="R6049" s="124"/>
      <c r="S6049" s="124"/>
    </row>
    <row r="6050" spans="13:19" x14ac:dyDescent="0.25">
      <c r="M6050" s="8"/>
      <c r="N6050" s="124"/>
      <c r="O6050" s="124"/>
      <c r="P6050" s="124"/>
      <c r="Q6050" s="124"/>
      <c r="R6050" s="124"/>
      <c r="S6050" s="124"/>
    </row>
    <row r="6051" spans="13:19" x14ac:dyDescent="0.25">
      <c r="M6051" s="8"/>
      <c r="N6051" s="124"/>
      <c r="O6051" s="124"/>
      <c r="P6051" s="124"/>
      <c r="Q6051" s="124"/>
      <c r="R6051" s="124"/>
      <c r="S6051" s="124"/>
    </row>
    <row r="6052" spans="13:19" x14ac:dyDescent="0.25">
      <c r="M6052" s="8"/>
      <c r="N6052" s="124"/>
      <c r="O6052" s="124"/>
      <c r="P6052" s="124"/>
      <c r="Q6052" s="124"/>
      <c r="R6052" s="124"/>
      <c r="S6052" s="124"/>
    </row>
    <row r="6053" spans="13:19" x14ac:dyDescent="0.25">
      <c r="M6053" s="8"/>
      <c r="N6053" s="124"/>
      <c r="O6053" s="124"/>
      <c r="P6053" s="124"/>
      <c r="Q6053" s="124"/>
      <c r="R6053" s="124"/>
      <c r="S6053" s="124"/>
    </row>
    <row r="6054" spans="13:19" x14ac:dyDescent="0.25">
      <c r="M6054" s="8"/>
      <c r="N6054" s="124"/>
      <c r="O6054" s="124"/>
      <c r="P6054" s="124"/>
      <c r="Q6054" s="124"/>
      <c r="R6054" s="124"/>
      <c r="S6054" s="124"/>
    </row>
    <row r="6055" spans="13:19" x14ac:dyDescent="0.25">
      <c r="M6055" s="8"/>
      <c r="N6055" s="124"/>
      <c r="O6055" s="124"/>
      <c r="P6055" s="124"/>
      <c r="Q6055" s="124"/>
      <c r="R6055" s="124"/>
      <c r="S6055" s="124"/>
    </row>
    <row r="6056" spans="13:19" x14ac:dyDescent="0.25">
      <c r="M6056" s="8"/>
      <c r="N6056" s="124"/>
      <c r="O6056" s="124"/>
      <c r="P6056" s="124"/>
      <c r="Q6056" s="124"/>
      <c r="R6056" s="124"/>
      <c r="S6056" s="124"/>
    </row>
    <row r="6057" spans="13:19" x14ac:dyDescent="0.25">
      <c r="M6057" s="8"/>
      <c r="N6057" s="124"/>
      <c r="O6057" s="124"/>
      <c r="P6057" s="124"/>
      <c r="Q6057" s="124"/>
      <c r="R6057" s="124"/>
      <c r="S6057" s="124"/>
    </row>
    <row r="6058" spans="13:19" x14ac:dyDescent="0.25">
      <c r="M6058" s="8"/>
      <c r="N6058" s="124"/>
      <c r="O6058" s="124"/>
      <c r="P6058" s="124"/>
      <c r="Q6058" s="124"/>
      <c r="R6058" s="124"/>
      <c r="S6058" s="124"/>
    </row>
    <row r="6059" spans="13:19" x14ac:dyDescent="0.25">
      <c r="M6059" s="8"/>
      <c r="N6059" s="124"/>
      <c r="O6059" s="124"/>
      <c r="P6059" s="124"/>
      <c r="Q6059" s="124"/>
      <c r="R6059" s="124"/>
      <c r="S6059" s="124"/>
    </row>
    <row r="6060" spans="13:19" x14ac:dyDescent="0.25">
      <c r="M6060" s="8"/>
      <c r="N6060" s="124"/>
      <c r="O6060" s="124"/>
      <c r="P6060" s="124"/>
      <c r="Q6060" s="124"/>
      <c r="R6060" s="124"/>
      <c r="S6060" s="124"/>
    </row>
    <row r="6061" spans="13:19" x14ac:dyDescent="0.25">
      <c r="M6061" s="8"/>
      <c r="N6061" s="124"/>
      <c r="O6061" s="124"/>
      <c r="P6061" s="124"/>
      <c r="Q6061" s="124"/>
      <c r="R6061" s="124"/>
      <c r="S6061" s="124"/>
    </row>
    <row r="6062" spans="13:19" x14ac:dyDescent="0.25">
      <c r="M6062" s="8"/>
      <c r="N6062" s="124"/>
      <c r="O6062" s="124"/>
      <c r="P6062" s="124"/>
      <c r="Q6062" s="124"/>
      <c r="R6062" s="124"/>
      <c r="S6062" s="124"/>
    </row>
    <row r="6063" spans="13:19" x14ac:dyDescent="0.25">
      <c r="M6063" s="8"/>
      <c r="N6063" s="124"/>
      <c r="O6063" s="124"/>
      <c r="P6063" s="124"/>
      <c r="Q6063" s="124"/>
      <c r="R6063" s="124"/>
      <c r="S6063" s="124"/>
    </row>
    <row r="6064" spans="13:19" x14ac:dyDescent="0.25">
      <c r="M6064" s="8"/>
      <c r="N6064" s="124"/>
      <c r="O6064" s="124"/>
      <c r="P6064" s="124"/>
      <c r="Q6064" s="124"/>
      <c r="R6064" s="124"/>
      <c r="S6064" s="124"/>
    </row>
    <row r="6065" spans="13:19" x14ac:dyDescent="0.25">
      <c r="M6065" s="8"/>
      <c r="N6065" s="124"/>
      <c r="O6065" s="124"/>
      <c r="P6065" s="124"/>
      <c r="Q6065" s="124"/>
      <c r="R6065" s="124"/>
      <c r="S6065" s="124"/>
    </row>
    <row r="6066" spans="13:19" x14ac:dyDescent="0.25">
      <c r="M6066" s="8"/>
      <c r="N6066" s="124"/>
      <c r="O6066" s="124"/>
      <c r="P6066" s="124"/>
      <c r="Q6066" s="124"/>
      <c r="R6066" s="124"/>
      <c r="S6066" s="124"/>
    </row>
    <row r="6067" spans="13:19" x14ac:dyDescent="0.25">
      <c r="M6067" s="8"/>
      <c r="N6067" s="124"/>
      <c r="O6067" s="124"/>
      <c r="P6067" s="124"/>
      <c r="Q6067" s="124"/>
      <c r="R6067" s="124"/>
      <c r="S6067" s="124"/>
    </row>
    <row r="6068" spans="13:19" x14ac:dyDescent="0.25">
      <c r="M6068" s="8"/>
      <c r="N6068" s="124"/>
      <c r="O6068" s="124"/>
      <c r="P6068" s="124"/>
      <c r="Q6068" s="124"/>
      <c r="R6068" s="124"/>
      <c r="S6068" s="124"/>
    </row>
    <row r="6069" spans="13:19" x14ac:dyDescent="0.25">
      <c r="M6069" s="8"/>
      <c r="N6069" s="124"/>
      <c r="O6069" s="124"/>
      <c r="P6069" s="124"/>
      <c r="Q6069" s="124"/>
      <c r="R6069" s="124"/>
      <c r="S6069" s="124"/>
    </row>
    <row r="6070" spans="13:19" x14ac:dyDescent="0.25">
      <c r="M6070" s="8"/>
      <c r="N6070" s="124"/>
      <c r="O6070" s="124"/>
      <c r="P6070" s="124"/>
      <c r="Q6070" s="124"/>
      <c r="R6070" s="124"/>
      <c r="S6070" s="124"/>
    </row>
    <row r="6071" spans="13:19" x14ac:dyDescent="0.25">
      <c r="M6071" s="8"/>
      <c r="N6071" s="124"/>
      <c r="O6071" s="124"/>
      <c r="P6071" s="124"/>
      <c r="Q6071" s="124"/>
      <c r="R6071" s="124"/>
      <c r="S6071" s="124"/>
    </row>
    <row r="6072" spans="13:19" x14ac:dyDescent="0.25">
      <c r="M6072" s="8"/>
      <c r="N6072" s="124"/>
      <c r="O6072" s="124"/>
      <c r="P6072" s="124"/>
      <c r="Q6072" s="124"/>
      <c r="R6072" s="124"/>
      <c r="S6072" s="124"/>
    </row>
    <row r="6073" spans="13:19" x14ac:dyDescent="0.25">
      <c r="M6073" s="8"/>
      <c r="N6073" s="124"/>
      <c r="O6073" s="124"/>
      <c r="P6073" s="124"/>
      <c r="Q6073" s="124"/>
      <c r="R6073" s="124"/>
      <c r="S6073" s="124"/>
    </row>
    <row r="6074" spans="13:19" x14ac:dyDescent="0.25">
      <c r="M6074" s="8"/>
      <c r="N6074" s="124"/>
      <c r="O6074" s="124"/>
      <c r="P6074" s="124"/>
      <c r="Q6074" s="124"/>
      <c r="R6074" s="124"/>
      <c r="S6074" s="124"/>
    </row>
    <row r="6075" spans="13:19" x14ac:dyDescent="0.25">
      <c r="M6075" s="8"/>
      <c r="N6075" s="124"/>
      <c r="O6075" s="124"/>
      <c r="P6075" s="124"/>
      <c r="Q6075" s="124"/>
      <c r="R6075" s="124"/>
      <c r="S6075" s="124"/>
    </row>
    <row r="6076" spans="13:19" x14ac:dyDescent="0.25">
      <c r="M6076" s="8"/>
      <c r="N6076" s="124"/>
      <c r="O6076" s="124"/>
      <c r="P6076" s="124"/>
      <c r="Q6076" s="124"/>
      <c r="R6076" s="124"/>
      <c r="S6076" s="124"/>
    </row>
    <row r="6077" spans="13:19" x14ac:dyDescent="0.25">
      <c r="M6077" s="8"/>
      <c r="N6077" s="124"/>
      <c r="O6077" s="124"/>
      <c r="P6077" s="124"/>
      <c r="Q6077" s="124"/>
      <c r="R6077" s="124"/>
      <c r="S6077" s="124"/>
    </row>
    <row r="6078" spans="13:19" x14ac:dyDescent="0.25">
      <c r="M6078" s="8"/>
      <c r="N6078" s="124"/>
      <c r="O6078" s="124"/>
      <c r="P6078" s="124"/>
      <c r="Q6078" s="124"/>
      <c r="R6078" s="124"/>
      <c r="S6078" s="124"/>
    </row>
    <row r="6079" spans="13:19" x14ac:dyDescent="0.25">
      <c r="M6079" s="8"/>
      <c r="N6079" s="124"/>
      <c r="O6079" s="124"/>
      <c r="P6079" s="124"/>
      <c r="Q6079" s="124"/>
      <c r="R6079" s="124"/>
      <c r="S6079" s="124"/>
    </row>
    <row r="6080" spans="13:19" x14ac:dyDescent="0.25">
      <c r="M6080" s="8"/>
      <c r="N6080" s="124"/>
      <c r="O6080" s="124"/>
      <c r="P6080" s="124"/>
      <c r="Q6080" s="124"/>
      <c r="R6080" s="124"/>
      <c r="S6080" s="124"/>
    </row>
    <row r="6081" spans="13:19" x14ac:dyDescent="0.25">
      <c r="M6081" s="8"/>
      <c r="N6081" s="124"/>
      <c r="O6081" s="124"/>
      <c r="P6081" s="124"/>
      <c r="Q6081" s="124"/>
      <c r="R6081" s="124"/>
      <c r="S6081" s="124"/>
    </row>
    <row r="6082" spans="13:19" x14ac:dyDescent="0.25">
      <c r="M6082" s="8"/>
      <c r="N6082" s="124"/>
      <c r="O6082" s="124"/>
      <c r="P6082" s="124"/>
      <c r="Q6082" s="124"/>
      <c r="R6082" s="124"/>
      <c r="S6082" s="124"/>
    </row>
    <row r="6083" spans="13:19" x14ac:dyDescent="0.25">
      <c r="M6083" s="8"/>
      <c r="N6083" s="124"/>
      <c r="O6083" s="124"/>
      <c r="P6083" s="124"/>
      <c r="Q6083" s="124"/>
      <c r="R6083" s="124"/>
      <c r="S6083" s="124"/>
    </row>
    <row r="6084" spans="13:19" x14ac:dyDescent="0.25">
      <c r="M6084" s="8"/>
      <c r="N6084" s="124"/>
      <c r="O6084" s="124"/>
      <c r="P6084" s="124"/>
      <c r="Q6084" s="124"/>
      <c r="R6084" s="124"/>
      <c r="S6084" s="124"/>
    </row>
    <row r="6085" spans="13:19" x14ac:dyDescent="0.25">
      <c r="M6085" s="8"/>
      <c r="N6085" s="124"/>
      <c r="O6085" s="124"/>
      <c r="P6085" s="124"/>
      <c r="Q6085" s="124"/>
      <c r="R6085" s="124"/>
      <c r="S6085" s="124"/>
    </row>
    <row r="6086" spans="13:19" x14ac:dyDescent="0.25">
      <c r="M6086" s="8"/>
      <c r="N6086" s="124"/>
      <c r="O6086" s="124"/>
      <c r="P6086" s="124"/>
      <c r="Q6086" s="124"/>
      <c r="R6086" s="124"/>
      <c r="S6086" s="124"/>
    </row>
    <row r="6087" spans="13:19" x14ac:dyDescent="0.25">
      <c r="M6087" s="8"/>
      <c r="N6087" s="124"/>
      <c r="O6087" s="124"/>
      <c r="P6087" s="124"/>
      <c r="Q6087" s="124"/>
      <c r="R6087" s="124"/>
      <c r="S6087" s="124"/>
    </row>
    <row r="6088" spans="13:19" x14ac:dyDescent="0.25">
      <c r="M6088" s="8"/>
      <c r="N6088" s="124"/>
      <c r="O6088" s="124"/>
      <c r="P6088" s="124"/>
      <c r="Q6088" s="124"/>
      <c r="R6088" s="124"/>
      <c r="S6088" s="124"/>
    </row>
    <row r="6089" spans="13:19" x14ac:dyDescent="0.25">
      <c r="M6089" s="8"/>
      <c r="N6089" s="124"/>
      <c r="O6089" s="124"/>
      <c r="P6089" s="124"/>
      <c r="Q6089" s="124"/>
      <c r="R6089" s="124"/>
      <c r="S6089" s="124"/>
    </row>
    <row r="6090" spans="13:19" x14ac:dyDescent="0.25">
      <c r="M6090" s="8"/>
      <c r="N6090" s="124"/>
      <c r="O6090" s="124"/>
      <c r="P6090" s="124"/>
      <c r="Q6090" s="124"/>
      <c r="R6090" s="124"/>
      <c r="S6090" s="124"/>
    </row>
    <row r="6091" spans="13:19" x14ac:dyDescent="0.25">
      <c r="M6091" s="8"/>
      <c r="N6091" s="124"/>
      <c r="O6091" s="124"/>
      <c r="P6091" s="124"/>
      <c r="Q6091" s="124"/>
      <c r="R6091" s="124"/>
      <c r="S6091" s="124"/>
    </row>
    <row r="6092" spans="13:19" x14ac:dyDescent="0.25">
      <c r="M6092" s="8"/>
      <c r="N6092" s="124"/>
      <c r="O6092" s="124"/>
      <c r="P6092" s="124"/>
      <c r="Q6092" s="124"/>
      <c r="R6092" s="124"/>
      <c r="S6092" s="124"/>
    </row>
    <row r="6093" spans="13:19" x14ac:dyDescent="0.25">
      <c r="M6093" s="8"/>
      <c r="N6093" s="124"/>
      <c r="O6093" s="124"/>
      <c r="P6093" s="124"/>
      <c r="Q6093" s="124"/>
      <c r="R6093" s="124"/>
      <c r="S6093" s="124"/>
    </row>
    <row r="6094" spans="13:19" x14ac:dyDescent="0.25">
      <c r="M6094" s="8"/>
      <c r="N6094" s="124"/>
      <c r="O6094" s="124"/>
      <c r="P6094" s="124"/>
      <c r="Q6094" s="124"/>
      <c r="R6094" s="124"/>
      <c r="S6094" s="124"/>
    </row>
    <row r="6095" spans="13:19" x14ac:dyDescent="0.25">
      <c r="M6095" s="8"/>
      <c r="N6095" s="124"/>
      <c r="O6095" s="124"/>
      <c r="P6095" s="124"/>
      <c r="Q6095" s="124"/>
      <c r="R6095" s="124"/>
      <c r="S6095" s="124"/>
    </row>
    <row r="6096" spans="13:19" x14ac:dyDescent="0.25">
      <c r="M6096" s="8"/>
      <c r="N6096" s="124"/>
      <c r="O6096" s="124"/>
      <c r="P6096" s="124"/>
      <c r="Q6096" s="124"/>
      <c r="R6096" s="124"/>
      <c r="S6096" s="124"/>
    </row>
    <row r="6097" spans="13:19" x14ac:dyDescent="0.25">
      <c r="M6097" s="8"/>
      <c r="N6097" s="124"/>
      <c r="O6097" s="124"/>
      <c r="P6097" s="124"/>
      <c r="Q6097" s="124"/>
      <c r="R6097" s="124"/>
      <c r="S6097" s="124"/>
    </row>
    <row r="6098" spans="13:19" x14ac:dyDescent="0.25">
      <c r="M6098" s="8"/>
      <c r="N6098" s="124"/>
      <c r="O6098" s="124"/>
      <c r="P6098" s="124"/>
      <c r="Q6098" s="124"/>
      <c r="R6098" s="124"/>
      <c r="S6098" s="124"/>
    </row>
    <row r="6099" spans="13:19" x14ac:dyDescent="0.25">
      <c r="M6099" s="8"/>
      <c r="N6099" s="124"/>
      <c r="O6099" s="124"/>
      <c r="P6099" s="124"/>
      <c r="Q6099" s="124"/>
      <c r="R6099" s="124"/>
      <c r="S6099" s="124"/>
    </row>
    <row r="6100" spans="13:19" x14ac:dyDescent="0.25">
      <c r="M6100" s="8"/>
      <c r="N6100" s="124"/>
      <c r="O6100" s="124"/>
      <c r="P6100" s="124"/>
      <c r="Q6100" s="124"/>
      <c r="R6100" s="124"/>
      <c r="S6100" s="124"/>
    </row>
    <row r="6101" spans="13:19" x14ac:dyDescent="0.25">
      <c r="M6101" s="8"/>
      <c r="N6101" s="124"/>
      <c r="O6101" s="124"/>
      <c r="P6101" s="124"/>
      <c r="Q6101" s="124"/>
      <c r="R6101" s="124"/>
      <c r="S6101" s="124"/>
    </row>
    <row r="6102" spans="13:19" x14ac:dyDescent="0.25">
      <c r="M6102" s="8"/>
      <c r="N6102" s="124"/>
      <c r="O6102" s="124"/>
      <c r="P6102" s="124"/>
      <c r="Q6102" s="124"/>
      <c r="R6102" s="124"/>
      <c r="S6102" s="124"/>
    </row>
    <row r="6103" spans="13:19" x14ac:dyDescent="0.25">
      <c r="M6103" s="8"/>
      <c r="N6103" s="124"/>
      <c r="O6103" s="124"/>
      <c r="P6103" s="124"/>
      <c r="Q6103" s="124"/>
      <c r="R6103" s="124"/>
      <c r="S6103" s="124"/>
    </row>
    <row r="6104" spans="13:19" x14ac:dyDescent="0.25">
      <c r="M6104" s="8"/>
      <c r="N6104" s="124"/>
      <c r="O6104" s="124"/>
      <c r="P6104" s="124"/>
      <c r="Q6104" s="124"/>
      <c r="R6104" s="124"/>
      <c r="S6104" s="124"/>
    </row>
    <row r="6105" spans="13:19" x14ac:dyDescent="0.25">
      <c r="M6105" s="8"/>
      <c r="N6105" s="124"/>
      <c r="O6105" s="124"/>
      <c r="P6105" s="124"/>
      <c r="Q6105" s="124"/>
      <c r="R6105" s="124"/>
      <c r="S6105" s="124"/>
    </row>
    <row r="6106" spans="13:19" x14ac:dyDescent="0.25">
      <c r="M6106" s="8"/>
      <c r="N6106" s="124"/>
      <c r="O6106" s="124"/>
      <c r="P6106" s="124"/>
      <c r="Q6106" s="124"/>
      <c r="R6106" s="124"/>
      <c r="S6106" s="124"/>
    </row>
    <row r="6107" spans="13:19" x14ac:dyDescent="0.25">
      <c r="M6107" s="8"/>
      <c r="N6107" s="124"/>
      <c r="O6107" s="124"/>
      <c r="P6107" s="124"/>
      <c r="Q6107" s="124"/>
      <c r="R6107" s="124"/>
      <c r="S6107" s="124"/>
    </row>
    <row r="6108" spans="13:19" x14ac:dyDescent="0.25">
      <c r="M6108" s="8"/>
      <c r="N6108" s="124"/>
      <c r="O6108" s="124"/>
      <c r="P6108" s="124"/>
      <c r="Q6108" s="124"/>
      <c r="R6108" s="124"/>
      <c r="S6108" s="124"/>
    </row>
    <row r="6109" spans="13:19" x14ac:dyDescent="0.25">
      <c r="M6109" s="8"/>
      <c r="N6109" s="124"/>
      <c r="O6109" s="124"/>
      <c r="P6109" s="124"/>
      <c r="Q6109" s="124"/>
      <c r="R6109" s="124"/>
      <c r="S6109" s="124"/>
    </row>
    <row r="6110" spans="13:19" x14ac:dyDescent="0.25">
      <c r="M6110" s="8"/>
      <c r="N6110" s="124"/>
      <c r="O6110" s="124"/>
      <c r="P6110" s="124"/>
      <c r="Q6110" s="124"/>
      <c r="R6110" s="124"/>
      <c r="S6110" s="124"/>
    </row>
    <row r="6111" spans="13:19" x14ac:dyDescent="0.25">
      <c r="M6111" s="8"/>
      <c r="N6111" s="124"/>
      <c r="O6111" s="124"/>
      <c r="P6111" s="124"/>
      <c r="Q6111" s="124"/>
      <c r="R6111" s="124"/>
      <c r="S6111" s="124"/>
    </row>
    <row r="6112" spans="13:19" x14ac:dyDescent="0.25">
      <c r="M6112" s="8"/>
      <c r="N6112" s="124"/>
      <c r="O6112" s="124"/>
      <c r="P6112" s="124"/>
      <c r="Q6112" s="124"/>
      <c r="R6112" s="124"/>
      <c r="S6112" s="124"/>
    </row>
    <row r="6113" spans="13:19" x14ac:dyDescent="0.25">
      <c r="M6113" s="8"/>
      <c r="N6113" s="124"/>
      <c r="O6113" s="124"/>
      <c r="P6113" s="124"/>
      <c r="Q6113" s="124"/>
      <c r="R6113" s="124"/>
      <c r="S6113" s="124"/>
    </row>
    <row r="6114" spans="13:19" x14ac:dyDescent="0.25">
      <c r="M6114" s="8"/>
      <c r="N6114" s="124"/>
      <c r="O6114" s="124"/>
      <c r="P6114" s="124"/>
      <c r="Q6114" s="124"/>
      <c r="R6114" s="124"/>
      <c r="S6114" s="124"/>
    </row>
    <row r="6115" spans="13:19" x14ac:dyDescent="0.25">
      <c r="M6115" s="8"/>
      <c r="N6115" s="124"/>
      <c r="O6115" s="124"/>
      <c r="P6115" s="124"/>
      <c r="Q6115" s="124"/>
      <c r="R6115" s="124"/>
      <c r="S6115" s="124"/>
    </row>
    <row r="6116" spans="13:19" x14ac:dyDescent="0.25">
      <c r="M6116" s="8"/>
      <c r="N6116" s="124"/>
      <c r="O6116" s="124"/>
      <c r="P6116" s="124"/>
      <c r="Q6116" s="124"/>
      <c r="R6116" s="124"/>
      <c r="S6116" s="124"/>
    </row>
    <row r="6117" spans="13:19" x14ac:dyDescent="0.25">
      <c r="M6117" s="8"/>
      <c r="N6117" s="124"/>
      <c r="O6117" s="124"/>
      <c r="P6117" s="124"/>
      <c r="Q6117" s="124"/>
      <c r="R6117" s="124"/>
      <c r="S6117" s="124"/>
    </row>
    <row r="6118" spans="13:19" x14ac:dyDescent="0.25">
      <c r="M6118" s="8"/>
      <c r="N6118" s="124"/>
      <c r="O6118" s="124"/>
      <c r="P6118" s="124"/>
      <c r="Q6118" s="124"/>
      <c r="R6118" s="124"/>
      <c r="S6118" s="124"/>
    </row>
    <row r="6119" spans="13:19" x14ac:dyDescent="0.25">
      <c r="M6119" s="8"/>
      <c r="N6119" s="124"/>
      <c r="O6119" s="124"/>
      <c r="P6119" s="124"/>
      <c r="Q6119" s="124"/>
      <c r="R6119" s="124"/>
      <c r="S6119" s="124"/>
    </row>
    <row r="6120" spans="13:19" x14ac:dyDescent="0.25">
      <c r="M6120" s="8"/>
      <c r="N6120" s="124"/>
      <c r="O6120" s="124"/>
      <c r="P6120" s="124"/>
      <c r="Q6120" s="124"/>
      <c r="R6120" s="124"/>
      <c r="S6120" s="124"/>
    </row>
    <row r="6121" spans="13:19" x14ac:dyDescent="0.25">
      <c r="M6121" s="8"/>
      <c r="N6121" s="124"/>
      <c r="O6121" s="124"/>
      <c r="P6121" s="124"/>
      <c r="Q6121" s="124"/>
      <c r="R6121" s="124"/>
      <c r="S6121" s="124"/>
    </row>
    <row r="6122" spans="13:19" x14ac:dyDescent="0.25">
      <c r="M6122" s="8"/>
      <c r="N6122" s="124"/>
      <c r="O6122" s="124"/>
      <c r="P6122" s="124"/>
      <c r="Q6122" s="124"/>
      <c r="R6122" s="124"/>
      <c r="S6122" s="124"/>
    </row>
    <row r="6123" spans="13:19" x14ac:dyDescent="0.25">
      <c r="M6123" s="8"/>
      <c r="N6123" s="124"/>
      <c r="O6123" s="124"/>
      <c r="P6123" s="124"/>
      <c r="Q6123" s="124"/>
      <c r="R6123" s="124"/>
      <c r="S6123" s="124"/>
    </row>
    <row r="6124" spans="13:19" x14ac:dyDescent="0.25">
      <c r="M6124" s="8"/>
      <c r="N6124" s="124"/>
      <c r="O6124" s="124"/>
      <c r="P6124" s="124"/>
      <c r="Q6124" s="124"/>
      <c r="R6124" s="124"/>
      <c r="S6124" s="124"/>
    </row>
    <row r="6125" spans="13:19" x14ac:dyDescent="0.25">
      <c r="M6125" s="8"/>
      <c r="N6125" s="124"/>
      <c r="O6125" s="124"/>
      <c r="P6125" s="124"/>
      <c r="Q6125" s="124"/>
      <c r="R6125" s="124"/>
      <c r="S6125" s="124"/>
    </row>
    <row r="6126" spans="13:19" x14ac:dyDescent="0.25">
      <c r="M6126" s="8"/>
      <c r="N6126" s="124"/>
      <c r="O6126" s="124"/>
      <c r="P6126" s="124"/>
      <c r="Q6126" s="124"/>
      <c r="R6126" s="124"/>
      <c r="S6126" s="124"/>
    </row>
    <row r="6127" spans="13:19" x14ac:dyDescent="0.25">
      <c r="M6127" s="8"/>
      <c r="N6127" s="124"/>
      <c r="O6127" s="124"/>
      <c r="P6127" s="124"/>
      <c r="Q6127" s="124"/>
      <c r="R6127" s="124"/>
      <c r="S6127" s="124"/>
    </row>
    <row r="6128" spans="13:19" x14ac:dyDescent="0.25">
      <c r="M6128" s="8"/>
      <c r="N6128" s="124"/>
      <c r="O6128" s="124"/>
      <c r="P6128" s="124"/>
      <c r="Q6128" s="124"/>
      <c r="R6128" s="124"/>
      <c r="S6128" s="124"/>
    </row>
    <row r="6129" spans="13:19" x14ac:dyDescent="0.25">
      <c r="M6129" s="8"/>
      <c r="N6129" s="124"/>
      <c r="O6129" s="124"/>
      <c r="P6129" s="124"/>
      <c r="Q6129" s="124"/>
      <c r="R6129" s="124"/>
      <c r="S6129" s="124"/>
    </row>
    <row r="6130" spans="13:19" x14ac:dyDescent="0.25">
      <c r="M6130" s="8"/>
      <c r="N6130" s="124"/>
      <c r="O6130" s="124"/>
      <c r="P6130" s="124"/>
      <c r="Q6130" s="124"/>
      <c r="R6130" s="124"/>
      <c r="S6130" s="124"/>
    </row>
    <row r="6131" spans="13:19" x14ac:dyDescent="0.25">
      <c r="M6131" s="8"/>
      <c r="N6131" s="124"/>
      <c r="O6131" s="124"/>
      <c r="P6131" s="124"/>
      <c r="Q6131" s="124"/>
      <c r="R6131" s="124"/>
      <c r="S6131" s="124"/>
    </row>
    <row r="6132" spans="13:19" x14ac:dyDescent="0.25">
      <c r="M6132" s="8"/>
      <c r="N6132" s="124"/>
      <c r="O6132" s="124"/>
      <c r="P6132" s="124"/>
      <c r="Q6132" s="124"/>
      <c r="R6132" s="124"/>
      <c r="S6132" s="124"/>
    </row>
    <row r="6133" spans="13:19" x14ac:dyDescent="0.25">
      <c r="M6133" s="8"/>
      <c r="N6133" s="124"/>
      <c r="O6133" s="124"/>
      <c r="P6133" s="124"/>
      <c r="Q6133" s="124"/>
      <c r="R6133" s="124"/>
      <c r="S6133" s="124"/>
    </row>
    <row r="6134" spans="13:19" x14ac:dyDescent="0.25">
      <c r="M6134" s="8"/>
      <c r="N6134" s="124"/>
      <c r="O6134" s="124"/>
      <c r="P6134" s="124"/>
      <c r="Q6134" s="124"/>
      <c r="R6134" s="124"/>
      <c r="S6134" s="124"/>
    </row>
    <row r="6135" spans="13:19" x14ac:dyDescent="0.25">
      <c r="M6135" s="8"/>
      <c r="N6135" s="124"/>
      <c r="O6135" s="124"/>
      <c r="P6135" s="124"/>
      <c r="Q6135" s="124"/>
      <c r="R6135" s="124"/>
      <c r="S6135" s="124"/>
    </row>
    <row r="6136" spans="13:19" x14ac:dyDescent="0.25">
      <c r="M6136" s="8"/>
      <c r="N6136" s="124"/>
      <c r="O6136" s="124"/>
      <c r="P6136" s="124"/>
      <c r="Q6136" s="124"/>
      <c r="R6136" s="124"/>
      <c r="S6136" s="124"/>
    </row>
    <row r="6137" spans="13:19" x14ac:dyDescent="0.25">
      <c r="M6137" s="8"/>
      <c r="N6137" s="124"/>
      <c r="O6137" s="124"/>
      <c r="P6137" s="124"/>
      <c r="Q6137" s="124"/>
      <c r="R6137" s="124"/>
      <c r="S6137" s="124"/>
    </row>
    <row r="6138" spans="13:19" x14ac:dyDescent="0.25">
      <c r="M6138" s="8"/>
      <c r="N6138" s="124"/>
      <c r="O6138" s="124"/>
      <c r="P6138" s="124"/>
      <c r="Q6138" s="124"/>
      <c r="R6138" s="124"/>
      <c r="S6138" s="124"/>
    </row>
    <row r="6139" spans="13:19" x14ac:dyDescent="0.25">
      <c r="M6139" s="8"/>
      <c r="N6139" s="124"/>
      <c r="O6139" s="124"/>
      <c r="P6139" s="124"/>
      <c r="Q6139" s="124"/>
      <c r="R6139" s="124"/>
      <c r="S6139" s="124"/>
    </row>
    <row r="6140" spans="13:19" x14ac:dyDescent="0.25">
      <c r="M6140" s="8"/>
      <c r="N6140" s="124"/>
      <c r="O6140" s="124"/>
      <c r="P6140" s="124"/>
      <c r="Q6140" s="124"/>
      <c r="R6140" s="124"/>
      <c r="S6140" s="124"/>
    </row>
    <row r="6141" spans="13:19" x14ac:dyDescent="0.25">
      <c r="M6141" s="8"/>
      <c r="N6141" s="124"/>
      <c r="O6141" s="124"/>
      <c r="P6141" s="124"/>
      <c r="Q6141" s="124"/>
      <c r="R6141" s="124"/>
      <c r="S6141" s="124"/>
    </row>
    <row r="6142" spans="13:19" x14ac:dyDescent="0.25">
      <c r="M6142" s="8"/>
      <c r="N6142" s="124"/>
      <c r="O6142" s="124"/>
      <c r="P6142" s="124"/>
      <c r="Q6142" s="124"/>
      <c r="R6142" s="124"/>
      <c r="S6142" s="124"/>
    </row>
    <row r="6143" spans="13:19" x14ac:dyDescent="0.25">
      <c r="M6143" s="8"/>
      <c r="N6143" s="124"/>
      <c r="O6143" s="124"/>
      <c r="P6143" s="124"/>
      <c r="Q6143" s="124"/>
      <c r="R6143" s="124"/>
      <c r="S6143" s="124"/>
    </row>
    <row r="6144" spans="13:19" x14ac:dyDescent="0.25">
      <c r="M6144" s="8"/>
      <c r="N6144" s="124"/>
      <c r="O6144" s="124"/>
      <c r="P6144" s="124"/>
      <c r="Q6144" s="124"/>
      <c r="R6144" s="124"/>
      <c r="S6144" s="124"/>
    </row>
    <row r="6145" spans="13:19" x14ac:dyDescent="0.25">
      <c r="M6145" s="8"/>
      <c r="N6145" s="124"/>
      <c r="O6145" s="124"/>
      <c r="P6145" s="124"/>
      <c r="Q6145" s="124"/>
      <c r="R6145" s="124"/>
      <c r="S6145" s="124"/>
    </row>
    <row r="6146" spans="13:19" x14ac:dyDescent="0.25">
      <c r="M6146" s="8"/>
      <c r="N6146" s="124"/>
      <c r="O6146" s="124"/>
      <c r="P6146" s="124"/>
      <c r="Q6146" s="124"/>
      <c r="R6146" s="124"/>
      <c r="S6146" s="124"/>
    </row>
    <row r="6147" spans="13:19" x14ac:dyDescent="0.25">
      <c r="M6147" s="8"/>
      <c r="N6147" s="124"/>
      <c r="O6147" s="124"/>
      <c r="P6147" s="124"/>
      <c r="Q6147" s="124"/>
      <c r="R6147" s="124"/>
      <c r="S6147" s="124"/>
    </row>
    <row r="6148" spans="13:19" x14ac:dyDescent="0.25">
      <c r="M6148" s="8"/>
      <c r="N6148" s="124"/>
      <c r="O6148" s="124"/>
      <c r="P6148" s="124"/>
      <c r="Q6148" s="124"/>
      <c r="R6148" s="124"/>
      <c r="S6148" s="124"/>
    </row>
    <row r="6149" spans="13:19" x14ac:dyDescent="0.25">
      <c r="M6149" s="8"/>
      <c r="N6149" s="124"/>
      <c r="O6149" s="124"/>
      <c r="P6149" s="124"/>
      <c r="Q6149" s="124"/>
      <c r="R6149" s="124"/>
      <c r="S6149" s="124"/>
    </row>
    <row r="6150" spans="13:19" x14ac:dyDescent="0.25">
      <c r="M6150" s="8"/>
      <c r="N6150" s="124"/>
      <c r="O6150" s="124"/>
      <c r="P6150" s="124"/>
      <c r="Q6150" s="124"/>
      <c r="R6150" s="124"/>
      <c r="S6150" s="124"/>
    </row>
    <row r="6151" spans="13:19" x14ac:dyDescent="0.25">
      <c r="M6151" s="8"/>
      <c r="N6151" s="124"/>
      <c r="O6151" s="124"/>
      <c r="P6151" s="124"/>
      <c r="Q6151" s="124"/>
      <c r="R6151" s="124"/>
      <c r="S6151" s="124"/>
    </row>
    <row r="6152" spans="13:19" x14ac:dyDescent="0.25">
      <c r="M6152" s="8"/>
      <c r="N6152" s="124"/>
      <c r="O6152" s="124"/>
      <c r="P6152" s="124"/>
      <c r="Q6152" s="124"/>
      <c r="R6152" s="124"/>
      <c r="S6152" s="124"/>
    </row>
    <row r="6153" spans="13:19" x14ac:dyDescent="0.25">
      <c r="M6153" s="8"/>
      <c r="N6153" s="124"/>
      <c r="O6153" s="124"/>
      <c r="P6153" s="124"/>
      <c r="Q6153" s="124"/>
      <c r="R6153" s="124"/>
      <c r="S6153" s="124"/>
    </row>
    <row r="6154" spans="13:19" x14ac:dyDescent="0.25">
      <c r="M6154" s="8"/>
      <c r="N6154" s="124"/>
      <c r="O6154" s="124"/>
      <c r="P6154" s="124"/>
      <c r="Q6154" s="124"/>
      <c r="R6154" s="124"/>
      <c r="S6154" s="124"/>
    </row>
    <row r="6155" spans="13:19" x14ac:dyDescent="0.25">
      <c r="M6155" s="8"/>
      <c r="N6155" s="124"/>
      <c r="O6155" s="124"/>
      <c r="P6155" s="124"/>
      <c r="Q6155" s="124"/>
      <c r="R6155" s="124"/>
      <c r="S6155" s="124"/>
    </row>
    <row r="6156" spans="13:19" x14ac:dyDescent="0.25">
      <c r="M6156" s="8"/>
      <c r="N6156" s="124"/>
      <c r="O6156" s="124"/>
      <c r="P6156" s="124"/>
      <c r="Q6156" s="124"/>
      <c r="R6156" s="124"/>
      <c r="S6156" s="124"/>
    </row>
    <row r="6157" spans="13:19" x14ac:dyDescent="0.25">
      <c r="M6157" s="8"/>
      <c r="N6157" s="124"/>
      <c r="O6157" s="124"/>
      <c r="P6157" s="124"/>
      <c r="Q6157" s="124"/>
      <c r="R6157" s="124"/>
      <c r="S6157" s="124"/>
    </row>
    <row r="6158" spans="13:19" x14ac:dyDescent="0.25">
      <c r="M6158" s="8"/>
      <c r="N6158" s="124"/>
      <c r="O6158" s="124"/>
      <c r="P6158" s="124"/>
      <c r="Q6158" s="124"/>
      <c r="R6158" s="124"/>
      <c r="S6158" s="124"/>
    </row>
    <row r="6159" spans="13:19" x14ac:dyDescent="0.25">
      <c r="M6159" s="8"/>
      <c r="N6159" s="124"/>
      <c r="O6159" s="124"/>
      <c r="P6159" s="124"/>
      <c r="Q6159" s="124"/>
      <c r="R6159" s="124"/>
      <c r="S6159" s="124"/>
    </row>
    <row r="6160" spans="13:19" x14ac:dyDescent="0.25">
      <c r="M6160" s="8"/>
      <c r="N6160" s="124"/>
      <c r="O6160" s="124"/>
      <c r="P6160" s="124"/>
      <c r="Q6160" s="124"/>
      <c r="R6160" s="124"/>
      <c r="S6160" s="124"/>
    </row>
    <row r="6161" spans="13:19" x14ac:dyDescent="0.25">
      <c r="M6161" s="8"/>
      <c r="N6161" s="124"/>
      <c r="O6161" s="124"/>
      <c r="P6161" s="124"/>
      <c r="Q6161" s="124"/>
      <c r="R6161" s="124"/>
      <c r="S6161" s="124"/>
    </row>
    <row r="6162" spans="13:19" x14ac:dyDescent="0.25">
      <c r="M6162" s="8"/>
      <c r="N6162" s="124"/>
      <c r="O6162" s="124"/>
      <c r="P6162" s="124"/>
      <c r="Q6162" s="124"/>
      <c r="R6162" s="124"/>
      <c r="S6162" s="124"/>
    </row>
    <row r="6163" spans="13:19" x14ac:dyDescent="0.25">
      <c r="M6163" s="8"/>
      <c r="N6163" s="124"/>
      <c r="O6163" s="124"/>
      <c r="P6163" s="124"/>
      <c r="Q6163" s="124"/>
      <c r="R6163" s="124"/>
      <c r="S6163" s="124"/>
    </row>
    <row r="6164" spans="13:19" x14ac:dyDescent="0.25">
      <c r="M6164" s="8"/>
      <c r="N6164" s="124"/>
      <c r="O6164" s="124"/>
      <c r="P6164" s="124"/>
      <c r="Q6164" s="124"/>
      <c r="R6164" s="124"/>
      <c r="S6164" s="124"/>
    </row>
    <row r="6165" spans="13:19" x14ac:dyDescent="0.25">
      <c r="M6165" s="8"/>
      <c r="N6165" s="124"/>
      <c r="O6165" s="124"/>
      <c r="P6165" s="124"/>
      <c r="Q6165" s="124"/>
      <c r="R6165" s="124"/>
      <c r="S6165" s="124"/>
    </row>
    <row r="6166" spans="13:19" x14ac:dyDescent="0.25">
      <c r="M6166" s="8"/>
      <c r="N6166" s="124"/>
      <c r="O6166" s="124"/>
      <c r="P6166" s="124"/>
      <c r="Q6166" s="124"/>
      <c r="R6166" s="124"/>
      <c r="S6166" s="124"/>
    </row>
    <row r="6167" spans="13:19" x14ac:dyDescent="0.25">
      <c r="M6167" s="8"/>
      <c r="N6167" s="124"/>
      <c r="O6167" s="124"/>
      <c r="P6167" s="124"/>
      <c r="Q6167" s="124"/>
      <c r="R6167" s="124"/>
      <c r="S6167" s="124"/>
    </row>
    <row r="6168" spans="13:19" x14ac:dyDescent="0.25">
      <c r="M6168" s="8"/>
      <c r="N6168" s="124"/>
      <c r="O6168" s="124"/>
      <c r="P6168" s="124"/>
      <c r="Q6168" s="124"/>
      <c r="R6168" s="124"/>
      <c r="S6168" s="124"/>
    </row>
    <row r="6169" spans="13:19" x14ac:dyDescent="0.25">
      <c r="M6169" s="8"/>
      <c r="N6169" s="124"/>
      <c r="O6169" s="124"/>
      <c r="P6169" s="124"/>
      <c r="Q6169" s="124"/>
      <c r="R6169" s="124"/>
      <c r="S6169" s="124"/>
    </row>
    <row r="6170" spans="13:19" x14ac:dyDescent="0.25">
      <c r="M6170" s="8"/>
      <c r="N6170" s="124"/>
      <c r="O6170" s="124"/>
      <c r="P6170" s="124"/>
      <c r="Q6170" s="124"/>
      <c r="R6170" s="124"/>
      <c r="S6170" s="124"/>
    </row>
    <row r="6171" spans="13:19" x14ac:dyDescent="0.25">
      <c r="M6171" s="8"/>
      <c r="N6171" s="124"/>
      <c r="O6171" s="124"/>
      <c r="P6171" s="124"/>
      <c r="Q6171" s="124"/>
      <c r="R6171" s="124"/>
      <c r="S6171" s="124"/>
    </row>
    <row r="6172" spans="13:19" x14ac:dyDescent="0.25">
      <c r="M6172" s="8"/>
      <c r="N6172" s="124"/>
      <c r="O6172" s="124"/>
      <c r="P6172" s="124"/>
      <c r="Q6172" s="124"/>
      <c r="R6172" s="124"/>
      <c r="S6172" s="124"/>
    </row>
    <row r="6173" spans="13:19" x14ac:dyDescent="0.25">
      <c r="M6173" s="8"/>
      <c r="N6173" s="124"/>
      <c r="O6173" s="124"/>
      <c r="P6173" s="124"/>
      <c r="Q6173" s="124"/>
      <c r="R6173" s="124"/>
      <c r="S6173" s="124"/>
    </row>
    <row r="6174" spans="13:19" x14ac:dyDescent="0.25">
      <c r="M6174" s="8"/>
      <c r="N6174" s="124"/>
      <c r="O6174" s="124"/>
      <c r="P6174" s="124"/>
      <c r="Q6174" s="124"/>
      <c r="R6174" s="124"/>
      <c r="S6174" s="124"/>
    </row>
    <row r="6175" spans="13:19" x14ac:dyDescent="0.25">
      <c r="M6175" s="8"/>
      <c r="N6175" s="124"/>
      <c r="O6175" s="124"/>
      <c r="P6175" s="124"/>
      <c r="Q6175" s="124"/>
      <c r="R6175" s="124"/>
      <c r="S6175" s="124"/>
    </row>
    <row r="6176" spans="13:19" x14ac:dyDescent="0.25">
      <c r="M6176" s="8"/>
      <c r="N6176" s="124"/>
      <c r="O6176" s="124"/>
      <c r="P6176" s="124"/>
      <c r="Q6176" s="124"/>
      <c r="R6176" s="124"/>
      <c r="S6176" s="124"/>
    </row>
    <row r="6177" spans="13:19" x14ac:dyDescent="0.25">
      <c r="M6177" s="8"/>
      <c r="N6177" s="124"/>
      <c r="O6177" s="124"/>
      <c r="P6177" s="124"/>
      <c r="Q6177" s="124"/>
      <c r="R6177" s="124"/>
      <c r="S6177" s="124"/>
    </row>
    <row r="6178" spans="13:19" x14ac:dyDescent="0.25">
      <c r="M6178" s="8"/>
      <c r="N6178" s="124"/>
      <c r="O6178" s="124"/>
      <c r="P6178" s="124"/>
      <c r="Q6178" s="124"/>
      <c r="R6178" s="124"/>
      <c r="S6178" s="124"/>
    </row>
    <row r="6179" spans="13:19" x14ac:dyDescent="0.25">
      <c r="M6179" s="8"/>
      <c r="N6179" s="124"/>
      <c r="O6179" s="124"/>
      <c r="P6179" s="124"/>
      <c r="Q6179" s="124"/>
      <c r="R6179" s="124"/>
      <c r="S6179" s="124"/>
    </row>
    <row r="6180" spans="13:19" x14ac:dyDescent="0.25">
      <c r="M6180" s="8"/>
      <c r="N6180" s="124"/>
      <c r="O6180" s="124"/>
      <c r="P6180" s="124"/>
      <c r="Q6180" s="124"/>
      <c r="R6180" s="124"/>
      <c r="S6180" s="124"/>
    </row>
    <row r="6181" spans="13:19" x14ac:dyDescent="0.25">
      <c r="M6181" s="8"/>
      <c r="N6181" s="124"/>
      <c r="O6181" s="124"/>
      <c r="P6181" s="124"/>
      <c r="Q6181" s="124"/>
      <c r="R6181" s="124"/>
      <c r="S6181" s="124"/>
    </row>
    <row r="6182" spans="13:19" x14ac:dyDescent="0.25">
      <c r="M6182" s="8"/>
      <c r="N6182" s="124"/>
      <c r="O6182" s="124"/>
      <c r="P6182" s="124"/>
      <c r="Q6182" s="124"/>
      <c r="R6182" s="124"/>
      <c r="S6182" s="124"/>
    </row>
    <row r="6183" spans="13:19" x14ac:dyDescent="0.25">
      <c r="M6183" s="8"/>
      <c r="N6183" s="124"/>
      <c r="O6183" s="124"/>
      <c r="P6183" s="124"/>
      <c r="Q6183" s="124"/>
      <c r="R6183" s="124"/>
      <c r="S6183" s="124"/>
    </row>
    <row r="6184" spans="13:19" x14ac:dyDescent="0.25">
      <c r="M6184" s="8"/>
      <c r="N6184" s="124"/>
      <c r="O6184" s="124"/>
      <c r="P6184" s="124"/>
      <c r="Q6184" s="124"/>
      <c r="R6184" s="124"/>
      <c r="S6184" s="124"/>
    </row>
    <row r="6185" spans="13:19" x14ac:dyDescent="0.25">
      <c r="M6185" s="8"/>
      <c r="N6185" s="124"/>
      <c r="O6185" s="124"/>
      <c r="P6185" s="124"/>
      <c r="Q6185" s="124"/>
      <c r="R6185" s="124"/>
      <c r="S6185" s="124"/>
    </row>
    <row r="6186" spans="13:19" x14ac:dyDescent="0.25">
      <c r="M6186" s="8"/>
      <c r="N6186" s="124"/>
      <c r="O6186" s="124"/>
      <c r="P6186" s="124"/>
      <c r="Q6186" s="124"/>
      <c r="R6186" s="124"/>
      <c r="S6186" s="124"/>
    </row>
    <row r="6187" spans="13:19" x14ac:dyDescent="0.25">
      <c r="M6187" s="8"/>
      <c r="N6187" s="124"/>
      <c r="O6187" s="124"/>
      <c r="P6187" s="124"/>
      <c r="Q6187" s="124"/>
      <c r="R6187" s="124"/>
      <c r="S6187" s="124"/>
    </row>
    <row r="6188" spans="13:19" x14ac:dyDescent="0.25">
      <c r="M6188" s="8"/>
      <c r="N6188" s="124"/>
      <c r="O6188" s="124"/>
      <c r="P6188" s="124"/>
      <c r="Q6188" s="124"/>
      <c r="R6188" s="124"/>
      <c r="S6188" s="124"/>
    </row>
    <row r="6189" spans="13:19" x14ac:dyDescent="0.25">
      <c r="M6189" s="8"/>
      <c r="N6189" s="124"/>
      <c r="O6189" s="124"/>
      <c r="P6189" s="124"/>
      <c r="Q6189" s="124"/>
      <c r="R6189" s="124"/>
      <c r="S6189" s="124"/>
    </row>
    <row r="6190" spans="13:19" x14ac:dyDescent="0.25">
      <c r="M6190" s="8"/>
      <c r="N6190" s="124"/>
      <c r="O6190" s="124"/>
      <c r="P6190" s="124"/>
      <c r="Q6190" s="124"/>
      <c r="R6190" s="124"/>
      <c r="S6190" s="124"/>
    </row>
    <row r="6191" spans="13:19" x14ac:dyDescent="0.25">
      <c r="M6191" s="8"/>
      <c r="N6191" s="124"/>
      <c r="O6191" s="124"/>
      <c r="P6191" s="124"/>
      <c r="Q6191" s="124"/>
      <c r="R6191" s="124"/>
      <c r="S6191" s="124"/>
    </row>
    <row r="6192" spans="13:19" x14ac:dyDescent="0.25">
      <c r="M6192" s="8"/>
      <c r="N6192" s="124"/>
      <c r="O6192" s="124"/>
      <c r="P6192" s="124"/>
      <c r="Q6192" s="124"/>
      <c r="R6192" s="124"/>
      <c r="S6192" s="124"/>
    </row>
    <row r="6193" spans="13:19" x14ac:dyDescent="0.25">
      <c r="M6193" s="8"/>
      <c r="N6193" s="124"/>
      <c r="O6193" s="124"/>
      <c r="P6193" s="124"/>
      <c r="Q6193" s="124"/>
      <c r="R6193" s="124"/>
      <c r="S6193" s="124"/>
    </row>
    <row r="6194" spans="13:19" x14ac:dyDescent="0.25">
      <c r="M6194" s="8"/>
      <c r="N6194" s="124"/>
      <c r="O6194" s="124"/>
      <c r="P6194" s="124"/>
      <c r="Q6194" s="124"/>
      <c r="R6194" s="124"/>
      <c r="S6194" s="124"/>
    </row>
    <row r="6195" spans="13:19" x14ac:dyDescent="0.25">
      <c r="M6195" s="8"/>
      <c r="N6195" s="124"/>
      <c r="O6195" s="124"/>
      <c r="P6195" s="124"/>
      <c r="Q6195" s="124"/>
      <c r="R6195" s="124"/>
      <c r="S6195" s="124"/>
    </row>
    <row r="6196" spans="13:19" x14ac:dyDescent="0.25">
      <c r="M6196" s="8"/>
      <c r="N6196" s="124"/>
      <c r="O6196" s="124"/>
      <c r="P6196" s="124"/>
      <c r="Q6196" s="124"/>
      <c r="R6196" s="124"/>
      <c r="S6196" s="124"/>
    </row>
    <row r="6197" spans="13:19" x14ac:dyDescent="0.25">
      <c r="M6197" s="8"/>
      <c r="N6197" s="124"/>
      <c r="O6197" s="124"/>
      <c r="P6197" s="124"/>
      <c r="Q6197" s="124"/>
      <c r="R6197" s="124"/>
      <c r="S6197" s="124"/>
    </row>
    <row r="6198" spans="13:19" x14ac:dyDescent="0.25">
      <c r="M6198" s="8"/>
      <c r="N6198" s="124"/>
      <c r="O6198" s="124"/>
      <c r="P6198" s="124"/>
      <c r="Q6198" s="124"/>
      <c r="R6198" s="124"/>
      <c r="S6198" s="124"/>
    </row>
    <row r="6199" spans="13:19" x14ac:dyDescent="0.25">
      <c r="M6199" s="8"/>
      <c r="N6199" s="124"/>
      <c r="O6199" s="124"/>
      <c r="P6199" s="124"/>
      <c r="Q6199" s="124"/>
      <c r="R6199" s="124"/>
      <c r="S6199" s="124"/>
    </row>
    <row r="6200" spans="13:19" x14ac:dyDescent="0.25">
      <c r="M6200" s="8"/>
      <c r="N6200" s="124"/>
      <c r="O6200" s="124"/>
      <c r="P6200" s="124"/>
      <c r="Q6200" s="124"/>
      <c r="R6200" s="124"/>
      <c r="S6200" s="124"/>
    </row>
    <row r="6201" spans="13:19" x14ac:dyDescent="0.25">
      <c r="M6201" s="8"/>
      <c r="N6201" s="124"/>
      <c r="O6201" s="124"/>
      <c r="P6201" s="124"/>
      <c r="Q6201" s="124"/>
      <c r="R6201" s="124"/>
      <c r="S6201" s="124"/>
    </row>
    <row r="6202" spans="13:19" x14ac:dyDescent="0.25">
      <c r="M6202" s="8"/>
      <c r="N6202" s="124"/>
      <c r="O6202" s="124"/>
      <c r="P6202" s="124"/>
      <c r="Q6202" s="124"/>
      <c r="R6202" s="124"/>
      <c r="S6202" s="124"/>
    </row>
    <row r="6203" spans="13:19" x14ac:dyDescent="0.25">
      <c r="M6203" s="8"/>
      <c r="N6203" s="124"/>
      <c r="O6203" s="124"/>
      <c r="P6203" s="124"/>
      <c r="Q6203" s="124"/>
      <c r="R6203" s="124"/>
      <c r="S6203" s="124"/>
    </row>
    <row r="6204" spans="13:19" x14ac:dyDescent="0.25">
      <c r="M6204" s="8"/>
      <c r="N6204" s="124"/>
      <c r="O6204" s="124"/>
      <c r="P6204" s="124"/>
      <c r="Q6204" s="124"/>
      <c r="R6204" s="124"/>
      <c r="S6204" s="124"/>
    </row>
    <row r="6205" spans="13:19" x14ac:dyDescent="0.25">
      <c r="M6205" s="8"/>
      <c r="N6205" s="124"/>
      <c r="O6205" s="124"/>
      <c r="P6205" s="124"/>
      <c r="Q6205" s="124"/>
      <c r="R6205" s="124"/>
      <c r="S6205" s="124"/>
    </row>
    <row r="6206" spans="13:19" x14ac:dyDescent="0.25">
      <c r="M6206" s="8"/>
      <c r="N6206" s="124"/>
      <c r="O6206" s="124"/>
      <c r="P6206" s="124"/>
      <c r="Q6206" s="124"/>
      <c r="R6206" s="124"/>
      <c r="S6206" s="124"/>
    </row>
    <row r="6207" spans="13:19" x14ac:dyDescent="0.25">
      <c r="M6207" s="8"/>
      <c r="N6207" s="124"/>
      <c r="O6207" s="124"/>
      <c r="P6207" s="124"/>
      <c r="Q6207" s="124"/>
      <c r="R6207" s="124"/>
      <c r="S6207" s="124"/>
    </row>
    <row r="6208" spans="13:19" x14ac:dyDescent="0.25">
      <c r="M6208" s="8"/>
      <c r="N6208" s="124"/>
      <c r="O6208" s="124"/>
      <c r="P6208" s="124"/>
      <c r="Q6208" s="124"/>
      <c r="R6208" s="124"/>
      <c r="S6208" s="124"/>
    </row>
    <row r="6209" spans="13:19" x14ac:dyDescent="0.25">
      <c r="M6209" s="8"/>
      <c r="N6209" s="124"/>
      <c r="O6209" s="124"/>
      <c r="P6209" s="124"/>
      <c r="Q6209" s="124"/>
      <c r="R6209" s="124"/>
      <c r="S6209" s="124"/>
    </row>
    <row r="6210" spans="13:19" x14ac:dyDescent="0.25">
      <c r="M6210" s="8"/>
      <c r="N6210" s="124"/>
      <c r="O6210" s="124"/>
      <c r="P6210" s="124"/>
      <c r="Q6210" s="124"/>
      <c r="R6210" s="124"/>
      <c r="S6210" s="124"/>
    </row>
    <row r="6211" spans="13:19" x14ac:dyDescent="0.25">
      <c r="M6211" s="8"/>
      <c r="N6211" s="124"/>
      <c r="O6211" s="124"/>
      <c r="P6211" s="124"/>
      <c r="Q6211" s="124"/>
      <c r="R6211" s="124"/>
      <c r="S6211" s="124"/>
    </row>
    <row r="6212" spans="13:19" x14ac:dyDescent="0.25">
      <c r="M6212" s="8"/>
      <c r="N6212" s="124"/>
      <c r="O6212" s="124"/>
      <c r="P6212" s="124"/>
      <c r="Q6212" s="124"/>
      <c r="R6212" s="124"/>
      <c r="S6212" s="124"/>
    </row>
    <row r="6213" spans="13:19" x14ac:dyDescent="0.25">
      <c r="M6213" s="8"/>
      <c r="N6213" s="124"/>
      <c r="O6213" s="124"/>
      <c r="P6213" s="124"/>
      <c r="Q6213" s="124"/>
      <c r="R6213" s="124"/>
      <c r="S6213" s="124"/>
    </row>
    <row r="6214" spans="13:19" x14ac:dyDescent="0.25">
      <c r="M6214" s="8"/>
      <c r="N6214" s="124"/>
      <c r="O6214" s="124"/>
      <c r="P6214" s="124"/>
      <c r="Q6214" s="124"/>
      <c r="R6214" s="124"/>
      <c r="S6214" s="124"/>
    </row>
    <row r="6215" spans="13:19" x14ac:dyDescent="0.25">
      <c r="M6215" s="8"/>
      <c r="N6215" s="124"/>
      <c r="O6215" s="124"/>
      <c r="P6215" s="124"/>
      <c r="Q6215" s="124"/>
      <c r="R6215" s="124"/>
      <c r="S6215" s="124"/>
    </row>
    <row r="6216" spans="13:19" x14ac:dyDescent="0.25">
      <c r="M6216" s="8"/>
      <c r="N6216" s="124"/>
      <c r="O6216" s="124"/>
      <c r="P6216" s="124"/>
      <c r="Q6216" s="124"/>
      <c r="R6216" s="124"/>
      <c r="S6216" s="124"/>
    </row>
    <row r="6217" spans="13:19" x14ac:dyDescent="0.25">
      <c r="M6217" s="8"/>
      <c r="N6217" s="124"/>
      <c r="O6217" s="124"/>
      <c r="P6217" s="124"/>
      <c r="Q6217" s="124"/>
      <c r="R6217" s="124"/>
      <c r="S6217" s="124"/>
    </row>
    <row r="6218" spans="13:19" x14ac:dyDescent="0.25">
      <c r="M6218" s="8"/>
      <c r="N6218" s="124"/>
      <c r="O6218" s="124"/>
      <c r="P6218" s="124"/>
      <c r="Q6218" s="124"/>
      <c r="R6218" s="124"/>
      <c r="S6218" s="124"/>
    </row>
    <row r="6219" spans="13:19" x14ac:dyDescent="0.25">
      <c r="M6219" s="8"/>
      <c r="N6219" s="124"/>
      <c r="O6219" s="124"/>
      <c r="P6219" s="124"/>
      <c r="Q6219" s="124"/>
      <c r="R6219" s="124"/>
      <c r="S6219" s="124"/>
    </row>
    <row r="6220" spans="13:19" x14ac:dyDescent="0.25">
      <c r="M6220" s="8"/>
      <c r="N6220" s="124"/>
      <c r="O6220" s="124"/>
      <c r="P6220" s="124"/>
      <c r="Q6220" s="124"/>
      <c r="R6220" s="124"/>
      <c r="S6220" s="124"/>
    </row>
    <row r="6221" spans="13:19" x14ac:dyDescent="0.25">
      <c r="M6221" s="8"/>
      <c r="N6221" s="124"/>
      <c r="O6221" s="124"/>
      <c r="P6221" s="124"/>
      <c r="Q6221" s="124"/>
      <c r="R6221" s="124"/>
      <c r="S6221" s="124"/>
    </row>
    <row r="6222" spans="13:19" x14ac:dyDescent="0.25">
      <c r="M6222" s="8"/>
      <c r="N6222" s="124"/>
      <c r="O6222" s="124"/>
      <c r="P6222" s="124"/>
      <c r="Q6222" s="124"/>
      <c r="R6222" s="124"/>
      <c r="S6222" s="124"/>
    </row>
    <row r="6223" spans="13:19" x14ac:dyDescent="0.25">
      <c r="M6223" s="8"/>
      <c r="N6223" s="124"/>
      <c r="O6223" s="124"/>
      <c r="P6223" s="124"/>
      <c r="Q6223" s="124"/>
      <c r="R6223" s="124"/>
      <c r="S6223" s="124"/>
    </row>
    <row r="6224" spans="13:19" x14ac:dyDescent="0.25">
      <c r="M6224" s="8"/>
      <c r="N6224" s="124"/>
      <c r="O6224" s="124"/>
      <c r="P6224" s="124"/>
      <c r="Q6224" s="124"/>
      <c r="R6224" s="124"/>
      <c r="S6224" s="124"/>
    </row>
    <row r="6225" spans="13:19" x14ac:dyDescent="0.25">
      <c r="M6225" s="8"/>
      <c r="N6225" s="124"/>
      <c r="O6225" s="124"/>
      <c r="P6225" s="124"/>
      <c r="Q6225" s="124"/>
      <c r="R6225" s="124"/>
      <c r="S6225" s="124"/>
    </row>
    <row r="6226" spans="13:19" x14ac:dyDescent="0.25">
      <c r="M6226" s="8"/>
      <c r="N6226" s="124"/>
      <c r="O6226" s="124"/>
      <c r="P6226" s="124"/>
      <c r="Q6226" s="124"/>
      <c r="R6226" s="124"/>
      <c r="S6226" s="124"/>
    </row>
    <row r="6227" spans="13:19" x14ac:dyDescent="0.25">
      <c r="M6227" s="8"/>
      <c r="N6227" s="124"/>
      <c r="O6227" s="124"/>
      <c r="P6227" s="124"/>
      <c r="Q6227" s="124"/>
      <c r="R6227" s="124"/>
      <c r="S6227" s="124"/>
    </row>
    <row r="6228" spans="13:19" x14ac:dyDescent="0.25">
      <c r="M6228" s="8"/>
      <c r="N6228" s="124"/>
      <c r="O6228" s="124"/>
      <c r="P6228" s="124"/>
      <c r="Q6228" s="124"/>
      <c r="R6228" s="124"/>
      <c r="S6228" s="124"/>
    </row>
    <row r="6229" spans="13:19" x14ac:dyDescent="0.25">
      <c r="M6229" s="8"/>
      <c r="N6229" s="124"/>
      <c r="O6229" s="124"/>
      <c r="P6229" s="124"/>
      <c r="Q6229" s="124"/>
      <c r="R6229" s="124"/>
      <c r="S6229" s="124"/>
    </row>
    <row r="6230" spans="13:19" x14ac:dyDescent="0.25">
      <c r="M6230" s="8"/>
      <c r="N6230" s="124"/>
      <c r="O6230" s="124"/>
      <c r="P6230" s="124"/>
      <c r="Q6230" s="124"/>
      <c r="R6230" s="124"/>
      <c r="S6230" s="124"/>
    </row>
    <row r="6231" spans="13:19" x14ac:dyDescent="0.25">
      <c r="M6231" s="8"/>
      <c r="N6231" s="124"/>
      <c r="O6231" s="124"/>
      <c r="P6231" s="124"/>
      <c r="Q6231" s="124"/>
      <c r="R6231" s="124"/>
      <c r="S6231" s="124"/>
    </row>
    <row r="6232" spans="13:19" x14ac:dyDescent="0.25">
      <c r="M6232" s="8"/>
      <c r="N6232" s="124"/>
      <c r="O6232" s="124"/>
      <c r="P6232" s="124"/>
      <c r="Q6232" s="124"/>
      <c r="R6232" s="124"/>
      <c r="S6232" s="124"/>
    </row>
    <row r="6233" spans="13:19" x14ac:dyDescent="0.25">
      <c r="M6233" s="8"/>
      <c r="N6233" s="124"/>
      <c r="O6233" s="124"/>
      <c r="P6233" s="124"/>
      <c r="Q6233" s="124"/>
      <c r="R6233" s="124"/>
      <c r="S6233" s="124"/>
    </row>
    <row r="6234" spans="13:19" x14ac:dyDescent="0.25">
      <c r="M6234" s="8"/>
      <c r="N6234" s="124"/>
      <c r="O6234" s="124"/>
      <c r="P6234" s="124"/>
      <c r="Q6234" s="124"/>
      <c r="R6234" s="124"/>
      <c r="S6234" s="124"/>
    </row>
    <row r="6235" spans="13:19" x14ac:dyDescent="0.25">
      <c r="M6235" s="8"/>
      <c r="N6235" s="124"/>
      <c r="O6235" s="124"/>
      <c r="P6235" s="124"/>
      <c r="Q6235" s="124"/>
      <c r="R6235" s="124"/>
      <c r="S6235" s="124"/>
    </row>
    <row r="6236" spans="13:19" x14ac:dyDescent="0.25">
      <c r="M6236" s="8"/>
      <c r="N6236" s="124"/>
      <c r="O6236" s="124"/>
      <c r="P6236" s="124"/>
      <c r="Q6236" s="124"/>
      <c r="R6236" s="124"/>
      <c r="S6236" s="124"/>
    </row>
    <row r="6237" spans="13:19" x14ac:dyDescent="0.25">
      <c r="M6237" s="8"/>
      <c r="N6237" s="124"/>
      <c r="O6237" s="124"/>
      <c r="P6237" s="124"/>
      <c r="Q6237" s="124"/>
      <c r="R6237" s="124"/>
      <c r="S6237" s="124"/>
    </row>
    <row r="6238" spans="13:19" x14ac:dyDescent="0.25">
      <c r="M6238" s="8"/>
      <c r="N6238" s="124"/>
      <c r="O6238" s="124"/>
      <c r="P6238" s="124"/>
      <c r="Q6238" s="124"/>
      <c r="R6238" s="124"/>
      <c r="S6238" s="124"/>
    </row>
    <row r="6239" spans="13:19" x14ac:dyDescent="0.25">
      <c r="M6239" s="8"/>
      <c r="N6239" s="124"/>
      <c r="O6239" s="124"/>
      <c r="P6239" s="124"/>
      <c r="Q6239" s="124"/>
      <c r="R6239" s="124"/>
      <c r="S6239" s="124"/>
    </row>
    <row r="6240" spans="13:19" x14ac:dyDescent="0.25">
      <c r="M6240" s="8"/>
      <c r="N6240" s="124"/>
      <c r="O6240" s="124"/>
      <c r="P6240" s="124"/>
      <c r="Q6240" s="124"/>
      <c r="R6240" s="124"/>
      <c r="S6240" s="124"/>
    </row>
    <row r="6241" spans="13:19" x14ac:dyDescent="0.25">
      <c r="M6241" s="8"/>
      <c r="N6241" s="124"/>
      <c r="O6241" s="124"/>
      <c r="P6241" s="124"/>
      <c r="Q6241" s="124"/>
      <c r="R6241" s="124"/>
      <c r="S6241" s="124"/>
    </row>
    <row r="6242" spans="13:19" x14ac:dyDescent="0.25">
      <c r="M6242" s="8"/>
      <c r="N6242" s="124"/>
      <c r="O6242" s="124"/>
      <c r="P6242" s="124"/>
      <c r="Q6242" s="124"/>
      <c r="R6242" s="124"/>
      <c r="S6242" s="124"/>
    </row>
    <row r="6243" spans="13:19" x14ac:dyDescent="0.25">
      <c r="M6243" s="8"/>
      <c r="N6243" s="124"/>
      <c r="O6243" s="124"/>
      <c r="P6243" s="124"/>
      <c r="Q6243" s="124"/>
      <c r="R6243" s="124"/>
      <c r="S6243" s="124"/>
    </row>
    <row r="6244" spans="13:19" x14ac:dyDescent="0.25">
      <c r="M6244" s="8"/>
      <c r="N6244" s="124"/>
      <c r="O6244" s="124"/>
      <c r="P6244" s="124"/>
      <c r="Q6244" s="124"/>
      <c r="R6244" s="124"/>
      <c r="S6244" s="124"/>
    </row>
    <row r="6245" spans="13:19" x14ac:dyDescent="0.25">
      <c r="M6245" s="8"/>
      <c r="N6245" s="124"/>
      <c r="O6245" s="124"/>
      <c r="P6245" s="124"/>
      <c r="Q6245" s="124"/>
      <c r="R6245" s="124"/>
      <c r="S6245" s="124"/>
    </row>
    <row r="6246" spans="13:19" x14ac:dyDescent="0.25">
      <c r="M6246" s="8"/>
      <c r="N6246" s="124"/>
      <c r="O6246" s="124"/>
      <c r="P6246" s="124"/>
      <c r="Q6246" s="124"/>
      <c r="R6246" s="124"/>
      <c r="S6246" s="124"/>
    </row>
    <row r="6247" spans="13:19" x14ac:dyDescent="0.25">
      <c r="M6247" s="8"/>
      <c r="N6247" s="124"/>
      <c r="O6247" s="124"/>
      <c r="P6247" s="124"/>
      <c r="Q6247" s="124"/>
      <c r="R6247" s="124"/>
      <c r="S6247" s="124"/>
    </row>
    <row r="6248" spans="13:19" x14ac:dyDescent="0.25">
      <c r="M6248" s="8"/>
      <c r="N6248" s="124"/>
      <c r="O6248" s="124"/>
      <c r="P6248" s="124"/>
      <c r="Q6248" s="124"/>
      <c r="R6248" s="124"/>
      <c r="S6248" s="124"/>
    </row>
    <row r="6249" spans="13:19" x14ac:dyDescent="0.25">
      <c r="M6249" s="8"/>
      <c r="N6249" s="124"/>
      <c r="O6249" s="124"/>
      <c r="P6249" s="124"/>
      <c r="Q6249" s="124"/>
      <c r="R6249" s="124"/>
      <c r="S6249" s="124"/>
    </row>
    <row r="6250" spans="13:19" x14ac:dyDescent="0.25">
      <c r="M6250" s="8"/>
      <c r="N6250" s="124"/>
      <c r="O6250" s="124"/>
      <c r="P6250" s="124"/>
      <c r="Q6250" s="124"/>
      <c r="R6250" s="124"/>
      <c r="S6250" s="124"/>
    </row>
    <row r="6251" spans="13:19" x14ac:dyDescent="0.25">
      <c r="M6251" s="8"/>
      <c r="N6251" s="124"/>
      <c r="O6251" s="124"/>
      <c r="P6251" s="124"/>
      <c r="Q6251" s="124"/>
      <c r="R6251" s="124"/>
      <c r="S6251" s="124"/>
    </row>
    <row r="6252" spans="13:19" x14ac:dyDescent="0.25">
      <c r="M6252" s="8"/>
      <c r="N6252" s="124"/>
      <c r="O6252" s="124"/>
      <c r="P6252" s="124"/>
      <c r="Q6252" s="124"/>
      <c r="R6252" s="124"/>
      <c r="S6252" s="124"/>
    </row>
    <row r="6253" spans="13:19" x14ac:dyDescent="0.25">
      <c r="M6253" s="8"/>
      <c r="N6253" s="124"/>
      <c r="O6253" s="124"/>
      <c r="P6253" s="124"/>
      <c r="Q6253" s="124"/>
      <c r="R6253" s="124"/>
      <c r="S6253" s="124"/>
    </row>
    <row r="6254" spans="13:19" x14ac:dyDescent="0.25">
      <c r="M6254" s="8"/>
      <c r="N6254" s="124"/>
      <c r="O6254" s="124"/>
      <c r="P6254" s="124"/>
      <c r="Q6254" s="124"/>
      <c r="R6254" s="124"/>
      <c r="S6254" s="124"/>
    </row>
    <row r="6255" spans="13:19" x14ac:dyDescent="0.25">
      <c r="M6255" s="8"/>
      <c r="N6255" s="124"/>
      <c r="O6255" s="124"/>
      <c r="P6255" s="124"/>
      <c r="Q6255" s="124"/>
      <c r="R6255" s="124"/>
      <c r="S6255" s="124"/>
    </row>
    <row r="6256" spans="13:19" x14ac:dyDescent="0.25">
      <c r="M6256" s="8"/>
      <c r="N6256" s="124"/>
      <c r="O6256" s="124"/>
      <c r="P6256" s="124"/>
      <c r="Q6256" s="124"/>
      <c r="R6256" s="124"/>
      <c r="S6256" s="124"/>
    </row>
    <row r="6257" spans="13:19" x14ac:dyDescent="0.25">
      <c r="M6257" s="8"/>
      <c r="N6257" s="124"/>
      <c r="O6257" s="124"/>
      <c r="P6257" s="124"/>
      <c r="Q6257" s="124"/>
      <c r="R6257" s="124"/>
      <c r="S6257" s="124"/>
    </row>
    <row r="6258" spans="13:19" x14ac:dyDescent="0.25">
      <c r="M6258" s="8"/>
      <c r="N6258" s="124"/>
      <c r="O6258" s="124"/>
      <c r="P6258" s="124"/>
      <c r="Q6258" s="124"/>
      <c r="R6258" s="124"/>
      <c r="S6258" s="124"/>
    </row>
    <row r="6259" spans="13:19" x14ac:dyDescent="0.25">
      <c r="M6259" s="8"/>
      <c r="N6259" s="124"/>
      <c r="O6259" s="124"/>
      <c r="P6259" s="124"/>
      <c r="Q6259" s="124"/>
      <c r="R6259" s="124"/>
      <c r="S6259" s="124"/>
    </row>
    <row r="6260" spans="13:19" x14ac:dyDescent="0.25">
      <c r="M6260" s="8"/>
      <c r="N6260" s="124"/>
      <c r="O6260" s="124"/>
      <c r="P6260" s="124"/>
      <c r="Q6260" s="124"/>
      <c r="R6260" s="124"/>
      <c r="S6260" s="124"/>
    </row>
    <row r="6261" spans="13:19" x14ac:dyDescent="0.25">
      <c r="M6261" s="8"/>
      <c r="N6261" s="124"/>
      <c r="O6261" s="124"/>
      <c r="P6261" s="124"/>
      <c r="Q6261" s="124"/>
      <c r="R6261" s="124"/>
      <c r="S6261" s="124"/>
    </row>
    <row r="6262" spans="13:19" x14ac:dyDescent="0.25">
      <c r="M6262" s="8"/>
      <c r="N6262" s="124"/>
      <c r="O6262" s="124"/>
      <c r="P6262" s="124"/>
      <c r="Q6262" s="124"/>
      <c r="R6262" s="124"/>
      <c r="S6262" s="124"/>
    </row>
    <row r="6263" spans="13:19" x14ac:dyDescent="0.25">
      <c r="M6263" s="8"/>
      <c r="N6263" s="124"/>
      <c r="O6263" s="124"/>
      <c r="P6263" s="124"/>
      <c r="Q6263" s="124"/>
      <c r="R6263" s="124"/>
      <c r="S6263" s="124"/>
    </row>
    <row r="6264" spans="13:19" x14ac:dyDescent="0.25">
      <c r="M6264" s="8"/>
      <c r="N6264" s="124"/>
      <c r="O6264" s="124"/>
      <c r="P6264" s="124"/>
      <c r="Q6264" s="124"/>
      <c r="R6264" s="124"/>
      <c r="S6264" s="124"/>
    </row>
    <row r="6265" spans="13:19" x14ac:dyDescent="0.25">
      <c r="M6265" s="8"/>
      <c r="N6265" s="124"/>
      <c r="O6265" s="124"/>
      <c r="P6265" s="124"/>
      <c r="Q6265" s="124"/>
      <c r="R6265" s="124"/>
      <c r="S6265" s="124"/>
    </row>
    <row r="6266" spans="13:19" x14ac:dyDescent="0.25">
      <c r="M6266" s="8"/>
      <c r="N6266" s="124"/>
      <c r="O6266" s="124"/>
      <c r="P6266" s="124"/>
      <c r="Q6266" s="124"/>
      <c r="R6266" s="124"/>
      <c r="S6266" s="124"/>
    </row>
    <row r="6267" spans="13:19" x14ac:dyDescent="0.25">
      <c r="M6267" s="8"/>
      <c r="N6267" s="124"/>
      <c r="O6267" s="124"/>
      <c r="P6267" s="124"/>
      <c r="Q6267" s="124"/>
      <c r="R6267" s="124"/>
      <c r="S6267" s="124"/>
    </row>
    <row r="6268" spans="13:19" x14ac:dyDescent="0.25">
      <c r="M6268" s="8"/>
      <c r="N6268" s="124"/>
      <c r="O6268" s="124"/>
      <c r="P6268" s="124"/>
      <c r="Q6268" s="124"/>
      <c r="R6268" s="124"/>
      <c r="S6268" s="124"/>
    </row>
    <row r="6269" spans="13:19" x14ac:dyDescent="0.25">
      <c r="M6269" s="8"/>
      <c r="N6269" s="124"/>
      <c r="O6269" s="124"/>
      <c r="P6269" s="124"/>
      <c r="Q6269" s="124"/>
      <c r="R6269" s="124"/>
      <c r="S6269" s="124"/>
    </row>
    <row r="6270" spans="13:19" x14ac:dyDescent="0.25">
      <c r="M6270" s="8"/>
      <c r="N6270" s="124"/>
      <c r="O6270" s="124"/>
      <c r="P6270" s="124"/>
      <c r="Q6270" s="124"/>
      <c r="R6270" s="124"/>
      <c r="S6270" s="124"/>
    </row>
    <row r="6271" spans="13:19" x14ac:dyDescent="0.25">
      <c r="M6271" s="8"/>
      <c r="N6271" s="124"/>
      <c r="O6271" s="124"/>
      <c r="P6271" s="124"/>
      <c r="Q6271" s="124"/>
      <c r="R6271" s="124"/>
      <c r="S6271" s="124"/>
    </row>
    <row r="6272" spans="13:19" x14ac:dyDescent="0.25">
      <c r="M6272" s="8"/>
      <c r="N6272" s="124"/>
      <c r="O6272" s="124"/>
      <c r="P6272" s="124"/>
      <c r="Q6272" s="124"/>
      <c r="R6272" s="124"/>
      <c r="S6272" s="124"/>
    </row>
    <row r="6273" spans="13:19" x14ac:dyDescent="0.25">
      <c r="M6273" s="8"/>
      <c r="N6273" s="124"/>
      <c r="O6273" s="124"/>
      <c r="P6273" s="124"/>
      <c r="Q6273" s="124"/>
      <c r="R6273" s="124"/>
      <c r="S6273" s="124"/>
    </row>
    <row r="6274" spans="13:19" x14ac:dyDescent="0.25">
      <c r="M6274" s="8"/>
      <c r="N6274" s="124"/>
      <c r="O6274" s="124"/>
      <c r="P6274" s="124"/>
      <c r="Q6274" s="124"/>
      <c r="R6274" s="124"/>
      <c r="S6274" s="124"/>
    </row>
    <row r="6275" spans="13:19" x14ac:dyDescent="0.25">
      <c r="M6275" s="8"/>
      <c r="N6275" s="124"/>
      <c r="O6275" s="124"/>
      <c r="P6275" s="124"/>
      <c r="Q6275" s="124"/>
      <c r="R6275" s="124"/>
      <c r="S6275" s="124"/>
    </row>
    <row r="6276" spans="13:19" x14ac:dyDescent="0.25">
      <c r="M6276" s="8"/>
      <c r="N6276" s="124"/>
      <c r="O6276" s="124"/>
      <c r="P6276" s="124"/>
      <c r="Q6276" s="124"/>
      <c r="R6276" s="124"/>
      <c r="S6276" s="124"/>
    </row>
    <row r="6277" spans="13:19" x14ac:dyDescent="0.25">
      <c r="M6277" s="8"/>
      <c r="N6277" s="124"/>
      <c r="O6277" s="124"/>
      <c r="P6277" s="124"/>
      <c r="Q6277" s="124"/>
      <c r="R6277" s="124"/>
      <c r="S6277" s="124"/>
    </row>
    <row r="6278" spans="13:19" x14ac:dyDescent="0.25">
      <c r="M6278" s="8"/>
      <c r="N6278" s="124"/>
      <c r="O6278" s="124"/>
      <c r="P6278" s="124"/>
      <c r="Q6278" s="124"/>
      <c r="R6278" s="124"/>
      <c r="S6278" s="124"/>
    </row>
    <row r="6279" spans="13:19" x14ac:dyDescent="0.25">
      <c r="M6279" s="8"/>
      <c r="N6279" s="124"/>
      <c r="O6279" s="124"/>
      <c r="P6279" s="124"/>
      <c r="Q6279" s="124"/>
      <c r="R6279" s="124"/>
      <c r="S6279" s="124"/>
    </row>
    <row r="6280" spans="13:19" x14ac:dyDescent="0.25">
      <c r="M6280" s="8"/>
      <c r="N6280" s="124"/>
      <c r="O6280" s="124"/>
      <c r="P6280" s="124"/>
      <c r="Q6280" s="124"/>
      <c r="R6280" s="124"/>
      <c r="S6280" s="124"/>
    </row>
    <row r="6281" spans="13:19" x14ac:dyDescent="0.25">
      <c r="M6281" s="8"/>
      <c r="N6281" s="124"/>
      <c r="O6281" s="124"/>
      <c r="P6281" s="124"/>
      <c r="Q6281" s="124"/>
      <c r="R6281" s="124"/>
      <c r="S6281" s="124"/>
    </row>
    <row r="6282" spans="13:19" x14ac:dyDescent="0.25">
      <c r="M6282" s="8"/>
      <c r="N6282" s="124"/>
      <c r="O6282" s="124"/>
      <c r="P6282" s="124"/>
      <c r="Q6282" s="124"/>
      <c r="R6282" s="124"/>
      <c r="S6282" s="124"/>
    </row>
    <row r="6283" spans="13:19" x14ac:dyDescent="0.25">
      <c r="M6283" s="8"/>
      <c r="N6283" s="124"/>
      <c r="O6283" s="124"/>
      <c r="P6283" s="124"/>
      <c r="Q6283" s="124"/>
      <c r="R6283" s="124"/>
      <c r="S6283" s="124"/>
    </row>
    <row r="6284" spans="13:19" x14ac:dyDescent="0.25">
      <c r="M6284" s="8"/>
      <c r="N6284" s="124"/>
      <c r="O6284" s="124"/>
      <c r="P6284" s="124"/>
      <c r="Q6284" s="124"/>
      <c r="R6284" s="124"/>
      <c r="S6284" s="124"/>
    </row>
    <row r="6285" spans="13:19" x14ac:dyDescent="0.25">
      <c r="M6285" s="8"/>
      <c r="N6285" s="124"/>
      <c r="O6285" s="124"/>
      <c r="P6285" s="124"/>
      <c r="Q6285" s="124"/>
      <c r="R6285" s="124"/>
      <c r="S6285" s="124"/>
    </row>
    <row r="6286" spans="13:19" x14ac:dyDescent="0.25">
      <c r="M6286" s="8"/>
      <c r="N6286" s="124"/>
      <c r="O6286" s="124"/>
      <c r="P6286" s="124"/>
      <c r="Q6286" s="124"/>
      <c r="R6286" s="124"/>
      <c r="S6286" s="124"/>
    </row>
    <row r="6287" spans="13:19" x14ac:dyDescent="0.25">
      <c r="M6287" s="8"/>
      <c r="N6287" s="124"/>
      <c r="O6287" s="124"/>
      <c r="P6287" s="124"/>
      <c r="Q6287" s="124"/>
      <c r="R6287" s="124"/>
      <c r="S6287" s="124"/>
    </row>
    <row r="6288" spans="13:19" x14ac:dyDescent="0.25">
      <c r="M6288" s="8"/>
      <c r="N6288" s="124"/>
      <c r="O6288" s="124"/>
      <c r="P6288" s="124"/>
      <c r="Q6288" s="124"/>
      <c r="R6288" s="124"/>
      <c r="S6288" s="124"/>
    </row>
    <row r="6289" spans="13:19" x14ac:dyDescent="0.25">
      <c r="M6289" s="8"/>
      <c r="N6289" s="124"/>
      <c r="O6289" s="124"/>
      <c r="P6289" s="124"/>
      <c r="Q6289" s="124"/>
      <c r="R6289" s="124"/>
      <c r="S6289" s="124"/>
    </row>
    <row r="6290" spans="13:19" x14ac:dyDescent="0.25">
      <c r="M6290" s="8"/>
      <c r="N6290" s="124"/>
      <c r="O6290" s="124"/>
      <c r="P6290" s="124"/>
      <c r="Q6290" s="124"/>
      <c r="R6290" s="124"/>
      <c r="S6290" s="124"/>
    </row>
    <row r="6291" spans="13:19" x14ac:dyDescent="0.25">
      <c r="M6291" s="8"/>
      <c r="N6291" s="124"/>
      <c r="O6291" s="124"/>
      <c r="P6291" s="124"/>
      <c r="Q6291" s="124"/>
      <c r="R6291" s="124"/>
      <c r="S6291" s="124"/>
    </row>
    <row r="6292" spans="13:19" x14ac:dyDescent="0.25">
      <c r="M6292" s="8"/>
      <c r="N6292" s="124"/>
      <c r="O6292" s="124"/>
      <c r="P6292" s="124"/>
      <c r="Q6292" s="124"/>
      <c r="R6292" s="124"/>
      <c r="S6292" s="124"/>
    </row>
    <row r="6293" spans="13:19" x14ac:dyDescent="0.25">
      <c r="M6293" s="8"/>
      <c r="N6293" s="124"/>
      <c r="O6293" s="124"/>
      <c r="P6293" s="124"/>
      <c r="Q6293" s="124"/>
      <c r="R6293" s="124"/>
      <c r="S6293" s="124"/>
    </row>
    <row r="6294" spans="13:19" x14ac:dyDescent="0.25">
      <c r="M6294" s="8"/>
      <c r="N6294" s="124"/>
      <c r="O6294" s="124"/>
      <c r="P6294" s="124"/>
      <c r="Q6294" s="124"/>
      <c r="R6294" s="124"/>
      <c r="S6294" s="124"/>
    </row>
    <row r="6295" spans="13:19" x14ac:dyDescent="0.25">
      <c r="M6295" s="8"/>
      <c r="N6295" s="124"/>
      <c r="O6295" s="124"/>
      <c r="P6295" s="124"/>
      <c r="Q6295" s="124"/>
      <c r="R6295" s="124"/>
      <c r="S6295" s="124"/>
    </row>
    <row r="6296" spans="13:19" x14ac:dyDescent="0.25">
      <c r="M6296" s="8"/>
      <c r="N6296" s="124"/>
      <c r="O6296" s="124"/>
      <c r="P6296" s="124"/>
      <c r="Q6296" s="124"/>
      <c r="R6296" s="124"/>
      <c r="S6296" s="124"/>
    </row>
    <row r="6297" spans="13:19" x14ac:dyDescent="0.25">
      <c r="M6297" s="8"/>
      <c r="N6297" s="124"/>
      <c r="O6297" s="124"/>
      <c r="P6297" s="124"/>
      <c r="Q6297" s="124"/>
      <c r="R6297" s="124"/>
      <c r="S6297" s="124"/>
    </row>
    <row r="6298" spans="13:19" x14ac:dyDescent="0.25">
      <c r="M6298" s="8"/>
      <c r="N6298" s="124"/>
      <c r="O6298" s="124"/>
      <c r="P6298" s="124"/>
      <c r="Q6298" s="124"/>
      <c r="R6298" s="124"/>
      <c r="S6298" s="124"/>
    </row>
    <row r="6299" spans="13:19" x14ac:dyDescent="0.25">
      <c r="M6299" s="8"/>
      <c r="N6299" s="124"/>
      <c r="O6299" s="124"/>
      <c r="P6299" s="124"/>
      <c r="Q6299" s="124"/>
      <c r="R6299" s="124"/>
      <c r="S6299" s="124"/>
    </row>
    <row r="6300" spans="13:19" x14ac:dyDescent="0.25">
      <c r="M6300" s="8"/>
      <c r="N6300" s="124"/>
      <c r="O6300" s="124"/>
      <c r="P6300" s="124"/>
      <c r="Q6300" s="124"/>
      <c r="R6300" s="124"/>
      <c r="S6300" s="124"/>
    </row>
    <row r="6301" spans="13:19" x14ac:dyDescent="0.25">
      <c r="M6301" s="8"/>
      <c r="N6301" s="124"/>
      <c r="O6301" s="124"/>
      <c r="P6301" s="124"/>
      <c r="Q6301" s="124"/>
      <c r="R6301" s="124"/>
      <c r="S6301" s="124"/>
    </row>
    <row r="6302" spans="13:19" x14ac:dyDescent="0.25">
      <c r="M6302" s="8"/>
      <c r="N6302" s="124"/>
      <c r="O6302" s="124"/>
      <c r="P6302" s="124"/>
      <c r="Q6302" s="124"/>
      <c r="R6302" s="124"/>
      <c r="S6302" s="124"/>
    </row>
    <row r="6303" spans="13:19" x14ac:dyDescent="0.25">
      <c r="M6303" s="8"/>
      <c r="N6303" s="124"/>
      <c r="O6303" s="124"/>
      <c r="P6303" s="124"/>
      <c r="Q6303" s="124"/>
      <c r="R6303" s="124"/>
      <c r="S6303" s="124"/>
    </row>
    <row r="6304" spans="13:19" x14ac:dyDescent="0.25">
      <c r="M6304" s="8"/>
      <c r="N6304" s="124"/>
      <c r="O6304" s="124"/>
      <c r="P6304" s="124"/>
      <c r="Q6304" s="124"/>
      <c r="R6304" s="124"/>
      <c r="S6304" s="124"/>
    </row>
    <row r="6305" spans="13:19" x14ac:dyDescent="0.25">
      <c r="M6305" s="8"/>
      <c r="N6305" s="124"/>
      <c r="O6305" s="124"/>
      <c r="P6305" s="124"/>
      <c r="Q6305" s="124"/>
      <c r="R6305" s="124"/>
      <c r="S6305" s="124"/>
    </row>
    <row r="6306" spans="13:19" x14ac:dyDescent="0.25">
      <c r="M6306" s="8"/>
      <c r="N6306" s="124"/>
      <c r="O6306" s="124"/>
      <c r="P6306" s="124"/>
      <c r="Q6306" s="124"/>
      <c r="R6306" s="124"/>
      <c r="S6306" s="124"/>
    </row>
    <row r="6307" spans="13:19" x14ac:dyDescent="0.25">
      <c r="M6307" s="8"/>
      <c r="N6307" s="124"/>
      <c r="O6307" s="124"/>
      <c r="P6307" s="124"/>
      <c r="Q6307" s="124"/>
      <c r="R6307" s="124"/>
      <c r="S6307" s="124"/>
    </row>
    <row r="6308" spans="13:19" x14ac:dyDescent="0.25">
      <c r="M6308" s="8"/>
      <c r="N6308" s="124"/>
      <c r="O6308" s="124"/>
      <c r="P6308" s="124"/>
      <c r="Q6308" s="124"/>
      <c r="R6308" s="124"/>
      <c r="S6308" s="124"/>
    </row>
    <row r="6309" spans="13:19" x14ac:dyDescent="0.25">
      <c r="M6309" s="8"/>
      <c r="N6309" s="124"/>
      <c r="O6309" s="124"/>
      <c r="P6309" s="124"/>
      <c r="Q6309" s="124"/>
      <c r="R6309" s="124"/>
      <c r="S6309" s="124"/>
    </row>
    <row r="6310" spans="13:19" x14ac:dyDescent="0.25">
      <c r="M6310" s="8"/>
      <c r="N6310" s="124"/>
      <c r="O6310" s="124"/>
      <c r="P6310" s="124"/>
      <c r="Q6310" s="124"/>
      <c r="R6310" s="124"/>
      <c r="S6310" s="124"/>
    </row>
    <row r="6311" spans="13:19" x14ac:dyDescent="0.25">
      <c r="M6311" s="8"/>
      <c r="N6311" s="124"/>
      <c r="O6311" s="124"/>
      <c r="P6311" s="124"/>
      <c r="Q6311" s="124"/>
      <c r="R6311" s="124"/>
      <c r="S6311" s="124"/>
    </row>
    <row r="6312" spans="13:19" x14ac:dyDescent="0.25">
      <c r="M6312" s="8"/>
      <c r="N6312" s="124"/>
      <c r="O6312" s="124"/>
      <c r="P6312" s="124"/>
      <c r="Q6312" s="124"/>
      <c r="R6312" s="124"/>
      <c r="S6312" s="124"/>
    </row>
    <row r="6313" spans="13:19" x14ac:dyDescent="0.25">
      <c r="M6313" s="8"/>
      <c r="N6313" s="124"/>
      <c r="O6313" s="124"/>
      <c r="P6313" s="124"/>
      <c r="Q6313" s="124"/>
      <c r="R6313" s="124"/>
      <c r="S6313" s="124"/>
    </row>
    <row r="6314" spans="13:19" x14ac:dyDescent="0.25">
      <c r="M6314" s="8"/>
      <c r="N6314" s="124"/>
      <c r="O6314" s="124"/>
      <c r="P6314" s="124"/>
      <c r="Q6314" s="124"/>
      <c r="R6314" s="124"/>
      <c r="S6314" s="124"/>
    </row>
    <row r="6315" spans="13:19" x14ac:dyDescent="0.25">
      <c r="M6315" s="8"/>
      <c r="N6315" s="124"/>
      <c r="O6315" s="124"/>
      <c r="P6315" s="124"/>
      <c r="Q6315" s="124"/>
      <c r="R6315" s="124"/>
      <c r="S6315" s="124"/>
    </row>
    <row r="6316" spans="13:19" x14ac:dyDescent="0.25">
      <c r="M6316" s="8"/>
      <c r="N6316" s="124"/>
      <c r="O6316" s="124"/>
      <c r="P6316" s="124"/>
      <c r="Q6316" s="124"/>
      <c r="R6316" s="124"/>
      <c r="S6316" s="124"/>
    </row>
    <row r="6317" spans="13:19" x14ac:dyDescent="0.25">
      <c r="M6317" s="8"/>
      <c r="N6317" s="124"/>
      <c r="O6317" s="124"/>
      <c r="P6317" s="124"/>
      <c r="Q6317" s="124"/>
      <c r="R6317" s="124"/>
      <c r="S6317" s="124"/>
    </row>
    <row r="6318" spans="13:19" x14ac:dyDescent="0.25">
      <c r="M6318" s="8"/>
      <c r="N6318" s="124"/>
      <c r="O6318" s="124"/>
      <c r="P6318" s="124"/>
      <c r="Q6318" s="124"/>
      <c r="R6318" s="124"/>
      <c r="S6318" s="124"/>
    </row>
    <row r="6319" spans="13:19" x14ac:dyDescent="0.25">
      <c r="M6319" s="8"/>
      <c r="N6319" s="124"/>
      <c r="O6319" s="124"/>
      <c r="P6319" s="124"/>
      <c r="Q6319" s="124"/>
      <c r="R6319" s="124"/>
      <c r="S6319" s="124"/>
    </row>
    <row r="6320" spans="13:19" x14ac:dyDescent="0.25">
      <c r="M6320" s="8"/>
      <c r="N6320" s="124"/>
      <c r="O6320" s="124"/>
      <c r="P6320" s="124"/>
      <c r="Q6320" s="124"/>
      <c r="R6320" s="124"/>
      <c r="S6320" s="124"/>
    </row>
    <row r="6321" spans="13:19" x14ac:dyDescent="0.25">
      <c r="M6321" s="8"/>
      <c r="N6321" s="124"/>
      <c r="O6321" s="124"/>
      <c r="P6321" s="124"/>
      <c r="Q6321" s="124"/>
      <c r="R6321" s="124"/>
      <c r="S6321" s="124"/>
    </row>
    <row r="6322" spans="13:19" x14ac:dyDescent="0.25">
      <c r="M6322" s="8"/>
      <c r="N6322" s="124"/>
      <c r="O6322" s="124"/>
      <c r="P6322" s="124"/>
      <c r="Q6322" s="124"/>
      <c r="R6322" s="124"/>
      <c r="S6322" s="124"/>
    </row>
    <row r="6323" spans="13:19" x14ac:dyDescent="0.25">
      <c r="M6323" s="8"/>
      <c r="N6323" s="124"/>
      <c r="O6323" s="124"/>
      <c r="P6323" s="124"/>
      <c r="Q6323" s="124"/>
      <c r="R6323" s="124"/>
      <c r="S6323" s="124"/>
    </row>
    <row r="6324" spans="13:19" x14ac:dyDescent="0.25">
      <c r="M6324" s="8"/>
      <c r="N6324" s="124"/>
      <c r="O6324" s="124"/>
      <c r="P6324" s="124"/>
      <c r="Q6324" s="124"/>
      <c r="R6324" s="124"/>
      <c r="S6324" s="124"/>
    </row>
    <row r="6325" spans="13:19" x14ac:dyDescent="0.25">
      <c r="M6325" s="8"/>
      <c r="N6325" s="124"/>
      <c r="O6325" s="124"/>
      <c r="P6325" s="124"/>
      <c r="Q6325" s="124"/>
      <c r="R6325" s="124"/>
      <c r="S6325" s="124"/>
    </row>
    <row r="6326" spans="13:19" x14ac:dyDescent="0.25">
      <c r="M6326" s="8"/>
      <c r="N6326" s="124"/>
      <c r="O6326" s="124"/>
      <c r="P6326" s="124"/>
      <c r="Q6326" s="124"/>
      <c r="R6326" s="124"/>
      <c r="S6326" s="124"/>
    </row>
    <row r="6327" spans="13:19" x14ac:dyDescent="0.25">
      <c r="M6327" s="8"/>
      <c r="N6327" s="124"/>
      <c r="O6327" s="124"/>
      <c r="P6327" s="124"/>
      <c r="Q6327" s="124"/>
      <c r="R6327" s="124"/>
      <c r="S6327" s="124"/>
    </row>
    <row r="6328" spans="13:19" x14ac:dyDescent="0.25">
      <c r="M6328" s="8"/>
      <c r="N6328" s="124"/>
      <c r="O6328" s="124"/>
      <c r="P6328" s="124"/>
      <c r="Q6328" s="124"/>
      <c r="R6328" s="124"/>
      <c r="S6328" s="124"/>
    </row>
    <row r="6329" spans="13:19" x14ac:dyDescent="0.25">
      <c r="M6329" s="8"/>
      <c r="N6329" s="124"/>
      <c r="O6329" s="124"/>
      <c r="P6329" s="124"/>
      <c r="Q6329" s="124"/>
      <c r="R6329" s="124"/>
      <c r="S6329" s="124"/>
    </row>
    <row r="6330" spans="13:19" x14ac:dyDescent="0.25">
      <c r="M6330" s="8"/>
      <c r="N6330" s="124"/>
      <c r="O6330" s="124"/>
      <c r="P6330" s="124"/>
      <c r="Q6330" s="124"/>
      <c r="R6330" s="124"/>
      <c r="S6330" s="124"/>
    </row>
    <row r="6331" spans="13:19" x14ac:dyDescent="0.25">
      <c r="M6331" s="8"/>
      <c r="N6331" s="124"/>
      <c r="O6331" s="124"/>
      <c r="P6331" s="124"/>
      <c r="Q6331" s="124"/>
      <c r="R6331" s="124"/>
      <c r="S6331" s="124"/>
    </row>
    <row r="6332" spans="13:19" x14ac:dyDescent="0.25">
      <c r="M6332" s="8"/>
      <c r="N6332" s="124"/>
      <c r="O6332" s="124"/>
      <c r="P6332" s="124"/>
      <c r="Q6332" s="124"/>
      <c r="R6332" s="124"/>
      <c r="S6332" s="124"/>
    </row>
    <row r="6333" spans="13:19" x14ac:dyDescent="0.25">
      <c r="M6333" s="8"/>
      <c r="N6333" s="124"/>
      <c r="O6333" s="124"/>
      <c r="P6333" s="124"/>
      <c r="Q6333" s="124"/>
      <c r="R6333" s="124"/>
      <c r="S6333" s="124"/>
    </row>
    <row r="6334" spans="13:19" x14ac:dyDescent="0.25">
      <c r="M6334" s="8"/>
      <c r="N6334" s="124"/>
      <c r="O6334" s="124"/>
      <c r="P6334" s="124"/>
      <c r="Q6334" s="124"/>
      <c r="R6334" s="124"/>
      <c r="S6334" s="124"/>
    </row>
    <row r="6335" spans="13:19" x14ac:dyDescent="0.25">
      <c r="M6335" s="8"/>
      <c r="N6335" s="124"/>
      <c r="O6335" s="124"/>
      <c r="P6335" s="124"/>
      <c r="Q6335" s="124"/>
      <c r="R6335" s="124"/>
      <c r="S6335" s="124"/>
    </row>
    <row r="6336" spans="13:19" x14ac:dyDescent="0.25">
      <c r="M6336" s="8"/>
      <c r="N6336" s="124"/>
      <c r="O6336" s="124"/>
      <c r="P6336" s="124"/>
      <c r="Q6336" s="124"/>
      <c r="R6336" s="124"/>
      <c r="S6336" s="124"/>
    </row>
    <row r="6337" spans="13:19" x14ac:dyDescent="0.25">
      <c r="M6337" s="8"/>
      <c r="N6337" s="124"/>
      <c r="O6337" s="124"/>
      <c r="P6337" s="124"/>
      <c r="Q6337" s="124"/>
      <c r="R6337" s="124"/>
      <c r="S6337" s="124"/>
    </row>
    <row r="6338" spans="13:19" x14ac:dyDescent="0.25">
      <c r="M6338" s="8"/>
      <c r="N6338" s="124"/>
      <c r="O6338" s="124"/>
      <c r="P6338" s="124"/>
      <c r="Q6338" s="124"/>
      <c r="R6338" s="124"/>
      <c r="S6338" s="124"/>
    </row>
    <row r="6339" spans="13:19" x14ac:dyDescent="0.25">
      <c r="M6339" s="8"/>
      <c r="N6339" s="124"/>
      <c r="O6339" s="124"/>
      <c r="P6339" s="124"/>
      <c r="Q6339" s="124"/>
      <c r="R6339" s="124"/>
      <c r="S6339" s="124"/>
    </row>
    <row r="6340" spans="13:19" x14ac:dyDescent="0.25">
      <c r="M6340" s="8"/>
      <c r="N6340" s="124"/>
      <c r="O6340" s="124"/>
      <c r="P6340" s="124"/>
      <c r="Q6340" s="124"/>
      <c r="R6340" s="124"/>
      <c r="S6340" s="124"/>
    </row>
    <row r="6341" spans="13:19" x14ac:dyDescent="0.25">
      <c r="M6341" s="8"/>
      <c r="N6341" s="124"/>
      <c r="O6341" s="124"/>
      <c r="P6341" s="124"/>
      <c r="Q6341" s="124"/>
      <c r="R6341" s="124"/>
      <c r="S6341" s="124"/>
    </row>
    <row r="6342" spans="13:19" x14ac:dyDescent="0.25">
      <c r="M6342" s="8"/>
      <c r="N6342" s="124"/>
      <c r="O6342" s="124"/>
      <c r="P6342" s="124"/>
      <c r="Q6342" s="124"/>
      <c r="R6342" s="124"/>
      <c r="S6342" s="124"/>
    </row>
    <row r="6343" spans="13:19" x14ac:dyDescent="0.25">
      <c r="M6343" s="8"/>
      <c r="N6343" s="124"/>
      <c r="O6343" s="124"/>
      <c r="P6343" s="124"/>
      <c r="Q6343" s="124"/>
      <c r="R6343" s="124"/>
      <c r="S6343" s="124"/>
    </row>
    <row r="6344" spans="13:19" x14ac:dyDescent="0.25">
      <c r="M6344" s="8"/>
      <c r="N6344" s="124"/>
      <c r="O6344" s="124"/>
      <c r="P6344" s="124"/>
      <c r="Q6344" s="124"/>
      <c r="R6344" s="124"/>
      <c r="S6344" s="124"/>
    </row>
    <row r="6345" spans="13:19" x14ac:dyDescent="0.25">
      <c r="M6345" s="8"/>
      <c r="N6345" s="124"/>
      <c r="O6345" s="124"/>
      <c r="P6345" s="124"/>
      <c r="Q6345" s="124"/>
      <c r="R6345" s="124"/>
      <c r="S6345" s="124"/>
    </row>
    <row r="6346" spans="13:19" x14ac:dyDescent="0.25">
      <c r="M6346" s="8"/>
      <c r="N6346" s="124"/>
      <c r="O6346" s="124"/>
      <c r="P6346" s="124"/>
      <c r="Q6346" s="124"/>
      <c r="R6346" s="124"/>
      <c r="S6346" s="124"/>
    </row>
    <row r="6347" spans="13:19" x14ac:dyDescent="0.25">
      <c r="M6347" s="8"/>
      <c r="N6347" s="124"/>
      <c r="O6347" s="124"/>
      <c r="P6347" s="124"/>
      <c r="Q6347" s="124"/>
      <c r="R6347" s="124"/>
      <c r="S6347" s="124"/>
    </row>
    <row r="6348" spans="13:19" x14ac:dyDescent="0.25">
      <c r="M6348" s="8"/>
      <c r="N6348" s="124"/>
      <c r="O6348" s="124"/>
      <c r="P6348" s="124"/>
      <c r="Q6348" s="124"/>
      <c r="R6348" s="124"/>
      <c r="S6348" s="124"/>
    </row>
    <row r="6349" spans="13:19" x14ac:dyDescent="0.25">
      <c r="M6349" s="8"/>
      <c r="N6349" s="124"/>
      <c r="O6349" s="124"/>
      <c r="P6349" s="124"/>
      <c r="Q6349" s="124"/>
      <c r="R6349" s="124"/>
      <c r="S6349" s="124"/>
    </row>
    <row r="6350" spans="13:19" x14ac:dyDescent="0.25">
      <c r="M6350" s="8"/>
      <c r="N6350" s="124"/>
      <c r="O6350" s="124"/>
      <c r="P6350" s="124"/>
      <c r="Q6350" s="124"/>
      <c r="R6350" s="124"/>
      <c r="S6350" s="124"/>
    </row>
    <row r="6351" spans="13:19" x14ac:dyDescent="0.25">
      <c r="M6351" s="8"/>
      <c r="N6351" s="124"/>
      <c r="O6351" s="124"/>
      <c r="P6351" s="124"/>
      <c r="Q6351" s="124"/>
      <c r="R6351" s="124"/>
      <c r="S6351" s="124"/>
    </row>
    <row r="6352" spans="13:19" x14ac:dyDescent="0.25">
      <c r="M6352" s="8"/>
      <c r="N6352" s="124"/>
      <c r="O6352" s="124"/>
      <c r="P6352" s="124"/>
      <c r="Q6352" s="124"/>
      <c r="R6352" s="124"/>
      <c r="S6352" s="124"/>
    </row>
    <row r="6353" spans="13:19" x14ac:dyDescent="0.25">
      <c r="M6353" s="8"/>
      <c r="N6353" s="124"/>
      <c r="O6353" s="124"/>
      <c r="P6353" s="124"/>
      <c r="Q6353" s="124"/>
      <c r="R6353" s="124"/>
      <c r="S6353" s="124"/>
    </row>
    <row r="6354" spans="13:19" x14ac:dyDescent="0.25">
      <c r="M6354" s="8"/>
      <c r="N6354" s="124"/>
      <c r="O6354" s="124"/>
      <c r="P6354" s="124"/>
      <c r="Q6354" s="124"/>
      <c r="R6354" s="124"/>
      <c r="S6354" s="124"/>
    </row>
    <row r="6355" spans="13:19" x14ac:dyDescent="0.25">
      <c r="M6355" s="8"/>
      <c r="N6355" s="124"/>
      <c r="O6355" s="124"/>
      <c r="P6355" s="124"/>
      <c r="Q6355" s="124"/>
      <c r="R6355" s="124"/>
      <c r="S6355" s="124"/>
    </row>
    <row r="6356" spans="13:19" x14ac:dyDescent="0.25">
      <c r="M6356" s="8"/>
      <c r="N6356" s="124"/>
      <c r="O6356" s="124"/>
      <c r="P6356" s="124"/>
      <c r="Q6356" s="124"/>
      <c r="R6356" s="124"/>
      <c r="S6356" s="124"/>
    </row>
    <row r="6357" spans="13:19" x14ac:dyDescent="0.25">
      <c r="M6357" s="8"/>
      <c r="N6357" s="124"/>
      <c r="O6357" s="124"/>
      <c r="P6357" s="124"/>
      <c r="Q6357" s="124"/>
      <c r="R6357" s="124"/>
      <c r="S6357" s="124"/>
    </row>
    <row r="6358" spans="13:19" x14ac:dyDescent="0.25">
      <c r="M6358" s="8"/>
      <c r="N6358" s="124"/>
      <c r="O6358" s="124"/>
      <c r="P6358" s="124"/>
      <c r="Q6358" s="124"/>
      <c r="R6358" s="124"/>
      <c r="S6358" s="124"/>
    </row>
    <row r="6359" spans="13:19" x14ac:dyDescent="0.25">
      <c r="M6359" s="8"/>
      <c r="N6359" s="124"/>
      <c r="O6359" s="124"/>
      <c r="P6359" s="124"/>
      <c r="Q6359" s="124"/>
      <c r="R6359" s="124"/>
      <c r="S6359" s="124"/>
    </row>
    <row r="6360" spans="13:19" x14ac:dyDescent="0.25">
      <c r="M6360" s="8"/>
      <c r="N6360" s="124"/>
      <c r="O6360" s="124"/>
      <c r="P6360" s="124"/>
      <c r="Q6360" s="124"/>
      <c r="R6360" s="124"/>
      <c r="S6360" s="124"/>
    </row>
    <row r="6361" spans="13:19" x14ac:dyDescent="0.25">
      <c r="M6361" s="8"/>
      <c r="N6361" s="124"/>
      <c r="O6361" s="124"/>
      <c r="P6361" s="124"/>
      <c r="Q6361" s="124"/>
      <c r="R6361" s="124"/>
      <c r="S6361" s="124"/>
    </row>
    <row r="6362" spans="13:19" x14ac:dyDescent="0.25">
      <c r="M6362" s="8"/>
      <c r="N6362" s="124"/>
      <c r="O6362" s="124"/>
      <c r="P6362" s="124"/>
      <c r="Q6362" s="124"/>
      <c r="R6362" s="124"/>
      <c r="S6362" s="124"/>
    </row>
    <row r="6363" spans="13:19" x14ac:dyDescent="0.25">
      <c r="M6363" s="8"/>
      <c r="N6363" s="124"/>
      <c r="O6363" s="124"/>
      <c r="P6363" s="124"/>
      <c r="Q6363" s="124"/>
      <c r="R6363" s="124"/>
      <c r="S6363" s="124"/>
    </row>
    <row r="6364" spans="13:19" x14ac:dyDescent="0.25">
      <c r="M6364" s="8"/>
      <c r="N6364" s="124"/>
      <c r="O6364" s="124"/>
      <c r="P6364" s="124"/>
      <c r="Q6364" s="124"/>
      <c r="R6364" s="124"/>
      <c r="S6364" s="124"/>
    </row>
    <row r="6365" spans="13:19" x14ac:dyDescent="0.25">
      <c r="M6365" s="8"/>
      <c r="N6365" s="124"/>
      <c r="O6365" s="124"/>
      <c r="P6365" s="124"/>
      <c r="Q6365" s="124"/>
      <c r="R6365" s="124"/>
      <c r="S6365" s="124"/>
    </row>
    <row r="6366" spans="13:19" x14ac:dyDescent="0.25">
      <c r="M6366" s="8"/>
      <c r="N6366" s="124"/>
      <c r="O6366" s="124"/>
      <c r="P6366" s="124"/>
      <c r="Q6366" s="124"/>
      <c r="R6366" s="124"/>
      <c r="S6366" s="124"/>
    </row>
    <row r="6367" spans="13:19" x14ac:dyDescent="0.25">
      <c r="M6367" s="8"/>
      <c r="N6367" s="124"/>
      <c r="O6367" s="124"/>
      <c r="P6367" s="124"/>
      <c r="Q6367" s="124"/>
      <c r="R6367" s="124"/>
      <c r="S6367" s="124"/>
    </row>
    <row r="6368" spans="13:19" x14ac:dyDescent="0.25">
      <c r="M6368" s="8"/>
      <c r="N6368" s="124"/>
      <c r="O6368" s="124"/>
      <c r="P6368" s="124"/>
      <c r="Q6368" s="124"/>
      <c r="R6368" s="124"/>
      <c r="S6368" s="124"/>
    </row>
    <row r="6369" spans="13:19" x14ac:dyDescent="0.25">
      <c r="M6369" s="8"/>
      <c r="N6369" s="124"/>
      <c r="O6369" s="124"/>
      <c r="P6369" s="124"/>
      <c r="Q6369" s="124"/>
      <c r="R6369" s="124"/>
      <c r="S6369" s="124"/>
    </row>
    <row r="6370" spans="13:19" x14ac:dyDescent="0.25">
      <c r="M6370" s="8"/>
      <c r="N6370" s="124"/>
      <c r="O6370" s="124"/>
      <c r="P6370" s="124"/>
      <c r="Q6370" s="124"/>
      <c r="R6370" s="124"/>
      <c r="S6370" s="124"/>
    </row>
    <row r="6371" spans="13:19" x14ac:dyDescent="0.25">
      <c r="M6371" s="8"/>
      <c r="N6371" s="124"/>
      <c r="O6371" s="124"/>
      <c r="P6371" s="124"/>
      <c r="Q6371" s="124"/>
      <c r="R6371" s="124"/>
      <c r="S6371" s="124"/>
    </row>
    <row r="6372" spans="13:19" x14ac:dyDescent="0.25">
      <c r="M6372" s="8"/>
      <c r="N6372" s="124"/>
      <c r="O6372" s="124"/>
      <c r="P6372" s="124"/>
      <c r="Q6372" s="124"/>
      <c r="R6372" s="124"/>
      <c r="S6372" s="124"/>
    </row>
    <row r="6373" spans="13:19" x14ac:dyDescent="0.25">
      <c r="M6373" s="8"/>
      <c r="N6373" s="124"/>
      <c r="O6373" s="124"/>
      <c r="P6373" s="124"/>
      <c r="Q6373" s="124"/>
      <c r="R6373" s="124"/>
      <c r="S6373" s="124"/>
    </row>
    <row r="6374" spans="13:19" x14ac:dyDescent="0.25">
      <c r="M6374" s="8"/>
      <c r="N6374" s="124"/>
      <c r="O6374" s="124"/>
      <c r="P6374" s="124"/>
      <c r="Q6374" s="124"/>
      <c r="R6374" s="124"/>
      <c r="S6374" s="124"/>
    </row>
    <row r="6375" spans="13:19" x14ac:dyDescent="0.25">
      <c r="M6375" s="8"/>
      <c r="N6375" s="124"/>
      <c r="O6375" s="124"/>
      <c r="P6375" s="124"/>
      <c r="Q6375" s="124"/>
      <c r="R6375" s="124"/>
      <c r="S6375" s="124"/>
    </row>
    <row r="6376" spans="13:19" x14ac:dyDescent="0.25">
      <c r="M6376" s="8"/>
      <c r="N6376" s="124"/>
      <c r="O6376" s="124"/>
      <c r="P6376" s="124"/>
      <c r="Q6376" s="124"/>
      <c r="R6376" s="124"/>
      <c r="S6376" s="124"/>
    </row>
    <row r="6377" spans="13:19" x14ac:dyDescent="0.25">
      <c r="M6377" s="8"/>
      <c r="N6377" s="124"/>
      <c r="O6377" s="124"/>
      <c r="P6377" s="124"/>
      <c r="Q6377" s="124"/>
      <c r="R6377" s="124"/>
      <c r="S6377" s="124"/>
    </row>
    <row r="6378" spans="13:19" x14ac:dyDescent="0.25">
      <c r="M6378" s="8"/>
      <c r="N6378" s="124"/>
      <c r="O6378" s="124"/>
      <c r="P6378" s="124"/>
      <c r="Q6378" s="124"/>
      <c r="R6378" s="124"/>
      <c r="S6378" s="124"/>
    </row>
    <row r="6379" spans="13:19" x14ac:dyDescent="0.25">
      <c r="M6379" s="8"/>
      <c r="N6379" s="124"/>
      <c r="O6379" s="124"/>
      <c r="P6379" s="124"/>
      <c r="Q6379" s="124"/>
      <c r="R6379" s="124"/>
      <c r="S6379" s="124"/>
    </row>
    <row r="6380" spans="13:19" x14ac:dyDescent="0.25">
      <c r="M6380" s="8"/>
      <c r="N6380" s="124"/>
      <c r="O6380" s="124"/>
      <c r="P6380" s="124"/>
      <c r="Q6380" s="124"/>
      <c r="R6380" s="124"/>
      <c r="S6380" s="124"/>
    </row>
    <row r="6381" spans="13:19" x14ac:dyDescent="0.25">
      <c r="M6381" s="8"/>
      <c r="N6381" s="124"/>
      <c r="O6381" s="124"/>
      <c r="P6381" s="124"/>
      <c r="Q6381" s="124"/>
      <c r="R6381" s="124"/>
      <c r="S6381" s="124"/>
    </row>
    <row r="6382" spans="13:19" x14ac:dyDescent="0.25">
      <c r="M6382" s="8"/>
      <c r="N6382" s="124"/>
      <c r="O6382" s="124"/>
      <c r="P6382" s="124"/>
      <c r="Q6382" s="124"/>
      <c r="R6382" s="124"/>
      <c r="S6382" s="124"/>
    </row>
    <row r="6383" spans="13:19" x14ac:dyDescent="0.25">
      <c r="M6383" s="8"/>
      <c r="N6383" s="124"/>
      <c r="O6383" s="124"/>
      <c r="P6383" s="124"/>
      <c r="Q6383" s="124"/>
      <c r="R6383" s="124"/>
      <c r="S6383" s="124"/>
    </row>
    <row r="6384" spans="13:19" x14ac:dyDescent="0.25">
      <c r="M6384" s="8"/>
      <c r="N6384" s="124"/>
      <c r="O6384" s="124"/>
      <c r="P6384" s="124"/>
      <c r="Q6384" s="124"/>
      <c r="R6384" s="124"/>
      <c r="S6384" s="124"/>
    </row>
    <row r="6385" spans="13:19" x14ac:dyDescent="0.25">
      <c r="M6385" s="8"/>
      <c r="N6385" s="124"/>
      <c r="O6385" s="124"/>
      <c r="P6385" s="124"/>
      <c r="Q6385" s="124"/>
      <c r="R6385" s="124"/>
      <c r="S6385" s="124"/>
    </row>
    <row r="6386" spans="13:19" x14ac:dyDescent="0.25">
      <c r="M6386" s="8"/>
      <c r="N6386" s="124"/>
      <c r="O6386" s="124"/>
      <c r="P6386" s="124"/>
      <c r="Q6386" s="124"/>
      <c r="R6386" s="124"/>
      <c r="S6386" s="124"/>
    </row>
    <row r="6387" spans="13:19" x14ac:dyDescent="0.25">
      <c r="M6387" s="8"/>
      <c r="N6387" s="124"/>
      <c r="O6387" s="124"/>
      <c r="P6387" s="124"/>
      <c r="Q6387" s="124"/>
      <c r="R6387" s="124"/>
      <c r="S6387" s="124"/>
    </row>
    <row r="6388" spans="13:19" x14ac:dyDescent="0.25">
      <c r="M6388" s="8"/>
      <c r="N6388" s="124"/>
      <c r="O6388" s="124"/>
      <c r="P6388" s="124"/>
      <c r="Q6388" s="124"/>
      <c r="R6388" s="124"/>
      <c r="S6388" s="124"/>
    </row>
    <row r="6389" spans="13:19" x14ac:dyDescent="0.25">
      <c r="M6389" s="8"/>
      <c r="N6389" s="124"/>
      <c r="O6389" s="124"/>
      <c r="P6389" s="124"/>
      <c r="Q6389" s="124"/>
      <c r="R6389" s="124"/>
      <c r="S6389" s="124"/>
    </row>
    <row r="6390" spans="13:19" x14ac:dyDescent="0.25">
      <c r="M6390" s="8"/>
      <c r="N6390" s="124"/>
      <c r="O6390" s="124"/>
      <c r="P6390" s="124"/>
      <c r="Q6390" s="124"/>
      <c r="R6390" s="124"/>
      <c r="S6390" s="124"/>
    </row>
    <row r="6391" spans="13:19" x14ac:dyDescent="0.25">
      <c r="M6391" s="8"/>
      <c r="N6391" s="124"/>
      <c r="O6391" s="124"/>
      <c r="P6391" s="124"/>
      <c r="Q6391" s="124"/>
      <c r="R6391" s="124"/>
      <c r="S6391" s="124"/>
    </row>
    <row r="6392" spans="13:19" x14ac:dyDescent="0.25">
      <c r="M6392" s="8"/>
      <c r="N6392" s="124"/>
      <c r="O6392" s="124"/>
      <c r="P6392" s="124"/>
      <c r="Q6392" s="124"/>
      <c r="R6392" s="124"/>
      <c r="S6392" s="124"/>
    </row>
    <row r="6393" spans="13:19" x14ac:dyDescent="0.25">
      <c r="M6393" s="8"/>
      <c r="N6393" s="124"/>
      <c r="O6393" s="124"/>
      <c r="P6393" s="124"/>
      <c r="Q6393" s="124"/>
      <c r="R6393" s="124"/>
      <c r="S6393" s="124"/>
    </row>
    <row r="6394" spans="13:19" x14ac:dyDescent="0.25">
      <c r="M6394" s="8"/>
      <c r="N6394" s="124"/>
      <c r="O6394" s="124"/>
      <c r="P6394" s="124"/>
      <c r="Q6394" s="124"/>
      <c r="R6394" s="124"/>
      <c r="S6394" s="124"/>
    </row>
    <row r="6395" spans="13:19" x14ac:dyDescent="0.25">
      <c r="M6395" s="8"/>
      <c r="N6395" s="124"/>
      <c r="O6395" s="124"/>
      <c r="P6395" s="124"/>
      <c r="Q6395" s="124"/>
      <c r="R6395" s="124"/>
      <c r="S6395" s="124"/>
    </row>
    <row r="6396" spans="13:19" x14ac:dyDescent="0.25">
      <c r="M6396" s="8"/>
      <c r="N6396" s="124"/>
      <c r="O6396" s="124"/>
      <c r="P6396" s="124"/>
      <c r="Q6396" s="124"/>
      <c r="R6396" s="124"/>
      <c r="S6396" s="124"/>
    </row>
    <row r="6397" spans="13:19" x14ac:dyDescent="0.25">
      <c r="M6397" s="8"/>
      <c r="N6397" s="124"/>
      <c r="O6397" s="124"/>
      <c r="P6397" s="124"/>
      <c r="Q6397" s="124"/>
      <c r="R6397" s="124"/>
      <c r="S6397" s="124"/>
    </row>
    <row r="6398" spans="13:19" x14ac:dyDescent="0.25">
      <c r="M6398" s="8"/>
      <c r="N6398" s="124"/>
      <c r="O6398" s="124"/>
      <c r="P6398" s="124"/>
      <c r="Q6398" s="124"/>
      <c r="R6398" s="124"/>
      <c r="S6398" s="124"/>
    </row>
    <row r="6399" spans="13:19" x14ac:dyDescent="0.25">
      <c r="M6399" s="8"/>
      <c r="N6399" s="124"/>
      <c r="O6399" s="124"/>
      <c r="P6399" s="124"/>
      <c r="Q6399" s="124"/>
      <c r="R6399" s="124"/>
      <c r="S6399" s="124"/>
    </row>
    <row r="6400" spans="13:19" x14ac:dyDescent="0.25">
      <c r="M6400" s="8"/>
      <c r="N6400" s="124"/>
      <c r="O6400" s="124"/>
      <c r="P6400" s="124"/>
      <c r="Q6400" s="124"/>
      <c r="R6400" s="124"/>
      <c r="S6400" s="124"/>
    </row>
    <row r="6401" spans="13:19" x14ac:dyDescent="0.25">
      <c r="M6401" s="8"/>
      <c r="N6401" s="124"/>
      <c r="O6401" s="124"/>
      <c r="P6401" s="124"/>
      <c r="Q6401" s="124"/>
      <c r="R6401" s="124"/>
      <c r="S6401" s="124"/>
    </row>
    <row r="6402" spans="13:19" x14ac:dyDescent="0.25">
      <c r="M6402" s="8"/>
      <c r="N6402" s="124"/>
      <c r="O6402" s="124"/>
      <c r="P6402" s="124"/>
      <c r="Q6402" s="124"/>
      <c r="R6402" s="124"/>
      <c r="S6402" s="124"/>
    </row>
    <row r="6403" spans="13:19" x14ac:dyDescent="0.25">
      <c r="M6403" s="8"/>
      <c r="N6403" s="124"/>
      <c r="O6403" s="124"/>
      <c r="P6403" s="124"/>
      <c r="Q6403" s="124"/>
      <c r="R6403" s="124"/>
      <c r="S6403" s="124"/>
    </row>
    <row r="6404" spans="13:19" x14ac:dyDescent="0.25">
      <c r="M6404" s="8"/>
      <c r="N6404" s="124"/>
      <c r="O6404" s="124"/>
      <c r="P6404" s="124"/>
      <c r="Q6404" s="124"/>
      <c r="R6404" s="124"/>
      <c r="S6404" s="124"/>
    </row>
    <row r="6405" spans="13:19" x14ac:dyDescent="0.25">
      <c r="M6405" s="8"/>
      <c r="N6405" s="124"/>
      <c r="O6405" s="124"/>
      <c r="P6405" s="124"/>
      <c r="Q6405" s="124"/>
      <c r="R6405" s="124"/>
      <c r="S6405" s="124"/>
    </row>
    <row r="6406" spans="13:19" x14ac:dyDescent="0.25">
      <c r="M6406" s="8"/>
      <c r="N6406" s="124"/>
      <c r="O6406" s="124"/>
      <c r="P6406" s="124"/>
      <c r="Q6406" s="124"/>
      <c r="R6406" s="124"/>
      <c r="S6406" s="124"/>
    </row>
    <row r="6407" spans="13:19" x14ac:dyDescent="0.25">
      <c r="M6407" s="8"/>
      <c r="N6407" s="124"/>
      <c r="O6407" s="124"/>
      <c r="P6407" s="124"/>
      <c r="Q6407" s="124"/>
      <c r="R6407" s="124"/>
      <c r="S6407" s="124"/>
    </row>
    <row r="6408" spans="13:19" x14ac:dyDescent="0.25">
      <c r="M6408" s="8"/>
      <c r="N6408" s="124"/>
      <c r="O6408" s="124"/>
      <c r="P6408" s="124"/>
      <c r="Q6408" s="124"/>
      <c r="R6408" s="124"/>
      <c r="S6408" s="124"/>
    </row>
    <row r="6409" spans="13:19" x14ac:dyDescent="0.25">
      <c r="M6409" s="8"/>
      <c r="N6409" s="124"/>
      <c r="O6409" s="124"/>
      <c r="P6409" s="124"/>
      <c r="Q6409" s="124"/>
      <c r="R6409" s="124"/>
      <c r="S6409" s="124"/>
    </row>
    <row r="6410" spans="13:19" x14ac:dyDescent="0.25">
      <c r="M6410" s="8"/>
      <c r="N6410" s="124"/>
      <c r="O6410" s="124"/>
      <c r="P6410" s="124"/>
      <c r="Q6410" s="124"/>
      <c r="R6410" s="124"/>
      <c r="S6410" s="124"/>
    </row>
    <row r="6411" spans="13:19" x14ac:dyDescent="0.25">
      <c r="M6411" s="8"/>
      <c r="N6411" s="124"/>
      <c r="O6411" s="124"/>
      <c r="P6411" s="124"/>
      <c r="Q6411" s="124"/>
      <c r="R6411" s="124"/>
      <c r="S6411" s="124"/>
    </row>
    <row r="6412" spans="13:19" x14ac:dyDescent="0.25">
      <c r="M6412" s="8"/>
      <c r="N6412" s="124"/>
      <c r="O6412" s="124"/>
      <c r="P6412" s="124"/>
      <c r="Q6412" s="124"/>
      <c r="R6412" s="124"/>
      <c r="S6412" s="124"/>
    </row>
    <row r="6413" spans="13:19" x14ac:dyDescent="0.25">
      <c r="M6413" s="8"/>
      <c r="N6413" s="124"/>
      <c r="O6413" s="124"/>
      <c r="P6413" s="124"/>
      <c r="Q6413" s="124"/>
      <c r="R6413" s="124"/>
      <c r="S6413" s="124"/>
    </row>
    <row r="6414" spans="13:19" x14ac:dyDescent="0.25">
      <c r="M6414" s="8"/>
      <c r="N6414" s="124"/>
      <c r="O6414" s="124"/>
      <c r="P6414" s="124"/>
      <c r="Q6414" s="124"/>
      <c r="R6414" s="124"/>
      <c r="S6414" s="124"/>
    </row>
    <row r="6415" spans="13:19" x14ac:dyDescent="0.25">
      <c r="M6415" s="8"/>
      <c r="N6415" s="124"/>
      <c r="O6415" s="124"/>
      <c r="P6415" s="124"/>
      <c r="Q6415" s="124"/>
      <c r="R6415" s="124"/>
      <c r="S6415" s="124"/>
    </row>
    <row r="6416" spans="13:19" x14ac:dyDescent="0.25">
      <c r="M6416" s="8"/>
      <c r="N6416" s="124"/>
      <c r="O6416" s="124"/>
      <c r="P6416" s="124"/>
      <c r="Q6416" s="124"/>
      <c r="R6416" s="124"/>
      <c r="S6416" s="124"/>
    </row>
    <row r="6417" spans="13:19" x14ac:dyDescent="0.25">
      <c r="M6417" s="8"/>
      <c r="N6417" s="124"/>
      <c r="O6417" s="124"/>
      <c r="P6417" s="124"/>
      <c r="Q6417" s="124"/>
      <c r="R6417" s="124"/>
      <c r="S6417" s="124"/>
    </row>
    <row r="6418" spans="13:19" x14ac:dyDescent="0.25">
      <c r="M6418" s="8"/>
      <c r="N6418" s="124"/>
      <c r="O6418" s="124"/>
      <c r="P6418" s="124"/>
      <c r="Q6418" s="124"/>
      <c r="R6418" s="124"/>
      <c r="S6418" s="124"/>
    </row>
    <row r="6419" spans="13:19" x14ac:dyDescent="0.25">
      <c r="M6419" s="8"/>
      <c r="N6419" s="124"/>
      <c r="O6419" s="124"/>
      <c r="P6419" s="124"/>
      <c r="Q6419" s="124"/>
      <c r="R6419" s="124"/>
      <c r="S6419" s="124"/>
    </row>
    <row r="6420" spans="13:19" x14ac:dyDescent="0.25">
      <c r="M6420" s="8"/>
      <c r="N6420" s="124"/>
      <c r="O6420" s="124"/>
      <c r="P6420" s="124"/>
      <c r="Q6420" s="124"/>
      <c r="R6420" s="124"/>
      <c r="S6420" s="124"/>
    </row>
    <row r="6421" spans="13:19" x14ac:dyDescent="0.25">
      <c r="M6421" s="8"/>
      <c r="N6421" s="124"/>
      <c r="O6421" s="124"/>
      <c r="P6421" s="124"/>
      <c r="Q6421" s="124"/>
      <c r="R6421" s="124"/>
      <c r="S6421" s="124"/>
    </row>
    <row r="6422" spans="13:19" x14ac:dyDescent="0.25">
      <c r="M6422" s="8"/>
      <c r="N6422" s="124"/>
      <c r="O6422" s="124"/>
      <c r="P6422" s="124"/>
      <c r="Q6422" s="124"/>
      <c r="R6422" s="124"/>
      <c r="S6422" s="124"/>
    </row>
    <row r="6423" spans="13:19" x14ac:dyDescent="0.25">
      <c r="M6423" s="8"/>
      <c r="N6423" s="124"/>
      <c r="O6423" s="124"/>
      <c r="P6423" s="124"/>
      <c r="Q6423" s="124"/>
      <c r="R6423" s="124"/>
      <c r="S6423" s="124"/>
    </row>
    <row r="6424" spans="13:19" x14ac:dyDescent="0.25">
      <c r="M6424" s="8"/>
      <c r="N6424" s="124"/>
      <c r="O6424" s="124"/>
      <c r="P6424" s="124"/>
      <c r="Q6424" s="124"/>
      <c r="R6424" s="124"/>
      <c r="S6424" s="124"/>
    </row>
    <row r="6425" spans="13:19" x14ac:dyDescent="0.25">
      <c r="M6425" s="8"/>
      <c r="N6425" s="124"/>
      <c r="O6425" s="124"/>
      <c r="P6425" s="124"/>
      <c r="Q6425" s="124"/>
      <c r="R6425" s="124"/>
      <c r="S6425" s="124"/>
    </row>
    <row r="6426" spans="13:19" x14ac:dyDescent="0.25">
      <c r="M6426" s="8"/>
      <c r="N6426" s="124"/>
      <c r="O6426" s="124"/>
      <c r="P6426" s="124"/>
      <c r="Q6426" s="124"/>
      <c r="R6426" s="124"/>
      <c r="S6426" s="124"/>
    </row>
    <row r="6427" spans="13:19" x14ac:dyDescent="0.25">
      <c r="M6427" s="8"/>
      <c r="N6427" s="124"/>
      <c r="O6427" s="124"/>
      <c r="P6427" s="124"/>
      <c r="Q6427" s="124"/>
      <c r="R6427" s="124"/>
      <c r="S6427" s="124"/>
    </row>
    <row r="6428" spans="13:19" x14ac:dyDescent="0.25">
      <c r="M6428" s="8"/>
      <c r="N6428" s="124"/>
      <c r="O6428" s="124"/>
      <c r="P6428" s="124"/>
      <c r="Q6428" s="124"/>
      <c r="R6428" s="124"/>
      <c r="S6428" s="124"/>
    </row>
    <row r="6429" spans="13:19" x14ac:dyDescent="0.25">
      <c r="M6429" s="8"/>
      <c r="N6429" s="124"/>
      <c r="O6429" s="124"/>
      <c r="P6429" s="124"/>
      <c r="Q6429" s="124"/>
      <c r="R6429" s="124"/>
      <c r="S6429" s="124"/>
    </row>
    <row r="6430" spans="13:19" x14ac:dyDescent="0.25">
      <c r="M6430" s="8"/>
      <c r="N6430" s="124"/>
      <c r="O6430" s="124"/>
      <c r="P6430" s="124"/>
      <c r="Q6430" s="124"/>
      <c r="R6430" s="124"/>
      <c r="S6430" s="124"/>
    </row>
    <row r="6431" spans="13:19" x14ac:dyDescent="0.25">
      <c r="M6431" s="8"/>
      <c r="N6431" s="124"/>
      <c r="O6431" s="124"/>
      <c r="P6431" s="124"/>
      <c r="Q6431" s="124"/>
      <c r="R6431" s="124"/>
      <c r="S6431" s="124"/>
    </row>
    <row r="6432" spans="13:19" x14ac:dyDescent="0.25">
      <c r="M6432" s="8"/>
      <c r="N6432" s="124"/>
      <c r="O6432" s="124"/>
      <c r="P6432" s="124"/>
      <c r="Q6432" s="124"/>
      <c r="R6432" s="124"/>
      <c r="S6432" s="124"/>
    </row>
    <row r="6433" spans="13:19" x14ac:dyDescent="0.25">
      <c r="M6433" s="8"/>
      <c r="N6433" s="124"/>
      <c r="O6433" s="124"/>
      <c r="P6433" s="124"/>
      <c r="Q6433" s="124"/>
      <c r="R6433" s="124"/>
      <c r="S6433" s="124"/>
    </row>
    <row r="6434" spans="13:19" x14ac:dyDescent="0.25">
      <c r="M6434" s="8"/>
      <c r="N6434" s="124"/>
      <c r="O6434" s="124"/>
      <c r="P6434" s="124"/>
      <c r="Q6434" s="124"/>
      <c r="R6434" s="124"/>
      <c r="S6434" s="124"/>
    </row>
    <row r="6435" spans="13:19" x14ac:dyDescent="0.25">
      <c r="M6435" s="8"/>
      <c r="N6435" s="124"/>
      <c r="O6435" s="124"/>
      <c r="P6435" s="124"/>
      <c r="Q6435" s="124"/>
      <c r="R6435" s="124"/>
      <c r="S6435" s="124"/>
    </row>
    <row r="6436" spans="13:19" x14ac:dyDescent="0.25">
      <c r="M6436" s="8"/>
      <c r="N6436" s="124"/>
      <c r="O6436" s="124"/>
      <c r="P6436" s="124"/>
      <c r="Q6436" s="124"/>
      <c r="R6436" s="124"/>
      <c r="S6436" s="124"/>
    </row>
    <row r="6437" spans="13:19" x14ac:dyDescent="0.25">
      <c r="M6437" s="8"/>
      <c r="N6437" s="124"/>
      <c r="O6437" s="124"/>
      <c r="P6437" s="124"/>
      <c r="Q6437" s="124"/>
      <c r="R6437" s="124"/>
      <c r="S6437" s="124"/>
    </row>
    <row r="6438" spans="13:19" x14ac:dyDescent="0.25">
      <c r="M6438" s="8"/>
      <c r="N6438" s="124"/>
      <c r="O6438" s="124"/>
      <c r="P6438" s="124"/>
      <c r="Q6438" s="124"/>
      <c r="R6438" s="124"/>
      <c r="S6438" s="124"/>
    </row>
    <row r="6439" spans="13:19" x14ac:dyDescent="0.25">
      <c r="M6439" s="8"/>
      <c r="N6439" s="124"/>
      <c r="O6439" s="124"/>
      <c r="P6439" s="124"/>
      <c r="Q6439" s="124"/>
      <c r="R6439" s="124"/>
      <c r="S6439" s="124"/>
    </row>
    <row r="6440" spans="13:19" x14ac:dyDescent="0.25">
      <c r="M6440" s="8"/>
      <c r="N6440" s="124"/>
      <c r="O6440" s="124"/>
      <c r="P6440" s="124"/>
      <c r="Q6440" s="124"/>
      <c r="R6440" s="124"/>
      <c r="S6440" s="124"/>
    </row>
    <row r="6441" spans="13:19" x14ac:dyDescent="0.25">
      <c r="M6441" s="8"/>
      <c r="N6441" s="124"/>
      <c r="O6441" s="124"/>
      <c r="P6441" s="124"/>
      <c r="Q6441" s="124"/>
      <c r="R6441" s="124"/>
      <c r="S6441" s="124"/>
    </row>
    <row r="6442" spans="13:19" x14ac:dyDescent="0.25">
      <c r="M6442" s="8"/>
      <c r="N6442" s="124"/>
      <c r="O6442" s="124"/>
      <c r="P6442" s="124"/>
      <c r="Q6442" s="124"/>
      <c r="R6442" s="124"/>
      <c r="S6442" s="124"/>
    </row>
    <row r="6443" spans="13:19" x14ac:dyDescent="0.25">
      <c r="M6443" s="8"/>
      <c r="N6443" s="124"/>
      <c r="O6443" s="124"/>
      <c r="P6443" s="124"/>
      <c r="Q6443" s="124"/>
      <c r="R6443" s="124"/>
      <c r="S6443" s="124"/>
    </row>
    <row r="6444" spans="13:19" x14ac:dyDescent="0.25">
      <c r="M6444" s="8"/>
      <c r="N6444" s="124"/>
      <c r="O6444" s="124"/>
      <c r="P6444" s="124"/>
      <c r="Q6444" s="124"/>
      <c r="R6444" s="124"/>
      <c r="S6444" s="124"/>
    </row>
    <row r="6445" spans="13:19" x14ac:dyDescent="0.25">
      <c r="M6445" s="8"/>
      <c r="N6445" s="124"/>
      <c r="O6445" s="124"/>
      <c r="P6445" s="124"/>
      <c r="Q6445" s="124"/>
      <c r="R6445" s="124"/>
      <c r="S6445" s="124"/>
    </row>
    <row r="6446" spans="13:19" x14ac:dyDescent="0.25">
      <c r="M6446" s="8"/>
      <c r="N6446" s="124"/>
      <c r="O6446" s="124"/>
      <c r="P6446" s="124"/>
      <c r="Q6446" s="124"/>
      <c r="R6446" s="124"/>
      <c r="S6446" s="124"/>
    </row>
    <row r="6447" spans="13:19" x14ac:dyDescent="0.25">
      <c r="M6447" s="8"/>
      <c r="N6447" s="124"/>
      <c r="O6447" s="124"/>
      <c r="P6447" s="124"/>
      <c r="Q6447" s="124"/>
      <c r="R6447" s="124"/>
      <c r="S6447" s="124"/>
    </row>
    <row r="6448" spans="13:19" x14ac:dyDescent="0.25">
      <c r="M6448" s="8"/>
      <c r="N6448" s="124"/>
      <c r="O6448" s="124"/>
      <c r="P6448" s="124"/>
      <c r="Q6448" s="124"/>
      <c r="R6448" s="124"/>
      <c r="S6448" s="124"/>
    </row>
    <row r="6449" spans="13:19" x14ac:dyDescent="0.25">
      <c r="M6449" s="8"/>
      <c r="N6449" s="124"/>
      <c r="O6449" s="124"/>
      <c r="P6449" s="124"/>
      <c r="Q6449" s="124"/>
      <c r="R6449" s="124"/>
      <c r="S6449" s="124"/>
    </row>
    <row r="6450" spans="13:19" x14ac:dyDescent="0.25">
      <c r="M6450" s="8"/>
      <c r="N6450" s="124"/>
      <c r="O6450" s="124"/>
      <c r="P6450" s="124"/>
      <c r="Q6450" s="124"/>
      <c r="R6450" s="124"/>
      <c r="S6450" s="124"/>
    </row>
    <row r="6451" spans="13:19" x14ac:dyDescent="0.25">
      <c r="M6451" s="8"/>
      <c r="N6451" s="124"/>
      <c r="O6451" s="124"/>
      <c r="P6451" s="124"/>
      <c r="Q6451" s="124"/>
      <c r="R6451" s="124"/>
      <c r="S6451" s="124"/>
    </row>
    <row r="6452" spans="13:19" x14ac:dyDescent="0.25">
      <c r="M6452" s="8"/>
      <c r="N6452" s="124"/>
      <c r="O6452" s="124"/>
      <c r="P6452" s="124"/>
      <c r="Q6452" s="124"/>
      <c r="R6452" s="124"/>
      <c r="S6452" s="124"/>
    </row>
    <row r="6453" spans="13:19" x14ac:dyDescent="0.25">
      <c r="M6453" s="8"/>
      <c r="N6453" s="124"/>
      <c r="O6453" s="124"/>
      <c r="P6453" s="124"/>
      <c r="Q6453" s="124"/>
      <c r="R6453" s="124"/>
      <c r="S6453" s="124"/>
    </row>
    <row r="6454" spans="13:19" x14ac:dyDescent="0.25">
      <c r="M6454" s="8"/>
      <c r="N6454" s="124"/>
      <c r="O6454" s="124"/>
      <c r="P6454" s="124"/>
      <c r="Q6454" s="124"/>
      <c r="R6454" s="124"/>
      <c r="S6454" s="124"/>
    </row>
    <row r="6455" spans="13:19" x14ac:dyDescent="0.25">
      <c r="M6455" s="8"/>
      <c r="N6455" s="124"/>
      <c r="O6455" s="124"/>
      <c r="P6455" s="124"/>
      <c r="Q6455" s="124"/>
      <c r="R6455" s="124"/>
      <c r="S6455" s="124"/>
    </row>
    <row r="6456" spans="13:19" x14ac:dyDescent="0.25">
      <c r="M6456" s="8"/>
      <c r="N6456" s="124"/>
      <c r="O6456" s="124"/>
      <c r="P6456" s="124"/>
      <c r="Q6456" s="124"/>
      <c r="R6456" s="124"/>
      <c r="S6456" s="124"/>
    </row>
    <row r="6457" spans="13:19" x14ac:dyDescent="0.25">
      <c r="M6457" s="8"/>
      <c r="N6457" s="124"/>
      <c r="O6457" s="124"/>
      <c r="P6457" s="124"/>
      <c r="Q6457" s="124"/>
      <c r="R6457" s="124"/>
      <c r="S6457" s="124"/>
    </row>
    <row r="6458" spans="13:19" x14ac:dyDescent="0.25">
      <c r="M6458" s="8"/>
      <c r="N6458" s="124"/>
      <c r="O6458" s="124"/>
      <c r="P6458" s="124"/>
      <c r="Q6458" s="124"/>
      <c r="R6458" s="124"/>
      <c r="S6458" s="124"/>
    </row>
    <row r="6459" spans="13:19" x14ac:dyDescent="0.25">
      <c r="M6459" s="8"/>
      <c r="N6459" s="124"/>
      <c r="O6459" s="124"/>
      <c r="P6459" s="124"/>
      <c r="Q6459" s="124"/>
      <c r="R6459" s="124"/>
      <c r="S6459" s="124"/>
    </row>
    <row r="6460" spans="13:19" x14ac:dyDescent="0.25">
      <c r="M6460" s="8"/>
      <c r="N6460" s="124"/>
      <c r="O6460" s="124"/>
      <c r="P6460" s="124"/>
      <c r="Q6460" s="124"/>
      <c r="R6460" s="124"/>
      <c r="S6460" s="124"/>
    </row>
    <row r="6461" spans="13:19" x14ac:dyDescent="0.25">
      <c r="M6461" s="8"/>
      <c r="N6461" s="124"/>
      <c r="O6461" s="124"/>
      <c r="P6461" s="124"/>
      <c r="Q6461" s="124"/>
      <c r="R6461" s="124"/>
      <c r="S6461" s="124"/>
    </row>
    <row r="6462" spans="13:19" x14ac:dyDescent="0.25">
      <c r="M6462" s="8"/>
      <c r="N6462" s="124"/>
      <c r="O6462" s="124"/>
      <c r="P6462" s="124"/>
      <c r="Q6462" s="124"/>
      <c r="R6462" s="124"/>
      <c r="S6462" s="124"/>
    </row>
    <row r="6463" spans="13:19" x14ac:dyDescent="0.25">
      <c r="M6463" s="8"/>
      <c r="N6463" s="124"/>
      <c r="O6463" s="124"/>
      <c r="P6463" s="124"/>
      <c r="Q6463" s="124"/>
      <c r="R6463" s="124"/>
      <c r="S6463" s="124"/>
    </row>
    <row r="6464" spans="13:19" x14ac:dyDescent="0.25">
      <c r="M6464" s="8"/>
      <c r="N6464" s="124"/>
      <c r="O6464" s="124"/>
      <c r="P6464" s="124"/>
      <c r="Q6464" s="124"/>
      <c r="R6464" s="124"/>
      <c r="S6464" s="124"/>
    </row>
    <row r="6465" spans="13:19" x14ac:dyDescent="0.25">
      <c r="M6465" s="8"/>
      <c r="N6465" s="124"/>
      <c r="O6465" s="124"/>
      <c r="P6465" s="124"/>
      <c r="Q6465" s="124"/>
      <c r="R6465" s="124"/>
      <c r="S6465" s="124"/>
    </row>
    <row r="6466" spans="13:19" x14ac:dyDescent="0.25">
      <c r="M6466" s="8"/>
      <c r="N6466" s="124"/>
      <c r="O6466" s="124"/>
      <c r="P6466" s="124"/>
      <c r="Q6466" s="124"/>
      <c r="R6466" s="124"/>
      <c r="S6466" s="124"/>
    </row>
    <row r="6467" spans="13:19" x14ac:dyDescent="0.25">
      <c r="M6467" s="8"/>
      <c r="N6467" s="124"/>
      <c r="O6467" s="124"/>
      <c r="P6467" s="124"/>
      <c r="Q6467" s="124"/>
      <c r="R6467" s="124"/>
      <c r="S6467" s="124"/>
    </row>
    <row r="6468" spans="13:19" x14ac:dyDescent="0.25">
      <c r="M6468" s="8"/>
      <c r="N6468" s="124"/>
      <c r="O6468" s="124"/>
      <c r="P6468" s="124"/>
      <c r="Q6468" s="124"/>
      <c r="R6468" s="124"/>
      <c r="S6468" s="124"/>
    </row>
    <row r="6469" spans="13:19" x14ac:dyDescent="0.25">
      <c r="M6469" s="8"/>
      <c r="N6469" s="124"/>
      <c r="O6469" s="124"/>
      <c r="P6469" s="124"/>
      <c r="Q6469" s="124"/>
      <c r="R6469" s="124"/>
      <c r="S6469" s="124"/>
    </row>
    <row r="6470" spans="13:19" x14ac:dyDescent="0.25">
      <c r="M6470" s="8"/>
      <c r="N6470" s="124"/>
      <c r="O6470" s="124"/>
      <c r="P6470" s="124"/>
      <c r="Q6470" s="124"/>
      <c r="R6470" s="124"/>
      <c r="S6470" s="124"/>
    </row>
    <row r="6471" spans="13:19" x14ac:dyDescent="0.25">
      <c r="M6471" s="8"/>
      <c r="N6471" s="124"/>
      <c r="O6471" s="124"/>
      <c r="P6471" s="124"/>
      <c r="Q6471" s="124"/>
      <c r="R6471" s="124"/>
      <c r="S6471" s="124"/>
    </row>
    <row r="6472" spans="13:19" x14ac:dyDescent="0.25">
      <c r="M6472" s="8"/>
      <c r="N6472" s="124"/>
      <c r="O6472" s="124"/>
      <c r="P6472" s="124"/>
      <c r="Q6472" s="124"/>
      <c r="R6472" s="124"/>
      <c r="S6472" s="124"/>
    </row>
    <row r="6473" spans="13:19" x14ac:dyDescent="0.25">
      <c r="M6473" s="8"/>
      <c r="N6473" s="124"/>
      <c r="O6473" s="124"/>
      <c r="P6473" s="124"/>
      <c r="Q6473" s="124"/>
      <c r="R6473" s="124"/>
      <c r="S6473" s="124"/>
    </row>
    <row r="6474" spans="13:19" x14ac:dyDescent="0.25">
      <c r="M6474" s="8"/>
      <c r="N6474" s="124"/>
      <c r="O6474" s="124"/>
      <c r="P6474" s="124"/>
      <c r="Q6474" s="124"/>
      <c r="R6474" s="124"/>
      <c r="S6474" s="124"/>
    </row>
    <row r="6475" spans="13:19" x14ac:dyDescent="0.25">
      <c r="M6475" s="8"/>
      <c r="N6475" s="124"/>
      <c r="O6475" s="124"/>
      <c r="P6475" s="124"/>
      <c r="Q6475" s="124"/>
      <c r="R6475" s="124"/>
      <c r="S6475" s="124"/>
    </row>
    <row r="6476" spans="13:19" x14ac:dyDescent="0.25">
      <c r="M6476" s="8"/>
      <c r="N6476" s="124"/>
      <c r="O6476" s="124"/>
      <c r="P6476" s="124"/>
      <c r="Q6476" s="124"/>
      <c r="R6476" s="124"/>
      <c r="S6476" s="124"/>
    </row>
    <row r="6477" spans="13:19" x14ac:dyDescent="0.25">
      <c r="M6477" s="8"/>
      <c r="N6477" s="124"/>
      <c r="O6477" s="124"/>
      <c r="P6477" s="124"/>
      <c r="Q6477" s="124"/>
      <c r="R6477" s="124"/>
      <c r="S6477" s="124"/>
    </row>
    <row r="6478" spans="13:19" x14ac:dyDescent="0.25">
      <c r="M6478" s="8"/>
      <c r="N6478" s="124"/>
      <c r="O6478" s="124"/>
      <c r="P6478" s="124"/>
      <c r="Q6478" s="124"/>
      <c r="R6478" s="124"/>
      <c r="S6478" s="124"/>
    </row>
    <row r="6479" spans="13:19" x14ac:dyDescent="0.25">
      <c r="M6479" s="8"/>
      <c r="N6479" s="124"/>
      <c r="O6479" s="124"/>
      <c r="P6479" s="124"/>
      <c r="Q6479" s="124"/>
      <c r="R6479" s="124"/>
      <c r="S6479" s="124"/>
    </row>
    <row r="6480" spans="13:19" x14ac:dyDescent="0.25">
      <c r="M6480" s="8"/>
      <c r="N6480" s="124"/>
      <c r="O6480" s="124"/>
      <c r="P6480" s="124"/>
      <c r="Q6480" s="124"/>
      <c r="R6480" s="124"/>
      <c r="S6480" s="124"/>
    </row>
    <row r="6481" spans="13:19" x14ac:dyDescent="0.25">
      <c r="M6481" s="8"/>
      <c r="N6481" s="124"/>
      <c r="O6481" s="124"/>
      <c r="P6481" s="124"/>
      <c r="Q6481" s="124"/>
      <c r="R6481" s="124"/>
      <c r="S6481" s="124"/>
    </row>
    <row r="6482" spans="13:19" x14ac:dyDescent="0.25">
      <c r="M6482" s="8"/>
      <c r="N6482" s="124"/>
      <c r="O6482" s="124"/>
      <c r="P6482" s="124"/>
      <c r="Q6482" s="124"/>
      <c r="R6482" s="124"/>
      <c r="S6482" s="124"/>
    </row>
    <row r="6483" spans="13:19" x14ac:dyDescent="0.25">
      <c r="M6483" s="8"/>
      <c r="N6483" s="124"/>
      <c r="O6483" s="124"/>
      <c r="P6483" s="124"/>
      <c r="Q6483" s="124"/>
      <c r="R6483" s="124"/>
      <c r="S6483" s="124"/>
    </row>
    <row r="6484" spans="13:19" x14ac:dyDescent="0.25">
      <c r="M6484" s="8"/>
      <c r="N6484" s="124"/>
      <c r="O6484" s="124"/>
      <c r="P6484" s="124"/>
      <c r="Q6484" s="124"/>
      <c r="R6484" s="124"/>
      <c r="S6484" s="124"/>
    </row>
    <row r="6485" spans="13:19" x14ac:dyDescent="0.25">
      <c r="M6485" s="8"/>
      <c r="N6485" s="124"/>
      <c r="O6485" s="124"/>
      <c r="P6485" s="124"/>
      <c r="Q6485" s="124"/>
      <c r="R6485" s="124"/>
      <c r="S6485" s="124"/>
    </row>
    <row r="6486" spans="13:19" x14ac:dyDescent="0.25">
      <c r="M6486" s="8"/>
      <c r="N6486" s="124"/>
      <c r="O6486" s="124"/>
      <c r="P6486" s="124"/>
      <c r="Q6486" s="124"/>
      <c r="R6486" s="124"/>
      <c r="S6486" s="124"/>
    </row>
    <row r="6487" spans="13:19" x14ac:dyDescent="0.25">
      <c r="M6487" s="8"/>
      <c r="N6487" s="124"/>
      <c r="O6487" s="124"/>
      <c r="P6487" s="124"/>
      <c r="Q6487" s="124"/>
      <c r="R6487" s="124"/>
      <c r="S6487" s="124"/>
    </row>
    <row r="6488" spans="13:19" x14ac:dyDescent="0.25">
      <c r="M6488" s="8"/>
      <c r="N6488" s="124"/>
      <c r="O6488" s="124"/>
      <c r="P6488" s="124"/>
      <c r="Q6488" s="124"/>
      <c r="R6488" s="124"/>
      <c r="S6488" s="124"/>
    </row>
    <row r="6489" spans="13:19" x14ac:dyDescent="0.25">
      <c r="M6489" s="8"/>
      <c r="N6489" s="124"/>
      <c r="O6489" s="124"/>
      <c r="P6489" s="124"/>
      <c r="Q6489" s="124"/>
      <c r="R6489" s="124"/>
      <c r="S6489" s="124"/>
    </row>
    <row r="6490" spans="13:19" x14ac:dyDescent="0.25">
      <c r="M6490" s="8"/>
      <c r="N6490" s="124"/>
      <c r="O6490" s="124"/>
      <c r="P6490" s="124"/>
      <c r="Q6490" s="124"/>
      <c r="R6490" s="124"/>
      <c r="S6490" s="124"/>
    </row>
    <row r="6491" spans="13:19" x14ac:dyDescent="0.25">
      <c r="M6491" s="8"/>
      <c r="N6491" s="124"/>
      <c r="O6491" s="124"/>
      <c r="P6491" s="124"/>
      <c r="Q6491" s="124"/>
      <c r="R6491" s="124"/>
      <c r="S6491" s="124"/>
    </row>
    <row r="6492" spans="13:19" x14ac:dyDescent="0.25">
      <c r="M6492" s="8"/>
      <c r="N6492" s="124"/>
      <c r="O6492" s="124"/>
      <c r="P6492" s="124"/>
      <c r="Q6492" s="124"/>
      <c r="R6492" s="124"/>
      <c r="S6492" s="124"/>
    </row>
    <row r="6493" spans="13:19" x14ac:dyDescent="0.25">
      <c r="M6493" s="8"/>
      <c r="N6493" s="124"/>
      <c r="O6493" s="124"/>
      <c r="P6493" s="124"/>
      <c r="Q6493" s="124"/>
      <c r="R6493" s="124"/>
      <c r="S6493" s="124"/>
    </row>
    <row r="6494" spans="13:19" x14ac:dyDescent="0.25">
      <c r="M6494" s="8"/>
      <c r="N6494" s="124"/>
      <c r="O6494" s="124"/>
      <c r="P6494" s="124"/>
      <c r="Q6494" s="124"/>
      <c r="R6494" s="124"/>
      <c r="S6494" s="124"/>
    </row>
    <row r="6495" spans="13:19" x14ac:dyDescent="0.25">
      <c r="M6495" s="8"/>
      <c r="N6495" s="124"/>
      <c r="O6495" s="124"/>
      <c r="P6495" s="124"/>
      <c r="Q6495" s="124"/>
      <c r="R6495" s="124"/>
      <c r="S6495" s="124"/>
    </row>
    <row r="6496" spans="13:19" x14ac:dyDescent="0.25">
      <c r="M6496" s="8"/>
      <c r="N6496" s="124"/>
      <c r="O6496" s="124"/>
      <c r="P6496" s="124"/>
      <c r="Q6496" s="124"/>
      <c r="R6496" s="124"/>
      <c r="S6496" s="124"/>
    </row>
    <row r="6497" spans="13:19" x14ac:dyDescent="0.25">
      <c r="M6497" s="8"/>
      <c r="N6497" s="124"/>
      <c r="O6497" s="124"/>
      <c r="P6497" s="124"/>
      <c r="Q6497" s="124"/>
      <c r="R6497" s="124"/>
      <c r="S6497" s="124"/>
    </row>
    <row r="6498" spans="13:19" x14ac:dyDescent="0.25">
      <c r="M6498" s="8"/>
      <c r="N6498" s="124"/>
      <c r="O6498" s="124"/>
      <c r="P6498" s="124"/>
      <c r="Q6498" s="124"/>
      <c r="R6498" s="124"/>
      <c r="S6498" s="124"/>
    </row>
    <row r="6499" spans="13:19" x14ac:dyDescent="0.25">
      <c r="M6499" s="8"/>
      <c r="N6499" s="124"/>
      <c r="O6499" s="124"/>
      <c r="P6499" s="124"/>
      <c r="Q6499" s="124"/>
      <c r="R6499" s="124"/>
      <c r="S6499" s="124"/>
    </row>
    <row r="6500" spans="13:19" x14ac:dyDescent="0.25">
      <c r="M6500" s="8"/>
      <c r="N6500" s="124"/>
      <c r="O6500" s="124"/>
      <c r="P6500" s="124"/>
      <c r="Q6500" s="124"/>
      <c r="R6500" s="124"/>
      <c r="S6500" s="124"/>
    </row>
    <row r="6501" spans="13:19" x14ac:dyDescent="0.25">
      <c r="M6501" s="8"/>
      <c r="N6501" s="124"/>
      <c r="O6501" s="124"/>
      <c r="P6501" s="124"/>
      <c r="Q6501" s="124"/>
      <c r="R6501" s="124"/>
      <c r="S6501" s="124"/>
    </row>
    <row r="6502" spans="13:19" x14ac:dyDescent="0.25">
      <c r="M6502" s="8"/>
      <c r="N6502" s="124"/>
      <c r="O6502" s="124"/>
      <c r="P6502" s="124"/>
      <c r="Q6502" s="124"/>
      <c r="R6502" s="124"/>
      <c r="S6502" s="124"/>
    </row>
    <row r="6503" spans="13:19" x14ac:dyDescent="0.25">
      <c r="M6503" s="8"/>
      <c r="N6503" s="124"/>
      <c r="O6503" s="124"/>
      <c r="P6503" s="124"/>
      <c r="Q6503" s="124"/>
      <c r="R6503" s="124"/>
      <c r="S6503" s="124"/>
    </row>
    <row r="6504" spans="13:19" x14ac:dyDescent="0.25">
      <c r="M6504" s="8"/>
      <c r="N6504" s="124"/>
      <c r="O6504" s="124"/>
      <c r="P6504" s="124"/>
      <c r="Q6504" s="124"/>
      <c r="R6504" s="124"/>
      <c r="S6504" s="124"/>
    </row>
    <row r="6505" spans="13:19" x14ac:dyDescent="0.25">
      <c r="M6505" s="8"/>
      <c r="N6505" s="124"/>
      <c r="O6505" s="124"/>
      <c r="P6505" s="124"/>
      <c r="Q6505" s="124"/>
      <c r="R6505" s="124"/>
      <c r="S6505" s="124"/>
    </row>
    <row r="6506" spans="13:19" x14ac:dyDescent="0.25">
      <c r="M6506" s="8"/>
      <c r="N6506" s="124"/>
      <c r="O6506" s="124"/>
      <c r="P6506" s="124"/>
      <c r="Q6506" s="124"/>
      <c r="R6506" s="124"/>
      <c r="S6506" s="124"/>
    </row>
    <row r="6507" spans="13:19" x14ac:dyDescent="0.25">
      <c r="M6507" s="8"/>
      <c r="N6507" s="124"/>
      <c r="O6507" s="124"/>
      <c r="P6507" s="124"/>
      <c r="Q6507" s="124"/>
      <c r="R6507" s="124"/>
      <c r="S6507" s="124"/>
    </row>
    <row r="6508" spans="13:19" x14ac:dyDescent="0.25">
      <c r="M6508" s="8"/>
      <c r="N6508" s="124"/>
      <c r="O6508" s="124"/>
      <c r="P6508" s="124"/>
      <c r="Q6508" s="124"/>
      <c r="R6508" s="124"/>
      <c r="S6508" s="124"/>
    </row>
    <row r="6509" spans="13:19" x14ac:dyDescent="0.25">
      <c r="M6509" s="8"/>
      <c r="N6509" s="124"/>
      <c r="O6509" s="124"/>
      <c r="P6509" s="124"/>
      <c r="Q6509" s="124"/>
      <c r="R6509" s="124"/>
      <c r="S6509" s="124"/>
    </row>
    <row r="6510" spans="13:19" x14ac:dyDescent="0.25">
      <c r="M6510" s="8"/>
      <c r="N6510" s="124"/>
      <c r="O6510" s="124"/>
      <c r="P6510" s="124"/>
      <c r="Q6510" s="124"/>
      <c r="R6510" s="124"/>
      <c r="S6510" s="124"/>
    </row>
    <row r="6511" spans="13:19" x14ac:dyDescent="0.25">
      <c r="M6511" s="8"/>
      <c r="N6511" s="124"/>
      <c r="O6511" s="124"/>
      <c r="P6511" s="124"/>
      <c r="Q6511" s="124"/>
      <c r="R6511" s="124"/>
      <c r="S6511" s="124"/>
    </row>
    <row r="6512" spans="13:19" x14ac:dyDescent="0.25">
      <c r="M6512" s="8"/>
      <c r="N6512" s="124"/>
      <c r="O6512" s="124"/>
      <c r="P6512" s="124"/>
      <c r="Q6512" s="124"/>
      <c r="R6512" s="124"/>
      <c r="S6512" s="124"/>
    </row>
    <row r="6513" spans="13:19" x14ac:dyDescent="0.25">
      <c r="M6513" s="8"/>
      <c r="N6513" s="124"/>
      <c r="O6513" s="124"/>
      <c r="P6513" s="124"/>
      <c r="Q6513" s="124"/>
      <c r="R6513" s="124"/>
      <c r="S6513" s="124"/>
    </row>
    <row r="6514" spans="13:19" x14ac:dyDescent="0.25">
      <c r="M6514" s="8"/>
      <c r="N6514" s="124"/>
      <c r="O6514" s="124"/>
      <c r="P6514" s="124"/>
      <c r="Q6514" s="124"/>
      <c r="R6514" s="124"/>
      <c r="S6514" s="124"/>
    </row>
    <row r="6515" spans="13:19" x14ac:dyDescent="0.25">
      <c r="M6515" s="8"/>
      <c r="N6515" s="124"/>
      <c r="O6515" s="124"/>
      <c r="P6515" s="124"/>
      <c r="Q6515" s="124"/>
      <c r="R6515" s="124"/>
      <c r="S6515" s="124"/>
    </row>
    <row r="6516" spans="13:19" x14ac:dyDescent="0.25">
      <c r="M6516" s="8"/>
      <c r="N6516" s="124"/>
      <c r="O6516" s="124"/>
      <c r="P6516" s="124"/>
      <c r="Q6516" s="124"/>
      <c r="R6516" s="124"/>
      <c r="S6516" s="124"/>
    </row>
    <row r="6517" spans="13:19" x14ac:dyDescent="0.25">
      <c r="M6517" s="8"/>
      <c r="N6517" s="124"/>
      <c r="O6517" s="124"/>
      <c r="P6517" s="124"/>
      <c r="Q6517" s="124"/>
      <c r="R6517" s="124"/>
      <c r="S6517" s="124"/>
    </row>
    <row r="6518" spans="13:19" x14ac:dyDescent="0.25">
      <c r="M6518" s="8"/>
      <c r="N6518" s="124"/>
      <c r="O6518" s="124"/>
      <c r="P6518" s="124"/>
      <c r="Q6518" s="124"/>
      <c r="R6518" s="124"/>
      <c r="S6518" s="124"/>
    </row>
    <row r="6519" spans="13:19" x14ac:dyDescent="0.25">
      <c r="M6519" s="8"/>
      <c r="N6519" s="124"/>
      <c r="O6519" s="124"/>
      <c r="P6519" s="124"/>
      <c r="Q6519" s="124"/>
      <c r="R6519" s="124"/>
      <c r="S6519" s="124"/>
    </row>
    <row r="6520" spans="13:19" x14ac:dyDescent="0.25">
      <c r="M6520" s="8"/>
      <c r="N6520" s="124"/>
      <c r="O6520" s="124"/>
      <c r="P6520" s="124"/>
      <c r="Q6520" s="124"/>
      <c r="R6520" s="124"/>
      <c r="S6520" s="124"/>
    </row>
    <row r="6521" spans="13:19" x14ac:dyDescent="0.25">
      <c r="M6521" s="8"/>
      <c r="N6521" s="124"/>
      <c r="O6521" s="124"/>
      <c r="P6521" s="124"/>
      <c r="Q6521" s="124"/>
      <c r="R6521" s="124"/>
      <c r="S6521" s="124"/>
    </row>
    <row r="6522" spans="13:19" x14ac:dyDescent="0.25">
      <c r="M6522" s="8"/>
      <c r="N6522" s="124"/>
      <c r="O6522" s="124"/>
      <c r="P6522" s="124"/>
      <c r="Q6522" s="124"/>
      <c r="R6522" s="124"/>
      <c r="S6522" s="124"/>
    </row>
    <row r="6523" spans="13:19" x14ac:dyDescent="0.25">
      <c r="M6523" s="8"/>
      <c r="N6523" s="124"/>
      <c r="O6523" s="124"/>
      <c r="P6523" s="124"/>
      <c r="Q6523" s="124"/>
      <c r="R6523" s="124"/>
      <c r="S6523" s="124"/>
    </row>
    <row r="6524" spans="13:19" x14ac:dyDescent="0.25">
      <c r="M6524" s="8"/>
      <c r="N6524" s="124"/>
      <c r="O6524" s="124"/>
      <c r="P6524" s="124"/>
      <c r="Q6524" s="124"/>
      <c r="R6524" s="124"/>
      <c r="S6524" s="124"/>
    </row>
    <row r="6525" spans="13:19" x14ac:dyDescent="0.25">
      <c r="M6525" s="8"/>
      <c r="N6525" s="124"/>
      <c r="O6525" s="124"/>
      <c r="P6525" s="124"/>
      <c r="Q6525" s="124"/>
      <c r="R6525" s="124"/>
      <c r="S6525" s="124"/>
    </row>
    <row r="6526" spans="13:19" x14ac:dyDescent="0.25">
      <c r="M6526" s="8"/>
      <c r="N6526" s="124"/>
      <c r="O6526" s="124"/>
      <c r="P6526" s="124"/>
      <c r="Q6526" s="124"/>
      <c r="R6526" s="124"/>
      <c r="S6526" s="124"/>
    </row>
    <row r="6527" spans="13:19" x14ac:dyDescent="0.25">
      <c r="M6527" s="8"/>
      <c r="N6527" s="124"/>
      <c r="O6527" s="124"/>
      <c r="P6527" s="124"/>
      <c r="Q6527" s="124"/>
      <c r="R6527" s="124"/>
      <c r="S6527" s="124"/>
    </row>
    <row r="6528" spans="13:19" x14ac:dyDescent="0.25">
      <c r="M6528" s="8"/>
      <c r="N6528" s="124"/>
      <c r="O6528" s="124"/>
      <c r="P6528" s="124"/>
      <c r="Q6528" s="124"/>
      <c r="R6528" s="124"/>
      <c r="S6528" s="124"/>
    </row>
    <row r="6529" spans="13:19" x14ac:dyDescent="0.25">
      <c r="M6529" s="8"/>
      <c r="N6529" s="124"/>
      <c r="O6529" s="124"/>
      <c r="P6529" s="124"/>
      <c r="Q6529" s="124"/>
      <c r="R6529" s="124"/>
      <c r="S6529" s="124"/>
    </row>
    <row r="6530" spans="13:19" x14ac:dyDescent="0.25">
      <c r="M6530" s="8"/>
      <c r="N6530" s="124"/>
      <c r="O6530" s="124"/>
      <c r="P6530" s="124"/>
      <c r="Q6530" s="124"/>
      <c r="R6530" s="124"/>
      <c r="S6530" s="124"/>
    </row>
    <row r="6531" spans="13:19" x14ac:dyDescent="0.25">
      <c r="M6531" s="8"/>
      <c r="N6531" s="124"/>
      <c r="O6531" s="124"/>
      <c r="P6531" s="124"/>
      <c r="Q6531" s="124"/>
      <c r="R6531" s="124"/>
      <c r="S6531" s="124"/>
    </row>
    <row r="6532" spans="13:19" x14ac:dyDescent="0.25">
      <c r="M6532" s="8"/>
      <c r="N6532" s="124"/>
      <c r="O6532" s="124"/>
      <c r="P6532" s="124"/>
      <c r="Q6532" s="124"/>
      <c r="R6532" s="124"/>
      <c r="S6532" s="124"/>
    </row>
    <row r="6533" spans="13:19" x14ac:dyDescent="0.25">
      <c r="M6533" s="8"/>
      <c r="N6533" s="124"/>
      <c r="O6533" s="124"/>
      <c r="P6533" s="124"/>
      <c r="Q6533" s="124"/>
      <c r="R6533" s="124"/>
      <c r="S6533" s="124"/>
    </row>
    <row r="6534" spans="13:19" x14ac:dyDescent="0.25">
      <c r="M6534" s="8"/>
      <c r="N6534" s="124"/>
      <c r="O6534" s="124"/>
      <c r="P6534" s="124"/>
      <c r="Q6534" s="124"/>
      <c r="R6534" s="124"/>
      <c r="S6534" s="124"/>
    </row>
    <row r="6535" spans="13:19" x14ac:dyDescent="0.25">
      <c r="M6535" s="8"/>
      <c r="N6535" s="124"/>
      <c r="O6535" s="124"/>
      <c r="P6535" s="124"/>
      <c r="Q6535" s="124"/>
      <c r="R6535" s="124"/>
      <c r="S6535" s="124"/>
    </row>
    <row r="6536" spans="13:19" x14ac:dyDescent="0.25">
      <c r="M6536" s="8"/>
      <c r="N6536" s="124"/>
      <c r="O6536" s="124"/>
      <c r="P6536" s="124"/>
      <c r="Q6536" s="124"/>
      <c r="R6536" s="124"/>
      <c r="S6536" s="124"/>
    </row>
    <row r="6537" spans="13:19" x14ac:dyDescent="0.25">
      <c r="M6537" s="8"/>
      <c r="N6537" s="124"/>
      <c r="O6537" s="124"/>
      <c r="P6537" s="124"/>
      <c r="Q6537" s="124"/>
      <c r="R6537" s="124"/>
      <c r="S6537" s="124"/>
    </row>
    <row r="6538" spans="13:19" x14ac:dyDescent="0.25">
      <c r="M6538" s="8"/>
      <c r="N6538" s="124"/>
      <c r="O6538" s="124"/>
      <c r="P6538" s="124"/>
      <c r="Q6538" s="124"/>
      <c r="R6538" s="124"/>
      <c r="S6538" s="124"/>
    </row>
    <row r="6539" spans="13:19" x14ac:dyDescent="0.25">
      <c r="M6539" s="8"/>
      <c r="N6539" s="124"/>
      <c r="O6539" s="124"/>
      <c r="P6539" s="124"/>
      <c r="Q6539" s="124"/>
      <c r="R6539" s="124"/>
      <c r="S6539" s="124"/>
    </row>
    <row r="6540" spans="13:19" x14ac:dyDescent="0.25">
      <c r="M6540" s="8"/>
      <c r="N6540" s="124"/>
      <c r="O6540" s="124"/>
      <c r="P6540" s="124"/>
      <c r="Q6540" s="124"/>
      <c r="R6540" s="124"/>
      <c r="S6540" s="124"/>
    </row>
    <row r="6541" spans="13:19" x14ac:dyDescent="0.25">
      <c r="M6541" s="8"/>
      <c r="N6541" s="124"/>
      <c r="O6541" s="124"/>
      <c r="P6541" s="124"/>
      <c r="Q6541" s="124"/>
      <c r="R6541" s="124"/>
      <c r="S6541" s="124"/>
    </row>
    <row r="6542" spans="13:19" x14ac:dyDescent="0.25">
      <c r="M6542" s="8"/>
      <c r="N6542" s="124"/>
      <c r="O6542" s="124"/>
      <c r="P6542" s="124"/>
      <c r="Q6542" s="124"/>
      <c r="R6542" s="124"/>
      <c r="S6542" s="124"/>
    </row>
    <row r="6543" spans="13:19" x14ac:dyDescent="0.25">
      <c r="M6543" s="8"/>
      <c r="N6543" s="124"/>
      <c r="O6543" s="124"/>
      <c r="P6543" s="124"/>
      <c r="Q6543" s="124"/>
      <c r="R6543" s="124"/>
      <c r="S6543" s="124"/>
    </row>
    <row r="6544" spans="13:19" x14ac:dyDescent="0.25">
      <c r="M6544" s="8"/>
      <c r="N6544" s="124"/>
      <c r="O6544" s="124"/>
      <c r="P6544" s="124"/>
      <c r="Q6544" s="124"/>
      <c r="R6544" s="124"/>
      <c r="S6544" s="124"/>
    </row>
    <row r="6545" spans="13:19" x14ac:dyDescent="0.25">
      <c r="M6545" s="8"/>
      <c r="N6545" s="124"/>
      <c r="O6545" s="124"/>
      <c r="P6545" s="124"/>
      <c r="Q6545" s="124"/>
      <c r="R6545" s="124"/>
      <c r="S6545" s="124"/>
    </row>
    <row r="6546" spans="13:19" x14ac:dyDescent="0.25">
      <c r="M6546" s="8"/>
      <c r="N6546" s="124"/>
      <c r="O6546" s="124"/>
      <c r="P6546" s="124"/>
      <c r="Q6546" s="124"/>
      <c r="R6546" s="124"/>
      <c r="S6546" s="124"/>
    </row>
    <row r="6547" spans="13:19" x14ac:dyDescent="0.25">
      <c r="M6547" s="8"/>
      <c r="N6547" s="124"/>
      <c r="O6547" s="124"/>
      <c r="P6547" s="124"/>
      <c r="Q6547" s="124"/>
      <c r="R6547" s="124"/>
      <c r="S6547" s="124"/>
    </row>
    <row r="6548" spans="13:19" x14ac:dyDescent="0.25">
      <c r="M6548" s="8"/>
      <c r="N6548" s="124"/>
      <c r="O6548" s="124"/>
      <c r="P6548" s="124"/>
      <c r="Q6548" s="124"/>
      <c r="R6548" s="124"/>
      <c r="S6548" s="124"/>
    </row>
    <row r="6549" spans="13:19" x14ac:dyDescent="0.25">
      <c r="M6549" s="8"/>
      <c r="N6549" s="124"/>
      <c r="O6549" s="124"/>
      <c r="P6549" s="124"/>
      <c r="Q6549" s="124"/>
      <c r="R6549" s="124"/>
      <c r="S6549" s="124"/>
    </row>
    <row r="6550" spans="13:19" x14ac:dyDescent="0.25">
      <c r="M6550" s="8"/>
      <c r="N6550" s="124"/>
      <c r="O6550" s="124"/>
      <c r="P6550" s="124"/>
      <c r="Q6550" s="124"/>
      <c r="R6550" s="124"/>
      <c r="S6550" s="124"/>
    </row>
    <row r="6551" spans="13:19" x14ac:dyDescent="0.25">
      <c r="M6551" s="8"/>
      <c r="N6551" s="124"/>
      <c r="O6551" s="124"/>
      <c r="P6551" s="124"/>
      <c r="Q6551" s="124"/>
      <c r="R6551" s="124"/>
      <c r="S6551" s="124"/>
    </row>
    <row r="6552" spans="13:19" x14ac:dyDescent="0.25">
      <c r="M6552" s="8"/>
      <c r="N6552" s="124"/>
      <c r="O6552" s="124"/>
      <c r="P6552" s="124"/>
      <c r="Q6552" s="124"/>
      <c r="R6552" s="124"/>
      <c r="S6552" s="124"/>
    </row>
    <row r="6553" spans="13:19" x14ac:dyDescent="0.25">
      <c r="M6553" s="8"/>
      <c r="N6553" s="124"/>
      <c r="O6553" s="124"/>
      <c r="P6553" s="124"/>
      <c r="Q6553" s="124"/>
      <c r="R6553" s="124"/>
      <c r="S6553" s="124"/>
    </row>
    <row r="6554" spans="13:19" x14ac:dyDescent="0.25">
      <c r="M6554" s="8"/>
      <c r="N6554" s="124"/>
      <c r="O6554" s="124"/>
      <c r="P6554" s="124"/>
      <c r="Q6554" s="124"/>
      <c r="R6554" s="124"/>
      <c r="S6554" s="124"/>
    </row>
    <row r="6555" spans="13:19" x14ac:dyDescent="0.25">
      <c r="M6555" s="8"/>
      <c r="N6555" s="124"/>
      <c r="O6555" s="124"/>
      <c r="P6555" s="124"/>
      <c r="Q6555" s="124"/>
      <c r="R6555" s="124"/>
      <c r="S6555" s="124"/>
    </row>
    <row r="6556" spans="13:19" x14ac:dyDescent="0.25">
      <c r="M6556" s="8"/>
      <c r="N6556" s="124"/>
      <c r="O6556" s="124"/>
      <c r="P6556" s="124"/>
      <c r="Q6556" s="124"/>
      <c r="R6556" s="124"/>
      <c r="S6556" s="124"/>
    </row>
    <row r="6557" spans="13:19" x14ac:dyDescent="0.25">
      <c r="M6557" s="8"/>
      <c r="N6557" s="124"/>
      <c r="O6557" s="124"/>
      <c r="P6557" s="124"/>
      <c r="Q6557" s="124"/>
      <c r="R6557" s="124"/>
      <c r="S6557" s="124"/>
    </row>
    <row r="6558" spans="13:19" x14ac:dyDescent="0.25">
      <c r="M6558" s="8"/>
      <c r="N6558" s="124"/>
      <c r="O6558" s="124"/>
      <c r="P6558" s="124"/>
      <c r="Q6558" s="124"/>
      <c r="R6558" s="124"/>
      <c r="S6558" s="124"/>
    </row>
    <row r="6559" spans="13:19" x14ac:dyDescent="0.25">
      <c r="M6559" s="8"/>
      <c r="N6559" s="124"/>
      <c r="O6559" s="124"/>
      <c r="P6559" s="124"/>
      <c r="Q6559" s="124"/>
      <c r="R6559" s="124"/>
      <c r="S6559" s="124"/>
    </row>
    <row r="6560" spans="13:19" x14ac:dyDescent="0.25">
      <c r="M6560" s="8"/>
      <c r="N6560" s="124"/>
      <c r="O6560" s="124"/>
      <c r="P6560" s="124"/>
      <c r="Q6560" s="124"/>
      <c r="R6560" s="124"/>
      <c r="S6560" s="124"/>
    </row>
    <row r="6561" spans="13:19" x14ac:dyDescent="0.25">
      <c r="M6561" s="8"/>
      <c r="N6561" s="124"/>
      <c r="O6561" s="124"/>
      <c r="P6561" s="124"/>
      <c r="Q6561" s="124"/>
      <c r="R6561" s="124"/>
      <c r="S6561" s="124"/>
    </row>
    <row r="6562" spans="13:19" x14ac:dyDescent="0.25">
      <c r="M6562" s="8"/>
      <c r="N6562" s="124"/>
      <c r="O6562" s="124"/>
      <c r="P6562" s="124"/>
      <c r="Q6562" s="124"/>
      <c r="R6562" s="124"/>
      <c r="S6562" s="124"/>
    </row>
    <row r="6563" spans="13:19" x14ac:dyDescent="0.25">
      <c r="M6563" s="8"/>
      <c r="N6563" s="124"/>
      <c r="O6563" s="124"/>
      <c r="P6563" s="124"/>
      <c r="Q6563" s="124"/>
      <c r="R6563" s="124"/>
      <c r="S6563" s="124"/>
    </row>
    <row r="6564" spans="13:19" x14ac:dyDescent="0.25">
      <c r="M6564" s="8"/>
      <c r="N6564" s="124"/>
      <c r="O6564" s="124"/>
      <c r="P6564" s="124"/>
      <c r="Q6564" s="124"/>
      <c r="R6564" s="124"/>
      <c r="S6564" s="124"/>
    </row>
    <row r="6565" spans="13:19" x14ac:dyDescent="0.25">
      <c r="M6565" s="8"/>
      <c r="N6565" s="124"/>
      <c r="O6565" s="124"/>
      <c r="P6565" s="124"/>
      <c r="Q6565" s="124"/>
      <c r="R6565" s="124"/>
      <c r="S6565" s="124"/>
    </row>
    <row r="6566" spans="13:19" x14ac:dyDescent="0.25">
      <c r="M6566" s="8"/>
      <c r="N6566" s="124"/>
      <c r="O6566" s="124"/>
      <c r="P6566" s="124"/>
      <c r="Q6566" s="124"/>
      <c r="R6566" s="124"/>
      <c r="S6566" s="124"/>
    </row>
    <row r="6567" spans="13:19" x14ac:dyDescent="0.25">
      <c r="M6567" s="8"/>
      <c r="N6567" s="124"/>
      <c r="O6567" s="124"/>
      <c r="P6567" s="124"/>
      <c r="Q6567" s="124"/>
      <c r="R6567" s="124"/>
      <c r="S6567" s="124"/>
    </row>
    <row r="6568" spans="13:19" x14ac:dyDescent="0.25">
      <c r="M6568" s="8"/>
      <c r="N6568" s="124"/>
      <c r="O6568" s="124"/>
      <c r="P6568" s="124"/>
      <c r="Q6568" s="124"/>
      <c r="R6568" s="124"/>
      <c r="S6568" s="124"/>
    </row>
    <row r="6569" spans="13:19" x14ac:dyDescent="0.25">
      <c r="M6569" s="8"/>
      <c r="N6569" s="124"/>
      <c r="O6569" s="124"/>
      <c r="P6569" s="124"/>
      <c r="Q6569" s="124"/>
      <c r="R6569" s="124"/>
      <c r="S6569" s="124"/>
    </row>
    <row r="6570" spans="13:19" x14ac:dyDescent="0.25">
      <c r="M6570" s="8"/>
      <c r="N6570" s="124"/>
      <c r="O6570" s="124"/>
      <c r="P6570" s="124"/>
      <c r="Q6570" s="124"/>
      <c r="R6570" s="124"/>
      <c r="S6570" s="124"/>
    </row>
    <row r="6571" spans="13:19" x14ac:dyDescent="0.25">
      <c r="M6571" s="8"/>
      <c r="N6571" s="124"/>
      <c r="O6571" s="124"/>
      <c r="P6571" s="124"/>
      <c r="Q6571" s="124"/>
      <c r="R6571" s="124"/>
      <c r="S6571" s="124"/>
    </row>
    <row r="6572" spans="13:19" x14ac:dyDescent="0.25">
      <c r="M6572" s="8"/>
      <c r="N6572" s="124"/>
      <c r="O6572" s="124"/>
      <c r="P6572" s="124"/>
      <c r="Q6572" s="124"/>
      <c r="R6572" s="124"/>
      <c r="S6572" s="124"/>
    </row>
    <row r="6573" spans="13:19" x14ac:dyDescent="0.25">
      <c r="M6573" s="8"/>
      <c r="N6573" s="124"/>
      <c r="O6573" s="124"/>
      <c r="P6573" s="124"/>
      <c r="Q6573" s="124"/>
      <c r="R6573" s="124"/>
      <c r="S6573" s="124"/>
    </row>
    <row r="6574" spans="13:19" x14ac:dyDescent="0.25">
      <c r="M6574" s="8"/>
      <c r="N6574" s="124"/>
      <c r="O6574" s="124"/>
      <c r="P6574" s="124"/>
      <c r="Q6574" s="124"/>
      <c r="R6574" s="124"/>
      <c r="S6574" s="124"/>
    </row>
    <row r="6575" spans="13:19" x14ac:dyDescent="0.25">
      <c r="M6575" s="8"/>
      <c r="N6575" s="124"/>
      <c r="O6575" s="124"/>
      <c r="P6575" s="124"/>
      <c r="Q6575" s="124"/>
      <c r="R6575" s="124"/>
      <c r="S6575" s="124"/>
    </row>
    <row r="6576" spans="13:19" x14ac:dyDescent="0.25">
      <c r="M6576" s="8"/>
      <c r="N6576" s="124"/>
      <c r="O6576" s="124"/>
      <c r="P6576" s="124"/>
      <c r="Q6576" s="124"/>
      <c r="R6576" s="124"/>
      <c r="S6576" s="124"/>
    </row>
    <row r="6577" spans="13:19" x14ac:dyDescent="0.25">
      <c r="M6577" s="8"/>
      <c r="N6577" s="124"/>
      <c r="O6577" s="124"/>
      <c r="P6577" s="124"/>
      <c r="Q6577" s="124"/>
      <c r="R6577" s="124"/>
      <c r="S6577" s="124"/>
    </row>
    <row r="6578" spans="13:19" x14ac:dyDescent="0.25">
      <c r="M6578" s="8"/>
      <c r="N6578" s="124"/>
      <c r="O6578" s="124"/>
      <c r="P6578" s="124"/>
      <c r="Q6578" s="124"/>
      <c r="R6578" s="124"/>
      <c r="S6578" s="124"/>
    </row>
    <row r="6579" spans="13:19" x14ac:dyDescent="0.25">
      <c r="M6579" s="8"/>
      <c r="N6579" s="124"/>
      <c r="O6579" s="124"/>
      <c r="P6579" s="124"/>
      <c r="Q6579" s="124"/>
      <c r="R6579" s="124"/>
      <c r="S6579" s="124"/>
    </row>
    <row r="6580" spans="13:19" x14ac:dyDescent="0.25">
      <c r="M6580" s="8"/>
      <c r="N6580" s="124"/>
      <c r="O6580" s="124"/>
      <c r="P6580" s="124"/>
      <c r="Q6580" s="124"/>
      <c r="R6580" s="124"/>
      <c r="S6580" s="124"/>
    </row>
    <row r="6581" spans="13:19" x14ac:dyDescent="0.25">
      <c r="M6581" s="8"/>
      <c r="N6581" s="124"/>
      <c r="O6581" s="124"/>
      <c r="P6581" s="124"/>
      <c r="Q6581" s="124"/>
      <c r="R6581" s="124"/>
      <c r="S6581" s="124"/>
    </row>
    <row r="6582" spans="13:19" x14ac:dyDescent="0.25">
      <c r="M6582" s="8"/>
      <c r="N6582" s="124"/>
      <c r="O6582" s="124"/>
      <c r="P6582" s="124"/>
      <c r="Q6582" s="124"/>
      <c r="R6582" s="124"/>
      <c r="S6582" s="124"/>
    </row>
    <row r="6583" spans="13:19" x14ac:dyDescent="0.25">
      <c r="M6583" s="8"/>
      <c r="N6583" s="124"/>
      <c r="O6583" s="124"/>
      <c r="P6583" s="124"/>
      <c r="Q6583" s="124"/>
      <c r="R6583" s="124"/>
      <c r="S6583" s="124"/>
    </row>
    <row r="6584" spans="13:19" x14ac:dyDescent="0.25">
      <c r="M6584" s="8"/>
      <c r="N6584" s="124"/>
      <c r="O6584" s="124"/>
      <c r="P6584" s="124"/>
      <c r="Q6584" s="124"/>
      <c r="R6584" s="124"/>
      <c r="S6584" s="124"/>
    </row>
    <row r="6585" spans="13:19" x14ac:dyDescent="0.25">
      <c r="M6585" s="8"/>
      <c r="N6585" s="124"/>
      <c r="O6585" s="124"/>
      <c r="P6585" s="124"/>
      <c r="Q6585" s="124"/>
      <c r="R6585" s="124"/>
      <c r="S6585" s="124"/>
    </row>
    <row r="6586" spans="13:19" x14ac:dyDescent="0.25">
      <c r="M6586" s="8"/>
      <c r="N6586" s="124"/>
      <c r="O6586" s="124"/>
      <c r="P6586" s="124"/>
      <c r="Q6586" s="124"/>
      <c r="R6586" s="124"/>
      <c r="S6586" s="124"/>
    </row>
    <row r="6587" spans="13:19" x14ac:dyDescent="0.25">
      <c r="M6587" s="8"/>
      <c r="N6587" s="124"/>
      <c r="O6587" s="124"/>
      <c r="P6587" s="124"/>
      <c r="Q6587" s="124"/>
      <c r="R6587" s="124"/>
      <c r="S6587" s="124"/>
    </row>
    <row r="6588" spans="13:19" x14ac:dyDescent="0.25">
      <c r="M6588" s="8"/>
      <c r="N6588" s="124"/>
      <c r="O6588" s="124"/>
      <c r="P6588" s="124"/>
      <c r="Q6588" s="124"/>
      <c r="R6588" s="124"/>
      <c r="S6588" s="124"/>
    </row>
    <row r="6589" spans="13:19" x14ac:dyDescent="0.25">
      <c r="M6589" s="8"/>
      <c r="N6589" s="124"/>
      <c r="O6589" s="124"/>
      <c r="P6589" s="124"/>
      <c r="Q6589" s="124"/>
      <c r="R6589" s="124"/>
      <c r="S6589" s="124"/>
    </row>
    <row r="6590" spans="13:19" x14ac:dyDescent="0.25">
      <c r="M6590" s="8"/>
      <c r="N6590" s="124"/>
      <c r="O6590" s="124"/>
      <c r="P6590" s="124"/>
      <c r="Q6590" s="124"/>
      <c r="R6590" s="124"/>
      <c r="S6590" s="124"/>
    </row>
    <row r="6591" spans="13:19" x14ac:dyDescent="0.25">
      <c r="M6591" s="8"/>
      <c r="N6591" s="124"/>
      <c r="O6591" s="124"/>
      <c r="P6591" s="124"/>
      <c r="Q6591" s="124"/>
      <c r="R6591" s="124"/>
      <c r="S6591" s="124"/>
    </row>
    <row r="6592" spans="13:19" x14ac:dyDescent="0.25">
      <c r="M6592" s="8"/>
      <c r="N6592" s="124"/>
      <c r="O6592" s="124"/>
      <c r="P6592" s="124"/>
      <c r="Q6592" s="124"/>
      <c r="R6592" s="124"/>
      <c r="S6592" s="124"/>
    </row>
    <row r="6593" spans="13:19" x14ac:dyDescent="0.25">
      <c r="M6593" s="8"/>
      <c r="N6593" s="124"/>
      <c r="O6593" s="124"/>
      <c r="P6593" s="124"/>
      <c r="Q6593" s="124"/>
      <c r="R6593" s="124"/>
      <c r="S6593" s="124"/>
    </row>
    <row r="6594" spans="13:19" x14ac:dyDescent="0.25">
      <c r="M6594" s="8"/>
      <c r="N6594" s="124"/>
      <c r="O6594" s="124"/>
      <c r="P6594" s="124"/>
      <c r="Q6594" s="124"/>
      <c r="R6594" s="124"/>
      <c r="S6594" s="124"/>
    </row>
    <row r="6595" spans="13:19" x14ac:dyDescent="0.25">
      <c r="M6595" s="8"/>
      <c r="N6595" s="124"/>
      <c r="O6595" s="124"/>
      <c r="P6595" s="124"/>
      <c r="Q6595" s="124"/>
      <c r="R6595" s="124"/>
      <c r="S6595" s="124"/>
    </row>
    <row r="6596" spans="13:19" x14ac:dyDescent="0.25">
      <c r="M6596" s="8"/>
      <c r="N6596" s="124"/>
      <c r="O6596" s="124"/>
      <c r="P6596" s="124"/>
      <c r="Q6596" s="124"/>
      <c r="R6596" s="124"/>
      <c r="S6596" s="124"/>
    </row>
    <row r="6597" spans="13:19" x14ac:dyDescent="0.25">
      <c r="M6597" s="8"/>
      <c r="N6597" s="124"/>
      <c r="O6597" s="124"/>
      <c r="P6597" s="124"/>
      <c r="Q6597" s="124"/>
      <c r="R6597" s="124"/>
      <c r="S6597" s="124"/>
    </row>
    <row r="6598" spans="13:19" x14ac:dyDescent="0.25">
      <c r="M6598" s="8"/>
      <c r="N6598" s="124"/>
      <c r="O6598" s="124"/>
      <c r="P6598" s="124"/>
      <c r="Q6598" s="124"/>
      <c r="R6598" s="124"/>
      <c r="S6598" s="124"/>
    </row>
    <row r="6599" spans="13:19" x14ac:dyDescent="0.25">
      <c r="M6599" s="8"/>
      <c r="N6599" s="124"/>
      <c r="O6599" s="124"/>
      <c r="P6599" s="124"/>
      <c r="Q6599" s="124"/>
      <c r="R6599" s="124"/>
      <c r="S6599" s="124"/>
    </row>
    <row r="6600" spans="13:19" x14ac:dyDescent="0.25">
      <c r="M6600" s="8"/>
      <c r="N6600" s="124"/>
      <c r="O6600" s="124"/>
      <c r="P6600" s="124"/>
      <c r="Q6600" s="124"/>
      <c r="R6600" s="124"/>
      <c r="S6600" s="124"/>
    </row>
    <row r="6601" spans="13:19" x14ac:dyDescent="0.25">
      <c r="M6601" s="8"/>
      <c r="N6601" s="124"/>
      <c r="O6601" s="124"/>
      <c r="P6601" s="124"/>
      <c r="Q6601" s="124"/>
      <c r="R6601" s="124"/>
      <c r="S6601" s="124"/>
    </row>
    <row r="6602" spans="13:19" x14ac:dyDescent="0.25">
      <c r="M6602" s="8"/>
      <c r="N6602" s="124"/>
      <c r="O6602" s="124"/>
      <c r="P6602" s="124"/>
      <c r="Q6602" s="124"/>
      <c r="R6602" s="124"/>
      <c r="S6602" s="124"/>
    </row>
    <row r="6603" spans="13:19" x14ac:dyDescent="0.25">
      <c r="M6603" s="8"/>
      <c r="N6603" s="124"/>
      <c r="O6603" s="124"/>
      <c r="P6603" s="124"/>
      <c r="Q6603" s="124"/>
      <c r="R6603" s="124"/>
      <c r="S6603" s="124"/>
    </row>
    <row r="6604" spans="13:19" x14ac:dyDescent="0.25">
      <c r="M6604" s="8"/>
      <c r="N6604" s="124"/>
      <c r="O6604" s="124"/>
      <c r="P6604" s="124"/>
      <c r="Q6604" s="124"/>
      <c r="R6604" s="124"/>
      <c r="S6604" s="124"/>
    </row>
    <row r="6605" spans="13:19" x14ac:dyDescent="0.25">
      <c r="M6605" s="8"/>
      <c r="N6605" s="124"/>
      <c r="O6605" s="124"/>
      <c r="P6605" s="124"/>
      <c r="Q6605" s="124"/>
      <c r="R6605" s="124"/>
      <c r="S6605" s="124"/>
    </row>
    <row r="6606" spans="13:19" x14ac:dyDescent="0.25">
      <c r="M6606" s="8"/>
      <c r="N6606" s="124"/>
      <c r="O6606" s="124"/>
      <c r="P6606" s="124"/>
      <c r="Q6606" s="124"/>
      <c r="R6606" s="124"/>
      <c r="S6606" s="124"/>
    </row>
    <row r="6607" spans="13:19" x14ac:dyDescent="0.25">
      <c r="M6607" s="8"/>
      <c r="N6607" s="124"/>
      <c r="O6607" s="124"/>
      <c r="P6607" s="124"/>
      <c r="Q6607" s="124"/>
      <c r="R6607" s="124"/>
      <c r="S6607" s="124"/>
    </row>
    <row r="6608" spans="13:19" x14ac:dyDescent="0.25">
      <c r="M6608" s="8"/>
      <c r="N6608" s="124"/>
      <c r="O6608" s="124"/>
      <c r="P6608" s="124"/>
      <c r="Q6608" s="124"/>
      <c r="R6608" s="124"/>
      <c r="S6608" s="124"/>
    </row>
    <row r="6609" spans="13:19" x14ac:dyDescent="0.25">
      <c r="M6609" s="8"/>
      <c r="N6609" s="124"/>
      <c r="O6609" s="124"/>
      <c r="P6609" s="124"/>
      <c r="Q6609" s="124"/>
      <c r="R6609" s="124"/>
      <c r="S6609" s="124"/>
    </row>
    <row r="6610" spans="13:19" x14ac:dyDescent="0.25">
      <c r="M6610" s="8"/>
      <c r="N6610" s="124"/>
      <c r="O6610" s="124"/>
      <c r="P6610" s="124"/>
      <c r="Q6610" s="124"/>
      <c r="R6610" s="124"/>
      <c r="S6610" s="124"/>
    </row>
    <row r="6611" spans="13:19" x14ac:dyDescent="0.25">
      <c r="M6611" s="8"/>
      <c r="N6611" s="124"/>
      <c r="O6611" s="124"/>
      <c r="P6611" s="124"/>
      <c r="Q6611" s="124"/>
      <c r="R6611" s="124"/>
      <c r="S6611" s="124"/>
    </row>
    <row r="6612" spans="13:19" x14ac:dyDescent="0.25">
      <c r="M6612" s="8"/>
      <c r="N6612" s="124"/>
      <c r="O6612" s="124"/>
      <c r="P6612" s="124"/>
      <c r="Q6612" s="124"/>
      <c r="R6612" s="124"/>
      <c r="S6612" s="124"/>
    </row>
    <row r="6613" spans="13:19" x14ac:dyDescent="0.25">
      <c r="M6613" s="8"/>
      <c r="N6613" s="124"/>
      <c r="O6613" s="124"/>
      <c r="P6613" s="124"/>
      <c r="Q6613" s="124"/>
      <c r="R6613" s="124"/>
      <c r="S6613" s="124"/>
    </row>
    <row r="6614" spans="13:19" x14ac:dyDescent="0.25">
      <c r="M6614" s="8"/>
      <c r="N6614" s="124"/>
      <c r="O6614" s="124"/>
      <c r="P6614" s="124"/>
      <c r="Q6614" s="124"/>
      <c r="R6614" s="124"/>
      <c r="S6614" s="124"/>
    </row>
    <row r="6615" spans="13:19" x14ac:dyDescent="0.25">
      <c r="M6615" s="8"/>
      <c r="N6615" s="124"/>
      <c r="O6615" s="124"/>
      <c r="P6615" s="124"/>
      <c r="Q6615" s="124"/>
      <c r="R6615" s="124"/>
      <c r="S6615" s="124"/>
    </row>
    <row r="6616" spans="13:19" x14ac:dyDescent="0.25">
      <c r="M6616" s="8"/>
      <c r="N6616" s="124"/>
      <c r="O6616" s="124"/>
      <c r="P6616" s="124"/>
      <c r="Q6616" s="124"/>
      <c r="R6616" s="124"/>
      <c r="S6616" s="124"/>
    </row>
    <row r="6617" spans="13:19" x14ac:dyDescent="0.25">
      <c r="M6617" s="8"/>
      <c r="N6617" s="124"/>
      <c r="O6617" s="124"/>
      <c r="P6617" s="124"/>
      <c r="Q6617" s="124"/>
      <c r="R6617" s="124"/>
      <c r="S6617" s="124"/>
    </row>
    <row r="6618" spans="13:19" x14ac:dyDescent="0.25">
      <c r="M6618" s="8"/>
      <c r="N6618" s="124"/>
      <c r="O6618" s="124"/>
      <c r="P6618" s="124"/>
      <c r="Q6618" s="124"/>
      <c r="R6618" s="124"/>
      <c r="S6618" s="124"/>
    </row>
    <row r="6619" spans="13:19" x14ac:dyDescent="0.25">
      <c r="M6619" s="8"/>
      <c r="N6619" s="124"/>
      <c r="O6619" s="124"/>
      <c r="P6619" s="124"/>
      <c r="Q6619" s="124"/>
      <c r="R6619" s="124"/>
      <c r="S6619" s="124"/>
    </row>
    <row r="6620" spans="13:19" x14ac:dyDescent="0.25">
      <c r="M6620" s="8"/>
      <c r="N6620" s="124"/>
      <c r="O6620" s="124"/>
      <c r="P6620" s="124"/>
      <c r="Q6620" s="124"/>
      <c r="R6620" s="124"/>
      <c r="S6620" s="124"/>
    </row>
    <row r="6621" spans="13:19" x14ac:dyDescent="0.25">
      <c r="M6621" s="8"/>
      <c r="N6621" s="124"/>
      <c r="O6621" s="124"/>
      <c r="P6621" s="124"/>
      <c r="Q6621" s="124"/>
      <c r="R6621" s="124"/>
      <c r="S6621" s="124"/>
    </row>
    <row r="6622" spans="13:19" x14ac:dyDescent="0.25">
      <c r="M6622" s="8"/>
      <c r="N6622" s="124"/>
      <c r="O6622" s="124"/>
      <c r="P6622" s="124"/>
      <c r="Q6622" s="124"/>
      <c r="R6622" s="124"/>
      <c r="S6622" s="124"/>
    </row>
    <row r="6623" spans="13:19" x14ac:dyDescent="0.25">
      <c r="M6623" s="8"/>
      <c r="N6623" s="124"/>
      <c r="O6623" s="124"/>
      <c r="P6623" s="124"/>
      <c r="Q6623" s="124"/>
      <c r="R6623" s="124"/>
      <c r="S6623" s="124"/>
    </row>
    <row r="6624" spans="13:19" x14ac:dyDescent="0.25">
      <c r="M6624" s="8"/>
      <c r="N6624" s="124"/>
      <c r="O6624" s="124"/>
      <c r="P6624" s="124"/>
      <c r="Q6624" s="124"/>
      <c r="R6624" s="124"/>
      <c r="S6624" s="124"/>
    </row>
    <row r="6625" spans="13:19" x14ac:dyDescent="0.25">
      <c r="M6625" s="8"/>
      <c r="N6625" s="124"/>
      <c r="O6625" s="124"/>
      <c r="P6625" s="124"/>
      <c r="Q6625" s="124"/>
      <c r="R6625" s="124"/>
      <c r="S6625" s="124"/>
    </row>
    <row r="6626" spans="13:19" x14ac:dyDescent="0.25">
      <c r="M6626" s="8"/>
      <c r="N6626" s="124"/>
      <c r="O6626" s="124"/>
      <c r="P6626" s="124"/>
      <c r="Q6626" s="124"/>
      <c r="R6626" s="124"/>
      <c r="S6626" s="124"/>
    </row>
    <row r="6627" spans="13:19" x14ac:dyDescent="0.25">
      <c r="M6627" s="8"/>
      <c r="N6627" s="124"/>
      <c r="O6627" s="124"/>
      <c r="P6627" s="124"/>
      <c r="Q6627" s="124"/>
      <c r="R6627" s="124"/>
      <c r="S6627" s="124"/>
    </row>
    <row r="6628" spans="13:19" x14ac:dyDescent="0.25">
      <c r="M6628" s="8"/>
      <c r="N6628" s="124"/>
      <c r="O6628" s="124"/>
      <c r="P6628" s="124"/>
      <c r="Q6628" s="124"/>
      <c r="R6628" s="124"/>
      <c r="S6628" s="124"/>
    </row>
    <row r="6629" spans="13:19" x14ac:dyDescent="0.25">
      <c r="M6629" s="8"/>
      <c r="N6629" s="124"/>
      <c r="O6629" s="124"/>
      <c r="P6629" s="124"/>
      <c r="Q6629" s="124"/>
      <c r="R6629" s="124"/>
      <c r="S6629" s="124"/>
    </row>
    <row r="6630" spans="13:19" x14ac:dyDescent="0.25">
      <c r="M6630" s="8"/>
      <c r="N6630" s="124"/>
      <c r="O6630" s="124"/>
      <c r="P6630" s="124"/>
      <c r="Q6630" s="124"/>
      <c r="R6630" s="124"/>
      <c r="S6630" s="124"/>
    </row>
    <row r="6631" spans="13:19" x14ac:dyDescent="0.25">
      <c r="M6631" s="8"/>
      <c r="N6631" s="124"/>
      <c r="O6631" s="124"/>
      <c r="P6631" s="124"/>
      <c r="Q6631" s="124"/>
      <c r="R6631" s="124"/>
      <c r="S6631" s="124"/>
    </row>
    <row r="6632" spans="13:19" x14ac:dyDescent="0.25">
      <c r="M6632" s="8"/>
      <c r="N6632" s="124"/>
      <c r="O6632" s="124"/>
      <c r="P6632" s="124"/>
      <c r="Q6632" s="124"/>
      <c r="R6632" s="124"/>
      <c r="S6632" s="124"/>
    </row>
    <row r="6633" spans="13:19" x14ac:dyDescent="0.25">
      <c r="M6633" s="8"/>
      <c r="N6633" s="124"/>
      <c r="O6633" s="124"/>
      <c r="P6633" s="124"/>
      <c r="Q6633" s="124"/>
      <c r="R6633" s="124"/>
      <c r="S6633" s="124"/>
    </row>
    <row r="6634" spans="13:19" x14ac:dyDescent="0.25">
      <c r="M6634" s="8"/>
      <c r="N6634" s="124"/>
      <c r="O6634" s="124"/>
      <c r="P6634" s="124"/>
      <c r="Q6634" s="124"/>
      <c r="R6634" s="124"/>
      <c r="S6634" s="124"/>
    </row>
    <row r="6635" spans="13:19" x14ac:dyDescent="0.25">
      <c r="M6635" s="8"/>
      <c r="N6635" s="124"/>
      <c r="O6635" s="124"/>
      <c r="P6635" s="124"/>
      <c r="Q6635" s="124"/>
      <c r="R6635" s="124"/>
      <c r="S6635" s="124"/>
    </row>
    <row r="6636" spans="13:19" x14ac:dyDescent="0.25">
      <c r="M6636" s="8"/>
      <c r="N6636" s="124"/>
      <c r="O6636" s="124"/>
      <c r="P6636" s="124"/>
      <c r="Q6636" s="124"/>
      <c r="R6636" s="124"/>
      <c r="S6636" s="124"/>
    </row>
    <row r="6637" spans="13:19" x14ac:dyDescent="0.25">
      <c r="M6637" s="8"/>
      <c r="N6637" s="124"/>
      <c r="O6637" s="124"/>
      <c r="P6637" s="124"/>
      <c r="Q6637" s="124"/>
      <c r="R6637" s="124"/>
      <c r="S6637" s="124"/>
    </row>
    <row r="6638" spans="13:19" x14ac:dyDescent="0.25">
      <c r="M6638" s="8"/>
      <c r="N6638" s="124"/>
      <c r="O6638" s="124"/>
      <c r="P6638" s="124"/>
      <c r="Q6638" s="124"/>
      <c r="R6638" s="124"/>
      <c r="S6638" s="124"/>
    </row>
    <row r="6639" spans="13:19" x14ac:dyDescent="0.25">
      <c r="M6639" s="8"/>
      <c r="N6639" s="124"/>
      <c r="O6639" s="124"/>
      <c r="P6639" s="124"/>
      <c r="Q6639" s="124"/>
      <c r="R6639" s="124"/>
      <c r="S6639" s="124"/>
    </row>
    <row r="6640" spans="13:19" x14ac:dyDescent="0.25">
      <c r="M6640" s="8"/>
      <c r="N6640" s="124"/>
      <c r="O6640" s="124"/>
      <c r="P6640" s="124"/>
      <c r="Q6640" s="124"/>
      <c r="R6640" s="124"/>
      <c r="S6640" s="124"/>
    </row>
    <row r="6641" spans="13:19" x14ac:dyDescent="0.25">
      <c r="M6641" s="8"/>
      <c r="N6641" s="124"/>
      <c r="O6641" s="124"/>
      <c r="P6641" s="124"/>
      <c r="Q6641" s="124"/>
      <c r="R6641" s="124"/>
      <c r="S6641" s="124"/>
    </row>
    <row r="6642" spans="13:19" x14ac:dyDescent="0.25">
      <c r="M6642" s="8"/>
      <c r="N6642" s="124"/>
      <c r="O6642" s="124"/>
      <c r="P6642" s="124"/>
      <c r="Q6642" s="124"/>
      <c r="R6642" s="124"/>
      <c r="S6642" s="124"/>
    </row>
    <row r="6643" spans="13:19" x14ac:dyDescent="0.25">
      <c r="M6643" s="8"/>
      <c r="N6643" s="124"/>
      <c r="O6643" s="124"/>
      <c r="P6643" s="124"/>
      <c r="Q6643" s="124"/>
      <c r="R6643" s="124"/>
      <c r="S6643" s="124"/>
    </row>
    <row r="6644" spans="13:19" x14ac:dyDescent="0.25">
      <c r="M6644" s="8"/>
      <c r="N6644" s="124"/>
      <c r="O6644" s="124"/>
      <c r="P6644" s="124"/>
      <c r="Q6644" s="124"/>
      <c r="R6644" s="124"/>
      <c r="S6644" s="124"/>
    </row>
    <row r="6645" spans="13:19" x14ac:dyDescent="0.25">
      <c r="M6645" s="8"/>
      <c r="N6645" s="124"/>
      <c r="O6645" s="124"/>
      <c r="P6645" s="124"/>
      <c r="Q6645" s="124"/>
      <c r="R6645" s="124"/>
      <c r="S6645" s="124"/>
    </row>
    <row r="6646" spans="13:19" x14ac:dyDescent="0.25">
      <c r="M6646" s="8"/>
      <c r="N6646" s="124"/>
      <c r="O6646" s="124"/>
      <c r="P6646" s="124"/>
      <c r="Q6646" s="124"/>
      <c r="R6646" s="124"/>
      <c r="S6646" s="124"/>
    </row>
    <row r="6647" spans="13:19" x14ac:dyDescent="0.25">
      <c r="M6647" s="8"/>
      <c r="N6647" s="124"/>
      <c r="O6647" s="124"/>
      <c r="P6647" s="124"/>
      <c r="Q6647" s="124"/>
      <c r="R6647" s="124"/>
      <c r="S6647" s="124"/>
    </row>
    <row r="6648" spans="13:19" x14ac:dyDescent="0.25">
      <c r="M6648" s="8"/>
      <c r="N6648" s="124"/>
      <c r="O6648" s="124"/>
      <c r="P6648" s="124"/>
      <c r="Q6648" s="124"/>
      <c r="R6648" s="124"/>
      <c r="S6648" s="124"/>
    </row>
    <row r="6649" spans="13:19" x14ac:dyDescent="0.25">
      <c r="M6649" s="8"/>
      <c r="N6649" s="124"/>
      <c r="O6649" s="124"/>
      <c r="P6649" s="124"/>
      <c r="Q6649" s="124"/>
      <c r="R6649" s="124"/>
      <c r="S6649" s="124"/>
    </row>
    <row r="6650" spans="13:19" x14ac:dyDescent="0.25">
      <c r="M6650" s="8"/>
      <c r="N6650" s="124"/>
      <c r="O6650" s="124"/>
      <c r="P6650" s="124"/>
      <c r="Q6650" s="124"/>
      <c r="R6650" s="124"/>
      <c r="S6650" s="124"/>
    </row>
    <row r="6651" spans="13:19" x14ac:dyDescent="0.25">
      <c r="M6651" s="8"/>
      <c r="N6651" s="124"/>
      <c r="O6651" s="124"/>
      <c r="P6651" s="124"/>
      <c r="Q6651" s="124"/>
      <c r="R6651" s="124"/>
      <c r="S6651" s="124"/>
    </row>
    <row r="6652" spans="13:19" x14ac:dyDescent="0.25">
      <c r="M6652" s="8"/>
      <c r="N6652" s="124"/>
      <c r="O6652" s="124"/>
      <c r="P6652" s="124"/>
      <c r="Q6652" s="124"/>
      <c r="R6652" s="124"/>
      <c r="S6652" s="124"/>
    </row>
    <row r="6653" spans="13:19" x14ac:dyDescent="0.25">
      <c r="M6653" s="8"/>
      <c r="N6653" s="124"/>
      <c r="O6653" s="124"/>
      <c r="P6653" s="124"/>
      <c r="Q6653" s="124"/>
      <c r="R6653" s="124"/>
      <c r="S6653" s="124"/>
    </row>
    <row r="6654" spans="13:19" x14ac:dyDescent="0.25">
      <c r="M6654" s="8"/>
      <c r="N6654" s="124"/>
      <c r="O6654" s="124"/>
      <c r="P6654" s="124"/>
      <c r="Q6654" s="124"/>
      <c r="R6654" s="124"/>
      <c r="S6654" s="124"/>
    </row>
    <row r="6655" spans="13:19" x14ac:dyDescent="0.25">
      <c r="M6655" s="8"/>
      <c r="N6655" s="124"/>
      <c r="O6655" s="124"/>
      <c r="P6655" s="124"/>
      <c r="Q6655" s="124"/>
      <c r="R6655" s="124"/>
      <c r="S6655" s="124"/>
    </row>
    <row r="6656" spans="13:19" x14ac:dyDescent="0.25">
      <c r="M6656" s="8"/>
      <c r="N6656" s="124"/>
      <c r="O6656" s="124"/>
      <c r="P6656" s="124"/>
      <c r="Q6656" s="124"/>
      <c r="R6656" s="124"/>
      <c r="S6656" s="124"/>
    </row>
    <row r="6657" spans="13:19" x14ac:dyDescent="0.25">
      <c r="M6657" s="8"/>
      <c r="N6657" s="124"/>
      <c r="O6657" s="124"/>
      <c r="P6657" s="124"/>
      <c r="Q6657" s="124"/>
      <c r="R6657" s="124"/>
      <c r="S6657" s="124"/>
    </row>
    <row r="6658" spans="13:19" x14ac:dyDescent="0.25">
      <c r="M6658" s="8"/>
      <c r="N6658" s="124"/>
      <c r="O6658" s="124"/>
      <c r="P6658" s="124"/>
      <c r="Q6658" s="124"/>
      <c r="R6658" s="124"/>
      <c r="S6658" s="124"/>
    </row>
    <row r="6659" spans="13:19" x14ac:dyDescent="0.25">
      <c r="M6659" s="8"/>
      <c r="N6659" s="124"/>
      <c r="O6659" s="124"/>
      <c r="P6659" s="124"/>
      <c r="Q6659" s="124"/>
      <c r="R6659" s="124"/>
      <c r="S6659" s="124"/>
    </row>
    <row r="6660" spans="13:19" x14ac:dyDescent="0.25">
      <c r="M6660" s="8"/>
      <c r="N6660" s="124"/>
      <c r="O6660" s="124"/>
      <c r="P6660" s="124"/>
      <c r="Q6660" s="124"/>
      <c r="R6660" s="124"/>
      <c r="S6660" s="124"/>
    </row>
    <row r="6661" spans="13:19" x14ac:dyDescent="0.25">
      <c r="M6661" s="8"/>
      <c r="N6661" s="124"/>
      <c r="O6661" s="124"/>
      <c r="P6661" s="124"/>
      <c r="Q6661" s="124"/>
      <c r="R6661" s="124"/>
      <c r="S6661" s="124"/>
    </row>
    <row r="6662" spans="13:19" x14ac:dyDescent="0.25">
      <c r="M6662" s="8"/>
      <c r="N6662" s="124"/>
      <c r="O6662" s="124"/>
      <c r="P6662" s="124"/>
      <c r="Q6662" s="124"/>
      <c r="R6662" s="124"/>
      <c r="S6662" s="124"/>
    </row>
    <row r="6663" spans="13:19" x14ac:dyDescent="0.25">
      <c r="M6663" s="8"/>
      <c r="N6663" s="124"/>
      <c r="O6663" s="124"/>
      <c r="P6663" s="124"/>
      <c r="Q6663" s="124"/>
      <c r="R6663" s="124"/>
      <c r="S6663" s="124"/>
    </row>
    <row r="6664" spans="13:19" x14ac:dyDescent="0.25">
      <c r="M6664" s="8"/>
      <c r="N6664" s="124"/>
      <c r="O6664" s="124"/>
      <c r="P6664" s="124"/>
      <c r="Q6664" s="124"/>
      <c r="R6664" s="124"/>
      <c r="S6664" s="124"/>
    </row>
    <row r="6665" spans="13:19" x14ac:dyDescent="0.25">
      <c r="M6665" s="8"/>
      <c r="N6665" s="124"/>
      <c r="O6665" s="124"/>
      <c r="P6665" s="124"/>
      <c r="Q6665" s="124"/>
      <c r="R6665" s="124"/>
      <c r="S6665" s="124"/>
    </row>
    <row r="6666" spans="13:19" x14ac:dyDescent="0.25">
      <c r="M6666" s="8"/>
      <c r="N6666" s="124"/>
      <c r="O6666" s="124"/>
      <c r="P6666" s="124"/>
      <c r="Q6666" s="124"/>
      <c r="R6666" s="124"/>
      <c r="S6666" s="124"/>
    </row>
    <row r="6667" spans="13:19" x14ac:dyDescent="0.25">
      <c r="M6667" s="8"/>
      <c r="N6667" s="124"/>
      <c r="O6667" s="124"/>
      <c r="P6667" s="124"/>
      <c r="Q6667" s="124"/>
      <c r="R6667" s="124"/>
      <c r="S6667" s="124"/>
    </row>
    <row r="6668" spans="13:19" x14ac:dyDescent="0.25">
      <c r="M6668" s="8"/>
      <c r="N6668" s="124"/>
      <c r="O6668" s="124"/>
      <c r="P6668" s="124"/>
      <c r="Q6668" s="124"/>
      <c r="R6668" s="124"/>
      <c r="S6668" s="124"/>
    </row>
    <row r="6669" spans="13:19" x14ac:dyDescent="0.25">
      <c r="M6669" s="8"/>
      <c r="N6669" s="124"/>
      <c r="O6669" s="124"/>
      <c r="P6669" s="124"/>
      <c r="Q6669" s="124"/>
      <c r="R6669" s="124"/>
      <c r="S6669" s="124"/>
    </row>
    <row r="6670" spans="13:19" x14ac:dyDescent="0.25">
      <c r="M6670" s="8"/>
      <c r="N6670" s="124"/>
      <c r="O6670" s="124"/>
      <c r="P6670" s="124"/>
      <c r="Q6670" s="124"/>
      <c r="R6670" s="124"/>
      <c r="S6670" s="124"/>
    </row>
    <row r="6671" spans="13:19" x14ac:dyDescent="0.25">
      <c r="M6671" s="8"/>
      <c r="N6671" s="124"/>
      <c r="O6671" s="124"/>
      <c r="P6671" s="124"/>
      <c r="Q6671" s="124"/>
      <c r="R6671" s="124"/>
      <c r="S6671" s="124"/>
    </row>
    <row r="6672" spans="13:19" x14ac:dyDescent="0.25">
      <c r="M6672" s="8"/>
      <c r="N6672" s="124"/>
      <c r="O6672" s="124"/>
      <c r="P6672" s="124"/>
      <c r="Q6672" s="124"/>
      <c r="R6672" s="124"/>
      <c r="S6672" s="124"/>
    </row>
    <row r="6673" spans="13:19" x14ac:dyDescent="0.25">
      <c r="M6673" s="8"/>
      <c r="N6673" s="124"/>
      <c r="O6673" s="124"/>
      <c r="P6673" s="124"/>
      <c r="Q6673" s="124"/>
      <c r="R6673" s="124"/>
      <c r="S6673" s="124"/>
    </row>
    <row r="6674" spans="13:19" x14ac:dyDescent="0.25">
      <c r="M6674" s="8"/>
      <c r="N6674" s="124"/>
      <c r="O6674" s="124"/>
      <c r="P6674" s="124"/>
      <c r="Q6674" s="124"/>
      <c r="R6674" s="124"/>
      <c r="S6674" s="124"/>
    </row>
    <row r="6675" spans="13:19" x14ac:dyDescent="0.25">
      <c r="M6675" s="8"/>
      <c r="N6675" s="124"/>
      <c r="O6675" s="124"/>
      <c r="P6675" s="124"/>
      <c r="Q6675" s="124"/>
      <c r="R6675" s="124"/>
      <c r="S6675" s="124"/>
    </row>
    <row r="6676" spans="13:19" x14ac:dyDescent="0.25">
      <c r="M6676" s="8"/>
      <c r="N6676" s="124"/>
      <c r="O6676" s="124"/>
      <c r="P6676" s="124"/>
      <c r="Q6676" s="124"/>
      <c r="R6676" s="124"/>
      <c r="S6676" s="124"/>
    </row>
    <row r="6677" spans="13:19" x14ac:dyDescent="0.25">
      <c r="M6677" s="8"/>
      <c r="N6677" s="124"/>
      <c r="O6677" s="124"/>
      <c r="P6677" s="124"/>
      <c r="Q6677" s="124"/>
      <c r="R6677" s="124"/>
      <c r="S6677" s="124"/>
    </row>
    <row r="6678" spans="13:19" x14ac:dyDescent="0.25">
      <c r="M6678" s="8"/>
      <c r="N6678" s="124"/>
      <c r="O6678" s="124"/>
      <c r="P6678" s="124"/>
      <c r="Q6678" s="124"/>
      <c r="R6678" s="124"/>
      <c r="S6678" s="124"/>
    </row>
    <row r="6679" spans="13:19" x14ac:dyDescent="0.25">
      <c r="M6679" s="8"/>
      <c r="N6679" s="124"/>
      <c r="O6679" s="124"/>
      <c r="P6679" s="124"/>
      <c r="Q6679" s="124"/>
      <c r="R6679" s="124"/>
      <c r="S6679" s="124"/>
    </row>
    <row r="6680" spans="13:19" x14ac:dyDescent="0.25">
      <c r="M6680" s="8"/>
      <c r="N6680" s="124"/>
      <c r="O6680" s="124"/>
      <c r="P6680" s="124"/>
      <c r="Q6680" s="124"/>
      <c r="R6680" s="124"/>
      <c r="S6680" s="124"/>
    </row>
    <row r="6681" spans="13:19" x14ac:dyDescent="0.25">
      <c r="M6681" s="8"/>
      <c r="N6681" s="124"/>
      <c r="O6681" s="124"/>
      <c r="P6681" s="124"/>
      <c r="Q6681" s="124"/>
      <c r="R6681" s="124"/>
      <c r="S6681" s="124"/>
    </row>
    <row r="6682" spans="13:19" x14ac:dyDescent="0.25">
      <c r="M6682" s="8"/>
      <c r="N6682" s="124"/>
      <c r="O6682" s="124"/>
      <c r="P6682" s="124"/>
      <c r="Q6682" s="124"/>
      <c r="R6682" s="124"/>
      <c r="S6682" s="124"/>
    </row>
    <row r="6683" spans="13:19" x14ac:dyDescent="0.25">
      <c r="M6683" s="8"/>
      <c r="N6683" s="124"/>
      <c r="O6683" s="124"/>
      <c r="P6683" s="124"/>
      <c r="Q6683" s="124"/>
      <c r="R6683" s="124"/>
      <c r="S6683" s="124"/>
    </row>
    <row r="6684" spans="13:19" x14ac:dyDescent="0.25">
      <c r="M6684" s="8"/>
      <c r="N6684" s="124"/>
      <c r="O6684" s="124"/>
      <c r="P6684" s="124"/>
      <c r="Q6684" s="124"/>
      <c r="R6684" s="124"/>
      <c r="S6684" s="124"/>
    </row>
    <row r="6685" spans="13:19" x14ac:dyDescent="0.25">
      <c r="M6685" s="8"/>
      <c r="N6685" s="124"/>
      <c r="O6685" s="124"/>
      <c r="P6685" s="124"/>
      <c r="Q6685" s="124"/>
      <c r="R6685" s="124"/>
      <c r="S6685" s="124"/>
    </row>
    <row r="6686" spans="13:19" x14ac:dyDescent="0.25">
      <c r="M6686" s="8"/>
      <c r="N6686" s="124"/>
      <c r="O6686" s="124"/>
      <c r="P6686" s="124"/>
      <c r="Q6686" s="124"/>
      <c r="R6686" s="124"/>
      <c r="S6686" s="124"/>
    </row>
    <row r="6687" spans="13:19" x14ac:dyDescent="0.25">
      <c r="M6687" s="8"/>
      <c r="N6687" s="124"/>
      <c r="O6687" s="124"/>
      <c r="P6687" s="124"/>
      <c r="Q6687" s="124"/>
      <c r="R6687" s="124"/>
      <c r="S6687" s="124"/>
    </row>
    <row r="6688" spans="13:19" x14ac:dyDescent="0.25">
      <c r="M6688" s="8"/>
      <c r="N6688" s="124"/>
      <c r="O6688" s="124"/>
      <c r="P6688" s="124"/>
      <c r="Q6688" s="124"/>
      <c r="R6688" s="124"/>
      <c r="S6688" s="124"/>
    </row>
    <row r="6689" spans="13:19" x14ac:dyDescent="0.25">
      <c r="M6689" s="8"/>
      <c r="N6689" s="124"/>
      <c r="O6689" s="124"/>
      <c r="P6689" s="124"/>
      <c r="Q6689" s="124"/>
      <c r="R6689" s="124"/>
      <c r="S6689" s="124"/>
    </row>
    <row r="6690" spans="13:19" x14ac:dyDescent="0.25">
      <c r="M6690" s="8"/>
      <c r="N6690" s="124"/>
      <c r="O6690" s="124"/>
      <c r="P6690" s="124"/>
      <c r="Q6690" s="124"/>
      <c r="R6690" s="124"/>
      <c r="S6690" s="124"/>
    </row>
    <row r="6691" spans="13:19" x14ac:dyDescent="0.25">
      <c r="M6691" s="8"/>
      <c r="N6691" s="124"/>
      <c r="O6691" s="124"/>
      <c r="P6691" s="124"/>
      <c r="Q6691" s="124"/>
      <c r="R6691" s="124"/>
      <c r="S6691" s="124"/>
    </row>
    <row r="6692" spans="13:19" x14ac:dyDescent="0.25">
      <c r="M6692" s="8"/>
      <c r="N6692" s="124"/>
      <c r="O6692" s="124"/>
      <c r="P6692" s="124"/>
      <c r="Q6692" s="124"/>
      <c r="R6692" s="124"/>
      <c r="S6692" s="124"/>
    </row>
    <row r="6693" spans="13:19" x14ac:dyDescent="0.25">
      <c r="M6693" s="8"/>
      <c r="N6693" s="124"/>
      <c r="O6693" s="124"/>
      <c r="P6693" s="124"/>
      <c r="Q6693" s="124"/>
      <c r="R6693" s="124"/>
      <c r="S6693" s="124"/>
    </row>
    <row r="6694" spans="13:19" x14ac:dyDescent="0.25">
      <c r="M6694" s="8"/>
      <c r="N6694" s="124"/>
      <c r="O6694" s="124"/>
      <c r="P6694" s="124"/>
      <c r="Q6694" s="124"/>
      <c r="R6694" s="124"/>
      <c r="S6694" s="124"/>
    </row>
    <row r="6695" spans="13:19" x14ac:dyDescent="0.25">
      <c r="M6695" s="8"/>
      <c r="N6695" s="124"/>
      <c r="O6695" s="124"/>
      <c r="P6695" s="124"/>
      <c r="Q6695" s="124"/>
      <c r="R6695" s="124"/>
      <c r="S6695" s="124"/>
    </row>
    <row r="6696" spans="13:19" x14ac:dyDescent="0.25">
      <c r="M6696" s="8"/>
      <c r="N6696" s="124"/>
      <c r="O6696" s="124"/>
      <c r="P6696" s="124"/>
      <c r="Q6696" s="124"/>
      <c r="R6696" s="124"/>
      <c r="S6696" s="124"/>
    </row>
    <row r="6697" spans="13:19" x14ac:dyDescent="0.25">
      <c r="M6697" s="8"/>
      <c r="N6697" s="124"/>
      <c r="O6697" s="124"/>
      <c r="P6697" s="124"/>
      <c r="Q6697" s="124"/>
      <c r="R6697" s="124"/>
      <c r="S6697" s="124"/>
    </row>
    <row r="6698" spans="13:19" x14ac:dyDescent="0.25">
      <c r="M6698" s="8"/>
      <c r="N6698" s="124"/>
      <c r="O6698" s="124"/>
      <c r="P6698" s="124"/>
      <c r="Q6698" s="124"/>
      <c r="R6698" s="124"/>
      <c r="S6698" s="124"/>
    </row>
    <row r="6699" spans="13:19" x14ac:dyDescent="0.25">
      <c r="M6699" s="8"/>
      <c r="N6699" s="124"/>
      <c r="O6699" s="124"/>
      <c r="P6699" s="124"/>
      <c r="Q6699" s="124"/>
      <c r="R6699" s="124"/>
      <c r="S6699" s="124"/>
    </row>
    <row r="6700" spans="13:19" x14ac:dyDescent="0.25">
      <c r="M6700" s="8"/>
      <c r="N6700" s="124"/>
      <c r="O6700" s="124"/>
      <c r="P6700" s="124"/>
      <c r="Q6700" s="124"/>
      <c r="R6700" s="124"/>
      <c r="S6700" s="124"/>
    </row>
    <row r="6701" spans="13:19" x14ac:dyDescent="0.25">
      <c r="M6701" s="8"/>
      <c r="N6701" s="124"/>
      <c r="O6701" s="124"/>
      <c r="P6701" s="124"/>
      <c r="Q6701" s="124"/>
      <c r="R6701" s="124"/>
      <c r="S6701" s="124"/>
    </row>
    <row r="6702" spans="13:19" x14ac:dyDescent="0.25">
      <c r="M6702" s="8"/>
      <c r="N6702" s="124"/>
      <c r="O6702" s="124"/>
      <c r="P6702" s="124"/>
      <c r="Q6702" s="124"/>
      <c r="R6702" s="124"/>
      <c r="S6702" s="124"/>
    </row>
    <row r="6703" spans="13:19" x14ac:dyDescent="0.25">
      <c r="M6703" s="8"/>
      <c r="N6703" s="124"/>
      <c r="O6703" s="124"/>
      <c r="P6703" s="124"/>
      <c r="Q6703" s="124"/>
      <c r="R6703" s="124"/>
      <c r="S6703" s="124"/>
    </row>
    <row r="6704" spans="13:19" x14ac:dyDescent="0.25">
      <c r="M6704" s="8"/>
      <c r="N6704" s="124"/>
      <c r="O6704" s="124"/>
      <c r="P6704" s="124"/>
      <c r="Q6704" s="124"/>
      <c r="R6704" s="124"/>
      <c r="S6704" s="124"/>
    </row>
    <row r="6705" spans="13:19" x14ac:dyDescent="0.25">
      <c r="M6705" s="8"/>
      <c r="N6705" s="124"/>
      <c r="O6705" s="124"/>
      <c r="P6705" s="124"/>
      <c r="Q6705" s="124"/>
      <c r="R6705" s="124"/>
      <c r="S6705" s="124"/>
    </row>
    <row r="6706" spans="13:19" x14ac:dyDescent="0.25">
      <c r="M6706" s="8"/>
      <c r="N6706" s="124"/>
      <c r="O6706" s="124"/>
      <c r="P6706" s="124"/>
      <c r="Q6706" s="124"/>
      <c r="R6706" s="124"/>
      <c r="S6706" s="124"/>
    </row>
    <row r="6707" spans="13:19" x14ac:dyDescent="0.25">
      <c r="M6707" s="8"/>
      <c r="N6707" s="124"/>
      <c r="O6707" s="124"/>
      <c r="P6707" s="124"/>
      <c r="Q6707" s="124"/>
      <c r="R6707" s="124"/>
      <c r="S6707" s="124"/>
    </row>
    <row r="6708" spans="13:19" x14ac:dyDescent="0.25">
      <c r="M6708" s="8"/>
      <c r="N6708" s="124"/>
      <c r="O6708" s="124"/>
      <c r="P6708" s="124"/>
      <c r="Q6708" s="124"/>
      <c r="R6708" s="124"/>
      <c r="S6708" s="124"/>
    </row>
    <row r="6709" spans="13:19" x14ac:dyDescent="0.25">
      <c r="M6709" s="8"/>
      <c r="N6709" s="124"/>
      <c r="O6709" s="124"/>
      <c r="P6709" s="124"/>
      <c r="Q6709" s="124"/>
      <c r="R6709" s="124"/>
      <c r="S6709" s="124"/>
    </row>
    <row r="6710" spans="13:19" x14ac:dyDescent="0.25">
      <c r="M6710" s="8"/>
      <c r="N6710" s="124"/>
      <c r="O6710" s="124"/>
      <c r="P6710" s="124"/>
      <c r="Q6710" s="124"/>
      <c r="R6710" s="124"/>
      <c r="S6710" s="124"/>
    </row>
    <row r="6711" spans="13:19" x14ac:dyDescent="0.25">
      <c r="M6711" s="8"/>
      <c r="N6711" s="124"/>
      <c r="O6711" s="124"/>
      <c r="P6711" s="124"/>
      <c r="Q6711" s="124"/>
      <c r="R6711" s="124"/>
      <c r="S6711" s="124"/>
    </row>
    <row r="6712" spans="13:19" x14ac:dyDescent="0.25">
      <c r="M6712" s="8"/>
      <c r="N6712" s="124"/>
      <c r="O6712" s="124"/>
      <c r="P6712" s="124"/>
      <c r="Q6712" s="124"/>
      <c r="R6712" s="124"/>
      <c r="S6712" s="124"/>
    </row>
    <row r="6713" spans="13:19" x14ac:dyDescent="0.25">
      <c r="M6713" s="8"/>
      <c r="N6713" s="124"/>
      <c r="O6713" s="124"/>
      <c r="P6713" s="124"/>
      <c r="Q6713" s="124"/>
      <c r="R6713" s="124"/>
      <c r="S6713" s="124"/>
    </row>
    <row r="6714" spans="13:19" x14ac:dyDescent="0.25">
      <c r="M6714" s="8"/>
      <c r="N6714" s="124"/>
      <c r="O6714" s="124"/>
      <c r="P6714" s="124"/>
      <c r="Q6714" s="124"/>
      <c r="R6714" s="124"/>
      <c r="S6714" s="124"/>
    </row>
    <row r="6715" spans="13:19" x14ac:dyDescent="0.25">
      <c r="M6715" s="8"/>
      <c r="N6715" s="124"/>
      <c r="O6715" s="124"/>
      <c r="P6715" s="124"/>
      <c r="Q6715" s="124"/>
      <c r="R6715" s="124"/>
      <c r="S6715" s="124"/>
    </row>
    <row r="6716" spans="13:19" x14ac:dyDescent="0.25">
      <c r="M6716" s="8"/>
      <c r="N6716" s="124"/>
      <c r="O6716" s="124"/>
      <c r="P6716" s="124"/>
      <c r="Q6716" s="124"/>
      <c r="R6716" s="124"/>
      <c r="S6716" s="124"/>
    </row>
    <row r="6717" spans="13:19" x14ac:dyDescent="0.25">
      <c r="M6717" s="8"/>
      <c r="N6717" s="124"/>
      <c r="O6717" s="124"/>
      <c r="P6717" s="124"/>
      <c r="Q6717" s="124"/>
      <c r="R6717" s="124"/>
      <c r="S6717" s="124"/>
    </row>
    <row r="6718" spans="13:19" x14ac:dyDescent="0.25">
      <c r="M6718" s="8"/>
      <c r="N6718" s="124"/>
      <c r="O6718" s="124"/>
      <c r="P6718" s="124"/>
      <c r="Q6718" s="124"/>
      <c r="R6718" s="124"/>
      <c r="S6718" s="124"/>
    </row>
    <row r="6719" spans="13:19" x14ac:dyDescent="0.25">
      <c r="M6719" s="8"/>
      <c r="N6719" s="124"/>
      <c r="O6719" s="124"/>
      <c r="P6719" s="124"/>
      <c r="Q6719" s="124"/>
      <c r="R6719" s="124"/>
      <c r="S6719" s="124"/>
    </row>
    <row r="6720" spans="13:19" x14ac:dyDescent="0.25">
      <c r="M6720" s="8"/>
      <c r="N6720" s="124"/>
      <c r="O6720" s="124"/>
      <c r="P6720" s="124"/>
      <c r="Q6720" s="124"/>
      <c r="R6720" s="124"/>
      <c r="S6720" s="124"/>
    </row>
    <row r="6721" spans="13:19" x14ac:dyDescent="0.25">
      <c r="M6721" s="8"/>
      <c r="N6721" s="124"/>
      <c r="O6721" s="124"/>
      <c r="P6721" s="124"/>
      <c r="Q6721" s="124"/>
      <c r="R6721" s="124"/>
      <c r="S6721" s="124"/>
    </row>
    <row r="6722" spans="13:19" x14ac:dyDescent="0.25">
      <c r="M6722" s="8"/>
      <c r="N6722" s="124"/>
      <c r="O6722" s="124"/>
      <c r="P6722" s="124"/>
      <c r="Q6722" s="124"/>
      <c r="R6722" s="124"/>
      <c r="S6722" s="124"/>
    </row>
    <row r="6723" spans="13:19" x14ac:dyDescent="0.25">
      <c r="M6723" s="8"/>
      <c r="N6723" s="124"/>
      <c r="O6723" s="124"/>
      <c r="P6723" s="124"/>
      <c r="Q6723" s="124"/>
      <c r="R6723" s="124"/>
      <c r="S6723" s="124"/>
    </row>
    <row r="6724" spans="13:19" x14ac:dyDescent="0.25">
      <c r="M6724" s="8"/>
      <c r="N6724" s="124"/>
      <c r="O6724" s="124"/>
      <c r="P6724" s="124"/>
      <c r="Q6724" s="124"/>
      <c r="R6724" s="124"/>
      <c r="S6724" s="124"/>
    </row>
    <row r="6725" spans="13:19" x14ac:dyDescent="0.25">
      <c r="M6725" s="8"/>
      <c r="N6725" s="124"/>
      <c r="O6725" s="124"/>
      <c r="P6725" s="124"/>
      <c r="Q6725" s="124"/>
      <c r="R6725" s="124"/>
      <c r="S6725" s="124"/>
    </row>
    <row r="6726" spans="13:19" x14ac:dyDescent="0.25">
      <c r="M6726" s="8"/>
      <c r="N6726" s="124"/>
      <c r="O6726" s="124"/>
      <c r="P6726" s="124"/>
      <c r="Q6726" s="124"/>
      <c r="R6726" s="124"/>
      <c r="S6726" s="124"/>
    </row>
    <row r="6727" spans="13:19" x14ac:dyDescent="0.25">
      <c r="M6727" s="8"/>
      <c r="N6727" s="124"/>
      <c r="O6727" s="124"/>
      <c r="P6727" s="124"/>
      <c r="Q6727" s="124"/>
      <c r="R6727" s="124"/>
      <c r="S6727" s="124"/>
    </row>
    <row r="6728" spans="13:19" x14ac:dyDescent="0.25">
      <c r="M6728" s="8"/>
      <c r="N6728" s="124"/>
      <c r="O6728" s="124"/>
      <c r="P6728" s="124"/>
      <c r="Q6728" s="124"/>
      <c r="R6728" s="124"/>
      <c r="S6728" s="124"/>
    </row>
    <row r="6729" spans="13:19" x14ac:dyDescent="0.25">
      <c r="M6729" s="8"/>
      <c r="N6729" s="124"/>
      <c r="O6729" s="124"/>
      <c r="P6729" s="124"/>
      <c r="Q6729" s="124"/>
      <c r="R6729" s="124"/>
      <c r="S6729" s="124"/>
    </row>
    <row r="6730" spans="13:19" x14ac:dyDescent="0.25">
      <c r="M6730" s="8"/>
      <c r="N6730" s="124"/>
      <c r="O6730" s="124"/>
      <c r="P6730" s="124"/>
      <c r="Q6730" s="124"/>
      <c r="R6730" s="124"/>
      <c r="S6730" s="124"/>
    </row>
    <row r="6731" spans="13:19" x14ac:dyDescent="0.25">
      <c r="M6731" s="8"/>
      <c r="N6731" s="124"/>
      <c r="O6731" s="124"/>
      <c r="P6731" s="124"/>
      <c r="Q6731" s="124"/>
      <c r="R6731" s="124"/>
      <c r="S6731" s="124"/>
    </row>
    <row r="6732" spans="13:19" x14ac:dyDescent="0.25">
      <c r="M6732" s="8"/>
      <c r="N6732" s="124"/>
      <c r="O6732" s="124"/>
      <c r="P6732" s="124"/>
      <c r="Q6732" s="124"/>
      <c r="R6732" s="124"/>
      <c r="S6732" s="124"/>
    </row>
    <row r="6733" spans="13:19" x14ac:dyDescent="0.25">
      <c r="M6733" s="8"/>
      <c r="N6733" s="124"/>
      <c r="O6733" s="124"/>
      <c r="P6733" s="124"/>
      <c r="Q6733" s="124"/>
      <c r="R6733" s="124"/>
      <c r="S6733" s="124"/>
    </row>
    <row r="6734" spans="13:19" x14ac:dyDescent="0.25">
      <c r="M6734" s="8"/>
      <c r="N6734" s="124"/>
      <c r="O6734" s="124"/>
      <c r="P6734" s="124"/>
      <c r="Q6734" s="124"/>
      <c r="R6734" s="124"/>
      <c r="S6734" s="124"/>
    </row>
    <row r="6735" spans="13:19" x14ac:dyDescent="0.25">
      <c r="M6735" s="8"/>
      <c r="N6735" s="124"/>
      <c r="O6735" s="124"/>
      <c r="P6735" s="124"/>
      <c r="Q6735" s="124"/>
      <c r="R6735" s="124"/>
      <c r="S6735" s="124"/>
    </row>
    <row r="6736" spans="13:19" x14ac:dyDescent="0.25">
      <c r="M6736" s="8"/>
      <c r="N6736" s="124"/>
      <c r="O6736" s="124"/>
      <c r="P6736" s="124"/>
      <c r="Q6736" s="124"/>
      <c r="R6736" s="124"/>
      <c r="S6736" s="124"/>
    </row>
    <row r="6737" spans="13:19" x14ac:dyDescent="0.25">
      <c r="M6737" s="8"/>
      <c r="N6737" s="124"/>
      <c r="O6737" s="124"/>
      <c r="P6737" s="124"/>
      <c r="Q6737" s="124"/>
      <c r="R6737" s="124"/>
      <c r="S6737" s="124"/>
    </row>
    <row r="6738" spans="13:19" x14ac:dyDescent="0.25">
      <c r="M6738" s="8"/>
      <c r="N6738" s="124"/>
      <c r="O6738" s="124"/>
      <c r="P6738" s="124"/>
      <c r="Q6738" s="124"/>
      <c r="R6738" s="124"/>
      <c r="S6738" s="124"/>
    </row>
    <row r="6739" spans="13:19" x14ac:dyDescent="0.25">
      <c r="M6739" s="8"/>
      <c r="N6739" s="124"/>
      <c r="O6739" s="124"/>
      <c r="P6739" s="124"/>
      <c r="Q6739" s="124"/>
      <c r="R6739" s="124"/>
      <c r="S6739" s="124"/>
    </row>
    <row r="6740" spans="13:19" x14ac:dyDescent="0.25">
      <c r="M6740" s="8"/>
      <c r="N6740" s="124"/>
      <c r="O6740" s="124"/>
      <c r="P6740" s="124"/>
      <c r="Q6740" s="124"/>
      <c r="R6740" s="124"/>
      <c r="S6740" s="124"/>
    </row>
    <row r="6741" spans="13:19" x14ac:dyDescent="0.25">
      <c r="M6741" s="8"/>
      <c r="N6741" s="124"/>
      <c r="O6741" s="124"/>
      <c r="P6741" s="124"/>
      <c r="Q6741" s="124"/>
      <c r="R6741" s="124"/>
      <c r="S6741" s="124"/>
    </row>
    <row r="6742" spans="13:19" x14ac:dyDescent="0.25">
      <c r="M6742" s="8"/>
      <c r="N6742" s="124"/>
      <c r="O6742" s="124"/>
      <c r="P6742" s="124"/>
      <c r="Q6742" s="124"/>
      <c r="R6742" s="124"/>
      <c r="S6742" s="124"/>
    </row>
    <row r="6743" spans="13:19" x14ac:dyDescent="0.25">
      <c r="M6743" s="8"/>
      <c r="N6743" s="124"/>
      <c r="O6743" s="124"/>
      <c r="P6743" s="124"/>
      <c r="Q6743" s="124"/>
      <c r="R6743" s="124"/>
      <c r="S6743" s="124"/>
    </row>
    <row r="6744" spans="13:19" x14ac:dyDescent="0.25">
      <c r="M6744" s="8"/>
      <c r="N6744" s="124"/>
      <c r="O6744" s="124"/>
      <c r="P6744" s="124"/>
      <c r="Q6744" s="124"/>
      <c r="R6744" s="124"/>
      <c r="S6744" s="124"/>
    </row>
    <row r="6745" spans="13:19" x14ac:dyDescent="0.25">
      <c r="M6745" s="8"/>
      <c r="N6745" s="124"/>
      <c r="O6745" s="124"/>
      <c r="P6745" s="124"/>
      <c r="Q6745" s="124"/>
      <c r="R6745" s="124"/>
      <c r="S6745" s="124"/>
    </row>
    <row r="6746" spans="13:19" x14ac:dyDescent="0.25">
      <c r="M6746" s="8"/>
      <c r="N6746" s="124"/>
      <c r="O6746" s="124"/>
      <c r="P6746" s="124"/>
      <c r="Q6746" s="124"/>
      <c r="R6746" s="124"/>
      <c r="S6746" s="124"/>
    </row>
    <row r="6747" spans="13:19" x14ac:dyDescent="0.25">
      <c r="M6747" s="8"/>
      <c r="N6747" s="124"/>
      <c r="O6747" s="124"/>
      <c r="P6747" s="124"/>
      <c r="Q6747" s="124"/>
      <c r="R6747" s="124"/>
      <c r="S6747" s="124"/>
    </row>
    <row r="6748" spans="13:19" x14ac:dyDescent="0.25">
      <c r="M6748" s="8"/>
      <c r="N6748" s="124"/>
      <c r="O6748" s="124"/>
      <c r="P6748" s="124"/>
      <c r="Q6748" s="124"/>
      <c r="R6748" s="124"/>
      <c r="S6748" s="124"/>
    </row>
    <row r="6749" spans="13:19" x14ac:dyDescent="0.25">
      <c r="M6749" s="8"/>
      <c r="N6749" s="124"/>
      <c r="O6749" s="124"/>
      <c r="P6749" s="124"/>
      <c r="Q6749" s="124"/>
      <c r="R6749" s="124"/>
      <c r="S6749" s="124"/>
    </row>
    <row r="6750" spans="13:19" x14ac:dyDescent="0.25">
      <c r="M6750" s="8"/>
      <c r="N6750" s="124"/>
      <c r="O6750" s="124"/>
      <c r="P6750" s="124"/>
      <c r="Q6750" s="124"/>
      <c r="R6750" s="124"/>
      <c r="S6750" s="124"/>
    </row>
    <row r="6751" spans="13:19" x14ac:dyDescent="0.25">
      <c r="M6751" s="8"/>
      <c r="N6751" s="124"/>
      <c r="O6751" s="124"/>
      <c r="P6751" s="124"/>
      <c r="Q6751" s="124"/>
      <c r="R6751" s="124"/>
      <c r="S6751" s="124"/>
    </row>
    <row r="6752" spans="13:19" x14ac:dyDescent="0.25">
      <c r="M6752" s="8"/>
      <c r="N6752" s="124"/>
      <c r="O6752" s="124"/>
      <c r="P6752" s="124"/>
      <c r="Q6752" s="124"/>
      <c r="R6752" s="124"/>
      <c r="S6752" s="124"/>
    </row>
    <row r="6753" spans="13:19" x14ac:dyDescent="0.25">
      <c r="M6753" s="8"/>
      <c r="N6753" s="124"/>
      <c r="O6753" s="124"/>
      <c r="P6753" s="124"/>
      <c r="Q6753" s="124"/>
      <c r="R6753" s="124"/>
      <c r="S6753" s="124"/>
    </row>
    <row r="6754" spans="13:19" x14ac:dyDescent="0.25">
      <c r="M6754" s="8"/>
      <c r="N6754" s="124"/>
      <c r="O6754" s="124"/>
      <c r="P6754" s="124"/>
      <c r="Q6754" s="124"/>
      <c r="R6754" s="124"/>
      <c r="S6754" s="124"/>
    </row>
    <row r="6755" spans="13:19" x14ac:dyDescent="0.25">
      <c r="M6755" s="8"/>
      <c r="N6755" s="124"/>
      <c r="O6755" s="124"/>
      <c r="P6755" s="124"/>
      <c r="Q6755" s="124"/>
      <c r="R6755" s="124"/>
      <c r="S6755" s="124"/>
    </row>
    <row r="6756" spans="13:19" x14ac:dyDescent="0.25">
      <c r="M6756" s="8"/>
      <c r="N6756" s="124"/>
      <c r="O6756" s="124"/>
      <c r="P6756" s="124"/>
      <c r="Q6756" s="124"/>
      <c r="R6756" s="124"/>
      <c r="S6756" s="124"/>
    </row>
    <row r="6757" spans="13:19" x14ac:dyDescent="0.25">
      <c r="M6757" s="8"/>
      <c r="N6757" s="124"/>
      <c r="O6757" s="124"/>
      <c r="P6757" s="124"/>
      <c r="Q6757" s="124"/>
      <c r="R6757" s="124"/>
      <c r="S6757" s="124"/>
    </row>
    <row r="6758" spans="13:19" x14ac:dyDescent="0.25">
      <c r="M6758" s="8"/>
      <c r="N6758" s="124"/>
      <c r="O6758" s="124"/>
      <c r="P6758" s="124"/>
      <c r="Q6758" s="124"/>
      <c r="R6758" s="124"/>
      <c r="S6758" s="124"/>
    </row>
    <row r="6759" spans="13:19" x14ac:dyDescent="0.25">
      <c r="M6759" s="8"/>
      <c r="N6759" s="124"/>
      <c r="O6759" s="124"/>
      <c r="P6759" s="124"/>
      <c r="Q6759" s="124"/>
      <c r="R6759" s="124"/>
      <c r="S6759" s="124"/>
    </row>
    <row r="6760" spans="13:19" x14ac:dyDescent="0.25">
      <c r="M6760" s="8"/>
      <c r="N6760" s="124"/>
      <c r="O6760" s="124"/>
      <c r="P6760" s="124"/>
      <c r="Q6760" s="124"/>
      <c r="R6760" s="124"/>
      <c r="S6760" s="124"/>
    </row>
    <row r="6761" spans="13:19" x14ac:dyDescent="0.25">
      <c r="M6761" s="8"/>
      <c r="N6761" s="124"/>
      <c r="O6761" s="124"/>
      <c r="P6761" s="124"/>
      <c r="Q6761" s="124"/>
      <c r="R6761" s="124"/>
      <c r="S6761" s="124"/>
    </row>
    <row r="6762" spans="13:19" x14ac:dyDescent="0.25">
      <c r="M6762" s="8"/>
      <c r="N6762" s="124"/>
      <c r="O6762" s="124"/>
      <c r="P6762" s="124"/>
      <c r="Q6762" s="124"/>
      <c r="R6762" s="124"/>
      <c r="S6762" s="124"/>
    </row>
    <row r="6763" spans="13:19" x14ac:dyDescent="0.25">
      <c r="M6763" s="8"/>
      <c r="N6763" s="124"/>
      <c r="O6763" s="124"/>
      <c r="P6763" s="124"/>
      <c r="Q6763" s="124"/>
      <c r="R6763" s="124"/>
      <c r="S6763" s="124"/>
    </row>
    <row r="6764" spans="13:19" x14ac:dyDescent="0.25">
      <c r="M6764" s="8"/>
      <c r="N6764" s="124"/>
      <c r="O6764" s="124"/>
      <c r="P6764" s="124"/>
      <c r="Q6764" s="124"/>
      <c r="R6764" s="124"/>
      <c r="S6764" s="124"/>
    </row>
    <row r="6765" spans="13:19" x14ac:dyDescent="0.25">
      <c r="M6765" s="8"/>
      <c r="N6765" s="124"/>
      <c r="O6765" s="124"/>
      <c r="P6765" s="124"/>
      <c r="Q6765" s="124"/>
      <c r="R6765" s="124"/>
      <c r="S6765" s="124"/>
    </row>
    <row r="6766" spans="13:19" x14ac:dyDescent="0.25">
      <c r="M6766" s="8"/>
      <c r="N6766" s="124"/>
      <c r="O6766" s="124"/>
      <c r="P6766" s="124"/>
      <c r="Q6766" s="124"/>
      <c r="R6766" s="124"/>
      <c r="S6766" s="124"/>
    </row>
    <row r="6767" spans="13:19" x14ac:dyDescent="0.25">
      <c r="M6767" s="8"/>
      <c r="N6767" s="124"/>
      <c r="O6767" s="124"/>
      <c r="P6767" s="124"/>
      <c r="Q6767" s="124"/>
      <c r="R6767" s="124"/>
      <c r="S6767" s="124"/>
    </row>
    <row r="6768" spans="13:19" x14ac:dyDescent="0.25">
      <c r="M6768" s="8"/>
      <c r="N6768" s="124"/>
      <c r="O6768" s="124"/>
      <c r="P6768" s="124"/>
      <c r="Q6768" s="124"/>
      <c r="R6768" s="124"/>
      <c r="S6768" s="124"/>
    </row>
    <row r="6769" spans="13:19" x14ac:dyDescent="0.25">
      <c r="M6769" s="8"/>
      <c r="N6769" s="124"/>
      <c r="O6769" s="124"/>
      <c r="P6769" s="124"/>
      <c r="Q6769" s="124"/>
      <c r="R6769" s="124"/>
      <c r="S6769" s="124"/>
    </row>
    <row r="6770" spans="13:19" x14ac:dyDescent="0.25">
      <c r="M6770" s="8"/>
      <c r="N6770" s="124"/>
      <c r="O6770" s="124"/>
      <c r="P6770" s="124"/>
      <c r="Q6770" s="124"/>
      <c r="R6770" s="124"/>
      <c r="S6770" s="124"/>
    </row>
    <row r="6771" spans="13:19" x14ac:dyDescent="0.25">
      <c r="M6771" s="8"/>
      <c r="N6771" s="124"/>
      <c r="O6771" s="124"/>
      <c r="P6771" s="124"/>
      <c r="Q6771" s="124"/>
      <c r="R6771" s="124"/>
      <c r="S6771" s="124"/>
    </row>
    <row r="6772" spans="13:19" x14ac:dyDescent="0.25">
      <c r="M6772" s="8"/>
      <c r="N6772" s="124"/>
      <c r="O6772" s="124"/>
      <c r="P6772" s="124"/>
      <c r="Q6772" s="124"/>
      <c r="R6772" s="124"/>
      <c r="S6772" s="124"/>
    </row>
    <row r="6773" spans="13:19" x14ac:dyDescent="0.25">
      <c r="M6773" s="8"/>
      <c r="N6773" s="124"/>
      <c r="O6773" s="124"/>
      <c r="P6773" s="124"/>
      <c r="Q6773" s="124"/>
      <c r="R6773" s="124"/>
      <c r="S6773" s="124"/>
    </row>
    <row r="6774" spans="13:19" x14ac:dyDescent="0.25">
      <c r="M6774" s="8"/>
      <c r="N6774" s="124"/>
      <c r="O6774" s="124"/>
      <c r="P6774" s="124"/>
      <c r="Q6774" s="124"/>
      <c r="R6774" s="124"/>
      <c r="S6774" s="124"/>
    </row>
    <row r="6775" spans="13:19" x14ac:dyDescent="0.25">
      <c r="M6775" s="8"/>
      <c r="N6775" s="124"/>
      <c r="O6775" s="124"/>
      <c r="P6775" s="124"/>
      <c r="Q6775" s="124"/>
      <c r="R6775" s="124"/>
      <c r="S6775" s="124"/>
    </row>
    <row r="6776" spans="13:19" x14ac:dyDescent="0.25">
      <c r="M6776" s="8"/>
      <c r="N6776" s="124"/>
      <c r="O6776" s="124"/>
      <c r="P6776" s="124"/>
      <c r="Q6776" s="124"/>
      <c r="R6776" s="124"/>
      <c r="S6776" s="124"/>
    </row>
    <row r="6777" spans="13:19" x14ac:dyDescent="0.25">
      <c r="M6777" s="8"/>
      <c r="N6777" s="124"/>
      <c r="O6777" s="124"/>
      <c r="P6777" s="124"/>
      <c r="Q6777" s="124"/>
      <c r="R6777" s="124"/>
      <c r="S6777" s="124"/>
    </row>
    <row r="6778" spans="13:19" x14ac:dyDescent="0.25">
      <c r="M6778" s="8"/>
      <c r="N6778" s="124"/>
      <c r="O6778" s="124"/>
      <c r="P6778" s="124"/>
      <c r="Q6778" s="124"/>
      <c r="R6778" s="124"/>
      <c r="S6778" s="124"/>
    </row>
    <row r="6779" spans="13:19" x14ac:dyDescent="0.25">
      <c r="M6779" s="8"/>
      <c r="N6779" s="124"/>
      <c r="O6779" s="124"/>
      <c r="P6779" s="124"/>
      <c r="Q6779" s="124"/>
      <c r="R6779" s="124"/>
      <c r="S6779" s="124"/>
    </row>
    <row r="6780" spans="13:19" x14ac:dyDescent="0.25">
      <c r="M6780" s="8"/>
      <c r="N6780" s="124"/>
      <c r="O6780" s="124"/>
      <c r="P6780" s="124"/>
      <c r="Q6780" s="124"/>
      <c r="R6780" s="124"/>
      <c r="S6780" s="124"/>
    </row>
    <row r="6781" spans="13:19" x14ac:dyDescent="0.25">
      <c r="M6781" s="8"/>
      <c r="N6781" s="124"/>
      <c r="O6781" s="124"/>
      <c r="P6781" s="124"/>
      <c r="Q6781" s="124"/>
      <c r="R6781" s="124"/>
      <c r="S6781" s="124"/>
    </row>
    <row r="6782" spans="13:19" x14ac:dyDescent="0.25">
      <c r="M6782" s="8"/>
      <c r="N6782" s="124"/>
      <c r="O6782" s="124"/>
      <c r="P6782" s="124"/>
      <c r="Q6782" s="124"/>
      <c r="R6782" s="124"/>
      <c r="S6782" s="124"/>
    </row>
    <row r="6783" spans="13:19" x14ac:dyDescent="0.25">
      <c r="M6783" s="8"/>
      <c r="N6783" s="124"/>
      <c r="O6783" s="124"/>
      <c r="P6783" s="124"/>
      <c r="Q6783" s="124"/>
      <c r="R6783" s="124"/>
      <c r="S6783" s="124"/>
    </row>
    <row r="6784" spans="13:19" x14ac:dyDescent="0.25">
      <c r="M6784" s="8"/>
      <c r="N6784" s="124"/>
      <c r="O6784" s="124"/>
      <c r="P6784" s="124"/>
      <c r="Q6784" s="124"/>
      <c r="R6784" s="124"/>
      <c r="S6784" s="124"/>
    </row>
    <row r="6785" spans="13:19" x14ac:dyDescent="0.25">
      <c r="M6785" s="8"/>
      <c r="N6785" s="124"/>
      <c r="O6785" s="124"/>
      <c r="P6785" s="124"/>
      <c r="Q6785" s="124"/>
      <c r="R6785" s="124"/>
      <c r="S6785" s="124"/>
    </row>
    <row r="6786" spans="13:19" x14ac:dyDescent="0.25">
      <c r="M6786" s="8"/>
      <c r="N6786" s="124"/>
      <c r="O6786" s="124"/>
      <c r="P6786" s="124"/>
      <c r="Q6786" s="124"/>
      <c r="R6786" s="124"/>
      <c r="S6786" s="124"/>
    </row>
    <row r="6787" spans="13:19" x14ac:dyDescent="0.25">
      <c r="M6787" s="8"/>
      <c r="N6787" s="124"/>
      <c r="O6787" s="124"/>
      <c r="P6787" s="124"/>
      <c r="Q6787" s="124"/>
      <c r="R6787" s="124"/>
      <c r="S6787" s="124"/>
    </row>
    <row r="6788" spans="13:19" x14ac:dyDescent="0.25">
      <c r="M6788" s="8"/>
      <c r="N6788" s="124"/>
      <c r="O6788" s="124"/>
      <c r="P6788" s="124"/>
      <c r="Q6788" s="124"/>
      <c r="R6788" s="124"/>
      <c r="S6788" s="124"/>
    </row>
    <row r="6789" spans="13:19" x14ac:dyDescent="0.25">
      <c r="M6789" s="8"/>
      <c r="N6789" s="124"/>
      <c r="O6789" s="124"/>
      <c r="P6789" s="124"/>
      <c r="Q6789" s="124"/>
      <c r="R6789" s="124"/>
      <c r="S6789" s="124"/>
    </row>
    <row r="6790" spans="13:19" x14ac:dyDescent="0.25">
      <c r="M6790" s="8"/>
      <c r="N6790" s="124"/>
      <c r="O6790" s="124"/>
      <c r="P6790" s="124"/>
      <c r="Q6790" s="124"/>
      <c r="R6790" s="124"/>
      <c r="S6790" s="124"/>
    </row>
    <row r="6791" spans="13:19" x14ac:dyDescent="0.25">
      <c r="M6791" s="8"/>
      <c r="N6791" s="124"/>
      <c r="O6791" s="124"/>
      <c r="P6791" s="124"/>
      <c r="Q6791" s="124"/>
      <c r="R6791" s="124"/>
      <c r="S6791" s="124"/>
    </row>
    <row r="6792" spans="13:19" x14ac:dyDescent="0.25">
      <c r="M6792" s="8"/>
      <c r="N6792" s="124"/>
      <c r="O6792" s="124"/>
      <c r="P6792" s="124"/>
      <c r="Q6792" s="124"/>
      <c r="R6792" s="124"/>
      <c r="S6792" s="124"/>
    </row>
    <row r="6793" spans="13:19" x14ac:dyDescent="0.25">
      <c r="M6793" s="8"/>
      <c r="N6793" s="124"/>
      <c r="O6793" s="124"/>
      <c r="P6793" s="124"/>
      <c r="Q6793" s="124"/>
      <c r="R6793" s="124"/>
      <c r="S6793" s="124"/>
    </row>
    <row r="6794" spans="13:19" x14ac:dyDescent="0.25">
      <c r="M6794" s="8"/>
      <c r="N6794" s="124"/>
      <c r="O6794" s="124"/>
      <c r="P6794" s="124"/>
      <c r="Q6794" s="124"/>
      <c r="R6794" s="124"/>
      <c r="S6794" s="124"/>
    </row>
    <row r="6795" spans="13:19" x14ac:dyDescent="0.25">
      <c r="M6795" s="8"/>
      <c r="N6795" s="124"/>
      <c r="O6795" s="124"/>
      <c r="P6795" s="124"/>
      <c r="Q6795" s="124"/>
      <c r="R6795" s="124"/>
      <c r="S6795" s="124"/>
    </row>
    <row r="6796" spans="13:19" x14ac:dyDescent="0.25">
      <c r="M6796" s="8"/>
      <c r="N6796" s="124"/>
      <c r="O6796" s="124"/>
      <c r="P6796" s="124"/>
      <c r="Q6796" s="124"/>
      <c r="R6796" s="124"/>
      <c r="S6796" s="124"/>
    </row>
    <row r="6797" spans="13:19" x14ac:dyDescent="0.25">
      <c r="M6797" s="8"/>
      <c r="N6797" s="124"/>
      <c r="O6797" s="124"/>
      <c r="P6797" s="124"/>
      <c r="Q6797" s="124"/>
      <c r="R6797" s="124"/>
      <c r="S6797" s="124"/>
    </row>
    <row r="6798" spans="13:19" x14ac:dyDescent="0.25">
      <c r="M6798" s="8"/>
      <c r="N6798" s="124"/>
      <c r="O6798" s="124"/>
      <c r="P6798" s="124"/>
      <c r="Q6798" s="124"/>
      <c r="R6798" s="124"/>
      <c r="S6798" s="124"/>
    </row>
    <row r="6799" spans="13:19" x14ac:dyDescent="0.25">
      <c r="M6799" s="8"/>
      <c r="N6799" s="124"/>
      <c r="O6799" s="124"/>
      <c r="P6799" s="124"/>
      <c r="Q6799" s="124"/>
      <c r="R6799" s="124"/>
      <c r="S6799" s="124"/>
    </row>
    <row r="6800" spans="13:19" x14ac:dyDescent="0.25">
      <c r="M6800" s="8"/>
      <c r="N6800" s="124"/>
      <c r="O6800" s="124"/>
      <c r="P6800" s="124"/>
      <c r="Q6800" s="124"/>
      <c r="R6800" s="124"/>
      <c r="S6800" s="124"/>
    </row>
    <row r="6801" spans="13:19" x14ac:dyDescent="0.25">
      <c r="M6801" s="8"/>
      <c r="N6801" s="124"/>
      <c r="O6801" s="124"/>
      <c r="P6801" s="124"/>
      <c r="Q6801" s="124"/>
      <c r="R6801" s="124"/>
      <c r="S6801" s="124"/>
    </row>
    <row r="6802" spans="13:19" x14ac:dyDescent="0.25">
      <c r="M6802" s="8"/>
      <c r="N6802" s="124"/>
      <c r="O6802" s="124"/>
      <c r="P6802" s="124"/>
      <c r="Q6802" s="124"/>
      <c r="R6802" s="124"/>
      <c r="S6802" s="124"/>
    </row>
    <row r="6803" spans="13:19" x14ac:dyDescent="0.25">
      <c r="M6803" s="8"/>
      <c r="N6803" s="124"/>
      <c r="O6803" s="124"/>
      <c r="P6803" s="124"/>
      <c r="Q6803" s="124"/>
      <c r="R6803" s="124"/>
      <c r="S6803" s="124"/>
    </row>
    <row r="6804" spans="13:19" x14ac:dyDescent="0.25">
      <c r="M6804" s="8"/>
      <c r="N6804" s="124"/>
      <c r="O6804" s="124"/>
      <c r="P6804" s="124"/>
      <c r="Q6804" s="124"/>
      <c r="R6804" s="124"/>
      <c r="S6804" s="124"/>
    </row>
    <row r="6805" spans="13:19" x14ac:dyDescent="0.25">
      <c r="M6805" s="8"/>
      <c r="N6805" s="124"/>
      <c r="O6805" s="124"/>
      <c r="P6805" s="124"/>
      <c r="Q6805" s="124"/>
      <c r="R6805" s="124"/>
      <c r="S6805" s="124"/>
    </row>
    <row r="6806" spans="13:19" x14ac:dyDescent="0.25">
      <c r="M6806" s="8"/>
      <c r="N6806" s="124"/>
      <c r="O6806" s="124"/>
      <c r="P6806" s="124"/>
      <c r="Q6806" s="124"/>
      <c r="R6806" s="124"/>
      <c r="S6806" s="124"/>
    </row>
    <row r="6807" spans="13:19" x14ac:dyDescent="0.25">
      <c r="M6807" s="8"/>
      <c r="N6807" s="124"/>
      <c r="O6807" s="124"/>
      <c r="P6807" s="124"/>
      <c r="Q6807" s="124"/>
      <c r="R6807" s="124"/>
      <c r="S6807" s="124"/>
    </row>
    <row r="6808" spans="13:19" x14ac:dyDescent="0.25">
      <c r="M6808" s="8"/>
      <c r="N6808" s="124"/>
      <c r="O6808" s="124"/>
      <c r="P6808" s="124"/>
      <c r="Q6808" s="124"/>
      <c r="R6808" s="124"/>
      <c r="S6808" s="124"/>
    </row>
    <row r="6809" spans="13:19" x14ac:dyDescent="0.25">
      <c r="M6809" s="8"/>
      <c r="N6809" s="124"/>
      <c r="O6809" s="124"/>
      <c r="P6809" s="124"/>
      <c r="Q6809" s="124"/>
      <c r="R6809" s="124"/>
      <c r="S6809" s="124"/>
    </row>
    <row r="6810" spans="13:19" x14ac:dyDescent="0.25">
      <c r="M6810" s="8"/>
      <c r="N6810" s="124"/>
      <c r="O6810" s="124"/>
      <c r="P6810" s="124"/>
      <c r="Q6810" s="124"/>
      <c r="R6810" s="124"/>
      <c r="S6810" s="124"/>
    </row>
    <row r="6811" spans="13:19" x14ac:dyDescent="0.25">
      <c r="M6811" s="8"/>
      <c r="N6811" s="124"/>
      <c r="O6811" s="124"/>
      <c r="P6811" s="124"/>
      <c r="Q6811" s="124"/>
      <c r="R6811" s="124"/>
      <c r="S6811" s="124"/>
    </row>
    <row r="6812" spans="13:19" x14ac:dyDescent="0.25">
      <c r="M6812" s="8"/>
      <c r="N6812" s="124"/>
      <c r="O6812" s="124"/>
      <c r="P6812" s="124"/>
      <c r="Q6812" s="124"/>
      <c r="R6812" s="124"/>
      <c r="S6812" s="124"/>
    </row>
    <row r="6813" spans="13:19" x14ac:dyDescent="0.25">
      <c r="M6813" s="8"/>
      <c r="N6813" s="124"/>
      <c r="O6813" s="124"/>
      <c r="P6813" s="124"/>
      <c r="Q6813" s="124"/>
      <c r="R6813" s="124"/>
      <c r="S6813" s="124"/>
    </row>
    <row r="6814" spans="13:19" x14ac:dyDescent="0.25">
      <c r="M6814" s="8"/>
      <c r="N6814" s="124"/>
      <c r="O6814" s="124"/>
      <c r="P6814" s="124"/>
      <c r="Q6814" s="124"/>
      <c r="R6814" s="124"/>
      <c r="S6814" s="124"/>
    </row>
    <row r="6815" spans="13:19" x14ac:dyDescent="0.25">
      <c r="M6815" s="8"/>
      <c r="N6815" s="124"/>
      <c r="O6815" s="124"/>
      <c r="P6815" s="124"/>
      <c r="Q6815" s="124"/>
      <c r="R6815" s="124"/>
      <c r="S6815" s="124"/>
    </row>
    <row r="6816" spans="13:19" x14ac:dyDescent="0.25">
      <c r="M6816" s="8"/>
      <c r="N6816" s="124"/>
      <c r="O6816" s="124"/>
      <c r="P6816" s="124"/>
      <c r="Q6816" s="124"/>
      <c r="R6816" s="124"/>
      <c r="S6816" s="124"/>
    </row>
    <row r="6817" spans="13:19" x14ac:dyDescent="0.25">
      <c r="M6817" s="8"/>
      <c r="N6817" s="124"/>
      <c r="O6817" s="124"/>
      <c r="P6817" s="124"/>
      <c r="Q6817" s="124"/>
      <c r="R6817" s="124"/>
      <c r="S6817" s="124"/>
    </row>
    <row r="6818" spans="13:19" x14ac:dyDescent="0.25">
      <c r="M6818" s="8"/>
      <c r="N6818" s="124"/>
      <c r="O6818" s="124"/>
      <c r="P6818" s="124"/>
      <c r="Q6818" s="124"/>
      <c r="R6818" s="124"/>
      <c r="S6818" s="124"/>
    </row>
    <row r="6819" spans="13:19" x14ac:dyDescent="0.25">
      <c r="M6819" s="8"/>
      <c r="N6819" s="124"/>
      <c r="O6819" s="124"/>
      <c r="P6819" s="124"/>
      <c r="Q6819" s="124"/>
      <c r="R6819" s="124"/>
      <c r="S6819" s="124"/>
    </row>
    <row r="6820" spans="13:19" x14ac:dyDescent="0.25">
      <c r="M6820" s="8"/>
      <c r="N6820" s="124"/>
      <c r="O6820" s="124"/>
      <c r="P6820" s="124"/>
      <c r="Q6820" s="124"/>
      <c r="R6820" s="124"/>
      <c r="S6820" s="124"/>
    </row>
    <row r="6821" spans="13:19" x14ac:dyDescent="0.25">
      <c r="M6821" s="8"/>
      <c r="N6821" s="124"/>
      <c r="O6821" s="124"/>
      <c r="P6821" s="124"/>
      <c r="Q6821" s="124"/>
      <c r="R6821" s="124"/>
      <c r="S6821" s="124"/>
    </row>
    <row r="6822" spans="13:19" x14ac:dyDescent="0.25">
      <c r="M6822" s="8"/>
      <c r="N6822" s="124"/>
      <c r="O6822" s="124"/>
      <c r="P6822" s="124"/>
      <c r="Q6822" s="124"/>
      <c r="R6822" s="124"/>
      <c r="S6822" s="124"/>
    </row>
    <row r="6823" spans="13:19" x14ac:dyDescent="0.25">
      <c r="M6823" s="8"/>
      <c r="N6823" s="124"/>
      <c r="O6823" s="124"/>
      <c r="P6823" s="124"/>
      <c r="Q6823" s="124"/>
      <c r="R6823" s="124"/>
      <c r="S6823" s="124"/>
    </row>
    <row r="6824" spans="13:19" x14ac:dyDescent="0.25">
      <c r="M6824" s="8"/>
      <c r="N6824" s="124"/>
      <c r="O6824" s="124"/>
      <c r="P6824" s="124"/>
      <c r="Q6824" s="124"/>
      <c r="R6824" s="124"/>
      <c r="S6824" s="124"/>
    </row>
    <row r="6825" spans="13:19" x14ac:dyDescent="0.25">
      <c r="M6825" s="8"/>
      <c r="N6825" s="124"/>
      <c r="O6825" s="124"/>
      <c r="P6825" s="124"/>
      <c r="Q6825" s="124"/>
      <c r="R6825" s="124"/>
      <c r="S6825" s="124"/>
    </row>
    <row r="6826" spans="13:19" x14ac:dyDescent="0.25">
      <c r="M6826" s="8"/>
      <c r="N6826" s="124"/>
      <c r="O6826" s="124"/>
      <c r="P6826" s="124"/>
      <c r="Q6826" s="124"/>
      <c r="R6826" s="124"/>
      <c r="S6826" s="124"/>
    </row>
    <row r="6827" spans="13:19" x14ac:dyDescent="0.25">
      <c r="M6827" s="8"/>
      <c r="N6827" s="124"/>
      <c r="O6827" s="124"/>
      <c r="P6827" s="124"/>
      <c r="Q6827" s="124"/>
      <c r="R6827" s="124"/>
      <c r="S6827" s="124"/>
    </row>
    <row r="6828" spans="13:19" x14ac:dyDescent="0.25">
      <c r="M6828" s="8"/>
      <c r="N6828" s="124"/>
      <c r="O6828" s="124"/>
      <c r="P6828" s="124"/>
      <c r="Q6828" s="124"/>
      <c r="R6828" s="124"/>
      <c r="S6828" s="124"/>
    </row>
    <row r="6829" spans="13:19" x14ac:dyDescent="0.25">
      <c r="M6829" s="8"/>
      <c r="N6829" s="124"/>
      <c r="O6829" s="124"/>
      <c r="P6829" s="124"/>
      <c r="Q6829" s="124"/>
      <c r="R6829" s="124"/>
      <c r="S6829" s="124"/>
    </row>
    <row r="6830" spans="13:19" x14ac:dyDescent="0.25">
      <c r="M6830" s="8"/>
      <c r="N6830" s="124"/>
      <c r="O6830" s="124"/>
      <c r="P6830" s="124"/>
      <c r="Q6830" s="124"/>
      <c r="R6830" s="124"/>
      <c r="S6830" s="124"/>
    </row>
    <row r="6831" spans="13:19" x14ac:dyDescent="0.25">
      <c r="M6831" s="8"/>
      <c r="N6831" s="124"/>
      <c r="O6831" s="124"/>
      <c r="P6831" s="124"/>
      <c r="Q6831" s="124"/>
      <c r="R6831" s="124"/>
      <c r="S6831" s="124"/>
    </row>
    <row r="6832" spans="13:19" x14ac:dyDescent="0.25">
      <c r="M6832" s="8"/>
      <c r="N6832" s="124"/>
      <c r="O6832" s="124"/>
      <c r="P6832" s="124"/>
      <c r="Q6832" s="124"/>
      <c r="R6832" s="124"/>
      <c r="S6832" s="124"/>
    </row>
    <row r="6833" spans="13:19" x14ac:dyDescent="0.25">
      <c r="M6833" s="8"/>
      <c r="N6833" s="124"/>
      <c r="O6833" s="124"/>
      <c r="P6833" s="124"/>
      <c r="Q6833" s="124"/>
      <c r="R6833" s="124"/>
      <c r="S6833" s="124"/>
    </row>
    <row r="6834" spans="13:19" x14ac:dyDescent="0.25">
      <c r="M6834" s="8"/>
      <c r="N6834" s="124"/>
      <c r="O6834" s="124"/>
      <c r="P6834" s="124"/>
      <c r="Q6834" s="124"/>
      <c r="R6834" s="124"/>
      <c r="S6834" s="124"/>
    </row>
    <row r="6835" spans="13:19" x14ac:dyDescent="0.25">
      <c r="M6835" s="8"/>
      <c r="N6835" s="124"/>
      <c r="O6835" s="124"/>
      <c r="P6835" s="124"/>
      <c r="Q6835" s="124"/>
      <c r="R6835" s="124"/>
      <c r="S6835" s="124"/>
    </row>
    <row r="6836" spans="13:19" x14ac:dyDescent="0.25">
      <c r="M6836" s="8"/>
      <c r="N6836" s="124"/>
      <c r="O6836" s="124"/>
      <c r="P6836" s="124"/>
      <c r="Q6836" s="124"/>
      <c r="R6836" s="124"/>
      <c r="S6836" s="124"/>
    </row>
    <row r="6837" spans="13:19" x14ac:dyDescent="0.25">
      <c r="M6837" s="8"/>
      <c r="N6837" s="124"/>
      <c r="O6837" s="124"/>
      <c r="P6837" s="124"/>
      <c r="Q6837" s="124"/>
      <c r="R6837" s="124"/>
      <c r="S6837" s="124"/>
    </row>
    <row r="6838" spans="13:19" x14ac:dyDescent="0.25">
      <c r="M6838" s="8"/>
      <c r="N6838" s="124"/>
      <c r="O6838" s="124"/>
      <c r="P6838" s="124"/>
      <c r="Q6838" s="124"/>
      <c r="R6838" s="124"/>
      <c r="S6838" s="124"/>
    </row>
    <row r="6839" spans="13:19" x14ac:dyDescent="0.25">
      <c r="M6839" s="8"/>
      <c r="N6839" s="124"/>
      <c r="O6839" s="124"/>
      <c r="P6839" s="124"/>
      <c r="Q6839" s="124"/>
      <c r="R6839" s="124"/>
      <c r="S6839" s="124"/>
    </row>
    <row r="6840" spans="13:19" x14ac:dyDescent="0.25">
      <c r="M6840" s="8"/>
      <c r="N6840" s="124"/>
      <c r="O6840" s="124"/>
      <c r="P6840" s="124"/>
      <c r="Q6840" s="124"/>
      <c r="R6840" s="124"/>
      <c r="S6840" s="124"/>
    </row>
    <row r="6841" spans="13:19" x14ac:dyDescent="0.25">
      <c r="M6841" s="8"/>
      <c r="N6841" s="124"/>
      <c r="O6841" s="124"/>
      <c r="P6841" s="124"/>
      <c r="Q6841" s="124"/>
      <c r="R6841" s="124"/>
      <c r="S6841" s="124"/>
    </row>
    <row r="6842" spans="13:19" x14ac:dyDescent="0.25">
      <c r="M6842" s="8"/>
      <c r="N6842" s="124"/>
      <c r="O6842" s="124"/>
      <c r="P6842" s="124"/>
      <c r="Q6842" s="124"/>
      <c r="R6842" s="124"/>
      <c r="S6842" s="124"/>
    </row>
    <row r="6843" spans="13:19" x14ac:dyDescent="0.25">
      <c r="M6843" s="8"/>
      <c r="N6843" s="124"/>
      <c r="O6843" s="124"/>
      <c r="P6843" s="124"/>
      <c r="Q6843" s="124"/>
      <c r="R6843" s="124"/>
      <c r="S6843" s="124"/>
    </row>
    <row r="6844" spans="13:19" x14ac:dyDescent="0.25">
      <c r="M6844" s="8"/>
      <c r="N6844" s="124"/>
      <c r="O6844" s="124"/>
      <c r="P6844" s="124"/>
      <c r="Q6844" s="124"/>
      <c r="R6844" s="124"/>
      <c r="S6844" s="124"/>
    </row>
    <row r="6845" spans="13:19" x14ac:dyDescent="0.25">
      <c r="M6845" s="8"/>
      <c r="N6845" s="124"/>
      <c r="O6845" s="124"/>
      <c r="P6845" s="124"/>
      <c r="Q6845" s="124"/>
      <c r="R6845" s="124"/>
      <c r="S6845" s="124"/>
    </row>
    <row r="6846" spans="13:19" x14ac:dyDescent="0.25">
      <c r="M6846" s="8"/>
      <c r="N6846" s="124"/>
      <c r="O6846" s="124"/>
      <c r="P6846" s="124"/>
      <c r="Q6846" s="124"/>
      <c r="R6846" s="124"/>
      <c r="S6846" s="124"/>
    </row>
    <row r="6847" spans="13:19" x14ac:dyDescent="0.25">
      <c r="M6847" s="8"/>
      <c r="N6847" s="124"/>
      <c r="O6847" s="124"/>
      <c r="P6847" s="124"/>
      <c r="Q6847" s="124"/>
      <c r="R6847" s="124"/>
      <c r="S6847" s="124"/>
    </row>
    <row r="6848" spans="13:19" x14ac:dyDescent="0.25">
      <c r="M6848" s="8"/>
      <c r="N6848" s="124"/>
      <c r="O6848" s="124"/>
      <c r="P6848" s="124"/>
      <c r="Q6848" s="124"/>
      <c r="R6848" s="124"/>
      <c r="S6848" s="124"/>
    </row>
    <row r="6849" spans="13:19" x14ac:dyDescent="0.25">
      <c r="M6849" s="8"/>
      <c r="N6849" s="124"/>
      <c r="O6849" s="124"/>
      <c r="P6849" s="124"/>
      <c r="Q6849" s="124"/>
      <c r="R6849" s="124"/>
      <c r="S6849" s="124"/>
    </row>
    <row r="6850" spans="13:19" x14ac:dyDescent="0.25">
      <c r="M6850" s="8"/>
      <c r="N6850" s="124"/>
      <c r="O6850" s="124"/>
      <c r="P6850" s="124"/>
      <c r="Q6850" s="124"/>
      <c r="R6850" s="124"/>
      <c r="S6850" s="124"/>
    </row>
    <row r="6851" spans="13:19" x14ac:dyDescent="0.25">
      <c r="M6851" s="8"/>
      <c r="N6851" s="124"/>
      <c r="O6851" s="124"/>
      <c r="P6851" s="124"/>
      <c r="Q6851" s="124"/>
      <c r="R6851" s="124"/>
      <c r="S6851" s="124"/>
    </row>
    <row r="6852" spans="13:19" x14ac:dyDescent="0.25">
      <c r="M6852" s="8"/>
      <c r="N6852" s="124"/>
      <c r="O6852" s="124"/>
      <c r="P6852" s="124"/>
      <c r="Q6852" s="124"/>
      <c r="R6852" s="124"/>
      <c r="S6852" s="124"/>
    </row>
    <row r="6853" spans="13:19" x14ac:dyDescent="0.25">
      <c r="M6853" s="8"/>
      <c r="N6853" s="124"/>
      <c r="O6853" s="124"/>
      <c r="P6853" s="124"/>
      <c r="Q6853" s="124"/>
      <c r="R6853" s="124"/>
      <c r="S6853" s="124"/>
    </row>
    <row r="6854" spans="13:19" x14ac:dyDescent="0.25">
      <c r="M6854" s="8"/>
      <c r="N6854" s="124"/>
      <c r="O6854" s="124"/>
      <c r="P6854" s="124"/>
      <c r="Q6854" s="124"/>
      <c r="R6854" s="124"/>
      <c r="S6854" s="124"/>
    </row>
    <row r="6855" spans="13:19" x14ac:dyDescent="0.25">
      <c r="M6855" s="8"/>
      <c r="N6855" s="124"/>
      <c r="O6855" s="124"/>
      <c r="P6855" s="124"/>
      <c r="Q6855" s="124"/>
      <c r="R6855" s="124"/>
      <c r="S6855" s="124"/>
    </row>
    <row r="6856" spans="13:19" x14ac:dyDescent="0.25">
      <c r="M6856" s="8"/>
      <c r="N6856" s="124"/>
      <c r="O6856" s="124"/>
      <c r="P6856" s="124"/>
      <c r="Q6856" s="124"/>
      <c r="R6856" s="124"/>
      <c r="S6856" s="124"/>
    </row>
    <row r="6857" spans="13:19" x14ac:dyDescent="0.25">
      <c r="M6857" s="8"/>
      <c r="N6857" s="124"/>
      <c r="O6857" s="124"/>
      <c r="P6857" s="124"/>
      <c r="Q6857" s="124"/>
      <c r="R6857" s="124"/>
      <c r="S6857" s="124"/>
    </row>
    <row r="6858" spans="13:19" x14ac:dyDescent="0.25">
      <c r="M6858" s="8"/>
      <c r="N6858" s="124"/>
      <c r="O6858" s="124"/>
      <c r="P6858" s="124"/>
      <c r="Q6858" s="124"/>
      <c r="R6858" s="124"/>
      <c r="S6858" s="124"/>
    </row>
    <row r="6859" spans="13:19" x14ac:dyDescent="0.25">
      <c r="M6859" s="8"/>
      <c r="N6859" s="124"/>
      <c r="O6859" s="124"/>
      <c r="P6859" s="124"/>
      <c r="Q6859" s="124"/>
      <c r="R6859" s="124"/>
      <c r="S6859" s="124"/>
    </row>
    <row r="6860" spans="13:19" x14ac:dyDescent="0.25">
      <c r="M6860" s="8"/>
      <c r="N6860" s="124"/>
      <c r="O6860" s="124"/>
      <c r="P6860" s="124"/>
      <c r="Q6860" s="124"/>
      <c r="R6860" s="124"/>
      <c r="S6860" s="124"/>
    </row>
    <row r="6861" spans="13:19" x14ac:dyDescent="0.25">
      <c r="M6861" s="8"/>
      <c r="N6861" s="124"/>
      <c r="O6861" s="124"/>
      <c r="P6861" s="124"/>
      <c r="Q6861" s="124"/>
      <c r="R6861" s="124"/>
      <c r="S6861" s="124"/>
    </row>
    <row r="6862" spans="13:19" x14ac:dyDescent="0.25">
      <c r="M6862" s="8"/>
      <c r="N6862" s="124"/>
      <c r="O6862" s="124"/>
      <c r="P6862" s="124"/>
      <c r="Q6862" s="124"/>
      <c r="R6862" s="124"/>
      <c r="S6862" s="124"/>
    </row>
    <row r="6863" spans="13:19" x14ac:dyDescent="0.25">
      <c r="M6863" s="8"/>
      <c r="N6863" s="124"/>
      <c r="O6863" s="124"/>
      <c r="P6863" s="124"/>
      <c r="Q6863" s="124"/>
      <c r="R6863" s="124"/>
      <c r="S6863" s="124"/>
    </row>
    <row r="6864" spans="13:19" x14ac:dyDescent="0.25">
      <c r="M6864" s="8"/>
      <c r="N6864" s="124"/>
      <c r="O6864" s="124"/>
      <c r="P6864" s="124"/>
      <c r="Q6864" s="124"/>
      <c r="R6864" s="124"/>
      <c r="S6864" s="124"/>
    </row>
    <row r="6865" spans="13:19" x14ac:dyDescent="0.25">
      <c r="M6865" s="8"/>
      <c r="N6865" s="124"/>
      <c r="O6865" s="124"/>
      <c r="P6865" s="124"/>
      <c r="Q6865" s="124"/>
      <c r="R6865" s="124"/>
      <c r="S6865" s="124"/>
    </row>
    <row r="6866" spans="13:19" x14ac:dyDescent="0.25">
      <c r="M6866" s="8"/>
      <c r="N6866" s="124"/>
      <c r="O6866" s="124"/>
      <c r="P6866" s="124"/>
      <c r="Q6866" s="124"/>
      <c r="R6866" s="124"/>
      <c r="S6866" s="124"/>
    </row>
    <row r="6867" spans="13:19" x14ac:dyDescent="0.25">
      <c r="M6867" s="8"/>
      <c r="N6867" s="124"/>
      <c r="O6867" s="124"/>
      <c r="P6867" s="124"/>
      <c r="Q6867" s="124"/>
      <c r="R6867" s="124"/>
      <c r="S6867" s="124"/>
    </row>
    <row r="6868" spans="13:19" x14ac:dyDescent="0.25">
      <c r="M6868" s="8"/>
      <c r="N6868" s="124"/>
      <c r="O6868" s="124"/>
      <c r="P6868" s="124"/>
      <c r="Q6868" s="124"/>
      <c r="R6868" s="124"/>
      <c r="S6868" s="124"/>
    </row>
    <row r="6869" spans="13:19" x14ac:dyDescent="0.25">
      <c r="M6869" s="8"/>
      <c r="N6869" s="124"/>
      <c r="O6869" s="124"/>
      <c r="P6869" s="124"/>
      <c r="Q6869" s="124"/>
      <c r="R6869" s="124"/>
      <c r="S6869" s="124"/>
    </row>
    <row r="6870" spans="13:19" x14ac:dyDescent="0.25">
      <c r="M6870" s="8"/>
      <c r="N6870" s="124"/>
      <c r="O6870" s="124"/>
      <c r="P6870" s="124"/>
      <c r="Q6870" s="124"/>
      <c r="R6870" s="124"/>
      <c r="S6870" s="124"/>
    </row>
    <row r="6871" spans="13:19" x14ac:dyDescent="0.25">
      <c r="M6871" s="8"/>
      <c r="N6871" s="124"/>
      <c r="O6871" s="124"/>
      <c r="P6871" s="124"/>
      <c r="Q6871" s="124"/>
      <c r="R6871" s="124"/>
      <c r="S6871" s="124"/>
    </row>
    <row r="6872" spans="13:19" x14ac:dyDescent="0.25">
      <c r="M6872" s="8"/>
      <c r="N6872" s="124"/>
      <c r="O6872" s="124"/>
      <c r="P6872" s="124"/>
      <c r="Q6872" s="124"/>
      <c r="R6872" s="124"/>
      <c r="S6872" s="124"/>
    </row>
    <row r="6873" spans="13:19" x14ac:dyDescent="0.25">
      <c r="M6873" s="8"/>
      <c r="N6873" s="124"/>
      <c r="O6873" s="124"/>
      <c r="P6873" s="124"/>
      <c r="Q6873" s="124"/>
      <c r="R6873" s="124"/>
      <c r="S6873" s="124"/>
    </row>
    <row r="6874" spans="13:19" x14ac:dyDescent="0.25">
      <c r="M6874" s="8"/>
      <c r="N6874" s="124"/>
      <c r="O6874" s="124"/>
      <c r="P6874" s="124"/>
      <c r="Q6874" s="124"/>
      <c r="R6874" s="124"/>
      <c r="S6874" s="124"/>
    </row>
    <row r="6875" spans="13:19" x14ac:dyDescent="0.25">
      <c r="M6875" s="8"/>
      <c r="N6875" s="124"/>
      <c r="O6875" s="124"/>
      <c r="P6875" s="124"/>
      <c r="Q6875" s="124"/>
      <c r="R6875" s="124"/>
      <c r="S6875" s="124"/>
    </row>
    <row r="6876" spans="13:19" x14ac:dyDescent="0.25">
      <c r="M6876" s="8"/>
      <c r="N6876" s="124"/>
      <c r="O6876" s="124"/>
      <c r="P6876" s="124"/>
      <c r="Q6876" s="124"/>
      <c r="R6876" s="124"/>
      <c r="S6876" s="124"/>
    </row>
    <row r="6877" spans="13:19" x14ac:dyDescent="0.25">
      <c r="M6877" s="8"/>
      <c r="N6877" s="124"/>
      <c r="O6877" s="124"/>
      <c r="P6877" s="124"/>
      <c r="Q6877" s="124"/>
      <c r="R6877" s="124"/>
      <c r="S6877" s="124"/>
    </row>
    <row r="6878" spans="13:19" x14ac:dyDescent="0.25">
      <c r="M6878" s="8"/>
      <c r="N6878" s="124"/>
      <c r="O6878" s="124"/>
      <c r="P6878" s="124"/>
      <c r="Q6878" s="124"/>
      <c r="R6878" s="124"/>
      <c r="S6878" s="124"/>
    </row>
    <row r="6879" spans="13:19" x14ac:dyDescent="0.25">
      <c r="M6879" s="8"/>
      <c r="N6879" s="124"/>
      <c r="O6879" s="124"/>
      <c r="P6879" s="124"/>
      <c r="Q6879" s="124"/>
      <c r="R6879" s="124"/>
      <c r="S6879" s="124"/>
    </row>
    <row r="6880" spans="13:19" x14ac:dyDescent="0.25">
      <c r="M6880" s="8"/>
      <c r="N6880" s="124"/>
      <c r="O6880" s="124"/>
      <c r="P6880" s="124"/>
      <c r="Q6880" s="124"/>
      <c r="R6880" s="124"/>
      <c r="S6880" s="124"/>
    </row>
    <row r="6881" spans="13:19" x14ac:dyDescent="0.25">
      <c r="M6881" s="8"/>
      <c r="N6881" s="124"/>
      <c r="O6881" s="124"/>
      <c r="P6881" s="124"/>
      <c r="Q6881" s="124"/>
      <c r="R6881" s="124"/>
      <c r="S6881" s="124"/>
    </row>
    <row r="6882" spans="13:19" x14ac:dyDescent="0.25">
      <c r="M6882" s="8"/>
      <c r="N6882" s="124"/>
      <c r="O6882" s="124"/>
      <c r="P6882" s="124"/>
      <c r="Q6882" s="124"/>
      <c r="R6882" s="124"/>
      <c r="S6882" s="124"/>
    </row>
    <row r="6883" spans="13:19" x14ac:dyDescent="0.25">
      <c r="M6883" s="8"/>
      <c r="N6883" s="124"/>
      <c r="O6883" s="124"/>
      <c r="P6883" s="124"/>
      <c r="Q6883" s="124"/>
      <c r="R6883" s="124"/>
      <c r="S6883" s="124"/>
    </row>
    <row r="6884" spans="13:19" x14ac:dyDescent="0.25">
      <c r="M6884" s="8"/>
      <c r="N6884" s="124"/>
      <c r="O6884" s="124"/>
      <c r="P6884" s="124"/>
      <c r="Q6884" s="124"/>
      <c r="R6884" s="124"/>
      <c r="S6884" s="124"/>
    </row>
    <row r="6885" spans="13:19" x14ac:dyDescent="0.25">
      <c r="M6885" s="8"/>
      <c r="N6885" s="124"/>
      <c r="O6885" s="124"/>
      <c r="P6885" s="124"/>
      <c r="Q6885" s="124"/>
      <c r="R6885" s="124"/>
      <c r="S6885" s="124"/>
    </row>
    <row r="6886" spans="13:19" x14ac:dyDescent="0.25">
      <c r="M6886" s="8"/>
      <c r="N6886" s="124"/>
      <c r="O6886" s="124"/>
      <c r="P6886" s="124"/>
      <c r="Q6886" s="124"/>
      <c r="R6886" s="124"/>
      <c r="S6886" s="124"/>
    </row>
    <row r="6887" spans="13:19" x14ac:dyDescent="0.25">
      <c r="M6887" s="8"/>
      <c r="N6887" s="124"/>
      <c r="O6887" s="124"/>
      <c r="P6887" s="124"/>
      <c r="Q6887" s="124"/>
      <c r="R6887" s="124"/>
      <c r="S6887" s="124"/>
    </row>
    <row r="6888" spans="13:19" x14ac:dyDescent="0.25">
      <c r="M6888" s="8"/>
      <c r="N6888" s="124"/>
      <c r="O6888" s="124"/>
      <c r="P6888" s="124"/>
      <c r="Q6888" s="124"/>
      <c r="R6888" s="124"/>
      <c r="S6888" s="124"/>
    </row>
    <row r="6889" spans="13:19" x14ac:dyDescent="0.25">
      <c r="M6889" s="8"/>
      <c r="N6889" s="124"/>
      <c r="O6889" s="124"/>
      <c r="P6889" s="124"/>
      <c r="Q6889" s="124"/>
      <c r="R6889" s="124"/>
      <c r="S6889" s="124"/>
    </row>
    <row r="6890" spans="13:19" x14ac:dyDescent="0.25">
      <c r="M6890" s="8"/>
      <c r="N6890" s="124"/>
      <c r="O6890" s="124"/>
      <c r="P6890" s="124"/>
      <c r="Q6890" s="124"/>
      <c r="R6890" s="124"/>
      <c r="S6890" s="124"/>
    </row>
    <row r="6891" spans="13:19" x14ac:dyDescent="0.25">
      <c r="M6891" s="8"/>
      <c r="N6891" s="124"/>
      <c r="O6891" s="124"/>
      <c r="P6891" s="124"/>
      <c r="Q6891" s="124"/>
      <c r="R6891" s="124"/>
      <c r="S6891" s="124"/>
    </row>
    <row r="6892" spans="13:19" x14ac:dyDescent="0.25">
      <c r="M6892" s="8"/>
      <c r="N6892" s="124"/>
      <c r="O6892" s="124"/>
      <c r="P6892" s="124"/>
      <c r="Q6892" s="124"/>
      <c r="R6892" s="124"/>
      <c r="S6892" s="124"/>
    </row>
    <row r="6893" spans="13:19" x14ac:dyDescent="0.25">
      <c r="M6893" s="8"/>
      <c r="N6893" s="124"/>
      <c r="O6893" s="124"/>
      <c r="P6893" s="124"/>
      <c r="Q6893" s="124"/>
      <c r="R6893" s="124"/>
      <c r="S6893" s="124"/>
    </row>
    <row r="6894" spans="13:19" x14ac:dyDescent="0.25">
      <c r="M6894" s="8"/>
      <c r="N6894" s="124"/>
      <c r="O6894" s="124"/>
      <c r="P6894" s="124"/>
      <c r="Q6894" s="124"/>
      <c r="R6894" s="124"/>
      <c r="S6894" s="124"/>
    </row>
    <row r="6895" spans="13:19" x14ac:dyDescent="0.25">
      <c r="M6895" s="8"/>
      <c r="N6895" s="124"/>
      <c r="O6895" s="124"/>
      <c r="P6895" s="124"/>
      <c r="Q6895" s="124"/>
      <c r="R6895" s="124"/>
      <c r="S6895" s="124"/>
    </row>
    <row r="6896" spans="13:19" x14ac:dyDescent="0.25">
      <c r="M6896" s="8"/>
      <c r="N6896" s="124"/>
      <c r="O6896" s="124"/>
      <c r="P6896" s="124"/>
      <c r="Q6896" s="124"/>
      <c r="R6896" s="124"/>
      <c r="S6896" s="124"/>
    </row>
    <row r="6897" spans="13:19" x14ac:dyDescent="0.25">
      <c r="M6897" s="8"/>
      <c r="N6897" s="124"/>
      <c r="O6897" s="124"/>
      <c r="P6897" s="124"/>
      <c r="Q6897" s="124"/>
      <c r="R6897" s="124"/>
      <c r="S6897" s="124"/>
    </row>
    <row r="6898" spans="13:19" x14ac:dyDescent="0.25">
      <c r="M6898" s="8"/>
      <c r="N6898" s="124"/>
      <c r="O6898" s="124"/>
      <c r="P6898" s="124"/>
      <c r="Q6898" s="124"/>
      <c r="R6898" s="124"/>
      <c r="S6898" s="124"/>
    </row>
    <row r="6899" spans="13:19" x14ac:dyDescent="0.25">
      <c r="M6899" s="8"/>
      <c r="N6899" s="124"/>
      <c r="O6899" s="124"/>
      <c r="P6899" s="124"/>
      <c r="Q6899" s="124"/>
      <c r="R6899" s="124"/>
      <c r="S6899" s="124"/>
    </row>
    <row r="6900" spans="13:19" x14ac:dyDescent="0.25">
      <c r="M6900" s="8"/>
      <c r="N6900" s="124"/>
      <c r="O6900" s="124"/>
      <c r="P6900" s="124"/>
      <c r="Q6900" s="124"/>
      <c r="R6900" s="124"/>
      <c r="S6900" s="124"/>
    </row>
    <row r="6901" spans="13:19" x14ac:dyDescent="0.25">
      <c r="M6901" s="8"/>
      <c r="N6901" s="124"/>
      <c r="O6901" s="124"/>
      <c r="P6901" s="124"/>
      <c r="Q6901" s="124"/>
      <c r="R6901" s="124"/>
      <c r="S6901" s="124"/>
    </row>
    <row r="6902" spans="13:19" x14ac:dyDescent="0.25">
      <c r="M6902" s="8"/>
      <c r="N6902" s="124"/>
      <c r="O6902" s="124"/>
      <c r="P6902" s="124"/>
      <c r="Q6902" s="124"/>
      <c r="R6902" s="124"/>
      <c r="S6902" s="124"/>
    </row>
    <row r="6903" spans="13:19" x14ac:dyDescent="0.25">
      <c r="M6903" s="8"/>
      <c r="N6903" s="124"/>
      <c r="O6903" s="124"/>
      <c r="P6903" s="124"/>
      <c r="Q6903" s="124"/>
      <c r="R6903" s="124"/>
      <c r="S6903" s="124"/>
    </row>
    <row r="6904" spans="13:19" x14ac:dyDescent="0.25">
      <c r="M6904" s="8"/>
      <c r="N6904" s="124"/>
      <c r="O6904" s="124"/>
      <c r="P6904" s="124"/>
      <c r="Q6904" s="124"/>
      <c r="R6904" s="124"/>
      <c r="S6904" s="124"/>
    </row>
    <row r="6905" spans="13:19" x14ac:dyDescent="0.25">
      <c r="M6905" s="8"/>
      <c r="N6905" s="124"/>
      <c r="O6905" s="124"/>
      <c r="P6905" s="124"/>
      <c r="Q6905" s="124"/>
      <c r="R6905" s="124"/>
      <c r="S6905" s="124"/>
    </row>
    <row r="6906" spans="13:19" x14ac:dyDescent="0.25">
      <c r="M6906" s="8"/>
      <c r="N6906" s="124"/>
      <c r="O6906" s="124"/>
      <c r="P6906" s="124"/>
      <c r="Q6906" s="124"/>
      <c r="R6906" s="124"/>
      <c r="S6906" s="124"/>
    </row>
    <row r="6907" spans="13:19" x14ac:dyDescent="0.25">
      <c r="M6907" s="8"/>
      <c r="N6907" s="124"/>
      <c r="O6907" s="124"/>
      <c r="P6907" s="124"/>
      <c r="Q6907" s="124"/>
      <c r="R6907" s="124"/>
      <c r="S6907" s="124"/>
    </row>
    <row r="6908" spans="13:19" x14ac:dyDescent="0.25">
      <c r="M6908" s="8"/>
      <c r="N6908" s="124"/>
      <c r="O6908" s="124"/>
      <c r="P6908" s="124"/>
      <c r="Q6908" s="124"/>
      <c r="R6908" s="124"/>
      <c r="S6908" s="124"/>
    </row>
    <row r="6909" spans="13:19" x14ac:dyDescent="0.25">
      <c r="M6909" s="8"/>
      <c r="N6909" s="124"/>
      <c r="O6909" s="124"/>
      <c r="P6909" s="124"/>
      <c r="Q6909" s="124"/>
      <c r="R6909" s="124"/>
      <c r="S6909" s="124"/>
    </row>
    <row r="6910" spans="13:19" x14ac:dyDescent="0.25">
      <c r="M6910" s="8"/>
      <c r="N6910" s="124"/>
      <c r="O6910" s="124"/>
      <c r="P6910" s="124"/>
      <c r="Q6910" s="124"/>
      <c r="R6910" s="124"/>
      <c r="S6910" s="124"/>
    </row>
    <row r="6911" spans="13:19" x14ac:dyDescent="0.25">
      <c r="M6911" s="8"/>
      <c r="N6911" s="124"/>
      <c r="O6911" s="124"/>
      <c r="P6911" s="124"/>
      <c r="Q6911" s="124"/>
      <c r="R6911" s="124"/>
      <c r="S6911" s="124"/>
    </row>
    <row r="6912" spans="13:19" x14ac:dyDescent="0.25">
      <c r="M6912" s="8"/>
      <c r="N6912" s="124"/>
      <c r="O6912" s="124"/>
      <c r="P6912" s="124"/>
      <c r="Q6912" s="124"/>
      <c r="R6912" s="124"/>
      <c r="S6912" s="124"/>
    </row>
    <row r="6913" spans="13:19" x14ac:dyDescent="0.25">
      <c r="M6913" s="8"/>
      <c r="N6913" s="124"/>
      <c r="O6913" s="124"/>
      <c r="P6913" s="124"/>
      <c r="Q6913" s="124"/>
      <c r="R6913" s="124"/>
      <c r="S6913" s="124"/>
    </row>
    <row r="6914" spans="13:19" x14ac:dyDescent="0.25">
      <c r="M6914" s="8"/>
      <c r="N6914" s="124"/>
      <c r="O6914" s="124"/>
      <c r="P6914" s="124"/>
      <c r="Q6914" s="124"/>
      <c r="R6914" s="124"/>
      <c r="S6914" s="124"/>
    </row>
    <row r="6915" spans="13:19" x14ac:dyDescent="0.25">
      <c r="M6915" s="8"/>
      <c r="N6915" s="124"/>
      <c r="O6915" s="124"/>
      <c r="P6915" s="124"/>
      <c r="Q6915" s="124"/>
      <c r="R6915" s="124"/>
      <c r="S6915" s="124"/>
    </row>
    <row r="6916" spans="13:19" x14ac:dyDescent="0.25">
      <c r="M6916" s="8"/>
      <c r="N6916" s="124"/>
      <c r="O6916" s="124"/>
      <c r="P6916" s="124"/>
      <c r="Q6916" s="124"/>
      <c r="R6916" s="124"/>
      <c r="S6916" s="124"/>
    </row>
    <row r="6917" spans="13:19" x14ac:dyDescent="0.25">
      <c r="M6917" s="8"/>
      <c r="N6917" s="124"/>
      <c r="O6917" s="124"/>
      <c r="P6917" s="124"/>
      <c r="Q6917" s="124"/>
      <c r="R6917" s="124"/>
      <c r="S6917" s="124"/>
    </row>
    <row r="6918" spans="13:19" x14ac:dyDescent="0.25">
      <c r="M6918" s="8"/>
      <c r="N6918" s="124"/>
      <c r="O6918" s="124"/>
      <c r="P6918" s="124"/>
      <c r="Q6918" s="124"/>
      <c r="R6918" s="124"/>
      <c r="S6918" s="124"/>
    </row>
    <row r="6919" spans="13:19" x14ac:dyDescent="0.25">
      <c r="M6919" s="8"/>
      <c r="N6919" s="124"/>
      <c r="O6919" s="124"/>
      <c r="P6919" s="124"/>
      <c r="Q6919" s="124"/>
      <c r="R6919" s="124"/>
      <c r="S6919" s="124"/>
    </row>
    <row r="6920" spans="13:19" x14ac:dyDescent="0.25">
      <c r="M6920" s="8"/>
      <c r="N6920" s="124"/>
      <c r="O6920" s="124"/>
      <c r="P6920" s="124"/>
      <c r="Q6920" s="124"/>
      <c r="R6920" s="124"/>
      <c r="S6920" s="124"/>
    </row>
    <row r="6921" spans="13:19" x14ac:dyDescent="0.25">
      <c r="M6921" s="8"/>
      <c r="N6921" s="124"/>
      <c r="O6921" s="124"/>
      <c r="P6921" s="124"/>
      <c r="Q6921" s="124"/>
      <c r="R6921" s="124"/>
      <c r="S6921" s="124"/>
    </row>
    <row r="6922" spans="13:19" x14ac:dyDescent="0.25">
      <c r="M6922" s="8"/>
      <c r="N6922" s="124"/>
      <c r="O6922" s="124"/>
      <c r="P6922" s="124"/>
      <c r="Q6922" s="124"/>
      <c r="R6922" s="124"/>
      <c r="S6922" s="124"/>
    </row>
    <row r="6923" spans="13:19" x14ac:dyDescent="0.25">
      <c r="M6923" s="8"/>
      <c r="N6923" s="124"/>
      <c r="O6923" s="124"/>
      <c r="P6923" s="124"/>
      <c r="Q6923" s="124"/>
      <c r="R6923" s="124"/>
      <c r="S6923" s="124"/>
    </row>
    <row r="6924" spans="13:19" x14ac:dyDescent="0.25">
      <c r="M6924" s="8"/>
      <c r="N6924" s="124"/>
      <c r="O6924" s="124"/>
      <c r="P6924" s="124"/>
      <c r="Q6924" s="124"/>
      <c r="R6924" s="124"/>
      <c r="S6924" s="124"/>
    </row>
    <row r="6925" spans="13:19" x14ac:dyDescent="0.25">
      <c r="M6925" s="8"/>
      <c r="N6925" s="124"/>
      <c r="O6925" s="124"/>
      <c r="P6925" s="124"/>
      <c r="Q6925" s="124"/>
      <c r="R6925" s="124"/>
      <c r="S6925" s="124"/>
    </row>
    <row r="6926" spans="13:19" x14ac:dyDescent="0.25">
      <c r="M6926" s="8"/>
      <c r="N6926" s="124"/>
      <c r="O6926" s="124"/>
      <c r="P6926" s="124"/>
      <c r="Q6926" s="124"/>
      <c r="R6926" s="124"/>
      <c r="S6926" s="124"/>
    </row>
    <row r="6927" spans="13:19" x14ac:dyDescent="0.25">
      <c r="M6927" s="8"/>
      <c r="N6927" s="124"/>
      <c r="O6927" s="124"/>
      <c r="P6927" s="124"/>
      <c r="Q6927" s="124"/>
      <c r="R6927" s="124"/>
      <c r="S6927" s="124"/>
    </row>
    <row r="6928" spans="13:19" x14ac:dyDescent="0.25">
      <c r="M6928" s="8"/>
      <c r="N6928" s="124"/>
      <c r="O6928" s="124"/>
      <c r="P6928" s="124"/>
      <c r="Q6928" s="124"/>
      <c r="R6928" s="124"/>
      <c r="S6928" s="124"/>
    </row>
    <row r="6929" spans="13:19" x14ac:dyDescent="0.25">
      <c r="M6929" s="8"/>
      <c r="N6929" s="124"/>
      <c r="O6929" s="124"/>
      <c r="P6929" s="124"/>
      <c r="Q6929" s="124"/>
      <c r="R6929" s="124"/>
      <c r="S6929" s="124"/>
    </row>
    <row r="6930" spans="13:19" x14ac:dyDescent="0.25">
      <c r="M6930" s="8"/>
      <c r="N6930" s="124"/>
      <c r="O6930" s="124"/>
      <c r="P6930" s="124"/>
      <c r="Q6930" s="124"/>
      <c r="R6930" s="124"/>
      <c r="S6930" s="124"/>
    </row>
    <row r="6931" spans="13:19" x14ac:dyDescent="0.25">
      <c r="M6931" s="8"/>
      <c r="N6931" s="124"/>
      <c r="O6931" s="124"/>
      <c r="P6931" s="124"/>
      <c r="Q6931" s="124"/>
      <c r="R6931" s="124"/>
      <c r="S6931" s="124"/>
    </row>
    <row r="6932" spans="13:19" x14ac:dyDescent="0.25">
      <c r="M6932" s="8"/>
      <c r="N6932" s="124"/>
      <c r="O6932" s="124"/>
      <c r="P6932" s="124"/>
      <c r="Q6932" s="124"/>
      <c r="R6932" s="124"/>
      <c r="S6932" s="124"/>
    </row>
    <row r="6933" spans="13:19" x14ac:dyDescent="0.25">
      <c r="M6933" s="8"/>
      <c r="N6933" s="124"/>
      <c r="O6933" s="124"/>
      <c r="P6933" s="124"/>
      <c r="Q6933" s="124"/>
      <c r="R6933" s="124"/>
      <c r="S6933" s="124"/>
    </row>
    <row r="6934" spans="13:19" x14ac:dyDescent="0.25">
      <c r="M6934" s="8"/>
      <c r="N6934" s="124"/>
      <c r="O6934" s="124"/>
      <c r="P6934" s="124"/>
      <c r="Q6934" s="124"/>
      <c r="R6934" s="124"/>
      <c r="S6934" s="124"/>
    </row>
    <row r="6935" spans="13:19" x14ac:dyDescent="0.25">
      <c r="M6935" s="8"/>
      <c r="N6935" s="124"/>
      <c r="O6935" s="124"/>
      <c r="P6935" s="124"/>
      <c r="Q6935" s="124"/>
      <c r="R6935" s="124"/>
      <c r="S6935" s="124"/>
    </row>
    <row r="6936" spans="13:19" x14ac:dyDescent="0.25">
      <c r="M6936" s="8"/>
      <c r="N6936" s="124"/>
      <c r="O6936" s="124"/>
      <c r="P6936" s="124"/>
      <c r="Q6936" s="124"/>
      <c r="R6936" s="124"/>
      <c r="S6936" s="124"/>
    </row>
    <row r="6937" spans="13:19" x14ac:dyDescent="0.25">
      <c r="M6937" s="8"/>
      <c r="N6937" s="124"/>
      <c r="O6937" s="124"/>
      <c r="P6937" s="124"/>
      <c r="Q6937" s="124"/>
      <c r="R6937" s="124"/>
      <c r="S6937" s="124"/>
    </row>
    <row r="6938" spans="13:19" x14ac:dyDescent="0.25">
      <c r="M6938" s="8"/>
      <c r="N6938" s="124"/>
      <c r="O6938" s="124"/>
      <c r="P6938" s="124"/>
      <c r="Q6938" s="124"/>
      <c r="R6938" s="124"/>
      <c r="S6938" s="124"/>
    </row>
    <row r="6939" spans="13:19" x14ac:dyDescent="0.25">
      <c r="M6939" s="8"/>
      <c r="N6939" s="124"/>
      <c r="O6939" s="124"/>
      <c r="P6939" s="124"/>
      <c r="Q6939" s="124"/>
      <c r="R6939" s="124"/>
      <c r="S6939" s="124"/>
    </row>
    <row r="6940" spans="13:19" x14ac:dyDescent="0.25">
      <c r="M6940" s="8"/>
      <c r="N6940" s="124"/>
      <c r="O6940" s="124"/>
      <c r="P6940" s="124"/>
      <c r="Q6940" s="124"/>
      <c r="R6940" s="124"/>
      <c r="S6940" s="124"/>
    </row>
    <row r="6941" spans="13:19" x14ac:dyDescent="0.25">
      <c r="M6941" s="8"/>
      <c r="N6941" s="124"/>
      <c r="O6941" s="124"/>
      <c r="P6941" s="124"/>
      <c r="Q6941" s="124"/>
      <c r="R6941" s="124"/>
      <c r="S6941" s="124"/>
    </row>
    <row r="6942" spans="13:19" x14ac:dyDescent="0.25">
      <c r="M6942" s="8"/>
      <c r="N6942" s="124"/>
      <c r="O6942" s="124"/>
      <c r="P6942" s="124"/>
      <c r="Q6942" s="124"/>
      <c r="R6942" s="124"/>
      <c r="S6942" s="124"/>
    </row>
    <row r="6943" spans="13:19" x14ac:dyDescent="0.25">
      <c r="M6943" s="8"/>
      <c r="N6943" s="124"/>
      <c r="O6943" s="124"/>
      <c r="P6943" s="124"/>
      <c r="Q6943" s="124"/>
      <c r="R6943" s="124"/>
      <c r="S6943" s="124"/>
    </row>
    <row r="6944" spans="13:19" x14ac:dyDescent="0.25">
      <c r="M6944" s="8"/>
      <c r="N6944" s="124"/>
      <c r="O6944" s="124"/>
      <c r="P6944" s="124"/>
      <c r="Q6944" s="124"/>
      <c r="R6944" s="124"/>
      <c r="S6944" s="124"/>
    </row>
    <row r="6945" spans="13:19" x14ac:dyDescent="0.25">
      <c r="M6945" s="8"/>
      <c r="N6945" s="124"/>
      <c r="O6945" s="124"/>
      <c r="P6945" s="124"/>
      <c r="Q6945" s="124"/>
      <c r="R6945" s="124"/>
      <c r="S6945" s="124"/>
    </row>
    <row r="6946" spans="13:19" x14ac:dyDescent="0.25">
      <c r="M6946" s="8"/>
      <c r="N6946" s="124"/>
      <c r="O6946" s="124"/>
      <c r="P6946" s="124"/>
      <c r="Q6946" s="124"/>
      <c r="R6946" s="124"/>
      <c r="S6946" s="124"/>
    </row>
    <row r="6947" spans="13:19" x14ac:dyDescent="0.25">
      <c r="M6947" s="8"/>
      <c r="N6947" s="124"/>
      <c r="O6947" s="124"/>
      <c r="P6947" s="124"/>
      <c r="Q6947" s="124"/>
      <c r="R6947" s="124"/>
      <c r="S6947" s="124"/>
    </row>
    <row r="6948" spans="13:19" x14ac:dyDescent="0.25">
      <c r="M6948" s="8"/>
      <c r="N6948" s="124"/>
      <c r="O6948" s="124"/>
      <c r="P6948" s="124"/>
      <c r="Q6948" s="124"/>
      <c r="R6948" s="124"/>
      <c r="S6948" s="124"/>
    </row>
    <row r="6949" spans="13:19" x14ac:dyDescent="0.25">
      <c r="M6949" s="8"/>
      <c r="N6949" s="124"/>
      <c r="O6949" s="124"/>
      <c r="P6949" s="124"/>
      <c r="Q6949" s="124"/>
      <c r="R6949" s="124"/>
      <c r="S6949" s="124"/>
    </row>
    <row r="6950" spans="13:19" x14ac:dyDescent="0.25">
      <c r="M6950" s="8"/>
      <c r="N6950" s="124"/>
      <c r="O6950" s="124"/>
      <c r="P6950" s="124"/>
      <c r="Q6950" s="124"/>
      <c r="R6950" s="124"/>
      <c r="S6950" s="124"/>
    </row>
    <row r="6951" spans="13:19" x14ac:dyDescent="0.25">
      <c r="M6951" s="8"/>
      <c r="N6951" s="124"/>
      <c r="O6951" s="124"/>
      <c r="P6951" s="124"/>
      <c r="Q6951" s="124"/>
      <c r="R6951" s="124"/>
      <c r="S6951" s="124"/>
    </row>
    <row r="6952" spans="13:19" x14ac:dyDescent="0.25">
      <c r="M6952" s="8"/>
      <c r="N6952" s="124"/>
      <c r="O6952" s="124"/>
      <c r="P6952" s="124"/>
      <c r="Q6952" s="124"/>
      <c r="R6952" s="124"/>
      <c r="S6952" s="124"/>
    </row>
    <row r="6953" spans="13:19" x14ac:dyDescent="0.25">
      <c r="M6953" s="8"/>
      <c r="N6953" s="124"/>
      <c r="O6953" s="124"/>
      <c r="P6953" s="124"/>
      <c r="Q6953" s="124"/>
      <c r="R6953" s="124"/>
      <c r="S6953" s="124"/>
    </row>
    <row r="6954" spans="13:19" x14ac:dyDescent="0.25">
      <c r="M6954" s="8"/>
      <c r="N6954" s="124"/>
      <c r="O6954" s="124"/>
      <c r="P6954" s="124"/>
      <c r="Q6954" s="124"/>
      <c r="R6954" s="124"/>
      <c r="S6954" s="124"/>
    </row>
    <row r="6955" spans="13:19" x14ac:dyDescent="0.25">
      <c r="M6955" s="8"/>
      <c r="N6955" s="124"/>
      <c r="O6955" s="124"/>
      <c r="P6955" s="124"/>
      <c r="Q6955" s="124"/>
      <c r="R6955" s="124"/>
      <c r="S6955" s="124"/>
    </row>
    <row r="6956" spans="13:19" x14ac:dyDescent="0.25">
      <c r="M6956" s="8"/>
      <c r="N6956" s="124"/>
      <c r="O6956" s="124"/>
      <c r="P6956" s="124"/>
      <c r="Q6956" s="124"/>
      <c r="R6956" s="124"/>
      <c r="S6956" s="124"/>
    </row>
    <row r="6957" spans="13:19" x14ac:dyDescent="0.25">
      <c r="M6957" s="8"/>
      <c r="N6957" s="124"/>
      <c r="O6957" s="124"/>
      <c r="P6957" s="124"/>
      <c r="Q6957" s="124"/>
      <c r="R6957" s="124"/>
      <c r="S6957" s="124"/>
    </row>
    <row r="6958" spans="13:19" x14ac:dyDescent="0.25">
      <c r="M6958" s="8"/>
      <c r="N6958" s="124"/>
      <c r="O6958" s="124"/>
      <c r="P6958" s="124"/>
      <c r="Q6958" s="124"/>
      <c r="R6958" s="124"/>
      <c r="S6958" s="124"/>
    </row>
    <row r="6959" spans="13:19" x14ac:dyDescent="0.25">
      <c r="M6959" s="8"/>
      <c r="N6959" s="124"/>
      <c r="O6959" s="124"/>
      <c r="P6959" s="124"/>
      <c r="Q6959" s="124"/>
      <c r="R6959" s="124"/>
      <c r="S6959" s="124"/>
    </row>
    <row r="6960" spans="13:19" x14ac:dyDescent="0.25">
      <c r="M6960" s="8"/>
      <c r="N6960" s="124"/>
      <c r="O6960" s="124"/>
      <c r="P6960" s="124"/>
      <c r="Q6960" s="124"/>
      <c r="R6960" s="124"/>
      <c r="S6960" s="124"/>
    </row>
    <row r="6961" spans="13:19" x14ac:dyDescent="0.25">
      <c r="M6961" s="8"/>
      <c r="N6961" s="124"/>
      <c r="O6961" s="124"/>
      <c r="P6961" s="124"/>
      <c r="Q6961" s="124"/>
      <c r="R6961" s="124"/>
      <c r="S6961" s="124"/>
    </row>
    <row r="6962" spans="13:19" x14ac:dyDescent="0.25">
      <c r="M6962" s="8"/>
      <c r="N6962" s="124"/>
      <c r="O6962" s="124"/>
      <c r="P6962" s="124"/>
      <c r="Q6962" s="124"/>
      <c r="R6962" s="124"/>
      <c r="S6962" s="124"/>
    </row>
    <row r="6963" spans="13:19" x14ac:dyDescent="0.25">
      <c r="M6963" s="8"/>
      <c r="N6963" s="124"/>
      <c r="O6963" s="124"/>
      <c r="P6963" s="124"/>
      <c r="Q6963" s="124"/>
      <c r="R6963" s="124"/>
      <c r="S6963" s="124"/>
    </row>
    <row r="6964" spans="13:19" x14ac:dyDescent="0.25">
      <c r="M6964" s="8"/>
      <c r="N6964" s="124"/>
      <c r="O6964" s="124"/>
      <c r="P6964" s="124"/>
      <c r="Q6964" s="124"/>
      <c r="R6964" s="124"/>
      <c r="S6964" s="124"/>
    </row>
    <row r="6965" spans="13:19" x14ac:dyDescent="0.25">
      <c r="M6965" s="8"/>
      <c r="N6965" s="124"/>
      <c r="O6965" s="124"/>
      <c r="P6965" s="124"/>
      <c r="Q6965" s="124"/>
      <c r="R6965" s="124"/>
      <c r="S6965" s="124"/>
    </row>
    <row r="6966" spans="13:19" x14ac:dyDescent="0.25">
      <c r="M6966" s="8"/>
      <c r="N6966" s="124"/>
      <c r="O6966" s="124"/>
      <c r="P6966" s="124"/>
      <c r="Q6966" s="124"/>
      <c r="R6966" s="124"/>
      <c r="S6966" s="124"/>
    </row>
    <row r="6967" spans="13:19" x14ac:dyDescent="0.25">
      <c r="M6967" s="8"/>
      <c r="N6967" s="124"/>
      <c r="O6967" s="124"/>
      <c r="P6967" s="124"/>
      <c r="Q6967" s="124"/>
      <c r="R6967" s="124"/>
      <c r="S6967" s="124"/>
    </row>
    <row r="6968" spans="13:19" x14ac:dyDescent="0.25">
      <c r="M6968" s="8"/>
      <c r="N6968" s="124"/>
      <c r="O6968" s="124"/>
      <c r="P6968" s="124"/>
      <c r="Q6968" s="124"/>
      <c r="R6968" s="124"/>
      <c r="S6968" s="124"/>
    </row>
    <row r="6969" spans="13:19" x14ac:dyDescent="0.25">
      <c r="M6969" s="8"/>
      <c r="N6969" s="124"/>
      <c r="O6969" s="124"/>
      <c r="P6969" s="124"/>
      <c r="Q6969" s="124"/>
      <c r="R6969" s="124"/>
      <c r="S6969" s="124"/>
    </row>
    <row r="6970" spans="13:19" x14ac:dyDescent="0.25">
      <c r="M6970" s="8"/>
      <c r="N6970" s="124"/>
      <c r="O6970" s="124"/>
      <c r="P6970" s="124"/>
      <c r="Q6970" s="124"/>
      <c r="R6970" s="124"/>
      <c r="S6970" s="124"/>
    </row>
    <row r="6971" spans="13:19" x14ac:dyDescent="0.25">
      <c r="M6971" s="8"/>
      <c r="N6971" s="124"/>
      <c r="O6971" s="124"/>
      <c r="P6971" s="124"/>
      <c r="Q6971" s="124"/>
      <c r="R6971" s="124"/>
      <c r="S6971" s="124"/>
    </row>
    <row r="6972" spans="13:19" x14ac:dyDescent="0.25">
      <c r="M6972" s="8"/>
      <c r="N6972" s="124"/>
      <c r="O6972" s="124"/>
      <c r="P6972" s="124"/>
      <c r="Q6972" s="124"/>
      <c r="R6972" s="124"/>
      <c r="S6972" s="124"/>
    </row>
    <row r="6973" spans="13:19" x14ac:dyDescent="0.25">
      <c r="M6973" s="8"/>
      <c r="N6973" s="124"/>
      <c r="O6973" s="124"/>
      <c r="P6973" s="124"/>
      <c r="Q6973" s="124"/>
      <c r="R6973" s="124"/>
      <c r="S6973" s="124"/>
    </row>
    <row r="6974" spans="13:19" x14ac:dyDescent="0.25">
      <c r="M6974" s="8"/>
      <c r="N6974" s="124"/>
      <c r="O6974" s="124"/>
      <c r="P6974" s="124"/>
      <c r="Q6974" s="124"/>
      <c r="R6974" s="124"/>
      <c r="S6974" s="124"/>
    </row>
    <row r="6975" spans="13:19" x14ac:dyDescent="0.25">
      <c r="M6975" s="8"/>
      <c r="N6975" s="124"/>
      <c r="O6975" s="124"/>
      <c r="P6975" s="124"/>
      <c r="Q6975" s="124"/>
      <c r="R6975" s="124"/>
      <c r="S6975" s="124"/>
    </row>
    <row r="6976" spans="13:19" x14ac:dyDescent="0.25">
      <c r="M6976" s="8"/>
      <c r="N6976" s="124"/>
      <c r="O6976" s="124"/>
      <c r="P6976" s="124"/>
      <c r="Q6976" s="124"/>
      <c r="R6976" s="124"/>
      <c r="S6976" s="124"/>
    </row>
    <row r="6977" spans="13:19" x14ac:dyDescent="0.25">
      <c r="M6977" s="8"/>
      <c r="N6977" s="124"/>
      <c r="O6977" s="124"/>
      <c r="P6977" s="124"/>
      <c r="Q6977" s="124"/>
      <c r="R6977" s="124"/>
      <c r="S6977" s="124"/>
    </row>
    <row r="6978" spans="13:19" x14ac:dyDescent="0.25">
      <c r="M6978" s="8"/>
      <c r="N6978" s="124"/>
      <c r="O6978" s="124"/>
      <c r="P6978" s="124"/>
      <c r="Q6978" s="124"/>
      <c r="R6978" s="124"/>
      <c r="S6978" s="124"/>
    </row>
    <row r="6979" spans="13:19" x14ac:dyDescent="0.25">
      <c r="M6979" s="8"/>
      <c r="N6979" s="124"/>
      <c r="O6979" s="124"/>
      <c r="P6979" s="124"/>
      <c r="Q6979" s="124"/>
      <c r="R6979" s="124"/>
      <c r="S6979" s="124"/>
    </row>
    <row r="6980" spans="13:19" x14ac:dyDescent="0.25">
      <c r="M6980" s="8"/>
      <c r="N6980" s="124"/>
      <c r="O6980" s="124"/>
      <c r="P6980" s="124"/>
      <c r="Q6980" s="124"/>
      <c r="R6980" s="124"/>
      <c r="S6980" s="124"/>
    </row>
    <row r="6981" spans="13:19" x14ac:dyDescent="0.25">
      <c r="M6981" s="8"/>
      <c r="N6981" s="124"/>
      <c r="O6981" s="124"/>
      <c r="P6981" s="124"/>
      <c r="Q6981" s="124"/>
      <c r="R6981" s="124"/>
      <c r="S6981" s="124"/>
    </row>
    <row r="6982" spans="13:19" x14ac:dyDescent="0.25">
      <c r="M6982" s="8"/>
      <c r="N6982" s="124"/>
      <c r="O6982" s="124"/>
      <c r="P6982" s="124"/>
      <c r="Q6982" s="124"/>
      <c r="R6982" s="124"/>
      <c r="S6982" s="124"/>
    </row>
    <row r="6983" spans="13:19" x14ac:dyDescent="0.25">
      <c r="M6983" s="8"/>
      <c r="N6983" s="124"/>
      <c r="O6983" s="124"/>
      <c r="P6983" s="124"/>
      <c r="Q6983" s="124"/>
      <c r="R6983" s="124"/>
      <c r="S6983" s="124"/>
    </row>
    <row r="6984" spans="13:19" x14ac:dyDescent="0.25">
      <c r="M6984" s="8"/>
      <c r="N6984" s="124"/>
      <c r="O6984" s="124"/>
      <c r="P6984" s="124"/>
      <c r="Q6984" s="124"/>
      <c r="R6984" s="124"/>
      <c r="S6984" s="124"/>
    </row>
    <row r="6985" spans="13:19" x14ac:dyDescent="0.25">
      <c r="M6985" s="8"/>
      <c r="N6985" s="124"/>
      <c r="O6985" s="124"/>
      <c r="P6985" s="124"/>
      <c r="Q6985" s="124"/>
      <c r="R6985" s="124"/>
      <c r="S6985" s="124"/>
    </row>
    <row r="6986" spans="13:19" x14ac:dyDescent="0.25">
      <c r="M6986" s="8"/>
      <c r="N6986" s="124"/>
      <c r="O6986" s="124"/>
      <c r="P6986" s="124"/>
      <c r="Q6986" s="124"/>
      <c r="R6986" s="124"/>
      <c r="S6986" s="124"/>
    </row>
    <row r="6987" spans="13:19" x14ac:dyDescent="0.25">
      <c r="M6987" s="8"/>
      <c r="N6987" s="124"/>
      <c r="O6987" s="124"/>
      <c r="P6987" s="124"/>
      <c r="Q6987" s="124"/>
      <c r="R6987" s="124"/>
      <c r="S6987" s="124"/>
    </row>
    <row r="6988" spans="13:19" x14ac:dyDescent="0.25">
      <c r="M6988" s="8"/>
      <c r="N6988" s="124"/>
      <c r="O6988" s="124"/>
      <c r="P6988" s="124"/>
      <c r="Q6988" s="124"/>
      <c r="R6988" s="124"/>
      <c r="S6988" s="124"/>
    </row>
    <row r="6989" spans="13:19" x14ac:dyDescent="0.25">
      <c r="M6989" s="8"/>
      <c r="N6989" s="124"/>
      <c r="O6989" s="124"/>
      <c r="P6989" s="124"/>
      <c r="Q6989" s="124"/>
      <c r="R6989" s="124"/>
      <c r="S6989" s="124"/>
    </row>
    <row r="6990" spans="13:19" x14ac:dyDescent="0.25">
      <c r="M6990" s="8"/>
      <c r="N6990" s="124"/>
      <c r="O6990" s="124"/>
      <c r="P6990" s="124"/>
      <c r="Q6990" s="124"/>
      <c r="R6990" s="124"/>
      <c r="S6990" s="124"/>
    </row>
    <row r="6991" spans="13:19" x14ac:dyDescent="0.25">
      <c r="M6991" s="8"/>
      <c r="N6991" s="124"/>
      <c r="O6991" s="124"/>
      <c r="P6991" s="124"/>
      <c r="Q6991" s="124"/>
      <c r="R6991" s="124"/>
      <c r="S6991" s="124"/>
    </row>
    <row r="6992" spans="13:19" x14ac:dyDescent="0.25">
      <c r="M6992" s="8"/>
      <c r="N6992" s="124"/>
      <c r="O6992" s="124"/>
      <c r="P6992" s="124"/>
      <c r="Q6992" s="124"/>
      <c r="R6992" s="124"/>
      <c r="S6992" s="124"/>
    </row>
    <row r="6993" spans="13:19" x14ac:dyDescent="0.25">
      <c r="M6993" s="8"/>
      <c r="N6993" s="124"/>
      <c r="O6993" s="124"/>
      <c r="P6993" s="124"/>
      <c r="Q6993" s="124"/>
      <c r="R6993" s="124"/>
      <c r="S6993" s="124"/>
    </row>
    <row r="6994" spans="13:19" x14ac:dyDescent="0.25">
      <c r="M6994" s="8"/>
      <c r="N6994" s="124"/>
      <c r="O6994" s="124"/>
      <c r="P6994" s="124"/>
      <c r="Q6994" s="124"/>
      <c r="R6994" s="124"/>
      <c r="S6994" s="124"/>
    </row>
    <row r="6995" spans="13:19" x14ac:dyDescent="0.25">
      <c r="M6995" s="8"/>
      <c r="N6995" s="124"/>
      <c r="O6995" s="124"/>
      <c r="P6995" s="124"/>
      <c r="Q6995" s="124"/>
      <c r="R6995" s="124"/>
      <c r="S6995" s="124"/>
    </row>
    <row r="6996" spans="13:19" x14ac:dyDescent="0.25">
      <c r="M6996" s="8"/>
      <c r="N6996" s="124"/>
      <c r="O6996" s="124"/>
      <c r="P6996" s="124"/>
      <c r="Q6996" s="124"/>
      <c r="R6996" s="124"/>
      <c r="S6996" s="124"/>
    </row>
    <row r="6997" spans="13:19" x14ac:dyDescent="0.25">
      <c r="M6997" s="8"/>
      <c r="N6997" s="124"/>
      <c r="O6997" s="124"/>
      <c r="P6997" s="124"/>
      <c r="Q6997" s="124"/>
      <c r="R6997" s="124"/>
      <c r="S6997" s="124"/>
    </row>
    <row r="6998" spans="13:19" x14ac:dyDescent="0.25">
      <c r="M6998" s="8"/>
      <c r="N6998" s="124"/>
      <c r="O6998" s="124"/>
      <c r="P6998" s="124"/>
      <c r="Q6998" s="124"/>
      <c r="R6998" s="124"/>
      <c r="S6998" s="124"/>
    </row>
    <row r="6999" spans="13:19" x14ac:dyDescent="0.25">
      <c r="M6999" s="8"/>
      <c r="N6999" s="124"/>
      <c r="O6999" s="124"/>
      <c r="P6999" s="124"/>
      <c r="Q6999" s="124"/>
      <c r="R6999" s="124"/>
      <c r="S6999" s="124"/>
    </row>
    <row r="7000" spans="13:19" x14ac:dyDescent="0.25">
      <c r="M7000" s="8"/>
      <c r="N7000" s="124"/>
      <c r="O7000" s="124"/>
      <c r="P7000" s="124"/>
      <c r="Q7000" s="124"/>
      <c r="R7000" s="124"/>
      <c r="S7000" s="124"/>
    </row>
    <row r="7001" spans="13:19" x14ac:dyDescent="0.25">
      <c r="M7001" s="8"/>
      <c r="N7001" s="124"/>
      <c r="O7001" s="124"/>
      <c r="P7001" s="124"/>
      <c r="Q7001" s="124"/>
      <c r="R7001" s="124"/>
      <c r="S7001" s="124"/>
    </row>
    <row r="7002" spans="13:19" x14ac:dyDescent="0.25">
      <c r="M7002" s="8"/>
      <c r="N7002" s="124"/>
      <c r="O7002" s="124"/>
      <c r="P7002" s="124"/>
      <c r="Q7002" s="124"/>
      <c r="R7002" s="124"/>
      <c r="S7002" s="124"/>
    </row>
    <row r="7003" spans="13:19" x14ac:dyDescent="0.25">
      <c r="M7003" s="8"/>
      <c r="N7003" s="124"/>
      <c r="O7003" s="124"/>
      <c r="P7003" s="124"/>
      <c r="Q7003" s="124"/>
      <c r="R7003" s="124"/>
      <c r="S7003" s="124"/>
    </row>
    <row r="7004" spans="13:19" x14ac:dyDescent="0.25">
      <c r="M7004" s="8"/>
      <c r="N7004" s="124"/>
      <c r="O7004" s="124"/>
      <c r="P7004" s="124"/>
      <c r="Q7004" s="124"/>
      <c r="R7004" s="124"/>
      <c r="S7004" s="124"/>
    </row>
    <row r="7005" spans="13:19" x14ac:dyDescent="0.25">
      <c r="M7005" s="8"/>
      <c r="N7005" s="124"/>
      <c r="O7005" s="124"/>
      <c r="P7005" s="124"/>
      <c r="Q7005" s="124"/>
      <c r="R7005" s="124"/>
      <c r="S7005" s="124"/>
    </row>
    <row r="7006" spans="13:19" x14ac:dyDescent="0.25">
      <c r="M7006" s="8"/>
      <c r="N7006" s="124"/>
      <c r="O7006" s="124"/>
      <c r="P7006" s="124"/>
      <c r="Q7006" s="124"/>
      <c r="R7006" s="124"/>
      <c r="S7006" s="124"/>
    </row>
    <row r="7007" spans="13:19" x14ac:dyDescent="0.25">
      <c r="M7007" s="8"/>
      <c r="N7007" s="124"/>
      <c r="O7007" s="124"/>
      <c r="P7007" s="124"/>
      <c r="Q7007" s="124"/>
      <c r="R7007" s="124"/>
      <c r="S7007" s="124"/>
    </row>
    <row r="7008" spans="13:19" x14ac:dyDescent="0.25">
      <c r="M7008" s="8"/>
      <c r="N7008" s="124"/>
      <c r="O7008" s="124"/>
      <c r="P7008" s="124"/>
      <c r="Q7008" s="124"/>
      <c r="R7008" s="124"/>
      <c r="S7008" s="124"/>
    </row>
    <row r="7009" spans="13:19" x14ac:dyDescent="0.25">
      <c r="M7009" s="8"/>
      <c r="N7009" s="124"/>
      <c r="O7009" s="124"/>
      <c r="P7009" s="124"/>
      <c r="Q7009" s="124"/>
      <c r="R7009" s="124"/>
      <c r="S7009" s="124"/>
    </row>
    <row r="7010" spans="13:19" x14ac:dyDescent="0.25">
      <c r="M7010" s="8"/>
      <c r="N7010" s="124"/>
      <c r="O7010" s="124"/>
      <c r="P7010" s="124"/>
      <c r="Q7010" s="124"/>
      <c r="R7010" s="124"/>
      <c r="S7010" s="124"/>
    </row>
    <row r="7011" spans="13:19" x14ac:dyDescent="0.25">
      <c r="M7011" s="8"/>
      <c r="N7011" s="124"/>
      <c r="O7011" s="124"/>
      <c r="P7011" s="124"/>
      <c r="Q7011" s="124"/>
      <c r="R7011" s="124"/>
      <c r="S7011" s="124"/>
    </row>
    <row r="7012" spans="13:19" x14ac:dyDescent="0.25">
      <c r="M7012" s="8"/>
      <c r="N7012" s="124"/>
      <c r="O7012" s="124"/>
      <c r="P7012" s="124"/>
      <c r="Q7012" s="124"/>
      <c r="R7012" s="124"/>
      <c r="S7012" s="124"/>
    </row>
    <row r="7013" spans="13:19" x14ac:dyDescent="0.25">
      <c r="M7013" s="8"/>
      <c r="N7013" s="124"/>
      <c r="O7013" s="124"/>
      <c r="P7013" s="124"/>
      <c r="Q7013" s="124"/>
      <c r="R7013" s="124"/>
      <c r="S7013" s="124"/>
    </row>
    <row r="7014" spans="13:19" x14ac:dyDescent="0.25">
      <c r="M7014" s="8"/>
      <c r="N7014" s="124"/>
      <c r="O7014" s="124"/>
      <c r="P7014" s="124"/>
      <c r="Q7014" s="124"/>
      <c r="R7014" s="124"/>
      <c r="S7014" s="124"/>
    </row>
    <row r="7015" spans="13:19" x14ac:dyDescent="0.25">
      <c r="M7015" s="8"/>
      <c r="N7015" s="124"/>
      <c r="O7015" s="124"/>
      <c r="P7015" s="124"/>
      <c r="Q7015" s="124"/>
      <c r="R7015" s="124"/>
      <c r="S7015" s="124"/>
    </row>
    <row r="7016" spans="13:19" x14ac:dyDescent="0.25">
      <c r="M7016" s="8"/>
      <c r="N7016" s="124"/>
      <c r="O7016" s="124"/>
      <c r="P7016" s="124"/>
      <c r="Q7016" s="124"/>
      <c r="R7016" s="124"/>
      <c r="S7016" s="124"/>
    </row>
    <row r="7017" spans="13:19" x14ac:dyDescent="0.25">
      <c r="M7017" s="8"/>
      <c r="N7017" s="124"/>
      <c r="O7017" s="124"/>
      <c r="P7017" s="124"/>
      <c r="Q7017" s="124"/>
      <c r="R7017" s="124"/>
      <c r="S7017" s="124"/>
    </row>
    <row r="7018" spans="13:19" x14ac:dyDescent="0.25">
      <c r="M7018" s="8"/>
      <c r="N7018" s="124"/>
      <c r="O7018" s="124"/>
      <c r="P7018" s="124"/>
      <c r="Q7018" s="124"/>
      <c r="R7018" s="124"/>
      <c r="S7018" s="124"/>
    </row>
    <row r="7019" spans="13:19" x14ac:dyDescent="0.25">
      <c r="M7019" s="8"/>
      <c r="N7019" s="124"/>
      <c r="O7019" s="124"/>
      <c r="P7019" s="124"/>
      <c r="Q7019" s="124"/>
      <c r="R7019" s="124"/>
      <c r="S7019" s="124"/>
    </row>
    <row r="7020" spans="13:19" x14ac:dyDescent="0.25">
      <c r="M7020" s="8"/>
      <c r="N7020" s="124"/>
      <c r="O7020" s="124"/>
      <c r="P7020" s="124"/>
      <c r="Q7020" s="124"/>
      <c r="R7020" s="124"/>
      <c r="S7020" s="124"/>
    </row>
    <row r="7021" spans="13:19" x14ac:dyDescent="0.25">
      <c r="M7021" s="8"/>
      <c r="N7021" s="124"/>
      <c r="O7021" s="124"/>
      <c r="P7021" s="124"/>
      <c r="Q7021" s="124"/>
      <c r="R7021" s="124"/>
      <c r="S7021" s="124"/>
    </row>
    <row r="7022" spans="13:19" x14ac:dyDescent="0.25">
      <c r="M7022" s="8"/>
      <c r="N7022" s="124"/>
      <c r="O7022" s="124"/>
      <c r="P7022" s="124"/>
      <c r="Q7022" s="124"/>
      <c r="R7022" s="124"/>
      <c r="S7022" s="124"/>
    </row>
    <row r="7023" spans="13:19" x14ac:dyDescent="0.25">
      <c r="M7023" s="8"/>
      <c r="N7023" s="124"/>
      <c r="O7023" s="124"/>
      <c r="P7023" s="124"/>
      <c r="Q7023" s="124"/>
      <c r="R7023" s="124"/>
      <c r="S7023" s="124"/>
    </row>
    <row r="7024" spans="13:19" x14ac:dyDescent="0.25">
      <c r="M7024" s="8"/>
      <c r="N7024" s="124"/>
      <c r="O7024" s="124"/>
      <c r="P7024" s="124"/>
      <c r="Q7024" s="124"/>
      <c r="R7024" s="124"/>
      <c r="S7024" s="124"/>
    </row>
    <row r="7025" spans="13:19" x14ac:dyDescent="0.25">
      <c r="M7025" s="8"/>
      <c r="N7025" s="124"/>
      <c r="O7025" s="124"/>
      <c r="P7025" s="124"/>
      <c r="Q7025" s="124"/>
      <c r="R7025" s="124"/>
      <c r="S7025" s="124"/>
    </row>
    <row r="7026" spans="13:19" x14ac:dyDescent="0.25">
      <c r="M7026" s="8"/>
      <c r="N7026" s="124"/>
      <c r="O7026" s="124"/>
      <c r="P7026" s="124"/>
      <c r="Q7026" s="124"/>
      <c r="R7026" s="124"/>
      <c r="S7026" s="124"/>
    </row>
    <row r="7027" spans="13:19" x14ac:dyDescent="0.25">
      <c r="M7027" s="8"/>
      <c r="N7027" s="124"/>
      <c r="O7027" s="124"/>
      <c r="P7027" s="124"/>
      <c r="Q7027" s="124"/>
      <c r="R7027" s="124"/>
      <c r="S7027" s="124"/>
    </row>
    <row r="7028" spans="13:19" x14ac:dyDescent="0.25">
      <c r="M7028" s="8"/>
      <c r="N7028" s="124"/>
      <c r="O7028" s="124"/>
      <c r="P7028" s="124"/>
      <c r="Q7028" s="124"/>
      <c r="R7028" s="124"/>
      <c r="S7028" s="124"/>
    </row>
    <row r="7029" spans="13:19" x14ac:dyDescent="0.25">
      <c r="M7029" s="8"/>
      <c r="N7029" s="124"/>
      <c r="O7029" s="124"/>
      <c r="P7029" s="124"/>
      <c r="Q7029" s="124"/>
      <c r="R7029" s="124"/>
      <c r="S7029" s="124"/>
    </row>
    <row r="7030" spans="13:19" x14ac:dyDescent="0.25">
      <c r="M7030" s="8"/>
      <c r="N7030" s="124"/>
      <c r="O7030" s="124"/>
      <c r="P7030" s="124"/>
      <c r="Q7030" s="124"/>
      <c r="R7030" s="124"/>
      <c r="S7030" s="124"/>
    </row>
    <row r="7031" spans="13:19" x14ac:dyDescent="0.25">
      <c r="M7031" s="8"/>
      <c r="N7031" s="124"/>
      <c r="O7031" s="124"/>
      <c r="P7031" s="124"/>
      <c r="Q7031" s="124"/>
      <c r="R7031" s="124"/>
      <c r="S7031" s="124"/>
    </row>
    <row r="7032" spans="13:19" x14ac:dyDescent="0.25">
      <c r="M7032" s="8"/>
      <c r="N7032" s="124"/>
      <c r="O7032" s="124"/>
      <c r="P7032" s="124"/>
      <c r="Q7032" s="124"/>
      <c r="R7032" s="124"/>
      <c r="S7032" s="124"/>
    </row>
    <row r="7033" spans="13:19" x14ac:dyDescent="0.25">
      <c r="M7033" s="8"/>
      <c r="N7033" s="124"/>
      <c r="O7033" s="124"/>
      <c r="P7033" s="124"/>
      <c r="Q7033" s="124"/>
      <c r="R7033" s="124"/>
      <c r="S7033" s="124"/>
    </row>
    <row r="7034" spans="13:19" x14ac:dyDescent="0.25">
      <c r="M7034" s="8"/>
      <c r="N7034" s="124"/>
      <c r="O7034" s="124"/>
      <c r="P7034" s="124"/>
      <c r="Q7034" s="124"/>
      <c r="R7034" s="124"/>
      <c r="S7034" s="124"/>
    </row>
    <row r="7035" spans="13:19" x14ac:dyDescent="0.25">
      <c r="M7035" s="8"/>
      <c r="N7035" s="124"/>
      <c r="O7035" s="124"/>
      <c r="P7035" s="124"/>
      <c r="Q7035" s="124"/>
      <c r="R7035" s="124"/>
      <c r="S7035" s="124"/>
    </row>
    <row r="7036" spans="13:19" x14ac:dyDescent="0.25">
      <c r="M7036" s="8"/>
      <c r="N7036" s="124"/>
      <c r="O7036" s="124"/>
      <c r="P7036" s="124"/>
      <c r="Q7036" s="124"/>
      <c r="R7036" s="124"/>
      <c r="S7036" s="124"/>
    </row>
    <row r="7037" spans="13:19" x14ac:dyDescent="0.25">
      <c r="M7037" s="8"/>
      <c r="N7037" s="124"/>
      <c r="O7037" s="124"/>
      <c r="P7037" s="124"/>
      <c r="Q7037" s="124"/>
      <c r="R7037" s="124"/>
      <c r="S7037" s="124"/>
    </row>
    <row r="7038" spans="13:19" x14ac:dyDescent="0.25">
      <c r="M7038" s="8"/>
      <c r="N7038" s="124"/>
      <c r="O7038" s="124"/>
      <c r="P7038" s="124"/>
      <c r="Q7038" s="124"/>
      <c r="R7038" s="124"/>
      <c r="S7038" s="124"/>
    </row>
    <row r="7039" spans="13:19" x14ac:dyDescent="0.25">
      <c r="M7039" s="8"/>
      <c r="N7039" s="124"/>
      <c r="O7039" s="124"/>
      <c r="P7039" s="124"/>
      <c r="Q7039" s="124"/>
      <c r="R7039" s="124"/>
      <c r="S7039" s="124"/>
    </row>
    <row r="7040" spans="13:19" x14ac:dyDescent="0.25">
      <c r="M7040" s="8"/>
      <c r="N7040" s="124"/>
      <c r="O7040" s="124"/>
      <c r="P7040" s="124"/>
      <c r="Q7040" s="124"/>
      <c r="R7040" s="124"/>
      <c r="S7040" s="124"/>
    </row>
    <row r="7041" spans="13:19" x14ac:dyDescent="0.25">
      <c r="M7041" s="8"/>
      <c r="N7041" s="124"/>
      <c r="O7041" s="124"/>
      <c r="P7041" s="124"/>
      <c r="Q7041" s="124"/>
      <c r="R7041" s="124"/>
      <c r="S7041" s="124"/>
    </row>
    <row r="7042" spans="13:19" x14ac:dyDescent="0.25">
      <c r="M7042" s="8"/>
      <c r="N7042" s="124"/>
      <c r="O7042" s="124"/>
      <c r="P7042" s="124"/>
      <c r="Q7042" s="124"/>
      <c r="R7042" s="124"/>
      <c r="S7042" s="124"/>
    </row>
    <row r="7043" spans="13:19" x14ac:dyDescent="0.25">
      <c r="M7043" s="8"/>
      <c r="N7043" s="124"/>
      <c r="O7043" s="124"/>
      <c r="P7043" s="124"/>
      <c r="Q7043" s="124"/>
      <c r="R7043" s="124"/>
      <c r="S7043" s="124"/>
    </row>
    <row r="7044" spans="13:19" x14ac:dyDescent="0.25">
      <c r="M7044" s="8"/>
      <c r="N7044" s="124"/>
      <c r="O7044" s="124"/>
      <c r="P7044" s="124"/>
      <c r="Q7044" s="124"/>
      <c r="R7044" s="124"/>
      <c r="S7044" s="124"/>
    </row>
    <row r="7045" spans="13:19" x14ac:dyDescent="0.25">
      <c r="M7045" s="8"/>
      <c r="N7045" s="124"/>
      <c r="O7045" s="124"/>
      <c r="P7045" s="124"/>
      <c r="Q7045" s="124"/>
      <c r="R7045" s="124"/>
      <c r="S7045" s="124"/>
    </row>
    <row r="7046" spans="13:19" x14ac:dyDescent="0.25">
      <c r="M7046" s="8"/>
      <c r="N7046" s="124"/>
      <c r="O7046" s="124"/>
      <c r="P7046" s="124"/>
      <c r="Q7046" s="124"/>
      <c r="R7046" s="124"/>
      <c r="S7046" s="124"/>
    </row>
    <row r="7047" spans="13:19" x14ac:dyDescent="0.25">
      <c r="M7047" s="8"/>
      <c r="N7047" s="124"/>
      <c r="O7047" s="124"/>
      <c r="P7047" s="124"/>
      <c r="Q7047" s="124"/>
      <c r="R7047" s="124"/>
      <c r="S7047" s="124"/>
    </row>
    <row r="7048" spans="13:19" x14ac:dyDescent="0.25">
      <c r="M7048" s="8"/>
      <c r="N7048" s="124"/>
      <c r="O7048" s="124"/>
      <c r="P7048" s="124"/>
      <c r="Q7048" s="124"/>
      <c r="R7048" s="124"/>
      <c r="S7048" s="124"/>
    </row>
    <row r="7049" spans="13:19" x14ac:dyDescent="0.25">
      <c r="M7049" s="8"/>
      <c r="N7049" s="124"/>
      <c r="O7049" s="124"/>
      <c r="P7049" s="124"/>
      <c r="Q7049" s="124"/>
      <c r="R7049" s="124"/>
      <c r="S7049" s="124"/>
    </row>
    <row r="7050" spans="13:19" x14ac:dyDescent="0.25">
      <c r="M7050" s="8"/>
      <c r="N7050" s="124"/>
      <c r="O7050" s="124"/>
      <c r="P7050" s="124"/>
      <c r="Q7050" s="124"/>
      <c r="R7050" s="124"/>
      <c r="S7050" s="124"/>
    </row>
    <row r="7051" spans="13:19" x14ac:dyDescent="0.25">
      <c r="M7051" s="8"/>
      <c r="N7051" s="124"/>
      <c r="O7051" s="124"/>
      <c r="P7051" s="124"/>
      <c r="Q7051" s="124"/>
      <c r="R7051" s="124"/>
      <c r="S7051" s="124"/>
    </row>
    <row r="7052" spans="13:19" x14ac:dyDescent="0.25">
      <c r="M7052" s="8"/>
      <c r="N7052" s="124"/>
      <c r="O7052" s="124"/>
      <c r="P7052" s="124"/>
      <c r="Q7052" s="124"/>
      <c r="R7052" s="124"/>
      <c r="S7052" s="124"/>
    </row>
    <row r="7053" spans="13:19" x14ac:dyDescent="0.25">
      <c r="M7053" s="8"/>
      <c r="N7053" s="124"/>
      <c r="O7053" s="124"/>
      <c r="P7053" s="124"/>
      <c r="Q7053" s="124"/>
      <c r="R7053" s="124"/>
      <c r="S7053" s="124"/>
    </row>
    <row r="7054" spans="13:19" x14ac:dyDescent="0.25">
      <c r="M7054" s="8"/>
      <c r="N7054" s="124"/>
      <c r="O7054" s="124"/>
      <c r="P7054" s="124"/>
      <c r="Q7054" s="124"/>
      <c r="R7054" s="124"/>
      <c r="S7054" s="124"/>
    </row>
    <row r="7055" spans="13:19" x14ac:dyDescent="0.25">
      <c r="M7055" s="8"/>
      <c r="N7055" s="124"/>
      <c r="O7055" s="124"/>
      <c r="P7055" s="124"/>
      <c r="Q7055" s="124"/>
      <c r="R7055" s="124"/>
      <c r="S7055" s="124"/>
    </row>
    <row r="7056" spans="13:19" x14ac:dyDescent="0.25">
      <c r="M7056" s="8"/>
      <c r="N7056" s="124"/>
      <c r="O7056" s="124"/>
      <c r="P7056" s="124"/>
      <c r="Q7056" s="124"/>
      <c r="R7056" s="124"/>
      <c r="S7056" s="124"/>
    </row>
    <row r="7057" spans="13:19" x14ac:dyDescent="0.25">
      <c r="M7057" s="8"/>
      <c r="N7057" s="124"/>
      <c r="O7057" s="124"/>
      <c r="P7057" s="124"/>
      <c r="Q7057" s="124"/>
      <c r="R7057" s="124"/>
      <c r="S7057" s="124"/>
    </row>
    <row r="7058" spans="13:19" x14ac:dyDescent="0.25">
      <c r="M7058" s="8"/>
      <c r="N7058" s="124"/>
      <c r="O7058" s="124"/>
      <c r="P7058" s="124"/>
      <c r="Q7058" s="124"/>
      <c r="R7058" s="124"/>
      <c r="S7058" s="124"/>
    </row>
    <row r="7059" spans="13:19" x14ac:dyDescent="0.25">
      <c r="M7059" s="8"/>
      <c r="N7059" s="124"/>
      <c r="O7059" s="124"/>
      <c r="P7059" s="124"/>
      <c r="Q7059" s="124"/>
      <c r="R7059" s="124"/>
      <c r="S7059" s="124"/>
    </row>
    <row r="7060" spans="13:19" x14ac:dyDescent="0.25">
      <c r="M7060" s="8"/>
      <c r="N7060" s="124"/>
      <c r="O7060" s="124"/>
      <c r="P7060" s="124"/>
      <c r="Q7060" s="124"/>
      <c r="R7060" s="124"/>
      <c r="S7060" s="124"/>
    </row>
    <row r="7061" spans="13:19" x14ac:dyDescent="0.25">
      <c r="M7061" s="8"/>
      <c r="N7061" s="124"/>
      <c r="O7061" s="124"/>
      <c r="P7061" s="124"/>
      <c r="Q7061" s="124"/>
      <c r="R7061" s="124"/>
      <c r="S7061" s="124"/>
    </row>
    <row r="7062" spans="13:19" x14ac:dyDescent="0.25">
      <c r="M7062" s="8"/>
      <c r="N7062" s="124"/>
      <c r="O7062" s="124"/>
      <c r="P7062" s="124"/>
      <c r="Q7062" s="124"/>
      <c r="R7062" s="124"/>
      <c r="S7062" s="124"/>
    </row>
    <row r="7063" spans="13:19" x14ac:dyDescent="0.25">
      <c r="M7063" s="8"/>
      <c r="N7063" s="124"/>
      <c r="O7063" s="124"/>
      <c r="P7063" s="124"/>
      <c r="Q7063" s="124"/>
      <c r="R7063" s="124"/>
      <c r="S7063" s="124"/>
    </row>
    <row r="7064" spans="13:19" x14ac:dyDescent="0.25">
      <c r="M7064" s="8"/>
      <c r="N7064" s="124"/>
      <c r="O7064" s="124"/>
      <c r="P7064" s="124"/>
      <c r="Q7064" s="124"/>
      <c r="R7064" s="124"/>
      <c r="S7064" s="124"/>
    </row>
    <row r="7065" spans="13:19" x14ac:dyDescent="0.25">
      <c r="M7065" s="8"/>
      <c r="N7065" s="124"/>
      <c r="O7065" s="124"/>
      <c r="P7065" s="124"/>
      <c r="Q7065" s="124"/>
      <c r="R7065" s="124"/>
      <c r="S7065" s="124"/>
    </row>
    <row r="7066" spans="13:19" x14ac:dyDescent="0.25">
      <c r="M7066" s="8"/>
      <c r="N7066" s="124"/>
      <c r="O7066" s="124"/>
      <c r="P7066" s="124"/>
      <c r="Q7066" s="124"/>
      <c r="R7066" s="124"/>
      <c r="S7066" s="124"/>
    </row>
    <row r="7067" spans="13:19" x14ac:dyDescent="0.25">
      <c r="M7067" s="8"/>
      <c r="N7067" s="124"/>
      <c r="O7067" s="124"/>
      <c r="P7067" s="124"/>
      <c r="Q7067" s="124"/>
      <c r="R7067" s="124"/>
      <c r="S7067" s="124"/>
    </row>
    <row r="7068" spans="13:19" x14ac:dyDescent="0.25">
      <c r="M7068" s="8"/>
      <c r="N7068" s="124"/>
      <c r="O7068" s="124"/>
      <c r="P7068" s="124"/>
      <c r="Q7068" s="124"/>
      <c r="R7068" s="124"/>
      <c r="S7068" s="124"/>
    </row>
    <row r="7069" spans="13:19" x14ac:dyDescent="0.25">
      <c r="M7069" s="8"/>
      <c r="N7069" s="124"/>
      <c r="O7069" s="124"/>
      <c r="P7069" s="124"/>
      <c r="Q7069" s="124"/>
      <c r="R7069" s="124"/>
      <c r="S7069" s="124"/>
    </row>
    <row r="7070" spans="13:19" x14ac:dyDescent="0.25">
      <c r="M7070" s="8"/>
      <c r="N7070" s="124"/>
      <c r="O7070" s="124"/>
      <c r="P7070" s="124"/>
      <c r="Q7070" s="124"/>
      <c r="R7070" s="124"/>
      <c r="S7070" s="124"/>
    </row>
    <row r="7071" spans="13:19" x14ac:dyDescent="0.25">
      <c r="M7071" s="8"/>
      <c r="N7071" s="124"/>
      <c r="O7071" s="124"/>
      <c r="P7071" s="124"/>
      <c r="Q7071" s="124"/>
      <c r="R7071" s="124"/>
      <c r="S7071" s="124"/>
    </row>
    <row r="7072" spans="13:19" x14ac:dyDescent="0.25">
      <c r="M7072" s="8"/>
      <c r="N7072" s="124"/>
      <c r="O7072" s="124"/>
      <c r="P7072" s="124"/>
      <c r="Q7072" s="124"/>
      <c r="R7072" s="124"/>
      <c r="S7072" s="124"/>
    </row>
    <row r="7073" spans="13:19" x14ac:dyDescent="0.25">
      <c r="M7073" s="8"/>
      <c r="N7073" s="124"/>
      <c r="O7073" s="124"/>
      <c r="P7073" s="124"/>
      <c r="Q7073" s="124"/>
      <c r="R7073" s="124"/>
      <c r="S7073" s="124"/>
    </row>
    <row r="7074" spans="13:19" x14ac:dyDescent="0.25">
      <c r="M7074" s="8"/>
      <c r="N7074" s="124"/>
      <c r="O7074" s="124"/>
      <c r="P7074" s="124"/>
      <c r="Q7074" s="124"/>
      <c r="R7074" s="124"/>
      <c r="S7074" s="124"/>
    </row>
    <row r="7075" spans="13:19" x14ac:dyDescent="0.25">
      <c r="M7075" s="8"/>
      <c r="N7075" s="124"/>
      <c r="O7075" s="124"/>
      <c r="P7075" s="124"/>
      <c r="Q7075" s="124"/>
      <c r="R7075" s="124"/>
      <c r="S7075" s="124"/>
    </row>
    <row r="7076" spans="13:19" x14ac:dyDescent="0.25">
      <c r="M7076" s="8"/>
      <c r="N7076" s="124"/>
      <c r="O7076" s="124"/>
      <c r="P7076" s="124"/>
      <c r="Q7076" s="124"/>
      <c r="R7076" s="124"/>
      <c r="S7076" s="124"/>
    </row>
    <row r="7077" spans="13:19" x14ac:dyDescent="0.25">
      <c r="M7077" s="8"/>
      <c r="N7077" s="124"/>
      <c r="O7077" s="124"/>
      <c r="P7077" s="124"/>
      <c r="Q7077" s="124"/>
      <c r="R7077" s="124"/>
      <c r="S7077" s="124"/>
    </row>
    <row r="7078" spans="13:19" x14ac:dyDescent="0.25">
      <c r="M7078" s="8"/>
      <c r="N7078" s="124"/>
      <c r="O7078" s="124"/>
      <c r="P7078" s="124"/>
      <c r="Q7078" s="124"/>
      <c r="R7078" s="124"/>
      <c r="S7078" s="124"/>
    </row>
    <row r="7079" spans="13:19" x14ac:dyDescent="0.25">
      <c r="M7079" s="8"/>
      <c r="N7079" s="124"/>
      <c r="O7079" s="124"/>
      <c r="P7079" s="124"/>
      <c r="Q7079" s="124"/>
      <c r="R7079" s="124"/>
      <c r="S7079" s="124"/>
    </row>
    <row r="7080" spans="13:19" x14ac:dyDescent="0.25">
      <c r="M7080" s="8"/>
      <c r="N7080" s="124"/>
      <c r="O7080" s="124"/>
      <c r="P7080" s="124"/>
      <c r="Q7080" s="124"/>
      <c r="R7080" s="124"/>
      <c r="S7080" s="124"/>
    </row>
    <row r="7081" spans="13:19" x14ac:dyDescent="0.25">
      <c r="M7081" s="8"/>
      <c r="N7081" s="124"/>
      <c r="O7081" s="124"/>
      <c r="P7081" s="124"/>
      <c r="Q7081" s="124"/>
      <c r="R7081" s="124"/>
      <c r="S7081" s="124"/>
    </row>
    <row r="7082" spans="13:19" x14ac:dyDescent="0.25">
      <c r="M7082" s="8"/>
      <c r="N7082" s="124"/>
      <c r="O7082" s="124"/>
      <c r="P7082" s="124"/>
      <c r="Q7082" s="124"/>
      <c r="R7082" s="124"/>
      <c r="S7082" s="124"/>
    </row>
    <row r="7083" spans="13:19" x14ac:dyDescent="0.25">
      <c r="M7083" s="8"/>
      <c r="N7083" s="124"/>
      <c r="O7083" s="124"/>
      <c r="P7083" s="124"/>
      <c r="Q7083" s="124"/>
      <c r="R7083" s="124"/>
      <c r="S7083" s="124"/>
    </row>
    <row r="7084" spans="13:19" x14ac:dyDescent="0.25">
      <c r="M7084" s="8"/>
      <c r="N7084" s="124"/>
      <c r="O7084" s="124"/>
      <c r="P7084" s="124"/>
      <c r="Q7084" s="124"/>
      <c r="R7084" s="124"/>
      <c r="S7084" s="124"/>
    </row>
    <row r="7085" spans="13:19" x14ac:dyDescent="0.25">
      <c r="M7085" s="8"/>
      <c r="N7085" s="124"/>
      <c r="O7085" s="124"/>
      <c r="P7085" s="124"/>
      <c r="Q7085" s="124"/>
      <c r="R7085" s="124"/>
      <c r="S7085" s="124"/>
    </row>
    <row r="7086" spans="13:19" x14ac:dyDescent="0.25">
      <c r="M7086" s="8"/>
      <c r="N7086" s="124"/>
      <c r="O7086" s="124"/>
      <c r="P7086" s="124"/>
      <c r="Q7086" s="124"/>
      <c r="R7086" s="124"/>
      <c r="S7086" s="124"/>
    </row>
    <row r="7087" spans="13:19" x14ac:dyDescent="0.25">
      <c r="M7087" s="8"/>
      <c r="N7087" s="124"/>
      <c r="O7087" s="124"/>
      <c r="P7087" s="124"/>
      <c r="Q7087" s="124"/>
      <c r="R7087" s="124"/>
      <c r="S7087" s="124"/>
    </row>
    <row r="7088" spans="13:19" x14ac:dyDescent="0.25">
      <c r="M7088" s="8"/>
      <c r="N7088" s="124"/>
      <c r="O7088" s="124"/>
      <c r="P7088" s="124"/>
      <c r="Q7088" s="124"/>
      <c r="R7088" s="124"/>
      <c r="S7088" s="124"/>
    </row>
    <row r="7089" spans="13:19" x14ac:dyDescent="0.25">
      <c r="M7089" s="8"/>
      <c r="N7089" s="124"/>
      <c r="O7089" s="124"/>
      <c r="P7089" s="124"/>
      <c r="Q7089" s="124"/>
      <c r="R7089" s="124"/>
      <c r="S7089" s="124"/>
    </row>
    <row r="7090" spans="13:19" x14ac:dyDescent="0.25">
      <c r="M7090" s="8"/>
      <c r="N7090" s="124"/>
      <c r="O7090" s="124"/>
      <c r="P7090" s="124"/>
      <c r="Q7090" s="124"/>
      <c r="R7090" s="124"/>
      <c r="S7090" s="124"/>
    </row>
    <row r="7091" spans="13:19" x14ac:dyDescent="0.25">
      <c r="M7091" s="8"/>
      <c r="N7091" s="124"/>
      <c r="O7091" s="124"/>
      <c r="P7091" s="124"/>
      <c r="Q7091" s="124"/>
      <c r="R7091" s="124"/>
      <c r="S7091" s="124"/>
    </row>
    <row r="7092" spans="13:19" x14ac:dyDescent="0.25">
      <c r="M7092" s="8"/>
      <c r="N7092" s="124"/>
      <c r="O7092" s="124"/>
      <c r="P7092" s="124"/>
      <c r="Q7092" s="124"/>
      <c r="R7092" s="124"/>
      <c r="S7092" s="124"/>
    </row>
    <row r="7093" spans="13:19" x14ac:dyDescent="0.25">
      <c r="M7093" s="8"/>
      <c r="N7093" s="124"/>
      <c r="O7093" s="124"/>
      <c r="P7093" s="124"/>
      <c r="Q7093" s="124"/>
      <c r="R7093" s="124"/>
      <c r="S7093" s="124"/>
    </row>
    <row r="7094" spans="13:19" x14ac:dyDescent="0.25">
      <c r="M7094" s="8"/>
      <c r="N7094" s="124"/>
      <c r="O7094" s="124"/>
      <c r="P7094" s="124"/>
      <c r="Q7094" s="124"/>
      <c r="R7094" s="124"/>
      <c r="S7094" s="124"/>
    </row>
    <row r="7095" spans="13:19" x14ac:dyDescent="0.25">
      <c r="M7095" s="8"/>
      <c r="N7095" s="124"/>
      <c r="O7095" s="124"/>
      <c r="P7095" s="124"/>
      <c r="Q7095" s="124"/>
      <c r="R7095" s="124"/>
      <c r="S7095" s="124"/>
    </row>
    <row r="7096" spans="13:19" x14ac:dyDescent="0.25">
      <c r="M7096" s="8"/>
      <c r="N7096" s="124"/>
      <c r="O7096" s="124"/>
      <c r="P7096" s="124"/>
      <c r="Q7096" s="124"/>
      <c r="R7096" s="124"/>
      <c r="S7096" s="124"/>
    </row>
    <row r="7097" spans="13:19" x14ac:dyDescent="0.25">
      <c r="M7097" s="8"/>
      <c r="N7097" s="124"/>
      <c r="O7097" s="124"/>
      <c r="P7097" s="124"/>
      <c r="Q7097" s="124"/>
      <c r="R7097" s="124"/>
      <c r="S7097" s="124"/>
    </row>
    <row r="7098" spans="13:19" x14ac:dyDescent="0.25">
      <c r="M7098" s="8"/>
      <c r="N7098" s="124"/>
      <c r="O7098" s="124"/>
      <c r="P7098" s="124"/>
      <c r="Q7098" s="124"/>
      <c r="R7098" s="124"/>
      <c r="S7098" s="124"/>
    </row>
    <row r="7099" spans="13:19" x14ac:dyDescent="0.25">
      <c r="M7099" s="8"/>
      <c r="N7099" s="124"/>
      <c r="O7099" s="124"/>
      <c r="P7099" s="124"/>
      <c r="Q7099" s="124"/>
      <c r="R7099" s="124"/>
      <c r="S7099" s="124"/>
    </row>
    <row r="7100" spans="13:19" x14ac:dyDescent="0.25">
      <c r="M7100" s="8"/>
      <c r="N7100" s="124"/>
      <c r="O7100" s="124"/>
      <c r="P7100" s="124"/>
      <c r="Q7100" s="124"/>
      <c r="R7100" s="124"/>
      <c r="S7100" s="124"/>
    </row>
    <row r="7101" spans="13:19" x14ac:dyDescent="0.25">
      <c r="M7101" s="8"/>
      <c r="N7101" s="124"/>
      <c r="O7101" s="124"/>
      <c r="P7101" s="124"/>
      <c r="Q7101" s="124"/>
      <c r="R7101" s="124"/>
      <c r="S7101" s="124"/>
    </row>
    <row r="7102" spans="13:19" x14ac:dyDescent="0.25">
      <c r="M7102" s="8"/>
      <c r="N7102" s="124"/>
      <c r="O7102" s="124"/>
      <c r="P7102" s="124"/>
      <c r="Q7102" s="124"/>
      <c r="R7102" s="124"/>
      <c r="S7102" s="124"/>
    </row>
    <row r="7103" spans="13:19" x14ac:dyDescent="0.25">
      <c r="M7103" s="8"/>
      <c r="N7103" s="124"/>
      <c r="O7103" s="124"/>
      <c r="P7103" s="124"/>
      <c r="Q7103" s="124"/>
      <c r="R7103" s="124"/>
      <c r="S7103" s="124"/>
    </row>
    <row r="7104" spans="13:19" x14ac:dyDescent="0.25">
      <c r="M7104" s="8"/>
      <c r="N7104" s="124"/>
      <c r="O7104" s="124"/>
      <c r="P7104" s="124"/>
      <c r="Q7104" s="124"/>
      <c r="R7104" s="124"/>
      <c r="S7104" s="124"/>
    </row>
    <row r="7105" spans="13:19" x14ac:dyDescent="0.25">
      <c r="M7105" s="8"/>
      <c r="N7105" s="124"/>
      <c r="O7105" s="124"/>
      <c r="P7105" s="124"/>
      <c r="Q7105" s="124"/>
      <c r="R7105" s="124"/>
      <c r="S7105" s="124"/>
    </row>
    <row r="7106" spans="13:19" x14ac:dyDescent="0.25">
      <c r="M7106" s="8"/>
      <c r="N7106" s="124"/>
      <c r="O7106" s="124"/>
      <c r="P7106" s="124"/>
      <c r="Q7106" s="124"/>
      <c r="R7106" s="124"/>
      <c r="S7106" s="124"/>
    </row>
    <row r="7107" spans="13:19" x14ac:dyDescent="0.25">
      <c r="M7107" s="8"/>
      <c r="N7107" s="124"/>
      <c r="O7107" s="124"/>
      <c r="P7107" s="124"/>
      <c r="Q7107" s="124"/>
      <c r="R7107" s="124"/>
      <c r="S7107" s="124"/>
    </row>
    <row r="7108" spans="13:19" x14ac:dyDescent="0.25">
      <c r="M7108" s="8"/>
      <c r="N7108" s="124"/>
      <c r="O7108" s="124"/>
      <c r="P7108" s="124"/>
      <c r="Q7108" s="124"/>
      <c r="R7108" s="124"/>
      <c r="S7108" s="124"/>
    </row>
    <row r="7109" spans="13:19" x14ac:dyDescent="0.25">
      <c r="M7109" s="8"/>
      <c r="N7109" s="124"/>
      <c r="O7109" s="124"/>
      <c r="P7109" s="124"/>
      <c r="Q7109" s="124"/>
      <c r="R7109" s="124"/>
      <c r="S7109" s="124"/>
    </row>
    <row r="7110" spans="13:19" x14ac:dyDescent="0.25">
      <c r="M7110" s="8"/>
      <c r="N7110" s="124"/>
      <c r="O7110" s="124"/>
      <c r="P7110" s="124"/>
      <c r="Q7110" s="124"/>
      <c r="R7110" s="124"/>
      <c r="S7110" s="124"/>
    </row>
    <row r="7111" spans="13:19" x14ac:dyDescent="0.25">
      <c r="M7111" s="8"/>
      <c r="N7111" s="124"/>
      <c r="O7111" s="124"/>
      <c r="P7111" s="124"/>
      <c r="Q7111" s="124"/>
      <c r="R7111" s="124"/>
      <c r="S7111" s="124"/>
    </row>
    <row r="7112" spans="13:19" x14ac:dyDescent="0.25">
      <c r="M7112" s="8"/>
      <c r="N7112" s="124"/>
      <c r="O7112" s="124"/>
      <c r="P7112" s="124"/>
      <c r="Q7112" s="124"/>
      <c r="R7112" s="124"/>
      <c r="S7112" s="124"/>
    </row>
    <row r="7113" spans="13:19" x14ac:dyDescent="0.25">
      <c r="M7113" s="8"/>
      <c r="N7113" s="124"/>
      <c r="O7113" s="124"/>
      <c r="P7113" s="124"/>
      <c r="Q7113" s="124"/>
      <c r="R7113" s="124"/>
      <c r="S7113" s="124"/>
    </row>
    <row r="7114" spans="13:19" x14ac:dyDescent="0.25">
      <c r="M7114" s="8"/>
      <c r="N7114" s="124"/>
      <c r="O7114" s="124"/>
      <c r="P7114" s="124"/>
      <c r="Q7114" s="124"/>
      <c r="R7114" s="124"/>
      <c r="S7114" s="124"/>
    </row>
    <row r="7115" spans="13:19" x14ac:dyDescent="0.25">
      <c r="M7115" s="8"/>
      <c r="N7115" s="124"/>
      <c r="O7115" s="124"/>
      <c r="P7115" s="124"/>
      <c r="Q7115" s="124"/>
      <c r="R7115" s="124"/>
      <c r="S7115" s="124"/>
    </row>
    <row r="7116" spans="13:19" x14ac:dyDescent="0.25">
      <c r="M7116" s="8"/>
      <c r="N7116" s="124"/>
      <c r="O7116" s="124"/>
      <c r="P7116" s="124"/>
      <c r="Q7116" s="124"/>
      <c r="R7116" s="124"/>
      <c r="S7116" s="124"/>
    </row>
    <row r="7117" spans="13:19" x14ac:dyDescent="0.25">
      <c r="M7117" s="8"/>
      <c r="N7117" s="124"/>
      <c r="O7117" s="124"/>
      <c r="P7117" s="124"/>
      <c r="Q7117" s="124"/>
      <c r="R7117" s="124"/>
      <c r="S7117" s="124"/>
    </row>
    <row r="7118" spans="13:19" x14ac:dyDescent="0.25">
      <c r="M7118" s="8"/>
      <c r="N7118" s="124"/>
      <c r="O7118" s="124"/>
      <c r="P7118" s="124"/>
      <c r="Q7118" s="124"/>
      <c r="R7118" s="124"/>
      <c r="S7118" s="124"/>
    </row>
    <row r="7119" spans="13:19" x14ac:dyDescent="0.25">
      <c r="M7119" s="8"/>
      <c r="N7119" s="124"/>
      <c r="O7119" s="124"/>
      <c r="P7119" s="124"/>
      <c r="Q7119" s="124"/>
      <c r="R7119" s="124"/>
      <c r="S7119" s="124"/>
    </row>
    <row r="7120" spans="13:19" x14ac:dyDescent="0.25">
      <c r="M7120" s="8"/>
      <c r="N7120" s="124"/>
      <c r="O7120" s="124"/>
      <c r="P7120" s="124"/>
      <c r="Q7120" s="124"/>
      <c r="R7120" s="124"/>
      <c r="S7120" s="124"/>
    </row>
    <row r="7121" spans="13:19" x14ac:dyDescent="0.25">
      <c r="M7121" s="8"/>
      <c r="N7121" s="124"/>
      <c r="O7121" s="124"/>
      <c r="P7121" s="124"/>
      <c r="Q7121" s="124"/>
      <c r="R7121" s="124"/>
      <c r="S7121" s="124"/>
    </row>
    <row r="7122" spans="13:19" x14ac:dyDescent="0.25">
      <c r="M7122" s="8"/>
      <c r="N7122" s="124"/>
      <c r="O7122" s="124"/>
      <c r="P7122" s="124"/>
      <c r="Q7122" s="124"/>
      <c r="R7122" s="124"/>
      <c r="S7122" s="124"/>
    </row>
    <row r="7123" spans="13:19" x14ac:dyDescent="0.25">
      <c r="M7123" s="8"/>
      <c r="N7123" s="124"/>
      <c r="O7123" s="124"/>
      <c r="P7123" s="124"/>
      <c r="Q7123" s="124"/>
      <c r="R7123" s="124"/>
      <c r="S7123" s="124"/>
    </row>
    <row r="7124" spans="13:19" x14ac:dyDescent="0.25">
      <c r="M7124" s="8"/>
      <c r="N7124" s="124"/>
      <c r="O7124" s="124"/>
      <c r="P7124" s="124"/>
      <c r="Q7124" s="124"/>
      <c r="R7124" s="124"/>
      <c r="S7124" s="124"/>
    </row>
    <row r="7125" spans="13:19" x14ac:dyDescent="0.25">
      <c r="M7125" s="8"/>
      <c r="N7125" s="124"/>
      <c r="O7125" s="124"/>
      <c r="P7125" s="124"/>
      <c r="Q7125" s="124"/>
      <c r="R7125" s="124"/>
      <c r="S7125" s="124"/>
    </row>
    <row r="7126" spans="13:19" x14ac:dyDescent="0.25">
      <c r="M7126" s="8"/>
      <c r="N7126" s="124"/>
      <c r="O7126" s="124"/>
      <c r="P7126" s="124"/>
      <c r="Q7126" s="124"/>
      <c r="R7126" s="124"/>
      <c r="S7126" s="124"/>
    </row>
    <row r="7127" spans="13:19" x14ac:dyDescent="0.25">
      <c r="M7127" s="8"/>
      <c r="N7127" s="124"/>
      <c r="O7127" s="124"/>
      <c r="P7127" s="124"/>
      <c r="Q7127" s="124"/>
      <c r="R7127" s="124"/>
      <c r="S7127" s="124"/>
    </row>
    <row r="7128" spans="13:19" x14ac:dyDescent="0.25">
      <c r="M7128" s="8"/>
      <c r="N7128" s="124"/>
      <c r="O7128" s="124"/>
      <c r="P7128" s="124"/>
      <c r="Q7128" s="124"/>
      <c r="R7128" s="124"/>
      <c r="S7128" s="124"/>
    </row>
    <row r="7129" spans="13:19" x14ac:dyDescent="0.25">
      <c r="M7129" s="8"/>
      <c r="N7129" s="124"/>
      <c r="O7129" s="124"/>
      <c r="P7129" s="124"/>
      <c r="Q7129" s="124"/>
      <c r="R7129" s="124"/>
      <c r="S7129" s="124"/>
    </row>
    <row r="7130" spans="13:19" x14ac:dyDescent="0.25">
      <c r="M7130" s="8"/>
      <c r="N7130" s="124"/>
      <c r="O7130" s="124"/>
      <c r="P7130" s="124"/>
      <c r="Q7130" s="124"/>
      <c r="R7130" s="124"/>
      <c r="S7130" s="124"/>
    </row>
    <row r="7131" spans="13:19" x14ac:dyDescent="0.25">
      <c r="M7131" s="8"/>
      <c r="N7131" s="124"/>
      <c r="O7131" s="124"/>
      <c r="P7131" s="124"/>
      <c r="Q7131" s="124"/>
      <c r="R7131" s="124"/>
      <c r="S7131" s="124"/>
    </row>
    <row r="7132" spans="13:19" x14ac:dyDescent="0.25">
      <c r="M7132" s="8"/>
      <c r="N7132" s="124"/>
      <c r="O7132" s="124"/>
      <c r="P7132" s="124"/>
      <c r="Q7132" s="124"/>
      <c r="R7132" s="124"/>
      <c r="S7132" s="124"/>
    </row>
    <row r="7133" spans="13:19" x14ac:dyDescent="0.25">
      <c r="M7133" s="8"/>
      <c r="N7133" s="124"/>
      <c r="O7133" s="124"/>
      <c r="P7133" s="124"/>
      <c r="Q7133" s="124"/>
      <c r="R7133" s="124"/>
      <c r="S7133" s="124"/>
    </row>
    <row r="7134" spans="13:19" x14ac:dyDescent="0.25">
      <c r="M7134" s="8"/>
      <c r="N7134" s="124"/>
      <c r="O7134" s="124"/>
      <c r="P7134" s="124"/>
      <c r="Q7134" s="124"/>
      <c r="R7134" s="124"/>
      <c r="S7134" s="124"/>
    </row>
    <row r="7135" spans="13:19" x14ac:dyDescent="0.25">
      <c r="M7135" s="8"/>
      <c r="N7135" s="124"/>
      <c r="O7135" s="124"/>
      <c r="P7135" s="124"/>
      <c r="Q7135" s="124"/>
      <c r="R7135" s="124"/>
      <c r="S7135" s="124"/>
    </row>
    <row r="7136" spans="13:19" x14ac:dyDescent="0.25">
      <c r="M7136" s="8"/>
      <c r="N7136" s="124"/>
      <c r="O7136" s="124"/>
      <c r="P7136" s="124"/>
      <c r="Q7136" s="124"/>
      <c r="R7136" s="124"/>
      <c r="S7136" s="124"/>
    </row>
    <row r="7137" spans="13:19" x14ac:dyDescent="0.25">
      <c r="M7137" s="8"/>
      <c r="N7137" s="124"/>
      <c r="O7137" s="124"/>
      <c r="P7137" s="124"/>
      <c r="Q7137" s="124"/>
      <c r="R7137" s="124"/>
      <c r="S7137" s="124"/>
    </row>
    <row r="7138" spans="13:19" x14ac:dyDescent="0.25">
      <c r="M7138" s="8"/>
      <c r="N7138" s="124"/>
      <c r="O7138" s="124"/>
      <c r="P7138" s="124"/>
      <c r="Q7138" s="124"/>
      <c r="R7138" s="124"/>
      <c r="S7138" s="124"/>
    </row>
    <row r="7139" spans="13:19" x14ac:dyDescent="0.25">
      <c r="M7139" s="8"/>
      <c r="N7139" s="124"/>
      <c r="O7139" s="124"/>
      <c r="P7139" s="124"/>
      <c r="Q7139" s="124"/>
      <c r="R7139" s="124"/>
      <c r="S7139" s="124"/>
    </row>
    <row r="7140" spans="13:19" x14ac:dyDescent="0.25">
      <c r="M7140" s="8"/>
      <c r="N7140" s="124"/>
      <c r="O7140" s="124"/>
      <c r="P7140" s="124"/>
      <c r="Q7140" s="124"/>
      <c r="R7140" s="124"/>
      <c r="S7140" s="124"/>
    </row>
    <row r="7141" spans="13:19" x14ac:dyDescent="0.25">
      <c r="M7141" s="8"/>
      <c r="N7141" s="124"/>
      <c r="O7141" s="124"/>
      <c r="P7141" s="124"/>
      <c r="Q7141" s="124"/>
      <c r="R7141" s="124"/>
      <c r="S7141" s="124"/>
    </row>
    <row r="7142" spans="13:19" x14ac:dyDescent="0.25">
      <c r="M7142" s="8"/>
      <c r="N7142" s="124"/>
      <c r="O7142" s="124"/>
      <c r="P7142" s="124"/>
      <c r="Q7142" s="124"/>
      <c r="R7142" s="124"/>
      <c r="S7142" s="124"/>
    </row>
    <row r="7143" spans="13:19" x14ac:dyDescent="0.25">
      <c r="M7143" s="8"/>
      <c r="N7143" s="124"/>
      <c r="O7143" s="124"/>
      <c r="P7143" s="124"/>
      <c r="Q7143" s="124"/>
      <c r="R7143" s="124"/>
      <c r="S7143" s="124"/>
    </row>
    <row r="7144" spans="13:19" x14ac:dyDescent="0.25">
      <c r="M7144" s="8"/>
      <c r="N7144" s="124"/>
      <c r="O7144" s="124"/>
      <c r="P7144" s="124"/>
      <c r="Q7144" s="124"/>
      <c r="R7144" s="124"/>
      <c r="S7144" s="124"/>
    </row>
    <row r="7145" spans="13:19" x14ac:dyDescent="0.25">
      <c r="M7145" s="8"/>
      <c r="N7145" s="124"/>
      <c r="O7145" s="124"/>
      <c r="P7145" s="124"/>
      <c r="Q7145" s="124"/>
      <c r="R7145" s="124"/>
      <c r="S7145" s="124"/>
    </row>
    <row r="7146" spans="13:19" x14ac:dyDescent="0.25">
      <c r="M7146" s="8"/>
      <c r="N7146" s="124"/>
      <c r="O7146" s="124"/>
      <c r="P7146" s="124"/>
      <c r="Q7146" s="124"/>
      <c r="R7146" s="124"/>
      <c r="S7146" s="124"/>
    </row>
    <row r="7147" spans="13:19" x14ac:dyDescent="0.25">
      <c r="M7147" s="8"/>
      <c r="N7147" s="124"/>
      <c r="O7147" s="124"/>
      <c r="P7147" s="124"/>
      <c r="Q7147" s="124"/>
      <c r="R7147" s="124"/>
      <c r="S7147" s="124"/>
    </row>
    <row r="7148" spans="13:19" x14ac:dyDescent="0.25">
      <c r="M7148" s="8"/>
      <c r="N7148" s="124"/>
      <c r="O7148" s="124"/>
      <c r="P7148" s="124"/>
      <c r="Q7148" s="124"/>
      <c r="R7148" s="124"/>
      <c r="S7148" s="124"/>
    </row>
    <row r="7149" spans="13:19" x14ac:dyDescent="0.25">
      <c r="M7149" s="8"/>
      <c r="N7149" s="124"/>
      <c r="O7149" s="124"/>
      <c r="P7149" s="124"/>
      <c r="Q7149" s="124"/>
      <c r="R7149" s="124"/>
      <c r="S7149" s="124"/>
    </row>
    <row r="7150" spans="13:19" x14ac:dyDescent="0.25">
      <c r="M7150" s="8"/>
      <c r="N7150" s="124"/>
      <c r="O7150" s="124"/>
      <c r="P7150" s="124"/>
      <c r="Q7150" s="124"/>
      <c r="R7150" s="124"/>
      <c r="S7150" s="124"/>
    </row>
    <row r="7151" spans="13:19" x14ac:dyDescent="0.25">
      <c r="M7151" s="8"/>
      <c r="N7151" s="124"/>
      <c r="O7151" s="124"/>
      <c r="P7151" s="124"/>
      <c r="Q7151" s="124"/>
      <c r="R7151" s="124"/>
      <c r="S7151" s="124"/>
    </row>
    <row r="7152" spans="13:19" x14ac:dyDescent="0.25">
      <c r="M7152" s="8"/>
      <c r="N7152" s="124"/>
      <c r="O7152" s="124"/>
      <c r="P7152" s="124"/>
      <c r="Q7152" s="124"/>
      <c r="R7152" s="124"/>
      <c r="S7152" s="124"/>
    </row>
    <row r="7153" spans="13:19" x14ac:dyDescent="0.25">
      <c r="M7153" s="8"/>
      <c r="N7153" s="124"/>
      <c r="O7153" s="124"/>
      <c r="P7153" s="124"/>
      <c r="Q7153" s="124"/>
      <c r="R7153" s="124"/>
      <c r="S7153" s="124"/>
    </row>
    <row r="7154" spans="13:19" x14ac:dyDescent="0.25">
      <c r="M7154" s="8"/>
      <c r="N7154" s="124"/>
      <c r="O7154" s="124"/>
      <c r="P7154" s="124"/>
      <c r="Q7154" s="124"/>
      <c r="R7154" s="124"/>
      <c r="S7154" s="124"/>
    </row>
    <row r="7155" spans="13:19" x14ac:dyDescent="0.25">
      <c r="M7155" s="8"/>
      <c r="N7155" s="124"/>
      <c r="O7155" s="124"/>
      <c r="P7155" s="124"/>
      <c r="Q7155" s="124"/>
      <c r="R7155" s="124"/>
      <c r="S7155" s="124"/>
    </row>
    <row r="7156" spans="13:19" x14ac:dyDescent="0.25">
      <c r="M7156" s="8"/>
      <c r="N7156" s="124"/>
      <c r="O7156" s="124"/>
      <c r="P7156" s="124"/>
      <c r="Q7156" s="124"/>
      <c r="R7156" s="124"/>
      <c r="S7156" s="124"/>
    </row>
    <row r="7157" spans="13:19" x14ac:dyDescent="0.25">
      <c r="M7157" s="8"/>
      <c r="N7157" s="124"/>
      <c r="O7157" s="124"/>
      <c r="P7157" s="124"/>
      <c r="Q7157" s="124"/>
      <c r="R7157" s="124"/>
      <c r="S7157" s="124"/>
    </row>
    <row r="7158" spans="13:19" x14ac:dyDescent="0.25">
      <c r="M7158" s="8"/>
      <c r="N7158" s="124"/>
      <c r="O7158" s="124"/>
      <c r="P7158" s="124"/>
      <c r="Q7158" s="124"/>
      <c r="R7158" s="124"/>
      <c r="S7158" s="124"/>
    </row>
    <row r="7159" spans="13:19" x14ac:dyDescent="0.25">
      <c r="M7159" s="8"/>
      <c r="N7159" s="124"/>
      <c r="O7159" s="124"/>
      <c r="P7159" s="124"/>
      <c r="Q7159" s="124"/>
      <c r="R7159" s="124"/>
      <c r="S7159" s="124"/>
    </row>
    <row r="7160" spans="13:19" x14ac:dyDescent="0.25">
      <c r="M7160" s="8"/>
      <c r="N7160" s="124"/>
      <c r="O7160" s="124"/>
      <c r="P7160" s="124"/>
      <c r="Q7160" s="124"/>
      <c r="R7160" s="124"/>
      <c r="S7160" s="124"/>
    </row>
    <row r="7161" spans="13:19" x14ac:dyDescent="0.25">
      <c r="M7161" s="8"/>
      <c r="N7161" s="124"/>
      <c r="O7161" s="124"/>
      <c r="P7161" s="124"/>
      <c r="Q7161" s="124"/>
      <c r="R7161" s="124"/>
      <c r="S7161" s="124"/>
    </row>
    <row r="7162" spans="13:19" x14ac:dyDescent="0.25">
      <c r="M7162" s="8"/>
      <c r="N7162" s="124"/>
      <c r="O7162" s="124"/>
      <c r="P7162" s="124"/>
      <c r="Q7162" s="124"/>
      <c r="R7162" s="124"/>
      <c r="S7162" s="124"/>
    </row>
    <row r="7163" spans="13:19" x14ac:dyDescent="0.25">
      <c r="M7163" s="8"/>
      <c r="N7163" s="124"/>
      <c r="O7163" s="124"/>
      <c r="P7163" s="124"/>
      <c r="Q7163" s="124"/>
      <c r="R7163" s="124"/>
      <c r="S7163" s="124"/>
    </row>
    <row r="7164" spans="13:19" x14ac:dyDescent="0.25">
      <c r="M7164" s="8"/>
      <c r="N7164" s="124"/>
      <c r="O7164" s="124"/>
      <c r="P7164" s="124"/>
      <c r="Q7164" s="124"/>
      <c r="R7164" s="124"/>
      <c r="S7164" s="124"/>
    </row>
    <row r="7165" spans="13:19" x14ac:dyDescent="0.25">
      <c r="M7165" s="8"/>
      <c r="N7165" s="124"/>
      <c r="O7165" s="124"/>
      <c r="P7165" s="124"/>
      <c r="Q7165" s="124"/>
      <c r="R7165" s="124"/>
      <c r="S7165" s="124"/>
    </row>
    <row r="7166" spans="13:19" x14ac:dyDescent="0.25">
      <c r="M7166" s="8"/>
      <c r="N7166" s="124"/>
      <c r="O7166" s="124"/>
      <c r="P7166" s="124"/>
      <c r="Q7166" s="124"/>
      <c r="R7166" s="124"/>
      <c r="S7166" s="124"/>
    </row>
    <row r="7167" spans="13:19" x14ac:dyDescent="0.25">
      <c r="M7167" s="8"/>
      <c r="N7167" s="124"/>
      <c r="O7167" s="124"/>
      <c r="P7167" s="124"/>
      <c r="Q7167" s="124"/>
      <c r="R7167" s="124"/>
      <c r="S7167" s="124"/>
    </row>
    <row r="7168" spans="13:19" x14ac:dyDescent="0.25">
      <c r="M7168" s="8"/>
      <c r="N7168" s="124"/>
      <c r="O7168" s="124"/>
      <c r="P7168" s="124"/>
      <c r="Q7168" s="124"/>
      <c r="R7168" s="124"/>
      <c r="S7168" s="124"/>
    </row>
    <row r="7169" spans="13:19" x14ac:dyDescent="0.25">
      <c r="M7169" s="8"/>
      <c r="N7169" s="124"/>
      <c r="O7169" s="124"/>
      <c r="P7169" s="124"/>
      <c r="Q7169" s="124"/>
      <c r="R7169" s="124"/>
      <c r="S7169" s="124"/>
    </row>
    <row r="7170" spans="13:19" x14ac:dyDescent="0.25">
      <c r="M7170" s="8"/>
      <c r="N7170" s="124"/>
      <c r="O7170" s="124"/>
      <c r="P7170" s="124"/>
      <c r="Q7170" s="124"/>
      <c r="R7170" s="124"/>
      <c r="S7170" s="124"/>
    </row>
    <row r="7171" spans="13:19" x14ac:dyDescent="0.25">
      <c r="M7171" s="8"/>
      <c r="N7171" s="124"/>
      <c r="O7171" s="124"/>
      <c r="P7171" s="124"/>
      <c r="Q7171" s="124"/>
      <c r="R7171" s="124"/>
      <c r="S7171" s="124"/>
    </row>
    <row r="7172" spans="13:19" x14ac:dyDescent="0.25">
      <c r="M7172" s="8"/>
      <c r="N7172" s="124"/>
      <c r="O7172" s="124"/>
      <c r="P7172" s="124"/>
      <c r="Q7172" s="124"/>
      <c r="R7172" s="124"/>
      <c r="S7172" s="124"/>
    </row>
    <row r="7173" spans="13:19" x14ac:dyDescent="0.25">
      <c r="M7173" s="8"/>
      <c r="N7173" s="124"/>
      <c r="O7173" s="124"/>
      <c r="P7173" s="124"/>
      <c r="Q7173" s="124"/>
      <c r="R7173" s="124"/>
      <c r="S7173" s="124"/>
    </row>
    <row r="7174" spans="13:19" x14ac:dyDescent="0.25">
      <c r="M7174" s="8"/>
      <c r="N7174" s="124"/>
      <c r="O7174" s="124"/>
      <c r="P7174" s="124"/>
      <c r="Q7174" s="124"/>
      <c r="R7174" s="124"/>
      <c r="S7174" s="124"/>
    </row>
    <row r="7175" spans="13:19" x14ac:dyDescent="0.25">
      <c r="M7175" s="8"/>
      <c r="N7175" s="124"/>
      <c r="O7175" s="124"/>
      <c r="P7175" s="124"/>
      <c r="Q7175" s="124"/>
      <c r="R7175" s="124"/>
      <c r="S7175" s="124"/>
    </row>
    <row r="7176" spans="13:19" x14ac:dyDescent="0.25">
      <c r="M7176" s="8"/>
      <c r="N7176" s="124"/>
      <c r="O7176" s="124"/>
      <c r="P7176" s="124"/>
      <c r="Q7176" s="124"/>
      <c r="R7176" s="124"/>
      <c r="S7176" s="124"/>
    </row>
    <row r="7177" spans="13:19" x14ac:dyDescent="0.25">
      <c r="M7177" s="8"/>
      <c r="N7177" s="124"/>
      <c r="O7177" s="124"/>
      <c r="P7177" s="124"/>
      <c r="Q7177" s="124"/>
      <c r="R7177" s="124"/>
      <c r="S7177" s="124"/>
    </row>
    <row r="7178" spans="13:19" x14ac:dyDescent="0.25">
      <c r="M7178" s="8"/>
      <c r="N7178" s="124"/>
      <c r="O7178" s="124"/>
      <c r="P7178" s="124"/>
      <c r="Q7178" s="124"/>
      <c r="R7178" s="124"/>
      <c r="S7178" s="124"/>
    </row>
    <row r="7179" spans="13:19" x14ac:dyDescent="0.25">
      <c r="M7179" s="8"/>
      <c r="N7179" s="124"/>
      <c r="O7179" s="124"/>
      <c r="P7179" s="124"/>
      <c r="Q7179" s="124"/>
      <c r="R7179" s="124"/>
      <c r="S7179" s="124"/>
    </row>
    <row r="7180" spans="13:19" x14ac:dyDescent="0.25">
      <c r="M7180" s="8"/>
      <c r="N7180" s="124"/>
      <c r="O7180" s="124"/>
      <c r="P7180" s="124"/>
      <c r="Q7180" s="124"/>
      <c r="R7180" s="124"/>
      <c r="S7180" s="124"/>
    </row>
    <row r="7181" spans="13:19" x14ac:dyDescent="0.25">
      <c r="M7181" s="8"/>
      <c r="N7181" s="124"/>
      <c r="O7181" s="124"/>
      <c r="P7181" s="124"/>
      <c r="Q7181" s="124"/>
      <c r="R7181" s="124"/>
      <c r="S7181" s="124"/>
    </row>
    <row r="7182" spans="13:19" x14ac:dyDescent="0.25">
      <c r="M7182" s="8"/>
      <c r="N7182" s="124"/>
      <c r="O7182" s="124"/>
      <c r="P7182" s="124"/>
      <c r="Q7182" s="124"/>
      <c r="R7182" s="124"/>
      <c r="S7182" s="124"/>
    </row>
    <row r="7183" spans="13:19" x14ac:dyDescent="0.25">
      <c r="M7183" s="8"/>
      <c r="N7183" s="124"/>
      <c r="O7183" s="124"/>
      <c r="P7183" s="124"/>
      <c r="Q7183" s="124"/>
      <c r="R7183" s="124"/>
      <c r="S7183" s="124"/>
    </row>
    <row r="7184" spans="13:19" x14ac:dyDescent="0.25">
      <c r="M7184" s="8"/>
      <c r="N7184" s="124"/>
      <c r="O7184" s="124"/>
      <c r="P7184" s="124"/>
      <c r="Q7184" s="124"/>
      <c r="R7184" s="124"/>
      <c r="S7184" s="124"/>
    </row>
    <row r="7185" spans="13:19" x14ac:dyDescent="0.25">
      <c r="M7185" s="8"/>
      <c r="N7185" s="124"/>
      <c r="O7185" s="124"/>
      <c r="P7185" s="124"/>
      <c r="Q7185" s="124"/>
      <c r="R7185" s="124"/>
      <c r="S7185" s="124"/>
    </row>
    <row r="7186" spans="13:19" x14ac:dyDescent="0.25">
      <c r="M7186" s="8"/>
      <c r="N7186" s="124"/>
      <c r="O7186" s="124"/>
      <c r="P7186" s="124"/>
      <c r="Q7186" s="124"/>
      <c r="R7186" s="124"/>
      <c r="S7186" s="124"/>
    </row>
    <row r="7187" spans="13:19" x14ac:dyDescent="0.25">
      <c r="M7187" s="8"/>
      <c r="N7187" s="124"/>
      <c r="O7187" s="124"/>
      <c r="P7187" s="124"/>
      <c r="Q7187" s="124"/>
      <c r="R7187" s="124"/>
      <c r="S7187" s="124"/>
    </row>
    <row r="7188" spans="13:19" x14ac:dyDescent="0.25">
      <c r="M7188" s="8"/>
      <c r="N7188" s="124"/>
      <c r="O7188" s="124"/>
      <c r="P7188" s="124"/>
      <c r="Q7188" s="124"/>
      <c r="R7188" s="124"/>
      <c r="S7188" s="124"/>
    </row>
    <row r="7189" spans="13:19" x14ac:dyDescent="0.25">
      <c r="M7189" s="8"/>
      <c r="N7189" s="124"/>
      <c r="O7189" s="124"/>
      <c r="P7189" s="124"/>
      <c r="Q7189" s="124"/>
      <c r="R7189" s="124"/>
      <c r="S7189" s="124"/>
    </row>
    <row r="7190" spans="13:19" x14ac:dyDescent="0.25">
      <c r="M7190" s="8"/>
      <c r="N7190" s="124"/>
      <c r="O7190" s="124"/>
      <c r="P7190" s="124"/>
      <c r="Q7190" s="124"/>
      <c r="R7190" s="124"/>
      <c r="S7190" s="124"/>
    </row>
    <row r="7191" spans="13:19" x14ac:dyDescent="0.25">
      <c r="M7191" s="8"/>
      <c r="N7191" s="124"/>
      <c r="O7191" s="124"/>
      <c r="P7191" s="124"/>
      <c r="Q7191" s="124"/>
      <c r="R7191" s="124"/>
      <c r="S7191" s="124"/>
    </row>
    <row r="7192" spans="13:19" x14ac:dyDescent="0.25">
      <c r="M7192" s="8"/>
      <c r="N7192" s="124"/>
      <c r="O7192" s="124"/>
      <c r="P7192" s="124"/>
      <c r="Q7192" s="124"/>
      <c r="R7192" s="124"/>
      <c r="S7192" s="124"/>
    </row>
    <row r="7193" spans="13:19" x14ac:dyDescent="0.25">
      <c r="M7193" s="8"/>
      <c r="N7193" s="124"/>
      <c r="O7193" s="124"/>
      <c r="P7193" s="124"/>
      <c r="Q7193" s="124"/>
      <c r="R7193" s="124"/>
      <c r="S7193" s="124"/>
    </row>
    <row r="7194" spans="13:19" x14ac:dyDescent="0.25">
      <c r="M7194" s="8"/>
      <c r="N7194" s="124"/>
      <c r="O7194" s="124"/>
      <c r="P7194" s="124"/>
      <c r="Q7194" s="124"/>
      <c r="R7194" s="124"/>
      <c r="S7194" s="124"/>
    </row>
    <row r="7195" spans="13:19" x14ac:dyDescent="0.25">
      <c r="M7195" s="8"/>
      <c r="N7195" s="124"/>
      <c r="O7195" s="124"/>
      <c r="P7195" s="124"/>
      <c r="Q7195" s="124"/>
      <c r="R7195" s="124"/>
      <c r="S7195" s="124"/>
    </row>
    <row r="7196" spans="13:19" x14ac:dyDescent="0.25">
      <c r="M7196" s="8"/>
      <c r="N7196" s="124"/>
      <c r="O7196" s="124"/>
      <c r="P7196" s="124"/>
      <c r="Q7196" s="124"/>
      <c r="R7196" s="124"/>
      <c r="S7196" s="124"/>
    </row>
    <row r="7197" spans="13:19" x14ac:dyDescent="0.25">
      <c r="M7197" s="8"/>
      <c r="N7197" s="124"/>
      <c r="O7197" s="124"/>
      <c r="P7197" s="124"/>
      <c r="Q7197" s="124"/>
      <c r="R7197" s="124"/>
      <c r="S7197" s="124"/>
    </row>
    <row r="7198" spans="13:19" x14ac:dyDescent="0.25">
      <c r="M7198" s="8"/>
      <c r="N7198" s="124"/>
      <c r="O7198" s="124"/>
      <c r="P7198" s="124"/>
      <c r="Q7198" s="124"/>
      <c r="R7198" s="124"/>
      <c r="S7198" s="124"/>
    </row>
    <row r="7199" spans="13:19" x14ac:dyDescent="0.25">
      <c r="M7199" s="8"/>
      <c r="N7199" s="124"/>
      <c r="O7199" s="124"/>
      <c r="P7199" s="124"/>
      <c r="Q7199" s="124"/>
      <c r="R7199" s="124"/>
      <c r="S7199" s="124"/>
    </row>
    <row r="7200" spans="13:19" x14ac:dyDescent="0.25">
      <c r="M7200" s="8"/>
      <c r="N7200" s="124"/>
      <c r="O7200" s="124"/>
      <c r="P7200" s="124"/>
      <c r="Q7200" s="124"/>
      <c r="R7200" s="124"/>
      <c r="S7200" s="124"/>
    </row>
    <row r="7201" spans="13:19" x14ac:dyDescent="0.25">
      <c r="M7201" s="8"/>
      <c r="N7201" s="124"/>
      <c r="O7201" s="124"/>
      <c r="P7201" s="124"/>
      <c r="Q7201" s="124"/>
      <c r="R7201" s="124"/>
      <c r="S7201" s="124"/>
    </row>
    <row r="7202" spans="13:19" x14ac:dyDescent="0.25">
      <c r="M7202" s="8"/>
      <c r="N7202" s="124"/>
      <c r="O7202" s="124"/>
      <c r="P7202" s="124"/>
      <c r="Q7202" s="124"/>
      <c r="R7202" s="124"/>
      <c r="S7202" s="124"/>
    </row>
    <row r="7203" spans="13:19" x14ac:dyDescent="0.25">
      <c r="M7203" s="8"/>
      <c r="N7203" s="124"/>
      <c r="O7203" s="124"/>
      <c r="P7203" s="124"/>
      <c r="Q7203" s="124"/>
      <c r="R7203" s="124"/>
      <c r="S7203" s="124"/>
    </row>
    <row r="7204" spans="13:19" x14ac:dyDescent="0.25">
      <c r="M7204" s="8"/>
      <c r="N7204" s="124"/>
      <c r="O7204" s="124"/>
      <c r="P7204" s="124"/>
      <c r="Q7204" s="124"/>
      <c r="R7204" s="124"/>
      <c r="S7204" s="124"/>
    </row>
    <row r="7205" spans="13:19" x14ac:dyDescent="0.25">
      <c r="M7205" s="8"/>
      <c r="N7205" s="124"/>
      <c r="O7205" s="124"/>
      <c r="P7205" s="124"/>
      <c r="Q7205" s="124"/>
      <c r="R7205" s="124"/>
      <c r="S7205" s="124"/>
    </row>
    <row r="7206" spans="13:19" x14ac:dyDescent="0.25">
      <c r="M7206" s="8"/>
      <c r="N7206" s="124"/>
      <c r="O7206" s="124"/>
      <c r="P7206" s="124"/>
      <c r="Q7206" s="124"/>
      <c r="R7206" s="124"/>
      <c r="S7206" s="124"/>
    </row>
    <row r="7207" spans="13:19" x14ac:dyDescent="0.25">
      <c r="M7207" s="8"/>
      <c r="N7207" s="124"/>
      <c r="O7207" s="124"/>
      <c r="P7207" s="124"/>
      <c r="Q7207" s="124"/>
      <c r="R7207" s="124"/>
      <c r="S7207" s="124"/>
    </row>
    <row r="7208" spans="13:19" x14ac:dyDescent="0.25">
      <c r="M7208" s="8"/>
      <c r="N7208" s="124"/>
      <c r="O7208" s="124"/>
      <c r="P7208" s="124"/>
      <c r="Q7208" s="124"/>
      <c r="R7208" s="124"/>
      <c r="S7208" s="124"/>
    </row>
    <row r="7209" spans="13:19" x14ac:dyDescent="0.25">
      <c r="M7209" s="8"/>
      <c r="N7209" s="124"/>
      <c r="O7209" s="124"/>
      <c r="P7209" s="124"/>
      <c r="Q7209" s="124"/>
      <c r="R7209" s="124"/>
      <c r="S7209" s="124"/>
    </row>
    <row r="7210" spans="13:19" x14ac:dyDescent="0.25">
      <c r="M7210" s="8"/>
      <c r="N7210" s="124"/>
      <c r="O7210" s="124"/>
      <c r="P7210" s="124"/>
      <c r="Q7210" s="124"/>
      <c r="R7210" s="124"/>
      <c r="S7210" s="124"/>
    </row>
    <row r="7211" spans="13:19" x14ac:dyDescent="0.25">
      <c r="M7211" s="8"/>
      <c r="N7211" s="124"/>
      <c r="O7211" s="124"/>
      <c r="P7211" s="124"/>
      <c r="Q7211" s="124"/>
      <c r="R7211" s="124"/>
      <c r="S7211" s="124"/>
    </row>
    <row r="7212" spans="13:19" x14ac:dyDescent="0.25">
      <c r="M7212" s="8"/>
      <c r="N7212" s="124"/>
      <c r="O7212" s="124"/>
      <c r="P7212" s="124"/>
      <c r="Q7212" s="124"/>
      <c r="R7212" s="124"/>
      <c r="S7212" s="124"/>
    </row>
    <row r="7213" spans="13:19" x14ac:dyDescent="0.25">
      <c r="M7213" s="8"/>
      <c r="N7213" s="124"/>
      <c r="O7213" s="124"/>
      <c r="P7213" s="124"/>
      <c r="Q7213" s="124"/>
      <c r="R7213" s="124"/>
      <c r="S7213" s="124"/>
    </row>
    <row r="7214" spans="13:19" x14ac:dyDescent="0.25">
      <c r="M7214" s="8"/>
      <c r="N7214" s="124"/>
      <c r="O7214" s="124"/>
      <c r="P7214" s="124"/>
      <c r="Q7214" s="124"/>
      <c r="R7214" s="124"/>
      <c r="S7214" s="124"/>
    </row>
    <row r="7215" spans="13:19" x14ac:dyDescent="0.25">
      <c r="M7215" s="8"/>
      <c r="N7215" s="124"/>
      <c r="O7215" s="124"/>
      <c r="P7215" s="124"/>
      <c r="Q7215" s="124"/>
      <c r="R7215" s="124"/>
      <c r="S7215" s="124"/>
    </row>
    <row r="7216" spans="13:19" x14ac:dyDescent="0.25">
      <c r="M7216" s="8"/>
      <c r="N7216" s="124"/>
      <c r="O7216" s="124"/>
      <c r="P7216" s="124"/>
      <c r="Q7216" s="124"/>
      <c r="R7216" s="124"/>
      <c r="S7216" s="124"/>
    </row>
    <row r="7217" spans="13:19" x14ac:dyDescent="0.25">
      <c r="M7217" s="8"/>
      <c r="N7217" s="124"/>
      <c r="O7217" s="124"/>
      <c r="P7217" s="124"/>
      <c r="Q7217" s="124"/>
      <c r="R7217" s="124"/>
      <c r="S7217" s="124"/>
    </row>
    <row r="7218" spans="13:19" x14ac:dyDescent="0.25">
      <c r="M7218" s="8"/>
      <c r="N7218" s="124"/>
      <c r="O7218" s="124"/>
      <c r="P7218" s="124"/>
      <c r="Q7218" s="124"/>
      <c r="R7218" s="124"/>
      <c r="S7218" s="124"/>
    </row>
    <row r="7219" spans="13:19" x14ac:dyDescent="0.25">
      <c r="M7219" s="8"/>
      <c r="N7219" s="124"/>
      <c r="O7219" s="124"/>
      <c r="P7219" s="124"/>
      <c r="Q7219" s="124"/>
      <c r="R7219" s="124"/>
      <c r="S7219" s="124"/>
    </row>
    <row r="7220" spans="13:19" x14ac:dyDescent="0.25">
      <c r="M7220" s="8"/>
      <c r="N7220" s="124"/>
      <c r="O7220" s="124"/>
      <c r="P7220" s="124"/>
      <c r="Q7220" s="124"/>
      <c r="R7220" s="124"/>
      <c r="S7220" s="124"/>
    </row>
    <row r="7221" spans="13:19" x14ac:dyDescent="0.25">
      <c r="M7221" s="8"/>
      <c r="N7221" s="124"/>
      <c r="O7221" s="124"/>
      <c r="P7221" s="124"/>
      <c r="Q7221" s="124"/>
      <c r="R7221" s="124"/>
      <c r="S7221" s="124"/>
    </row>
    <row r="7222" spans="13:19" x14ac:dyDescent="0.25">
      <c r="M7222" s="8"/>
      <c r="N7222" s="124"/>
      <c r="O7222" s="124"/>
      <c r="P7222" s="124"/>
      <c r="Q7222" s="124"/>
      <c r="R7222" s="124"/>
      <c r="S7222" s="124"/>
    </row>
    <row r="7223" spans="13:19" x14ac:dyDescent="0.25">
      <c r="M7223" s="8"/>
      <c r="N7223" s="124"/>
      <c r="O7223" s="124"/>
      <c r="P7223" s="124"/>
      <c r="Q7223" s="124"/>
      <c r="R7223" s="124"/>
      <c r="S7223" s="124"/>
    </row>
    <row r="7224" spans="13:19" x14ac:dyDescent="0.25">
      <c r="M7224" s="8"/>
      <c r="N7224" s="124"/>
      <c r="O7224" s="124"/>
      <c r="P7224" s="124"/>
      <c r="Q7224" s="124"/>
      <c r="R7224" s="124"/>
      <c r="S7224" s="124"/>
    </row>
    <row r="7225" spans="13:19" x14ac:dyDescent="0.25">
      <c r="M7225" s="8"/>
      <c r="N7225" s="124"/>
      <c r="O7225" s="124"/>
      <c r="P7225" s="124"/>
      <c r="Q7225" s="124"/>
      <c r="R7225" s="124"/>
      <c r="S7225" s="124"/>
    </row>
    <row r="7226" spans="13:19" x14ac:dyDescent="0.25">
      <c r="M7226" s="8"/>
      <c r="N7226" s="124"/>
      <c r="O7226" s="124"/>
      <c r="P7226" s="124"/>
      <c r="Q7226" s="124"/>
      <c r="R7226" s="124"/>
      <c r="S7226" s="124"/>
    </row>
    <row r="7227" spans="13:19" x14ac:dyDescent="0.25">
      <c r="M7227" s="8"/>
      <c r="N7227" s="124"/>
      <c r="O7227" s="124"/>
      <c r="P7227" s="124"/>
      <c r="Q7227" s="124"/>
      <c r="R7227" s="124"/>
      <c r="S7227" s="124"/>
    </row>
    <row r="7228" spans="13:19" x14ac:dyDescent="0.25">
      <c r="M7228" s="8"/>
      <c r="N7228" s="124"/>
      <c r="O7228" s="124"/>
      <c r="P7228" s="124"/>
      <c r="Q7228" s="124"/>
      <c r="R7228" s="124"/>
      <c r="S7228" s="124"/>
    </row>
    <row r="7229" spans="13:19" x14ac:dyDescent="0.25">
      <c r="M7229" s="8"/>
      <c r="N7229" s="124"/>
      <c r="O7229" s="124"/>
      <c r="P7229" s="124"/>
      <c r="Q7229" s="124"/>
      <c r="R7229" s="124"/>
      <c r="S7229" s="124"/>
    </row>
    <row r="7230" spans="13:19" x14ac:dyDescent="0.25">
      <c r="M7230" s="8"/>
      <c r="N7230" s="124"/>
      <c r="O7230" s="124"/>
      <c r="P7230" s="124"/>
      <c r="Q7230" s="124"/>
      <c r="R7230" s="124"/>
      <c r="S7230" s="124"/>
    </row>
    <row r="7231" spans="13:19" x14ac:dyDescent="0.25">
      <c r="M7231" s="8"/>
      <c r="N7231" s="124"/>
      <c r="O7231" s="124"/>
      <c r="P7231" s="124"/>
      <c r="Q7231" s="124"/>
      <c r="R7231" s="124"/>
      <c r="S7231" s="124"/>
    </row>
    <row r="7232" spans="13:19" x14ac:dyDescent="0.25">
      <c r="M7232" s="8"/>
      <c r="N7232" s="124"/>
      <c r="O7232" s="124"/>
      <c r="P7232" s="124"/>
      <c r="Q7232" s="124"/>
      <c r="R7232" s="124"/>
      <c r="S7232" s="124"/>
    </row>
    <row r="7233" spans="13:19" x14ac:dyDescent="0.25">
      <c r="M7233" s="8"/>
      <c r="N7233" s="124"/>
      <c r="O7233" s="124"/>
      <c r="P7233" s="124"/>
      <c r="Q7233" s="124"/>
      <c r="R7233" s="124"/>
      <c r="S7233" s="124"/>
    </row>
    <row r="7234" spans="13:19" x14ac:dyDescent="0.25">
      <c r="M7234" s="8"/>
      <c r="N7234" s="124"/>
      <c r="O7234" s="124"/>
      <c r="P7234" s="124"/>
      <c r="Q7234" s="124"/>
      <c r="R7234" s="124"/>
      <c r="S7234" s="124"/>
    </row>
    <row r="7235" spans="13:19" x14ac:dyDescent="0.25">
      <c r="M7235" s="8"/>
      <c r="N7235" s="124"/>
      <c r="O7235" s="124"/>
      <c r="P7235" s="124"/>
      <c r="Q7235" s="124"/>
      <c r="R7235" s="124"/>
      <c r="S7235" s="124"/>
    </row>
    <row r="7236" spans="13:19" x14ac:dyDescent="0.25">
      <c r="M7236" s="8"/>
      <c r="N7236" s="124"/>
      <c r="O7236" s="124"/>
      <c r="P7236" s="124"/>
      <c r="Q7236" s="124"/>
      <c r="R7236" s="124"/>
      <c r="S7236" s="124"/>
    </row>
    <row r="7237" spans="13:19" x14ac:dyDescent="0.25">
      <c r="M7237" s="8"/>
      <c r="N7237" s="124"/>
      <c r="O7237" s="124"/>
      <c r="P7237" s="124"/>
      <c r="Q7237" s="124"/>
      <c r="R7237" s="124"/>
      <c r="S7237" s="124"/>
    </row>
    <row r="7238" spans="13:19" x14ac:dyDescent="0.25">
      <c r="M7238" s="8"/>
      <c r="N7238" s="124"/>
      <c r="O7238" s="124"/>
      <c r="P7238" s="124"/>
      <c r="Q7238" s="124"/>
      <c r="R7238" s="124"/>
      <c r="S7238" s="124"/>
    </row>
    <row r="7239" spans="13:19" x14ac:dyDescent="0.25">
      <c r="M7239" s="8"/>
      <c r="N7239" s="124"/>
      <c r="O7239" s="124"/>
      <c r="P7239" s="124"/>
      <c r="Q7239" s="124"/>
      <c r="R7239" s="124"/>
      <c r="S7239" s="124"/>
    </row>
    <row r="7240" spans="13:19" x14ac:dyDescent="0.25">
      <c r="M7240" s="8"/>
      <c r="N7240" s="124"/>
      <c r="O7240" s="124"/>
      <c r="P7240" s="124"/>
      <c r="Q7240" s="124"/>
      <c r="R7240" s="124"/>
      <c r="S7240" s="124"/>
    </row>
    <row r="7241" spans="13:19" x14ac:dyDescent="0.25">
      <c r="M7241" s="8"/>
      <c r="N7241" s="124"/>
      <c r="O7241" s="124"/>
      <c r="P7241" s="124"/>
      <c r="Q7241" s="124"/>
      <c r="R7241" s="124"/>
      <c r="S7241" s="124"/>
    </row>
    <row r="7242" spans="13:19" x14ac:dyDescent="0.25">
      <c r="M7242" s="8"/>
      <c r="N7242" s="124"/>
      <c r="O7242" s="124"/>
      <c r="P7242" s="124"/>
      <c r="Q7242" s="124"/>
      <c r="R7242" s="124"/>
      <c r="S7242" s="124"/>
    </row>
    <row r="7243" spans="13:19" x14ac:dyDescent="0.25">
      <c r="M7243" s="8"/>
      <c r="N7243" s="124"/>
      <c r="O7243" s="124"/>
      <c r="P7243" s="124"/>
      <c r="Q7243" s="124"/>
      <c r="R7243" s="124"/>
      <c r="S7243" s="124"/>
    </row>
    <row r="7244" spans="13:19" x14ac:dyDescent="0.25">
      <c r="M7244" s="8"/>
      <c r="N7244" s="124"/>
      <c r="O7244" s="124"/>
      <c r="P7244" s="124"/>
      <c r="Q7244" s="124"/>
      <c r="R7244" s="124"/>
      <c r="S7244" s="124"/>
    </row>
    <row r="7245" spans="13:19" x14ac:dyDescent="0.25">
      <c r="M7245" s="8"/>
      <c r="N7245" s="124"/>
      <c r="O7245" s="124"/>
      <c r="P7245" s="124"/>
      <c r="Q7245" s="124"/>
      <c r="R7245" s="124"/>
      <c r="S7245" s="124"/>
    </row>
    <row r="7246" spans="13:19" x14ac:dyDescent="0.25">
      <c r="M7246" s="8"/>
      <c r="N7246" s="124"/>
      <c r="O7246" s="124"/>
      <c r="P7246" s="124"/>
      <c r="Q7246" s="124"/>
      <c r="R7246" s="124"/>
      <c r="S7246" s="124"/>
    </row>
    <row r="7247" spans="13:19" x14ac:dyDescent="0.25">
      <c r="M7247" s="8"/>
      <c r="N7247" s="124"/>
      <c r="O7247" s="124"/>
      <c r="P7247" s="124"/>
      <c r="Q7247" s="124"/>
      <c r="R7247" s="124"/>
      <c r="S7247" s="124"/>
    </row>
    <row r="7248" spans="13:19" x14ac:dyDescent="0.25">
      <c r="M7248" s="8"/>
      <c r="N7248" s="124"/>
      <c r="O7248" s="124"/>
      <c r="P7248" s="124"/>
      <c r="Q7248" s="124"/>
      <c r="R7248" s="124"/>
      <c r="S7248" s="124"/>
    </row>
    <row r="7249" spans="13:19" x14ac:dyDescent="0.25">
      <c r="M7249" s="8"/>
      <c r="N7249" s="124"/>
      <c r="O7249" s="124"/>
      <c r="P7249" s="124"/>
      <c r="Q7249" s="124"/>
      <c r="R7249" s="124"/>
      <c r="S7249" s="124"/>
    </row>
    <row r="7250" spans="13:19" x14ac:dyDescent="0.25">
      <c r="M7250" s="8"/>
      <c r="N7250" s="124"/>
      <c r="O7250" s="124"/>
      <c r="P7250" s="124"/>
      <c r="Q7250" s="124"/>
      <c r="R7250" s="124"/>
      <c r="S7250" s="124"/>
    </row>
    <row r="7251" spans="13:19" x14ac:dyDescent="0.25">
      <c r="M7251" s="8"/>
      <c r="N7251" s="124"/>
      <c r="O7251" s="124"/>
      <c r="P7251" s="124"/>
      <c r="Q7251" s="124"/>
      <c r="R7251" s="124"/>
      <c r="S7251" s="124"/>
    </row>
    <row r="7252" spans="13:19" x14ac:dyDescent="0.25">
      <c r="M7252" s="8"/>
      <c r="N7252" s="124"/>
      <c r="O7252" s="124"/>
      <c r="P7252" s="124"/>
      <c r="Q7252" s="124"/>
      <c r="R7252" s="124"/>
      <c r="S7252" s="124"/>
    </row>
    <row r="7253" spans="13:19" x14ac:dyDescent="0.25">
      <c r="M7253" s="8"/>
      <c r="N7253" s="124"/>
      <c r="O7253" s="124"/>
      <c r="P7253" s="124"/>
      <c r="Q7253" s="124"/>
      <c r="R7253" s="124"/>
      <c r="S7253" s="124"/>
    </row>
    <row r="7254" spans="13:19" x14ac:dyDescent="0.25">
      <c r="M7254" s="8"/>
      <c r="N7254" s="124"/>
      <c r="O7254" s="124"/>
      <c r="P7254" s="124"/>
      <c r="Q7254" s="124"/>
      <c r="R7254" s="124"/>
      <c r="S7254" s="124"/>
    </row>
    <row r="7255" spans="13:19" x14ac:dyDescent="0.25">
      <c r="M7255" s="8"/>
      <c r="N7255" s="124"/>
      <c r="O7255" s="124"/>
      <c r="P7255" s="124"/>
      <c r="Q7255" s="124"/>
      <c r="R7255" s="124"/>
      <c r="S7255" s="124"/>
    </row>
    <row r="7256" spans="13:19" x14ac:dyDescent="0.25">
      <c r="M7256" s="8"/>
      <c r="N7256" s="124"/>
      <c r="O7256" s="124"/>
      <c r="P7256" s="124"/>
      <c r="Q7256" s="124"/>
      <c r="R7256" s="124"/>
      <c r="S7256" s="124"/>
    </row>
    <row r="7257" spans="13:19" x14ac:dyDescent="0.25">
      <c r="M7257" s="8"/>
      <c r="N7257" s="124"/>
      <c r="O7257" s="124"/>
      <c r="P7257" s="124"/>
      <c r="Q7257" s="124"/>
      <c r="R7257" s="124"/>
      <c r="S7257" s="124"/>
    </row>
    <row r="7258" spans="13:19" x14ac:dyDescent="0.25">
      <c r="M7258" s="8"/>
      <c r="N7258" s="124"/>
      <c r="O7258" s="124"/>
      <c r="P7258" s="124"/>
      <c r="Q7258" s="124"/>
      <c r="R7258" s="124"/>
      <c r="S7258" s="124"/>
    </row>
    <row r="7259" spans="13:19" x14ac:dyDescent="0.25">
      <c r="M7259" s="8"/>
      <c r="N7259" s="124"/>
      <c r="O7259" s="124"/>
      <c r="P7259" s="124"/>
      <c r="Q7259" s="124"/>
      <c r="R7259" s="124"/>
      <c r="S7259" s="124"/>
    </row>
    <row r="7260" spans="13:19" x14ac:dyDescent="0.25">
      <c r="M7260" s="8"/>
      <c r="N7260" s="124"/>
      <c r="O7260" s="124"/>
      <c r="P7260" s="124"/>
      <c r="Q7260" s="124"/>
      <c r="R7260" s="124"/>
      <c r="S7260" s="124"/>
    </row>
    <row r="7261" spans="13:19" x14ac:dyDescent="0.25">
      <c r="M7261" s="8"/>
      <c r="N7261" s="124"/>
      <c r="O7261" s="124"/>
      <c r="P7261" s="124"/>
      <c r="Q7261" s="124"/>
      <c r="R7261" s="124"/>
      <c r="S7261" s="124"/>
    </row>
    <row r="7262" spans="13:19" x14ac:dyDescent="0.25">
      <c r="M7262" s="8"/>
      <c r="N7262" s="124"/>
      <c r="O7262" s="124"/>
      <c r="P7262" s="124"/>
      <c r="Q7262" s="124"/>
      <c r="R7262" s="124"/>
      <c r="S7262" s="124"/>
    </row>
    <row r="7263" spans="13:19" x14ac:dyDescent="0.25">
      <c r="M7263" s="8"/>
      <c r="N7263" s="124"/>
      <c r="O7263" s="124"/>
      <c r="P7263" s="124"/>
      <c r="Q7263" s="124"/>
      <c r="R7263" s="124"/>
      <c r="S7263" s="124"/>
    </row>
    <row r="7264" spans="13:19" x14ac:dyDescent="0.25">
      <c r="M7264" s="8"/>
      <c r="N7264" s="124"/>
      <c r="O7264" s="124"/>
      <c r="P7264" s="124"/>
      <c r="Q7264" s="124"/>
      <c r="R7264" s="124"/>
      <c r="S7264" s="124"/>
    </row>
    <row r="7265" spans="13:19" x14ac:dyDescent="0.25">
      <c r="M7265" s="8"/>
      <c r="N7265" s="124"/>
      <c r="O7265" s="124"/>
      <c r="P7265" s="124"/>
      <c r="Q7265" s="124"/>
      <c r="R7265" s="124"/>
      <c r="S7265" s="124"/>
    </row>
    <row r="7266" spans="13:19" x14ac:dyDescent="0.25">
      <c r="M7266" s="8"/>
      <c r="N7266" s="124"/>
      <c r="O7266" s="124"/>
      <c r="P7266" s="124"/>
      <c r="Q7266" s="124"/>
      <c r="R7266" s="124"/>
      <c r="S7266" s="124"/>
    </row>
    <row r="7267" spans="13:19" x14ac:dyDescent="0.25">
      <c r="M7267" s="8"/>
      <c r="N7267" s="124"/>
      <c r="O7267" s="124"/>
      <c r="P7267" s="124"/>
      <c r="Q7267" s="124"/>
      <c r="R7267" s="124"/>
      <c r="S7267" s="124"/>
    </row>
    <row r="7268" spans="13:19" x14ac:dyDescent="0.25">
      <c r="M7268" s="8"/>
      <c r="N7268" s="124"/>
      <c r="O7268" s="124"/>
      <c r="P7268" s="124"/>
      <c r="Q7268" s="124"/>
      <c r="R7268" s="124"/>
      <c r="S7268" s="124"/>
    </row>
    <row r="7269" spans="13:19" x14ac:dyDescent="0.25">
      <c r="M7269" s="8"/>
      <c r="N7269" s="124"/>
      <c r="O7269" s="124"/>
      <c r="P7269" s="124"/>
      <c r="Q7269" s="124"/>
      <c r="R7269" s="124"/>
      <c r="S7269" s="124"/>
    </row>
    <row r="7270" spans="13:19" x14ac:dyDescent="0.25">
      <c r="M7270" s="8"/>
      <c r="N7270" s="124"/>
      <c r="O7270" s="124"/>
      <c r="P7270" s="124"/>
      <c r="Q7270" s="124"/>
      <c r="R7270" s="124"/>
      <c r="S7270" s="124"/>
    </row>
    <row r="7271" spans="13:19" x14ac:dyDescent="0.25">
      <c r="M7271" s="8"/>
      <c r="N7271" s="124"/>
      <c r="O7271" s="124"/>
      <c r="P7271" s="124"/>
      <c r="Q7271" s="124"/>
      <c r="R7271" s="124"/>
      <c r="S7271" s="124"/>
    </row>
    <row r="7272" spans="13:19" x14ac:dyDescent="0.25">
      <c r="M7272" s="8"/>
      <c r="N7272" s="124"/>
      <c r="O7272" s="124"/>
      <c r="P7272" s="124"/>
      <c r="Q7272" s="124"/>
      <c r="R7272" s="124"/>
      <c r="S7272" s="124"/>
    </row>
    <row r="7273" spans="13:19" x14ac:dyDescent="0.25">
      <c r="M7273" s="8"/>
      <c r="N7273" s="124"/>
      <c r="O7273" s="124"/>
      <c r="P7273" s="124"/>
      <c r="Q7273" s="124"/>
      <c r="R7273" s="124"/>
      <c r="S7273" s="124"/>
    </row>
    <row r="7274" spans="13:19" x14ac:dyDescent="0.25">
      <c r="M7274" s="8"/>
      <c r="N7274" s="124"/>
      <c r="O7274" s="124"/>
      <c r="P7274" s="124"/>
      <c r="Q7274" s="124"/>
      <c r="R7274" s="124"/>
      <c r="S7274" s="124"/>
    </row>
    <row r="7275" spans="13:19" x14ac:dyDescent="0.25">
      <c r="M7275" s="8"/>
      <c r="N7275" s="124"/>
      <c r="O7275" s="124"/>
      <c r="P7275" s="124"/>
      <c r="Q7275" s="124"/>
      <c r="R7275" s="124"/>
      <c r="S7275" s="124"/>
    </row>
    <row r="7276" spans="13:19" x14ac:dyDescent="0.25">
      <c r="M7276" s="8"/>
      <c r="N7276" s="124"/>
      <c r="O7276" s="124"/>
      <c r="P7276" s="124"/>
      <c r="Q7276" s="124"/>
      <c r="R7276" s="124"/>
      <c r="S7276" s="124"/>
    </row>
    <row r="7277" spans="13:19" x14ac:dyDescent="0.25">
      <c r="M7277" s="8"/>
      <c r="N7277" s="124"/>
      <c r="O7277" s="124"/>
      <c r="P7277" s="124"/>
      <c r="Q7277" s="124"/>
      <c r="R7277" s="124"/>
      <c r="S7277" s="124"/>
    </row>
    <row r="7278" spans="13:19" x14ac:dyDescent="0.25">
      <c r="M7278" s="8"/>
      <c r="N7278" s="124"/>
      <c r="O7278" s="124"/>
      <c r="P7278" s="124"/>
      <c r="Q7278" s="124"/>
      <c r="R7278" s="124"/>
      <c r="S7278" s="124"/>
    </row>
    <row r="7279" spans="13:19" x14ac:dyDescent="0.25">
      <c r="M7279" s="8"/>
      <c r="N7279" s="124"/>
      <c r="O7279" s="124"/>
      <c r="P7279" s="124"/>
      <c r="Q7279" s="124"/>
      <c r="R7279" s="124"/>
      <c r="S7279" s="124"/>
    </row>
    <row r="7280" spans="13:19" x14ac:dyDescent="0.25">
      <c r="M7280" s="8"/>
      <c r="N7280" s="124"/>
      <c r="O7280" s="124"/>
      <c r="P7280" s="124"/>
      <c r="Q7280" s="124"/>
      <c r="R7280" s="124"/>
      <c r="S7280" s="124"/>
    </row>
    <row r="7281" spans="13:19" x14ac:dyDescent="0.25">
      <c r="M7281" s="8"/>
      <c r="N7281" s="124"/>
      <c r="O7281" s="124"/>
      <c r="P7281" s="124"/>
      <c r="Q7281" s="124"/>
      <c r="R7281" s="124"/>
      <c r="S7281" s="124"/>
    </row>
    <row r="7282" spans="13:19" x14ac:dyDescent="0.25">
      <c r="M7282" s="8"/>
      <c r="N7282" s="124"/>
      <c r="O7282" s="124"/>
      <c r="P7282" s="124"/>
      <c r="Q7282" s="124"/>
      <c r="R7282" s="124"/>
      <c r="S7282" s="124"/>
    </row>
    <row r="7283" spans="13:19" x14ac:dyDescent="0.25">
      <c r="M7283" s="8"/>
      <c r="N7283" s="124"/>
      <c r="O7283" s="124"/>
      <c r="P7283" s="124"/>
      <c r="Q7283" s="124"/>
      <c r="R7283" s="124"/>
      <c r="S7283" s="124"/>
    </row>
    <row r="7284" spans="13:19" x14ac:dyDescent="0.25">
      <c r="M7284" s="8"/>
      <c r="N7284" s="124"/>
      <c r="O7284" s="124"/>
      <c r="P7284" s="124"/>
      <c r="Q7284" s="124"/>
      <c r="R7284" s="124"/>
      <c r="S7284" s="124"/>
    </row>
    <row r="7285" spans="13:19" x14ac:dyDescent="0.25">
      <c r="M7285" s="8"/>
      <c r="N7285" s="124"/>
      <c r="O7285" s="124"/>
      <c r="P7285" s="124"/>
      <c r="Q7285" s="124"/>
      <c r="R7285" s="124"/>
      <c r="S7285" s="124"/>
    </row>
    <row r="7286" spans="13:19" x14ac:dyDescent="0.25">
      <c r="M7286" s="8"/>
      <c r="N7286" s="124"/>
      <c r="O7286" s="124"/>
      <c r="P7286" s="124"/>
      <c r="Q7286" s="124"/>
      <c r="R7286" s="124"/>
      <c r="S7286" s="124"/>
    </row>
    <row r="7287" spans="13:19" x14ac:dyDescent="0.25">
      <c r="M7287" s="8"/>
      <c r="N7287" s="124"/>
      <c r="O7287" s="124"/>
      <c r="P7287" s="124"/>
      <c r="Q7287" s="124"/>
      <c r="R7287" s="124"/>
      <c r="S7287" s="124"/>
    </row>
    <row r="7288" spans="13:19" x14ac:dyDescent="0.25">
      <c r="M7288" s="8"/>
      <c r="N7288" s="124"/>
      <c r="O7288" s="124"/>
      <c r="P7288" s="124"/>
      <c r="Q7288" s="124"/>
      <c r="R7288" s="124"/>
      <c r="S7288" s="124"/>
    </row>
    <row r="7289" spans="13:19" x14ac:dyDescent="0.25">
      <c r="M7289" s="8"/>
      <c r="N7289" s="124"/>
      <c r="O7289" s="124"/>
      <c r="P7289" s="124"/>
      <c r="Q7289" s="124"/>
      <c r="R7289" s="124"/>
      <c r="S7289" s="124"/>
    </row>
    <row r="7290" spans="13:19" x14ac:dyDescent="0.25">
      <c r="M7290" s="8"/>
      <c r="N7290" s="124"/>
      <c r="O7290" s="124"/>
      <c r="P7290" s="124"/>
      <c r="Q7290" s="124"/>
      <c r="R7290" s="124"/>
      <c r="S7290" s="124"/>
    </row>
    <row r="7291" spans="13:19" x14ac:dyDescent="0.25">
      <c r="M7291" s="8"/>
      <c r="N7291" s="124"/>
      <c r="O7291" s="124"/>
      <c r="P7291" s="124"/>
      <c r="Q7291" s="124"/>
      <c r="R7291" s="124"/>
      <c r="S7291" s="124"/>
    </row>
    <row r="7292" spans="13:19" x14ac:dyDescent="0.25">
      <c r="M7292" s="8"/>
      <c r="N7292" s="124"/>
      <c r="O7292" s="124"/>
      <c r="P7292" s="124"/>
      <c r="Q7292" s="124"/>
      <c r="R7292" s="124"/>
      <c r="S7292" s="124"/>
    </row>
    <row r="7293" spans="13:19" x14ac:dyDescent="0.25">
      <c r="M7293" s="8"/>
      <c r="N7293" s="124"/>
      <c r="O7293" s="124"/>
      <c r="P7293" s="124"/>
      <c r="Q7293" s="124"/>
      <c r="R7293" s="124"/>
      <c r="S7293" s="124"/>
    </row>
    <row r="7294" spans="13:19" x14ac:dyDescent="0.25">
      <c r="M7294" s="8"/>
      <c r="N7294" s="124"/>
      <c r="O7294" s="124"/>
      <c r="P7294" s="124"/>
      <c r="Q7294" s="124"/>
      <c r="R7294" s="124"/>
      <c r="S7294" s="124"/>
    </row>
    <row r="7295" spans="13:19" x14ac:dyDescent="0.25">
      <c r="M7295" s="8"/>
      <c r="N7295" s="124"/>
      <c r="O7295" s="124"/>
      <c r="P7295" s="124"/>
      <c r="Q7295" s="124"/>
      <c r="R7295" s="124"/>
      <c r="S7295" s="124"/>
    </row>
    <row r="7296" spans="13:19" x14ac:dyDescent="0.25">
      <c r="M7296" s="8"/>
      <c r="N7296" s="124"/>
      <c r="O7296" s="124"/>
      <c r="P7296" s="124"/>
      <c r="Q7296" s="124"/>
      <c r="R7296" s="124"/>
      <c r="S7296" s="124"/>
    </row>
    <row r="7297" spans="13:19" x14ac:dyDescent="0.25">
      <c r="M7297" s="8"/>
      <c r="N7297" s="124"/>
      <c r="O7297" s="124"/>
      <c r="P7297" s="124"/>
      <c r="Q7297" s="124"/>
      <c r="R7297" s="124"/>
      <c r="S7297" s="124"/>
    </row>
    <row r="7298" spans="13:19" x14ac:dyDescent="0.25">
      <c r="M7298" s="8"/>
      <c r="N7298" s="124"/>
      <c r="O7298" s="124"/>
      <c r="P7298" s="124"/>
      <c r="Q7298" s="124"/>
      <c r="R7298" s="124"/>
      <c r="S7298" s="124"/>
    </row>
    <row r="7299" spans="13:19" x14ac:dyDescent="0.25">
      <c r="M7299" s="8"/>
      <c r="N7299" s="124"/>
      <c r="O7299" s="124"/>
      <c r="P7299" s="124"/>
      <c r="Q7299" s="124"/>
      <c r="R7299" s="124"/>
      <c r="S7299" s="124"/>
    </row>
    <row r="7300" spans="13:19" x14ac:dyDescent="0.25">
      <c r="M7300" s="8"/>
      <c r="N7300" s="124"/>
      <c r="O7300" s="124"/>
      <c r="P7300" s="124"/>
      <c r="Q7300" s="124"/>
      <c r="R7300" s="124"/>
      <c r="S7300" s="124"/>
    </row>
    <row r="7301" spans="13:19" x14ac:dyDescent="0.25">
      <c r="M7301" s="8"/>
      <c r="N7301" s="124"/>
      <c r="O7301" s="124"/>
      <c r="P7301" s="124"/>
      <c r="Q7301" s="124"/>
      <c r="R7301" s="124"/>
      <c r="S7301" s="124"/>
    </row>
    <row r="7302" spans="13:19" x14ac:dyDescent="0.25">
      <c r="M7302" s="8"/>
      <c r="N7302" s="124"/>
      <c r="O7302" s="124"/>
      <c r="P7302" s="124"/>
      <c r="Q7302" s="124"/>
      <c r="R7302" s="124"/>
      <c r="S7302" s="124"/>
    </row>
    <row r="7303" spans="13:19" x14ac:dyDescent="0.25">
      <c r="M7303" s="8"/>
      <c r="N7303" s="124"/>
      <c r="O7303" s="124"/>
      <c r="P7303" s="124"/>
      <c r="Q7303" s="124"/>
      <c r="R7303" s="124"/>
      <c r="S7303" s="124"/>
    </row>
    <row r="7304" spans="13:19" x14ac:dyDescent="0.25">
      <c r="M7304" s="8"/>
      <c r="N7304" s="124"/>
      <c r="O7304" s="124"/>
      <c r="P7304" s="124"/>
      <c r="Q7304" s="124"/>
      <c r="R7304" s="124"/>
      <c r="S7304" s="124"/>
    </row>
    <row r="7305" spans="13:19" x14ac:dyDescent="0.25">
      <c r="M7305" s="8"/>
      <c r="N7305" s="124"/>
      <c r="O7305" s="124"/>
      <c r="P7305" s="124"/>
      <c r="Q7305" s="124"/>
      <c r="R7305" s="124"/>
      <c r="S7305" s="124"/>
    </row>
    <row r="7306" spans="13:19" x14ac:dyDescent="0.25">
      <c r="M7306" s="8"/>
      <c r="N7306" s="124"/>
      <c r="O7306" s="124"/>
      <c r="P7306" s="124"/>
      <c r="Q7306" s="124"/>
      <c r="R7306" s="124"/>
      <c r="S7306" s="124"/>
    </row>
    <row r="7307" spans="13:19" x14ac:dyDescent="0.25">
      <c r="M7307" s="8"/>
      <c r="N7307" s="124"/>
      <c r="O7307" s="124"/>
      <c r="P7307" s="124"/>
      <c r="Q7307" s="124"/>
      <c r="R7307" s="124"/>
      <c r="S7307" s="124"/>
    </row>
    <row r="7308" spans="13:19" x14ac:dyDescent="0.25">
      <c r="M7308" s="8"/>
      <c r="N7308" s="124"/>
      <c r="O7308" s="124"/>
      <c r="P7308" s="124"/>
      <c r="Q7308" s="124"/>
      <c r="R7308" s="124"/>
      <c r="S7308" s="124"/>
    </row>
    <row r="7309" spans="13:19" x14ac:dyDescent="0.25">
      <c r="M7309" s="8"/>
      <c r="N7309" s="124"/>
      <c r="O7309" s="124"/>
      <c r="P7309" s="124"/>
      <c r="Q7309" s="124"/>
      <c r="R7309" s="124"/>
      <c r="S7309" s="124"/>
    </row>
    <row r="7310" spans="13:19" x14ac:dyDescent="0.25">
      <c r="M7310" s="8"/>
      <c r="N7310" s="124"/>
      <c r="O7310" s="124"/>
      <c r="P7310" s="124"/>
      <c r="Q7310" s="124"/>
      <c r="R7310" s="124"/>
      <c r="S7310" s="124"/>
    </row>
    <row r="7311" spans="13:19" x14ac:dyDescent="0.25">
      <c r="M7311" s="8"/>
      <c r="N7311" s="124"/>
      <c r="O7311" s="124"/>
      <c r="P7311" s="124"/>
      <c r="Q7311" s="124"/>
      <c r="R7311" s="124"/>
      <c r="S7311" s="124"/>
    </row>
    <row r="7312" spans="13:19" x14ac:dyDescent="0.25">
      <c r="M7312" s="8"/>
      <c r="N7312" s="124"/>
      <c r="O7312" s="124"/>
      <c r="P7312" s="124"/>
      <c r="Q7312" s="124"/>
      <c r="R7312" s="124"/>
      <c r="S7312" s="124"/>
    </row>
    <row r="7313" spans="13:19" x14ac:dyDescent="0.25">
      <c r="M7313" s="8"/>
      <c r="N7313" s="124"/>
      <c r="O7313" s="124"/>
      <c r="P7313" s="124"/>
      <c r="Q7313" s="124"/>
      <c r="R7313" s="124"/>
      <c r="S7313" s="124"/>
    </row>
    <row r="7314" spans="13:19" x14ac:dyDescent="0.25">
      <c r="M7314" s="8"/>
      <c r="N7314" s="124"/>
      <c r="O7314" s="124"/>
      <c r="P7314" s="124"/>
      <c r="Q7314" s="124"/>
      <c r="R7314" s="124"/>
      <c r="S7314" s="124"/>
    </row>
    <row r="7315" spans="13:19" x14ac:dyDescent="0.25">
      <c r="M7315" s="8"/>
      <c r="N7315" s="124"/>
      <c r="O7315" s="124"/>
      <c r="P7315" s="124"/>
      <c r="Q7315" s="124"/>
      <c r="R7315" s="124"/>
      <c r="S7315" s="124"/>
    </row>
    <row r="7316" spans="13:19" x14ac:dyDescent="0.25">
      <c r="M7316" s="8"/>
      <c r="N7316" s="124"/>
      <c r="O7316" s="124"/>
      <c r="P7316" s="124"/>
      <c r="Q7316" s="124"/>
      <c r="R7316" s="124"/>
      <c r="S7316" s="124"/>
    </row>
    <row r="7317" spans="13:19" x14ac:dyDescent="0.25">
      <c r="M7317" s="8"/>
      <c r="N7317" s="124"/>
      <c r="O7317" s="124"/>
      <c r="P7317" s="124"/>
      <c r="Q7317" s="124"/>
      <c r="R7317" s="124"/>
      <c r="S7317" s="124"/>
    </row>
    <row r="7318" spans="13:19" x14ac:dyDescent="0.25">
      <c r="M7318" s="8"/>
      <c r="N7318" s="124"/>
      <c r="O7318" s="124"/>
      <c r="P7318" s="124"/>
      <c r="Q7318" s="124"/>
      <c r="R7318" s="124"/>
      <c r="S7318" s="124"/>
    </row>
    <row r="7319" spans="13:19" x14ac:dyDescent="0.25">
      <c r="M7319" s="8"/>
      <c r="N7319" s="124"/>
      <c r="O7319" s="124"/>
      <c r="P7319" s="124"/>
      <c r="Q7319" s="124"/>
      <c r="R7319" s="124"/>
      <c r="S7319" s="124"/>
    </row>
    <row r="7320" spans="13:19" x14ac:dyDescent="0.25">
      <c r="M7320" s="8"/>
      <c r="N7320" s="124"/>
      <c r="O7320" s="124"/>
      <c r="P7320" s="124"/>
      <c r="Q7320" s="124"/>
      <c r="R7320" s="124"/>
      <c r="S7320" s="124"/>
    </row>
    <row r="7321" spans="13:19" x14ac:dyDescent="0.25">
      <c r="M7321" s="8"/>
      <c r="N7321" s="124"/>
      <c r="O7321" s="124"/>
      <c r="P7321" s="124"/>
      <c r="Q7321" s="124"/>
      <c r="R7321" s="124"/>
      <c r="S7321" s="124"/>
    </row>
    <row r="7322" spans="13:19" x14ac:dyDescent="0.25">
      <c r="M7322" s="8"/>
      <c r="N7322" s="124"/>
      <c r="O7322" s="124"/>
      <c r="P7322" s="124"/>
      <c r="Q7322" s="124"/>
      <c r="R7322" s="124"/>
      <c r="S7322" s="124"/>
    </row>
    <row r="7323" spans="13:19" x14ac:dyDescent="0.25">
      <c r="M7323" s="8"/>
      <c r="N7323" s="124"/>
      <c r="O7323" s="124"/>
      <c r="P7323" s="124"/>
      <c r="Q7323" s="124"/>
      <c r="R7323" s="124"/>
      <c r="S7323" s="124"/>
    </row>
    <row r="7324" spans="13:19" x14ac:dyDescent="0.25">
      <c r="M7324" s="8"/>
      <c r="N7324" s="124"/>
      <c r="O7324" s="124"/>
      <c r="P7324" s="124"/>
      <c r="Q7324" s="124"/>
      <c r="R7324" s="124"/>
      <c r="S7324" s="124"/>
    </row>
    <row r="7325" spans="13:19" x14ac:dyDescent="0.25">
      <c r="M7325" s="8"/>
      <c r="N7325" s="124"/>
      <c r="O7325" s="124"/>
      <c r="P7325" s="124"/>
      <c r="Q7325" s="124"/>
      <c r="R7325" s="124"/>
      <c r="S7325" s="124"/>
    </row>
    <row r="7326" spans="13:19" x14ac:dyDescent="0.25">
      <c r="M7326" s="8"/>
      <c r="N7326" s="124"/>
      <c r="O7326" s="124"/>
      <c r="P7326" s="124"/>
      <c r="Q7326" s="124"/>
      <c r="R7326" s="124"/>
      <c r="S7326" s="124"/>
    </row>
    <row r="7327" spans="13:19" x14ac:dyDescent="0.25">
      <c r="M7327" s="8"/>
      <c r="N7327" s="124"/>
      <c r="O7327" s="124"/>
      <c r="P7327" s="124"/>
      <c r="Q7327" s="124"/>
      <c r="R7327" s="124"/>
      <c r="S7327" s="124"/>
    </row>
    <row r="7328" spans="13:19" x14ac:dyDescent="0.25">
      <c r="M7328" s="8"/>
      <c r="N7328" s="124"/>
      <c r="O7328" s="124"/>
      <c r="P7328" s="124"/>
      <c r="Q7328" s="124"/>
      <c r="R7328" s="124"/>
      <c r="S7328" s="124"/>
    </row>
    <row r="7329" spans="13:19" x14ac:dyDescent="0.25">
      <c r="M7329" s="8"/>
      <c r="N7329" s="124"/>
      <c r="O7329" s="124"/>
      <c r="P7329" s="124"/>
      <c r="Q7329" s="124"/>
      <c r="R7329" s="124"/>
      <c r="S7329" s="124"/>
    </row>
    <row r="7330" spans="13:19" x14ac:dyDescent="0.25">
      <c r="M7330" s="8"/>
      <c r="N7330" s="124"/>
      <c r="O7330" s="124"/>
      <c r="P7330" s="124"/>
      <c r="Q7330" s="124"/>
      <c r="R7330" s="124"/>
      <c r="S7330" s="124"/>
    </row>
    <row r="7331" spans="13:19" x14ac:dyDescent="0.25">
      <c r="M7331" s="8"/>
      <c r="N7331" s="124"/>
      <c r="O7331" s="124"/>
      <c r="P7331" s="124"/>
      <c r="Q7331" s="124"/>
      <c r="R7331" s="124"/>
      <c r="S7331" s="124"/>
    </row>
    <row r="7332" spans="13:19" x14ac:dyDescent="0.25">
      <c r="M7332" s="8"/>
      <c r="N7332" s="124"/>
      <c r="O7332" s="124"/>
      <c r="P7332" s="124"/>
      <c r="Q7332" s="124"/>
      <c r="R7332" s="124"/>
      <c r="S7332" s="124"/>
    </row>
    <row r="7333" spans="13:19" x14ac:dyDescent="0.25">
      <c r="M7333" s="8"/>
      <c r="N7333" s="124"/>
      <c r="O7333" s="124"/>
      <c r="P7333" s="124"/>
      <c r="Q7333" s="124"/>
      <c r="R7333" s="124"/>
      <c r="S7333" s="124"/>
    </row>
    <row r="7334" spans="13:19" x14ac:dyDescent="0.25">
      <c r="M7334" s="8"/>
      <c r="N7334" s="124"/>
      <c r="O7334" s="124"/>
      <c r="P7334" s="124"/>
      <c r="Q7334" s="124"/>
      <c r="R7334" s="124"/>
      <c r="S7334" s="124"/>
    </row>
    <row r="7335" spans="13:19" x14ac:dyDescent="0.25">
      <c r="M7335" s="8"/>
      <c r="N7335" s="124"/>
      <c r="O7335" s="124"/>
      <c r="P7335" s="124"/>
      <c r="Q7335" s="124"/>
      <c r="R7335" s="124"/>
      <c r="S7335" s="124"/>
    </row>
    <row r="7336" spans="13:19" x14ac:dyDescent="0.25">
      <c r="M7336" s="8"/>
      <c r="N7336" s="124"/>
      <c r="O7336" s="124"/>
      <c r="P7336" s="124"/>
      <c r="Q7336" s="124"/>
      <c r="R7336" s="124"/>
      <c r="S7336" s="124"/>
    </row>
    <row r="7337" spans="13:19" x14ac:dyDescent="0.25">
      <c r="M7337" s="8"/>
      <c r="N7337" s="124"/>
      <c r="O7337" s="124"/>
      <c r="P7337" s="124"/>
      <c r="Q7337" s="124"/>
      <c r="R7337" s="124"/>
      <c r="S7337" s="124"/>
    </row>
    <row r="7338" spans="13:19" x14ac:dyDescent="0.25">
      <c r="M7338" s="8"/>
      <c r="N7338" s="124"/>
      <c r="O7338" s="124"/>
      <c r="P7338" s="124"/>
      <c r="Q7338" s="124"/>
      <c r="R7338" s="124"/>
      <c r="S7338" s="124"/>
    </row>
    <row r="7339" spans="13:19" x14ac:dyDescent="0.25">
      <c r="M7339" s="8"/>
      <c r="N7339" s="124"/>
      <c r="O7339" s="124"/>
      <c r="P7339" s="124"/>
      <c r="Q7339" s="124"/>
      <c r="R7339" s="124"/>
      <c r="S7339" s="124"/>
    </row>
    <row r="7340" spans="13:19" x14ac:dyDescent="0.25">
      <c r="M7340" s="8"/>
      <c r="N7340" s="124"/>
      <c r="O7340" s="124"/>
      <c r="P7340" s="124"/>
      <c r="Q7340" s="124"/>
      <c r="R7340" s="124"/>
      <c r="S7340" s="124"/>
    </row>
    <row r="7341" spans="13:19" x14ac:dyDescent="0.25">
      <c r="M7341" s="8"/>
      <c r="N7341" s="124"/>
      <c r="O7341" s="124"/>
      <c r="P7341" s="124"/>
      <c r="Q7341" s="124"/>
      <c r="R7341" s="124"/>
      <c r="S7341" s="124"/>
    </row>
    <row r="7342" spans="13:19" x14ac:dyDescent="0.25">
      <c r="M7342" s="8"/>
      <c r="N7342" s="124"/>
      <c r="O7342" s="124"/>
      <c r="P7342" s="124"/>
      <c r="Q7342" s="124"/>
      <c r="R7342" s="124"/>
      <c r="S7342" s="124"/>
    </row>
    <row r="7343" spans="13:19" x14ac:dyDescent="0.25">
      <c r="M7343" s="8"/>
      <c r="N7343" s="124"/>
      <c r="O7343" s="124"/>
      <c r="P7343" s="124"/>
      <c r="Q7343" s="124"/>
      <c r="R7343" s="124"/>
      <c r="S7343" s="124"/>
    </row>
    <row r="7344" spans="13:19" x14ac:dyDescent="0.25">
      <c r="M7344" s="8"/>
      <c r="N7344" s="124"/>
      <c r="O7344" s="124"/>
      <c r="P7344" s="124"/>
      <c r="Q7344" s="124"/>
      <c r="R7344" s="124"/>
      <c r="S7344" s="124"/>
    </row>
    <row r="7345" spans="13:19" x14ac:dyDescent="0.25">
      <c r="M7345" s="8"/>
      <c r="N7345" s="124"/>
      <c r="O7345" s="124"/>
      <c r="P7345" s="124"/>
      <c r="Q7345" s="124"/>
      <c r="R7345" s="124"/>
      <c r="S7345" s="124"/>
    </row>
    <row r="7346" spans="13:19" x14ac:dyDescent="0.25">
      <c r="M7346" s="8"/>
      <c r="N7346" s="124"/>
      <c r="O7346" s="124"/>
      <c r="P7346" s="124"/>
      <c r="Q7346" s="124"/>
      <c r="R7346" s="124"/>
      <c r="S7346" s="124"/>
    </row>
    <row r="7347" spans="13:19" x14ac:dyDescent="0.25">
      <c r="M7347" s="8"/>
      <c r="N7347" s="124"/>
      <c r="O7347" s="124"/>
      <c r="P7347" s="124"/>
      <c r="Q7347" s="124"/>
      <c r="R7347" s="124"/>
      <c r="S7347" s="124"/>
    </row>
    <row r="7348" spans="13:19" x14ac:dyDescent="0.25">
      <c r="M7348" s="8"/>
      <c r="N7348" s="124"/>
      <c r="O7348" s="124"/>
      <c r="P7348" s="124"/>
      <c r="Q7348" s="124"/>
      <c r="R7348" s="124"/>
      <c r="S7348" s="124"/>
    </row>
    <row r="7349" spans="13:19" x14ac:dyDescent="0.25">
      <c r="M7349" s="8"/>
      <c r="N7349" s="124"/>
      <c r="O7349" s="124"/>
      <c r="P7349" s="124"/>
      <c r="Q7349" s="124"/>
      <c r="R7349" s="124"/>
      <c r="S7349" s="124"/>
    </row>
    <row r="7350" spans="13:19" x14ac:dyDescent="0.25">
      <c r="M7350" s="8"/>
      <c r="N7350" s="124"/>
      <c r="O7350" s="124"/>
      <c r="P7350" s="124"/>
      <c r="Q7350" s="124"/>
      <c r="R7350" s="124"/>
      <c r="S7350" s="124"/>
    </row>
    <row r="7351" spans="13:19" x14ac:dyDescent="0.25">
      <c r="M7351" s="8"/>
      <c r="N7351" s="124"/>
      <c r="O7351" s="124"/>
      <c r="P7351" s="124"/>
      <c r="Q7351" s="124"/>
      <c r="R7351" s="124"/>
      <c r="S7351" s="124"/>
    </row>
    <row r="7352" spans="13:19" x14ac:dyDescent="0.25">
      <c r="M7352" s="8"/>
      <c r="N7352" s="124"/>
      <c r="O7352" s="124"/>
      <c r="P7352" s="124"/>
      <c r="Q7352" s="124"/>
      <c r="R7352" s="124"/>
      <c r="S7352" s="124"/>
    </row>
    <row r="7353" spans="13:19" x14ac:dyDescent="0.25">
      <c r="M7353" s="8"/>
      <c r="N7353" s="124"/>
      <c r="O7353" s="124"/>
      <c r="P7353" s="124"/>
      <c r="Q7353" s="124"/>
      <c r="R7353" s="124"/>
      <c r="S7353" s="124"/>
    </row>
    <row r="7354" spans="13:19" x14ac:dyDescent="0.25">
      <c r="M7354" s="8"/>
      <c r="N7354" s="124"/>
      <c r="O7354" s="124"/>
      <c r="P7354" s="124"/>
      <c r="Q7354" s="124"/>
      <c r="R7354" s="124"/>
      <c r="S7354" s="124"/>
    </row>
    <row r="7355" spans="13:19" x14ac:dyDescent="0.25">
      <c r="M7355" s="8"/>
      <c r="N7355" s="124"/>
      <c r="O7355" s="124"/>
      <c r="P7355" s="124"/>
      <c r="Q7355" s="124"/>
      <c r="R7355" s="124"/>
      <c r="S7355" s="124"/>
    </row>
    <row r="7356" spans="13:19" x14ac:dyDescent="0.25">
      <c r="M7356" s="8"/>
      <c r="N7356" s="124"/>
      <c r="O7356" s="124"/>
      <c r="P7356" s="124"/>
      <c r="Q7356" s="124"/>
      <c r="R7356" s="124"/>
      <c r="S7356" s="124"/>
    </row>
    <row r="7357" spans="13:19" x14ac:dyDescent="0.25">
      <c r="M7357" s="8"/>
      <c r="N7357" s="124"/>
      <c r="O7357" s="124"/>
      <c r="P7357" s="124"/>
      <c r="Q7357" s="124"/>
      <c r="R7357" s="124"/>
      <c r="S7357" s="124"/>
    </row>
    <row r="7358" spans="13:19" x14ac:dyDescent="0.25">
      <c r="M7358" s="8"/>
      <c r="N7358" s="124"/>
      <c r="O7358" s="124"/>
      <c r="P7358" s="124"/>
      <c r="Q7358" s="124"/>
      <c r="R7358" s="124"/>
      <c r="S7358" s="124"/>
    </row>
    <row r="7359" spans="13:19" x14ac:dyDescent="0.25">
      <c r="M7359" s="8"/>
      <c r="N7359" s="124"/>
      <c r="O7359" s="124"/>
      <c r="P7359" s="124"/>
      <c r="Q7359" s="124"/>
      <c r="R7359" s="124"/>
      <c r="S7359" s="124"/>
    </row>
    <row r="7360" spans="13:19" x14ac:dyDescent="0.25">
      <c r="M7360" s="8"/>
      <c r="N7360" s="124"/>
      <c r="O7360" s="124"/>
      <c r="P7360" s="124"/>
      <c r="Q7360" s="124"/>
      <c r="R7360" s="124"/>
      <c r="S7360" s="124"/>
    </row>
    <row r="7361" spans="13:19" x14ac:dyDescent="0.25">
      <c r="M7361" s="8"/>
      <c r="N7361" s="124"/>
      <c r="O7361" s="124"/>
      <c r="P7361" s="124"/>
      <c r="Q7361" s="124"/>
      <c r="R7361" s="124"/>
      <c r="S7361" s="124"/>
    </row>
    <row r="7362" spans="13:19" x14ac:dyDescent="0.25">
      <c r="M7362" s="8"/>
      <c r="N7362" s="124"/>
      <c r="O7362" s="124"/>
      <c r="P7362" s="124"/>
      <c r="Q7362" s="124"/>
      <c r="R7362" s="124"/>
      <c r="S7362" s="124"/>
    </row>
    <row r="7363" spans="13:19" x14ac:dyDescent="0.25">
      <c r="M7363" s="8"/>
      <c r="N7363" s="124"/>
      <c r="O7363" s="124"/>
      <c r="P7363" s="124"/>
      <c r="Q7363" s="124"/>
      <c r="R7363" s="124"/>
      <c r="S7363" s="124"/>
    </row>
    <row r="7364" spans="13:19" x14ac:dyDescent="0.25">
      <c r="M7364" s="8"/>
      <c r="N7364" s="124"/>
      <c r="O7364" s="124"/>
      <c r="P7364" s="124"/>
      <c r="Q7364" s="124"/>
      <c r="R7364" s="124"/>
      <c r="S7364" s="124"/>
    </row>
    <row r="7365" spans="13:19" x14ac:dyDescent="0.25">
      <c r="M7365" s="8"/>
      <c r="N7365" s="124"/>
      <c r="O7365" s="124"/>
      <c r="P7365" s="124"/>
      <c r="Q7365" s="124"/>
      <c r="R7365" s="124"/>
      <c r="S7365" s="124"/>
    </row>
    <row r="7366" spans="13:19" x14ac:dyDescent="0.25">
      <c r="M7366" s="8"/>
      <c r="N7366" s="124"/>
      <c r="O7366" s="124"/>
      <c r="P7366" s="124"/>
      <c r="Q7366" s="124"/>
      <c r="R7366" s="124"/>
      <c r="S7366" s="124"/>
    </row>
    <row r="7367" spans="13:19" x14ac:dyDescent="0.25">
      <c r="M7367" s="8"/>
      <c r="N7367" s="124"/>
      <c r="O7367" s="124"/>
      <c r="P7367" s="124"/>
      <c r="Q7367" s="124"/>
      <c r="R7367" s="124"/>
      <c r="S7367" s="124"/>
    </row>
    <row r="7368" spans="13:19" x14ac:dyDescent="0.25">
      <c r="M7368" s="8"/>
      <c r="N7368" s="124"/>
      <c r="O7368" s="124"/>
      <c r="P7368" s="124"/>
      <c r="Q7368" s="124"/>
      <c r="R7368" s="124"/>
      <c r="S7368" s="124"/>
    </row>
    <row r="7369" spans="13:19" x14ac:dyDescent="0.25">
      <c r="M7369" s="8"/>
      <c r="N7369" s="124"/>
      <c r="O7369" s="124"/>
      <c r="P7369" s="124"/>
      <c r="Q7369" s="124"/>
      <c r="R7369" s="124"/>
      <c r="S7369" s="124"/>
    </row>
    <row r="7370" spans="13:19" x14ac:dyDescent="0.25">
      <c r="M7370" s="8"/>
      <c r="N7370" s="124"/>
      <c r="O7370" s="124"/>
      <c r="P7370" s="124"/>
      <c r="Q7370" s="124"/>
      <c r="R7370" s="124"/>
      <c r="S7370" s="124"/>
    </row>
    <row r="7371" spans="13:19" x14ac:dyDescent="0.25">
      <c r="M7371" s="8"/>
      <c r="N7371" s="124"/>
      <c r="O7371" s="124"/>
      <c r="P7371" s="124"/>
      <c r="Q7371" s="124"/>
      <c r="R7371" s="124"/>
      <c r="S7371" s="124"/>
    </row>
    <row r="7372" spans="13:19" x14ac:dyDescent="0.25">
      <c r="M7372" s="8"/>
      <c r="N7372" s="124"/>
      <c r="O7372" s="124"/>
      <c r="P7372" s="124"/>
      <c r="Q7372" s="124"/>
      <c r="R7372" s="124"/>
      <c r="S7372" s="124"/>
    </row>
    <row r="7373" spans="13:19" x14ac:dyDescent="0.25">
      <c r="M7373" s="8"/>
      <c r="N7373" s="124"/>
      <c r="O7373" s="124"/>
      <c r="P7373" s="124"/>
      <c r="Q7373" s="124"/>
      <c r="R7373" s="124"/>
      <c r="S7373" s="124"/>
    </row>
    <row r="7374" spans="13:19" x14ac:dyDescent="0.25">
      <c r="M7374" s="8"/>
      <c r="N7374" s="124"/>
      <c r="O7374" s="124"/>
      <c r="P7374" s="124"/>
      <c r="Q7374" s="124"/>
      <c r="R7374" s="124"/>
      <c r="S7374" s="124"/>
    </row>
    <row r="7375" spans="13:19" x14ac:dyDescent="0.25">
      <c r="M7375" s="8"/>
      <c r="N7375" s="124"/>
      <c r="O7375" s="124"/>
      <c r="P7375" s="124"/>
      <c r="Q7375" s="124"/>
      <c r="R7375" s="124"/>
      <c r="S7375" s="124"/>
    </row>
    <row r="7376" spans="13:19" x14ac:dyDescent="0.25">
      <c r="M7376" s="8"/>
      <c r="N7376" s="124"/>
      <c r="O7376" s="124"/>
      <c r="P7376" s="124"/>
      <c r="Q7376" s="124"/>
      <c r="R7376" s="124"/>
      <c r="S7376" s="124"/>
    </row>
    <row r="7377" spans="13:19" x14ac:dyDescent="0.25">
      <c r="M7377" s="8"/>
      <c r="N7377" s="124"/>
      <c r="O7377" s="124"/>
      <c r="P7377" s="124"/>
      <c r="Q7377" s="124"/>
      <c r="R7377" s="124"/>
      <c r="S7377" s="124"/>
    </row>
    <row r="7378" spans="13:19" x14ac:dyDescent="0.25">
      <c r="M7378" s="8"/>
      <c r="N7378" s="124"/>
      <c r="O7378" s="124"/>
      <c r="P7378" s="124"/>
      <c r="Q7378" s="124"/>
      <c r="R7378" s="124"/>
      <c r="S7378" s="124"/>
    </row>
    <row r="7379" spans="13:19" x14ac:dyDescent="0.25">
      <c r="M7379" s="8"/>
      <c r="N7379" s="124"/>
      <c r="O7379" s="124"/>
      <c r="P7379" s="124"/>
      <c r="Q7379" s="124"/>
      <c r="R7379" s="124"/>
      <c r="S7379" s="124"/>
    </row>
    <row r="7380" spans="13:19" x14ac:dyDescent="0.25">
      <c r="M7380" s="8"/>
      <c r="N7380" s="124"/>
      <c r="O7380" s="124"/>
      <c r="P7380" s="124"/>
      <c r="Q7380" s="124"/>
      <c r="R7380" s="124"/>
      <c r="S7380" s="124"/>
    </row>
    <row r="7381" spans="13:19" x14ac:dyDescent="0.25">
      <c r="M7381" s="8"/>
      <c r="N7381" s="124"/>
      <c r="O7381" s="124"/>
      <c r="P7381" s="124"/>
      <c r="Q7381" s="124"/>
      <c r="R7381" s="124"/>
      <c r="S7381" s="124"/>
    </row>
    <row r="7382" spans="13:19" x14ac:dyDescent="0.25">
      <c r="M7382" s="8"/>
      <c r="N7382" s="124"/>
      <c r="O7382" s="124"/>
      <c r="P7382" s="124"/>
      <c r="Q7382" s="124"/>
      <c r="R7382" s="124"/>
      <c r="S7382" s="124"/>
    </row>
    <row r="7383" spans="13:19" x14ac:dyDescent="0.25">
      <c r="M7383" s="8"/>
      <c r="N7383" s="124"/>
      <c r="O7383" s="124"/>
      <c r="P7383" s="124"/>
      <c r="Q7383" s="124"/>
      <c r="R7383" s="124"/>
      <c r="S7383" s="124"/>
    </row>
    <row r="7384" spans="13:19" x14ac:dyDescent="0.25">
      <c r="M7384" s="8"/>
      <c r="N7384" s="124"/>
      <c r="O7384" s="124"/>
      <c r="P7384" s="124"/>
      <c r="Q7384" s="124"/>
      <c r="R7384" s="124"/>
      <c r="S7384" s="124"/>
    </row>
    <row r="7385" spans="13:19" x14ac:dyDescent="0.25">
      <c r="M7385" s="8"/>
      <c r="N7385" s="124"/>
      <c r="O7385" s="124"/>
      <c r="P7385" s="124"/>
      <c r="Q7385" s="124"/>
      <c r="R7385" s="124"/>
      <c r="S7385" s="124"/>
    </row>
    <row r="7386" spans="13:19" x14ac:dyDescent="0.25">
      <c r="M7386" s="8"/>
      <c r="N7386" s="124"/>
      <c r="O7386" s="124"/>
      <c r="P7386" s="124"/>
      <c r="Q7386" s="124"/>
      <c r="R7386" s="124"/>
      <c r="S7386" s="124"/>
    </row>
    <row r="7387" spans="13:19" x14ac:dyDescent="0.25">
      <c r="M7387" s="8"/>
      <c r="N7387" s="124"/>
      <c r="O7387" s="124"/>
      <c r="P7387" s="124"/>
      <c r="Q7387" s="124"/>
      <c r="R7387" s="124"/>
      <c r="S7387" s="124"/>
    </row>
    <row r="7388" spans="13:19" x14ac:dyDescent="0.25">
      <c r="M7388" s="8"/>
      <c r="N7388" s="124"/>
      <c r="O7388" s="124"/>
      <c r="P7388" s="124"/>
      <c r="Q7388" s="124"/>
      <c r="R7388" s="124"/>
      <c r="S7388" s="124"/>
    </row>
    <row r="7389" spans="13:19" x14ac:dyDescent="0.25">
      <c r="M7389" s="8"/>
      <c r="N7389" s="124"/>
      <c r="O7389" s="124"/>
      <c r="P7389" s="124"/>
      <c r="Q7389" s="124"/>
      <c r="R7389" s="124"/>
      <c r="S7389" s="124"/>
    </row>
    <row r="7390" spans="13:19" x14ac:dyDescent="0.25">
      <c r="M7390" s="8"/>
      <c r="N7390" s="124"/>
      <c r="O7390" s="124"/>
      <c r="P7390" s="124"/>
      <c r="Q7390" s="124"/>
      <c r="R7390" s="124"/>
      <c r="S7390" s="124"/>
    </row>
    <row r="7391" spans="13:19" x14ac:dyDescent="0.25">
      <c r="M7391" s="8"/>
      <c r="N7391" s="124"/>
      <c r="O7391" s="124"/>
      <c r="P7391" s="124"/>
      <c r="Q7391" s="124"/>
      <c r="R7391" s="124"/>
      <c r="S7391" s="124"/>
    </row>
    <row r="7392" spans="13:19" x14ac:dyDescent="0.25">
      <c r="M7392" s="8"/>
      <c r="N7392" s="124"/>
      <c r="O7392" s="124"/>
      <c r="P7392" s="124"/>
      <c r="Q7392" s="124"/>
      <c r="R7392" s="124"/>
      <c r="S7392" s="124"/>
    </row>
    <row r="7393" spans="13:19" x14ac:dyDescent="0.25">
      <c r="M7393" s="8"/>
      <c r="N7393" s="124"/>
      <c r="O7393" s="124"/>
      <c r="P7393" s="124"/>
      <c r="Q7393" s="124"/>
      <c r="R7393" s="124"/>
      <c r="S7393" s="124"/>
    </row>
    <row r="7394" spans="13:19" x14ac:dyDescent="0.25">
      <c r="M7394" s="8"/>
      <c r="N7394" s="124"/>
      <c r="O7394" s="124"/>
      <c r="P7394" s="124"/>
      <c r="Q7394" s="124"/>
      <c r="R7394" s="124"/>
      <c r="S7394" s="124"/>
    </row>
    <row r="7395" spans="13:19" x14ac:dyDescent="0.25">
      <c r="M7395" s="8"/>
      <c r="N7395" s="124"/>
      <c r="O7395" s="124"/>
      <c r="P7395" s="124"/>
      <c r="Q7395" s="124"/>
      <c r="R7395" s="124"/>
      <c r="S7395" s="124"/>
    </row>
    <row r="7396" spans="13:19" x14ac:dyDescent="0.25">
      <c r="M7396" s="8"/>
      <c r="N7396" s="124"/>
      <c r="O7396" s="124"/>
      <c r="P7396" s="124"/>
      <c r="Q7396" s="124"/>
      <c r="R7396" s="124"/>
      <c r="S7396" s="124"/>
    </row>
    <row r="7397" spans="13:19" x14ac:dyDescent="0.25">
      <c r="M7397" s="8"/>
      <c r="N7397" s="124"/>
      <c r="O7397" s="124"/>
      <c r="P7397" s="124"/>
      <c r="Q7397" s="124"/>
      <c r="R7397" s="124"/>
      <c r="S7397" s="124"/>
    </row>
    <row r="7398" spans="13:19" x14ac:dyDescent="0.25">
      <c r="M7398" s="8"/>
      <c r="N7398" s="124"/>
      <c r="O7398" s="124"/>
      <c r="P7398" s="124"/>
      <c r="Q7398" s="124"/>
      <c r="R7398" s="124"/>
      <c r="S7398" s="124"/>
    </row>
    <row r="7399" spans="13:19" x14ac:dyDescent="0.25">
      <c r="M7399" s="8"/>
      <c r="N7399" s="124"/>
      <c r="O7399" s="124"/>
      <c r="P7399" s="124"/>
      <c r="Q7399" s="124"/>
      <c r="R7399" s="124"/>
      <c r="S7399" s="124"/>
    </row>
    <row r="7400" spans="13:19" x14ac:dyDescent="0.25">
      <c r="M7400" s="8"/>
      <c r="N7400" s="124"/>
      <c r="O7400" s="124"/>
      <c r="P7400" s="124"/>
      <c r="Q7400" s="124"/>
      <c r="R7400" s="124"/>
      <c r="S7400" s="124"/>
    </row>
    <row r="7401" spans="13:19" x14ac:dyDescent="0.25">
      <c r="M7401" s="8"/>
      <c r="N7401" s="124"/>
      <c r="O7401" s="124"/>
      <c r="P7401" s="124"/>
      <c r="Q7401" s="124"/>
      <c r="R7401" s="124"/>
      <c r="S7401" s="124"/>
    </row>
    <row r="7402" spans="13:19" x14ac:dyDescent="0.25">
      <c r="M7402" s="8"/>
      <c r="N7402" s="124"/>
      <c r="O7402" s="124"/>
      <c r="P7402" s="124"/>
      <c r="Q7402" s="124"/>
      <c r="R7402" s="124"/>
      <c r="S7402" s="124"/>
    </row>
    <row r="7403" spans="13:19" x14ac:dyDescent="0.25">
      <c r="M7403" s="8"/>
      <c r="N7403" s="124"/>
      <c r="O7403" s="124"/>
      <c r="P7403" s="124"/>
      <c r="Q7403" s="124"/>
      <c r="R7403" s="124"/>
      <c r="S7403" s="124"/>
    </row>
    <row r="7404" spans="13:19" x14ac:dyDescent="0.25">
      <c r="M7404" s="8"/>
      <c r="N7404" s="124"/>
      <c r="O7404" s="124"/>
      <c r="P7404" s="124"/>
      <c r="Q7404" s="124"/>
      <c r="R7404" s="124"/>
      <c r="S7404" s="124"/>
    </row>
    <row r="7405" spans="13:19" x14ac:dyDescent="0.25">
      <c r="M7405" s="8"/>
      <c r="N7405" s="124"/>
      <c r="O7405" s="124"/>
      <c r="P7405" s="124"/>
      <c r="Q7405" s="124"/>
      <c r="R7405" s="124"/>
      <c r="S7405" s="124"/>
    </row>
    <row r="7406" spans="13:19" x14ac:dyDescent="0.25">
      <c r="M7406" s="8"/>
      <c r="N7406" s="124"/>
      <c r="O7406" s="124"/>
      <c r="P7406" s="124"/>
      <c r="Q7406" s="124"/>
      <c r="R7406" s="124"/>
      <c r="S7406" s="124"/>
    </row>
    <row r="7407" spans="13:19" x14ac:dyDescent="0.25">
      <c r="M7407" s="8"/>
      <c r="N7407" s="124"/>
      <c r="O7407" s="124"/>
      <c r="P7407" s="124"/>
      <c r="Q7407" s="124"/>
      <c r="R7407" s="124"/>
      <c r="S7407" s="124"/>
    </row>
    <row r="7408" spans="13:19" x14ac:dyDescent="0.25">
      <c r="M7408" s="8"/>
      <c r="N7408" s="124"/>
      <c r="O7408" s="124"/>
      <c r="P7408" s="124"/>
      <c r="Q7408" s="124"/>
      <c r="R7408" s="124"/>
      <c r="S7408" s="124"/>
    </row>
    <row r="7409" spans="13:19" x14ac:dyDescent="0.25">
      <c r="M7409" s="8"/>
      <c r="N7409" s="124"/>
      <c r="O7409" s="124"/>
      <c r="P7409" s="124"/>
      <c r="Q7409" s="124"/>
      <c r="R7409" s="124"/>
      <c r="S7409" s="124"/>
    </row>
    <row r="7410" spans="13:19" x14ac:dyDescent="0.25">
      <c r="M7410" s="8"/>
      <c r="N7410" s="124"/>
      <c r="O7410" s="124"/>
      <c r="P7410" s="124"/>
      <c r="Q7410" s="124"/>
      <c r="R7410" s="124"/>
      <c r="S7410" s="124"/>
    </row>
    <row r="7411" spans="13:19" x14ac:dyDescent="0.25">
      <c r="M7411" s="8"/>
      <c r="N7411" s="124"/>
      <c r="O7411" s="124"/>
      <c r="P7411" s="124"/>
      <c r="Q7411" s="124"/>
      <c r="R7411" s="124"/>
      <c r="S7411" s="124"/>
    </row>
    <row r="7412" spans="13:19" x14ac:dyDescent="0.25">
      <c r="M7412" s="8"/>
      <c r="N7412" s="124"/>
      <c r="O7412" s="124"/>
      <c r="P7412" s="124"/>
      <c r="Q7412" s="124"/>
      <c r="R7412" s="124"/>
      <c r="S7412" s="124"/>
    </row>
    <row r="7413" spans="13:19" x14ac:dyDescent="0.25">
      <c r="M7413" s="8"/>
      <c r="N7413" s="124"/>
      <c r="O7413" s="124"/>
      <c r="P7413" s="124"/>
      <c r="Q7413" s="124"/>
      <c r="R7413" s="124"/>
      <c r="S7413" s="124"/>
    </row>
    <row r="7414" spans="13:19" x14ac:dyDescent="0.25">
      <c r="M7414" s="8"/>
      <c r="N7414" s="124"/>
      <c r="O7414" s="124"/>
      <c r="P7414" s="124"/>
      <c r="Q7414" s="124"/>
      <c r="R7414" s="124"/>
      <c r="S7414" s="124"/>
    </row>
    <row r="7415" spans="13:19" x14ac:dyDescent="0.25">
      <c r="M7415" s="8"/>
      <c r="N7415" s="124"/>
      <c r="O7415" s="124"/>
      <c r="P7415" s="124"/>
      <c r="Q7415" s="124"/>
      <c r="R7415" s="124"/>
      <c r="S7415" s="124"/>
    </row>
    <row r="7416" spans="13:19" x14ac:dyDescent="0.25">
      <c r="M7416" s="8"/>
      <c r="N7416" s="124"/>
      <c r="O7416" s="124"/>
      <c r="P7416" s="124"/>
      <c r="Q7416" s="124"/>
      <c r="R7416" s="124"/>
      <c r="S7416" s="124"/>
    </row>
    <row r="7417" spans="13:19" x14ac:dyDescent="0.25">
      <c r="M7417" s="8"/>
      <c r="N7417" s="124"/>
      <c r="O7417" s="124"/>
      <c r="P7417" s="124"/>
      <c r="Q7417" s="124"/>
      <c r="R7417" s="124"/>
      <c r="S7417" s="124"/>
    </row>
    <row r="7418" spans="13:19" x14ac:dyDescent="0.25">
      <c r="M7418" s="8"/>
      <c r="N7418" s="124"/>
      <c r="O7418" s="124"/>
      <c r="P7418" s="124"/>
      <c r="Q7418" s="124"/>
      <c r="R7418" s="124"/>
      <c r="S7418" s="124"/>
    </row>
    <row r="7419" spans="13:19" x14ac:dyDescent="0.25">
      <c r="M7419" s="8"/>
      <c r="N7419" s="124"/>
      <c r="O7419" s="124"/>
      <c r="P7419" s="124"/>
      <c r="Q7419" s="124"/>
      <c r="R7419" s="124"/>
      <c r="S7419" s="124"/>
    </row>
    <row r="7420" spans="13:19" x14ac:dyDescent="0.25">
      <c r="M7420" s="8"/>
      <c r="N7420" s="124"/>
      <c r="O7420" s="124"/>
      <c r="P7420" s="124"/>
      <c r="Q7420" s="124"/>
      <c r="R7420" s="124"/>
      <c r="S7420" s="124"/>
    </row>
    <row r="7421" spans="13:19" x14ac:dyDescent="0.25">
      <c r="M7421" s="8"/>
      <c r="N7421" s="124"/>
      <c r="O7421" s="124"/>
      <c r="P7421" s="124"/>
      <c r="Q7421" s="124"/>
      <c r="R7421" s="124"/>
      <c r="S7421" s="124"/>
    </row>
    <row r="7422" spans="13:19" x14ac:dyDescent="0.25">
      <c r="M7422" s="8"/>
      <c r="N7422" s="124"/>
      <c r="O7422" s="124"/>
      <c r="P7422" s="124"/>
      <c r="Q7422" s="124"/>
      <c r="R7422" s="124"/>
      <c r="S7422" s="124"/>
    </row>
    <row r="7423" spans="13:19" x14ac:dyDescent="0.25">
      <c r="M7423" s="8"/>
      <c r="N7423" s="124"/>
      <c r="O7423" s="124"/>
      <c r="P7423" s="124"/>
      <c r="Q7423" s="124"/>
      <c r="R7423" s="124"/>
      <c r="S7423" s="124"/>
    </row>
    <row r="7424" spans="13:19" x14ac:dyDescent="0.25">
      <c r="M7424" s="8"/>
      <c r="N7424" s="124"/>
      <c r="O7424" s="124"/>
      <c r="P7424" s="124"/>
      <c r="Q7424" s="124"/>
      <c r="R7424" s="124"/>
      <c r="S7424" s="124"/>
    </row>
    <row r="7425" spans="13:19" x14ac:dyDescent="0.25">
      <c r="M7425" s="8"/>
      <c r="N7425" s="124"/>
      <c r="O7425" s="124"/>
      <c r="P7425" s="124"/>
      <c r="Q7425" s="124"/>
      <c r="R7425" s="124"/>
      <c r="S7425" s="124"/>
    </row>
    <row r="7426" spans="13:19" x14ac:dyDescent="0.25">
      <c r="M7426" s="8"/>
      <c r="N7426" s="124"/>
      <c r="O7426" s="124"/>
      <c r="P7426" s="124"/>
      <c r="Q7426" s="124"/>
      <c r="R7426" s="124"/>
      <c r="S7426" s="124"/>
    </row>
    <row r="7427" spans="13:19" x14ac:dyDescent="0.25">
      <c r="M7427" s="8"/>
      <c r="N7427" s="124"/>
      <c r="O7427" s="124"/>
      <c r="P7427" s="124"/>
      <c r="Q7427" s="124"/>
      <c r="R7427" s="124"/>
      <c r="S7427" s="124"/>
    </row>
    <row r="7428" spans="13:19" x14ac:dyDescent="0.25">
      <c r="M7428" s="8"/>
      <c r="N7428" s="124"/>
      <c r="O7428" s="124"/>
      <c r="P7428" s="124"/>
      <c r="Q7428" s="124"/>
      <c r="R7428" s="124"/>
      <c r="S7428" s="124"/>
    </row>
    <row r="7429" spans="13:19" x14ac:dyDescent="0.25">
      <c r="M7429" s="8"/>
      <c r="N7429" s="124"/>
      <c r="O7429" s="124"/>
      <c r="P7429" s="124"/>
      <c r="Q7429" s="124"/>
      <c r="R7429" s="124"/>
      <c r="S7429" s="124"/>
    </row>
    <row r="7430" spans="13:19" x14ac:dyDescent="0.25">
      <c r="M7430" s="8"/>
      <c r="N7430" s="124"/>
      <c r="O7430" s="124"/>
      <c r="P7430" s="124"/>
      <c r="Q7430" s="124"/>
      <c r="R7430" s="124"/>
      <c r="S7430" s="124"/>
    </row>
    <row r="7431" spans="13:19" x14ac:dyDescent="0.25">
      <c r="M7431" s="8"/>
      <c r="N7431" s="124"/>
      <c r="O7431" s="124"/>
      <c r="P7431" s="124"/>
      <c r="Q7431" s="124"/>
      <c r="R7431" s="124"/>
      <c r="S7431" s="124"/>
    </row>
    <row r="7432" spans="13:19" x14ac:dyDescent="0.25">
      <c r="M7432" s="8"/>
      <c r="N7432" s="124"/>
      <c r="O7432" s="124"/>
      <c r="P7432" s="124"/>
      <c r="Q7432" s="124"/>
      <c r="R7432" s="124"/>
      <c r="S7432" s="124"/>
    </row>
    <row r="7433" spans="13:19" x14ac:dyDescent="0.25">
      <c r="M7433" s="8"/>
      <c r="N7433" s="124"/>
      <c r="O7433" s="124"/>
      <c r="P7433" s="124"/>
      <c r="Q7433" s="124"/>
      <c r="R7433" s="124"/>
      <c r="S7433" s="124"/>
    </row>
    <row r="7434" spans="13:19" x14ac:dyDescent="0.25">
      <c r="M7434" s="8"/>
      <c r="N7434" s="124"/>
      <c r="O7434" s="124"/>
      <c r="P7434" s="124"/>
      <c r="Q7434" s="124"/>
      <c r="R7434" s="124"/>
      <c r="S7434" s="124"/>
    </row>
    <row r="7435" spans="13:19" x14ac:dyDescent="0.25">
      <c r="M7435" s="8"/>
      <c r="N7435" s="124"/>
      <c r="O7435" s="124"/>
      <c r="P7435" s="124"/>
      <c r="Q7435" s="124"/>
      <c r="R7435" s="124"/>
      <c r="S7435" s="124"/>
    </row>
    <row r="7436" spans="13:19" x14ac:dyDescent="0.25">
      <c r="M7436" s="8"/>
      <c r="N7436" s="124"/>
      <c r="O7436" s="124"/>
      <c r="P7436" s="124"/>
      <c r="Q7436" s="124"/>
      <c r="R7436" s="124"/>
      <c r="S7436" s="124"/>
    </row>
    <row r="7437" spans="13:19" x14ac:dyDescent="0.25">
      <c r="M7437" s="8"/>
      <c r="N7437" s="124"/>
      <c r="O7437" s="124"/>
      <c r="P7437" s="124"/>
      <c r="Q7437" s="124"/>
      <c r="R7437" s="124"/>
      <c r="S7437" s="124"/>
    </row>
    <row r="7438" spans="13:19" x14ac:dyDescent="0.25">
      <c r="M7438" s="8"/>
      <c r="N7438" s="124"/>
      <c r="O7438" s="124"/>
      <c r="P7438" s="124"/>
      <c r="Q7438" s="124"/>
      <c r="R7438" s="124"/>
      <c r="S7438" s="124"/>
    </row>
    <row r="7439" spans="13:19" x14ac:dyDescent="0.25">
      <c r="M7439" s="8"/>
      <c r="N7439" s="124"/>
      <c r="O7439" s="124"/>
      <c r="P7439" s="124"/>
      <c r="Q7439" s="124"/>
      <c r="R7439" s="124"/>
      <c r="S7439" s="124"/>
    </row>
    <row r="7440" spans="13:19" x14ac:dyDescent="0.25">
      <c r="M7440" s="8"/>
      <c r="N7440" s="124"/>
      <c r="O7440" s="124"/>
      <c r="P7440" s="124"/>
      <c r="Q7440" s="124"/>
      <c r="R7440" s="124"/>
      <c r="S7440" s="124"/>
    </row>
    <row r="7441" spans="13:19" x14ac:dyDescent="0.25">
      <c r="M7441" s="8"/>
      <c r="N7441" s="124"/>
      <c r="O7441" s="124"/>
      <c r="P7441" s="124"/>
      <c r="Q7441" s="124"/>
      <c r="R7441" s="124"/>
      <c r="S7441" s="124"/>
    </row>
    <row r="7442" spans="13:19" x14ac:dyDescent="0.25">
      <c r="M7442" s="8"/>
      <c r="N7442" s="124"/>
      <c r="O7442" s="124"/>
      <c r="P7442" s="124"/>
      <c r="Q7442" s="124"/>
      <c r="R7442" s="124"/>
      <c r="S7442" s="124"/>
    </row>
    <row r="7443" spans="13:19" x14ac:dyDescent="0.25">
      <c r="M7443" s="8"/>
      <c r="N7443" s="124"/>
      <c r="O7443" s="124"/>
      <c r="P7443" s="124"/>
      <c r="Q7443" s="124"/>
      <c r="R7443" s="124"/>
      <c r="S7443" s="124"/>
    </row>
    <row r="7444" spans="13:19" x14ac:dyDescent="0.25">
      <c r="M7444" s="8"/>
      <c r="N7444" s="124"/>
      <c r="O7444" s="124"/>
      <c r="P7444" s="124"/>
      <c r="Q7444" s="124"/>
      <c r="R7444" s="124"/>
      <c r="S7444" s="124"/>
    </row>
    <row r="7445" spans="13:19" x14ac:dyDescent="0.25">
      <c r="M7445" s="8"/>
      <c r="N7445" s="124"/>
      <c r="O7445" s="124"/>
      <c r="P7445" s="124"/>
      <c r="Q7445" s="124"/>
      <c r="R7445" s="124"/>
      <c r="S7445" s="124"/>
    </row>
    <row r="7446" spans="13:19" x14ac:dyDescent="0.25">
      <c r="M7446" s="8"/>
      <c r="N7446" s="124"/>
      <c r="O7446" s="124"/>
      <c r="P7446" s="124"/>
      <c r="Q7446" s="124"/>
      <c r="R7446" s="124"/>
      <c r="S7446" s="124"/>
    </row>
    <row r="7447" spans="13:19" x14ac:dyDescent="0.25">
      <c r="M7447" s="8"/>
      <c r="N7447" s="124"/>
      <c r="O7447" s="124"/>
      <c r="P7447" s="124"/>
      <c r="Q7447" s="124"/>
      <c r="R7447" s="124"/>
      <c r="S7447" s="124"/>
    </row>
    <row r="7448" spans="13:19" x14ac:dyDescent="0.25">
      <c r="M7448" s="8"/>
      <c r="N7448" s="124"/>
      <c r="O7448" s="124"/>
      <c r="P7448" s="124"/>
      <c r="Q7448" s="124"/>
      <c r="R7448" s="124"/>
      <c r="S7448" s="124"/>
    </row>
    <row r="7449" spans="13:19" x14ac:dyDescent="0.25">
      <c r="M7449" s="8"/>
      <c r="N7449" s="124"/>
      <c r="O7449" s="124"/>
      <c r="P7449" s="124"/>
      <c r="Q7449" s="124"/>
      <c r="R7449" s="124"/>
      <c r="S7449" s="124"/>
    </row>
    <row r="7450" spans="13:19" x14ac:dyDescent="0.25">
      <c r="M7450" s="8"/>
      <c r="N7450" s="124"/>
      <c r="O7450" s="124"/>
      <c r="P7450" s="124"/>
      <c r="Q7450" s="124"/>
      <c r="R7450" s="124"/>
      <c r="S7450" s="124"/>
    </row>
    <row r="7451" spans="13:19" x14ac:dyDescent="0.25">
      <c r="M7451" s="8"/>
      <c r="N7451" s="124"/>
      <c r="O7451" s="124"/>
      <c r="P7451" s="124"/>
      <c r="Q7451" s="124"/>
      <c r="R7451" s="124"/>
      <c r="S7451" s="124"/>
    </row>
    <row r="7452" spans="13:19" x14ac:dyDescent="0.25">
      <c r="M7452" s="8"/>
      <c r="N7452" s="124"/>
      <c r="O7452" s="124"/>
      <c r="P7452" s="124"/>
      <c r="Q7452" s="124"/>
      <c r="R7452" s="124"/>
      <c r="S7452" s="124"/>
    </row>
    <row r="7453" spans="13:19" x14ac:dyDescent="0.25">
      <c r="M7453" s="8"/>
      <c r="N7453" s="124"/>
      <c r="O7453" s="124"/>
      <c r="P7453" s="124"/>
      <c r="Q7453" s="124"/>
      <c r="R7453" s="124"/>
      <c r="S7453" s="124"/>
    </row>
    <row r="7454" spans="13:19" x14ac:dyDescent="0.25">
      <c r="M7454" s="8"/>
      <c r="N7454" s="124"/>
      <c r="O7454" s="124"/>
      <c r="P7454" s="124"/>
      <c r="Q7454" s="124"/>
      <c r="R7454" s="124"/>
      <c r="S7454" s="124"/>
    </row>
    <row r="7455" spans="13:19" x14ac:dyDescent="0.25">
      <c r="M7455" s="8"/>
      <c r="N7455" s="124"/>
      <c r="O7455" s="124"/>
      <c r="P7455" s="124"/>
      <c r="Q7455" s="124"/>
      <c r="R7455" s="124"/>
      <c r="S7455" s="124"/>
    </row>
    <row r="7456" spans="13:19" x14ac:dyDescent="0.25">
      <c r="M7456" s="8"/>
      <c r="N7456" s="124"/>
      <c r="O7456" s="124"/>
      <c r="P7456" s="124"/>
      <c r="Q7456" s="124"/>
      <c r="R7456" s="124"/>
      <c r="S7456" s="124"/>
    </row>
    <row r="7457" spans="13:19" x14ac:dyDescent="0.25">
      <c r="M7457" s="8"/>
      <c r="N7457" s="124"/>
      <c r="O7457" s="124"/>
      <c r="P7457" s="124"/>
      <c r="Q7457" s="124"/>
      <c r="R7457" s="124"/>
      <c r="S7457" s="124"/>
    </row>
    <row r="7458" spans="13:19" x14ac:dyDescent="0.25">
      <c r="M7458" s="8"/>
      <c r="N7458" s="124"/>
      <c r="O7458" s="124"/>
      <c r="P7458" s="124"/>
      <c r="Q7458" s="124"/>
      <c r="R7458" s="124"/>
      <c r="S7458" s="124"/>
    </row>
    <row r="7459" spans="13:19" x14ac:dyDescent="0.25">
      <c r="M7459" s="8"/>
      <c r="N7459" s="124"/>
      <c r="O7459" s="124"/>
      <c r="P7459" s="124"/>
      <c r="Q7459" s="124"/>
      <c r="R7459" s="124"/>
      <c r="S7459" s="124"/>
    </row>
    <row r="7460" spans="13:19" x14ac:dyDescent="0.25">
      <c r="M7460" s="8"/>
      <c r="N7460" s="124"/>
      <c r="O7460" s="124"/>
      <c r="P7460" s="124"/>
      <c r="Q7460" s="124"/>
      <c r="R7460" s="124"/>
      <c r="S7460" s="124"/>
    </row>
    <row r="7461" spans="13:19" x14ac:dyDescent="0.25">
      <c r="M7461" s="8"/>
      <c r="N7461" s="124"/>
      <c r="O7461" s="124"/>
      <c r="P7461" s="124"/>
      <c r="Q7461" s="124"/>
      <c r="R7461" s="124"/>
      <c r="S7461" s="124"/>
    </row>
    <row r="7462" spans="13:19" x14ac:dyDescent="0.25">
      <c r="M7462" s="8"/>
      <c r="N7462" s="124"/>
      <c r="O7462" s="124"/>
      <c r="P7462" s="124"/>
      <c r="Q7462" s="124"/>
      <c r="R7462" s="124"/>
      <c r="S7462" s="124"/>
    </row>
    <row r="7463" spans="13:19" x14ac:dyDescent="0.25">
      <c r="M7463" s="8"/>
      <c r="N7463" s="124"/>
      <c r="O7463" s="124"/>
      <c r="P7463" s="124"/>
      <c r="Q7463" s="124"/>
      <c r="R7463" s="124"/>
      <c r="S7463" s="124"/>
    </row>
    <row r="7464" spans="13:19" x14ac:dyDescent="0.25">
      <c r="M7464" s="8"/>
      <c r="N7464" s="124"/>
      <c r="O7464" s="124"/>
      <c r="P7464" s="124"/>
      <c r="Q7464" s="124"/>
      <c r="R7464" s="124"/>
      <c r="S7464" s="124"/>
    </row>
    <row r="7465" spans="13:19" x14ac:dyDescent="0.25">
      <c r="M7465" s="8"/>
      <c r="N7465" s="124"/>
      <c r="O7465" s="124"/>
      <c r="P7465" s="124"/>
      <c r="Q7465" s="124"/>
      <c r="R7465" s="124"/>
      <c r="S7465" s="124"/>
    </row>
    <row r="7466" spans="13:19" x14ac:dyDescent="0.25">
      <c r="M7466" s="8"/>
      <c r="N7466" s="124"/>
      <c r="O7466" s="124"/>
      <c r="P7466" s="124"/>
      <c r="Q7466" s="124"/>
      <c r="R7466" s="124"/>
      <c r="S7466" s="124"/>
    </row>
    <row r="7467" spans="13:19" x14ac:dyDescent="0.25">
      <c r="M7467" s="8"/>
      <c r="N7467" s="124"/>
      <c r="O7467" s="124"/>
      <c r="P7467" s="124"/>
      <c r="Q7467" s="124"/>
      <c r="R7467" s="124"/>
      <c r="S7467" s="124"/>
    </row>
    <row r="7468" spans="13:19" x14ac:dyDescent="0.25">
      <c r="M7468" s="8"/>
      <c r="N7468" s="124"/>
      <c r="O7468" s="124"/>
      <c r="P7468" s="124"/>
      <c r="Q7468" s="124"/>
      <c r="R7468" s="124"/>
      <c r="S7468" s="124"/>
    </row>
    <row r="7469" spans="13:19" x14ac:dyDescent="0.25">
      <c r="M7469" s="8"/>
      <c r="N7469" s="124"/>
      <c r="O7469" s="124"/>
      <c r="P7469" s="124"/>
      <c r="Q7469" s="124"/>
      <c r="R7469" s="124"/>
      <c r="S7469" s="124"/>
    </row>
    <row r="7470" spans="13:19" x14ac:dyDescent="0.25">
      <c r="M7470" s="8"/>
      <c r="N7470" s="124"/>
      <c r="O7470" s="124"/>
      <c r="P7470" s="124"/>
      <c r="Q7470" s="124"/>
      <c r="R7470" s="124"/>
      <c r="S7470" s="124"/>
    </row>
    <row r="7471" spans="13:19" x14ac:dyDescent="0.25">
      <c r="M7471" s="8"/>
      <c r="N7471" s="124"/>
      <c r="O7471" s="124"/>
      <c r="P7471" s="124"/>
      <c r="Q7471" s="124"/>
      <c r="R7471" s="124"/>
      <c r="S7471" s="124"/>
    </row>
    <row r="7472" spans="13:19" x14ac:dyDescent="0.25">
      <c r="M7472" s="8"/>
      <c r="N7472" s="124"/>
      <c r="O7472" s="124"/>
      <c r="P7472" s="124"/>
      <c r="Q7472" s="124"/>
      <c r="R7472" s="124"/>
      <c r="S7472" s="124"/>
    </row>
    <row r="7473" spans="13:19" x14ac:dyDescent="0.25">
      <c r="M7473" s="8"/>
      <c r="N7473" s="124"/>
      <c r="O7473" s="124"/>
      <c r="P7473" s="124"/>
      <c r="Q7473" s="124"/>
      <c r="R7473" s="124"/>
      <c r="S7473" s="124"/>
    </row>
    <row r="7474" spans="13:19" x14ac:dyDescent="0.25">
      <c r="M7474" s="8"/>
      <c r="N7474" s="124"/>
      <c r="O7474" s="124"/>
      <c r="P7474" s="124"/>
      <c r="Q7474" s="124"/>
      <c r="R7474" s="124"/>
      <c r="S7474" s="124"/>
    </row>
    <row r="7475" spans="13:19" x14ac:dyDescent="0.25">
      <c r="M7475" s="8"/>
      <c r="N7475" s="124"/>
      <c r="O7475" s="124"/>
      <c r="P7475" s="124"/>
      <c r="Q7475" s="124"/>
      <c r="R7475" s="124"/>
      <c r="S7475" s="124"/>
    </row>
    <row r="7476" spans="13:19" x14ac:dyDescent="0.25">
      <c r="M7476" s="8"/>
      <c r="N7476" s="124"/>
      <c r="O7476" s="124"/>
      <c r="P7476" s="124"/>
      <c r="Q7476" s="124"/>
      <c r="R7476" s="124"/>
      <c r="S7476" s="124"/>
    </row>
    <row r="7477" spans="13:19" x14ac:dyDescent="0.25">
      <c r="M7477" s="8"/>
      <c r="N7477" s="124"/>
      <c r="O7477" s="124"/>
      <c r="P7477" s="124"/>
      <c r="Q7477" s="124"/>
      <c r="R7477" s="124"/>
      <c r="S7477" s="124"/>
    </row>
    <row r="7478" spans="13:19" x14ac:dyDescent="0.25">
      <c r="M7478" s="8"/>
      <c r="N7478" s="124"/>
      <c r="O7478" s="124"/>
      <c r="P7478" s="124"/>
      <c r="Q7478" s="124"/>
      <c r="R7478" s="124"/>
      <c r="S7478" s="124"/>
    </row>
    <row r="7479" spans="13:19" x14ac:dyDescent="0.25">
      <c r="M7479" s="8"/>
      <c r="N7479" s="124"/>
      <c r="O7479" s="124"/>
      <c r="P7479" s="124"/>
      <c r="Q7479" s="124"/>
      <c r="R7479" s="124"/>
      <c r="S7479" s="124"/>
    </row>
    <row r="7480" spans="13:19" x14ac:dyDescent="0.25">
      <c r="M7480" s="8"/>
      <c r="N7480" s="124"/>
      <c r="O7480" s="124"/>
      <c r="P7480" s="124"/>
      <c r="Q7480" s="124"/>
      <c r="R7480" s="124"/>
      <c r="S7480" s="124"/>
    </row>
    <row r="7481" spans="13:19" x14ac:dyDescent="0.25">
      <c r="M7481" s="8"/>
      <c r="N7481" s="124"/>
      <c r="O7481" s="124"/>
      <c r="P7481" s="124"/>
      <c r="Q7481" s="124"/>
      <c r="R7481" s="124"/>
      <c r="S7481" s="124"/>
    </row>
    <row r="7482" spans="13:19" x14ac:dyDescent="0.25">
      <c r="M7482" s="8"/>
      <c r="N7482" s="124"/>
      <c r="O7482" s="124"/>
      <c r="P7482" s="124"/>
      <c r="Q7482" s="124"/>
      <c r="R7482" s="124"/>
      <c r="S7482" s="124"/>
    </row>
    <row r="7483" spans="13:19" x14ac:dyDescent="0.25">
      <c r="M7483" s="8"/>
      <c r="N7483" s="124"/>
      <c r="O7483" s="124"/>
      <c r="P7483" s="124"/>
      <c r="Q7483" s="124"/>
      <c r="R7483" s="124"/>
      <c r="S7483" s="124"/>
    </row>
    <row r="7484" spans="13:19" x14ac:dyDescent="0.25">
      <c r="M7484" s="8"/>
      <c r="N7484" s="124"/>
      <c r="O7484" s="124"/>
      <c r="P7484" s="124"/>
      <c r="Q7484" s="124"/>
      <c r="R7484" s="124"/>
      <c r="S7484" s="124"/>
    </row>
    <row r="7485" spans="13:19" x14ac:dyDescent="0.25">
      <c r="M7485" s="8"/>
      <c r="N7485" s="124"/>
      <c r="O7485" s="124"/>
      <c r="P7485" s="124"/>
      <c r="Q7485" s="124"/>
      <c r="R7485" s="124"/>
      <c r="S7485" s="124"/>
    </row>
    <row r="7486" spans="13:19" x14ac:dyDescent="0.25">
      <c r="M7486" s="8"/>
      <c r="N7486" s="124"/>
      <c r="O7486" s="124"/>
      <c r="P7486" s="124"/>
      <c r="Q7486" s="124"/>
      <c r="R7486" s="124"/>
      <c r="S7486" s="124"/>
    </row>
    <row r="7487" spans="13:19" x14ac:dyDescent="0.25">
      <c r="M7487" s="8"/>
      <c r="N7487" s="124"/>
      <c r="O7487" s="124"/>
      <c r="P7487" s="124"/>
      <c r="Q7487" s="124"/>
      <c r="R7487" s="124"/>
      <c r="S7487" s="124"/>
    </row>
    <row r="7488" spans="13:19" x14ac:dyDescent="0.25">
      <c r="M7488" s="8"/>
      <c r="N7488" s="124"/>
      <c r="O7488" s="124"/>
      <c r="P7488" s="124"/>
      <c r="Q7488" s="124"/>
      <c r="R7488" s="124"/>
      <c r="S7488" s="124"/>
    </row>
    <row r="7489" spans="13:19" x14ac:dyDescent="0.25">
      <c r="M7489" s="8"/>
      <c r="N7489" s="124"/>
      <c r="O7489" s="124"/>
      <c r="P7489" s="124"/>
      <c r="Q7489" s="124"/>
      <c r="R7489" s="124"/>
      <c r="S7489" s="124"/>
    </row>
    <row r="7490" spans="13:19" x14ac:dyDescent="0.25">
      <c r="M7490" s="8"/>
      <c r="N7490" s="124"/>
      <c r="O7490" s="124"/>
      <c r="P7490" s="124"/>
      <c r="Q7490" s="124"/>
      <c r="R7490" s="124"/>
      <c r="S7490" s="124"/>
    </row>
    <row r="7491" spans="13:19" x14ac:dyDescent="0.25">
      <c r="M7491" s="8"/>
      <c r="N7491" s="124"/>
      <c r="O7491" s="124"/>
      <c r="P7491" s="124"/>
      <c r="Q7491" s="124"/>
      <c r="R7491" s="124"/>
      <c r="S7491" s="124"/>
    </row>
    <row r="7492" spans="13:19" x14ac:dyDescent="0.25">
      <c r="M7492" s="8"/>
      <c r="N7492" s="124"/>
      <c r="O7492" s="124"/>
      <c r="P7492" s="124"/>
      <c r="Q7492" s="124"/>
      <c r="R7492" s="124"/>
      <c r="S7492" s="124"/>
    </row>
    <row r="7493" spans="13:19" x14ac:dyDescent="0.25">
      <c r="M7493" s="8"/>
      <c r="N7493" s="124"/>
      <c r="O7493" s="124"/>
      <c r="P7493" s="124"/>
      <c r="Q7493" s="124"/>
      <c r="R7493" s="124"/>
      <c r="S7493" s="124"/>
    </row>
    <row r="7494" spans="13:19" x14ac:dyDescent="0.25">
      <c r="M7494" s="8"/>
      <c r="N7494" s="124"/>
      <c r="O7494" s="124"/>
      <c r="P7494" s="124"/>
      <c r="Q7494" s="124"/>
      <c r="R7494" s="124"/>
      <c r="S7494" s="124"/>
    </row>
    <row r="7495" spans="13:19" x14ac:dyDescent="0.25">
      <c r="M7495" s="8"/>
      <c r="N7495" s="124"/>
      <c r="O7495" s="124"/>
      <c r="P7495" s="124"/>
      <c r="Q7495" s="124"/>
      <c r="R7495" s="124"/>
      <c r="S7495" s="124"/>
    </row>
    <row r="7496" spans="13:19" x14ac:dyDescent="0.25">
      <c r="M7496" s="8"/>
      <c r="N7496" s="124"/>
      <c r="O7496" s="124"/>
      <c r="P7496" s="124"/>
      <c r="Q7496" s="124"/>
      <c r="R7496" s="124"/>
      <c r="S7496" s="124"/>
    </row>
    <row r="7497" spans="13:19" x14ac:dyDescent="0.25">
      <c r="M7497" s="8"/>
      <c r="N7497" s="124"/>
      <c r="O7497" s="124"/>
      <c r="P7497" s="124"/>
      <c r="Q7497" s="124"/>
      <c r="R7497" s="124"/>
      <c r="S7497" s="124"/>
    </row>
    <row r="7498" spans="13:19" x14ac:dyDescent="0.25">
      <c r="M7498" s="8"/>
      <c r="N7498" s="124"/>
      <c r="O7498" s="124"/>
      <c r="P7498" s="124"/>
      <c r="Q7498" s="124"/>
      <c r="R7498" s="124"/>
      <c r="S7498" s="124"/>
    </row>
    <row r="7499" spans="13:19" x14ac:dyDescent="0.25">
      <c r="M7499" s="8"/>
      <c r="N7499" s="124"/>
      <c r="O7499" s="124"/>
      <c r="P7499" s="124"/>
      <c r="Q7499" s="124"/>
      <c r="R7499" s="124"/>
      <c r="S7499" s="124"/>
    </row>
    <row r="7500" spans="13:19" x14ac:dyDescent="0.25">
      <c r="M7500" s="8"/>
      <c r="N7500" s="124"/>
      <c r="O7500" s="124"/>
      <c r="P7500" s="124"/>
      <c r="Q7500" s="124"/>
      <c r="R7500" s="124"/>
      <c r="S7500" s="124"/>
    </row>
    <row r="7501" spans="13:19" x14ac:dyDescent="0.25">
      <c r="M7501" s="8"/>
      <c r="N7501" s="124"/>
      <c r="O7501" s="124"/>
      <c r="P7501" s="124"/>
      <c r="Q7501" s="124"/>
      <c r="R7501" s="124"/>
      <c r="S7501" s="124"/>
    </row>
    <row r="7502" spans="13:19" x14ac:dyDescent="0.25">
      <c r="M7502" s="8"/>
      <c r="N7502" s="124"/>
      <c r="O7502" s="124"/>
      <c r="P7502" s="124"/>
      <c r="Q7502" s="124"/>
      <c r="R7502" s="124"/>
      <c r="S7502" s="124"/>
    </row>
    <row r="7503" spans="13:19" x14ac:dyDescent="0.25">
      <c r="M7503" s="8"/>
      <c r="N7503" s="124"/>
      <c r="O7503" s="124"/>
      <c r="P7503" s="124"/>
      <c r="Q7503" s="124"/>
      <c r="R7503" s="124"/>
      <c r="S7503" s="124"/>
    </row>
    <row r="7504" spans="13:19" x14ac:dyDescent="0.25">
      <c r="M7504" s="8"/>
      <c r="N7504" s="124"/>
      <c r="O7504" s="124"/>
      <c r="P7504" s="124"/>
      <c r="Q7504" s="124"/>
      <c r="R7504" s="124"/>
      <c r="S7504" s="124"/>
    </row>
    <row r="7505" spans="13:19" x14ac:dyDescent="0.25">
      <c r="M7505" s="8"/>
      <c r="N7505" s="124"/>
      <c r="O7505" s="124"/>
      <c r="P7505" s="124"/>
      <c r="Q7505" s="124"/>
      <c r="R7505" s="124"/>
      <c r="S7505" s="124"/>
    </row>
    <row r="7506" spans="13:19" x14ac:dyDescent="0.25">
      <c r="M7506" s="8"/>
      <c r="N7506" s="124"/>
      <c r="O7506" s="124"/>
      <c r="P7506" s="124"/>
      <c r="Q7506" s="124"/>
      <c r="R7506" s="124"/>
      <c r="S7506" s="124"/>
    </row>
    <row r="7507" spans="13:19" x14ac:dyDescent="0.25">
      <c r="M7507" s="8"/>
      <c r="N7507" s="124"/>
      <c r="O7507" s="124"/>
      <c r="P7507" s="124"/>
      <c r="Q7507" s="124"/>
      <c r="R7507" s="124"/>
      <c r="S7507" s="124"/>
    </row>
    <row r="7508" spans="13:19" x14ac:dyDescent="0.25">
      <c r="M7508" s="8"/>
      <c r="N7508" s="124"/>
      <c r="O7508" s="124"/>
      <c r="P7508" s="124"/>
      <c r="Q7508" s="124"/>
      <c r="R7508" s="124"/>
      <c r="S7508" s="124"/>
    </row>
    <row r="7509" spans="13:19" x14ac:dyDescent="0.25">
      <c r="M7509" s="8"/>
      <c r="N7509" s="124"/>
      <c r="O7509" s="124"/>
      <c r="P7509" s="124"/>
      <c r="Q7509" s="124"/>
      <c r="R7509" s="124"/>
      <c r="S7509" s="124"/>
    </row>
    <row r="7510" spans="13:19" x14ac:dyDescent="0.25">
      <c r="M7510" s="8"/>
      <c r="N7510" s="124"/>
      <c r="O7510" s="124"/>
      <c r="P7510" s="124"/>
      <c r="Q7510" s="124"/>
      <c r="R7510" s="124"/>
      <c r="S7510" s="124"/>
    </row>
    <row r="7511" spans="13:19" x14ac:dyDescent="0.25">
      <c r="M7511" s="8"/>
      <c r="N7511" s="124"/>
      <c r="O7511" s="124"/>
      <c r="P7511" s="124"/>
      <c r="Q7511" s="124"/>
      <c r="R7511" s="124"/>
      <c r="S7511" s="124"/>
    </row>
    <row r="7512" spans="13:19" x14ac:dyDescent="0.25">
      <c r="M7512" s="8"/>
      <c r="N7512" s="124"/>
      <c r="O7512" s="124"/>
      <c r="P7512" s="124"/>
      <c r="Q7512" s="124"/>
      <c r="R7512" s="124"/>
      <c r="S7512" s="124"/>
    </row>
    <row r="7513" spans="13:19" x14ac:dyDescent="0.25">
      <c r="M7513" s="8"/>
      <c r="N7513" s="124"/>
      <c r="O7513" s="124"/>
      <c r="P7513" s="124"/>
      <c r="Q7513" s="124"/>
      <c r="R7513" s="124"/>
      <c r="S7513" s="124"/>
    </row>
    <row r="7514" spans="13:19" x14ac:dyDescent="0.25">
      <c r="M7514" s="8"/>
      <c r="N7514" s="124"/>
      <c r="O7514" s="124"/>
      <c r="P7514" s="124"/>
      <c r="Q7514" s="124"/>
      <c r="R7514" s="124"/>
      <c r="S7514" s="124"/>
    </row>
    <row r="7515" spans="13:19" x14ac:dyDescent="0.25">
      <c r="M7515" s="8"/>
      <c r="N7515" s="124"/>
      <c r="O7515" s="124"/>
      <c r="P7515" s="124"/>
      <c r="Q7515" s="124"/>
      <c r="R7515" s="124"/>
      <c r="S7515" s="124"/>
    </row>
    <row r="7516" spans="13:19" x14ac:dyDescent="0.25">
      <c r="M7516" s="8"/>
      <c r="N7516" s="124"/>
      <c r="O7516" s="124"/>
      <c r="P7516" s="124"/>
      <c r="Q7516" s="124"/>
      <c r="R7516" s="124"/>
      <c r="S7516" s="124"/>
    </row>
    <row r="7517" spans="13:19" x14ac:dyDescent="0.25">
      <c r="M7517" s="8"/>
      <c r="N7517" s="124"/>
      <c r="O7517" s="124"/>
      <c r="P7517" s="124"/>
      <c r="Q7517" s="124"/>
      <c r="R7517" s="124"/>
      <c r="S7517" s="124"/>
    </row>
    <row r="7518" spans="13:19" x14ac:dyDescent="0.25">
      <c r="M7518" s="8"/>
      <c r="N7518" s="124"/>
      <c r="O7518" s="124"/>
      <c r="P7518" s="124"/>
      <c r="Q7518" s="124"/>
      <c r="R7518" s="124"/>
      <c r="S7518" s="124"/>
    </row>
    <row r="7519" spans="13:19" x14ac:dyDescent="0.25">
      <c r="M7519" s="8"/>
      <c r="N7519" s="124"/>
      <c r="O7519" s="124"/>
      <c r="P7519" s="124"/>
      <c r="Q7519" s="124"/>
      <c r="R7519" s="124"/>
      <c r="S7519" s="124"/>
    </row>
    <row r="7520" spans="13:19" x14ac:dyDescent="0.25">
      <c r="M7520" s="8"/>
      <c r="N7520" s="124"/>
      <c r="O7520" s="124"/>
      <c r="P7520" s="124"/>
      <c r="Q7520" s="124"/>
      <c r="R7520" s="124"/>
      <c r="S7520" s="124"/>
    </row>
    <row r="7521" spans="13:19" x14ac:dyDescent="0.25">
      <c r="M7521" s="8"/>
      <c r="N7521" s="124"/>
      <c r="O7521" s="124"/>
      <c r="P7521" s="124"/>
      <c r="Q7521" s="124"/>
      <c r="R7521" s="124"/>
      <c r="S7521" s="124"/>
    </row>
    <row r="7522" spans="13:19" x14ac:dyDescent="0.25">
      <c r="M7522" s="8"/>
      <c r="N7522" s="124"/>
      <c r="O7522" s="124"/>
      <c r="P7522" s="124"/>
      <c r="Q7522" s="124"/>
      <c r="R7522" s="124"/>
      <c r="S7522" s="124"/>
    </row>
    <row r="7523" spans="13:19" x14ac:dyDescent="0.25">
      <c r="M7523" s="8"/>
      <c r="N7523" s="124"/>
      <c r="O7523" s="124"/>
      <c r="P7523" s="124"/>
      <c r="Q7523" s="124"/>
      <c r="R7523" s="124"/>
      <c r="S7523" s="124"/>
    </row>
    <row r="7524" spans="13:19" x14ac:dyDescent="0.25">
      <c r="M7524" s="8"/>
      <c r="N7524" s="124"/>
      <c r="O7524" s="124"/>
      <c r="P7524" s="124"/>
      <c r="Q7524" s="124"/>
      <c r="R7524" s="124"/>
      <c r="S7524" s="124"/>
    </row>
    <row r="7525" spans="13:19" x14ac:dyDescent="0.25">
      <c r="M7525" s="8"/>
      <c r="N7525" s="124"/>
      <c r="O7525" s="124"/>
      <c r="P7525" s="124"/>
      <c r="Q7525" s="124"/>
      <c r="R7525" s="124"/>
      <c r="S7525" s="124"/>
    </row>
    <row r="7526" spans="13:19" x14ac:dyDescent="0.25">
      <c r="M7526" s="8"/>
      <c r="N7526" s="124"/>
      <c r="O7526" s="124"/>
      <c r="P7526" s="124"/>
      <c r="Q7526" s="124"/>
      <c r="R7526" s="124"/>
      <c r="S7526" s="124"/>
    </row>
    <row r="7527" spans="13:19" x14ac:dyDescent="0.25">
      <c r="M7527" s="8"/>
      <c r="N7527" s="124"/>
      <c r="O7527" s="124"/>
      <c r="P7527" s="124"/>
      <c r="Q7527" s="124"/>
      <c r="R7527" s="124"/>
      <c r="S7527" s="124"/>
    </row>
    <row r="7528" spans="13:19" x14ac:dyDescent="0.25">
      <c r="M7528" s="8"/>
      <c r="N7528" s="124"/>
      <c r="O7528" s="124"/>
      <c r="P7528" s="124"/>
      <c r="Q7528" s="124"/>
      <c r="R7528" s="124"/>
      <c r="S7528" s="124"/>
    </row>
    <row r="7529" spans="13:19" x14ac:dyDescent="0.25">
      <c r="M7529" s="8"/>
      <c r="N7529" s="124"/>
      <c r="O7529" s="124"/>
      <c r="P7529" s="124"/>
      <c r="Q7529" s="124"/>
      <c r="R7529" s="124"/>
      <c r="S7529" s="124"/>
    </row>
    <row r="7530" spans="13:19" x14ac:dyDescent="0.25">
      <c r="M7530" s="8"/>
      <c r="N7530" s="124"/>
      <c r="O7530" s="124"/>
      <c r="P7530" s="124"/>
      <c r="Q7530" s="124"/>
      <c r="R7530" s="124"/>
      <c r="S7530" s="124"/>
    </row>
    <row r="7531" spans="13:19" x14ac:dyDescent="0.25">
      <c r="M7531" s="8"/>
      <c r="N7531" s="124"/>
      <c r="O7531" s="124"/>
      <c r="P7531" s="124"/>
      <c r="Q7531" s="124"/>
      <c r="R7531" s="124"/>
      <c r="S7531" s="124"/>
    </row>
    <row r="7532" spans="13:19" x14ac:dyDescent="0.25">
      <c r="M7532" s="8"/>
      <c r="N7532" s="124"/>
      <c r="O7532" s="124"/>
      <c r="P7532" s="124"/>
      <c r="Q7532" s="124"/>
      <c r="R7532" s="124"/>
      <c r="S7532" s="124"/>
    </row>
    <row r="7533" spans="13:19" x14ac:dyDescent="0.25">
      <c r="M7533" s="8"/>
      <c r="N7533" s="124"/>
      <c r="O7533" s="124"/>
      <c r="P7533" s="124"/>
      <c r="Q7533" s="124"/>
      <c r="R7533" s="124"/>
      <c r="S7533" s="124"/>
    </row>
    <row r="7534" spans="13:19" x14ac:dyDescent="0.25">
      <c r="M7534" s="8"/>
      <c r="N7534" s="124"/>
      <c r="O7534" s="124"/>
      <c r="P7534" s="124"/>
      <c r="Q7534" s="124"/>
      <c r="R7534" s="124"/>
      <c r="S7534" s="124"/>
    </row>
    <row r="7535" spans="13:19" x14ac:dyDescent="0.25">
      <c r="M7535" s="8"/>
      <c r="N7535" s="124"/>
      <c r="O7535" s="124"/>
      <c r="P7535" s="124"/>
      <c r="Q7535" s="124"/>
      <c r="R7535" s="124"/>
      <c r="S7535" s="124"/>
    </row>
    <row r="7536" spans="13:19" x14ac:dyDescent="0.25">
      <c r="M7536" s="8"/>
      <c r="N7536" s="124"/>
      <c r="O7536" s="124"/>
      <c r="P7536" s="124"/>
      <c r="Q7536" s="124"/>
      <c r="R7536" s="124"/>
      <c r="S7536" s="124"/>
    </row>
    <row r="7537" spans="13:19" x14ac:dyDescent="0.25">
      <c r="M7537" s="8"/>
      <c r="N7537" s="124"/>
      <c r="O7537" s="124"/>
      <c r="P7537" s="124"/>
      <c r="Q7537" s="124"/>
      <c r="R7537" s="124"/>
      <c r="S7537" s="124"/>
    </row>
    <row r="7538" spans="13:19" x14ac:dyDescent="0.25">
      <c r="M7538" s="8"/>
      <c r="N7538" s="124"/>
      <c r="O7538" s="124"/>
      <c r="P7538" s="124"/>
      <c r="Q7538" s="124"/>
      <c r="R7538" s="124"/>
      <c r="S7538" s="124"/>
    </row>
    <row r="7539" spans="13:19" x14ac:dyDescent="0.25">
      <c r="M7539" s="8"/>
      <c r="N7539" s="124"/>
      <c r="O7539" s="124"/>
      <c r="P7539" s="124"/>
      <c r="Q7539" s="124"/>
      <c r="R7539" s="124"/>
      <c r="S7539" s="124"/>
    </row>
    <row r="7540" spans="13:19" x14ac:dyDescent="0.25">
      <c r="M7540" s="8"/>
      <c r="N7540" s="124"/>
      <c r="O7540" s="124"/>
      <c r="P7540" s="124"/>
      <c r="Q7540" s="124"/>
      <c r="R7540" s="124"/>
      <c r="S7540" s="124"/>
    </row>
    <row r="7541" spans="13:19" x14ac:dyDescent="0.25">
      <c r="M7541" s="8"/>
      <c r="N7541" s="124"/>
      <c r="O7541" s="124"/>
      <c r="P7541" s="124"/>
      <c r="Q7541" s="124"/>
      <c r="R7541" s="124"/>
      <c r="S7541" s="124"/>
    </row>
    <row r="7542" spans="13:19" x14ac:dyDescent="0.25">
      <c r="M7542" s="8"/>
      <c r="N7542" s="124"/>
      <c r="O7542" s="124"/>
      <c r="P7542" s="124"/>
      <c r="Q7542" s="124"/>
      <c r="R7542" s="124"/>
      <c r="S7542" s="124"/>
    </row>
    <row r="7543" spans="13:19" x14ac:dyDescent="0.25">
      <c r="M7543" s="8"/>
      <c r="N7543" s="124"/>
      <c r="O7543" s="124"/>
      <c r="P7543" s="124"/>
      <c r="Q7543" s="124"/>
      <c r="R7543" s="124"/>
      <c r="S7543" s="124"/>
    </row>
    <row r="7544" spans="13:19" x14ac:dyDescent="0.25">
      <c r="M7544" s="8"/>
      <c r="N7544" s="124"/>
      <c r="O7544" s="124"/>
      <c r="P7544" s="124"/>
      <c r="Q7544" s="124"/>
      <c r="R7544" s="124"/>
      <c r="S7544" s="124"/>
    </row>
    <row r="7545" spans="13:19" x14ac:dyDescent="0.25">
      <c r="M7545" s="8"/>
      <c r="N7545" s="124"/>
      <c r="O7545" s="124"/>
      <c r="P7545" s="124"/>
      <c r="Q7545" s="124"/>
      <c r="R7545" s="124"/>
      <c r="S7545" s="124"/>
    </row>
    <row r="7546" spans="13:19" x14ac:dyDescent="0.25">
      <c r="M7546" s="8"/>
      <c r="N7546" s="124"/>
      <c r="O7546" s="124"/>
      <c r="P7546" s="124"/>
      <c r="Q7546" s="124"/>
      <c r="R7546" s="124"/>
      <c r="S7546" s="124"/>
    </row>
    <row r="7547" spans="13:19" x14ac:dyDescent="0.25">
      <c r="M7547" s="8"/>
      <c r="N7547" s="124"/>
      <c r="O7547" s="124"/>
      <c r="P7547" s="124"/>
      <c r="Q7547" s="124"/>
      <c r="R7547" s="124"/>
      <c r="S7547" s="124"/>
    </row>
    <row r="7548" spans="13:19" x14ac:dyDescent="0.25">
      <c r="M7548" s="8"/>
      <c r="N7548" s="124"/>
      <c r="O7548" s="124"/>
      <c r="P7548" s="124"/>
      <c r="Q7548" s="124"/>
      <c r="R7548" s="124"/>
      <c r="S7548" s="124"/>
    </row>
    <row r="7549" spans="13:19" x14ac:dyDescent="0.25">
      <c r="M7549" s="8"/>
      <c r="N7549" s="124"/>
      <c r="O7549" s="124"/>
      <c r="P7549" s="124"/>
      <c r="Q7549" s="124"/>
      <c r="R7549" s="124"/>
      <c r="S7549" s="124"/>
    </row>
    <row r="7550" spans="13:19" x14ac:dyDescent="0.25">
      <c r="M7550" s="8"/>
      <c r="N7550" s="124"/>
      <c r="O7550" s="124"/>
      <c r="P7550" s="124"/>
      <c r="Q7550" s="124"/>
      <c r="R7550" s="124"/>
      <c r="S7550" s="124"/>
    </row>
    <row r="7551" spans="13:19" x14ac:dyDescent="0.25">
      <c r="M7551" s="8"/>
      <c r="N7551" s="124"/>
      <c r="O7551" s="124"/>
      <c r="P7551" s="124"/>
      <c r="Q7551" s="124"/>
      <c r="R7551" s="124"/>
      <c r="S7551" s="124"/>
    </row>
    <row r="7552" spans="13:19" x14ac:dyDescent="0.25">
      <c r="M7552" s="8"/>
      <c r="N7552" s="124"/>
      <c r="O7552" s="124"/>
      <c r="P7552" s="124"/>
      <c r="Q7552" s="124"/>
      <c r="R7552" s="124"/>
      <c r="S7552" s="124"/>
    </row>
    <row r="7553" spans="13:19" x14ac:dyDescent="0.25">
      <c r="M7553" s="8"/>
      <c r="N7553" s="124"/>
      <c r="O7553" s="124"/>
      <c r="P7553" s="124"/>
      <c r="Q7553" s="124"/>
      <c r="R7553" s="124"/>
      <c r="S7553" s="124"/>
    </row>
    <row r="7554" spans="13:19" x14ac:dyDescent="0.25">
      <c r="M7554" s="8"/>
      <c r="N7554" s="124"/>
      <c r="O7554" s="124"/>
      <c r="P7554" s="124"/>
      <c r="Q7554" s="124"/>
      <c r="R7554" s="124"/>
      <c r="S7554" s="124"/>
    </row>
    <row r="7555" spans="13:19" x14ac:dyDescent="0.25">
      <c r="M7555" s="8"/>
      <c r="N7555" s="124"/>
      <c r="O7555" s="124"/>
      <c r="P7555" s="124"/>
      <c r="Q7555" s="124"/>
      <c r="R7555" s="124"/>
      <c r="S7555" s="124"/>
    </row>
    <row r="7556" spans="13:19" x14ac:dyDescent="0.25">
      <c r="M7556" s="8"/>
      <c r="N7556" s="124"/>
      <c r="O7556" s="124"/>
      <c r="P7556" s="124"/>
      <c r="Q7556" s="124"/>
      <c r="R7556" s="124"/>
      <c r="S7556" s="124"/>
    </row>
    <row r="7557" spans="13:19" x14ac:dyDescent="0.25">
      <c r="M7557" s="8"/>
      <c r="N7557" s="124"/>
      <c r="O7557" s="124"/>
      <c r="P7557" s="124"/>
      <c r="Q7557" s="124"/>
      <c r="R7557" s="124"/>
      <c r="S7557" s="124"/>
    </row>
    <row r="7558" spans="13:19" x14ac:dyDescent="0.25">
      <c r="M7558" s="8"/>
      <c r="N7558" s="124"/>
      <c r="O7558" s="124"/>
      <c r="P7558" s="124"/>
      <c r="Q7558" s="124"/>
      <c r="R7558" s="124"/>
      <c r="S7558" s="124"/>
    </row>
    <row r="7559" spans="13:19" x14ac:dyDescent="0.25">
      <c r="M7559" s="8"/>
      <c r="N7559" s="124"/>
      <c r="O7559" s="124"/>
      <c r="P7559" s="124"/>
      <c r="Q7559" s="124"/>
      <c r="R7559" s="124"/>
      <c r="S7559" s="124"/>
    </row>
    <row r="7560" spans="13:19" x14ac:dyDescent="0.25">
      <c r="M7560" s="8"/>
      <c r="N7560" s="124"/>
      <c r="O7560" s="124"/>
      <c r="P7560" s="124"/>
      <c r="Q7560" s="124"/>
      <c r="R7560" s="124"/>
      <c r="S7560" s="124"/>
    </row>
    <row r="7561" spans="13:19" x14ac:dyDescent="0.25">
      <c r="M7561" s="8"/>
      <c r="N7561" s="124"/>
      <c r="O7561" s="124"/>
      <c r="P7561" s="124"/>
      <c r="Q7561" s="124"/>
      <c r="R7561" s="124"/>
      <c r="S7561" s="124"/>
    </row>
    <row r="7562" spans="13:19" x14ac:dyDescent="0.25">
      <c r="M7562" s="8"/>
      <c r="N7562" s="124"/>
      <c r="O7562" s="124"/>
      <c r="P7562" s="124"/>
      <c r="Q7562" s="124"/>
      <c r="R7562" s="124"/>
      <c r="S7562" s="124"/>
    </row>
    <row r="7563" spans="13:19" x14ac:dyDescent="0.25">
      <c r="M7563" s="8"/>
      <c r="N7563" s="124"/>
      <c r="O7563" s="124"/>
      <c r="P7563" s="124"/>
      <c r="Q7563" s="124"/>
      <c r="R7563" s="124"/>
      <c r="S7563" s="124"/>
    </row>
    <row r="7564" spans="13:19" x14ac:dyDescent="0.25">
      <c r="M7564" s="8"/>
      <c r="N7564" s="124"/>
      <c r="O7564" s="124"/>
      <c r="P7564" s="124"/>
      <c r="Q7564" s="124"/>
      <c r="R7564" s="124"/>
      <c r="S7564" s="124"/>
    </row>
    <row r="7565" spans="13:19" x14ac:dyDescent="0.25">
      <c r="M7565" s="8"/>
      <c r="N7565" s="124"/>
      <c r="O7565" s="124"/>
      <c r="P7565" s="124"/>
      <c r="Q7565" s="124"/>
      <c r="R7565" s="124"/>
      <c r="S7565" s="124"/>
    </row>
    <row r="7566" spans="13:19" x14ac:dyDescent="0.25">
      <c r="M7566" s="8"/>
      <c r="N7566" s="124"/>
      <c r="O7566" s="124"/>
      <c r="P7566" s="124"/>
      <c r="Q7566" s="124"/>
      <c r="R7566" s="124"/>
      <c r="S7566" s="124"/>
    </row>
    <row r="7567" spans="13:19" x14ac:dyDescent="0.25">
      <c r="M7567" s="8"/>
      <c r="N7567" s="124"/>
      <c r="O7567" s="124"/>
      <c r="P7567" s="124"/>
      <c r="Q7567" s="124"/>
      <c r="R7567" s="124"/>
      <c r="S7567" s="124"/>
    </row>
    <row r="7568" spans="13:19" x14ac:dyDescent="0.25">
      <c r="M7568" s="8"/>
      <c r="N7568" s="124"/>
      <c r="O7568" s="124"/>
      <c r="P7568" s="124"/>
      <c r="Q7568" s="124"/>
      <c r="R7568" s="124"/>
      <c r="S7568" s="124"/>
    </row>
    <row r="7569" spans="13:19" x14ac:dyDescent="0.25">
      <c r="M7569" s="8"/>
      <c r="N7569" s="124"/>
      <c r="O7569" s="124"/>
      <c r="P7569" s="124"/>
      <c r="Q7569" s="124"/>
      <c r="R7569" s="124"/>
      <c r="S7569" s="124"/>
    </row>
    <row r="7570" spans="13:19" x14ac:dyDescent="0.25">
      <c r="M7570" s="8"/>
      <c r="N7570" s="124"/>
      <c r="O7570" s="124"/>
      <c r="P7570" s="124"/>
      <c r="Q7570" s="124"/>
      <c r="R7570" s="124"/>
      <c r="S7570" s="124"/>
    </row>
    <row r="7571" spans="13:19" x14ac:dyDescent="0.25">
      <c r="M7571" s="8"/>
      <c r="N7571" s="124"/>
      <c r="O7571" s="124"/>
      <c r="P7571" s="124"/>
      <c r="Q7571" s="124"/>
      <c r="R7571" s="124"/>
      <c r="S7571" s="124"/>
    </row>
    <row r="7572" spans="13:19" x14ac:dyDescent="0.25">
      <c r="M7572" s="8"/>
      <c r="N7572" s="124"/>
      <c r="O7572" s="124"/>
      <c r="P7572" s="124"/>
      <c r="Q7572" s="124"/>
      <c r="R7572" s="124"/>
      <c r="S7572" s="124"/>
    </row>
    <row r="7573" spans="13:19" x14ac:dyDescent="0.25">
      <c r="M7573" s="8"/>
      <c r="N7573" s="124"/>
      <c r="O7573" s="124"/>
      <c r="P7573" s="124"/>
      <c r="Q7573" s="124"/>
      <c r="R7573" s="124"/>
      <c r="S7573" s="124"/>
    </row>
    <row r="7574" spans="13:19" x14ac:dyDescent="0.25">
      <c r="M7574" s="8"/>
      <c r="N7574" s="124"/>
      <c r="O7574" s="124"/>
      <c r="P7574" s="124"/>
      <c r="Q7574" s="124"/>
      <c r="R7574" s="124"/>
      <c r="S7574" s="124"/>
    </row>
    <row r="7575" spans="13:19" x14ac:dyDescent="0.25">
      <c r="M7575" s="8"/>
      <c r="N7575" s="124"/>
      <c r="O7575" s="124"/>
      <c r="P7575" s="124"/>
      <c r="Q7575" s="124"/>
      <c r="R7575" s="124"/>
      <c r="S7575" s="124"/>
    </row>
    <row r="7576" spans="13:19" x14ac:dyDescent="0.25">
      <c r="M7576" s="8"/>
      <c r="N7576" s="124"/>
      <c r="O7576" s="124"/>
      <c r="P7576" s="124"/>
      <c r="Q7576" s="124"/>
      <c r="R7576" s="124"/>
      <c r="S7576" s="124"/>
    </row>
    <row r="7577" spans="13:19" x14ac:dyDescent="0.25">
      <c r="M7577" s="8"/>
      <c r="N7577" s="124"/>
      <c r="O7577" s="124"/>
      <c r="P7577" s="124"/>
      <c r="Q7577" s="124"/>
      <c r="R7577" s="124"/>
      <c r="S7577" s="124"/>
    </row>
    <row r="7578" spans="13:19" x14ac:dyDescent="0.25">
      <c r="M7578" s="8"/>
      <c r="N7578" s="124"/>
      <c r="O7578" s="124"/>
      <c r="P7578" s="124"/>
      <c r="Q7578" s="124"/>
      <c r="R7578" s="124"/>
      <c r="S7578" s="124"/>
    </row>
    <row r="7579" spans="13:19" x14ac:dyDescent="0.25">
      <c r="M7579" s="8"/>
      <c r="N7579" s="124"/>
      <c r="O7579" s="124"/>
      <c r="P7579" s="124"/>
      <c r="Q7579" s="124"/>
      <c r="R7579" s="124"/>
      <c r="S7579" s="124"/>
    </row>
    <row r="7580" spans="13:19" x14ac:dyDescent="0.25">
      <c r="M7580" s="8"/>
      <c r="N7580" s="124"/>
      <c r="O7580" s="124"/>
      <c r="P7580" s="124"/>
      <c r="Q7580" s="124"/>
      <c r="R7580" s="124"/>
      <c r="S7580" s="124"/>
    </row>
    <row r="7581" spans="13:19" x14ac:dyDescent="0.25">
      <c r="M7581" s="8"/>
      <c r="N7581" s="124"/>
      <c r="O7581" s="124"/>
      <c r="P7581" s="124"/>
      <c r="Q7581" s="124"/>
      <c r="R7581" s="124"/>
      <c r="S7581" s="124"/>
    </row>
    <row r="7582" spans="13:19" x14ac:dyDescent="0.25">
      <c r="M7582" s="8"/>
      <c r="N7582" s="124"/>
      <c r="O7582" s="124"/>
      <c r="P7582" s="124"/>
      <c r="Q7582" s="124"/>
      <c r="R7582" s="124"/>
      <c r="S7582" s="124"/>
    </row>
    <row r="7583" spans="13:19" x14ac:dyDescent="0.25">
      <c r="M7583" s="8"/>
      <c r="N7583" s="124"/>
      <c r="O7583" s="124"/>
      <c r="P7583" s="124"/>
      <c r="Q7583" s="124"/>
      <c r="R7583" s="124"/>
      <c r="S7583" s="124"/>
    </row>
    <row r="7584" spans="13:19" x14ac:dyDescent="0.25">
      <c r="M7584" s="8"/>
      <c r="N7584" s="124"/>
      <c r="O7584" s="124"/>
      <c r="P7584" s="124"/>
      <c r="Q7584" s="124"/>
      <c r="R7584" s="124"/>
      <c r="S7584" s="124"/>
    </row>
    <row r="7585" spans="13:19" x14ac:dyDescent="0.25">
      <c r="M7585" s="8"/>
      <c r="N7585" s="124"/>
      <c r="O7585" s="124"/>
      <c r="P7585" s="124"/>
      <c r="Q7585" s="124"/>
      <c r="R7585" s="124"/>
      <c r="S7585" s="124"/>
    </row>
    <row r="7586" spans="13:19" x14ac:dyDescent="0.25">
      <c r="M7586" s="8"/>
      <c r="N7586" s="124"/>
      <c r="O7586" s="124"/>
      <c r="P7586" s="124"/>
      <c r="Q7586" s="124"/>
      <c r="R7586" s="124"/>
      <c r="S7586" s="124"/>
    </row>
    <row r="7587" spans="13:19" x14ac:dyDescent="0.25">
      <c r="M7587" s="8"/>
      <c r="N7587" s="124"/>
      <c r="O7587" s="124"/>
      <c r="P7587" s="124"/>
      <c r="Q7587" s="124"/>
      <c r="R7587" s="124"/>
      <c r="S7587" s="124"/>
    </row>
    <row r="7588" spans="13:19" x14ac:dyDescent="0.25">
      <c r="M7588" s="8"/>
      <c r="N7588" s="124"/>
      <c r="O7588" s="124"/>
      <c r="P7588" s="124"/>
      <c r="Q7588" s="124"/>
      <c r="R7588" s="124"/>
      <c r="S7588" s="124"/>
    </row>
    <row r="7589" spans="13:19" x14ac:dyDescent="0.25">
      <c r="M7589" s="8"/>
      <c r="N7589" s="124"/>
      <c r="O7589" s="124"/>
      <c r="P7589" s="124"/>
      <c r="Q7589" s="124"/>
      <c r="R7589" s="124"/>
      <c r="S7589" s="124"/>
    </row>
    <row r="7590" spans="13:19" x14ac:dyDescent="0.25">
      <c r="M7590" s="8"/>
      <c r="N7590" s="124"/>
      <c r="O7590" s="124"/>
      <c r="P7590" s="124"/>
      <c r="Q7590" s="124"/>
      <c r="R7590" s="124"/>
      <c r="S7590" s="124"/>
    </row>
    <row r="7591" spans="13:19" x14ac:dyDescent="0.25">
      <c r="M7591" s="8"/>
      <c r="N7591" s="124"/>
      <c r="O7591" s="124"/>
      <c r="P7591" s="124"/>
      <c r="Q7591" s="124"/>
      <c r="R7591" s="124"/>
      <c r="S7591" s="124"/>
    </row>
    <row r="7592" spans="13:19" x14ac:dyDescent="0.25">
      <c r="M7592" s="8"/>
      <c r="N7592" s="124"/>
      <c r="O7592" s="124"/>
      <c r="P7592" s="124"/>
      <c r="Q7592" s="124"/>
      <c r="R7592" s="124"/>
      <c r="S7592" s="124"/>
    </row>
    <row r="7593" spans="13:19" x14ac:dyDescent="0.25">
      <c r="M7593" s="8"/>
      <c r="N7593" s="124"/>
      <c r="O7593" s="124"/>
      <c r="P7593" s="124"/>
      <c r="Q7593" s="124"/>
      <c r="R7593" s="124"/>
      <c r="S7593" s="124"/>
    </row>
    <row r="7594" spans="13:19" x14ac:dyDescent="0.25">
      <c r="M7594" s="8"/>
      <c r="N7594" s="124"/>
      <c r="O7594" s="124"/>
      <c r="P7594" s="124"/>
      <c r="Q7594" s="124"/>
      <c r="R7594" s="124"/>
      <c r="S7594" s="124"/>
    </row>
    <row r="7595" spans="13:19" x14ac:dyDescent="0.25">
      <c r="M7595" s="8"/>
      <c r="N7595" s="124"/>
      <c r="O7595" s="124"/>
      <c r="P7595" s="124"/>
      <c r="Q7595" s="124"/>
      <c r="R7595" s="124"/>
      <c r="S7595" s="124"/>
    </row>
    <row r="7596" spans="13:19" x14ac:dyDescent="0.25">
      <c r="M7596" s="8"/>
      <c r="N7596" s="124"/>
      <c r="O7596" s="124"/>
      <c r="P7596" s="124"/>
      <c r="Q7596" s="124"/>
      <c r="R7596" s="124"/>
      <c r="S7596" s="124"/>
    </row>
    <row r="7597" spans="13:19" x14ac:dyDescent="0.25">
      <c r="M7597" s="8"/>
      <c r="N7597" s="124"/>
      <c r="O7597" s="124"/>
      <c r="P7597" s="124"/>
      <c r="Q7597" s="124"/>
      <c r="R7597" s="124"/>
      <c r="S7597" s="124"/>
    </row>
    <row r="7598" spans="13:19" x14ac:dyDescent="0.25">
      <c r="M7598" s="8"/>
      <c r="N7598" s="124"/>
      <c r="O7598" s="124"/>
      <c r="P7598" s="124"/>
      <c r="Q7598" s="124"/>
      <c r="R7598" s="124"/>
      <c r="S7598" s="124"/>
    </row>
    <row r="7599" spans="13:19" x14ac:dyDescent="0.25">
      <c r="M7599" s="8"/>
      <c r="N7599" s="124"/>
      <c r="O7599" s="124"/>
      <c r="P7599" s="124"/>
      <c r="Q7599" s="124"/>
      <c r="R7599" s="124"/>
      <c r="S7599" s="124"/>
    </row>
    <row r="7600" spans="13:19" x14ac:dyDescent="0.25">
      <c r="M7600" s="8"/>
      <c r="N7600" s="124"/>
      <c r="O7600" s="124"/>
      <c r="P7600" s="124"/>
      <c r="Q7600" s="124"/>
      <c r="R7600" s="124"/>
      <c r="S7600" s="124"/>
    </row>
    <row r="7601" spans="13:19" x14ac:dyDescent="0.25">
      <c r="M7601" s="8"/>
      <c r="N7601" s="124"/>
      <c r="O7601" s="124"/>
      <c r="P7601" s="124"/>
      <c r="Q7601" s="124"/>
      <c r="R7601" s="124"/>
      <c r="S7601" s="124"/>
    </row>
    <row r="7602" spans="13:19" x14ac:dyDescent="0.25">
      <c r="M7602" s="8"/>
      <c r="N7602" s="124"/>
      <c r="O7602" s="124"/>
      <c r="P7602" s="124"/>
      <c r="Q7602" s="124"/>
      <c r="R7602" s="124"/>
      <c r="S7602" s="124"/>
    </row>
    <row r="7603" spans="13:19" x14ac:dyDescent="0.25">
      <c r="M7603" s="8"/>
      <c r="N7603" s="124"/>
      <c r="O7603" s="124"/>
      <c r="P7603" s="124"/>
      <c r="Q7603" s="124"/>
      <c r="R7603" s="124"/>
      <c r="S7603" s="124"/>
    </row>
    <row r="7604" spans="13:19" x14ac:dyDescent="0.25">
      <c r="M7604" s="8"/>
      <c r="N7604" s="124"/>
      <c r="O7604" s="124"/>
      <c r="P7604" s="124"/>
      <c r="Q7604" s="124"/>
      <c r="R7604" s="124"/>
      <c r="S7604" s="124"/>
    </row>
    <row r="7605" spans="13:19" x14ac:dyDescent="0.25">
      <c r="M7605" s="8"/>
      <c r="N7605" s="124"/>
      <c r="O7605" s="124"/>
      <c r="P7605" s="124"/>
      <c r="Q7605" s="124"/>
      <c r="R7605" s="124"/>
      <c r="S7605" s="124"/>
    </row>
    <row r="7606" spans="13:19" x14ac:dyDescent="0.25">
      <c r="M7606" s="8"/>
      <c r="N7606" s="124"/>
      <c r="O7606" s="124"/>
      <c r="P7606" s="124"/>
      <c r="Q7606" s="124"/>
      <c r="R7606" s="124"/>
      <c r="S7606" s="124"/>
    </row>
    <row r="7607" spans="13:19" x14ac:dyDescent="0.25">
      <c r="M7607" s="8"/>
      <c r="N7607" s="124"/>
      <c r="O7607" s="124"/>
      <c r="P7607" s="124"/>
      <c r="Q7607" s="124"/>
      <c r="R7607" s="124"/>
      <c r="S7607" s="124"/>
    </row>
    <row r="7608" spans="13:19" x14ac:dyDescent="0.25">
      <c r="M7608" s="8"/>
      <c r="N7608" s="124"/>
      <c r="O7608" s="124"/>
      <c r="P7608" s="124"/>
      <c r="Q7608" s="124"/>
      <c r="R7608" s="124"/>
      <c r="S7608" s="124"/>
    </row>
    <row r="7609" spans="13:19" x14ac:dyDescent="0.25">
      <c r="M7609" s="8"/>
      <c r="N7609" s="124"/>
      <c r="O7609" s="124"/>
      <c r="P7609" s="124"/>
      <c r="Q7609" s="124"/>
      <c r="R7609" s="124"/>
      <c r="S7609" s="124"/>
    </row>
    <row r="7610" spans="13:19" x14ac:dyDescent="0.25">
      <c r="M7610" s="8"/>
      <c r="N7610" s="124"/>
      <c r="O7610" s="124"/>
      <c r="P7610" s="124"/>
      <c r="Q7610" s="124"/>
      <c r="R7610" s="124"/>
      <c r="S7610" s="124"/>
    </row>
    <row r="7611" spans="13:19" x14ac:dyDescent="0.25">
      <c r="M7611" s="8"/>
      <c r="N7611" s="124"/>
      <c r="O7611" s="124"/>
      <c r="P7611" s="124"/>
      <c r="Q7611" s="124"/>
      <c r="R7611" s="124"/>
      <c r="S7611" s="124"/>
    </row>
    <row r="7612" spans="13:19" x14ac:dyDescent="0.25">
      <c r="M7612" s="8"/>
      <c r="N7612" s="124"/>
      <c r="O7612" s="124"/>
      <c r="P7612" s="124"/>
      <c r="Q7612" s="124"/>
      <c r="R7612" s="124"/>
      <c r="S7612" s="124"/>
    </row>
    <row r="7613" spans="13:19" x14ac:dyDescent="0.25">
      <c r="M7613" s="8"/>
      <c r="N7613" s="124"/>
      <c r="O7613" s="124"/>
      <c r="P7613" s="124"/>
      <c r="Q7613" s="124"/>
      <c r="R7613" s="124"/>
      <c r="S7613" s="124"/>
    </row>
    <row r="7614" spans="13:19" x14ac:dyDescent="0.25">
      <c r="M7614" s="8"/>
      <c r="N7614" s="124"/>
      <c r="O7614" s="124"/>
      <c r="P7614" s="124"/>
      <c r="Q7614" s="124"/>
      <c r="R7614" s="124"/>
      <c r="S7614" s="124"/>
    </row>
    <row r="7615" spans="13:19" x14ac:dyDescent="0.25">
      <c r="M7615" s="8"/>
      <c r="N7615" s="124"/>
      <c r="O7615" s="124"/>
      <c r="P7615" s="124"/>
      <c r="Q7615" s="124"/>
      <c r="R7615" s="124"/>
      <c r="S7615" s="124"/>
    </row>
    <row r="7616" spans="13:19" x14ac:dyDescent="0.25">
      <c r="M7616" s="8"/>
      <c r="N7616" s="124"/>
      <c r="O7616" s="124"/>
      <c r="P7616" s="124"/>
      <c r="Q7616" s="124"/>
      <c r="R7616" s="124"/>
      <c r="S7616" s="124"/>
    </row>
    <row r="7617" spans="13:19" x14ac:dyDescent="0.25">
      <c r="M7617" s="8"/>
      <c r="N7617" s="124"/>
      <c r="O7617" s="124"/>
      <c r="P7617" s="124"/>
      <c r="Q7617" s="124"/>
      <c r="R7617" s="124"/>
      <c r="S7617" s="124"/>
    </row>
    <row r="7618" spans="13:19" x14ac:dyDescent="0.25">
      <c r="M7618" s="8"/>
      <c r="N7618" s="124"/>
      <c r="O7618" s="124"/>
      <c r="P7618" s="124"/>
      <c r="Q7618" s="124"/>
      <c r="R7618" s="124"/>
      <c r="S7618" s="124"/>
    </row>
    <row r="7619" spans="13:19" x14ac:dyDescent="0.25">
      <c r="M7619" s="8"/>
      <c r="N7619" s="124"/>
      <c r="O7619" s="124"/>
      <c r="P7619" s="124"/>
      <c r="Q7619" s="124"/>
      <c r="R7619" s="124"/>
      <c r="S7619" s="124"/>
    </row>
    <row r="7620" spans="13:19" x14ac:dyDescent="0.25">
      <c r="M7620" s="8"/>
      <c r="N7620" s="124"/>
      <c r="O7620" s="124"/>
      <c r="P7620" s="124"/>
      <c r="Q7620" s="124"/>
      <c r="R7620" s="124"/>
      <c r="S7620" s="124"/>
    </row>
    <row r="7621" spans="13:19" x14ac:dyDescent="0.25">
      <c r="M7621" s="8"/>
      <c r="N7621" s="124"/>
      <c r="O7621" s="124"/>
      <c r="P7621" s="124"/>
      <c r="Q7621" s="124"/>
      <c r="R7621" s="124"/>
      <c r="S7621" s="124"/>
    </row>
    <row r="7622" spans="13:19" x14ac:dyDescent="0.25">
      <c r="M7622" s="8"/>
      <c r="N7622" s="124"/>
      <c r="O7622" s="124"/>
      <c r="P7622" s="124"/>
      <c r="Q7622" s="124"/>
      <c r="R7622" s="124"/>
      <c r="S7622" s="124"/>
    </row>
    <row r="7623" spans="13:19" x14ac:dyDescent="0.25">
      <c r="M7623" s="8"/>
      <c r="N7623" s="124"/>
      <c r="O7623" s="124"/>
      <c r="P7623" s="124"/>
      <c r="Q7623" s="124"/>
      <c r="R7623" s="124"/>
      <c r="S7623" s="124"/>
    </row>
    <row r="7624" spans="13:19" x14ac:dyDescent="0.25">
      <c r="M7624" s="8"/>
      <c r="N7624" s="124"/>
      <c r="O7624" s="124"/>
      <c r="P7624" s="124"/>
      <c r="Q7624" s="124"/>
      <c r="R7624" s="124"/>
      <c r="S7624" s="124"/>
    </row>
    <row r="7625" spans="13:19" x14ac:dyDescent="0.25">
      <c r="M7625" s="8"/>
      <c r="N7625" s="124"/>
      <c r="O7625" s="124"/>
      <c r="P7625" s="124"/>
      <c r="Q7625" s="124"/>
      <c r="R7625" s="124"/>
      <c r="S7625" s="124"/>
    </row>
    <row r="7626" spans="13:19" x14ac:dyDescent="0.25">
      <c r="M7626" s="8"/>
      <c r="N7626" s="124"/>
      <c r="O7626" s="124"/>
      <c r="P7626" s="124"/>
      <c r="Q7626" s="124"/>
      <c r="R7626" s="124"/>
      <c r="S7626" s="124"/>
    </row>
    <row r="7627" spans="13:19" x14ac:dyDescent="0.25">
      <c r="M7627" s="8"/>
      <c r="N7627" s="124"/>
      <c r="O7627" s="124"/>
      <c r="P7627" s="124"/>
      <c r="Q7627" s="124"/>
      <c r="R7627" s="124"/>
      <c r="S7627" s="124"/>
    </row>
    <row r="7628" spans="13:19" x14ac:dyDescent="0.25">
      <c r="M7628" s="8"/>
      <c r="N7628" s="124"/>
      <c r="O7628" s="124"/>
      <c r="P7628" s="124"/>
      <c r="Q7628" s="124"/>
      <c r="R7628" s="124"/>
      <c r="S7628" s="124"/>
    </row>
    <row r="7629" spans="13:19" x14ac:dyDescent="0.25">
      <c r="M7629" s="8"/>
      <c r="N7629" s="124"/>
      <c r="O7629" s="124"/>
      <c r="P7629" s="124"/>
      <c r="Q7629" s="124"/>
      <c r="R7629" s="124"/>
      <c r="S7629" s="124"/>
    </row>
    <row r="7630" spans="13:19" x14ac:dyDescent="0.25">
      <c r="M7630" s="8"/>
      <c r="N7630" s="124"/>
      <c r="O7630" s="124"/>
      <c r="P7630" s="124"/>
      <c r="Q7630" s="124"/>
      <c r="R7630" s="124"/>
      <c r="S7630" s="124"/>
    </row>
    <row r="7631" spans="13:19" x14ac:dyDescent="0.25">
      <c r="M7631" s="8"/>
      <c r="N7631" s="124"/>
      <c r="O7631" s="124"/>
      <c r="P7631" s="124"/>
      <c r="Q7631" s="124"/>
      <c r="R7631" s="124"/>
      <c r="S7631" s="124"/>
    </row>
    <row r="7632" spans="13:19" x14ac:dyDescent="0.25">
      <c r="M7632" s="8"/>
      <c r="N7632" s="124"/>
      <c r="O7632" s="124"/>
      <c r="P7632" s="124"/>
      <c r="Q7632" s="124"/>
      <c r="R7632" s="124"/>
      <c r="S7632" s="124"/>
    </row>
    <row r="7633" spans="13:19" x14ac:dyDescent="0.25">
      <c r="M7633" s="8"/>
      <c r="N7633" s="124"/>
      <c r="O7633" s="124"/>
      <c r="P7633" s="124"/>
      <c r="Q7633" s="124"/>
      <c r="R7633" s="124"/>
      <c r="S7633" s="124"/>
    </row>
    <row r="7634" spans="13:19" x14ac:dyDescent="0.25">
      <c r="M7634" s="8"/>
      <c r="N7634" s="124"/>
      <c r="O7634" s="124"/>
      <c r="P7634" s="124"/>
      <c r="Q7634" s="124"/>
      <c r="R7634" s="124"/>
      <c r="S7634" s="124"/>
    </row>
    <row r="7635" spans="13:19" x14ac:dyDescent="0.25">
      <c r="M7635" s="8"/>
      <c r="N7635" s="124"/>
      <c r="O7635" s="124"/>
      <c r="P7635" s="124"/>
      <c r="Q7635" s="124"/>
      <c r="R7635" s="124"/>
      <c r="S7635" s="124"/>
    </row>
    <row r="7636" spans="13:19" x14ac:dyDescent="0.25">
      <c r="M7636" s="8"/>
      <c r="N7636" s="124"/>
      <c r="O7636" s="124"/>
      <c r="P7636" s="124"/>
      <c r="Q7636" s="124"/>
      <c r="R7636" s="124"/>
      <c r="S7636" s="124"/>
    </row>
    <row r="7637" spans="13:19" x14ac:dyDescent="0.25">
      <c r="M7637" s="8"/>
      <c r="N7637" s="124"/>
      <c r="O7637" s="124"/>
      <c r="P7637" s="124"/>
      <c r="Q7637" s="124"/>
      <c r="R7637" s="124"/>
      <c r="S7637" s="124"/>
    </row>
    <row r="7638" spans="13:19" x14ac:dyDescent="0.25">
      <c r="M7638" s="8"/>
      <c r="N7638" s="124"/>
      <c r="O7638" s="124"/>
      <c r="P7638" s="124"/>
      <c r="Q7638" s="124"/>
      <c r="R7638" s="124"/>
      <c r="S7638" s="124"/>
    </row>
    <row r="7639" spans="13:19" x14ac:dyDescent="0.25">
      <c r="M7639" s="8"/>
      <c r="N7639" s="124"/>
      <c r="O7639" s="124"/>
      <c r="P7639" s="124"/>
      <c r="Q7639" s="124"/>
      <c r="R7639" s="124"/>
      <c r="S7639" s="124"/>
    </row>
    <row r="7640" spans="13:19" x14ac:dyDescent="0.25">
      <c r="M7640" s="8"/>
      <c r="N7640" s="124"/>
      <c r="O7640" s="124"/>
      <c r="P7640" s="124"/>
      <c r="Q7640" s="124"/>
      <c r="R7640" s="124"/>
      <c r="S7640" s="124"/>
    </row>
    <row r="7641" spans="13:19" x14ac:dyDescent="0.25">
      <c r="M7641" s="8"/>
      <c r="N7641" s="124"/>
      <c r="O7641" s="124"/>
      <c r="P7641" s="124"/>
      <c r="Q7641" s="124"/>
      <c r="R7641" s="124"/>
      <c r="S7641" s="124"/>
    </row>
    <row r="7642" spans="13:19" x14ac:dyDescent="0.25">
      <c r="M7642" s="8"/>
      <c r="N7642" s="124"/>
      <c r="O7642" s="124"/>
      <c r="P7642" s="124"/>
      <c r="Q7642" s="124"/>
      <c r="R7642" s="124"/>
      <c r="S7642" s="124"/>
    </row>
    <row r="7643" spans="13:19" x14ac:dyDescent="0.25">
      <c r="M7643" s="8"/>
      <c r="N7643" s="124"/>
      <c r="O7643" s="124"/>
      <c r="P7643" s="124"/>
      <c r="Q7643" s="124"/>
      <c r="R7643" s="124"/>
      <c r="S7643" s="124"/>
    </row>
    <row r="7644" spans="13:19" x14ac:dyDescent="0.25">
      <c r="M7644" s="8"/>
      <c r="N7644" s="124"/>
      <c r="O7644" s="124"/>
      <c r="P7644" s="124"/>
      <c r="Q7644" s="124"/>
      <c r="R7644" s="124"/>
      <c r="S7644" s="124"/>
    </row>
    <row r="7645" spans="13:19" x14ac:dyDescent="0.25">
      <c r="M7645" s="8"/>
      <c r="N7645" s="124"/>
      <c r="O7645" s="124"/>
      <c r="P7645" s="124"/>
      <c r="Q7645" s="124"/>
      <c r="R7645" s="124"/>
      <c r="S7645" s="124"/>
    </row>
    <row r="7646" spans="13:19" x14ac:dyDescent="0.25">
      <c r="M7646" s="8"/>
      <c r="N7646" s="124"/>
      <c r="O7646" s="124"/>
      <c r="P7646" s="124"/>
      <c r="Q7646" s="124"/>
      <c r="R7646" s="124"/>
      <c r="S7646" s="124"/>
    </row>
    <row r="7647" spans="13:19" x14ac:dyDescent="0.25">
      <c r="M7647" s="8"/>
      <c r="N7647" s="124"/>
      <c r="O7647" s="124"/>
      <c r="P7647" s="124"/>
      <c r="Q7647" s="124"/>
      <c r="R7647" s="124"/>
      <c r="S7647" s="124"/>
    </row>
    <row r="7648" spans="13:19" x14ac:dyDescent="0.25">
      <c r="M7648" s="8"/>
      <c r="N7648" s="124"/>
      <c r="O7648" s="124"/>
      <c r="P7648" s="124"/>
      <c r="Q7648" s="124"/>
      <c r="R7648" s="124"/>
      <c r="S7648" s="124"/>
    </row>
    <row r="7649" spans="13:19" x14ac:dyDescent="0.25">
      <c r="M7649" s="8"/>
      <c r="N7649" s="124"/>
      <c r="O7649" s="124"/>
      <c r="P7649" s="124"/>
      <c r="Q7649" s="124"/>
      <c r="R7649" s="124"/>
      <c r="S7649" s="124"/>
    </row>
    <row r="7650" spans="13:19" x14ac:dyDescent="0.25">
      <c r="M7650" s="8"/>
      <c r="N7650" s="124"/>
      <c r="O7650" s="124"/>
      <c r="P7650" s="124"/>
      <c r="Q7650" s="124"/>
      <c r="R7650" s="124"/>
      <c r="S7650" s="124"/>
    </row>
    <row r="7651" spans="13:19" x14ac:dyDescent="0.25">
      <c r="M7651" s="8"/>
      <c r="N7651" s="124"/>
      <c r="O7651" s="124"/>
      <c r="P7651" s="124"/>
      <c r="Q7651" s="124"/>
      <c r="R7651" s="124"/>
      <c r="S7651" s="124"/>
    </row>
    <row r="7652" spans="13:19" x14ac:dyDescent="0.25">
      <c r="M7652" s="8"/>
      <c r="N7652" s="124"/>
      <c r="O7652" s="124"/>
      <c r="P7652" s="124"/>
      <c r="Q7652" s="124"/>
      <c r="R7652" s="124"/>
      <c r="S7652" s="124"/>
    </row>
    <row r="7653" spans="13:19" x14ac:dyDescent="0.25">
      <c r="M7653" s="8"/>
      <c r="N7653" s="124"/>
      <c r="O7653" s="124"/>
      <c r="P7653" s="124"/>
      <c r="Q7653" s="124"/>
      <c r="R7653" s="124"/>
      <c r="S7653" s="124"/>
    </row>
    <row r="7654" spans="13:19" x14ac:dyDescent="0.25">
      <c r="M7654" s="8"/>
      <c r="N7654" s="124"/>
      <c r="O7654" s="124"/>
      <c r="P7654" s="124"/>
      <c r="Q7654" s="124"/>
      <c r="R7654" s="124"/>
      <c r="S7654" s="124"/>
    </row>
    <row r="7655" spans="13:19" x14ac:dyDescent="0.25">
      <c r="M7655" s="8"/>
      <c r="N7655" s="124"/>
      <c r="O7655" s="124"/>
      <c r="P7655" s="124"/>
      <c r="Q7655" s="124"/>
      <c r="R7655" s="124"/>
      <c r="S7655" s="124"/>
    </row>
    <row r="7656" spans="13:19" x14ac:dyDescent="0.25">
      <c r="M7656" s="8"/>
      <c r="N7656" s="124"/>
      <c r="O7656" s="124"/>
      <c r="P7656" s="124"/>
      <c r="Q7656" s="124"/>
      <c r="R7656" s="124"/>
      <c r="S7656" s="124"/>
    </row>
    <row r="7657" spans="13:19" x14ac:dyDescent="0.25">
      <c r="M7657" s="8"/>
      <c r="N7657" s="124"/>
      <c r="O7657" s="124"/>
      <c r="P7657" s="124"/>
      <c r="Q7657" s="124"/>
      <c r="R7657" s="124"/>
      <c r="S7657" s="124"/>
    </row>
    <row r="7658" spans="13:19" x14ac:dyDescent="0.25">
      <c r="M7658" s="8"/>
      <c r="N7658" s="124"/>
      <c r="O7658" s="124"/>
      <c r="P7658" s="124"/>
      <c r="Q7658" s="124"/>
      <c r="R7658" s="124"/>
      <c r="S7658" s="124"/>
    </row>
    <row r="7659" spans="13:19" x14ac:dyDescent="0.25">
      <c r="M7659" s="8"/>
      <c r="N7659" s="124"/>
      <c r="O7659" s="124"/>
      <c r="P7659" s="124"/>
      <c r="Q7659" s="124"/>
      <c r="R7659" s="124"/>
      <c r="S7659" s="124"/>
    </row>
    <row r="7660" spans="13:19" x14ac:dyDescent="0.25">
      <c r="M7660" s="8"/>
      <c r="N7660" s="124"/>
      <c r="O7660" s="124"/>
      <c r="P7660" s="124"/>
      <c r="Q7660" s="124"/>
      <c r="R7660" s="124"/>
      <c r="S7660" s="124"/>
    </row>
    <row r="7661" spans="13:19" x14ac:dyDescent="0.25">
      <c r="M7661" s="8"/>
      <c r="N7661" s="124"/>
      <c r="O7661" s="124"/>
      <c r="P7661" s="124"/>
      <c r="Q7661" s="124"/>
      <c r="R7661" s="124"/>
      <c r="S7661" s="124"/>
    </row>
    <row r="7662" spans="13:19" x14ac:dyDescent="0.25">
      <c r="M7662" s="8"/>
      <c r="N7662" s="124"/>
      <c r="O7662" s="124"/>
      <c r="P7662" s="124"/>
      <c r="Q7662" s="124"/>
      <c r="R7662" s="124"/>
      <c r="S7662" s="124"/>
    </row>
    <row r="7663" spans="13:19" x14ac:dyDescent="0.25">
      <c r="M7663" s="8"/>
      <c r="N7663" s="124"/>
      <c r="O7663" s="124"/>
      <c r="P7663" s="124"/>
      <c r="Q7663" s="124"/>
      <c r="R7663" s="124"/>
      <c r="S7663" s="124"/>
    </row>
    <row r="7664" spans="13:19" x14ac:dyDescent="0.25">
      <c r="M7664" s="8"/>
      <c r="N7664" s="124"/>
      <c r="O7664" s="124"/>
      <c r="P7664" s="124"/>
      <c r="Q7664" s="124"/>
      <c r="R7664" s="124"/>
      <c r="S7664" s="124"/>
    </row>
    <row r="7665" spans="13:19" x14ac:dyDescent="0.25">
      <c r="M7665" s="8"/>
      <c r="N7665" s="124"/>
      <c r="O7665" s="124"/>
      <c r="P7665" s="124"/>
      <c r="Q7665" s="124"/>
      <c r="R7665" s="124"/>
      <c r="S7665" s="124"/>
    </row>
    <row r="7666" spans="13:19" x14ac:dyDescent="0.25">
      <c r="M7666" s="8"/>
      <c r="N7666" s="124"/>
      <c r="O7666" s="124"/>
      <c r="P7666" s="124"/>
      <c r="Q7666" s="124"/>
      <c r="R7666" s="124"/>
      <c r="S7666" s="124"/>
    </row>
    <row r="7667" spans="13:19" x14ac:dyDescent="0.25">
      <c r="M7667" s="8"/>
      <c r="N7667" s="124"/>
      <c r="O7667" s="124"/>
      <c r="P7667" s="124"/>
      <c r="Q7667" s="124"/>
      <c r="R7667" s="124"/>
      <c r="S7667" s="124"/>
    </row>
    <row r="7668" spans="13:19" x14ac:dyDescent="0.25">
      <c r="M7668" s="8"/>
      <c r="N7668" s="124"/>
      <c r="O7668" s="124"/>
      <c r="P7668" s="124"/>
      <c r="Q7668" s="124"/>
      <c r="R7668" s="124"/>
      <c r="S7668" s="124"/>
    </row>
    <row r="7669" spans="13:19" x14ac:dyDescent="0.25">
      <c r="M7669" s="8"/>
      <c r="N7669" s="124"/>
      <c r="O7669" s="124"/>
      <c r="P7669" s="124"/>
      <c r="Q7669" s="124"/>
      <c r="R7669" s="124"/>
      <c r="S7669" s="124"/>
    </row>
    <row r="7670" spans="13:19" x14ac:dyDescent="0.25">
      <c r="M7670" s="8"/>
      <c r="N7670" s="124"/>
      <c r="O7670" s="124"/>
      <c r="P7670" s="124"/>
      <c r="Q7670" s="124"/>
      <c r="R7670" s="124"/>
      <c r="S7670" s="124"/>
    </row>
    <row r="7671" spans="13:19" x14ac:dyDescent="0.25">
      <c r="M7671" s="8"/>
      <c r="N7671" s="124"/>
      <c r="O7671" s="124"/>
      <c r="P7671" s="124"/>
      <c r="Q7671" s="124"/>
      <c r="R7671" s="124"/>
      <c r="S7671" s="124"/>
    </row>
    <row r="7672" spans="13:19" x14ac:dyDescent="0.25">
      <c r="M7672" s="8"/>
      <c r="N7672" s="124"/>
      <c r="O7672" s="124"/>
      <c r="P7672" s="124"/>
      <c r="Q7672" s="124"/>
      <c r="R7672" s="124"/>
      <c r="S7672" s="124"/>
    </row>
    <row r="7673" spans="13:19" x14ac:dyDescent="0.25">
      <c r="M7673" s="8"/>
      <c r="N7673" s="124"/>
      <c r="O7673" s="124"/>
      <c r="P7673" s="124"/>
      <c r="Q7673" s="124"/>
      <c r="R7673" s="124"/>
      <c r="S7673" s="124"/>
    </row>
    <row r="7674" spans="13:19" x14ac:dyDescent="0.25">
      <c r="M7674" s="8"/>
      <c r="N7674" s="124"/>
      <c r="O7674" s="124"/>
      <c r="P7674" s="124"/>
      <c r="Q7674" s="124"/>
      <c r="R7674" s="124"/>
      <c r="S7674" s="124"/>
    </row>
    <row r="7675" spans="13:19" x14ac:dyDescent="0.25">
      <c r="M7675" s="8"/>
      <c r="N7675" s="124"/>
      <c r="O7675" s="124"/>
      <c r="P7675" s="124"/>
      <c r="Q7675" s="124"/>
      <c r="R7675" s="124"/>
      <c r="S7675" s="124"/>
    </row>
    <row r="7676" spans="13:19" x14ac:dyDescent="0.25">
      <c r="M7676" s="8"/>
      <c r="N7676" s="124"/>
      <c r="O7676" s="124"/>
      <c r="P7676" s="124"/>
      <c r="Q7676" s="124"/>
      <c r="R7676" s="124"/>
      <c r="S7676" s="124"/>
    </row>
    <row r="7677" spans="13:19" x14ac:dyDescent="0.25">
      <c r="M7677" s="8"/>
      <c r="N7677" s="124"/>
      <c r="O7677" s="124"/>
      <c r="P7677" s="124"/>
      <c r="Q7677" s="124"/>
      <c r="R7677" s="124"/>
      <c r="S7677" s="124"/>
    </row>
    <row r="7678" spans="13:19" x14ac:dyDescent="0.25">
      <c r="M7678" s="8"/>
      <c r="N7678" s="124"/>
      <c r="O7678" s="124"/>
      <c r="P7678" s="124"/>
      <c r="Q7678" s="124"/>
      <c r="R7678" s="124"/>
      <c r="S7678" s="124"/>
    </row>
    <row r="7679" spans="13:19" x14ac:dyDescent="0.25">
      <c r="M7679" s="8"/>
      <c r="N7679" s="124"/>
      <c r="O7679" s="124"/>
      <c r="P7679" s="124"/>
      <c r="Q7679" s="124"/>
      <c r="R7679" s="124"/>
      <c r="S7679" s="124"/>
    </row>
    <row r="7680" spans="13:19" x14ac:dyDescent="0.25">
      <c r="M7680" s="8"/>
      <c r="N7680" s="124"/>
      <c r="O7680" s="124"/>
      <c r="P7680" s="124"/>
      <c r="Q7680" s="124"/>
      <c r="R7680" s="124"/>
      <c r="S7680" s="124"/>
    </row>
    <row r="7681" spans="13:19" x14ac:dyDescent="0.25">
      <c r="M7681" s="8"/>
      <c r="N7681" s="124"/>
      <c r="O7681" s="124"/>
      <c r="P7681" s="124"/>
      <c r="Q7681" s="124"/>
      <c r="R7681" s="124"/>
      <c r="S7681" s="124"/>
    </row>
    <row r="7682" spans="13:19" x14ac:dyDescent="0.25">
      <c r="M7682" s="8"/>
      <c r="N7682" s="124"/>
      <c r="O7682" s="124"/>
      <c r="P7682" s="124"/>
      <c r="Q7682" s="124"/>
      <c r="R7682" s="124"/>
      <c r="S7682" s="124"/>
    </row>
    <row r="7683" spans="13:19" x14ac:dyDescent="0.25">
      <c r="M7683" s="8"/>
      <c r="N7683" s="124"/>
      <c r="O7683" s="124"/>
      <c r="P7683" s="124"/>
      <c r="Q7683" s="124"/>
      <c r="R7683" s="124"/>
      <c r="S7683" s="124"/>
    </row>
    <row r="7684" spans="13:19" x14ac:dyDescent="0.25">
      <c r="M7684" s="8"/>
      <c r="N7684" s="124"/>
      <c r="O7684" s="124"/>
      <c r="P7684" s="124"/>
      <c r="Q7684" s="124"/>
      <c r="R7684" s="124"/>
      <c r="S7684" s="124"/>
    </row>
    <row r="7685" spans="13:19" x14ac:dyDescent="0.25">
      <c r="M7685" s="8"/>
      <c r="N7685" s="124"/>
      <c r="O7685" s="124"/>
      <c r="P7685" s="124"/>
      <c r="Q7685" s="124"/>
      <c r="R7685" s="124"/>
      <c r="S7685" s="124"/>
    </row>
    <row r="7686" spans="13:19" x14ac:dyDescent="0.25">
      <c r="M7686" s="8"/>
      <c r="N7686" s="124"/>
      <c r="O7686" s="124"/>
      <c r="P7686" s="124"/>
      <c r="Q7686" s="124"/>
      <c r="R7686" s="124"/>
      <c r="S7686" s="124"/>
    </row>
    <row r="7687" spans="13:19" x14ac:dyDescent="0.25">
      <c r="M7687" s="8"/>
      <c r="N7687" s="124"/>
      <c r="O7687" s="124"/>
      <c r="P7687" s="124"/>
      <c r="Q7687" s="124"/>
      <c r="R7687" s="124"/>
      <c r="S7687" s="124"/>
    </row>
    <row r="7688" spans="13:19" x14ac:dyDescent="0.25">
      <c r="M7688" s="8"/>
      <c r="N7688" s="124"/>
      <c r="O7688" s="124"/>
      <c r="P7688" s="124"/>
      <c r="Q7688" s="124"/>
      <c r="R7688" s="124"/>
      <c r="S7688" s="124"/>
    </row>
    <row r="7689" spans="13:19" x14ac:dyDescent="0.25">
      <c r="M7689" s="8"/>
      <c r="N7689" s="124"/>
      <c r="O7689" s="124"/>
      <c r="P7689" s="124"/>
      <c r="Q7689" s="124"/>
      <c r="R7689" s="124"/>
      <c r="S7689" s="124"/>
    </row>
    <row r="7690" spans="13:19" x14ac:dyDescent="0.25">
      <c r="M7690" s="8"/>
      <c r="N7690" s="124"/>
      <c r="O7690" s="124"/>
      <c r="P7690" s="124"/>
      <c r="Q7690" s="124"/>
      <c r="R7690" s="124"/>
      <c r="S7690" s="124"/>
    </row>
    <row r="7691" spans="13:19" x14ac:dyDescent="0.25">
      <c r="M7691" s="8"/>
      <c r="N7691" s="124"/>
      <c r="O7691" s="124"/>
      <c r="P7691" s="124"/>
      <c r="Q7691" s="124"/>
      <c r="R7691" s="124"/>
      <c r="S7691" s="124"/>
    </row>
    <row r="7692" spans="13:19" x14ac:dyDescent="0.25">
      <c r="M7692" s="8"/>
      <c r="N7692" s="124"/>
      <c r="O7692" s="124"/>
      <c r="P7692" s="124"/>
      <c r="Q7692" s="124"/>
      <c r="R7692" s="124"/>
      <c r="S7692" s="124"/>
    </row>
    <row r="7693" spans="13:19" x14ac:dyDescent="0.25">
      <c r="M7693" s="8"/>
      <c r="N7693" s="124"/>
      <c r="O7693" s="124"/>
      <c r="P7693" s="124"/>
      <c r="Q7693" s="124"/>
      <c r="R7693" s="124"/>
      <c r="S7693" s="124"/>
    </row>
    <row r="7694" spans="13:19" x14ac:dyDescent="0.25">
      <c r="M7694" s="8"/>
      <c r="N7694" s="124"/>
      <c r="O7694" s="124"/>
      <c r="P7694" s="124"/>
      <c r="Q7694" s="124"/>
      <c r="R7694" s="124"/>
      <c r="S7694" s="124"/>
    </row>
    <row r="7695" spans="13:19" x14ac:dyDescent="0.25">
      <c r="M7695" s="8"/>
      <c r="N7695" s="124"/>
      <c r="O7695" s="124"/>
      <c r="P7695" s="124"/>
      <c r="Q7695" s="124"/>
      <c r="R7695" s="124"/>
      <c r="S7695" s="124"/>
    </row>
    <row r="7696" spans="13:19" x14ac:dyDescent="0.25">
      <c r="M7696" s="8"/>
      <c r="N7696" s="124"/>
      <c r="O7696" s="124"/>
      <c r="P7696" s="124"/>
      <c r="Q7696" s="124"/>
      <c r="R7696" s="124"/>
      <c r="S7696" s="124"/>
    </row>
    <row r="7697" spans="13:19" x14ac:dyDescent="0.25">
      <c r="M7697" s="8"/>
      <c r="N7697" s="124"/>
      <c r="O7697" s="124"/>
      <c r="P7697" s="124"/>
      <c r="Q7697" s="124"/>
      <c r="R7697" s="124"/>
      <c r="S7697" s="124"/>
    </row>
    <row r="7698" spans="13:19" x14ac:dyDescent="0.25">
      <c r="M7698" s="8"/>
      <c r="N7698" s="124"/>
      <c r="O7698" s="124"/>
      <c r="P7698" s="124"/>
      <c r="Q7698" s="124"/>
      <c r="R7698" s="124"/>
      <c r="S7698" s="124"/>
    </row>
    <row r="7699" spans="13:19" x14ac:dyDescent="0.25">
      <c r="M7699" s="8"/>
      <c r="N7699" s="124"/>
      <c r="O7699" s="124"/>
      <c r="P7699" s="124"/>
      <c r="Q7699" s="124"/>
      <c r="R7699" s="124"/>
      <c r="S7699" s="124"/>
    </row>
    <row r="7700" spans="13:19" x14ac:dyDescent="0.25">
      <c r="M7700" s="8"/>
      <c r="N7700" s="124"/>
      <c r="O7700" s="124"/>
      <c r="P7700" s="124"/>
      <c r="Q7700" s="124"/>
      <c r="R7700" s="124"/>
      <c r="S7700" s="124"/>
    </row>
    <row r="7701" spans="13:19" x14ac:dyDescent="0.25">
      <c r="M7701" s="8"/>
      <c r="N7701" s="124"/>
      <c r="O7701" s="124"/>
      <c r="P7701" s="124"/>
      <c r="Q7701" s="124"/>
      <c r="R7701" s="124"/>
      <c r="S7701" s="124"/>
    </row>
    <row r="7702" spans="13:19" x14ac:dyDescent="0.25">
      <c r="M7702" s="8"/>
      <c r="N7702" s="124"/>
      <c r="O7702" s="124"/>
      <c r="P7702" s="124"/>
      <c r="Q7702" s="124"/>
      <c r="R7702" s="124"/>
      <c r="S7702" s="124"/>
    </row>
    <row r="7703" spans="13:19" x14ac:dyDescent="0.25">
      <c r="M7703" s="8"/>
      <c r="N7703" s="124"/>
      <c r="O7703" s="124"/>
      <c r="P7703" s="124"/>
      <c r="Q7703" s="124"/>
      <c r="R7703" s="124"/>
      <c r="S7703" s="124"/>
    </row>
    <row r="7704" spans="13:19" x14ac:dyDescent="0.25">
      <c r="M7704" s="8"/>
      <c r="N7704" s="124"/>
      <c r="O7704" s="124"/>
      <c r="P7704" s="124"/>
      <c r="Q7704" s="124"/>
      <c r="R7704" s="124"/>
      <c r="S7704" s="124"/>
    </row>
    <row r="7705" spans="13:19" x14ac:dyDescent="0.25">
      <c r="M7705" s="8"/>
      <c r="N7705" s="124"/>
      <c r="O7705" s="124"/>
      <c r="P7705" s="124"/>
      <c r="Q7705" s="124"/>
      <c r="R7705" s="124"/>
      <c r="S7705" s="124"/>
    </row>
    <row r="7706" spans="13:19" x14ac:dyDescent="0.25">
      <c r="M7706" s="8"/>
      <c r="N7706" s="124"/>
      <c r="O7706" s="124"/>
      <c r="P7706" s="124"/>
      <c r="Q7706" s="124"/>
      <c r="R7706" s="124"/>
      <c r="S7706" s="124"/>
    </row>
    <row r="7707" spans="13:19" x14ac:dyDescent="0.25">
      <c r="M7707" s="8"/>
      <c r="N7707" s="124"/>
      <c r="O7707" s="124"/>
      <c r="P7707" s="124"/>
      <c r="Q7707" s="124"/>
      <c r="R7707" s="124"/>
      <c r="S7707" s="124"/>
    </row>
    <row r="7708" spans="13:19" x14ac:dyDescent="0.25">
      <c r="M7708" s="8"/>
      <c r="N7708" s="124"/>
      <c r="O7708" s="124"/>
      <c r="P7708" s="124"/>
      <c r="Q7708" s="124"/>
      <c r="R7708" s="124"/>
      <c r="S7708" s="124"/>
    </row>
    <row r="7709" spans="13:19" x14ac:dyDescent="0.25">
      <c r="M7709" s="8"/>
      <c r="N7709" s="124"/>
      <c r="O7709" s="124"/>
      <c r="P7709" s="124"/>
      <c r="Q7709" s="124"/>
      <c r="R7709" s="124"/>
      <c r="S7709" s="124"/>
    </row>
    <row r="7710" spans="13:19" x14ac:dyDescent="0.25">
      <c r="M7710" s="8"/>
      <c r="N7710" s="124"/>
      <c r="O7710" s="124"/>
      <c r="P7710" s="124"/>
      <c r="Q7710" s="124"/>
      <c r="R7710" s="124"/>
      <c r="S7710" s="124"/>
    </row>
    <row r="7711" spans="13:19" x14ac:dyDescent="0.25">
      <c r="M7711" s="8"/>
      <c r="N7711" s="124"/>
      <c r="O7711" s="124"/>
      <c r="P7711" s="124"/>
      <c r="Q7711" s="124"/>
      <c r="R7711" s="124"/>
      <c r="S7711" s="124"/>
    </row>
    <row r="7712" spans="13:19" x14ac:dyDescent="0.25">
      <c r="M7712" s="8"/>
      <c r="N7712" s="124"/>
      <c r="O7712" s="124"/>
      <c r="P7712" s="124"/>
      <c r="Q7712" s="124"/>
      <c r="R7712" s="124"/>
      <c r="S7712" s="124"/>
    </row>
    <row r="7713" spans="13:19" x14ac:dyDescent="0.25">
      <c r="M7713" s="8"/>
      <c r="N7713" s="124"/>
      <c r="O7713" s="124"/>
      <c r="P7713" s="124"/>
      <c r="Q7713" s="124"/>
      <c r="R7713" s="124"/>
      <c r="S7713" s="124"/>
    </row>
    <row r="7714" spans="13:19" x14ac:dyDescent="0.25">
      <c r="M7714" s="8"/>
      <c r="N7714" s="124"/>
      <c r="O7714" s="124"/>
      <c r="P7714" s="124"/>
      <c r="Q7714" s="124"/>
      <c r="R7714" s="124"/>
      <c r="S7714" s="124"/>
    </row>
    <row r="7715" spans="13:19" x14ac:dyDescent="0.25">
      <c r="M7715" s="8"/>
      <c r="N7715" s="124"/>
      <c r="O7715" s="124"/>
      <c r="P7715" s="124"/>
      <c r="Q7715" s="124"/>
      <c r="R7715" s="124"/>
      <c r="S7715" s="124"/>
    </row>
    <row r="7716" spans="13:19" x14ac:dyDescent="0.25">
      <c r="M7716" s="8"/>
      <c r="N7716" s="124"/>
      <c r="O7716" s="124"/>
      <c r="P7716" s="124"/>
      <c r="Q7716" s="124"/>
      <c r="R7716" s="124"/>
      <c r="S7716" s="124"/>
    </row>
    <row r="7717" spans="13:19" x14ac:dyDescent="0.25">
      <c r="M7717" s="8"/>
      <c r="N7717" s="124"/>
      <c r="O7717" s="124"/>
      <c r="P7717" s="124"/>
      <c r="Q7717" s="124"/>
      <c r="R7717" s="124"/>
      <c r="S7717" s="124"/>
    </row>
    <row r="7718" spans="13:19" x14ac:dyDescent="0.25">
      <c r="M7718" s="8"/>
      <c r="N7718" s="124"/>
      <c r="O7718" s="124"/>
      <c r="P7718" s="124"/>
      <c r="Q7718" s="124"/>
      <c r="R7718" s="124"/>
      <c r="S7718" s="124"/>
    </row>
    <row r="7719" spans="13:19" x14ac:dyDescent="0.25">
      <c r="M7719" s="8"/>
      <c r="N7719" s="124"/>
      <c r="O7719" s="124"/>
      <c r="P7719" s="124"/>
      <c r="Q7719" s="124"/>
      <c r="R7719" s="124"/>
      <c r="S7719" s="124"/>
    </row>
    <row r="7720" spans="13:19" x14ac:dyDescent="0.25">
      <c r="M7720" s="8"/>
      <c r="N7720" s="124"/>
      <c r="O7720" s="124"/>
      <c r="P7720" s="124"/>
      <c r="Q7720" s="124"/>
      <c r="R7720" s="124"/>
      <c r="S7720" s="124"/>
    </row>
    <row r="7721" spans="13:19" x14ac:dyDescent="0.25">
      <c r="M7721" s="8"/>
      <c r="N7721" s="124"/>
      <c r="O7721" s="124"/>
      <c r="P7721" s="124"/>
      <c r="Q7721" s="124"/>
      <c r="R7721" s="124"/>
      <c r="S7721" s="124"/>
    </row>
    <row r="7722" spans="13:19" x14ac:dyDescent="0.25">
      <c r="M7722" s="8"/>
      <c r="N7722" s="124"/>
      <c r="O7722" s="124"/>
      <c r="P7722" s="124"/>
      <c r="Q7722" s="124"/>
      <c r="R7722" s="124"/>
      <c r="S7722" s="124"/>
    </row>
    <row r="7723" spans="13:19" x14ac:dyDescent="0.25">
      <c r="M7723" s="8"/>
      <c r="N7723" s="124"/>
      <c r="O7723" s="124"/>
      <c r="P7723" s="124"/>
      <c r="Q7723" s="124"/>
      <c r="R7723" s="124"/>
      <c r="S7723" s="124"/>
    </row>
    <row r="7724" spans="13:19" x14ac:dyDescent="0.25">
      <c r="M7724" s="8"/>
      <c r="N7724" s="124"/>
      <c r="O7724" s="124"/>
      <c r="P7724" s="124"/>
      <c r="Q7724" s="124"/>
      <c r="R7724" s="124"/>
      <c r="S7724" s="124"/>
    </row>
    <row r="7725" spans="13:19" x14ac:dyDescent="0.25">
      <c r="M7725" s="8"/>
      <c r="N7725" s="124"/>
      <c r="O7725" s="124"/>
      <c r="P7725" s="124"/>
      <c r="Q7725" s="124"/>
      <c r="R7725" s="124"/>
      <c r="S7725" s="124"/>
    </row>
    <row r="7726" spans="13:19" x14ac:dyDescent="0.25">
      <c r="M7726" s="8"/>
      <c r="N7726" s="124"/>
      <c r="O7726" s="124"/>
      <c r="P7726" s="124"/>
      <c r="Q7726" s="124"/>
      <c r="R7726" s="124"/>
      <c r="S7726" s="124"/>
    </row>
    <row r="7727" spans="13:19" x14ac:dyDescent="0.25">
      <c r="M7727" s="8"/>
      <c r="N7727" s="124"/>
      <c r="O7727" s="124"/>
      <c r="P7727" s="124"/>
      <c r="Q7727" s="124"/>
      <c r="R7727" s="124"/>
      <c r="S7727" s="124"/>
    </row>
    <row r="7728" spans="13:19" x14ac:dyDescent="0.25">
      <c r="M7728" s="8"/>
      <c r="N7728" s="124"/>
      <c r="O7728" s="124"/>
      <c r="P7728" s="124"/>
      <c r="Q7728" s="124"/>
      <c r="R7728" s="124"/>
      <c r="S7728" s="124"/>
    </row>
    <row r="7729" spans="13:19" x14ac:dyDescent="0.25">
      <c r="M7729" s="8"/>
      <c r="N7729" s="124"/>
      <c r="O7729" s="124"/>
      <c r="P7729" s="124"/>
      <c r="Q7729" s="124"/>
      <c r="R7729" s="124"/>
      <c r="S7729" s="124"/>
    </row>
    <row r="7730" spans="13:19" x14ac:dyDescent="0.25">
      <c r="M7730" s="8"/>
      <c r="N7730" s="124"/>
      <c r="O7730" s="124"/>
      <c r="P7730" s="124"/>
      <c r="Q7730" s="124"/>
      <c r="R7730" s="124"/>
      <c r="S7730" s="124"/>
    </row>
    <row r="7731" spans="13:19" x14ac:dyDescent="0.25">
      <c r="M7731" s="8"/>
      <c r="N7731" s="124"/>
      <c r="O7731" s="124"/>
      <c r="P7731" s="124"/>
      <c r="Q7731" s="124"/>
      <c r="R7731" s="124"/>
      <c r="S7731" s="124"/>
    </row>
    <row r="7732" spans="13:19" x14ac:dyDescent="0.25">
      <c r="M7732" s="8"/>
      <c r="N7732" s="124"/>
      <c r="O7732" s="124"/>
      <c r="P7732" s="124"/>
      <c r="Q7732" s="124"/>
      <c r="R7732" s="124"/>
      <c r="S7732" s="124"/>
    </row>
    <row r="7733" spans="13:19" x14ac:dyDescent="0.25">
      <c r="M7733" s="8"/>
      <c r="N7733" s="124"/>
      <c r="O7733" s="124"/>
      <c r="P7733" s="124"/>
      <c r="Q7733" s="124"/>
      <c r="R7733" s="124"/>
      <c r="S7733" s="124"/>
    </row>
    <row r="7734" spans="13:19" x14ac:dyDescent="0.25">
      <c r="M7734" s="8"/>
      <c r="N7734" s="124"/>
      <c r="O7734" s="124"/>
      <c r="P7734" s="124"/>
      <c r="Q7734" s="124"/>
      <c r="R7734" s="124"/>
      <c r="S7734" s="124"/>
    </row>
    <row r="7735" spans="13:19" x14ac:dyDescent="0.25">
      <c r="M7735" s="8"/>
      <c r="N7735" s="124"/>
      <c r="O7735" s="124"/>
      <c r="P7735" s="124"/>
      <c r="Q7735" s="124"/>
      <c r="R7735" s="124"/>
      <c r="S7735" s="124"/>
    </row>
    <row r="7736" spans="13:19" x14ac:dyDescent="0.25">
      <c r="M7736" s="8"/>
      <c r="N7736" s="124"/>
      <c r="O7736" s="124"/>
      <c r="P7736" s="124"/>
      <c r="Q7736" s="124"/>
      <c r="R7736" s="124"/>
      <c r="S7736" s="124"/>
    </row>
    <row r="7737" spans="13:19" x14ac:dyDescent="0.25">
      <c r="M7737" s="8"/>
      <c r="N7737" s="124"/>
      <c r="O7737" s="124"/>
      <c r="P7737" s="124"/>
      <c r="Q7737" s="124"/>
      <c r="R7737" s="124"/>
      <c r="S7737" s="124"/>
    </row>
    <row r="7738" spans="13:19" x14ac:dyDescent="0.25">
      <c r="M7738" s="8"/>
      <c r="N7738" s="124"/>
      <c r="O7738" s="124"/>
      <c r="P7738" s="124"/>
      <c r="Q7738" s="124"/>
      <c r="R7738" s="124"/>
      <c r="S7738" s="124"/>
    </row>
    <row r="7739" spans="13:19" x14ac:dyDescent="0.25">
      <c r="M7739" s="8"/>
      <c r="N7739" s="124"/>
      <c r="O7739" s="124"/>
      <c r="P7739" s="124"/>
      <c r="Q7739" s="124"/>
      <c r="R7739" s="124"/>
      <c r="S7739" s="124"/>
    </row>
    <row r="7740" spans="13:19" x14ac:dyDescent="0.25">
      <c r="M7740" s="8"/>
      <c r="N7740" s="124"/>
      <c r="O7740" s="124"/>
      <c r="P7740" s="124"/>
      <c r="Q7740" s="124"/>
      <c r="R7740" s="124"/>
      <c r="S7740" s="124"/>
    </row>
    <row r="7741" spans="13:19" x14ac:dyDescent="0.25">
      <c r="M7741" s="8"/>
      <c r="N7741" s="124"/>
      <c r="O7741" s="124"/>
      <c r="P7741" s="124"/>
      <c r="Q7741" s="124"/>
      <c r="R7741" s="124"/>
      <c r="S7741" s="124"/>
    </row>
    <row r="7742" spans="13:19" x14ac:dyDescent="0.25">
      <c r="M7742" s="8"/>
      <c r="N7742" s="124"/>
      <c r="O7742" s="124"/>
      <c r="P7742" s="124"/>
      <c r="Q7742" s="124"/>
      <c r="R7742" s="124"/>
      <c r="S7742" s="124"/>
    </row>
    <row r="7743" spans="13:19" x14ac:dyDescent="0.25">
      <c r="M7743" s="8"/>
      <c r="N7743" s="124"/>
      <c r="O7743" s="124"/>
      <c r="P7743" s="124"/>
      <c r="Q7743" s="124"/>
      <c r="R7743" s="124"/>
      <c r="S7743" s="124"/>
    </row>
    <row r="7744" spans="13:19" x14ac:dyDescent="0.25">
      <c r="M7744" s="8"/>
      <c r="N7744" s="124"/>
      <c r="O7744" s="124"/>
      <c r="P7744" s="124"/>
      <c r="Q7744" s="124"/>
      <c r="R7744" s="124"/>
      <c r="S7744" s="124"/>
    </row>
    <row r="7745" spans="13:19" x14ac:dyDescent="0.25">
      <c r="M7745" s="8"/>
      <c r="N7745" s="124"/>
      <c r="O7745" s="124"/>
      <c r="P7745" s="124"/>
      <c r="Q7745" s="124"/>
      <c r="R7745" s="124"/>
      <c r="S7745" s="124"/>
    </row>
    <row r="7746" spans="13:19" x14ac:dyDescent="0.25">
      <c r="M7746" s="8"/>
      <c r="N7746" s="124"/>
      <c r="O7746" s="124"/>
      <c r="P7746" s="124"/>
      <c r="Q7746" s="124"/>
      <c r="R7746" s="124"/>
      <c r="S7746" s="124"/>
    </row>
    <row r="7747" spans="13:19" x14ac:dyDescent="0.25">
      <c r="M7747" s="8"/>
      <c r="N7747" s="124"/>
      <c r="O7747" s="124"/>
      <c r="P7747" s="124"/>
      <c r="Q7747" s="124"/>
      <c r="R7747" s="124"/>
      <c r="S7747" s="124"/>
    </row>
    <row r="7748" spans="13:19" x14ac:dyDescent="0.25">
      <c r="M7748" s="8"/>
      <c r="N7748" s="124"/>
      <c r="O7748" s="124"/>
      <c r="P7748" s="124"/>
      <c r="Q7748" s="124"/>
      <c r="R7748" s="124"/>
      <c r="S7748" s="124"/>
    </row>
    <row r="7749" spans="13:19" x14ac:dyDescent="0.25">
      <c r="M7749" s="8"/>
      <c r="N7749" s="124"/>
      <c r="O7749" s="124"/>
      <c r="P7749" s="124"/>
      <c r="Q7749" s="124"/>
      <c r="R7749" s="124"/>
      <c r="S7749" s="124"/>
    </row>
    <row r="7750" spans="13:19" x14ac:dyDescent="0.25">
      <c r="M7750" s="8"/>
      <c r="N7750" s="124"/>
      <c r="O7750" s="124"/>
      <c r="P7750" s="124"/>
      <c r="Q7750" s="124"/>
      <c r="R7750" s="124"/>
      <c r="S7750" s="124"/>
    </row>
    <row r="7751" spans="13:19" x14ac:dyDescent="0.25">
      <c r="M7751" s="8"/>
      <c r="N7751" s="124"/>
      <c r="O7751" s="124"/>
      <c r="P7751" s="124"/>
      <c r="Q7751" s="124"/>
      <c r="R7751" s="124"/>
      <c r="S7751" s="124"/>
    </row>
    <row r="7752" spans="13:19" x14ac:dyDescent="0.25">
      <c r="M7752" s="8"/>
      <c r="N7752" s="124"/>
      <c r="O7752" s="124"/>
      <c r="P7752" s="124"/>
      <c r="Q7752" s="124"/>
      <c r="R7752" s="124"/>
      <c r="S7752" s="124"/>
    </row>
    <row r="7753" spans="13:19" x14ac:dyDescent="0.25">
      <c r="M7753" s="8"/>
      <c r="N7753" s="124"/>
      <c r="O7753" s="124"/>
      <c r="P7753" s="124"/>
      <c r="Q7753" s="124"/>
      <c r="R7753" s="124"/>
      <c r="S7753" s="124"/>
    </row>
    <row r="7754" spans="13:19" x14ac:dyDescent="0.25">
      <c r="M7754" s="8"/>
      <c r="N7754" s="124"/>
      <c r="O7754" s="124"/>
      <c r="P7754" s="124"/>
      <c r="Q7754" s="124"/>
      <c r="R7754" s="124"/>
      <c r="S7754" s="124"/>
    </row>
    <row r="7755" spans="13:19" x14ac:dyDescent="0.25">
      <c r="M7755" s="8"/>
      <c r="N7755" s="124"/>
      <c r="O7755" s="124"/>
      <c r="P7755" s="124"/>
      <c r="Q7755" s="124"/>
      <c r="R7755" s="124"/>
      <c r="S7755" s="124"/>
    </row>
    <row r="7756" spans="13:19" x14ac:dyDescent="0.25">
      <c r="M7756" s="8"/>
      <c r="N7756" s="124"/>
      <c r="O7756" s="124"/>
      <c r="P7756" s="124"/>
      <c r="Q7756" s="124"/>
      <c r="R7756" s="124"/>
      <c r="S7756" s="124"/>
    </row>
    <row r="7757" spans="13:19" x14ac:dyDescent="0.25">
      <c r="M7757" s="8"/>
      <c r="N7757" s="124"/>
      <c r="O7757" s="124"/>
      <c r="P7757" s="124"/>
      <c r="Q7757" s="124"/>
      <c r="R7757" s="124"/>
      <c r="S7757" s="124"/>
    </row>
    <row r="7758" spans="13:19" x14ac:dyDescent="0.25">
      <c r="M7758" s="8"/>
      <c r="N7758" s="124"/>
      <c r="O7758" s="124"/>
      <c r="P7758" s="124"/>
      <c r="Q7758" s="124"/>
      <c r="R7758" s="124"/>
      <c r="S7758" s="124"/>
    </row>
    <row r="7759" spans="13:19" x14ac:dyDescent="0.25">
      <c r="M7759" s="8"/>
      <c r="N7759" s="124"/>
      <c r="O7759" s="124"/>
      <c r="P7759" s="124"/>
      <c r="Q7759" s="124"/>
      <c r="R7759" s="124"/>
      <c r="S7759" s="124"/>
    </row>
    <row r="7760" spans="13:19" x14ac:dyDescent="0.25">
      <c r="M7760" s="8"/>
      <c r="N7760" s="124"/>
      <c r="O7760" s="124"/>
      <c r="P7760" s="124"/>
      <c r="Q7760" s="124"/>
      <c r="R7760" s="124"/>
      <c r="S7760" s="124"/>
    </row>
    <row r="7761" spans="13:19" x14ac:dyDescent="0.25">
      <c r="M7761" s="8"/>
      <c r="N7761" s="124"/>
      <c r="O7761" s="124"/>
      <c r="P7761" s="124"/>
      <c r="Q7761" s="124"/>
      <c r="R7761" s="124"/>
      <c r="S7761" s="124"/>
    </row>
    <row r="7762" spans="13:19" x14ac:dyDescent="0.25">
      <c r="M7762" s="8"/>
      <c r="N7762" s="124"/>
      <c r="O7762" s="124"/>
      <c r="P7762" s="124"/>
      <c r="Q7762" s="124"/>
      <c r="R7762" s="124"/>
      <c r="S7762" s="124"/>
    </row>
    <row r="7763" spans="13:19" x14ac:dyDescent="0.25">
      <c r="M7763" s="8"/>
      <c r="N7763" s="124"/>
      <c r="O7763" s="124"/>
      <c r="P7763" s="124"/>
      <c r="Q7763" s="124"/>
      <c r="R7763" s="124"/>
      <c r="S7763" s="124"/>
    </row>
    <row r="7764" spans="13:19" x14ac:dyDescent="0.25">
      <c r="M7764" s="8"/>
      <c r="N7764" s="124"/>
      <c r="O7764" s="124"/>
      <c r="P7764" s="124"/>
      <c r="Q7764" s="124"/>
      <c r="R7764" s="124"/>
      <c r="S7764" s="124"/>
    </row>
    <row r="7765" spans="13:19" x14ac:dyDescent="0.25">
      <c r="M7765" s="8"/>
      <c r="N7765" s="124"/>
      <c r="O7765" s="124"/>
      <c r="P7765" s="124"/>
      <c r="Q7765" s="124"/>
      <c r="R7765" s="124"/>
      <c r="S7765" s="124"/>
    </row>
    <row r="7766" spans="13:19" x14ac:dyDescent="0.25">
      <c r="M7766" s="8"/>
      <c r="N7766" s="124"/>
      <c r="O7766" s="124"/>
      <c r="P7766" s="124"/>
      <c r="Q7766" s="124"/>
      <c r="R7766" s="124"/>
      <c r="S7766" s="124"/>
    </row>
    <row r="7767" spans="13:19" x14ac:dyDescent="0.25">
      <c r="M7767" s="8"/>
      <c r="N7767" s="124"/>
      <c r="O7767" s="124"/>
      <c r="P7767" s="124"/>
      <c r="Q7767" s="124"/>
      <c r="R7767" s="124"/>
      <c r="S7767" s="124"/>
    </row>
    <row r="7768" spans="13:19" x14ac:dyDescent="0.25">
      <c r="M7768" s="8"/>
      <c r="N7768" s="124"/>
      <c r="O7768" s="124"/>
      <c r="P7768" s="124"/>
      <c r="Q7768" s="124"/>
      <c r="R7768" s="124"/>
      <c r="S7768" s="124"/>
    </row>
    <row r="7769" spans="13:19" x14ac:dyDescent="0.25">
      <c r="M7769" s="8"/>
      <c r="N7769" s="124"/>
      <c r="O7769" s="124"/>
      <c r="P7769" s="124"/>
      <c r="Q7769" s="124"/>
      <c r="R7769" s="124"/>
      <c r="S7769" s="124"/>
    </row>
    <row r="7770" spans="13:19" x14ac:dyDescent="0.25">
      <c r="M7770" s="8"/>
      <c r="N7770" s="124"/>
      <c r="O7770" s="124"/>
      <c r="P7770" s="124"/>
      <c r="Q7770" s="124"/>
      <c r="R7770" s="124"/>
      <c r="S7770" s="124"/>
    </row>
    <row r="7771" spans="13:19" x14ac:dyDescent="0.25">
      <c r="M7771" s="8"/>
      <c r="N7771" s="124"/>
      <c r="O7771" s="124"/>
      <c r="P7771" s="124"/>
      <c r="Q7771" s="124"/>
      <c r="R7771" s="124"/>
      <c r="S7771" s="124"/>
    </row>
    <row r="7772" spans="13:19" x14ac:dyDescent="0.25">
      <c r="M7772" s="8"/>
      <c r="N7772" s="124"/>
      <c r="O7772" s="124"/>
      <c r="P7772" s="124"/>
      <c r="Q7772" s="124"/>
      <c r="R7772" s="124"/>
      <c r="S7772" s="124"/>
    </row>
    <row r="7773" spans="13:19" x14ac:dyDescent="0.25">
      <c r="M7773" s="8"/>
      <c r="N7773" s="124"/>
      <c r="O7773" s="124"/>
      <c r="P7773" s="124"/>
      <c r="Q7773" s="124"/>
      <c r="R7773" s="124"/>
      <c r="S7773" s="124"/>
    </row>
    <row r="7774" spans="13:19" x14ac:dyDescent="0.25">
      <c r="M7774" s="8"/>
      <c r="N7774" s="124"/>
      <c r="O7774" s="124"/>
      <c r="P7774" s="124"/>
      <c r="Q7774" s="124"/>
      <c r="R7774" s="124"/>
      <c r="S7774" s="124"/>
    </row>
    <row r="7775" spans="13:19" x14ac:dyDescent="0.25">
      <c r="M7775" s="8"/>
      <c r="N7775" s="124"/>
      <c r="O7775" s="124"/>
      <c r="P7775" s="124"/>
      <c r="Q7775" s="124"/>
      <c r="R7775" s="124"/>
      <c r="S7775" s="124"/>
    </row>
    <row r="7776" spans="13:19" x14ac:dyDescent="0.25">
      <c r="M7776" s="8"/>
      <c r="N7776" s="124"/>
      <c r="O7776" s="124"/>
      <c r="P7776" s="124"/>
      <c r="Q7776" s="124"/>
      <c r="R7776" s="124"/>
      <c r="S7776" s="124"/>
    </row>
    <row r="7777" spans="13:19" x14ac:dyDescent="0.25">
      <c r="M7777" s="8"/>
      <c r="N7777" s="124"/>
      <c r="O7777" s="124"/>
      <c r="P7777" s="124"/>
      <c r="Q7777" s="124"/>
      <c r="R7777" s="124"/>
      <c r="S7777" s="124"/>
    </row>
    <row r="7778" spans="13:19" x14ac:dyDescent="0.25">
      <c r="M7778" s="8"/>
      <c r="N7778" s="124"/>
      <c r="O7778" s="124"/>
      <c r="P7778" s="124"/>
      <c r="Q7778" s="124"/>
      <c r="R7778" s="124"/>
      <c r="S7778" s="124"/>
    </row>
    <row r="7779" spans="13:19" x14ac:dyDescent="0.25">
      <c r="M7779" s="8"/>
      <c r="N7779" s="124"/>
      <c r="O7779" s="124"/>
      <c r="P7779" s="124"/>
      <c r="Q7779" s="124"/>
      <c r="R7779" s="124"/>
      <c r="S7779" s="124"/>
    </row>
    <row r="7780" spans="13:19" x14ac:dyDescent="0.25">
      <c r="M7780" s="8"/>
      <c r="N7780" s="124"/>
      <c r="O7780" s="124"/>
      <c r="P7780" s="124"/>
      <c r="Q7780" s="124"/>
      <c r="R7780" s="124"/>
      <c r="S7780" s="124"/>
    </row>
    <row r="7781" spans="13:19" x14ac:dyDescent="0.25">
      <c r="M7781" s="8"/>
      <c r="N7781" s="124"/>
      <c r="O7781" s="124"/>
      <c r="P7781" s="124"/>
      <c r="Q7781" s="124"/>
      <c r="R7781" s="124"/>
      <c r="S7781" s="124"/>
    </row>
    <row r="7782" spans="13:19" x14ac:dyDescent="0.25">
      <c r="M7782" s="8"/>
      <c r="N7782" s="124"/>
      <c r="O7782" s="124"/>
      <c r="P7782" s="124"/>
      <c r="Q7782" s="124"/>
      <c r="R7782" s="124"/>
      <c r="S7782" s="124"/>
    </row>
    <row r="7783" spans="13:19" x14ac:dyDescent="0.25">
      <c r="M7783" s="8"/>
      <c r="N7783" s="124"/>
      <c r="O7783" s="124"/>
      <c r="P7783" s="124"/>
      <c r="Q7783" s="124"/>
      <c r="R7783" s="124"/>
      <c r="S7783" s="124"/>
    </row>
    <row r="7784" spans="13:19" x14ac:dyDescent="0.25">
      <c r="M7784" s="8"/>
      <c r="N7784" s="124"/>
      <c r="O7784" s="124"/>
      <c r="P7784" s="124"/>
      <c r="Q7784" s="124"/>
      <c r="R7784" s="124"/>
      <c r="S7784" s="124"/>
    </row>
    <row r="7785" spans="13:19" x14ac:dyDescent="0.25">
      <c r="M7785" s="8"/>
      <c r="N7785" s="124"/>
      <c r="O7785" s="124"/>
      <c r="P7785" s="124"/>
      <c r="Q7785" s="124"/>
      <c r="R7785" s="124"/>
      <c r="S7785" s="124"/>
    </row>
    <row r="7786" spans="13:19" x14ac:dyDescent="0.25">
      <c r="M7786" s="8"/>
      <c r="N7786" s="124"/>
      <c r="O7786" s="124"/>
      <c r="P7786" s="124"/>
      <c r="Q7786" s="124"/>
      <c r="R7786" s="124"/>
      <c r="S7786" s="124"/>
    </row>
    <row r="7787" spans="13:19" x14ac:dyDescent="0.25">
      <c r="M7787" s="8"/>
      <c r="N7787" s="124"/>
      <c r="O7787" s="124"/>
      <c r="P7787" s="124"/>
      <c r="Q7787" s="124"/>
      <c r="R7787" s="124"/>
      <c r="S7787" s="124"/>
    </row>
    <row r="7788" spans="13:19" x14ac:dyDescent="0.25">
      <c r="M7788" s="8"/>
      <c r="N7788" s="124"/>
      <c r="O7788" s="124"/>
      <c r="P7788" s="124"/>
      <c r="Q7788" s="124"/>
      <c r="R7788" s="124"/>
      <c r="S7788" s="124"/>
    </row>
    <row r="7789" spans="13:19" x14ac:dyDescent="0.25">
      <c r="M7789" s="8"/>
      <c r="N7789" s="124"/>
      <c r="O7789" s="124"/>
      <c r="P7789" s="124"/>
      <c r="Q7789" s="124"/>
      <c r="R7789" s="124"/>
      <c r="S7789" s="124"/>
    </row>
    <row r="7790" spans="13:19" x14ac:dyDescent="0.25">
      <c r="M7790" s="8"/>
      <c r="N7790" s="124"/>
      <c r="O7790" s="124"/>
      <c r="P7790" s="124"/>
      <c r="Q7790" s="124"/>
      <c r="R7790" s="124"/>
      <c r="S7790" s="124"/>
    </row>
    <row r="7791" spans="13:19" x14ac:dyDescent="0.25">
      <c r="M7791" s="8"/>
      <c r="N7791" s="124"/>
      <c r="O7791" s="124"/>
      <c r="P7791" s="124"/>
      <c r="Q7791" s="124"/>
      <c r="R7791" s="124"/>
      <c r="S7791" s="124"/>
    </row>
    <row r="7792" spans="13:19" x14ac:dyDescent="0.25">
      <c r="M7792" s="8"/>
      <c r="N7792" s="124"/>
      <c r="O7792" s="124"/>
      <c r="P7792" s="124"/>
      <c r="Q7792" s="124"/>
      <c r="R7792" s="124"/>
      <c r="S7792" s="124"/>
    </row>
    <row r="7793" spans="13:19" x14ac:dyDescent="0.25">
      <c r="M7793" s="8"/>
      <c r="N7793" s="124"/>
      <c r="O7793" s="124"/>
      <c r="P7793" s="124"/>
      <c r="Q7793" s="124"/>
      <c r="R7793" s="124"/>
      <c r="S7793" s="124"/>
    </row>
    <row r="7794" spans="13:19" x14ac:dyDescent="0.25">
      <c r="M7794" s="8"/>
      <c r="N7794" s="124"/>
      <c r="O7794" s="124"/>
      <c r="P7794" s="124"/>
      <c r="Q7794" s="124"/>
      <c r="R7794" s="124"/>
      <c r="S7794" s="124"/>
    </row>
    <row r="7795" spans="13:19" x14ac:dyDescent="0.25">
      <c r="M7795" s="8"/>
      <c r="N7795" s="124"/>
      <c r="O7795" s="124"/>
      <c r="P7795" s="124"/>
      <c r="Q7795" s="124"/>
      <c r="R7795" s="124"/>
      <c r="S7795" s="124"/>
    </row>
    <row r="7796" spans="13:19" x14ac:dyDescent="0.25">
      <c r="M7796" s="8"/>
      <c r="N7796" s="124"/>
      <c r="O7796" s="124"/>
      <c r="P7796" s="124"/>
      <c r="Q7796" s="124"/>
      <c r="R7796" s="124"/>
      <c r="S7796" s="124"/>
    </row>
    <row r="7797" spans="13:19" x14ac:dyDescent="0.25">
      <c r="M7797" s="8"/>
      <c r="N7797" s="124"/>
      <c r="O7797" s="124"/>
      <c r="P7797" s="124"/>
      <c r="Q7797" s="124"/>
      <c r="R7797" s="124"/>
      <c r="S7797" s="124"/>
    </row>
    <row r="7798" spans="13:19" x14ac:dyDescent="0.25">
      <c r="M7798" s="8"/>
      <c r="N7798" s="124"/>
      <c r="O7798" s="124"/>
      <c r="P7798" s="124"/>
      <c r="Q7798" s="124"/>
      <c r="R7798" s="124"/>
      <c r="S7798" s="124"/>
    </row>
    <row r="7799" spans="13:19" x14ac:dyDescent="0.25">
      <c r="M7799" s="8"/>
      <c r="N7799" s="124"/>
      <c r="O7799" s="124"/>
      <c r="P7799" s="124"/>
      <c r="Q7799" s="124"/>
      <c r="R7799" s="124"/>
      <c r="S7799" s="124"/>
    </row>
    <row r="7800" spans="13:19" x14ac:dyDescent="0.25">
      <c r="M7800" s="8"/>
      <c r="N7800" s="124"/>
      <c r="O7800" s="124"/>
      <c r="P7800" s="124"/>
      <c r="Q7800" s="124"/>
      <c r="R7800" s="124"/>
      <c r="S7800" s="124"/>
    </row>
    <row r="7801" spans="13:19" x14ac:dyDescent="0.25">
      <c r="M7801" s="8"/>
      <c r="N7801" s="124"/>
      <c r="O7801" s="124"/>
      <c r="P7801" s="124"/>
      <c r="Q7801" s="124"/>
      <c r="R7801" s="124"/>
      <c r="S7801" s="124"/>
    </row>
    <row r="7802" spans="13:19" x14ac:dyDescent="0.25">
      <c r="M7802" s="8"/>
      <c r="N7802" s="124"/>
      <c r="O7802" s="124"/>
      <c r="P7802" s="124"/>
      <c r="Q7802" s="124"/>
      <c r="R7802" s="124"/>
      <c r="S7802" s="124"/>
    </row>
    <row r="7803" spans="13:19" x14ac:dyDescent="0.25">
      <c r="M7803" s="8"/>
      <c r="N7803" s="124"/>
      <c r="O7803" s="124"/>
      <c r="P7803" s="124"/>
      <c r="Q7803" s="124"/>
      <c r="R7803" s="124"/>
      <c r="S7803" s="124"/>
    </row>
    <row r="7804" spans="13:19" x14ac:dyDescent="0.25">
      <c r="M7804" s="8"/>
      <c r="N7804" s="124"/>
      <c r="O7804" s="124"/>
      <c r="P7804" s="124"/>
      <c r="Q7804" s="124"/>
      <c r="R7804" s="124"/>
      <c r="S7804" s="124"/>
    </row>
    <row r="7805" spans="13:19" x14ac:dyDescent="0.25">
      <c r="M7805" s="8"/>
      <c r="N7805" s="124"/>
      <c r="O7805" s="124"/>
      <c r="P7805" s="124"/>
      <c r="Q7805" s="124"/>
      <c r="R7805" s="124"/>
      <c r="S7805" s="124"/>
    </row>
    <row r="7806" spans="13:19" x14ac:dyDescent="0.25">
      <c r="M7806" s="8"/>
      <c r="N7806" s="124"/>
      <c r="O7806" s="124"/>
      <c r="P7806" s="124"/>
      <c r="Q7806" s="124"/>
      <c r="R7806" s="124"/>
      <c r="S7806" s="124"/>
    </row>
    <row r="7807" spans="13:19" x14ac:dyDescent="0.25">
      <c r="M7807" s="8"/>
      <c r="N7807" s="124"/>
      <c r="O7807" s="124"/>
      <c r="P7807" s="124"/>
      <c r="Q7807" s="124"/>
      <c r="R7807" s="124"/>
      <c r="S7807" s="124"/>
    </row>
    <row r="7808" spans="13:19" x14ac:dyDescent="0.25">
      <c r="M7808" s="8"/>
      <c r="N7808" s="124"/>
      <c r="O7808" s="124"/>
      <c r="P7808" s="124"/>
      <c r="Q7808" s="124"/>
      <c r="R7808" s="124"/>
      <c r="S7808" s="124"/>
    </row>
    <row r="7809" spans="13:19" x14ac:dyDescent="0.25">
      <c r="M7809" s="8"/>
      <c r="N7809" s="124"/>
      <c r="O7809" s="124"/>
      <c r="P7809" s="124"/>
      <c r="Q7809" s="124"/>
      <c r="R7809" s="124"/>
      <c r="S7809" s="124"/>
    </row>
    <row r="7810" spans="13:19" x14ac:dyDescent="0.25">
      <c r="M7810" s="8"/>
      <c r="N7810" s="124"/>
      <c r="O7810" s="124"/>
      <c r="P7810" s="124"/>
      <c r="Q7810" s="124"/>
      <c r="R7810" s="124"/>
      <c r="S7810" s="124"/>
    </row>
    <row r="7811" spans="13:19" x14ac:dyDescent="0.25">
      <c r="M7811" s="8"/>
      <c r="N7811" s="124"/>
      <c r="O7811" s="124"/>
      <c r="P7811" s="124"/>
      <c r="Q7811" s="124"/>
      <c r="R7811" s="124"/>
      <c r="S7811" s="124"/>
    </row>
    <row r="7812" spans="13:19" x14ac:dyDescent="0.25">
      <c r="M7812" s="8"/>
      <c r="N7812" s="124"/>
      <c r="O7812" s="124"/>
      <c r="P7812" s="124"/>
      <c r="Q7812" s="124"/>
      <c r="R7812" s="124"/>
      <c r="S7812" s="124"/>
    </row>
    <row r="7813" spans="13:19" x14ac:dyDescent="0.25">
      <c r="M7813" s="8"/>
      <c r="N7813" s="124"/>
      <c r="O7813" s="124"/>
      <c r="P7813" s="124"/>
      <c r="Q7813" s="124"/>
      <c r="R7813" s="124"/>
      <c r="S7813" s="124"/>
    </row>
    <row r="7814" spans="13:19" x14ac:dyDescent="0.25">
      <c r="M7814" s="8"/>
      <c r="N7814" s="124"/>
      <c r="O7814" s="124"/>
      <c r="P7814" s="124"/>
      <c r="Q7814" s="124"/>
      <c r="R7814" s="124"/>
      <c r="S7814" s="124"/>
    </row>
    <row r="7815" spans="13:19" x14ac:dyDescent="0.25">
      <c r="M7815" s="8"/>
      <c r="N7815" s="124"/>
      <c r="O7815" s="124"/>
      <c r="P7815" s="124"/>
      <c r="Q7815" s="124"/>
      <c r="R7815" s="124"/>
      <c r="S7815" s="124"/>
    </row>
    <row r="7816" spans="13:19" x14ac:dyDescent="0.25">
      <c r="M7816" s="8"/>
      <c r="N7816" s="124"/>
      <c r="O7816" s="124"/>
      <c r="P7816" s="124"/>
      <c r="Q7816" s="124"/>
      <c r="R7816" s="124"/>
      <c r="S7816" s="124"/>
    </row>
    <row r="7817" spans="13:19" x14ac:dyDescent="0.25">
      <c r="M7817" s="8"/>
      <c r="N7817" s="124"/>
      <c r="O7817" s="124"/>
      <c r="P7817" s="124"/>
      <c r="Q7817" s="124"/>
      <c r="R7817" s="124"/>
      <c r="S7817" s="124"/>
    </row>
    <row r="7818" spans="13:19" x14ac:dyDescent="0.25">
      <c r="M7818" s="8"/>
      <c r="N7818" s="124"/>
      <c r="O7818" s="124"/>
      <c r="P7818" s="124"/>
      <c r="Q7818" s="124"/>
      <c r="R7818" s="124"/>
      <c r="S7818" s="124"/>
    </row>
    <row r="7819" spans="13:19" x14ac:dyDescent="0.25">
      <c r="M7819" s="8"/>
      <c r="N7819" s="124"/>
      <c r="O7819" s="124"/>
      <c r="P7819" s="124"/>
      <c r="Q7819" s="124"/>
      <c r="R7819" s="124"/>
      <c r="S7819" s="124"/>
    </row>
    <row r="7820" spans="13:19" x14ac:dyDescent="0.25">
      <c r="M7820" s="8"/>
      <c r="N7820" s="124"/>
      <c r="O7820" s="124"/>
      <c r="P7820" s="124"/>
      <c r="Q7820" s="124"/>
      <c r="R7820" s="124"/>
      <c r="S7820" s="124"/>
    </row>
    <row r="7821" spans="13:19" x14ac:dyDescent="0.25">
      <c r="M7821" s="8"/>
      <c r="N7821" s="124"/>
      <c r="O7821" s="124"/>
      <c r="P7821" s="124"/>
      <c r="Q7821" s="124"/>
      <c r="R7821" s="124"/>
      <c r="S7821" s="124"/>
    </row>
    <row r="7822" spans="13:19" x14ac:dyDescent="0.25">
      <c r="M7822" s="8"/>
      <c r="N7822" s="124"/>
      <c r="O7822" s="124"/>
      <c r="P7822" s="124"/>
      <c r="Q7822" s="124"/>
      <c r="R7822" s="124"/>
      <c r="S7822" s="124"/>
    </row>
    <row r="7823" spans="13:19" x14ac:dyDescent="0.25">
      <c r="M7823" s="8"/>
      <c r="N7823" s="124"/>
      <c r="O7823" s="124"/>
      <c r="P7823" s="124"/>
      <c r="Q7823" s="124"/>
      <c r="R7823" s="124"/>
      <c r="S7823" s="124"/>
    </row>
    <row r="7824" spans="13:19" x14ac:dyDescent="0.25">
      <c r="M7824" s="8"/>
      <c r="N7824" s="124"/>
      <c r="O7824" s="124"/>
      <c r="P7824" s="124"/>
      <c r="Q7824" s="124"/>
      <c r="R7824" s="124"/>
      <c r="S7824" s="124"/>
    </row>
    <row r="7825" spans="13:19" x14ac:dyDescent="0.25">
      <c r="M7825" s="8"/>
      <c r="N7825" s="124"/>
      <c r="O7825" s="124"/>
      <c r="P7825" s="124"/>
      <c r="Q7825" s="124"/>
      <c r="R7825" s="124"/>
      <c r="S7825" s="124"/>
    </row>
    <row r="7826" spans="13:19" x14ac:dyDescent="0.25">
      <c r="M7826" s="8"/>
      <c r="N7826" s="124"/>
      <c r="O7826" s="124"/>
      <c r="P7826" s="124"/>
      <c r="Q7826" s="124"/>
      <c r="R7826" s="124"/>
      <c r="S7826" s="124"/>
    </row>
    <row r="7827" spans="13:19" x14ac:dyDescent="0.25">
      <c r="M7827" s="8"/>
      <c r="N7827" s="124"/>
      <c r="O7827" s="124"/>
      <c r="P7827" s="124"/>
      <c r="Q7827" s="124"/>
      <c r="R7827" s="124"/>
      <c r="S7827" s="124"/>
    </row>
    <row r="7828" spans="13:19" x14ac:dyDescent="0.25">
      <c r="M7828" s="8"/>
      <c r="N7828" s="124"/>
      <c r="O7828" s="124"/>
      <c r="P7828" s="124"/>
      <c r="Q7828" s="124"/>
      <c r="R7828" s="124"/>
      <c r="S7828" s="124"/>
    </row>
    <row r="7829" spans="13:19" x14ac:dyDescent="0.25">
      <c r="M7829" s="8"/>
      <c r="N7829" s="124"/>
      <c r="O7829" s="124"/>
      <c r="P7829" s="124"/>
      <c r="Q7829" s="124"/>
      <c r="R7829" s="124"/>
      <c r="S7829" s="124"/>
    </row>
    <row r="7830" spans="13:19" x14ac:dyDescent="0.25">
      <c r="M7830" s="8"/>
      <c r="N7830" s="124"/>
      <c r="O7830" s="124"/>
      <c r="P7830" s="124"/>
      <c r="Q7830" s="124"/>
      <c r="R7830" s="124"/>
      <c r="S7830" s="124"/>
    </row>
    <row r="7831" spans="13:19" x14ac:dyDescent="0.25">
      <c r="M7831" s="8"/>
      <c r="N7831" s="124"/>
      <c r="O7831" s="124"/>
      <c r="P7831" s="124"/>
      <c r="Q7831" s="124"/>
      <c r="R7831" s="124"/>
      <c r="S7831" s="124"/>
    </row>
    <row r="7832" spans="13:19" x14ac:dyDescent="0.25">
      <c r="M7832" s="8"/>
      <c r="N7832" s="124"/>
      <c r="O7832" s="124"/>
      <c r="P7832" s="124"/>
      <c r="Q7832" s="124"/>
      <c r="R7832" s="124"/>
      <c r="S7832" s="124"/>
    </row>
    <row r="7833" spans="13:19" x14ac:dyDescent="0.25">
      <c r="M7833" s="8"/>
      <c r="N7833" s="124"/>
      <c r="O7833" s="124"/>
      <c r="P7833" s="124"/>
      <c r="Q7833" s="124"/>
      <c r="R7833" s="124"/>
      <c r="S7833" s="124"/>
    </row>
    <row r="7834" spans="13:19" x14ac:dyDescent="0.25">
      <c r="M7834" s="8"/>
      <c r="N7834" s="124"/>
      <c r="O7834" s="124"/>
      <c r="P7834" s="124"/>
      <c r="Q7834" s="124"/>
      <c r="R7834" s="124"/>
      <c r="S7834" s="124"/>
    </row>
    <row r="7835" spans="13:19" x14ac:dyDescent="0.25">
      <c r="M7835" s="8"/>
      <c r="N7835" s="124"/>
      <c r="O7835" s="124"/>
      <c r="P7835" s="124"/>
      <c r="Q7835" s="124"/>
      <c r="R7835" s="124"/>
      <c r="S7835" s="124"/>
    </row>
    <row r="7836" spans="13:19" x14ac:dyDescent="0.25">
      <c r="M7836" s="8"/>
      <c r="N7836" s="124"/>
      <c r="O7836" s="124"/>
      <c r="P7836" s="124"/>
      <c r="Q7836" s="124"/>
      <c r="R7836" s="124"/>
      <c r="S7836" s="124"/>
    </row>
    <row r="7837" spans="13:19" x14ac:dyDescent="0.25">
      <c r="M7837" s="8"/>
      <c r="N7837" s="124"/>
      <c r="O7837" s="124"/>
      <c r="P7837" s="124"/>
      <c r="Q7837" s="124"/>
      <c r="R7837" s="124"/>
      <c r="S7837" s="124"/>
    </row>
    <row r="7838" spans="13:19" x14ac:dyDescent="0.25">
      <c r="M7838" s="8"/>
      <c r="N7838" s="124"/>
      <c r="O7838" s="124"/>
      <c r="P7838" s="124"/>
      <c r="Q7838" s="124"/>
      <c r="R7838" s="124"/>
      <c r="S7838" s="124"/>
    </row>
    <row r="7839" spans="13:19" x14ac:dyDescent="0.25">
      <c r="M7839" s="8"/>
      <c r="N7839" s="124"/>
      <c r="O7839" s="124"/>
      <c r="P7839" s="124"/>
      <c r="Q7839" s="124"/>
      <c r="R7839" s="124"/>
      <c r="S7839" s="124"/>
    </row>
    <row r="7840" spans="13:19" x14ac:dyDescent="0.25">
      <c r="M7840" s="8"/>
      <c r="N7840" s="124"/>
      <c r="O7840" s="124"/>
      <c r="P7840" s="124"/>
      <c r="Q7840" s="124"/>
      <c r="R7840" s="124"/>
      <c r="S7840" s="124"/>
    </row>
    <row r="7841" spans="13:19" x14ac:dyDescent="0.25">
      <c r="M7841" s="8"/>
      <c r="N7841" s="124"/>
      <c r="O7841" s="124"/>
      <c r="P7841" s="124"/>
      <c r="Q7841" s="124"/>
      <c r="R7841" s="124"/>
      <c r="S7841" s="124"/>
    </row>
    <row r="7842" spans="13:19" x14ac:dyDescent="0.25">
      <c r="M7842" s="8"/>
      <c r="N7842" s="124"/>
      <c r="O7842" s="124"/>
      <c r="P7842" s="124"/>
      <c r="Q7842" s="124"/>
      <c r="R7842" s="124"/>
      <c r="S7842" s="124"/>
    </row>
    <row r="7843" spans="13:19" x14ac:dyDescent="0.25">
      <c r="M7843" s="8"/>
      <c r="N7843" s="124"/>
      <c r="O7843" s="124"/>
      <c r="P7843" s="124"/>
      <c r="Q7843" s="124"/>
      <c r="R7843" s="124"/>
      <c r="S7843" s="124"/>
    </row>
    <row r="7844" spans="13:19" x14ac:dyDescent="0.25">
      <c r="M7844" s="8"/>
      <c r="N7844" s="124"/>
      <c r="O7844" s="124"/>
      <c r="P7844" s="124"/>
      <c r="Q7844" s="124"/>
      <c r="R7844" s="124"/>
      <c r="S7844" s="124"/>
    </row>
    <row r="7845" spans="13:19" x14ac:dyDescent="0.25">
      <c r="M7845" s="8"/>
      <c r="N7845" s="124"/>
      <c r="O7845" s="124"/>
      <c r="P7845" s="124"/>
      <c r="Q7845" s="124"/>
      <c r="R7845" s="124"/>
      <c r="S7845" s="124"/>
    </row>
    <row r="7846" spans="13:19" x14ac:dyDescent="0.25">
      <c r="M7846" s="8"/>
      <c r="N7846" s="124"/>
      <c r="O7846" s="124"/>
      <c r="P7846" s="124"/>
      <c r="Q7846" s="124"/>
      <c r="R7846" s="124"/>
      <c r="S7846" s="124"/>
    </row>
    <row r="7847" spans="13:19" x14ac:dyDescent="0.25">
      <c r="M7847" s="8"/>
      <c r="N7847" s="124"/>
      <c r="O7847" s="124"/>
      <c r="P7847" s="124"/>
      <c r="Q7847" s="124"/>
      <c r="R7847" s="124"/>
      <c r="S7847" s="124"/>
    </row>
    <row r="7848" spans="13:19" x14ac:dyDescent="0.25">
      <c r="M7848" s="8"/>
      <c r="N7848" s="124"/>
      <c r="O7848" s="124"/>
      <c r="P7848" s="124"/>
      <c r="Q7848" s="124"/>
      <c r="R7848" s="124"/>
      <c r="S7848" s="124"/>
    </row>
    <row r="7849" spans="13:19" x14ac:dyDescent="0.25">
      <c r="M7849" s="8"/>
      <c r="N7849" s="124"/>
      <c r="O7849" s="124"/>
      <c r="P7849" s="124"/>
      <c r="Q7849" s="124"/>
      <c r="R7849" s="124"/>
      <c r="S7849" s="124"/>
    </row>
    <row r="7850" spans="13:19" x14ac:dyDescent="0.25">
      <c r="M7850" s="8"/>
      <c r="N7850" s="124"/>
      <c r="O7850" s="124"/>
      <c r="P7850" s="124"/>
      <c r="Q7850" s="124"/>
      <c r="R7850" s="124"/>
      <c r="S7850" s="124"/>
    </row>
    <row r="7851" spans="13:19" x14ac:dyDescent="0.25">
      <c r="M7851" s="8"/>
      <c r="N7851" s="124"/>
      <c r="O7851" s="124"/>
      <c r="P7851" s="124"/>
      <c r="Q7851" s="124"/>
      <c r="R7851" s="124"/>
      <c r="S7851" s="124"/>
    </row>
    <row r="7852" spans="13:19" x14ac:dyDescent="0.25">
      <c r="M7852" s="8"/>
      <c r="N7852" s="124"/>
      <c r="O7852" s="124"/>
      <c r="P7852" s="124"/>
      <c r="Q7852" s="124"/>
      <c r="R7852" s="124"/>
      <c r="S7852" s="124"/>
    </row>
    <row r="7853" spans="13:19" x14ac:dyDescent="0.25">
      <c r="M7853" s="8"/>
      <c r="N7853" s="124"/>
      <c r="O7853" s="124"/>
      <c r="P7853" s="124"/>
      <c r="Q7853" s="124"/>
      <c r="R7853" s="124"/>
      <c r="S7853" s="124"/>
    </row>
    <row r="7854" spans="13:19" x14ac:dyDescent="0.25">
      <c r="M7854" s="8"/>
      <c r="N7854" s="124"/>
      <c r="O7854" s="124"/>
      <c r="P7854" s="124"/>
      <c r="Q7854" s="124"/>
      <c r="R7854" s="124"/>
      <c r="S7854" s="124"/>
    </row>
    <row r="7855" spans="13:19" x14ac:dyDescent="0.25">
      <c r="M7855" s="8"/>
      <c r="N7855" s="124"/>
      <c r="O7855" s="124"/>
      <c r="P7855" s="124"/>
      <c r="Q7855" s="124"/>
      <c r="R7855" s="124"/>
      <c r="S7855" s="124"/>
    </row>
    <row r="7856" spans="13:19" x14ac:dyDescent="0.25">
      <c r="M7856" s="8"/>
      <c r="N7856" s="124"/>
      <c r="O7856" s="124"/>
      <c r="P7856" s="124"/>
      <c r="Q7856" s="124"/>
      <c r="R7856" s="124"/>
      <c r="S7856" s="124"/>
    </row>
    <row r="7857" spans="13:19" x14ac:dyDescent="0.25">
      <c r="M7857" s="8"/>
      <c r="N7857" s="124"/>
      <c r="O7857" s="124"/>
      <c r="P7857" s="124"/>
      <c r="Q7857" s="124"/>
      <c r="R7857" s="124"/>
      <c r="S7857" s="124"/>
    </row>
    <row r="7858" spans="13:19" x14ac:dyDescent="0.25">
      <c r="M7858" s="8"/>
      <c r="N7858" s="124"/>
      <c r="O7858" s="124"/>
      <c r="P7858" s="124"/>
      <c r="Q7858" s="124"/>
      <c r="R7858" s="124"/>
      <c r="S7858" s="124"/>
    </row>
    <row r="7859" spans="13:19" x14ac:dyDescent="0.25">
      <c r="M7859" s="8"/>
      <c r="N7859" s="124"/>
      <c r="O7859" s="124"/>
      <c r="P7859" s="124"/>
      <c r="Q7859" s="124"/>
      <c r="R7859" s="124"/>
      <c r="S7859" s="124"/>
    </row>
    <row r="7860" spans="13:19" x14ac:dyDescent="0.25">
      <c r="M7860" s="8"/>
      <c r="N7860" s="124"/>
      <c r="O7860" s="124"/>
      <c r="P7860" s="124"/>
      <c r="Q7860" s="124"/>
      <c r="R7860" s="124"/>
      <c r="S7860" s="124"/>
    </row>
    <row r="7861" spans="13:19" x14ac:dyDescent="0.25">
      <c r="M7861" s="8"/>
      <c r="N7861" s="124"/>
      <c r="O7861" s="124"/>
      <c r="P7861" s="124"/>
      <c r="Q7861" s="124"/>
      <c r="R7861" s="124"/>
      <c r="S7861" s="124"/>
    </row>
    <row r="7862" spans="13:19" x14ac:dyDescent="0.25">
      <c r="M7862" s="8"/>
      <c r="N7862" s="124"/>
      <c r="O7862" s="124"/>
      <c r="P7862" s="124"/>
      <c r="Q7862" s="124"/>
      <c r="R7862" s="124"/>
      <c r="S7862" s="124"/>
    </row>
    <row r="7863" spans="13:19" x14ac:dyDescent="0.25">
      <c r="M7863" s="8"/>
      <c r="N7863" s="124"/>
      <c r="O7863" s="124"/>
      <c r="P7863" s="124"/>
      <c r="Q7863" s="124"/>
      <c r="R7863" s="124"/>
      <c r="S7863" s="124"/>
    </row>
    <row r="7864" spans="13:19" x14ac:dyDescent="0.25">
      <c r="M7864" s="8"/>
      <c r="N7864" s="124"/>
      <c r="O7864" s="124"/>
      <c r="P7864" s="124"/>
      <c r="Q7864" s="124"/>
      <c r="R7864" s="124"/>
      <c r="S7864" s="124"/>
    </row>
    <row r="7865" spans="13:19" x14ac:dyDescent="0.25">
      <c r="M7865" s="8"/>
      <c r="N7865" s="124"/>
      <c r="O7865" s="124"/>
      <c r="P7865" s="124"/>
      <c r="Q7865" s="124"/>
      <c r="R7865" s="124"/>
      <c r="S7865" s="124"/>
    </row>
    <row r="7866" spans="13:19" x14ac:dyDescent="0.25">
      <c r="M7866" s="8"/>
      <c r="N7866" s="124"/>
      <c r="O7866" s="124"/>
      <c r="P7866" s="124"/>
      <c r="Q7866" s="124"/>
      <c r="R7866" s="124"/>
      <c r="S7866" s="124"/>
    </row>
    <row r="7867" spans="13:19" x14ac:dyDescent="0.25">
      <c r="M7867" s="8"/>
      <c r="N7867" s="124"/>
      <c r="O7867" s="124"/>
      <c r="P7867" s="124"/>
      <c r="Q7867" s="124"/>
      <c r="R7867" s="124"/>
      <c r="S7867" s="124"/>
    </row>
    <row r="7868" spans="13:19" x14ac:dyDescent="0.25">
      <c r="M7868" s="8"/>
      <c r="N7868" s="124"/>
      <c r="O7868" s="124"/>
      <c r="P7868" s="124"/>
      <c r="Q7868" s="124"/>
      <c r="R7868" s="124"/>
      <c r="S7868" s="124"/>
    </row>
    <row r="7869" spans="13:19" x14ac:dyDescent="0.25">
      <c r="M7869" s="8"/>
      <c r="N7869" s="124"/>
      <c r="O7869" s="124"/>
      <c r="P7869" s="124"/>
      <c r="Q7869" s="124"/>
      <c r="R7869" s="124"/>
      <c r="S7869" s="124"/>
    </row>
    <row r="7870" spans="13:19" x14ac:dyDescent="0.25">
      <c r="M7870" s="8"/>
      <c r="N7870" s="124"/>
      <c r="O7870" s="124"/>
      <c r="P7870" s="124"/>
      <c r="Q7870" s="124"/>
      <c r="R7870" s="124"/>
      <c r="S7870" s="124"/>
    </row>
    <row r="7871" spans="13:19" x14ac:dyDescent="0.25">
      <c r="M7871" s="8"/>
      <c r="N7871" s="124"/>
      <c r="O7871" s="124"/>
      <c r="P7871" s="124"/>
      <c r="Q7871" s="124"/>
      <c r="R7871" s="124"/>
      <c r="S7871" s="124"/>
    </row>
    <row r="7872" spans="13:19" x14ac:dyDescent="0.25">
      <c r="M7872" s="8"/>
      <c r="N7872" s="124"/>
      <c r="O7872" s="124"/>
      <c r="P7872" s="124"/>
      <c r="Q7872" s="124"/>
      <c r="R7872" s="124"/>
      <c r="S7872" s="124"/>
    </row>
    <row r="7873" spans="13:19" x14ac:dyDescent="0.25">
      <c r="M7873" s="8"/>
      <c r="N7873" s="124"/>
      <c r="O7873" s="124"/>
      <c r="P7873" s="124"/>
      <c r="Q7873" s="124"/>
      <c r="R7873" s="124"/>
      <c r="S7873" s="124"/>
    </row>
    <row r="7874" spans="13:19" x14ac:dyDescent="0.25">
      <c r="M7874" s="8"/>
      <c r="N7874" s="124"/>
      <c r="O7874" s="124"/>
      <c r="P7874" s="124"/>
      <c r="Q7874" s="124"/>
      <c r="R7874" s="124"/>
      <c r="S7874" s="124"/>
    </row>
    <row r="7875" spans="13:19" x14ac:dyDescent="0.25">
      <c r="M7875" s="8"/>
      <c r="N7875" s="124"/>
      <c r="O7875" s="124"/>
      <c r="P7875" s="124"/>
      <c r="Q7875" s="124"/>
      <c r="R7875" s="124"/>
      <c r="S7875" s="124"/>
    </row>
    <row r="7876" spans="13:19" x14ac:dyDescent="0.25">
      <c r="M7876" s="8"/>
      <c r="N7876" s="124"/>
      <c r="O7876" s="124"/>
      <c r="P7876" s="124"/>
      <c r="Q7876" s="124"/>
      <c r="R7876" s="124"/>
      <c r="S7876" s="124"/>
    </row>
    <row r="7877" spans="13:19" x14ac:dyDescent="0.25">
      <c r="M7877" s="8"/>
      <c r="N7877" s="124"/>
      <c r="O7877" s="124"/>
      <c r="P7877" s="124"/>
      <c r="Q7877" s="124"/>
      <c r="R7877" s="124"/>
      <c r="S7877" s="124"/>
    </row>
    <row r="7878" spans="13:19" x14ac:dyDescent="0.25">
      <c r="M7878" s="8"/>
      <c r="N7878" s="124"/>
      <c r="O7878" s="124"/>
      <c r="P7878" s="124"/>
      <c r="Q7878" s="124"/>
      <c r="R7878" s="124"/>
      <c r="S7878" s="124"/>
    </row>
    <row r="7879" spans="13:19" x14ac:dyDescent="0.25">
      <c r="M7879" s="8"/>
      <c r="N7879" s="124"/>
      <c r="O7879" s="124"/>
      <c r="P7879" s="124"/>
      <c r="Q7879" s="124"/>
      <c r="R7879" s="124"/>
      <c r="S7879" s="124"/>
    </row>
    <row r="7880" spans="13:19" x14ac:dyDescent="0.25">
      <c r="M7880" s="8"/>
      <c r="N7880" s="124"/>
      <c r="O7880" s="124"/>
      <c r="P7880" s="124"/>
      <c r="Q7880" s="124"/>
      <c r="R7880" s="124"/>
      <c r="S7880" s="124"/>
    </row>
    <row r="7881" spans="13:19" x14ac:dyDescent="0.25">
      <c r="M7881" s="8"/>
      <c r="N7881" s="124"/>
      <c r="O7881" s="124"/>
      <c r="P7881" s="124"/>
      <c r="Q7881" s="124"/>
      <c r="R7881" s="124"/>
      <c r="S7881" s="124"/>
    </row>
    <row r="7882" spans="13:19" x14ac:dyDescent="0.25">
      <c r="M7882" s="8"/>
      <c r="N7882" s="124"/>
      <c r="O7882" s="124"/>
      <c r="P7882" s="124"/>
      <c r="Q7882" s="124"/>
      <c r="R7882" s="124"/>
      <c r="S7882" s="124"/>
    </row>
    <row r="7883" spans="13:19" x14ac:dyDescent="0.25">
      <c r="M7883" s="8"/>
      <c r="N7883" s="124"/>
      <c r="O7883" s="124"/>
      <c r="P7883" s="124"/>
      <c r="Q7883" s="124"/>
      <c r="R7883" s="124"/>
      <c r="S7883" s="124"/>
    </row>
    <row r="7884" spans="13:19" x14ac:dyDescent="0.25">
      <c r="M7884" s="8"/>
      <c r="N7884" s="124"/>
      <c r="O7884" s="124"/>
      <c r="P7884" s="124"/>
      <c r="Q7884" s="124"/>
      <c r="R7884" s="124"/>
      <c r="S7884" s="124"/>
    </row>
    <row r="7885" spans="13:19" x14ac:dyDescent="0.25">
      <c r="M7885" s="8"/>
      <c r="N7885" s="124"/>
      <c r="O7885" s="124"/>
      <c r="P7885" s="124"/>
      <c r="Q7885" s="124"/>
      <c r="R7885" s="124"/>
      <c r="S7885" s="124"/>
    </row>
    <row r="7886" spans="13:19" x14ac:dyDescent="0.25">
      <c r="M7886" s="8"/>
      <c r="N7886" s="124"/>
      <c r="O7886" s="124"/>
      <c r="P7886" s="124"/>
      <c r="Q7886" s="124"/>
      <c r="R7886" s="124"/>
      <c r="S7886" s="124"/>
    </row>
    <row r="7887" spans="13:19" x14ac:dyDescent="0.25">
      <c r="M7887" s="8"/>
      <c r="N7887" s="124"/>
      <c r="O7887" s="124"/>
      <c r="P7887" s="124"/>
      <c r="Q7887" s="124"/>
      <c r="R7887" s="124"/>
      <c r="S7887" s="124"/>
    </row>
    <row r="7888" spans="13:19" x14ac:dyDescent="0.25">
      <c r="M7888" s="8"/>
      <c r="N7888" s="124"/>
      <c r="O7888" s="124"/>
      <c r="P7888" s="124"/>
      <c r="Q7888" s="124"/>
      <c r="R7888" s="124"/>
      <c r="S7888" s="124"/>
    </row>
    <row r="7889" spans="13:19" x14ac:dyDescent="0.25">
      <c r="M7889" s="8"/>
      <c r="N7889" s="124"/>
      <c r="O7889" s="124"/>
      <c r="P7889" s="124"/>
      <c r="Q7889" s="124"/>
      <c r="R7889" s="124"/>
      <c r="S7889" s="124"/>
    </row>
    <row r="7890" spans="13:19" x14ac:dyDescent="0.25">
      <c r="M7890" s="8"/>
      <c r="N7890" s="124"/>
      <c r="O7890" s="124"/>
      <c r="P7890" s="124"/>
      <c r="Q7890" s="124"/>
      <c r="R7890" s="124"/>
      <c r="S7890" s="124"/>
    </row>
    <row r="7891" spans="13:19" x14ac:dyDescent="0.25">
      <c r="M7891" s="8"/>
      <c r="N7891" s="124"/>
      <c r="O7891" s="124"/>
      <c r="P7891" s="124"/>
      <c r="Q7891" s="124"/>
      <c r="R7891" s="124"/>
      <c r="S7891" s="124"/>
    </row>
    <row r="7892" spans="13:19" x14ac:dyDescent="0.25">
      <c r="M7892" s="8"/>
      <c r="N7892" s="124"/>
      <c r="O7892" s="124"/>
      <c r="P7892" s="124"/>
      <c r="Q7892" s="124"/>
      <c r="R7892" s="124"/>
      <c r="S7892" s="124"/>
    </row>
    <row r="7893" spans="13:19" x14ac:dyDescent="0.25">
      <c r="M7893" s="8"/>
      <c r="N7893" s="124"/>
      <c r="O7893" s="124"/>
      <c r="P7893" s="124"/>
      <c r="Q7893" s="124"/>
      <c r="R7893" s="124"/>
      <c r="S7893" s="124"/>
    </row>
    <row r="7894" spans="13:19" x14ac:dyDescent="0.25">
      <c r="M7894" s="8"/>
      <c r="N7894" s="124"/>
      <c r="O7894" s="124"/>
      <c r="P7894" s="124"/>
      <c r="Q7894" s="124"/>
      <c r="R7894" s="124"/>
      <c r="S7894" s="124"/>
    </row>
    <row r="7895" spans="13:19" x14ac:dyDescent="0.25">
      <c r="M7895" s="8"/>
      <c r="N7895" s="124"/>
      <c r="O7895" s="124"/>
      <c r="P7895" s="124"/>
      <c r="Q7895" s="124"/>
      <c r="R7895" s="124"/>
      <c r="S7895" s="124"/>
    </row>
    <row r="7896" spans="13:19" x14ac:dyDescent="0.25">
      <c r="M7896" s="8"/>
      <c r="N7896" s="124"/>
      <c r="O7896" s="124"/>
      <c r="P7896" s="124"/>
      <c r="Q7896" s="124"/>
      <c r="R7896" s="124"/>
      <c r="S7896" s="124"/>
    </row>
    <row r="7897" spans="13:19" x14ac:dyDescent="0.25">
      <c r="M7897" s="8"/>
      <c r="N7897" s="124"/>
      <c r="O7897" s="124"/>
      <c r="P7897" s="124"/>
      <c r="Q7897" s="124"/>
      <c r="R7897" s="124"/>
      <c r="S7897" s="124"/>
    </row>
    <row r="7898" spans="13:19" x14ac:dyDescent="0.25">
      <c r="M7898" s="8"/>
      <c r="N7898" s="124"/>
      <c r="O7898" s="124"/>
      <c r="P7898" s="124"/>
      <c r="Q7898" s="124"/>
      <c r="R7898" s="124"/>
      <c r="S7898" s="124"/>
    </row>
    <row r="7899" spans="13:19" x14ac:dyDescent="0.25">
      <c r="M7899" s="8"/>
      <c r="N7899" s="124"/>
      <c r="O7899" s="124"/>
      <c r="P7899" s="124"/>
      <c r="Q7899" s="124"/>
      <c r="R7899" s="124"/>
      <c r="S7899" s="124"/>
    </row>
    <row r="7900" spans="13:19" x14ac:dyDescent="0.25">
      <c r="M7900" s="8"/>
      <c r="N7900" s="124"/>
      <c r="O7900" s="124"/>
      <c r="P7900" s="124"/>
      <c r="Q7900" s="124"/>
      <c r="R7900" s="124"/>
      <c r="S7900" s="124"/>
    </row>
    <row r="7901" spans="13:19" x14ac:dyDescent="0.25">
      <c r="M7901" s="8"/>
      <c r="N7901" s="124"/>
      <c r="O7901" s="124"/>
      <c r="P7901" s="124"/>
      <c r="Q7901" s="124"/>
      <c r="R7901" s="124"/>
      <c r="S7901" s="124"/>
    </row>
    <row r="7902" spans="13:19" x14ac:dyDescent="0.25">
      <c r="M7902" s="8"/>
      <c r="N7902" s="124"/>
      <c r="O7902" s="124"/>
      <c r="P7902" s="124"/>
      <c r="Q7902" s="124"/>
      <c r="R7902" s="124"/>
      <c r="S7902" s="124"/>
    </row>
    <row r="7903" spans="13:19" x14ac:dyDescent="0.25">
      <c r="M7903" s="8"/>
      <c r="N7903" s="124"/>
      <c r="O7903" s="124"/>
      <c r="P7903" s="124"/>
      <c r="Q7903" s="124"/>
      <c r="R7903" s="124"/>
      <c r="S7903" s="124"/>
    </row>
    <row r="7904" spans="13:19" x14ac:dyDescent="0.25">
      <c r="M7904" s="8"/>
      <c r="N7904" s="124"/>
      <c r="O7904" s="124"/>
      <c r="P7904" s="124"/>
      <c r="Q7904" s="124"/>
      <c r="R7904" s="124"/>
      <c r="S7904" s="124"/>
    </row>
    <row r="7905" spans="13:19" x14ac:dyDescent="0.25">
      <c r="M7905" s="8"/>
      <c r="N7905" s="124"/>
      <c r="O7905" s="124"/>
      <c r="P7905" s="124"/>
      <c r="Q7905" s="124"/>
      <c r="R7905" s="124"/>
      <c r="S7905" s="124"/>
    </row>
    <row r="7906" spans="13:19" x14ac:dyDescent="0.25">
      <c r="M7906" s="8"/>
      <c r="N7906" s="124"/>
      <c r="O7906" s="124"/>
      <c r="P7906" s="124"/>
      <c r="Q7906" s="124"/>
      <c r="R7906" s="124"/>
      <c r="S7906" s="124"/>
    </row>
    <row r="7907" spans="13:19" x14ac:dyDescent="0.25">
      <c r="M7907" s="8"/>
      <c r="N7907" s="124"/>
      <c r="O7907" s="124"/>
      <c r="P7907" s="124"/>
      <c r="Q7907" s="124"/>
      <c r="R7907" s="124"/>
      <c r="S7907" s="124"/>
    </row>
    <row r="7908" spans="13:19" x14ac:dyDescent="0.25">
      <c r="M7908" s="8"/>
      <c r="N7908" s="124"/>
      <c r="O7908" s="124"/>
      <c r="P7908" s="124"/>
      <c r="Q7908" s="124"/>
      <c r="R7908" s="124"/>
      <c r="S7908" s="124"/>
    </row>
    <row r="7909" spans="13:19" x14ac:dyDescent="0.25">
      <c r="M7909" s="8"/>
      <c r="N7909" s="124"/>
      <c r="O7909" s="124"/>
      <c r="P7909" s="124"/>
      <c r="Q7909" s="124"/>
      <c r="R7909" s="124"/>
      <c r="S7909" s="124"/>
    </row>
    <row r="7910" spans="13:19" x14ac:dyDescent="0.25">
      <c r="M7910" s="8"/>
      <c r="N7910" s="124"/>
      <c r="O7910" s="124"/>
      <c r="P7910" s="124"/>
      <c r="Q7910" s="124"/>
      <c r="R7910" s="124"/>
      <c r="S7910" s="124"/>
    </row>
    <row r="7911" spans="13:19" x14ac:dyDescent="0.25">
      <c r="M7911" s="8"/>
      <c r="N7911" s="124"/>
      <c r="O7911" s="124"/>
      <c r="P7911" s="124"/>
      <c r="Q7911" s="124"/>
      <c r="R7911" s="124"/>
      <c r="S7911" s="124"/>
    </row>
    <row r="7912" spans="13:19" x14ac:dyDescent="0.25">
      <c r="M7912" s="8"/>
      <c r="N7912" s="124"/>
      <c r="O7912" s="124"/>
      <c r="P7912" s="124"/>
      <c r="Q7912" s="124"/>
      <c r="R7912" s="124"/>
      <c r="S7912" s="124"/>
    </row>
    <row r="7913" spans="13:19" x14ac:dyDescent="0.25">
      <c r="M7913" s="8"/>
      <c r="N7913" s="124"/>
      <c r="O7913" s="124"/>
      <c r="P7913" s="124"/>
      <c r="Q7913" s="124"/>
      <c r="R7913" s="124"/>
      <c r="S7913" s="124"/>
    </row>
    <row r="7914" spans="13:19" x14ac:dyDescent="0.25">
      <c r="M7914" s="8"/>
      <c r="N7914" s="124"/>
      <c r="O7914" s="124"/>
      <c r="P7914" s="124"/>
      <c r="Q7914" s="124"/>
      <c r="R7914" s="124"/>
      <c r="S7914" s="124"/>
    </row>
    <row r="7915" spans="13:19" x14ac:dyDescent="0.25">
      <c r="M7915" s="8"/>
      <c r="N7915" s="124"/>
      <c r="O7915" s="124"/>
      <c r="P7915" s="124"/>
      <c r="Q7915" s="124"/>
      <c r="R7915" s="124"/>
      <c r="S7915" s="124"/>
    </row>
    <row r="7916" spans="13:19" x14ac:dyDescent="0.25">
      <c r="M7916" s="8"/>
      <c r="N7916" s="124"/>
      <c r="O7916" s="124"/>
      <c r="P7916" s="124"/>
      <c r="Q7916" s="124"/>
      <c r="R7916" s="124"/>
      <c r="S7916" s="124"/>
    </row>
    <row r="7917" spans="13:19" x14ac:dyDescent="0.25">
      <c r="M7917" s="8"/>
      <c r="N7917" s="124"/>
      <c r="O7917" s="124"/>
      <c r="P7917" s="124"/>
      <c r="Q7917" s="124"/>
      <c r="R7917" s="124"/>
      <c r="S7917" s="124"/>
    </row>
    <row r="7918" spans="13:19" x14ac:dyDescent="0.25">
      <c r="M7918" s="8"/>
      <c r="N7918" s="124"/>
      <c r="O7918" s="124"/>
      <c r="P7918" s="124"/>
      <c r="Q7918" s="124"/>
      <c r="R7918" s="124"/>
      <c r="S7918" s="124"/>
    </row>
    <row r="7919" spans="13:19" x14ac:dyDescent="0.25">
      <c r="M7919" s="8"/>
      <c r="N7919" s="124"/>
      <c r="O7919" s="124"/>
      <c r="P7919" s="124"/>
      <c r="Q7919" s="124"/>
      <c r="R7919" s="124"/>
      <c r="S7919" s="124"/>
    </row>
    <row r="7920" spans="13:19" x14ac:dyDescent="0.25">
      <c r="M7920" s="8"/>
      <c r="N7920" s="124"/>
      <c r="O7920" s="124"/>
      <c r="P7920" s="124"/>
      <c r="Q7920" s="124"/>
      <c r="R7920" s="124"/>
      <c r="S7920" s="124"/>
    </row>
    <row r="7921" spans="13:19" x14ac:dyDescent="0.25">
      <c r="M7921" s="8"/>
      <c r="N7921" s="124"/>
      <c r="O7921" s="124"/>
      <c r="P7921" s="124"/>
      <c r="Q7921" s="124"/>
      <c r="R7921" s="124"/>
      <c r="S7921" s="124"/>
    </row>
    <row r="7922" spans="13:19" x14ac:dyDescent="0.25">
      <c r="M7922" s="8"/>
      <c r="N7922" s="124"/>
      <c r="O7922" s="124"/>
      <c r="P7922" s="124"/>
      <c r="Q7922" s="124"/>
      <c r="R7922" s="124"/>
      <c r="S7922" s="124"/>
    </row>
    <row r="7923" spans="13:19" x14ac:dyDescent="0.25">
      <c r="M7923" s="8"/>
      <c r="N7923" s="124"/>
      <c r="O7923" s="124"/>
      <c r="P7923" s="124"/>
      <c r="Q7923" s="124"/>
      <c r="R7923" s="124"/>
      <c r="S7923" s="124"/>
    </row>
    <row r="7924" spans="13:19" x14ac:dyDescent="0.25">
      <c r="M7924" s="8"/>
      <c r="N7924" s="124"/>
      <c r="O7924" s="124"/>
      <c r="P7924" s="124"/>
      <c r="Q7924" s="124"/>
      <c r="R7924" s="124"/>
      <c r="S7924" s="124"/>
    </row>
    <row r="7925" spans="13:19" x14ac:dyDescent="0.25">
      <c r="M7925" s="8"/>
      <c r="N7925" s="124"/>
      <c r="O7925" s="124"/>
      <c r="P7925" s="124"/>
      <c r="Q7925" s="124"/>
      <c r="R7925" s="124"/>
      <c r="S7925" s="124"/>
    </row>
    <row r="7926" spans="13:19" x14ac:dyDescent="0.25">
      <c r="M7926" s="8"/>
      <c r="N7926" s="124"/>
      <c r="O7926" s="124"/>
      <c r="P7926" s="124"/>
      <c r="Q7926" s="124"/>
      <c r="R7926" s="124"/>
      <c r="S7926" s="124"/>
    </row>
    <row r="7927" spans="13:19" x14ac:dyDescent="0.25">
      <c r="M7927" s="8"/>
      <c r="N7927" s="124"/>
      <c r="O7927" s="124"/>
      <c r="P7927" s="124"/>
      <c r="Q7927" s="124"/>
      <c r="R7927" s="124"/>
      <c r="S7927" s="124"/>
    </row>
    <row r="7928" spans="13:19" x14ac:dyDescent="0.25">
      <c r="M7928" s="8"/>
      <c r="N7928" s="124"/>
      <c r="O7928" s="124"/>
      <c r="P7928" s="124"/>
      <c r="Q7928" s="124"/>
      <c r="R7928" s="124"/>
      <c r="S7928" s="124"/>
    </row>
    <row r="7929" spans="13:19" x14ac:dyDescent="0.25">
      <c r="M7929" s="8"/>
      <c r="N7929" s="124"/>
      <c r="O7929" s="124"/>
      <c r="P7929" s="124"/>
      <c r="Q7929" s="124"/>
      <c r="R7929" s="124"/>
      <c r="S7929" s="124"/>
    </row>
    <row r="7930" spans="13:19" x14ac:dyDescent="0.25">
      <c r="M7930" s="8"/>
      <c r="N7930" s="124"/>
      <c r="O7930" s="124"/>
      <c r="P7930" s="124"/>
      <c r="Q7930" s="124"/>
      <c r="R7930" s="124"/>
      <c r="S7930" s="124"/>
    </row>
    <row r="7931" spans="13:19" x14ac:dyDescent="0.25">
      <c r="M7931" s="8"/>
      <c r="N7931" s="124"/>
      <c r="O7931" s="124"/>
      <c r="P7931" s="124"/>
      <c r="Q7931" s="124"/>
      <c r="R7931" s="124"/>
      <c r="S7931" s="124"/>
    </row>
    <row r="7932" spans="13:19" x14ac:dyDescent="0.25">
      <c r="M7932" s="8"/>
      <c r="N7932" s="124"/>
      <c r="O7932" s="124"/>
      <c r="P7932" s="124"/>
      <c r="Q7932" s="124"/>
      <c r="R7932" s="124"/>
      <c r="S7932" s="124"/>
    </row>
    <row r="7933" spans="13:19" x14ac:dyDescent="0.25">
      <c r="M7933" s="8"/>
      <c r="N7933" s="124"/>
      <c r="O7933" s="124"/>
      <c r="P7933" s="124"/>
      <c r="Q7933" s="124"/>
      <c r="R7933" s="124"/>
      <c r="S7933" s="124"/>
    </row>
    <row r="7934" spans="13:19" x14ac:dyDescent="0.25">
      <c r="M7934" s="8"/>
      <c r="N7934" s="124"/>
      <c r="O7934" s="124"/>
      <c r="P7934" s="124"/>
      <c r="Q7934" s="124"/>
      <c r="R7934" s="124"/>
      <c r="S7934" s="124"/>
    </row>
    <row r="7935" spans="13:19" x14ac:dyDescent="0.25">
      <c r="M7935" s="8"/>
      <c r="N7935" s="124"/>
      <c r="O7935" s="124"/>
      <c r="P7935" s="124"/>
      <c r="Q7935" s="124"/>
      <c r="R7935" s="124"/>
      <c r="S7935" s="124"/>
    </row>
    <row r="7936" spans="13:19" x14ac:dyDescent="0.25">
      <c r="M7936" s="8"/>
      <c r="N7936" s="124"/>
      <c r="O7936" s="124"/>
      <c r="P7936" s="124"/>
      <c r="Q7936" s="124"/>
      <c r="R7936" s="124"/>
      <c r="S7936" s="124"/>
    </row>
    <row r="7937" spans="13:19" x14ac:dyDescent="0.25">
      <c r="M7937" s="8"/>
      <c r="N7937" s="124"/>
      <c r="O7937" s="124"/>
      <c r="P7937" s="124"/>
      <c r="Q7937" s="124"/>
      <c r="R7937" s="124"/>
      <c r="S7937" s="124"/>
    </row>
    <row r="7938" spans="13:19" x14ac:dyDescent="0.25">
      <c r="M7938" s="8"/>
      <c r="N7938" s="124"/>
      <c r="O7938" s="124"/>
      <c r="P7938" s="124"/>
      <c r="Q7938" s="124"/>
      <c r="R7938" s="124"/>
      <c r="S7938" s="124"/>
    </row>
    <row r="7939" spans="13:19" x14ac:dyDescent="0.25">
      <c r="M7939" s="8"/>
      <c r="N7939" s="124"/>
      <c r="O7939" s="124"/>
      <c r="P7939" s="124"/>
      <c r="Q7939" s="124"/>
      <c r="R7939" s="124"/>
      <c r="S7939" s="124"/>
    </row>
    <row r="7940" spans="13:19" x14ac:dyDescent="0.25">
      <c r="M7940" s="8"/>
      <c r="N7940" s="124"/>
      <c r="O7940" s="124"/>
      <c r="P7940" s="124"/>
      <c r="Q7940" s="124"/>
      <c r="R7940" s="124"/>
      <c r="S7940" s="124"/>
    </row>
    <row r="7941" spans="13:19" x14ac:dyDescent="0.25">
      <c r="M7941" s="8"/>
      <c r="N7941" s="124"/>
      <c r="O7941" s="124"/>
      <c r="P7941" s="124"/>
      <c r="Q7941" s="124"/>
      <c r="R7941" s="124"/>
      <c r="S7941" s="124"/>
    </row>
    <row r="7942" spans="13:19" x14ac:dyDescent="0.25">
      <c r="M7942" s="8"/>
      <c r="N7942" s="124"/>
      <c r="O7942" s="124"/>
      <c r="P7942" s="124"/>
      <c r="Q7942" s="124"/>
      <c r="R7942" s="124"/>
      <c r="S7942" s="124"/>
    </row>
    <row r="7943" spans="13:19" x14ac:dyDescent="0.25">
      <c r="M7943" s="8"/>
      <c r="N7943" s="124"/>
      <c r="O7943" s="124"/>
      <c r="P7943" s="124"/>
      <c r="Q7943" s="124"/>
      <c r="R7943" s="124"/>
      <c r="S7943" s="124"/>
    </row>
    <row r="7944" spans="13:19" x14ac:dyDescent="0.25">
      <c r="M7944" s="8"/>
      <c r="N7944" s="124"/>
      <c r="O7944" s="124"/>
      <c r="P7944" s="124"/>
      <c r="Q7944" s="124"/>
      <c r="R7944" s="124"/>
      <c r="S7944" s="124"/>
    </row>
    <row r="7945" spans="13:19" x14ac:dyDescent="0.25">
      <c r="M7945" s="8"/>
      <c r="N7945" s="124"/>
      <c r="O7945" s="124"/>
      <c r="P7945" s="124"/>
      <c r="Q7945" s="124"/>
      <c r="R7945" s="124"/>
      <c r="S7945" s="124"/>
    </row>
    <row r="7946" spans="13:19" x14ac:dyDescent="0.25">
      <c r="M7946" s="8"/>
      <c r="N7946" s="124"/>
      <c r="O7946" s="124"/>
      <c r="P7946" s="124"/>
      <c r="Q7946" s="124"/>
      <c r="R7946" s="124"/>
      <c r="S7946" s="124"/>
    </row>
    <row r="7947" spans="13:19" x14ac:dyDescent="0.25">
      <c r="M7947" s="8"/>
      <c r="N7947" s="124"/>
      <c r="O7947" s="124"/>
      <c r="P7947" s="124"/>
      <c r="Q7947" s="124"/>
      <c r="R7947" s="124"/>
      <c r="S7947" s="124"/>
    </row>
    <row r="7948" spans="13:19" x14ac:dyDescent="0.25">
      <c r="M7948" s="8"/>
      <c r="N7948" s="124"/>
      <c r="O7948" s="124"/>
      <c r="P7948" s="124"/>
      <c r="Q7948" s="124"/>
      <c r="R7948" s="124"/>
      <c r="S7948" s="124"/>
    </row>
    <row r="7949" spans="13:19" x14ac:dyDescent="0.25">
      <c r="M7949" s="8"/>
      <c r="N7949" s="124"/>
      <c r="O7949" s="124"/>
      <c r="P7949" s="124"/>
      <c r="Q7949" s="124"/>
      <c r="R7949" s="124"/>
      <c r="S7949" s="124"/>
    </row>
    <row r="7950" spans="13:19" x14ac:dyDescent="0.25">
      <c r="M7950" s="8"/>
      <c r="N7950" s="124"/>
      <c r="O7950" s="124"/>
      <c r="P7950" s="124"/>
      <c r="Q7950" s="124"/>
      <c r="R7950" s="124"/>
      <c r="S7950" s="124"/>
    </row>
    <row r="7951" spans="13:19" x14ac:dyDescent="0.25">
      <c r="M7951" s="8"/>
      <c r="N7951" s="124"/>
      <c r="O7951" s="124"/>
      <c r="P7951" s="124"/>
      <c r="Q7951" s="124"/>
      <c r="R7951" s="124"/>
      <c r="S7951" s="124"/>
    </row>
    <row r="7952" spans="13:19" x14ac:dyDescent="0.25">
      <c r="M7952" s="8"/>
      <c r="N7952" s="124"/>
      <c r="O7952" s="124"/>
      <c r="P7952" s="124"/>
      <c r="Q7952" s="124"/>
      <c r="R7952" s="124"/>
      <c r="S7952" s="124"/>
    </row>
    <row r="7953" spans="13:19" x14ac:dyDescent="0.25">
      <c r="M7953" s="8"/>
      <c r="N7953" s="124"/>
      <c r="O7953" s="124"/>
      <c r="P7953" s="124"/>
      <c r="Q7953" s="124"/>
      <c r="R7953" s="124"/>
      <c r="S7953" s="124"/>
    </row>
    <row r="7954" spans="13:19" x14ac:dyDescent="0.25">
      <c r="M7954" s="8"/>
      <c r="N7954" s="124"/>
      <c r="O7954" s="124"/>
      <c r="P7954" s="124"/>
      <c r="Q7954" s="124"/>
      <c r="R7954" s="124"/>
      <c r="S7954" s="124"/>
    </row>
    <row r="7955" spans="13:19" x14ac:dyDescent="0.25">
      <c r="M7955" s="8"/>
      <c r="N7955" s="124"/>
      <c r="O7955" s="124"/>
      <c r="P7955" s="124"/>
      <c r="Q7955" s="124"/>
      <c r="R7955" s="124"/>
      <c r="S7955" s="124"/>
    </row>
    <row r="7956" spans="13:19" x14ac:dyDescent="0.25">
      <c r="M7956" s="8"/>
      <c r="N7956" s="124"/>
      <c r="O7956" s="124"/>
      <c r="P7956" s="124"/>
      <c r="Q7956" s="124"/>
      <c r="R7956" s="124"/>
      <c r="S7956" s="124"/>
    </row>
    <row r="7957" spans="13:19" x14ac:dyDescent="0.25">
      <c r="M7957" s="8"/>
      <c r="N7957" s="124"/>
      <c r="O7957" s="124"/>
      <c r="P7957" s="124"/>
      <c r="Q7957" s="124"/>
      <c r="R7957" s="124"/>
      <c r="S7957" s="124"/>
    </row>
    <row r="7958" spans="13:19" x14ac:dyDescent="0.25">
      <c r="M7958" s="8"/>
      <c r="N7958" s="124"/>
      <c r="O7958" s="124"/>
      <c r="P7958" s="124"/>
      <c r="Q7958" s="124"/>
      <c r="R7958" s="124"/>
      <c r="S7958" s="124"/>
    </row>
    <row r="7959" spans="13:19" x14ac:dyDescent="0.25">
      <c r="M7959" s="8"/>
      <c r="N7959" s="124"/>
      <c r="O7959" s="124"/>
      <c r="P7959" s="124"/>
      <c r="Q7959" s="124"/>
      <c r="R7959" s="124"/>
      <c r="S7959" s="124"/>
    </row>
    <row r="7960" spans="13:19" x14ac:dyDescent="0.25">
      <c r="M7960" s="8"/>
      <c r="N7960" s="124"/>
      <c r="O7960" s="124"/>
      <c r="P7960" s="124"/>
      <c r="Q7960" s="124"/>
      <c r="R7960" s="124"/>
      <c r="S7960" s="124"/>
    </row>
    <row r="7961" spans="13:19" x14ac:dyDescent="0.25">
      <c r="M7961" s="8"/>
      <c r="N7961" s="124"/>
      <c r="O7961" s="124"/>
      <c r="P7961" s="124"/>
      <c r="Q7961" s="124"/>
      <c r="R7961" s="124"/>
      <c r="S7961" s="124"/>
    </row>
    <row r="7962" spans="13:19" x14ac:dyDescent="0.25">
      <c r="M7962" s="8"/>
      <c r="N7962" s="124"/>
      <c r="O7962" s="124"/>
      <c r="P7962" s="124"/>
      <c r="Q7962" s="124"/>
      <c r="R7962" s="124"/>
      <c r="S7962" s="124"/>
    </row>
    <row r="7963" spans="13:19" x14ac:dyDescent="0.25">
      <c r="M7963" s="8"/>
      <c r="N7963" s="124"/>
      <c r="O7963" s="124"/>
      <c r="P7963" s="124"/>
      <c r="Q7963" s="124"/>
      <c r="R7963" s="124"/>
      <c r="S7963" s="124"/>
    </row>
    <row r="7964" spans="13:19" x14ac:dyDescent="0.25">
      <c r="M7964" s="8"/>
      <c r="N7964" s="124"/>
      <c r="O7964" s="124"/>
      <c r="P7964" s="124"/>
      <c r="Q7964" s="124"/>
      <c r="R7964" s="124"/>
      <c r="S7964" s="124"/>
    </row>
    <row r="7965" spans="13:19" x14ac:dyDescent="0.25">
      <c r="M7965" s="8"/>
      <c r="N7965" s="124"/>
      <c r="O7965" s="124"/>
      <c r="P7965" s="124"/>
      <c r="Q7965" s="124"/>
      <c r="R7965" s="124"/>
      <c r="S7965" s="124"/>
    </row>
    <row r="7966" spans="13:19" x14ac:dyDescent="0.25">
      <c r="M7966" s="8"/>
      <c r="N7966" s="124"/>
      <c r="O7966" s="124"/>
      <c r="P7966" s="124"/>
      <c r="Q7966" s="124"/>
      <c r="R7966" s="124"/>
      <c r="S7966" s="124"/>
    </row>
    <row r="7967" spans="13:19" x14ac:dyDescent="0.25">
      <c r="M7967" s="8"/>
      <c r="N7967" s="124"/>
      <c r="O7967" s="124"/>
      <c r="P7967" s="124"/>
      <c r="Q7967" s="124"/>
      <c r="R7967" s="124"/>
      <c r="S7967" s="124"/>
    </row>
    <row r="7968" spans="13:19" x14ac:dyDescent="0.25">
      <c r="M7968" s="8"/>
      <c r="N7968" s="124"/>
      <c r="O7968" s="124"/>
      <c r="P7968" s="124"/>
      <c r="Q7968" s="124"/>
      <c r="R7968" s="124"/>
      <c r="S7968" s="124"/>
    </row>
    <row r="7969" spans="13:19" x14ac:dyDescent="0.25">
      <c r="M7969" s="8"/>
      <c r="N7969" s="124"/>
      <c r="O7969" s="124"/>
      <c r="P7969" s="124"/>
      <c r="Q7969" s="124"/>
      <c r="R7969" s="124"/>
      <c r="S7969" s="124"/>
    </row>
    <row r="7970" spans="13:19" x14ac:dyDescent="0.25">
      <c r="M7970" s="8"/>
      <c r="N7970" s="124"/>
      <c r="O7970" s="124"/>
      <c r="P7970" s="124"/>
      <c r="Q7970" s="124"/>
      <c r="R7970" s="124"/>
      <c r="S7970" s="124"/>
    </row>
    <row r="7971" spans="13:19" x14ac:dyDescent="0.25">
      <c r="M7971" s="8"/>
      <c r="N7971" s="124"/>
      <c r="O7971" s="124"/>
      <c r="P7971" s="124"/>
      <c r="Q7971" s="124"/>
      <c r="R7971" s="124"/>
      <c r="S7971" s="124"/>
    </row>
    <row r="7972" spans="13:19" x14ac:dyDescent="0.25">
      <c r="M7972" s="8"/>
      <c r="N7972" s="124"/>
      <c r="O7972" s="124"/>
      <c r="P7972" s="124"/>
      <c r="Q7972" s="124"/>
      <c r="R7972" s="124"/>
      <c r="S7972" s="124"/>
    </row>
    <row r="7973" spans="13:19" x14ac:dyDescent="0.25">
      <c r="M7973" s="8"/>
      <c r="N7973" s="124"/>
      <c r="O7973" s="124"/>
      <c r="P7973" s="124"/>
      <c r="Q7973" s="124"/>
      <c r="R7973" s="124"/>
      <c r="S7973" s="124"/>
    </row>
    <row r="7974" spans="13:19" x14ac:dyDescent="0.25">
      <c r="M7974" s="8"/>
      <c r="N7974" s="124"/>
      <c r="O7974" s="124"/>
      <c r="P7974" s="124"/>
      <c r="Q7974" s="124"/>
      <c r="R7974" s="124"/>
      <c r="S7974" s="124"/>
    </row>
    <row r="7975" spans="13:19" x14ac:dyDescent="0.25">
      <c r="M7975" s="8"/>
      <c r="N7975" s="124"/>
      <c r="O7975" s="124"/>
      <c r="P7975" s="124"/>
      <c r="Q7975" s="124"/>
      <c r="R7975" s="124"/>
      <c r="S7975" s="124"/>
    </row>
    <row r="7976" spans="13:19" x14ac:dyDescent="0.25">
      <c r="M7976" s="8"/>
      <c r="N7976" s="124"/>
      <c r="O7976" s="124"/>
      <c r="P7976" s="124"/>
      <c r="Q7976" s="124"/>
      <c r="R7976" s="124"/>
      <c r="S7976" s="124"/>
    </row>
    <row r="7977" spans="13:19" x14ac:dyDescent="0.25">
      <c r="M7977" s="8"/>
      <c r="N7977" s="124"/>
      <c r="O7977" s="124"/>
      <c r="P7977" s="124"/>
      <c r="Q7977" s="124"/>
      <c r="R7977" s="124"/>
      <c r="S7977" s="124"/>
    </row>
    <row r="7978" spans="13:19" x14ac:dyDescent="0.25">
      <c r="M7978" s="8"/>
      <c r="N7978" s="124"/>
      <c r="O7978" s="124"/>
      <c r="P7978" s="124"/>
      <c r="Q7978" s="124"/>
      <c r="R7978" s="124"/>
      <c r="S7978" s="124"/>
    </row>
    <row r="7979" spans="13:19" x14ac:dyDescent="0.25">
      <c r="M7979" s="8"/>
      <c r="N7979" s="124"/>
      <c r="O7979" s="124"/>
      <c r="P7979" s="124"/>
      <c r="Q7979" s="124"/>
      <c r="R7979" s="124"/>
      <c r="S7979" s="124"/>
    </row>
    <row r="7980" spans="13:19" x14ac:dyDescent="0.25">
      <c r="M7980" s="8"/>
      <c r="N7980" s="124"/>
      <c r="O7980" s="124"/>
      <c r="P7980" s="124"/>
      <c r="Q7980" s="124"/>
      <c r="R7980" s="124"/>
      <c r="S7980" s="124"/>
    </row>
    <row r="7981" spans="13:19" x14ac:dyDescent="0.25">
      <c r="M7981" s="8"/>
      <c r="N7981" s="124"/>
      <c r="O7981" s="124"/>
      <c r="P7981" s="124"/>
      <c r="Q7981" s="124"/>
      <c r="R7981" s="124"/>
      <c r="S7981" s="124"/>
    </row>
    <row r="7982" spans="13:19" x14ac:dyDescent="0.25">
      <c r="M7982" s="8"/>
      <c r="N7982" s="124"/>
      <c r="O7982" s="124"/>
      <c r="P7982" s="124"/>
      <c r="Q7982" s="124"/>
      <c r="R7982" s="124"/>
      <c r="S7982" s="124"/>
    </row>
    <row r="7983" spans="13:19" x14ac:dyDescent="0.25">
      <c r="M7983" s="8"/>
      <c r="N7983" s="124"/>
      <c r="O7983" s="124"/>
      <c r="P7983" s="124"/>
      <c r="Q7983" s="124"/>
      <c r="R7983" s="124"/>
      <c r="S7983" s="124"/>
    </row>
    <row r="7984" spans="13:19" x14ac:dyDescent="0.25">
      <c r="M7984" s="8"/>
      <c r="N7984" s="124"/>
      <c r="O7984" s="124"/>
      <c r="P7984" s="124"/>
      <c r="Q7984" s="124"/>
      <c r="R7984" s="124"/>
      <c r="S7984" s="124"/>
    </row>
    <row r="7985" spans="13:19" x14ac:dyDescent="0.25">
      <c r="M7985" s="8"/>
      <c r="N7985" s="124"/>
      <c r="O7985" s="124"/>
      <c r="P7985" s="124"/>
      <c r="Q7985" s="124"/>
      <c r="R7985" s="124"/>
      <c r="S7985" s="124"/>
    </row>
    <row r="7986" spans="13:19" x14ac:dyDescent="0.25">
      <c r="M7986" s="8"/>
      <c r="N7986" s="124"/>
      <c r="O7986" s="124"/>
      <c r="P7986" s="124"/>
      <c r="Q7986" s="124"/>
      <c r="R7986" s="124"/>
      <c r="S7986" s="124"/>
    </row>
    <row r="7987" spans="13:19" x14ac:dyDescent="0.25">
      <c r="M7987" s="8"/>
      <c r="N7987" s="124"/>
      <c r="O7987" s="124"/>
      <c r="P7987" s="124"/>
      <c r="Q7987" s="124"/>
      <c r="R7987" s="124"/>
      <c r="S7987" s="124"/>
    </row>
    <row r="7988" spans="13:19" x14ac:dyDescent="0.25">
      <c r="M7988" s="8"/>
      <c r="N7988" s="124"/>
      <c r="O7988" s="124"/>
      <c r="P7988" s="124"/>
      <c r="Q7988" s="124"/>
      <c r="R7988" s="124"/>
      <c r="S7988" s="124"/>
    </row>
    <row r="7989" spans="13:19" x14ac:dyDescent="0.25">
      <c r="M7989" s="8"/>
      <c r="N7989" s="124"/>
      <c r="O7989" s="124"/>
      <c r="P7989" s="124"/>
      <c r="Q7989" s="124"/>
      <c r="R7989" s="124"/>
      <c r="S7989" s="124"/>
    </row>
    <row r="7990" spans="13:19" x14ac:dyDescent="0.25">
      <c r="M7990" s="8"/>
      <c r="N7990" s="124"/>
      <c r="O7990" s="124"/>
      <c r="P7990" s="124"/>
      <c r="Q7990" s="124"/>
      <c r="R7990" s="124"/>
      <c r="S7990" s="124"/>
    </row>
    <row r="7991" spans="13:19" x14ac:dyDescent="0.25">
      <c r="M7991" s="8"/>
      <c r="N7991" s="124"/>
      <c r="O7991" s="124"/>
      <c r="P7991" s="124"/>
      <c r="Q7991" s="124"/>
      <c r="R7991" s="124"/>
      <c r="S7991" s="124"/>
    </row>
    <row r="7992" spans="13:19" x14ac:dyDescent="0.25">
      <c r="M7992" s="8"/>
      <c r="N7992" s="124"/>
      <c r="O7992" s="124"/>
      <c r="P7992" s="124"/>
      <c r="Q7992" s="124"/>
      <c r="R7992" s="124"/>
      <c r="S7992" s="124"/>
    </row>
    <row r="7993" spans="13:19" x14ac:dyDescent="0.25">
      <c r="M7993" s="8"/>
      <c r="N7993" s="124"/>
      <c r="O7993" s="124"/>
      <c r="P7993" s="124"/>
      <c r="Q7993" s="124"/>
      <c r="R7993" s="124"/>
      <c r="S7993" s="124"/>
    </row>
    <row r="7994" spans="13:19" x14ac:dyDescent="0.25">
      <c r="M7994" s="8"/>
      <c r="N7994" s="124"/>
      <c r="O7994" s="124"/>
      <c r="P7994" s="124"/>
      <c r="Q7994" s="124"/>
      <c r="R7994" s="124"/>
      <c r="S7994" s="124"/>
    </row>
    <row r="7995" spans="13:19" x14ac:dyDescent="0.25">
      <c r="M7995" s="8"/>
      <c r="N7995" s="124"/>
      <c r="O7995" s="124"/>
      <c r="P7995" s="124"/>
      <c r="Q7995" s="124"/>
      <c r="R7995" s="124"/>
      <c r="S7995" s="124"/>
    </row>
    <row r="7996" spans="13:19" x14ac:dyDescent="0.25">
      <c r="M7996" s="8"/>
      <c r="N7996" s="124"/>
      <c r="O7996" s="124"/>
      <c r="P7996" s="124"/>
      <c r="Q7996" s="124"/>
      <c r="R7996" s="124"/>
      <c r="S7996" s="124"/>
    </row>
    <row r="7997" spans="13:19" x14ac:dyDescent="0.25">
      <c r="M7997" s="8"/>
      <c r="N7997" s="124"/>
      <c r="O7997" s="124"/>
      <c r="P7997" s="124"/>
      <c r="Q7997" s="124"/>
      <c r="R7997" s="124"/>
      <c r="S7997" s="124"/>
    </row>
    <row r="7998" spans="13:19" x14ac:dyDescent="0.25">
      <c r="M7998" s="8"/>
      <c r="N7998" s="124"/>
      <c r="O7998" s="124"/>
      <c r="P7998" s="124"/>
      <c r="Q7998" s="124"/>
      <c r="R7998" s="124"/>
      <c r="S7998" s="124"/>
    </row>
    <row r="7999" spans="13:19" x14ac:dyDescent="0.25">
      <c r="M7999" s="8"/>
      <c r="N7999" s="124"/>
      <c r="O7999" s="124"/>
      <c r="P7999" s="124"/>
      <c r="Q7999" s="124"/>
      <c r="R7999" s="124"/>
      <c r="S7999" s="124"/>
    </row>
    <row r="8000" spans="13:19" x14ac:dyDescent="0.25">
      <c r="M8000" s="8"/>
      <c r="N8000" s="124"/>
      <c r="O8000" s="124"/>
      <c r="P8000" s="124"/>
      <c r="Q8000" s="124"/>
      <c r="R8000" s="124"/>
      <c r="S8000" s="124"/>
    </row>
    <row r="8001" spans="13:19" x14ac:dyDescent="0.25">
      <c r="M8001" s="8"/>
      <c r="N8001" s="124"/>
      <c r="O8001" s="124"/>
      <c r="P8001" s="124"/>
      <c r="Q8001" s="124"/>
      <c r="R8001" s="124"/>
      <c r="S8001" s="124"/>
    </row>
    <row r="8002" spans="13:19" x14ac:dyDescent="0.25">
      <c r="M8002" s="8"/>
      <c r="N8002" s="124"/>
      <c r="O8002" s="124"/>
      <c r="P8002" s="124"/>
      <c r="Q8002" s="124"/>
      <c r="R8002" s="124"/>
      <c r="S8002" s="124"/>
    </row>
    <row r="8003" spans="13:19" x14ac:dyDescent="0.25">
      <c r="M8003" s="8"/>
      <c r="N8003" s="124"/>
      <c r="O8003" s="124"/>
      <c r="P8003" s="124"/>
      <c r="Q8003" s="124"/>
      <c r="R8003" s="124"/>
      <c r="S8003" s="124"/>
    </row>
    <row r="8004" spans="13:19" x14ac:dyDescent="0.25">
      <c r="M8004" s="8"/>
      <c r="N8004" s="124"/>
      <c r="O8004" s="124"/>
      <c r="P8004" s="124"/>
      <c r="Q8004" s="124"/>
      <c r="R8004" s="124"/>
      <c r="S8004" s="124"/>
    </row>
    <row r="8005" spans="13:19" x14ac:dyDescent="0.25">
      <c r="M8005" s="8"/>
      <c r="N8005" s="124"/>
      <c r="O8005" s="124"/>
      <c r="P8005" s="124"/>
      <c r="Q8005" s="124"/>
      <c r="R8005" s="124"/>
      <c r="S8005" s="124"/>
    </row>
    <row r="8006" spans="13:19" x14ac:dyDescent="0.25">
      <c r="M8006" s="8"/>
      <c r="N8006" s="124"/>
      <c r="O8006" s="124"/>
      <c r="P8006" s="124"/>
      <c r="Q8006" s="124"/>
      <c r="R8006" s="124"/>
      <c r="S8006" s="124"/>
    </row>
    <row r="8007" spans="13:19" x14ac:dyDescent="0.25">
      <c r="M8007" s="8"/>
      <c r="N8007" s="124"/>
      <c r="O8007" s="124"/>
      <c r="P8007" s="124"/>
      <c r="Q8007" s="124"/>
      <c r="R8007" s="124"/>
      <c r="S8007" s="124"/>
    </row>
    <row r="8008" spans="13:19" x14ac:dyDescent="0.25">
      <c r="M8008" s="8"/>
      <c r="N8008" s="124"/>
      <c r="O8008" s="124"/>
      <c r="P8008" s="124"/>
      <c r="Q8008" s="124"/>
      <c r="R8008" s="124"/>
      <c r="S8008" s="124"/>
    </row>
    <row r="8009" spans="13:19" x14ac:dyDescent="0.25">
      <c r="M8009" s="8"/>
      <c r="N8009" s="124"/>
      <c r="O8009" s="124"/>
      <c r="P8009" s="124"/>
      <c r="Q8009" s="124"/>
      <c r="R8009" s="124"/>
      <c r="S8009" s="124"/>
    </row>
    <row r="8010" spans="13:19" x14ac:dyDescent="0.25">
      <c r="M8010" s="8"/>
      <c r="N8010" s="124"/>
      <c r="O8010" s="124"/>
      <c r="P8010" s="124"/>
      <c r="Q8010" s="124"/>
      <c r="R8010" s="124"/>
      <c r="S8010" s="124"/>
    </row>
    <row r="8011" spans="13:19" x14ac:dyDescent="0.25">
      <c r="M8011" s="8"/>
      <c r="N8011" s="124"/>
      <c r="O8011" s="124"/>
      <c r="P8011" s="124"/>
      <c r="Q8011" s="124"/>
      <c r="R8011" s="124"/>
      <c r="S8011" s="124"/>
    </row>
    <row r="8012" spans="13:19" x14ac:dyDescent="0.25">
      <c r="M8012" s="8"/>
      <c r="N8012" s="124"/>
      <c r="O8012" s="124"/>
      <c r="P8012" s="124"/>
      <c r="Q8012" s="124"/>
      <c r="R8012" s="124"/>
      <c r="S8012" s="124"/>
    </row>
    <row r="8013" spans="13:19" x14ac:dyDescent="0.25">
      <c r="M8013" s="8"/>
      <c r="N8013" s="124"/>
      <c r="O8013" s="124"/>
      <c r="P8013" s="124"/>
      <c r="Q8013" s="124"/>
      <c r="R8013" s="124"/>
      <c r="S8013" s="124"/>
    </row>
    <row r="8014" spans="13:19" x14ac:dyDescent="0.25">
      <c r="M8014" s="8"/>
      <c r="N8014" s="124"/>
      <c r="O8014" s="124"/>
      <c r="P8014" s="124"/>
      <c r="Q8014" s="124"/>
      <c r="R8014" s="124"/>
      <c r="S8014" s="124"/>
    </row>
    <row r="8015" spans="13:19" x14ac:dyDescent="0.25">
      <c r="M8015" s="8"/>
      <c r="N8015" s="124"/>
      <c r="O8015" s="124"/>
      <c r="P8015" s="124"/>
      <c r="Q8015" s="124"/>
      <c r="R8015" s="124"/>
      <c r="S8015" s="124"/>
    </row>
    <row r="8016" spans="13:19" x14ac:dyDescent="0.25">
      <c r="M8016" s="8"/>
      <c r="N8016" s="124"/>
      <c r="O8016" s="124"/>
      <c r="P8016" s="124"/>
      <c r="Q8016" s="124"/>
      <c r="R8016" s="124"/>
      <c r="S8016" s="124"/>
    </row>
    <row r="8017" spans="13:19" x14ac:dyDescent="0.25">
      <c r="M8017" s="8"/>
      <c r="N8017" s="124"/>
      <c r="O8017" s="124"/>
      <c r="P8017" s="124"/>
      <c r="Q8017" s="124"/>
      <c r="R8017" s="124"/>
      <c r="S8017" s="124"/>
    </row>
    <row r="8018" spans="13:19" x14ac:dyDescent="0.25">
      <c r="M8018" s="8"/>
      <c r="N8018" s="124"/>
      <c r="O8018" s="124"/>
      <c r="P8018" s="124"/>
      <c r="Q8018" s="124"/>
      <c r="R8018" s="124"/>
      <c r="S8018" s="124"/>
    </row>
    <row r="8019" spans="13:19" x14ac:dyDescent="0.25">
      <c r="M8019" s="8"/>
      <c r="N8019" s="124"/>
      <c r="O8019" s="124"/>
      <c r="P8019" s="124"/>
      <c r="Q8019" s="124"/>
      <c r="R8019" s="124"/>
      <c r="S8019" s="124"/>
    </row>
    <row r="8020" spans="13:19" x14ac:dyDescent="0.25">
      <c r="M8020" s="8"/>
      <c r="N8020" s="124"/>
      <c r="O8020" s="124"/>
      <c r="P8020" s="124"/>
      <c r="Q8020" s="124"/>
      <c r="R8020" s="124"/>
      <c r="S8020" s="124"/>
    </row>
    <row r="8021" spans="13:19" x14ac:dyDescent="0.25">
      <c r="M8021" s="8"/>
      <c r="N8021" s="124"/>
      <c r="O8021" s="124"/>
      <c r="P8021" s="124"/>
      <c r="Q8021" s="124"/>
      <c r="R8021" s="124"/>
      <c r="S8021" s="124"/>
    </row>
    <row r="8022" spans="13:19" x14ac:dyDescent="0.25">
      <c r="M8022" s="8"/>
      <c r="N8022" s="124"/>
      <c r="O8022" s="124"/>
      <c r="P8022" s="124"/>
      <c r="Q8022" s="124"/>
      <c r="R8022" s="124"/>
      <c r="S8022" s="124"/>
    </row>
    <row r="8023" spans="13:19" x14ac:dyDescent="0.25">
      <c r="M8023" s="8"/>
      <c r="N8023" s="124"/>
      <c r="O8023" s="124"/>
      <c r="P8023" s="124"/>
      <c r="Q8023" s="124"/>
      <c r="R8023" s="124"/>
      <c r="S8023" s="124"/>
    </row>
    <row r="8024" spans="13:19" x14ac:dyDescent="0.25">
      <c r="M8024" s="8"/>
      <c r="N8024" s="124"/>
      <c r="O8024" s="124"/>
      <c r="P8024" s="124"/>
      <c r="Q8024" s="124"/>
      <c r="R8024" s="124"/>
      <c r="S8024" s="124"/>
    </row>
    <row r="8025" spans="13:19" x14ac:dyDescent="0.25">
      <c r="M8025" s="8"/>
      <c r="N8025" s="124"/>
      <c r="O8025" s="124"/>
      <c r="P8025" s="124"/>
      <c r="Q8025" s="124"/>
      <c r="R8025" s="124"/>
      <c r="S8025" s="124"/>
    </row>
    <row r="8026" spans="13:19" x14ac:dyDescent="0.25">
      <c r="M8026" s="8"/>
      <c r="N8026" s="124"/>
      <c r="O8026" s="124"/>
      <c r="P8026" s="124"/>
      <c r="Q8026" s="124"/>
      <c r="R8026" s="124"/>
      <c r="S8026" s="124"/>
    </row>
    <row r="8027" spans="13:19" x14ac:dyDescent="0.25">
      <c r="M8027" s="8"/>
      <c r="N8027" s="124"/>
      <c r="O8027" s="124"/>
      <c r="P8027" s="124"/>
      <c r="Q8027" s="124"/>
      <c r="R8027" s="124"/>
      <c r="S8027" s="124"/>
    </row>
    <row r="8028" spans="13:19" x14ac:dyDescent="0.25">
      <c r="M8028" s="8"/>
      <c r="N8028" s="124"/>
      <c r="O8028" s="124"/>
      <c r="P8028" s="124"/>
      <c r="Q8028" s="124"/>
      <c r="R8028" s="124"/>
      <c r="S8028" s="124"/>
    </row>
    <row r="8029" spans="13:19" x14ac:dyDescent="0.25">
      <c r="M8029" s="8"/>
      <c r="N8029" s="124"/>
      <c r="O8029" s="124"/>
      <c r="P8029" s="124"/>
      <c r="Q8029" s="124"/>
      <c r="R8029" s="124"/>
      <c r="S8029" s="124"/>
    </row>
    <row r="8030" spans="13:19" x14ac:dyDescent="0.25">
      <c r="M8030" s="8"/>
      <c r="N8030" s="124"/>
      <c r="O8030" s="124"/>
      <c r="P8030" s="124"/>
      <c r="Q8030" s="124"/>
      <c r="R8030" s="124"/>
      <c r="S8030" s="124"/>
    </row>
    <row r="8031" spans="13:19" x14ac:dyDescent="0.25">
      <c r="M8031" s="8"/>
      <c r="N8031" s="124"/>
      <c r="O8031" s="124"/>
      <c r="P8031" s="124"/>
      <c r="Q8031" s="124"/>
      <c r="R8031" s="124"/>
      <c r="S8031" s="124"/>
    </row>
    <row r="8032" spans="13:19" x14ac:dyDescent="0.25">
      <c r="M8032" s="8"/>
      <c r="N8032" s="124"/>
      <c r="O8032" s="124"/>
      <c r="P8032" s="124"/>
      <c r="Q8032" s="124"/>
      <c r="R8032" s="124"/>
      <c r="S8032" s="124"/>
    </row>
    <row r="8033" spans="13:19" x14ac:dyDescent="0.25">
      <c r="M8033" s="8"/>
      <c r="N8033" s="124"/>
      <c r="O8033" s="124"/>
      <c r="P8033" s="124"/>
      <c r="Q8033" s="124"/>
      <c r="R8033" s="124"/>
      <c r="S8033" s="124"/>
    </row>
    <row r="8034" spans="13:19" x14ac:dyDescent="0.25">
      <c r="M8034" s="8"/>
      <c r="N8034" s="124"/>
      <c r="O8034" s="124"/>
      <c r="P8034" s="124"/>
      <c r="Q8034" s="124"/>
      <c r="R8034" s="124"/>
      <c r="S8034" s="124"/>
    </row>
    <row r="8035" spans="13:19" x14ac:dyDescent="0.25">
      <c r="M8035" s="8"/>
      <c r="N8035" s="124"/>
      <c r="O8035" s="124"/>
      <c r="P8035" s="124"/>
      <c r="Q8035" s="124"/>
      <c r="R8035" s="124"/>
      <c r="S8035" s="124"/>
    </row>
    <row r="8036" spans="13:19" x14ac:dyDescent="0.25">
      <c r="M8036" s="8"/>
      <c r="N8036" s="124"/>
      <c r="O8036" s="124"/>
      <c r="P8036" s="124"/>
      <c r="Q8036" s="124"/>
      <c r="R8036" s="124"/>
      <c r="S8036" s="124"/>
    </row>
    <row r="8037" spans="13:19" x14ac:dyDescent="0.25">
      <c r="M8037" s="8"/>
      <c r="N8037" s="124"/>
      <c r="O8037" s="124"/>
      <c r="P8037" s="124"/>
      <c r="Q8037" s="124"/>
      <c r="R8037" s="124"/>
      <c r="S8037" s="124"/>
    </row>
    <row r="8038" spans="13:19" x14ac:dyDescent="0.25">
      <c r="M8038" s="8"/>
      <c r="N8038" s="124"/>
      <c r="O8038" s="124"/>
      <c r="P8038" s="124"/>
      <c r="Q8038" s="124"/>
      <c r="R8038" s="124"/>
      <c r="S8038" s="124"/>
    </row>
    <row r="8039" spans="13:19" x14ac:dyDescent="0.25">
      <c r="M8039" s="8"/>
      <c r="N8039" s="124"/>
      <c r="O8039" s="124"/>
      <c r="P8039" s="124"/>
      <c r="Q8039" s="124"/>
      <c r="R8039" s="124"/>
      <c r="S8039" s="124"/>
    </row>
    <row r="8040" spans="13:19" x14ac:dyDescent="0.25">
      <c r="M8040" s="8"/>
      <c r="N8040" s="124"/>
      <c r="O8040" s="124"/>
      <c r="P8040" s="124"/>
      <c r="Q8040" s="124"/>
      <c r="R8040" s="124"/>
      <c r="S8040" s="124"/>
    </row>
    <row r="8041" spans="13:19" x14ac:dyDescent="0.25">
      <c r="M8041" s="8"/>
      <c r="N8041" s="124"/>
      <c r="O8041" s="124"/>
      <c r="P8041" s="124"/>
      <c r="Q8041" s="124"/>
      <c r="R8041" s="124"/>
      <c r="S8041" s="124"/>
    </row>
    <row r="8042" spans="13:19" x14ac:dyDescent="0.25">
      <c r="M8042" s="8"/>
      <c r="N8042" s="124"/>
      <c r="O8042" s="124"/>
      <c r="P8042" s="124"/>
      <c r="Q8042" s="124"/>
      <c r="R8042" s="124"/>
      <c r="S8042" s="124"/>
    </row>
    <row r="8043" spans="13:19" x14ac:dyDescent="0.25">
      <c r="M8043" s="8"/>
      <c r="N8043" s="124"/>
      <c r="O8043" s="124"/>
      <c r="P8043" s="124"/>
      <c r="Q8043" s="124"/>
      <c r="R8043" s="124"/>
      <c r="S8043" s="124"/>
    </row>
    <row r="8044" spans="13:19" x14ac:dyDescent="0.25">
      <c r="M8044" s="8"/>
      <c r="N8044" s="124"/>
      <c r="O8044" s="124"/>
      <c r="P8044" s="124"/>
      <c r="Q8044" s="124"/>
      <c r="R8044" s="124"/>
      <c r="S8044" s="124"/>
    </row>
    <row r="8045" spans="13:19" x14ac:dyDescent="0.25">
      <c r="M8045" s="8"/>
      <c r="N8045" s="124"/>
      <c r="O8045" s="124"/>
      <c r="P8045" s="124"/>
      <c r="Q8045" s="124"/>
      <c r="R8045" s="124"/>
      <c r="S8045" s="124"/>
    </row>
    <row r="8046" spans="13:19" x14ac:dyDescent="0.25">
      <c r="M8046" s="8"/>
      <c r="N8046" s="124"/>
      <c r="O8046" s="124"/>
      <c r="P8046" s="124"/>
      <c r="Q8046" s="124"/>
      <c r="R8046" s="124"/>
      <c r="S8046" s="124"/>
    </row>
    <row r="8047" spans="13:19" x14ac:dyDescent="0.25">
      <c r="M8047" s="8"/>
      <c r="N8047" s="124"/>
      <c r="O8047" s="124"/>
      <c r="P8047" s="124"/>
      <c r="Q8047" s="124"/>
      <c r="R8047" s="124"/>
      <c r="S8047" s="124"/>
    </row>
    <row r="8048" spans="13:19" x14ac:dyDescent="0.25">
      <c r="M8048" s="8"/>
      <c r="N8048" s="124"/>
      <c r="O8048" s="124"/>
      <c r="P8048" s="124"/>
      <c r="Q8048" s="124"/>
      <c r="R8048" s="124"/>
      <c r="S8048" s="124"/>
    </row>
    <row r="8049" spans="13:19" x14ac:dyDescent="0.25">
      <c r="M8049" s="8"/>
      <c r="N8049" s="124"/>
      <c r="O8049" s="124"/>
      <c r="P8049" s="124"/>
      <c r="Q8049" s="124"/>
      <c r="R8049" s="124"/>
      <c r="S8049" s="124"/>
    </row>
    <row r="8050" spans="13:19" x14ac:dyDescent="0.25">
      <c r="M8050" s="8"/>
      <c r="N8050" s="124"/>
      <c r="O8050" s="124"/>
      <c r="P8050" s="124"/>
      <c r="Q8050" s="124"/>
      <c r="R8050" s="124"/>
      <c r="S8050" s="124"/>
    </row>
    <row r="8051" spans="13:19" x14ac:dyDescent="0.25">
      <c r="M8051" s="8"/>
      <c r="N8051" s="124"/>
      <c r="O8051" s="124"/>
      <c r="P8051" s="124"/>
      <c r="Q8051" s="124"/>
      <c r="R8051" s="124"/>
      <c r="S8051" s="124"/>
    </row>
    <row r="8052" spans="13:19" x14ac:dyDescent="0.25">
      <c r="M8052" s="8"/>
      <c r="N8052" s="124"/>
      <c r="O8052" s="124"/>
      <c r="P8052" s="124"/>
      <c r="Q8052" s="124"/>
      <c r="R8052" s="124"/>
      <c r="S8052" s="124"/>
    </row>
    <row r="8053" spans="13:19" x14ac:dyDescent="0.25">
      <c r="M8053" s="8"/>
      <c r="N8053" s="124"/>
      <c r="O8053" s="124"/>
      <c r="P8053" s="124"/>
      <c r="Q8053" s="124"/>
      <c r="R8053" s="124"/>
      <c r="S8053" s="124"/>
    </row>
    <row r="8054" spans="13:19" x14ac:dyDescent="0.25">
      <c r="M8054" s="8"/>
      <c r="N8054" s="124"/>
      <c r="O8054" s="124"/>
      <c r="P8054" s="124"/>
      <c r="Q8054" s="124"/>
      <c r="R8054" s="124"/>
      <c r="S8054" s="124"/>
    </row>
    <row r="8055" spans="13:19" x14ac:dyDescent="0.25">
      <c r="M8055" s="8"/>
      <c r="N8055" s="124"/>
      <c r="O8055" s="124"/>
      <c r="P8055" s="124"/>
      <c r="Q8055" s="124"/>
      <c r="R8055" s="124"/>
      <c r="S8055" s="124"/>
    </row>
    <row r="8056" spans="13:19" x14ac:dyDescent="0.25">
      <c r="M8056" s="8"/>
      <c r="N8056" s="124"/>
      <c r="O8056" s="124"/>
      <c r="P8056" s="124"/>
      <c r="Q8056" s="124"/>
      <c r="R8056" s="124"/>
      <c r="S8056" s="124"/>
    </row>
    <row r="8057" spans="13:19" x14ac:dyDescent="0.25">
      <c r="M8057" s="8"/>
      <c r="N8057" s="124"/>
      <c r="O8057" s="124"/>
      <c r="P8057" s="124"/>
      <c r="Q8057" s="124"/>
      <c r="R8057" s="124"/>
      <c r="S8057" s="124"/>
    </row>
    <row r="8058" spans="13:19" x14ac:dyDescent="0.25">
      <c r="M8058" s="8"/>
      <c r="N8058" s="124"/>
      <c r="O8058" s="124"/>
      <c r="P8058" s="124"/>
      <c r="Q8058" s="124"/>
      <c r="R8058" s="124"/>
      <c r="S8058" s="124"/>
    </row>
    <row r="8059" spans="13:19" x14ac:dyDescent="0.25">
      <c r="M8059" s="8"/>
      <c r="N8059" s="124"/>
      <c r="O8059" s="124"/>
      <c r="P8059" s="124"/>
      <c r="Q8059" s="124"/>
      <c r="R8059" s="124"/>
      <c r="S8059" s="124"/>
    </row>
    <row r="8060" spans="13:19" x14ac:dyDescent="0.25">
      <c r="M8060" s="8"/>
      <c r="N8060" s="124"/>
      <c r="O8060" s="124"/>
      <c r="P8060" s="124"/>
      <c r="Q8060" s="124"/>
      <c r="R8060" s="124"/>
      <c r="S8060" s="124"/>
    </row>
    <row r="8061" spans="13:19" x14ac:dyDescent="0.25">
      <c r="M8061" s="8"/>
      <c r="N8061" s="124"/>
      <c r="O8061" s="124"/>
      <c r="P8061" s="124"/>
      <c r="Q8061" s="124"/>
      <c r="R8061" s="124"/>
      <c r="S8061" s="124"/>
    </row>
    <row r="8062" spans="13:19" x14ac:dyDescent="0.25">
      <c r="M8062" s="8"/>
      <c r="N8062" s="124"/>
      <c r="O8062" s="124"/>
      <c r="P8062" s="124"/>
      <c r="Q8062" s="124"/>
      <c r="R8062" s="124"/>
      <c r="S8062" s="124"/>
    </row>
    <row r="8063" spans="13:19" x14ac:dyDescent="0.25">
      <c r="M8063" s="8"/>
      <c r="N8063" s="124"/>
      <c r="O8063" s="124"/>
      <c r="P8063" s="124"/>
      <c r="Q8063" s="124"/>
      <c r="R8063" s="124"/>
      <c r="S8063" s="124"/>
    </row>
    <row r="8064" spans="13:19" x14ac:dyDescent="0.25">
      <c r="M8064" s="8"/>
      <c r="N8064" s="124"/>
      <c r="O8064" s="124"/>
      <c r="P8064" s="124"/>
      <c r="Q8064" s="124"/>
      <c r="R8064" s="124"/>
      <c r="S8064" s="124"/>
    </row>
    <row r="8065" spans="13:19" x14ac:dyDescent="0.25">
      <c r="M8065" s="8"/>
      <c r="N8065" s="124"/>
      <c r="O8065" s="124"/>
      <c r="P8065" s="124"/>
      <c r="Q8065" s="124"/>
      <c r="R8065" s="124"/>
      <c r="S8065" s="124"/>
    </row>
    <row r="8066" spans="13:19" x14ac:dyDescent="0.25">
      <c r="M8066" s="8"/>
      <c r="N8066" s="124"/>
      <c r="O8066" s="124"/>
      <c r="P8066" s="124"/>
      <c r="Q8066" s="124"/>
      <c r="R8066" s="124"/>
      <c r="S8066" s="124"/>
    </row>
    <row r="8067" spans="13:19" x14ac:dyDescent="0.25">
      <c r="M8067" s="8"/>
      <c r="N8067" s="124"/>
      <c r="O8067" s="124"/>
      <c r="P8067" s="124"/>
      <c r="Q8067" s="124"/>
      <c r="R8067" s="124"/>
      <c r="S8067" s="124"/>
    </row>
    <row r="8068" spans="13:19" x14ac:dyDescent="0.25">
      <c r="M8068" s="8"/>
      <c r="N8068" s="124"/>
      <c r="O8068" s="124"/>
      <c r="P8068" s="124"/>
      <c r="Q8068" s="124"/>
      <c r="R8068" s="124"/>
      <c r="S8068" s="124"/>
    </row>
    <row r="8069" spans="13:19" x14ac:dyDescent="0.25">
      <c r="M8069" s="8"/>
      <c r="N8069" s="124"/>
      <c r="O8069" s="124"/>
      <c r="P8069" s="124"/>
      <c r="Q8069" s="124"/>
      <c r="R8069" s="124"/>
      <c r="S8069" s="124"/>
    </row>
    <row r="8070" spans="13:19" x14ac:dyDescent="0.25">
      <c r="M8070" s="8"/>
      <c r="N8070" s="124"/>
      <c r="O8070" s="124"/>
      <c r="P8070" s="124"/>
      <c r="Q8070" s="124"/>
      <c r="R8070" s="124"/>
      <c r="S8070" s="124"/>
    </row>
    <row r="8071" spans="13:19" x14ac:dyDescent="0.25">
      <c r="M8071" s="8"/>
      <c r="N8071" s="124"/>
      <c r="O8071" s="124"/>
      <c r="P8071" s="124"/>
      <c r="Q8071" s="124"/>
      <c r="R8071" s="124"/>
      <c r="S8071" s="124"/>
    </row>
    <row r="8072" spans="13:19" x14ac:dyDescent="0.25">
      <c r="M8072" s="8"/>
      <c r="N8072" s="124"/>
      <c r="O8072" s="124"/>
      <c r="P8072" s="124"/>
      <c r="Q8072" s="124"/>
      <c r="R8072" s="124"/>
      <c r="S8072" s="124"/>
    </row>
    <row r="8073" spans="13:19" x14ac:dyDescent="0.25">
      <c r="M8073" s="8"/>
      <c r="N8073" s="124"/>
      <c r="O8073" s="124"/>
      <c r="P8073" s="124"/>
      <c r="Q8073" s="124"/>
      <c r="R8073" s="124"/>
      <c r="S8073" s="124"/>
    </row>
    <row r="8074" spans="13:19" x14ac:dyDescent="0.25">
      <c r="M8074" s="8"/>
      <c r="N8074" s="124"/>
      <c r="O8074" s="124"/>
      <c r="P8074" s="124"/>
      <c r="Q8074" s="124"/>
      <c r="R8074" s="124"/>
      <c r="S8074" s="124"/>
    </row>
    <row r="8075" spans="13:19" x14ac:dyDescent="0.25">
      <c r="M8075" s="8"/>
      <c r="N8075" s="124"/>
      <c r="O8075" s="124"/>
      <c r="P8075" s="124"/>
      <c r="Q8075" s="124"/>
      <c r="R8075" s="124"/>
      <c r="S8075" s="124"/>
    </row>
    <row r="8076" spans="13:19" x14ac:dyDescent="0.25">
      <c r="M8076" s="8"/>
      <c r="N8076" s="124"/>
      <c r="O8076" s="124"/>
      <c r="P8076" s="124"/>
      <c r="Q8076" s="124"/>
      <c r="R8076" s="124"/>
      <c r="S8076" s="124"/>
    </row>
    <row r="8077" spans="13:19" x14ac:dyDescent="0.25">
      <c r="M8077" s="8"/>
      <c r="N8077" s="124"/>
      <c r="O8077" s="124"/>
      <c r="P8077" s="124"/>
      <c r="Q8077" s="124"/>
      <c r="R8077" s="124"/>
      <c r="S8077" s="124"/>
    </row>
    <row r="8078" spans="13:19" x14ac:dyDescent="0.25">
      <c r="M8078" s="8"/>
      <c r="N8078" s="124"/>
      <c r="O8078" s="124"/>
      <c r="P8078" s="124"/>
      <c r="Q8078" s="124"/>
      <c r="R8078" s="124"/>
      <c r="S8078" s="124"/>
    </row>
    <row r="8079" spans="13:19" x14ac:dyDescent="0.25">
      <c r="M8079" s="8"/>
      <c r="N8079" s="124"/>
      <c r="O8079" s="124"/>
      <c r="P8079" s="124"/>
      <c r="Q8079" s="124"/>
      <c r="R8079" s="124"/>
      <c r="S8079" s="124"/>
    </row>
    <row r="8080" spans="13:19" x14ac:dyDescent="0.25">
      <c r="M8080" s="8"/>
      <c r="N8080" s="124"/>
      <c r="O8080" s="124"/>
      <c r="P8080" s="124"/>
      <c r="Q8080" s="124"/>
      <c r="R8080" s="124"/>
      <c r="S8080" s="124"/>
    </row>
    <row r="8081" spans="13:19" x14ac:dyDescent="0.25">
      <c r="M8081" s="8"/>
      <c r="N8081" s="124"/>
      <c r="O8081" s="124"/>
      <c r="P8081" s="124"/>
      <c r="Q8081" s="124"/>
      <c r="R8081" s="124"/>
      <c r="S8081" s="124"/>
    </row>
    <row r="8082" spans="13:19" x14ac:dyDescent="0.25">
      <c r="M8082" s="8"/>
      <c r="N8082" s="124"/>
      <c r="O8082" s="124"/>
      <c r="P8082" s="124"/>
      <c r="Q8082" s="124"/>
      <c r="R8082" s="124"/>
      <c r="S8082" s="124"/>
    </row>
    <row r="8083" spans="13:19" x14ac:dyDescent="0.25">
      <c r="M8083" s="8"/>
      <c r="N8083" s="124"/>
      <c r="O8083" s="124"/>
      <c r="P8083" s="124"/>
      <c r="Q8083" s="124"/>
      <c r="R8083" s="124"/>
      <c r="S8083" s="124"/>
    </row>
    <row r="8084" spans="13:19" x14ac:dyDescent="0.25">
      <c r="M8084" s="8"/>
      <c r="N8084" s="124"/>
      <c r="O8084" s="124"/>
      <c r="P8084" s="124"/>
      <c r="Q8084" s="124"/>
      <c r="R8084" s="124"/>
      <c r="S8084" s="124"/>
    </row>
    <row r="8085" spans="13:19" x14ac:dyDescent="0.25">
      <c r="M8085" s="8"/>
      <c r="N8085" s="124"/>
      <c r="O8085" s="124"/>
      <c r="P8085" s="124"/>
      <c r="Q8085" s="124"/>
      <c r="R8085" s="124"/>
      <c r="S8085" s="124"/>
    </row>
    <row r="8086" spans="13:19" x14ac:dyDescent="0.25">
      <c r="M8086" s="8"/>
      <c r="N8086" s="124"/>
      <c r="O8086" s="124"/>
      <c r="P8086" s="124"/>
      <c r="Q8086" s="124"/>
      <c r="R8086" s="124"/>
      <c r="S8086" s="124"/>
    </row>
    <row r="8087" spans="13:19" x14ac:dyDescent="0.25">
      <c r="M8087" s="8"/>
      <c r="N8087" s="124"/>
      <c r="O8087" s="124"/>
      <c r="P8087" s="124"/>
      <c r="Q8087" s="124"/>
      <c r="R8087" s="124"/>
      <c r="S8087" s="124"/>
    </row>
    <row r="8088" spans="13:19" x14ac:dyDescent="0.25">
      <c r="M8088" s="8"/>
      <c r="N8088" s="124"/>
      <c r="O8088" s="124"/>
      <c r="P8088" s="124"/>
      <c r="Q8088" s="124"/>
      <c r="R8088" s="124"/>
      <c r="S8088" s="124"/>
    </row>
    <row r="8089" spans="13:19" x14ac:dyDescent="0.25">
      <c r="M8089" s="8"/>
      <c r="N8089" s="124"/>
      <c r="O8089" s="124"/>
      <c r="P8089" s="124"/>
      <c r="Q8089" s="124"/>
      <c r="R8089" s="124"/>
      <c r="S8089" s="124"/>
    </row>
    <row r="8090" spans="13:19" x14ac:dyDescent="0.25">
      <c r="M8090" s="8"/>
      <c r="N8090" s="124"/>
      <c r="O8090" s="124"/>
      <c r="P8090" s="124"/>
      <c r="Q8090" s="124"/>
      <c r="R8090" s="124"/>
      <c r="S8090" s="124"/>
    </row>
    <row r="8091" spans="13:19" x14ac:dyDescent="0.25">
      <c r="M8091" s="8"/>
      <c r="N8091" s="124"/>
      <c r="O8091" s="124"/>
      <c r="P8091" s="124"/>
      <c r="Q8091" s="124"/>
      <c r="R8091" s="124"/>
      <c r="S8091" s="124"/>
    </row>
    <row r="8092" spans="13:19" x14ac:dyDescent="0.25">
      <c r="M8092" s="8"/>
      <c r="N8092" s="124"/>
      <c r="O8092" s="124"/>
      <c r="P8092" s="124"/>
      <c r="Q8092" s="124"/>
      <c r="R8092" s="124"/>
      <c r="S8092" s="124"/>
    </row>
    <row r="8093" spans="13:19" x14ac:dyDescent="0.25">
      <c r="M8093" s="8"/>
      <c r="N8093" s="124"/>
      <c r="O8093" s="124"/>
      <c r="P8093" s="124"/>
      <c r="Q8093" s="124"/>
      <c r="R8093" s="124"/>
      <c r="S8093" s="124"/>
    </row>
    <row r="8094" spans="13:19" x14ac:dyDescent="0.25">
      <c r="M8094" s="8"/>
      <c r="N8094" s="124"/>
      <c r="O8094" s="124"/>
      <c r="P8094" s="124"/>
      <c r="Q8094" s="124"/>
      <c r="R8094" s="124"/>
      <c r="S8094" s="124"/>
    </row>
    <row r="8095" spans="13:19" x14ac:dyDescent="0.25">
      <c r="M8095" s="8"/>
      <c r="N8095" s="124"/>
      <c r="O8095" s="124"/>
      <c r="P8095" s="124"/>
      <c r="Q8095" s="124"/>
      <c r="R8095" s="124"/>
      <c r="S8095" s="124"/>
    </row>
    <row r="8096" spans="13:19" x14ac:dyDescent="0.25">
      <c r="M8096" s="8"/>
      <c r="N8096" s="124"/>
      <c r="O8096" s="124"/>
      <c r="P8096" s="124"/>
      <c r="Q8096" s="124"/>
      <c r="R8096" s="124"/>
      <c r="S8096" s="124"/>
    </row>
    <row r="8097" spans="13:19" x14ac:dyDescent="0.25">
      <c r="M8097" s="8"/>
      <c r="N8097" s="124"/>
      <c r="O8097" s="124"/>
      <c r="P8097" s="124"/>
      <c r="Q8097" s="124"/>
      <c r="R8097" s="124"/>
      <c r="S8097" s="124"/>
    </row>
    <row r="8098" spans="13:19" x14ac:dyDescent="0.25">
      <c r="M8098" s="8"/>
      <c r="N8098" s="124"/>
      <c r="O8098" s="124"/>
      <c r="P8098" s="124"/>
      <c r="Q8098" s="124"/>
      <c r="R8098" s="124"/>
      <c r="S8098" s="124"/>
    </row>
    <row r="8099" spans="13:19" x14ac:dyDescent="0.25">
      <c r="M8099" s="8"/>
      <c r="N8099" s="124"/>
      <c r="O8099" s="124"/>
      <c r="P8099" s="124"/>
      <c r="Q8099" s="124"/>
      <c r="R8099" s="124"/>
      <c r="S8099" s="124"/>
    </row>
    <row r="8100" spans="13:19" x14ac:dyDescent="0.25">
      <c r="M8100" s="8"/>
      <c r="N8100" s="124"/>
      <c r="O8100" s="124"/>
      <c r="P8100" s="124"/>
      <c r="Q8100" s="124"/>
      <c r="R8100" s="124"/>
      <c r="S8100" s="124"/>
    </row>
    <row r="8101" spans="13:19" x14ac:dyDescent="0.25">
      <c r="M8101" s="8"/>
      <c r="N8101" s="124"/>
      <c r="O8101" s="124"/>
      <c r="P8101" s="124"/>
      <c r="Q8101" s="124"/>
      <c r="R8101" s="124"/>
      <c r="S8101" s="124"/>
    </row>
    <row r="8102" spans="13:19" x14ac:dyDescent="0.25">
      <c r="M8102" s="8"/>
      <c r="N8102" s="124"/>
      <c r="O8102" s="124"/>
      <c r="P8102" s="124"/>
      <c r="Q8102" s="124"/>
      <c r="R8102" s="124"/>
      <c r="S8102" s="124"/>
    </row>
    <row r="8103" spans="13:19" x14ac:dyDescent="0.25">
      <c r="M8103" s="8"/>
      <c r="N8103" s="124"/>
      <c r="O8103" s="124"/>
      <c r="P8103" s="124"/>
      <c r="Q8103" s="124"/>
      <c r="R8103" s="124"/>
      <c r="S8103" s="124"/>
    </row>
    <row r="8104" spans="13:19" x14ac:dyDescent="0.25">
      <c r="M8104" s="8"/>
      <c r="N8104" s="124"/>
      <c r="O8104" s="124"/>
      <c r="P8104" s="124"/>
      <c r="Q8104" s="124"/>
      <c r="R8104" s="124"/>
      <c r="S8104" s="124"/>
    </row>
    <row r="8105" spans="13:19" x14ac:dyDescent="0.25">
      <c r="M8105" s="8"/>
      <c r="N8105" s="124"/>
      <c r="O8105" s="124"/>
      <c r="P8105" s="124"/>
      <c r="Q8105" s="124"/>
      <c r="R8105" s="124"/>
      <c r="S8105" s="124"/>
    </row>
    <row r="8106" spans="13:19" x14ac:dyDescent="0.25">
      <c r="M8106" s="8"/>
      <c r="N8106" s="124"/>
      <c r="O8106" s="124"/>
      <c r="P8106" s="124"/>
      <c r="Q8106" s="124"/>
      <c r="R8106" s="124"/>
      <c r="S8106" s="124"/>
    </row>
    <row r="8107" spans="13:19" x14ac:dyDescent="0.25">
      <c r="M8107" s="8"/>
      <c r="N8107" s="124"/>
      <c r="O8107" s="124"/>
      <c r="P8107" s="124"/>
      <c r="Q8107" s="124"/>
      <c r="R8107" s="124"/>
      <c r="S8107" s="124"/>
    </row>
    <row r="8108" spans="13:19" x14ac:dyDescent="0.25">
      <c r="M8108" s="8"/>
      <c r="N8108" s="124"/>
      <c r="O8108" s="124"/>
      <c r="P8108" s="124"/>
      <c r="Q8108" s="124"/>
      <c r="R8108" s="124"/>
      <c r="S8108" s="124"/>
    </row>
    <row r="8109" spans="13:19" x14ac:dyDescent="0.25">
      <c r="M8109" s="8"/>
      <c r="N8109" s="124"/>
      <c r="O8109" s="124"/>
      <c r="P8109" s="124"/>
      <c r="Q8109" s="124"/>
      <c r="R8109" s="124"/>
      <c r="S8109" s="124"/>
    </row>
    <row r="8110" spans="13:19" x14ac:dyDescent="0.25">
      <c r="M8110" s="8"/>
      <c r="N8110" s="124"/>
      <c r="O8110" s="124"/>
      <c r="P8110" s="124"/>
      <c r="Q8110" s="124"/>
      <c r="R8110" s="124"/>
      <c r="S8110" s="124"/>
    </row>
    <row r="8111" spans="13:19" x14ac:dyDescent="0.25">
      <c r="M8111" s="8"/>
      <c r="N8111" s="124"/>
      <c r="O8111" s="124"/>
      <c r="P8111" s="124"/>
      <c r="Q8111" s="124"/>
      <c r="R8111" s="124"/>
      <c r="S8111" s="124"/>
    </row>
    <row r="8112" spans="13:19" x14ac:dyDescent="0.25">
      <c r="M8112" s="8"/>
      <c r="N8112" s="124"/>
      <c r="O8112" s="124"/>
      <c r="P8112" s="124"/>
      <c r="Q8112" s="124"/>
      <c r="R8112" s="124"/>
      <c r="S8112" s="124"/>
    </row>
    <row r="8113" spans="13:19" x14ac:dyDescent="0.25">
      <c r="M8113" s="8"/>
      <c r="N8113" s="124"/>
      <c r="O8113" s="124"/>
      <c r="P8113" s="124"/>
      <c r="Q8113" s="124"/>
      <c r="R8113" s="124"/>
      <c r="S8113" s="124"/>
    </row>
    <row r="8114" spans="13:19" x14ac:dyDescent="0.25">
      <c r="M8114" s="8"/>
      <c r="N8114" s="124"/>
      <c r="O8114" s="124"/>
      <c r="P8114" s="124"/>
      <c r="Q8114" s="124"/>
      <c r="R8114" s="124"/>
      <c r="S8114" s="124"/>
    </row>
    <row r="8115" spans="13:19" x14ac:dyDescent="0.25">
      <c r="M8115" s="8"/>
      <c r="N8115" s="124"/>
      <c r="O8115" s="124"/>
      <c r="P8115" s="124"/>
      <c r="Q8115" s="124"/>
      <c r="R8115" s="124"/>
      <c r="S8115" s="124"/>
    </row>
    <row r="8116" spans="13:19" x14ac:dyDescent="0.25">
      <c r="M8116" s="8"/>
      <c r="N8116" s="124"/>
      <c r="O8116" s="124"/>
      <c r="P8116" s="124"/>
      <c r="Q8116" s="124"/>
      <c r="R8116" s="124"/>
      <c r="S8116" s="124"/>
    </row>
    <row r="8117" spans="13:19" x14ac:dyDescent="0.25">
      <c r="M8117" s="8"/>
      <c r="N8117" s="124"/>
      <c r="O8117" s="124"/>
      <c r="P8117" s="124"/>
      <c r="Q8117" s="124"/>
      <c r="R8117" s="124"/>
      <c r="S8117" s="124"/>
    </row>
    <row r="8118" spans="13:19" x14ac:dyDescent="0.25">
      <c r="M8118" s="8"/>
      <c r="N8118" s="124"/>
      <c r="O8118" s="124"/>
      <c r="P8118" s="124"/>
      <c r="Q8118" s="124"/>
      <c r="R8118" s="124"/>
      <c r="S8118" s="124"/>
    </row>
    <row r="8119" spans="13:19" x14ac:dyDescent="0.25">
      <c r="M8119" s="8"/>
      <c r="N8119" s="124"/>
      <c r="O8119" s="124"/>
      <c r="P8119" s="124"/>
      <c r="Q8119" s="124"/>
      <c r="R8119" s="124"/>
      <c r="S8119" s="124"/>
    </row>
    <row r="8120" spans="13:19" x14ac:dyDescent="0.25">
      <c r="M8120" s="8"/>
      <c r="N8120" s="124"/>
      <c r="O8120" s="124"/>
      <c r="P8120" s="124"/>
      <c r="Q8120" s="124"/>
      <c r="R8120" s="124"/>
      <c r="S8120" s="124"/>
    </row>
    <row r="8121" spans="13:19" x14ac:dyDescent="0.25">
      <c r="M8121" s="8"/>
      <c r="N8121" s="124"/>
      <c r="O8121" s="124"/>
      <c r="P8121" s="124"/>
      <c r="Q8121" s="124"/>
      <c r="R8121" s="124"/>
      <c r="S8121" s="124"/>
    </row>
    <row r="8122" spans="13:19" x14ac:dyDescent="0.25">
      <c r="M8122" s="8"/>
      <c r="N8122" s="124"/>
      <c r="O8122" s="124"/>
      <c r="P8122" s="124"/>
      <c r="Q8122" s="124"/>
      <c r="R8122" s="124"/>
      <c r="S8122" s="124"/>
    </row>
    <row r="8123" spans="13:19" x14ac:dyDescent="0.25">
      <c r="M8123" s="8"/>
      <c r="N8123" s="124"/>
      <c r="O8123" s="124"/>
      <c r="P8123" s="124"/>
      <c r="Q8123" s="124"/>
      <c r="R8123" s="124"/>
      <c r="S8123" s="124"/>
    </row>
    <row r="8124" spans="13:19" x14ac:dyDescent="0.25">
      <c r="M8124" s="8"/>
      <c r="N8124" s="124"/>
      <c r="O8124" s="124"/>
      <c r="P8124" s="124"/>
      <c r="Q8124" s="124"/>
      <c r="R8124" s="124"/>
      <c r="S8124" s="124"/>
    </row>
    <row r="8125" spans="13:19" x14ac:dyDescent="0.25">
      <c r="M8125" s="8"/>
      <c r="N8125" s="124"/>
      <c r="O8125" s="124"/>
      <c r="P8125" s="124"/>
      <c r="Q8125" s="124"/>
      <c r="R8125" s="124"/>
      <c r="S8125" s="124"/>
    </row>
    <row r="8126" spans="13:19" x14ac:dyDescent="0.25">
      <c r="M8126" s="8"/>
      <c r="N8126" s="124"/>
      <c r="O8126" s="124"/>
      <c r="P8126" s="124"/>
      <c r="Q8126" s="124"/>
      <c r="R8126" s="124"/>
      <c r="S8126" s="124"/>
    </row>
    <row r="8127" spans="13:19" x14ac:dyDescent="0.25">
      <c r="M8127" s="8"/>
      <c r="N8127" s="124"/>
      <c r="O8127" s="124"/>
      <c r="P8127" s="124"/>
      <c r="Q8127" s="124"/>
      <c r="R8127" s="124"/>
      <c r="S8127" s="124"/>
    </row>
    <row r="8128" spans="13:19" x14ac:dyDescent="0.25">
      <c r="M8128" s="8"/>
      <c r="N8128" s="124"/>
      <c r="O8128" s="124"/>
      <c r="P8128" s="124"/>
      <c r="Q8128" s="124"/>
      <c r="R8128" s="124"/>
      <c r="S8128" s="124"/>
    </row>
    <row r="8129" spans="13:19" x14ac:dyDescent="0.25">
      <c r="M8129" s="8"/>
      <c r="N8129" s="124"/>
      <c r="O8129" s="124"/>
      <c r="P8129" s="124"/>
      <c r="Q8129" s="124"/>
      <c r="R8129" s="124"/>
      <c r="S8129" s="124"/>
    </row>
    <row r="8130" spans="13:19" x14ac:dyDescent="0.25">
      <c r="M8130" s="8"/>
      <c r="N8130" s="124"/>
      <c r="O8130" s="124"/>
      <c r="P8130" s="124"/>
      <c r="Q8130" s="124"/>
      <c r="R8130" s="124"/>
      <c r="S8130" s="124"/>
    </row>
    <row r="8131" spans="13:19" x14ac:dyDescent="0.25">
      <c r="M8131" s="8"/>
      <c r="N8131" s="124"/>
      <c r="O8131" s="124"/>
      <c r="P8131" s="124"/>
      <c r="Q8131" s="124"/>
      <c r="R8131" s="124"/>
      <c r="S8131" s="124"/>
    </row>
    <row r="8132" spans="13:19" x14ac:dyDescent="0.25">
      <c r="M8132" s="8"/>
      <c r="N8132" s="124"/>
      <c r="O8132" s="124"/>
      <c r="P8132" s="124"/>
      <c r="Q8132" s="124"/>
      <c r="R8132" s="124"/>
      <c r="S8132" s="124"/>
    </row>
    <row r="8133" spans="13:19" x14ac:dyDescent="0.25">
      <c r="M8133" s="8"/>
      <c r="N8133" s="124"/>
      <c r="O8133" s="124"/>
      <c r="P8133" s="124"/>
      <c r="Q8133" s="124"/>
      <c r="R8133" s="124"/>
      <c r="S8133" s="124"/>
    </row>
    <row r="8134" spans="13:19" x14ac:dyDescent="0.25">
      <c r="M8134" s="8"/>
      <c r="N8134" s="124"/>
      <c r="O8134" s="124"/>
      <c r="P8134" s="124"/>
      <c r="Q8134" s="124"/>
      <c r="R8134" s="124"/>
      <c r="S8134" s="124"/>
    </row>
    <row r="8135" spans="13:19" x14ac:dyDescent="0.25">
      <c r="M8135" s="8"/>
      <c r="N8135" s="124"/>
      <c r="O8135" s="124"/>
      <c r="P8135" s="124"/>
      <c r="Q8135" s="124"/>
      <c r="R8135" s="124"/>
      <c r="S8135" s="124"/>
    </row>
    <row r="8136" spans="13:19" x14ac:dyDescent="0.25">
      <c r="M8136" s="8"/>
      <c r="N8136" s="124"/>
      <c r="O8136" s="124"/>
      <c r="P8136" s="124"/>
      <c r="Q8136" s="124"/>
      <c r="R8136" s="124"/>
      <c r="S8136" s="124"/>
    </row>
    <row r="8137" spans="13:19" x14ac:dyDescent="0.25">
      <c r="M8137" s="8"/>
      <c r="N8137" s="124"/>
      <c r="O8137" s="124"/>
      <c r="P8137" s="124"/>
      <c r="Q8137" s="124"/>
      <c r="R8137" s="124"/>
      <c r="S8137" s="124"/>
    </row>
    <row r="8138" spans="13:19" x14ac:dyDescent="0.25">
      <c r="M8138" s="8"/>
      <c r="N8138" s="124"/>
      <c r="O8138" s="124"/>
      <c r="P8138" s="124"/>
      <c r="Q8138" s="124"/>
      <c r="R8138" s="124"/>
      <c r="S8138" s="124"/>
    </row>
    <row r="8139" spans="13:19" x14ac:dyDescent="0.25">
      <c r="M8139" s="8"/>
      <c r="N8139" s="124"/>
      <c r="O8139" s="124"/>
      <c r="P8139" s="124"/>
      <c r="Q8139" s="124"/>
      <c r="R8139" s="124"/>
      <c r="S8139" s="124"/>
    </row>
    <row r="8140" spans="13:19" x14ac:dyDescent="0.25">
      <c r="M8140" s="8"/>
      <c r="N8140" s="124"/>
      <c r="O8140" s="124"/>
      <c r="P8140" s="124"/>
      <c r="Q8140" s="124"/>
      <c r="R8140" s="124"/>
      <c r="S8140" s="124"/>
    </row>
    <row r="8141" spans="13:19" x14ac:dyDescent="0.25">
      <c r="M8141" s="8"/>
      <c r="N8141" s="124"/>
      <c r="O8141" s="124"/>
      <c r="P8141" s="124"/>
      <c r="Q8141" s="124"/>
      <c r="R8141" s="124"/>
      <c r="S8141" s="124"/>
    </row>
    <row r="8142" spans="13:19" x14ac:dyDescent="0.25">
      <c r="M8142" s="8"/>
      <c r="N8142" s="124"/>
      <c r="O8142" s="124"/>
      <c r="P8142" s="124"/>
      <c r="Q8142" s="124"/>
      <c r="R8142" s="124"/>
      <c r="S8142" s="124"/>
    </row>
    <row r="8143" spans="13:19" x14ac:dyDescent="0.25">
      <c r="M8143" s="8"/>
      <c r="N8143" s="124"/>
      <c r="O8143" s="124"/>
      <c r="P8143" s="124"/>
      <c r="Q8143" s="124"/>
      <c r="R8143" s="124"/>
      <c r="S8143" s="124"/>
    </row>
    <row r="8144" spans="13:19" x14ac:dyDescent="0.25">
      <c r="M8144" s="8"/>
      <c r="N8144" s="124"/>
      <c r="O8144" s="124"/>
      <c r="P8144" s="124"/>
      <c r="Q8144" s="124"/>
      <c r="R8144" s="124"/>
      <c r="S8144" s="124"/>
    </row>
    <row r="8145" spans="13:19" x14ac:dyDescent="0.25">
      <c r="M8145" s="8"/>
      <c r="N8145" s="124"/>
      <c r="O8145" s="124"/>
      <c r="P8145" s="124"/>
      <c r="Q8145" s="124"/>
      <c r="R8145" s="124"/>
      <c r="S8145" s="124"/>
    </row>
    <row r="8146" spans="13:19" x14ac:dyDescent="0.25">
      <c r="M8146" s="8"/>
      <c r="N8146" s="124"/>
      <c r="O8146" s="124"/>
      <c r="P8146" s="124"/>
      <c r="Q8146" s="124"/>
      <c r="R8146" s="124"/>
      <c r="S8146" s="124"/>
    </row>
    <row r="8147" spans="13:19" x14ac:dyDescent="0.25">
      <c r="M8147" s="8"/>
      <c r="N8147" s="124"/>
      <c r="O8147" s="124"/>
      <c r="P8147" s="124"/>
      <c r="Q8147" s="124"/>
      <c r="R8147" s="124"/>
      <c r="S8147" s="124"/>
    </row>
    <row r="8148" spans="13:19" x14ac:dyDescent="0.25">
      <c r="M8148" s="8"/>
      <c r="N8148" s="124"/>
      <c r="O8148" s="124"/>
      <c r="P8148" s="124"/>
      <c r="Q8148" s="124"/>
      <c r="R8148" s="124"/>
      <c r="S8148" s="124"/>
    </row>
    <row r="8149" spans="13:19" x14ac:dyDescent="0.25">
      <c r="M8149" s="8"/>
      <c r="N8149" s="124"/>
      <c r="O8149" s="124"/>
      <c r="P8149" s="124"/>
      <c r="Q8149" s="124"/>
      <c r="R8149" s="124"/>
      <c r="S8149" s="124"/>
    </row>
    <row r="8150" spans="13:19" x14ac:dyDescent="0.25">
      <c r="M8150" s="8"/>
      <c r="N8150" s="124"/>
      <c r="O8150" s="124"/>
      <c r="P8150" s="124"/>
      <c r="Q8150" s="124"/>
      <c r="R8150" s="124"/>
      <c r="S8150" s="124"/>
    </row>
    <row r="8151" spans="13:19" x14ac:dyDescent="0.25">
      <c r="M8151" s="8"/>
      <c r="N8151" s="124"/>
      <c r="O8151" s="124"/>
      <c r="P8151" s="124"/>
      <c r="Q8151" s="124"/>
      <c r="R8151" s="124"/>
      <c r="S8151" s="124"/>
    </row>
    <row r="8152" spans="13:19" x14ac:dyDescent="0.25">
      <c r="M8152" s="8"/>
      <c r="N8152" s="124"/>
      <c r="O8152" s="124"/>
      <c r="P8152" s="124"/>
      <c r="Q8152" s="124"/>
      <c r="R8152" s="124"/>
      <c r="S8152" s="124"/>
    </row>
    <row r="8153" spans="13:19" x14ac:dyDescent="0.25">
      <c r="M8153" s="8"/>
      <c r="N8153" s="124"/>
      <c r="O8153" s="124"/>
      <c r="P8153" s="124"/>
      <c r="Q8153" s="124"/>
      <c r="R8153" s="124"/>
      <c r="S8153" s="124"/>
    </row>
    <row r="8154" spans="13:19" x14ac:dyDescent="0.25">
      <c r="M8154" s="8"/>
      <c r="N8154" s="124"/>
      <c r="O8154" s="124"/>
      <c r="P8154" s="124"/>
      <c r="Q8154" s="124"/>
      <c r="R8154" s="124"/>
      <c r="S8154" s="124"/>
    </row>
    <row r="8155" spans="13:19" x14ac:dyDescent="0.25">
      <c r="M8155" s="8"/>
      <c r="N8155" s="124"/>
      <c r="O8155" s="124"/>
      <c r="P8155" s="124"/>
      <c r="Q8155" s="124"/>
      <c r="R8155" s="124"/>
      <c r="S8155" s="124"/>
    </row>
    <row r="8156" spans="13:19" x14ac:dyDescent="0.25">
      <c r="M8156" s="8"/>
      <c r="N8156" s="124"/>
      <c r="O8156" s="124"/>
      <c r="P8156" s="124"/>
      <c r="Q8156" s="124"/>
      <c r="R8156" s="124"/>
      <c r="S8156" s="124"/>
    </row>
    <row r="8157" spans="13:19" x14ac:dyDescent="0.25">
      <c r="M8157" s="8"/>
      <c r="N8157" s="124"/>
      <c r="O8157" s="124"/>
      <c r="P8157" s="124"/>
      <c r="Q8157" s="124"/>
      <c r="R8157" s="124"/>
      <c r="S8157" s="124"/>
    </row>
    <row r="8158" spans="13:19" x14ac:dyDescent="0.25">
      <c r="M8158" s="8"/>
      <c r="N8158" s="124"/>
      <c r="O8158" s="124"/>
      <c r="P8158" s="124"/>
      <c r="Q8158" s="124"/>
      <c r="R8158" s="124"/>
      <c r="S8158" s="124"/>
    </row>
    <row r="8159" spans="13:19" x14ac:dyDescent="0.25">
      <c r="M8159" s="8"/>
      <c r="N8159" s="124"/>
      <c r="O8159" s="124"/>
      <c r="P8159" s="124"/>
      <c r="Q8159" s="124"/>
      <c r="R8159" s="124"/>
      <c r="S8159" s="124"/>
    </row>
    <row r="8160" spans="13:19" x14ac:dyDescent="0.25">
      <c r="M8160" s="8"/>
      <c r="N8160" s="124"/>
      <c r="O8160" s="124"/>
      <c r="P8160" s="124"/>
      <c r="Q8160" s="124"/>
      <c r="R8160" s="124"/>
      <c r="S8160" s="124"/>
    </row>
    <row r="8161" spans="13:19" x14ac:dyDescent="0.25">
      <c r="M8161" s="8"/>
      <c r="N8161" s="124"/>
      <c r="O8161" s="124"/>
      <c r="P8161" s="124"/>
      <c r="Q8161" s="124"/>
      <c r="R8161" s="124"/>
      <c r="S8161" s="124"/>
    </row>
    <row r="8162" spans="13:19" x14ac:dyDescent="0.25">
      <c r="M8162" s="8"/>
      <c r="N8162" s="124"/>
      <c r="O8162" s="124"/>
      <c r="P8162" s="124"/>
      <c r="Q8162" s="124"/>
      <c r="R8162" s="124"/>
      <c r="S8162" s="124"/>
    </row>
    <row r="8163" spans="13:19" x14ac:dyDescent="0.25">
      <c r="M8163" s="8"/>
      <c r="N8163" s="124"/>
      <c r="O8163" s="124"/>
      <c r="P8163" s="124"/>
      <c r="Q8163" s="124"/>
      <c r="R8163" s="124"/>
      <c r="S8163" s="124"/>
    </row>
    <row r="8164" spans="13:19" x14ac:dyDescent="0.25">
      <c r="M8164" s="8"/>
      <c r="N8164" s="124"/>
      <c r="O8164" s="124"/>
      <c r="P8164" s="124"/>
      <c r="Q8164" s="124"/>
      <c r="R8164" s="124"/>
      <c r="S8164" s="124"/>
    </row>
    <row r="8165" spans="13:19" x14ac:dyDescent="0.25">
      <c r="M8165" s="8"/>
      <c r="N8165" s="124"/>
      <c r="O8165" s="124"/>
      <c r="P8165" s="124"/>
      <c r="Q8165" s="124"/>
      <c r="R8165" s="124"/>
      <c r="S8165" s="124"/>
    </row>
    <row r="8166" spans="13:19" x14ac:dyDescent="0.25">
      <c r="M8166" s="8"/>
      <c r="N8166" s="124"/>
      <c r="O8166" s="124"/>
      <c r="P8166" s="124"/>
      <c r="Q8166" s="124"/>
      <c r="R8166" s="124"/>
      <c r="S8166" s="124"/>
    </row>
    <row r="8167" spans="13:19" x14ac:dyDescent="0.25">
      <c r="M8167" s="8"/>
      <c r="N8167" s="124"/>
      <c r="O8167" s="124"/>
      <c r="P8167" s="124"/>
      <c r="Q8167" s="124"/>
      <c r="R8167" s="124"/>
      <c r="S8167" s="124"/>
    </row>
    <row r="8168" spans="13:19" x14ac:dyDescent="0.25">
      <c r="M8168" s="8"/>
      <c r="N8168" s="124"/>
      <c r="O8168" s="124"/>
      <c r="P8168" s="124"/>
      <c r="Q8168" s="124"/>
      <c r="R8168" s="124"/>
      <c r="S8168" s="124"/>
    </row>
    <row r="8169" spans="13:19" x14ac:dyDescent="0.25">
      <c r="M8169" s="8"/>
      <c r="N8169" s="124"/>
      <c r="O8169" s="124"/>
      <c r="P8169" s="124"/>
      <c r="Q8169" s="124"/>
      <c r="R8169" s="124"/>
      <c r="S8169" s="124"/>
    </row>
    <row r="8170" spans="13:19" x14ac:dyDescent="0.25">
      <c r="M8170" s="8"/>
      <c r="N8170" s="124"/>
      <c r="O8170" s="124"/>
      <c r="P8170" s="124"/>
      <c r="Q8170" s="124"/>
      <c r="R8170" s="124"/>
      <c r="S8170" s="124"/>
    </row>
    <row r="8171" spans="13:19" x14ac:dyDescent="0.25">
      <c r="M8171" s="8"/>
      <c r="N8171" s="124"/>
      <c r="O8171" s="124"/>
      <c r="P8171" s="124"/>
      <c r="Q8171" s="124"/>
      <c r="R8171" s="124"/>
      <c r="S8171" s="124"/>
    </row>
    <row r="8172" spans="13:19" x14ac:dyDescent="0.25">
      <c r="M8172" s="8"/>
      <c r="N8172" s="124"/>
      <c r="O8172" s="124"/>
      <c r="P8172" s="124"/>
      <c r="Q8172" s="124"/>
      <c r="R8172" s="124"/>
      <c r="S8172" s="124"/>
    </row>
    <row r="8173" spans="13:19" x14ac:dyDescent="0.25">
      <c r="M8173" s="8"/>
      <c r="N8173" s="124"/>
      <c r="O8173" s="124"/>
      <c r="P8173" s="124"/>
      <c r="Q8173" s="124"/>
      <c r="R8173" s="124"/>
      <c r="S8173" s="124"/>
    </row>
    <row r="8174" spans="13:19" x14ac:dyDescent="0.25">
      <c r="M8174" s="8"/>
      <c r="N8174" s="124"/>
      <c r="O8174" s="124"/>
      <c r="P8174" s="124"/>
      <c r="Q8174" s="124"/>
      <c r="R8174" s="124"/>
      <c r="S8174" s="124"/>
    </row>
    <row r="8175" spans="13:19" x14ac:dyDescent="0.25">
      <c r="M8175" s="8"/>
      <c r="N8175" s="124"/>
      <c r="O8175" s="124"/>
      <c r="P8175" s="124"/>
      <c r="Q8175" s="124"/>
      <c r="R8175" s="124"/>
      <c r="S8175" s="124"/>
    </row>
    <row r="8176" spans="13:19" x14ac:dyDescent="0.25">
      <c r="M8176" s="8"/>
      <c r="N8176" s="124"/>
      <c r="O8176" s="124"/>
      <c r="P8176" s="124"/>
      <c r="Q8176" s="124"/>
      <c r="R8176" s="124"/>
      <c r="S8176" s="124"/>
    </row>
    <row r="8177" spans="13:19" x14ac:dyDescent="0.25">
      <c r="M8177" s="8"/>
      <c r="N8177" s="124"/>
      <c r="O8177" s="124"/>
      <c r="P8177" s="124"/>
      <c r="Q8177" s="124"/>
      <c r="R8177" s="124"/>
      <c r="S8177" s="124"/>
    </row>
    <row r="8178" spans="13:19" x14ac:dyDescent="0.25">
      <c r="M8178" s="8"/>
      <c r="N8178" s="124"/>
      <c r="O8178" s="124"/>
      <c r="P8178" s="124"/>
      <c r="Q8178" s="124"/>
      <c r="R8178" s="124"/>
      <c r="S8178" s="124"/>
    </row>
    <row r="8179" spans="13:19" x14ac:dyDescent="0.25">
      <c r="M8179" s="8"/>
      <c r="N8179" s="124"/>
      <c r="O8179" s="124"/>
      <c r="P8179" s="124"/>
      <c r="Q8179" s="124"/>
      <c r="R8179" s="124"/>
      <c r="S8179" s="124"/>
    </row>
    <row r="8180" spans="13:19" x14ac:dyDescent="0.25">
      <c r="M8180" s="8"/>
      <c r="N8180" s="124"/>
      <c r="O8180" s="124"/>
      <c r="P8180" s="124"/>
      <c r="Q8180" s="124"/>
      <c r="R8180" s="124"/>
      <c r="S8180" s="124"/>
    </row>
    <row r="8181" spans="13:19" x14ac:dyDescent="0.25">
      <c r="M8181" s="8"/>
      <c r="N8181" s="124"/>
      <c r="O8181" s="124"/>
      <c r="P8181" s="124"/>
      <c r="Q8181" s="124"/>
      <c r="R8181" s="124"/>
      <c r="S8181" s="124"/>
    </row>
    <row r="8182" spans="13:19" x14ac:dyDescent="0.25">
      <c r="M8182" s="8"/>
      <c r="N8182" s="124"/>
      <c r="O8182" s="124"/>
      <c r="P8182" s="124"/>
      <c r="Q8182" s="124"/>
      <c r="R8182" s="124"/>
      <c r="S8182" s="124"/>
    </row>
    <row r="8183" spans="13:19" x14ac:dyDescent="0.25">
      <c r="M8183" s="8"/>
      <c r="N8183" s="124"/>
      <c r="O8183" s="124"/>
      <c r="P8183" s="124"/>
      <c r="Q8183" s="124"/>
      <c r="R8183" s="124"/>
      <c r="S8183" s="124"/>
    </row>
    <row r="8184" spans="13:19" x14ac:dyDescent="0.25">
      <c r="M8184" s="8"/>
      <c r="N8184" s="124"/>
      <c r="O8184" s="124"/>
      <c r="P8184" s="124"/>
      <c r="Q8184" s="124"/>
      <c r="R8184" s="124"/>
      <c r="S8184" s="124"/>
    </row>
    <row r="8185" spans="13:19" x14ac:dyDescent="0.25">
      <c r="M8185" s="8"/>
      <c r="N8185" s="124"/>
      <c r="O8185" s="124"/>
      <c r="P8185" s="124"/>
      <c r="Q8185" s="124"/>
      <c r="R8185" s="124"/>
      <c r="S8185" s="124"/>
    </row>
    <row r="8186" spans="13:19" x14ac:dyDescent="0.25">
      <c r="M8186" s="8"/>
      <c r="N8186" s="124"/>
      <c r="O8186" s="124"/>
      <c r="P8186" s="124"/>
      <c r="Q8186" s="124"/>
      <c r="R8186" s="124"/>
      <c r="S8186" s="124"/>
    </row>
    <row r="8187" spans="13:19" x14ac:dyDescent="0.25">
      <c r="M8187" s="8"/>
      <c r="N8187" s="124"/>
      <c r="O8187" s="124"/>
      <c r="P8187" s="124"/>
      <c r="Q8187" s="124"/>
      <c r="R8187" s="124"/>
      <c r="S8187" s="124"/>
    </row>
    <row r="8188" spans="13:19" x14ac:dyDescent="0.25">
      <c r="M8188" s="8"/>
      <c r="N8188" s="124"/>
      <c r="O8188" s="124"/>
      <c r="P8188" s="124"/>
      <c r="Q8188" s="124"/>
      <c r="R8188" s="124"/>
      <c r="S8188" s="124"/>
    </row>
    <row r="8189" spans="13:19" x14ac:dyDescent="0.25">
      <c r="M8189" s="8"/>
      <c r="N8189" s="124"/>
      <c r="O8189" s="124"/>
      <c r="P8189" s="124"/>
      <c r="Q8189" s="124"/>
      <c r="R8189" s="124"/>
      <c r="S8189" s="124"/>
    </row>
    <row r="8190" spans="13:19" x14ac:dyDescent="0.25">
      <c r="M8190" s="8"/>
      <c r="N8190" s="124"/>
      <c r="O8190" s="124"/>
      <c r="P8190" s="124"/>
      <c r="Q8190" s="124"/>
      <c r="R8190" s="124"/>
      <c r="S8190" s="124"/>
    </row>
    <row r="8191" spans="13:19" x14ac:dyDescent="0.25">
      <c r="M8191" s="8"/>
      <c r="N8191" s="124"/>
      <c r="O8191" s="124"/>
      <c r="P8191" s="124"/>
      <c r="Q8191" s="124"/>
      <c r="R8191" s="124"/>
      <c r="S8191" s="124"/>
    </row>
    <row r="8192" spans="13:19" x14ac:dyDescent="0.25">
      <c r="M8192" s="8"/>
      <c r="N8192" s="124"/>
      <c r="O8192" s="124"/>
      <c r="P8192" s="124"/>
      <c r="Q8192" s="124"/>
      <c r="R8192" s="124"/>
      <c r="S8192" s="124"/>
    </row>
    <row r="8193" spans="13:19" x14ac:dyDescent="0.25">
      <c r="M8193" s="8"/>
      <c r="N8193" s="124"/>
      <c r="O8193" s="124"/>
      <c r="P8193" s="124"/>
      <c r="Q8193" s="124"/>
      <c r="R8193" s="124"/>
      <c r="S8193" s="124"/>
    </row>
    <row r="8194" spans="13:19" x14ac:dyDescent="0.25">
      <c r="M8194" s="8"/>
      <c r="N8194" s="124"/>
      <c r="O8194" s="124"/>
      <c r="P8194" s="124"/>
      <c r="Q8194" s="124"/>
      <c r="R8194" s="124"/>
      <c r="S8194" s="124"/>
    </row>
    <row r="8195" spans="13:19" x14ac:dyDescent="0.25">
      <c r="M8195" s="8"/>
      <c r="N8195" s="124"/>
      <c r="O8195" s="124"/>
      <c r="P8195" s="124"/>
      <c r="Q8195" s="124"/>
      <c r="R8195" s="124"/>
      <c r="S8195" s="124"/>
    </row>
    <row r="8196" spans="13:19" x14ac:dyDescent="0.25">
      <c r="M8196" s="8"/>
      <c r="N8196" s="124"/>
      <c r="O8196" s="124"/>
      <c r="P8196" s="124"/>
      <c r="Q8196" s="124"/>
      <c r="R8196" s="124"/>
      <c r="S8196" s="124"/>
    </row>
    <row r="8197" spans="13:19" x14ac:dyDescent="0.25">
      <c r="M8197" s="8"/>
      <c r="N8197" s="124"/>
      <c r="O8197" s="124"/>
      <c r="P8197" s="124"/>
      <c r="Q8197" s="124"/>
      <c r="R8197" s="124"/>
      <c r="S8197" s="124"/>
    </row>
    <row r="8198" spans="13:19" x14ac:dyDescent="0.25">
      <c r="M8198" s="8"/>
      <c r="N8198" s="124"/>
      <c r="O8198" s="124"/>
      <c r="P8198" s="124"/>
      <c r="Q8198" s="124"/>
      <c r="R8198" s="124"/>
      <c r="S8198" s="124"/>
    </row>
    <row r="8199" spans="13:19" x14ac:dyDescent="0.25">
      <c r="M8199" s="8"/>
      <c r="N8199" s="124"/>
      <c r="O8199" s="124"/>
      <c r="P8199" s="124"/>
      <c r="Q8199" s="124"/>
      <c r="R8199" s="124"/>
      <c r="S8199" s="124"/>
    </row>
    <row r="8200" spans="13:19" x14ac:dyDescent="0.25">
      <c r="M8200" s="8"/>
      <c r="N8200" s="124"/>
      <c r="O8200" s="124"/>
      <c r="P8200" s="124"/>
      <c r="Q8200" s="124"/>
      <c r="R8200" s="124"/>
      <c r="S8200" s="124"/>
    </row>
    <row r="8201" spans="13:19" x14ac:dyDescent="0.25">
      <c r="M8201" s="8"/>
      <c r="N8201" s="124"/>
      <c r="O8201" s="124"/>
      <c r="P8201" s="124"/>
      <c r="Q8201" s="124"/>
      <c r="R8201" s="124"/>
      <c r="S8201" s="124"/>
    </row>
    <row r="8202" spans="13:19" x14ac:dyDescent="0.25">
      <c r="M8202" s="8"/>
      <c r="N8202" s="124"/>
      <c r="O8202" s="124"/>
      <c r="P8202" s="124"/>
      <c r="Q8202" s="124"/>
      <c r="R8202" s="124"/>
      <c r="S8202" s="124"/>
    </row>
    <row r="8203" spans="13:19" x14ac:dyDescent="0.25">
      <c r="M8203" s="8"/>
      <c r="N8203" s="124"/>
      <c r="O8203" s="124"/>
      <c r="P8203" s="124"/>
      <c r="Q8203" s="124"/>
      <c r="R8203" s="124"/>
      <c r="S8203" s="124"/>
    </row>
    <row r="8204" spans="13:19" x14ac:dyDescent="0.25">
      <c r="M8204" s="8"/>
      <c r="N8204" s="124"/>
      <c r="O8204" s="124"/>
      <c r="P8204" s="124"/>
      <c r="Q8204" s="124"/>
      <c r="R8204" s="124"/>
      <c r="S8204" s="124"/>
    </row>
    <row r="8205" spans="13:19" x14ac:dyDescent="0.25">
      <c r="M8205" s="8"/>
      <c r="N8205" s="124"/>
      <c r="O8205" s="124"/>
      <c r="P8205" s="124"/>
      <c r="Q8205" s="124"/>
      <c r="R8205" s="124"/>
      <c r="S8205" s="124"/>
    </row>
    <row r="8206" spans="13:19" x14ac:dyDescent="0.25">
      <c r="M8206" s="8"/>
      <c r="N8206" s="124"/>
      <c r="O8206" s="124"/>
      <c r="P8206" s="124"/>
      <c r="Q8206" s="124"/>
      <c r="R8206" s="124"/>
      <c r="S8206" s="124"/>
    </row>
    <row r="8207" spans="13:19" x14ac:dyDescent="0.25">
      <c r="M8207" s="8"/>
      <c r="N8207" s="124"/>
      <c r="O8207" s="124"/>
      <c r="P8207" s="124"/>
      <c r="Q8207" s="124"/>
      <c r="R8207" s="124"/>
      <c r="S8207" s="124"/>
    </row>
    <row r="8208" spans="13:19" x14ac:dyDescent="0.25">
      <c r="M8208" s="8"/>
      <c r="N8208" s="124"/>
      <c r="O8208" s="124"/>
      <c r="P8208" s="124"/>
      <c r="Q8208" s="124"/>
      <c r="R8208" s="124"/>
      <c r="S8208" s="124"/>
    </row>
    <row r="8209" spans="13:19" x14ac:dyDescent="0.25">
      <c r="M8209" s="8"/>
      <c r="N8209" s="124"/>
      <c r="O8209" s="124"/>
      <c r="P8209" s="124"/>
      <c r="Q8209" s="124"/>
      <c r="R8209" s="124"/>
      <c r="S8209" s="124"/>
    </row>
    <row r="8210" spans="13:19" x14ac:dyDescent="0.25">
      <c r="M8210" s="8"/>
      <c r="N8210" s="124"/>
      <c r="O8210" s="124"/>
      <c r="P8210" s="124"/>
      <c r="Q8210" s="124"/>
      <c r="R8210" s="124"/>
      <c r="S8210" s="124"/>
    </row>
    <row r="8211" spans="13:19" x14ac:dyDescent="0.25">
      <c r="M8211" s="8"/>
      <c r="N8211" s="124"/>
      <c r="O8211" s="124"/>
      <c r="P8211" s="124"/>
      <c r="Q8211" s="124"/>
      <c r="R8211" s="124"/>
      <c r="S8211" s="124"/>
    </row>
    <row r="8212" spans="13:19" x14ac:dyDescent="0.25">
      <c r="M8212" s="8"/>
      <c r="N8212" s="124"/>
      <c r="O8212" s="124"/>
      <c r="P8212" s="124"/>
      <c r="Q8212" s="124"/>
      <c r="R8212" s="124"/>
      <c r="S8212" s="124"/>
    </row>
    <row r="8213" spans="13:19" x14ac:dyDescent="0.25">
      <c r="M8213" s="8"/>
      <c r="N8213" s="124"/>
      <c r="O8213" s="124"/>
      <c r="P8213" s="124"/>
      <c r="Q8213" s="124"/>
      <c r="R8213" s="124"/>
      <c r="S8213" s="124"/>
    </row>
    <row r="8214" spans="13:19" x14ac:dyDescent="0.25">
      <c r="M8214" s="8"/>
      <c r="N8214" s="124"/>
      <c r="O8214" s="124"/>
      <c r="P8214" s="124"/>
      <c r="Q8214" s="124"/>
      <c r="R8214" s="124"/>
      <c r="S8214" s="124"/>
    </row>
    <row r="8215" spans="13:19" x14ac:dyDescent="0.25">
      <c r="M8215" s="8"/>
      <c r="N8215" s="124"/>
      <c r="O8215" s="124"/>
      <c r="P8215" s="124"/>
      <c r="Q8215" s="124"/>
      <c r="R8215" s="124"/>
      <c r="S8215" s="124"/>
    </row>
    <row r="8216" spans="13:19" x14ac:dyDescent="0.25">
      <c r="M8216" s="8"/>
      <c r="N8216" s="124"/>
      <c r="O8216" s="124"/>
      <c r="P8216" s="124"/>
      <c r="Q8216" s="124"/>
      <c r="R8216" s="124"/>
      <c r="S8216" s="124"/>
    </row>
    <row r="8217" spans="13:19" x14ac:dyDescent="0.25">
      <c r="M8217" s="8"/>
      <c r="N8217" s="124"/>
      <c r="O8217" s="124"/>
      <c r="P8217" s="124"/>
      <c r="Q8217" s="124"/>
      <c r="R8217" s="124"/>
      <c r="S8217" s="124"/>
    </row>
    <row r="8218" spans="13:19" x14ac:dyDescent="0.25">
      <c r="M8218" s="8"/>
      <c r="N8218" s="124"/>
      <c r="O8218" s="124"/>
      <c r="P8218" s="124"/>
      <c r="Q8218" s="124"/>
      <c r="R8218" s="124"/>
      <c r="S8218" s="124"/>
    </row>
    <row r="8219" spans="13:19" x14ac:dyDescent="0.25">
      <c r="M8219" s="8"/>
      <c r="N8219" s="124"/>
      <c r="O8219" s="124"/>
      <c r="P8219" s="124"/>
      <c r="Q8219" s="124"/>
      <c r="R8219" s="124"/>
      <c r="S8219" s="124"/>
    </row>
    <row r="8220" spans="13:19" x14ac:dyDescent="0.25">
      <c r="M8220" s="8"/>
      <c r="N8220" s="124"/>
      <c r="O8220" s="124"/>
      <c r="P8220" s="124"/>
      <c r="Q8220" s="124"/>
      <c r="R8220" s="124"/>
      <c r="S8220" s="124"/>
    </row>
    <row r="8221" spans="13:19" x14ac:dyDescent="0.25">
      <c r="M8221" s="8"/>
      <c r="N8221" s="124"/>
      <c r="O8221" s="124"/>
      <c r="P8221" s="124"/>
      <c r="Q8221" s="124"/>
      <c r="R8221" s="124"/>
      <c r="S8221" s="124"/>
    </row>
    <row r="8222" spans="13:19" x14ac:dyDescent="0.25">
      <c r="M8222" s="8"/>
      <c r="N8222" s="124"/>
      <c r="O8222" s="124"/>
      <c r="P8222" s="124"/>
      <c r="Q8222" s="124"/>
      <c r="R8222" s="124"/>
      <c r="S8222" s="124"/>
    </row>
    <row r="8223" spans="13:19" x14ac:dyDescent="0.25">
      <c r="M8223" s="8"/>
      <c r="N8223" s="124"/>
      <c r="O8223" s="124"/>
      <c r="P8223" s="124"/>
      <c r="Q8223" s="124"/>
      <c r="R8223" s="124"/>
      <c r="S8223" s="124"/>
    </row>
    <row r="8224" spans="13:19" x14ac:dyDescent="0.25">
      <c r="M8224" s="8"/>
      <c r="N8224" s="124"/>
      <c r="O8224" s="124"/>
      <c r="P8224" s="124"/>
      <c r="Q8224" s="124"/>
      <c r="R8224" s="124"/>
      <c r="S8224" s="124"/>
    </row>
    <row r="8225" spans="13:19" x14ac:dyDescent="0.25">
      <c r="M8225" s="8"/>
      <c r="N8225" s="124"/>
      <c r="O8225" s="124"/>
      <c r="P8225" s="124"/>
      <c r="Q8225" s="124"/>
      <c r="R8225" s="124"/>
      <c r="S8225" s="124"/>
    </row>
    <row r="8226" spans="13:19" x14ac:dyDescent="0.25">
      <c r="M8226" s="8"/>
      <c r="N8226" s="124"/>
      <c r="O8226" s="124"/>
      <c r="P8226" s="124"/>
      <c r="Q8226" s="124"/>
      <c r="R8226" s="124"/>
      <c r="S8226" s="124"/>
    </row>
    <row r="8227" spans="13:19" x14ac:dyDescent="0.25">
      <c r="M8227" s="8"/>
      <c r="N8227" s="124"/>
      <c r="O8227" s="124"/>
      <c r="P8227" s="124"/>
      <c r="Q8227" s="124"/>
      <c r="R8227" s="124"/>
      <c r="S8227" s="124"/>
    </row>
    <row r="8228" spans="13:19" x14ac:dyDescent="0.25">
      <c r="M8228" s="8"/>
      <c r="N8228" s="124"/>
      <c r="O8228" s="124"/>
      <c r="P8228" s="124"/>
      <c r="Q8228" s="124"/>
      <c r="R8228" s="124"/>
      <c r="S8228" s="124"/>
    </row>
    <row r="8229" spans="13:19" x14ac:dyDescent="0.25">
      <c r="M8229" s="8"/>
      <c r="N8229" s="124"/>
      <c r="O8229" s="124"/>
      <c r="P8229" s="124"/>
      <c r="Q8229" s="124"/>
      <c r="R8229" s="124"/>
      <c r="S8229" s="124"/>
    </row>
    <row r="8230" spans="13:19" x14ac:dyDescent="0.25">
      <c r="M8230" s="8"/>
      <c r="N8230" s="124"/>
      <c r="O8230" s="124"/>
      <c r="P8230" s="124"/>
      <c r="Q8230" s="124"/>
      <c r="R8230" s="124"/>
      <c r="S8230" s="124"/>
    </row>
    <row r="8231" spans="13:19" x14ac:dyDescent="0.25">
      <c r="M8231" s="8"/>
      <c r="N8231" s="124"/>
      <c r="O8231" s="124"/>
      <c r="P8231" s="124"/>
      <c r="Q8231" s="124"/>
      <c r="R8231" s="124"/>
      <c r="S8231" s="124"/>
    </row>
    <row r="8232" spans="13:19" x14ac:dyDescent="0.25">
      <c r="M8232" s="8"/>
      <c r="N8232" s="124"/>
      <c r="O8232" s="124"/>
      <c r="P8232" s="124"/>
      <c r="Q8232" s="124"/>
      <c r="R8232" s="124"/>
      <c r="S8232" s="124"/>
    </row>
    <row r="8233" spans="13:19" x14ac:dyDescent="0.25">
      <c r="M8233" s="8"/>
      <c r="N8233" s="124"/>
      <c r="O8233" s="124"/>
      <c r="P8233" s="124"/>
      <c r="Q8233" s="124"/>
      <c r="R8233" s="124"/>
      <c r="S8233" s="124"/>
    </row>
    <row r="8234" spans="13:19" x14ac:dyDescent="0.25">
      <c r="M8234" s="8"/>
      <c r="N8234" s="124"/>
      <c r="O8234" s="124"/>
      <c r="P8234" s="124"/>
      <c r="Q8234" s="124"/>
      <c r="R8234" s="124"/>
      <c r="S8234" s="124"/>
    </row>
    <row r="8235" spans="13:19" x14ac:dyDescent="0.25">
      <c r="M8235" s="8"/>
      <c r="N8235" s="124"/>
      <c r="O8235" s="124"/>
      <c r="P8235" s="124"/>
      <c r="Q8235" s="124"/>
      <c r="R8235" s="124"/>
      <c r="S8235" s="124"/>
    </row>
    <row r="8236" spans="13:19" x14ac:dyDescent="0.25">
      <c r="M8236" s="8"/>
      <c r="N8236" s="124"/>
      <c r="O8236" s="124"/>
      <c r="P8236" s="124"/>
      <c r="Q8236" s="124"/>
      <c r="R8236" s="124"/>
      <c r="S8236" s="124"/>
    </row>
    <row r="8237" spans="13:19" x14ac:dyDescent="0.25">
      <c r="M8237" s="8"/>
      <c r="N8237" s="124"/>
      <c r="O8237" s="124"/>
      <c r="P8237" s="124"/>
      <c r="Q8237" s="124"/>
      <c r="R8237" s="124"/>
      <c r="S8237" s="124"/>
    </row>
    <row r="8238" spans="13:19" x14ac:dyDescent="0.25">
      <c r="M8238" s="8"/>
      <c r="N8238" s="124"/>
      <c r="O8238" s="124"/>
      <c r="P8238" s="124"/>
      <c r="Q8238" s="124"/>
      <c r="R8238" s="124"/>
      <c r="S8238" s="124"/>
    </row>
    <row r="8239" spans="13:19" x14ac:dyDescent="0.25">
      <c r="M8239" s="8"/>
      <c r="N8239" s="124"/>
      <c r="O8239" s="124"/>
      <c r="P8239" s="124"/>
      <c r="Q8239" s="124"/>
      <c r="R8239" s="124"/>
      <c r="S8239" s="124"/>
    </row>
    <row r="8240" spans="13:19" x14ac:dyDescent="0.25">
      <c r="M8240" s="8"/>
      <c r="N8240" s="124"/>
      <c r="O8240" s="124"/>
      <c r="P8240" s="124"/>
      <c r="Q8240" s="124"/>
      <c r="R8240" s="124"/>
      <c r="S8240" s="124"/>
    </row>
    <row r="8241" spans="13:19" x14ac:dyDescent="0.25">
      <c r="M8241" s="8"/>
      <c r="N8241" s="124"/>
      <c r="O8241" s="124"/>
      <c r="P8241" s="124"/>
      <c r="Q8241" s="124"/>
      <c r="R8241" s="124"/>
      <c r="S8241" s="124"/>
    </row>
    <row r="8242" spans="13:19" x14ac:dyDescent="0.25">
      <c r="M8242" s="8"/>
      <c r="N8242" s="124"/>
      <c r="O8242" s="124"/>
      <c r="P8242" s="124"/>
      <c r="Q8242" s="124"/>
      <c r="R8242" s="124"/>
      <c r="S8242" s="124"/>
    </row>
    <row r="8243" spans="13:19" x14ac:dyDescent="0.25">
      <c r="M8243" s="8"/>
      <c r="N8243" s="124"/>
      <c r="O8243" s="124"/>
      <c r="P8243" s="124"/>
      <c r="Q8243" s="124"/>
      <c r="R8243" s="124"/>
      <c r="S8243" s="124"/>
    </row>
    <row r="8244" spans="13:19" x14ac:dyDescent="0.25">
      <c r="M8244" s="8"/>
      <c r="N8244" s="124"/>
      <c r="O8244" s="124"/>
      <c r="P8244" s="124"/>
      <c r="Q8244" s="124"/>
      <c r="R8244" s="124"/>
      <c r="S8244" s="124"/>
    </row>
    <row r="8245" spans="13:19" x14ac:dyDescent="0.25">
      <c r="M8245" s="8"/>
      <c r="N8245" s="124"/>
      <c r="O8245" s="124"/>
      <c r="P8245" s="124"/>
      <c r="Q8245" s="124"/>
      <c r="R8245" s="124"/>
      <c r="S8245" s="124"/>
    </row>
    <row r="8246" spans="13:19" x14ac:dyDescent="0.25">
      <c r="M8246" s="8"/>
      <c r="N8246" s="124"/>
      <c r="O8246" s="124"/>
      <c r="P8246" s="124"/>
      <c r="Q8246" s="124"/>
      <c r="R8246" s="124"/>
      <c r="S8246" s="124"/>
    </row>
    <row r="8247" spans="13:19" x14ac:dyDescent="0.25">
      <c r="M8247" s="8"/>
      <c r="N8247" s="124"/>
      <c r="O8247" s="124"/>
      <c r="P8247" s="124"/>
      <c r="Q8247" s="124"/>
      <c r="R8247" s="124"/>
      <c r="S8247" s="124"/>
    </row>
    <row r="8248" spans="13:19" x14ac:dyDescent="0.25">
      <c r="M8248" s="8"/>
      <c r="N8248" s="124"/>
      <c r="O8248" s="124"/>
      <c r="P8248" s="124"/>
      <c r="Q8248" s="124"/>
      <c r="R8248" s="124"/>
      <c r="S8248" s="124"/>
    </row>
    <row r="8249" spans="13:19" x14ac:dyDescent="0.25">
      <c r="M8249" s="8"/>
      <c r="N8249" s="124"/>
      <c r="O8249" s="124"/>
      <c r="P8249" s="124"/>
      <c r="Q8249" s="124"/>
      <c r="R8249" s="124"/>
      <c r="S8249" s="124"/>
    </row>
    <row r="8250" spans="13:19" x14ac:dyDescent="0.25">
      <c r="M8250" s="8"/>
      <c r="N8250" s="124"/>
      <c r="O8250" s="124"/>
      <c r="P8250" s="124"/>
      <c r="Q8250" s="124"/>
      <c r="R8250" s="124"/>
      <c r="S8250" s="124"/>
    </row>
    <row r="8251" spans="13:19" x14ac:dyDescent="0.25">
      <c r="M8251" s="8"/>
      <c r="N8251" s="124"/>
      <c r="O8251" s="124"/>
      <c r="P8251" s="124"/>
      <c r="Q8251" s="124"/>
      <c r="R8251" s="124"/>
      <c r="S8251" s="124"/>
    </row>
    <row r="8252" spans="13:19" x14ac:dyDescent="0.25">
      <c r="M8252" s="8"/>
      <c r="N8252" s="124"/>
      <c r="O8252" s="124"/>
      <c r="P8252" s="124"/>
      <c r="Q8252" s="124"/>
      <c r="R8252" s="124"/>
      <c r="S8252" s="124"/>
    </row>
    <row r="8253" spans="13:19" x14ac:dyDescent="0.25">
      <c r="M8253" s="8"/>
      <c r="N8253" s="124"/>
      <c r="O8253" s="124"/>
      <c r="P8253" s="124"/>
      <c r="Q8253" s="124"/>
      <c r="R8253" s="124"/>
      <c r="S8253" s="124"/>
    </row>
    <row r="8254" spans="13:19" x14ac:dyDescent="0.25">
      <c r="M8254" s="8"/>
      <c r="N8254" s="124"/>
      <c r="O8254" s="124"/>
      <c r="P8254" s="124"/>
      <c r="Q8254" s="124"/>
      <c r="R8254" s="124"/>
      <c r="S8254" s="124"/>
    </row>
    <row r="8255" spans="13:19" x14ac:dyDescent="0.25">
      <c r="M8255" s="8"/>
      <c r="N8255" s="124"/>
      <c r="O8255" s="124"/>
      <c r="P8255" s="124"/>
      <c r="Q8255" s="124"/>
      <c r="R8255" s="124"/>
      <c r="S8255" s="124"/>
    </row>
    <row r="8256" spans="13:19" x14ac:dyDescent="0.25">
      <c r="M8256" s="8"/>
      <c r="N8256" s="124"/>
      <c r="O8256" s="124"/>
      <c r="P8256" s="124"/>
      <c r="Q8256" s="124"/>
      <c r="R8256" s="124"/>
      <c r="S8256" s="124"/>
    </row>
    <row r="8257" spans="13:19" x14ac:dyDescent="0.25">
      <c r="M8257" s="8"/>
      <c r="N8257" s="124"/>
      <c r="O8257" s="124"/>
      <c r="P8257" s="124"/>
      <c r="Q8257" s="124"/>
      <c r="R8257" s="124"/>
      <c r="S8257" s="124"/>
    </row>
    <row r="8258" spans="13:19" x14ac:dyDescent="0.25">
      <c r="M8258" s="8"/>
      <c r="N8258" s="124"/>
      <c r="O8258" s="124"/>
      <c r="P8258" s="124"/>
      <c r="Q8258" s="124"/>
      <c r="R8258" s="124"/>
      <c r="S8258" s="124"/>
    </row>
    <row r="8259" spans="13:19" x14ac:dyDescent="0.25">
      <c r="M8259" s="8"/>
      <c r="N8259" s="124"/>
      <c r="O8259" s="124"/>
      <c r="P8259" s="124"/>
      <c r="Q8259" s="124"/>
      <c r="R8259" s="124"/>
      <c r="S8259" s="124"/>
    </row>
    <row r="8260" spans="13:19" x14ac:dyDescent="0.25">
      <c r="M8260" s="8"/>
      <c r="N8260" s="124"/>
      <c r="O8260" s="124"/>
      <c r="P8260" s="124"/>
      <c r="Q8260" s="124"/>
      <c r="R8260" s="124"/>
      <c r="S8260" s="124"/>
    </row>
    <row r="8261" spans="13:19" x14ac:dyDescent="0.25">
      <c r="M8261" s="8"/>
      <c r="N8261" s="124"/>
      <c r="O8261" s="124"/>
      <c r="P8261" s="124"/>
      <c r="Q8261" s="124"/>
      <c r="R8261" s="124"/>
      <c r="S8261" s="124"/>
    </row>
    <row r="8262" spans="13:19" x14ac:dyDescent="0.25">
      <c r="M8262" s="8"/>
      <c r="N8262" s="124"/>
      <c r="O8262" s="124"/>
      <c r="P8262" s="124"/>
      <c r="Q8262" s="124"/>
      <c r="R8262" s="124"/>
      <c r="S8262" s="124"/>
    </row>
    <row r="8263" spans="13:19" x14ac:dyDescent="0.25">
      <c r="M8263" s="8"/>
      <c r="N8263" s="124"/>
      <c r="O8263" s="124"/>
      <c r="P8263" s="124"/>
      <c r="Q8263" s="124"/>
      <c r="R8263" s="124"/>
      <c r="S8263" s="124"/>
    </row>
    <row r="8264" spans="13:19" x14ac:dyDescent="0.25">
      <c r="M8264" s="8"/>
      <c r="N8264" s="124"/>
      <c r="O8264" s="124"/>
      <c r="P8264" s="124"/>
      <c r="Q8264" s="124"/>
      <c r="R8264" s="124"/>
      <c r="S8264" s="124"/>
    </row>
    <row r="8265" spans="13:19" x14ac:dyDescent="0.25">
      <c r="M8265" s="8"/>
      <c r="N8265" s="124"/>
      <c r="O8265" s="124"/>
      <c r="P8265" s="124"/>
      <c r="Q8265" s="124"/>
      <c r="R8265" s="124"/>
      <c r="S8265" s="124"/>
    </row>
    <row r="8266" spans="13:19" x14ac:dyDescent="0.25">
      <c r="M8266" s="8"/>
      <c r="N8266" s="124"/>
      <c r="O8266" s="124"/>
      <c r="P8266" s="124"/>
      <c r="Q8266" s="124"/>
      <c r="R8266" s="124"/>
      <c r="S8266" s="124"/>
    </row>
    <row r="8267" spans="13:19" x14ac:dyDescent="0.25">
      <c r="M8267" s="8"/>
      <c r="N8267" s="124"/>
      <c r="O8267" s="124"/>
      <c r="P8267" s="124"/>
      <c r="Q8267" s="124"/>
      <c r="R8267" s="124"/>
      <c r="S8267" s="124"/>
    </row>
    <row r="8268" spans="13:19" x14ac:dyDescent="0.25">
      <c r="M8268" s="8"/>
      <c r="N8268" s="124"/>
      <c r="O8268" s="124"/>
      <c r="P8268" s="124"/>
      <c r="Q8268" s="124"/>
      <c r="R8268" s="124"/>
      <c r="S8268" s="124"/>
    </row>
    <row r="8269" spans="13:19" x14ac:dyDescent="0.25">
      <c r="M8269" s="8"/>
      <c r="N8269" s="124"/>
      <c r="O8269" s="124"/>
      <c r="P8269" s="124"/>
      <c r="Q8269" s="124"/>
      <c r="R8269" s="124"/>
      <c r="S8269" s="124"/>
    </row>
    <row r="8270" spans="13:19" x14ac:dyDescent="0.25">
      <c r="M8270" s="8"/>
      <c r="N8270" s="124"/>
      <c r="O8270" s="124"/>
      <c r="P8270" s="124"/>
      <c r="Q8270" s="124"/>
      <c r="R8270" s="124"/>
      <c r="S8270" s="124"/>
    </row>
    <row r="8271" spans="13:19" x14ac:dyDescent="0.25">
      <c r="M8271" s="8"/>
      <c r="N8271" s="124"/>
      <c r="O8271" s="124"/>
      <c r="P8271" s="124"/>
      <c r="Q8271" s="124"/>
      <c r="R8271" s="124"/>
      <c r="S8271" s="124"/>
    </row>
    <row r="8272" spans="13:19" x14ac:dyDescent="0.25">
      <c r="M8272" s="8"/>
      <c r="N8272" s="124"/>
      <c r="O8272" s="124"/>
      <c r="P8272" s="124"/>
      <c r="Q8272" s="124"/>
      <c r="R8272" s="124"/>
      <c r="S8272" s="124"/>
    </row>
    <row r="8273" spans="13:19" x14ac:dyDescent="0.25">
      <c r="M8273" s="8"/>
      <c r="N8273" s="124"/>
      <c r="O8273" s="124"/>
      <c r="P8273" s="124"/>
      <c r="Q8273" s="124"/>
      <c r="R8273" s="124"/>
      <c r="S8273" s="124"/>
    </row>
    <row r="8274" spans="13:19" x14ac:dyDescent="0.25">
      <c r="M8274" s="8"/>
      <c r="N8274" s="124"/>
      <c r="O8274" s="124"/>
      <c r="P8274" s="124"/>
      <c r="Q8274" s="124"/>
      <c r="R8274" s="124"/>
      <c r="S8274" s="124"/>
    </row>
    <row r="8275" spans="13:19" x14ac:dyDescent="0.25">
      <c r="M8275" s="8"/>
      <c r="N8275" s="124"/>
      <c r="O8275" s="124"/>
      <c r="P8275" s="124"/>
      <c r="Q8275" s="124"/>
      <c r="R8275" s="124"/>
      <c r="S8275" s="124"/>
    </row>
    <row r="8276" spans="13:19" x14ac:dyDescent="0.25">
      <c r="M8276" s="8"/>
      <c r="N8276" s="124"/>
      <c r="O8276" s="124"/>
      <c r="P8276" s="124"/>
      <c r="Q8276" s="124"/>
      <c r="R8276" s="124"/>
      <c r="S8276" s="124"/>
    </row>
    <row r="8277" spans="13:19" x14ac:dyDescent="0.25">
      <c r="M8277" s="8"/>
      <c r="N8277" s="124"/>
      <c r="O8277" s="124"/>
      <c r="P8277" s="124"/>
      <c r="Q8277" s="124"/>
      <c r="R8277" s="124"/>
      <c r="S8277" s="124"/>
    </row>
    <row r="8278" spans="13:19" x14ac:dyDescent="0.25">
      <c r="M8278" s="8"/>
      <c r="N8278" s="124"/>
      <c r="O8278" s="124"/>
      <c r="P8278" s="124"/>
      <c r="Q8278" s="124"/>
      <c r="R8278" s="124"/>
      <c r="S8278" s="124"/>
    </row>
    <row r="8279" spans="13:19" x14ac:dyDescent="0.25">
      <c r="M8279" s="8"/>
      <c r="N8279" s="124"/>
      <c r="O8279" s="124"/>
      <c r="P8279" s="124"/>
      <c r="Q8279" s="124"/>
      <c r="R8279" s="124"/>
      <c r="S8279" s="124"/>
    </row>
    <row r="8280" spans="13:19" x14ac:dyDescent="0.25">
      <c r="M8280" s="8"/>
      <c r="N8280" s="124"/>
      <c r="O8280" s="124"/>
      <c r="P8280" s="124"/>
      <c r="Q8280" s="124"/>
      <c r="R8280" s="124"/>
      <c r="S8280" s="124"/>
    </row>
    <row r="8281" spans="13:19" x14ac:dyDescent="0.25">
      <c r="M8281" s="8"/>
      <c r="N8281" s="124"/>
      <c r="O8281" s="124"/>
      <c r="P8281" s="124"/>
      <c r="Q8281" s="124"/>
      <c r="R8281" s="124"/>
      <c r="S8281" s="124"/>
    </row>
    <row r="8282" spans="13:19" x14ac:dyDescent="0.25">
      <c r="M8282" s="8"/>
      <c r="N8282" s="124"/>
      <c r="O8282" s="124"/>
      <c r="P8282" s="124"/>
      <c r="Q8282" s="124"/>
      <c r="R8282" s="124"/>
      <c r="S8282" s="124"/>
    </row>
    <row r="8283" spans="13:19" x14ac:dyDescent="0.25">
      <c r="M8283" s="8"/>
      <c r="N8283" s="124"/>
      <c r="O8283" s="124"/>
      <c r="P8283" s="124"/>
      <c r="Q8283" s="124"/>
      <c r="R8283" s="124"/>
      <c r="S8283" s="124"/>
    </row>
    <row r="8284" spans="13:19" x14ac:dyDescent="0.25">
      <c r="M8284" s="8"/>
      <c r="N8284" s="124"/>
      <c r="O8284" s="124"/>
      <c r="P8284" s="124"/>
      <c r="Q8284" s="124"/>
      <c r="R8284" s="124"/>
      <c r="S8284" s="124"/>
    </row>
    <row r="8285" spans="13:19" x14ac:dyDescent="0.25">
      <c r="M8285" s="8"/>
      <c r="N8285" s="124"/>
      <c r="O8285" s="124"/>
      <c r="P8285" s="124"/>
      <c r="Q8285" s="124"/>
      <c r="R8285" s="124"/>
      <c r="S8285" s="124"/>
    </row>
    <row r="8286" spans="13:19" x14ac:dyDescent="0.25">
      <c r="M8286" s="8"/>
      <c r="N8286" s="124"/>
      <c r="O8286" s="124"/>
      <c r="P8286" s="124"/>
      <c r="Q8286" s="124"/>
      <c r="R8286" s="124"/>
      <c r="S8286" s="124"/>
    </row>
    <row r="8287" spans="13:19" x14ac:dyDescent="0.25">
      <c r="M8287" s="8"/>
      <c r="N8287" s="124"/>
      <c r="O8287" s="124"/>
      <c r="P8287" s="124"/>
      <c r="Q8287" s="124"/>
      <c r="R8287" s="124"/>
      <c r="S8287" s="124"/>
    </row>
    <row r="8288" spans="13:19" x14ac:dyDescent="0.25">
      <c r="M8288" s="8"/>
      <c r="N8288" s="124"/>
      <c r="O8288" s="124"/>
      <c r="P8288" s="124"/>
      <c r="Q8288" s="124"/>
      <c r="R8288" s="124"/>
      <c r="S8288" s="124"/>
    </row>
    <row r="8289" spans="13:19" x14ac:dyDescent="0.25">
      <c r="M8289" s="8"/>
      <c r="N8289" s="124"/>
      <c r="O8289" s="124"/>
      <c r="P8289" s="124"/>
      <c r="Q8289" s="124"/>
      <c r="R8289" s="124"/>
      <c r="S8289" s="124"/>
    </row>
    <row r="8290" spans="13:19" x14ac:dyDescent="0.25">
      <c r="M8290" s="8"/>
      <c r="N8290" s="124"/>
      <c r="O8290" s="124"/>
      <c r="P8290" s="124"/>
      <c r="Q8290" s="124"/>
      <c r="R8290" s="124"/>
      <c r="S8290" s="124"/>
    </row>
    <row r="8291" spans="13:19" x14ac:dyDescent="0.25">
      <c r="M8291" s="8"/>
      <c r="N8291" s="124"/>
      <c r="O8291" s="124"/>
      <c r="P8291" s="124"/>
      <c r="Q8291" s="124"/>
      <c r="R8291" s="124"/>
      <c r="S8291" s="124"/>
    </row>
    <row r="8292" spans="13:19" x14ac:dyDescent="0.25">
      <c r="M8292" s="8"/>
      <c r="N8292" s="124"/>
      <c r="O8292" s="124"/>
      <c r="P8292" s="124"/>
      <c r="Q8292" s="124"/>
      <c r="R8292" s="124"/>
      <c r="S8292" s="124"/>
    </row>
    <row r="8293" spans="13:19" x14ac:dyDescent="0.25">
      <c r="M8293" s="8"/>
      <c r="N8293" s="124"/>
      <c r="O8293" s="124"/>
      <c r="P8293" s="124"/>
      <c r="Q8293" s="124"/>
      <c r="R8293" s="124"/>
      <c r="S8293" s="124"/>
    </row>
    <row r="8294" spans="13:19" x14ac:dyDescent="0.25">
      <c r="M8294" s="8"/>
      <c r="N8294" s="124"/>
      <c r="O8294" s="124"/>
      <c r="P8294" s="124"/>
      <c r="Q8294" s="124"/>
      <c r="R8294" s="124"/>
      <c r="S8294" s="124"/>
    </row>
    <row r="8295" spans="13:19" x14ac:dyDescent="0.25">
      <c r="M8295" s="8"/>
      <c r="N8295" s="124"/>
      <c r="O8295" s="124"/>
      <c r="P8295" s="124"/>
      <c r="Q8295" s="124"/>
      <c r="R8295" s="124"/>
      <c r="S8295" s="124"/>
    </row>
    <row r="8296" spans="13:19" x14ac:dyDescent="0.25">
      <c r="M8296" s="8"/>
      <c r="N8296" s="124"/>
      <c r="O8296" s="124"/>
      <c r="P8296" s="124"/>
      <c r="Q8296" s="124"/>
      <c r="R8296" s="124"/>
      <c r="S8296" s="124"/>
    </row>
    <row r="8297" spans="13:19" x14ac:dyDescent="0.25">
      <c r="M8297" s="8"/>
      <c r="N8297" s="124"/>
      <c r="O8297" s="124"/>
      <c r="P8297" s="124"/>
      <c r="Q8297" s="124"/>
      <c r="R8297" s="124"/>
      <c r="S8297" s="124"/>
    </row>
    <row r="8298" spans="13:19" x14ac:dyDescent="0.25">
      <c r="M8298" s="8"/>
      <c r="N8298" s="124"/>
      <c r="O8298" s="124"/>
      <c r="P8298" s="124"/>
      <c r="Q8298" s="124"/>
      <c r="R8298" s="124"/>
      <c r="S8298" s="124"/>
    </row>
    <row r="8299" spans="13:19" x14ac:dyDescent="0.25">
      <c r="M8299" s="8"/>
      <c r="N8299" s="124"/>
      <c r="O8299" s="124"/>
      <c r="P8299" s="124"/>
      <c r="Q8299" s="124"/>
      <c r="R8299" s="124"/>
      <c r="S8299" s="124"/>
    </row>
    <row r="8300" spans="13:19" x14ac:dyDescent="0.25">
      <c r="M8300" s="8"/>
      <c r="N8300" s="124"/>
      <c r="O8300" s="124"/>
      <c r="P8300" s="124"/>
      <c r="Q8300" s="124"/>
      <c r="R8300" s="124"/>
      <c r="S8300" s="124"/>
    </row>
    <row r="8301" spans="13:19" x14ac:dyDescent="0.25">
      <c r="M8301" s="8"/>
      <c r="N8301" s="124"/>
      <c r="O8301" s="124"/>
      <c r="P8301" s="124"/>
      <c r="Q8301" s="124"/>
      <c r="R8301" s="124"/>
      <c r="S8301" s="124"/>
    </row>
    <row r="8302" spans="13:19" x14ac:dyDescent="0.25">
      <c r="M8302" s="8"/>
      <c r="N8302" s="124"/>
      <c r="O8302" s="124"/>
      <c r="P8302" s="124"/>
      <c r="Q8302" s="124"/>
      <c r="R8302" s="124"/>
      <c r="S8302" s="124"/>
    </row>
    <row r="8303" spans="13:19" x14ac:dyDescent="0.25">
      <c r="M8303" s="8"/>
      <c r="N8303" s="124"/>
      <c r="O8303" s="124"/>
      <c r="P8303" s="124"/>
      <c r="Q8303" s="124"/>
      <c r="R8303" s="124"/>
      <c r="S8303" s="124"/>
    </row>
    <row r="8304" spans="13:19" x14ac:dyDescent="0.25">
      <c r="M8304" s="8"/>
      <c r="N8304" s="124"/>
      <c r="O8304" s="124"/>
      <c r="P8304" s="124"/>
      <c r="Q8304" s="124"/>
      <c r="R8304" s="124"/>
      <c r="S8304" s="124"/>
    </row>
    <row r="8305" spans="13:19" x14ac:dyDescent="0.25">
      <c r="M8305" s="8"/>
      <c r="N8305" s="124"/>
      <c r="O8305" s="124"/>
      <c r="P8305" s="124"/>
      <c r="Q8305" s="124"/>
      <c r="R8305" s="124"/>
      <c r="S8305" s="124"/>
    </row>
    <row r="8306" spans="13:19" x14ac:dyDescent="0.25">
      <c r="M8306" s="8"/>
      <c r="N8306" s="124"/>
      <c r="O8306" s="124"/>
      <c r="P8306" s="124"/>
      <c r="Q8306" s="124"/>
      <c r="R8306" s="124"/>
      <c r="S8306" s="124"/>
    </row>
    <row r="8307" spans="13:19" x14ac:dyDescent="0.25">
      <c r="M8307" s="8"/>
      <c r="N8307" s="124"/>
      <c r="O8307" s="124"/>
      <c r="P8307" s="124"/>
      <c r="Q8307" s="124"/>
      <c r="R8307" s="124"/>
      <c r="S8307" s="124"/>
    </row>
    <row r="8308" spans="13:19" x14ac:dyDescent="0.25">
      <c r="M8308" s="8"/>
      <c r="N8308" s="124"/>
      <c r="O8308" s="124"/>
      <c r="P8308" s="124"/>
      <c r="Q8308" s="124"/>
      <c r="R8308" s="124"/>
      <c r="S8308" s="124"/>
    </row>
    <row r="8309" spans="13:19" x14ac:dyDescent="0.25">
      <c r="M8309" s="8"/>
      <c r="N8309" s="124"/>
      <c r="O8309" s="124"/>
      <c r="P8309" s="124"/>
      <c r="Q8309" s="124"/>
      <c r="R8309" s="124"/>
      <c r="S8309" s="124"/>
    </row>
    <row r="8310" spans="13:19" x14ac:dyDescent="0.25">
      <c r="M8310" s="8"/>
      <c r="N8310" s="124"/>
      <c r="O8310" s="124"/>
      <c r="P8310" s="124"/>
      <c r="Q8310" s="124"/>
      <c r="R8310" s="124"/>
      <c r="S8310" s="124"/>
    </row>
    <row r="8311" spans="13:19" x14ac:dyDescent="0.25">
      <c r="M8311" s="8"/>
      <c r="N8311" s="124"/>
      <c r="O8311" s="124"/>
      <c r="P8311" s="124"/>
      <c r="Q8311" s="124"/>
      <c r="R8311" s="124"/>
      <c r="S8311" s="124"/>
    </row>
    <row r="8312" spans="13:19" x14ac:dyDescent="0.25">
      <c r="M8312" s="8"/>
      <c r="N8312" s="124"/>
      <c r="O8312" s="124"/>
      <c r="P8312" s="124"/>
      <c r="Q8312" s="124"/>
      <c r="R8312" s="124"/>
      <c r="S8312" s="124"/>
    </row>
    <row r="8313" spans="13:19" x14ac:dyDescent="0.25">
      <c r="M8313" s="8"/>
      <c r="N8313" s="124"/>
      <c r="O8313" s="124"/>
      <c r="P8313" s="124"/>
      <c r="Q8313" s="124"/>
      <c r="R8313" s="124"/>
      <c r="S8313" s="124"/>
    </row>
    <row r="8314" spans="13:19" x14ac:dyDescent="0.25">
      <c r="M8314" s="8"/>
      <c r="N8314" s="124"/>
      <c r="O8314" s="124"/>
      <c r="P8314" s="124"/>
      <c r="Q8314" s="124"/>
      <c r="R8314" s="124"/>
      <c r="S8314" s="124"/>
    </row>
    <row r="8315" spans="13:19" x14ac:dyDescent="0.25">
      <c r="M8315" s="8"/>
      <c r="N8315" s="124"/>
      <c r="O8315" s="124"/>
      <c r="P8315" s="124"/>
      <c r="Q8315" s="124"/>
      <c r="R8315" s="124"/>
      <c r="S8315" s="124"/>
    </row>
    <row r="8316" spans="13:19" x14ac:dyDescent="0.25">
      <c r="M8316" s="8"/>
      <c r="N8316" s="124"/>
      <c r="O8316" s="124"/>
      <c r="P8316" s="124"/>
      <c r="Q8316" s="124"/>
      <c r="R8316" s="124"/>
      <c r="S8316" s="124"/>
    </row>
    <row r="8317" spans="13:19" x14ac:dyDescent="0.25">
      <c r="M8317" s="8"/>
      <c r="N8317" s="124"/>
      <c r="O8317" s="124"/>
      <c r="P8317" s="124"/>
      <c r="Q8317" s="124"/>
      <c r="R8317" s="124"/>
      <c r="S8317" s="124"/>
    </row>
    <row r="8318" spans="13:19" x14ac:dyDescent="0.25">
      <c r="M8318" s="8"/>
      <c r="N8318" s="124"/>
      <c r="O8318" s="124"/>
      <c r="P8318" s="124"/>
      <c r="Q8318" s="124"/>
      <c r="R8318" s="124"/>
      <c r="S8318" s="124"/>
    </row>
    <row r="8319" spans="13:19" x14ac:dyDescent="0.25">
      <c r="M8319" s="8"/>
      <c r="N8319" s="124"/>
      <c r="O8319" s="124"/>
      <c r="P8319" s="124"/>
      <c r="Q8319" s="124"/>
      <c r="R8319" s="124"/>
      <c r="S8319" s="124"/>
    </row>
    <row r="8320" spans="13:19" x14ac:dyDescent="0.25">
      <c r="M8320" s="8"/>
      <c r="N8320" s="124"/>
      <c r="O8320" s="124"/>
      <c r="P8320" s="124"/>
      <c r="Q8320" s="124"/>
      <c r="R8320" s="124"/>
      <c r="S8320" s="124"/>
    </row>
    <row r="8321" spans="13:19" x14ac:dyDescent="0.25">
      <c r="M8321" s="8"/>
      <c r="N8321" s="124"/>
      <c r="O8321" s="124"/>
      <c r="P8321" s="124"/>
      <c r="Q8321" s="124"/>
      <c r="R8321" s="124"/>
      <c r="S8321" s="124"/>
    </row>
    <row r="8322" spans="13:19" x14ac:dyDescent="0.25">
      <c r="M8322" s="8"/>
      <c r="N8322" s="124"/>
      <c r="O8322" s="124"/>
      <c r="P8322" s="124"/>
      <c r="Q8322" s="124"/>
      <c r="R8322" s="124"/>
      <c r="S8322" s="124"/>
    </row>
    <row r="8323" spans="13:19" x14ac:dyDescent="0.25">
      <c r="M8323" s="8"/>
      <c r="N8323" s="124"/>
      <c r="O8323" s="124"/>
      <c r="P8323" s="124"/>
      <c r="Q8323" s="124"/>
      <c r="R8323" s="124"/>
      <c r="S8323" s="124"/>
    </row>
    <row r="8324" spans="13:19" x14ac:dyDescent="0.25">
      <c r="M8324" s="8"/>
      <c r="N8324" s="124"/>
      <c r="O8324" s="124"/>
      <c r="P8324" s="124"/>
      <c r="Q8324" s="124"/>
      <c r="R8324" s="124"/>
      <c r="S8324" s="124"/>
    </row>
    <row r="8325" spans="13:19" x14ac:dyDescent="0.25">
      <c r="M8325" s="8"/>
      <c r="N8325" s="124"/>
      <c r="O8325" s="124"/>
      <c r="P8325" s="124"/>
      <c r="Q8325" s="124"/>
      <c r="R8325" s="124"/>
      <c r="S8325" s="124"/>
    </row>
    <row r="8326" spans="13:19" x14ac:dyDescent="0.25">
      <c r="M8326" s="8"/>
      <c r="N8326" s="124"/>
      <c r="O8326" s="124"/>
      <c r="P8326" s="124"/>
      <c r="Q8326" s="124"/>
      <c r="R8326" s="124"/>
      <c r="S8326" s="124"/>
    </row>
    <row r="8327" spans="13:19" x14ac:dyDescent="0.25">
      <c r="M8327" s="8"/>
      <c r="N8327" s="124"/>
      <c r="O8327" s="124"/>
      <c r="P8327" s="124"/>
      <c r="Q8327" s="124"/>
      <c r="R8327" s="124"/>
      <c r="S8327" s="124"/>
    </row>
    <row r="8328" spans="13:19" x14ac:dyDescent="0.25">
      <c r="M8328" s="8"/>
      <c r="N8328" s="124"/>
      <c r="O8328" s="124"/>
      <c r="P8328" s="124"/>
      <c r="Q8328" s="124"/>
      <c r="R8328" s="124"/>
      <c r="S8328" s="124"/>
    </row>
    <row r="8329" spans="13:19" x14ac:dyDescent="0.25">
      <c r="M8329" s="8"/>
      <c r="N8329" s="124"/>
      <c r="O8329" s="124"/>
      <c r="P8329" s="124"/>
      <c r="Q8329" s="124"/>
      <c r="R8329" s="124"/>
      <c r="S8329" s="124"/>
    </row>
    <row r="8330" spans="13:19" x14ac:dyDescent="0.25">
      <c r="M8330" s="8"/>
      <c r="N8330" s="124"/>
      <c r="O8330" s="124"/>
      <c r="P8330" s="124"/>
      <c r="Q8330" s="124"/>
      <c r="R8330" s="124"/>
      <c r="S8330" s="124"/>
    </row>
    <row r="8331" spans="13:19" x14ac:dyDescent="0.25">
      <c r="M8331" s="8"/>
      <c r="N8331" s="124"/>
      <c r="O8331" s="124"/>
      <c r="P8331" s="124"/>
      <c r="Q8331" s="124"/>
      <c r="R8331" s="124"/>
      <c r="S8331" s="124"/>
    </row>
    <row r="8332" spans="13:19" x14ac:dyDescent="0.25">
      <c r="M8332" s="8"/>
      <c r="N8332" s="124"/>
      <c r="O8332" s="124"/>
      <c r="P8332" s="124"/>
      <c r="Q8332" s="124"/>
      <c r="R8332" s="124"/>
      <c r="S8332" s="124"/>
    </row>
    <row r="8333" spans="13:19" x14ac:dyDescent="0.25">
      <c r="M8333" s="8"/>
      <c r="N8333" s="124"/>
      <c r="O8333" s="124"/>
      <c r="P8333" s="124"/>
      <c r="Q8333" s="124"/>
      <c r="R8333" s="124"/>
      <c r="S8333" s="124"/>
    </row>
    <row r="8334" spans="13:19" x14ac:dyDescent="0.25">
      <c r="M8334" s="8"/>
      <c r="N8334" s="124"/>
      <c r="O8334" s="124"/>
      <c r="P8334" s="124"/>
      <c r="Q8334" s="124"/>
      <c r="R8334" s="124"/>
      <c r="S8334" s="124"/>
    </row>
    <row r="8335" spans="13:19" x14ac:dyDescent="0.25">
      <c r="M8335" s="8"/>
      <c r="N8335" s="124"/>
      <c r="O8335" s="124"/>
      <c r="P8335" s="124"/>
      <c r="Q8335" s="124"/>
      <c r="R8335" s="124"/>
      <c r="S8335" s="124"/>
    </row>
    <row r="8336" spans="13:19" x14ac:dyDescent="0.25">
      <c r="M8336" s="8"/>
      <c r="N8336" s="124"/>
      <c r="O8336" s="124"/>
      <c r="P8336" s="124"/>
      <c r="Q8336" s="124"/>
      <c r="R8336" s="124"/>
      <c r="S8336" s="124"/>
    </row>
    <row r="8337" spans="13:19" x14ac:dyDescent="0.25">
      <c r="M8337" s="8"/>
      <c r="N8337" s="124"/>
      <c r="O8337" s="124"/>
      <c r="P8337" s="124"/>
      <c r="Q8337" s="124"/>
      <c r="R8337" s="124"/>
      <c r="S8337" s="124"/>
    </row>
    <row r="8338" spans="13:19" x14ac:dyDescent="0.25">
      <c r="M8338" s="8"/>
      <c r="N8338" s="124"/>
      <c r="O8338" s="124"/>
      <c r="P8338" s="124"/>
      <c r="Q8338" s="124"/>
      <c r="R8338" s="124"/>
      <c r="S8338" s="124"/>
    </row>
    <row r="8339" spans="13:19" x14ac:dyDescent="0.25">
      <c r="M8339" s="8"/>
      <c r="N8339" s="124"/>
      <c r="O8339" s="124"/>
      <c r="P8339" s="124"/>
      <c r="Q8339" s="124"/>
      <c r="R8339" s="124"/>
      <c r="S8339" s="124"/>
    </row>
    <row r="8340" spans="13:19" x14ac:dyDescent="0.25">
      <c r="M8340" s="8"/>
      <c r="N8340" s="124"/>
      <c r="O8340" s="124"/>
      <c r="P8340" s="124"/>
      <c r="Q8340" s="124"/>
      <c r="R8340" s="124"/>
      <c r="S8340" s="124"/>
    </row>
    <row r="8341" spans="13:19" x14ac:dyDescent="0.25">
      <c r="M8341" s="8"/>
      <c r="N8341" s="124"/>
      <c r="O8341" s="124"/>
      <c r="P8341" s="124"/>
      <c r="Q8341" s="124"/>
      <c r="R8341" s="124"/>
      <c r="S8341" s="124"/>
    </row>
    <row r="8342" spans="13:19" x14ac:dyDescent="0.25">
      <c r="M8342" s="8"/>
      <c r="N8342" s="124"/>
      <c r="O8342" s="124"/>
      <c r="P8342" s="124"/>
      <c r="Q8342" s="124"/>
      <c r="R8342" s="124"/>
      <c r="S8342" s="124"/>
    </row>
    <row r="8343" spans="13:19" x14ac:dyDescent="0.25">
      <c r="M8343" s="8"/>
      <c r="N8343" s="124"/>
      <c r="O8343" s="124"/>
      <c r="P8343" s="124"/>
      <c r="Q8343" s="124"/>
      <c r="R8343" s="124"/>
      <c r="S8343" s="124"/>
    </row>
    <row r="8344" spans="13:19" x14ac:dyDescent="0.25">
      <c r="M8344" s="8"/>
      <c r="N8344" s="124"/>
      <c r="O8344" s="124"/>
      <c r="P8344" s="124"/>
      <c r="Q8344" s="124"/>
      <c r="R8344" s="124"/>
      <c r="S8344" s="124"/>
    </row>
    <row r="8345" spans="13:19" x14ac:dyDescent="0.25">
      <c r="M8345" s="8"/>
      <c r="N8345" s="124"/>
      <c r="O8345" s="124"/>
      <c r="P8345" s="124"/>
      <c r="Q8345" s="124"/>
      <c r="R8345" s="124"/>
      <c r="S8345" s="124"/>
    </row>
    <row r="8346" spans="13:19" x14ac:dyDescent="0.25">
      <c r="M8346" s="8"/>
      <c r="N8346" s="124"/>
      <c r="O8346" s="124"/>
      <c r="P8346" s="124"/>
      <c r="Q8346" s="124"/>
      <c r="R8346" s="124"/>
      <c r="S8346" s="124"/>
    </row>
    <row r="8347" spans="13:19" x14ac:dyDescent="0.25">
      <c r="M8347" s="8"/>
      <c r="N8347" s="124"/>
      <c r="O8347" s="124"/>
      <c r="P8347" s="124"/>
      <c r="Q8347" s="124"/>
      <c r="R8347" s="124"/>
      <c r="S8347" s="124"/>
    </row>
    <row r="8348" spans="13:19" x14ac:dyDescent="0.25">
      <c r="M8348" s="8"/>
      <c r="N8348" s="124"/>
      <c r="O8348" s="124"/>
      <c r="P8348" s="124"/>
      <c r="Q8348" s="124"/>
      <c r="R8348" s="124"/>
      <c r="S8348" s="124"/>
    </row>
    <row r="8349" spans="13:19" x14ac:dyDescent="0.25">
      <c r="M8349" s="8"/>
      <c r="N8349" s="124"/>
      <c r="O8349" s="124"/>
      <c r="P8349" s="124"/>
      <c r="Q8349" s="124"/>
      <c r="R8349" s="124"/>
      <c r="S8349" s="124"/>
    </row>
    <row r="8350" spans="13:19" x14ac:dyDescent="0.25">
      <c r="M8350" s="8"/>
      <c r="N8350" s="124"/>
      <c r="O8350" s="124"/>
      <c r="P8350" s="124"/>
      <c r="Q8350" s="124"/>
      <c r="R8350" s="124"/>
      <c r="S8350" s="124"/>
    </row>
    <row r="8351" spans="13:19" x14ac:dyDescent="0.25">
      <c r="M8351" s="8"/>
      <c r="N8351" s="124"/>
      <c r="O8351" s="124"/>
      <c r="P8351" s="124"/>
      <c r="Q8351" s="124"/>
      <c r="R8351" s="124"/>
      <c r="S8351" s="124"/>
    </row>
    <row r="8352" spans="13:19" x14ac:dyDescent="0.25">
      <c r="M8352" s="8"/>
      <c r="N8352" s="124"/>
      <c r="O8352" s="124"/>
      <c r="P8352" s="124"/>
      <c r="Q8352" s="124"/>
      <c r="R8352" s="124"/>
      <c r="S8352" s="124"/>
    </row>
    <row r="8353" spans="13:19" x14ac:dyDescent="0.25">
      <c r="M8353" s="8"/>
      <c r="N8353" s="124"/>
      <c r="O8353" s="124"/>
      <c r="P8353" s="124"/>
      <c r="Q8353" s="124"/>
      <c r="R8353" s="124"/>
      <c r="S8353" s="124"/>
    </row>
    <row r="8354" spans="13:19" x14ac:dyDescent="0.25">
      <c r="M8354" s="8"/>
      <c r="N8354" s="124"/>
      <c r="O8354" s="124"/>
      <c r="P8354" s="124"/>
      <c r="Q8354" s="124"/>
      <c r="R8354" s="124"/>
      <c r="S8354" s="124"/>
    </row>
    <row r="8355" spans="13:19" x14ac:dyDescent="0.25">
      <c r="M8355" s="8"/>
      <c r="N8355" s="124"/>
      <c r="O8355" s="124"/>
      <c r="P8355" s="124"/>
      <c r="Q8355" s="124"/>
      <c r="R8355" s="124"/>
      <c r="S8355" s="124"/>
    </row>
    <row r="8356" spans="13:19" x14ac:dyDescent="0.25">
      <c r="M8356" s="8"/>
      <c r="N8356" s="124"/>
      <c r="O8356" s="124"/>
      <c r="P8356" s="124"/>
      <c r="Q8356" s="124"/>
      <c r="R8356" s="124"/>
      <c r="S8356" s="124"/>
    </row>
    <row r="8357" spans="13:19" x14ac:dyDescent="0.25">
      <c r="M8357" s="8"/>
      <c r="N8357" s="124"/>
      <c r="O8357" s="124"/>
      <c r="P8357" s="124"/>
      <c r="Q8357" s="124"/>
      <c r="R8357" s="124"/>
      <c r="S8357" s="124"/>
    </row>
    <row r="8358" spans="13:19" x14ac:dyDescent="0.25">
      <c r="M8358" s="8"/>
      <c r="N8358" s="124"/>
      <c r="O8358" s="124"/>
      <c r="P8358" s="124"/>
      <c r="Q8358" s="124"/>
      <c r="R8358" s="124"/>
      <c r="S8358" s="124"/>
    </row>
    <row r="8359" spans="13:19" x14ac:dyDescent="0.25">
      <c r="M8359" s="8"/>
      <c r="N8359" s="124"/>
      <c r="O8359" s="124"/>
      <c r="P8359" s="124"/>
      <c r="Q8359" s="124"/>
      <c r="R8359" s="124"/>
      <c r="S8359" s="124"/>
    </row>
    <row r="8360" spans="13:19" x14ac:dyDescent="0.25">
      <c r="M8360" s="8"/>
      <c r="N8360" s="124"/>
      <c r="O8360" s="124"/>
      <c r="P8360" s="124"/>
      <c r="Q8360" s="124"/>
      <c r="R8360" s="124"/>
      <c r="S8360" s="124"/>
    </row>
    <row r="8361" spans="13:19" x14ac:dyDescent="0.25">
      <c r="M8361" s="8"/>
      <c r="N8361" s="124"/>
      <c r="O8361" s="124"/>
      <c r="P8361" s="124"/>
      <c r="Q8361" s="124"/>
      <c r="R8361" s="124"/>
      <c r="S8361" s="124"/>
    </row>
    <row r="8362" spans="13:19" x14ac:dyDescent="0.25">
      <c r="M8362" s="8"/>
      <c r="N8362" s="124"/>
      <c r="O8362" s="124"/>
      <c r="P8362" s="124"/>
      <c r="Q8362" s="124"/>
      <c r="R8362" s="124"/>
      <c r="S8362" s="124"/>
    </row>
    <row r="8363" spans="13:19" x14ac:dyDescent="0.25">
      <c r="M8363" s="8"/>
      <c r="N8363" s="124"/>
      <c r="O8363" s="124"/>
      <c r="P8363" s="124"/>
      <c r="Q8363" s="124"/>
      <c r="R8363" s="124"/>
      <c r="S8363" s="124"/>
    </row>
    <row r="8364" spans="13:19" x14ac:dyDescent="0.25">
      <c r="M8364" s="8"/>
      <c r="N8364" s="124"/>
      <c r="O8364" s="124"/>
      <c r="P8364" s="124"/>
      <c r="Q8364" s="124"/>
      <c r="R8364" s="124"/>
      <c r="S8364" s="124"/>
    </row>
    <row r="8365" spans="13:19" x14ac:dyDescent="0.25">
      <c r="M8365" s="8"/>
      <c r="N8365" s="124"/>
      <c r="O8365" s="124"/>
      <c r="P8365" s="124"/>
      <c r="Q8365" s="124"/>
      <c r="R8365" s="124"/>
      <c r="S8365" s="124"/>
    </row>
    <row r="8366" spans="13:19" x14ac:dyDescent="0.25">
      <c r="M8366" s="8"/>
      <c r="N8366" s="124"/>
      <c r="O8366" s="124"/>
      <c r="P8366" s="124"/>
      <c r="Q8366" s="124"/>
      <c r="R8366" s="124"/>
      <c r="S8366" s="124"/>
    </row>
    <row r="8367" spans="13:19" x14ac:dyDescent="0.25">
      <c r="M8367" s="8"/>
      <c r="N8367" s="124"/>
      <c r="O8367" s="124"/>
      <c r="P8367" s="124"/>
      <c r="Q8367" s="124"/>
      <c r="R8367" s="124"/>
      <c r="S8367" s="124"/>
    </row>
    <row r="8368" spans="13:19" x14ac:dyDescent="0.25">
      <c r="M8368" s="8"/>
      <c r="N8368" s="124"/>
      <c r="O8368" s="124"/>
      <c r="P8368" s="124"/>
      <c r="Q8368" s="124"/>
      <c r="R8368" s="124"/>
      <c r="S8368" s="124"/>
    </row>
    <row r="8369" spans="13:19" x14ac:dyDescent="0.25">
      <c r="M8369" s="8"/>
      <c r="N8369" s="124"/>
      <c r="O8369" s="124"/>
      <c r="P8369" s="124"/>
      <c r="Q8369" s="124"/>
      <c r="R8369" s="124"/>
      <c r="S8369" s="124"/>
    </row>
    <row r="8370" spans="13:19" x14ac:dyDescent="0.25">
      <c r="M8370" s="8"/>
      <c r="N8370" s="124"/>
      <c r="O8370" s="124"/>
      <c r="P8370" s="124"/>
      <c r="Q8370" s="124"/>
      <c r="R8370" s="124"/>
      <c r="S8370" s="124"/>
    </row>
    <row r="8371" spans="13:19" x14ac:dyDescent="0.25">
      <c r="M8371" s="8"/>
      <c r="N8371" s="124"/>
      <c r="O8371" s="124"/>
      <c r="P8371" s="124"/>
      <c r="Q8371" s="124"/>
      <c r="R8371" s="124"/>
      <c r="S8371" s="124"/>
    </row>
    <row r="8372" spans="13:19" x14ac:dyDescent="0.25">
      <c r="M8372" s="8"/>
      <c r="N8372" s="124"/>
      <c r="O8372" s="124"/>
      <c r="P8372" s="124"/>
      <c r="Q8372" s="124"/>
      <c r="R8372" s="124"/>
      <c r="S8372" s="124"/>
    </row>
    <row r="8373" spans="13:19" x14ac:dyDescent="0.25">
      <c r="M8373" s="8"/>
      <c r="N8373" s="124"/>
      <c r="O8373" s="124"/>
      <c r="P8373" s="124"/>
      <c r="Q8373" s="124"/>
      <c r="R8373" s="124"/>
      <c r="S8373" s="124"/>
    </row>
    <row r="8374" spans="13:19" x14ac:dyDescent="0.25">
      <c r="M8374" s="8"/>
      <c r="N8374" s="124"/>
      <c r="O8374" s="124"/>
      <c r="P8374" s="124"/>
      <c r="Q8374" s="124"/>
      <c r="R8374" s="124"/>
      <c r="S8374" s="124"/>
    </row>
    <row r="8375" spans="13:19" x14ac:dyDescent="0.25">
      <c r="M8375" s="8"/>
      <c r="N8375" s="124"/>
      <c r="O8375" s="124"/>
      <c r="P8375" s="124"/>
      <c r="Q8375" s="124"/>
      <c r="R8375" s="124"/>
      <c r="S8375" s="124"/>
    </row>
    <row r="8376" spans="13:19" x14ac:dyDescent="0.25">
      <c r="M8376" s="8"/>
      <c r="N8376" s="124"/>
      <c r="O8376" s="124"/>
      <c r="P8376" s="124"/>
      <c r="Q8376" s="124"/>
      <c r="R8376" s="124"/>
      <c r="S8376" s="124"/>
    </row>
    <row r="8377" spans="13:19" x14ac:dyDescent="0.25">
      <c r="M8377" s="8"/>
      <c r="N8377" s="124"/>
      <c r="O8377" s="124"/>
      <c r="P8377" s="124"/>
      <c r="Q8377" s="124"/>
      <c r="R8377" s="124"/>
      <c r="S8377" s="124"/>
    </row>
    <row r="8378" spans="13:19" x14ac:dyDescent="0.25">
      <c r="M8378" s="8"/>
      <c r="N8378" s="124"/>
      <c r="O8378" s="124"/>
      <c r="P8378" s="124"/>
      <c r="Q8378" s="124"/>
      <c r="R8378" s="124"/>
      <c r="S8378" s="124"/>
    </row>
    <row r="8379" spans="13:19" x14ac:dyDescent="0.25">
      <c r="M8379" s="8"/>
      <c r="N8379" s="124"/>
      <c r="O8379" s="124"/>
      <c r="P8379" s="124"/>
      <c r="Q8379" s="124"/>
      <c r="R8379" s="124"/>
      <c r="S8379" s="124"/>
    </row>
    <row r="8380" spans="13:19" x14ac:dyDescent="0.25">
      <c r="M8380" s="8"/>
      <c r="N8380" s="124"/>
      <c r="O8380" s="124"/>
      <c r="P8380" s="124"/>
      <c r="Q8380" s="124"/>
      <c r="R8380" s="124"/>
      <c r="S8380" s="124"/>
    </row>
    <row r="8381" spans="13:19" x14ac:dyDescent="0.25">
      <c r="M8381" s="8"/>
      <c r="N8381" s="124"/>
      <c r="O8381" s="124"/>
      <c r="P8381" s="124"/>
      <c r="Q8381" s="124"/>
      <c r="R8381" s="124"/>
      <c r="S8381" s="124"/>
    </row>
    <row r="8382" spans="13:19" x14ac:dyDescent="0.25">
      <c r="M8382" s="8"/>
      <c r="N8382" s="124"/>
      <c r="O8382" s="124"/>
      <c r="P8382" s="124"/>
      <c r="Q8382" s="124"/>
      <c r="R8382" s="124"/>
      <c r="S8382" s="124"/>
    </row>
    <row r="8383" spans="13:19" x14ac:dyDescent="0.25">
      <c r="M8383" s="8"/>
      <c r="N8383" s="124"/>
      <c r="O8383" s="124"/>
      <c r="P8383" s="124"/>
      <c r="Q8383" s="124"/>
      <c r="R8383" s="124"/>
      <c r="S8383" s="124"/>
    </row>
    <row r="8384" spans="13:19" x14ac:dyDescent="0.25">
      <c r="M8384" s="8"/>
      <c r="N8384" s="124"/>
      <c r="O8384" s="124"/>
      <c r="P8384" s="124"/>
      <c r="Q8384" s="124"/>
      <c r="R8384" s="124"/>
      <c r="S8384" s="124"/>
    </row>
    <row r="8385" spans="13:19" x14ac:dyDescent="0.25">
      <c r="M8385" s="8"/>
      <c r="N8385" s="124"/>
      <c r="O8385" s="124"/>
      <c r="P8385" s="124"/>
      <c r="Q8385" s="124"/>
      <c r="R8385" s="124"/>
      <c r="S8385" s="124"/>
    </row>
    <row r="8386" spans="13:19" x14ac:dyDescent="0.25">
      <c r="M8386" s="8"/>
      <c r="N8386" s="124"/>
      <c r="O8386" s="124"/>
      <c r="P8386" s="124"/>
      <c r="Q8386" s="124"/>
      <c r="R8386" s="124"/>
      <c r="S8386" s="124"/>
    </row>
    <row r="8387" spans="13:19" x14ac:dyDescent="0.25">
      <c r="M8387" s="8"/>
      <c r="N8387" s="124"/>
      <c r="O8387" s="124"/>
      <c r="P8387" s="124"/>
      <c r="Q8387" s="124"/>
      <c r="R8387" s="124"/>
      <c r="S8387" s="124"/>
    </row>
    <row r="8388" spans="13:19" x14ac:dyDescent="0.25">
      <c r="M8388" s="8"/>
      <c r="N8388" s="124"/>
      <c r="O8388" s="124"/>
      <c r="P8388" s="124"/>
      <c r="Q8388" s="124"/>
      <c r="R8388" s="124"/>
      <c r="S8388" s="124"/>
    </row>
    <row r="8389" spans="13:19" x14ac:dyDescent="0.25">
      <c r="M8389" s="8"/>
      <c r="N8389" s="124"/>
      <c r="O8389" s="124"/>
      <c r="P8389" s="124"/>
      <c r="Q8389" s="124"/>
      <c r="R8389" s="124"/>
      <c r="S8389" s="124"/>
    </row>
    <row r="8390" spans="13:19" x14ac:dyDescent="0.25">
      <c r="M8390" s="8"/>
      <c r="N8390" s="124"/>
      <c r="O8390" s="124"/>
      <c r="P8390" s="124"/>
      <c r="Q8390" s="124"/>
      <c r="R8390" s="124"/>
      <c r="S8390" s="124"/>
    </row>
    <row r="8391" spans="13:19" x14ac:dyDescent="0.25">
      <c r="M8391" s="8"/>
      <c r="N8391" s="124"/>
      <c r="O8391" s="124"/>
      <c r="P8391" s="124"/>
      <c r="Q8391" s="124"/>
      <c r="R8391" s="124"/>
      <c r="S8391" s="124"/>
    </row>
    <row r="8392" spans="13:19" x14ac:dyDescent="0.25">
      <c r="M8392" s="8"/>
      <c r="N8392" s="124"/>
      <c r="O8392" s="124"/>
      <c r="P8392" s="124"/>
      <c r="Q8392" s="124"/>
      <c r="R8392" s="124"/>
      <c r="S8392" s="124"/>
    </row>
    <row r="8393" spans="13:19" x14ac:dyDescent="0.25">
      <c r="M8393" s="8"/>
      <c r="N8393" s="124"/>
      <c r="O8393" s="124"/>
      <c r="P8393" s="124"/>
      <c r="Q8393" s="124"/>
      <c r="R8393" s="124"/>
      <c r="S8393" s="124"/>
    </row>
    <row r="8394" spans="13:19" x14ac:dyDescent="0.25">
      <c r="M8394" s="8"/>
      <c r="N8394" s="124"/>
      <c r="O8394" s="124"/>
      <c r="P8394" s="124"/>
      <c r="Q8394" s="124"/>
      <c r="R8394" s="124"/>
      <c r="S8394" s="124"/>
    </row>
    <row r="8395" spans="13:19" x14ac:dyDescent="0.25">
      <c r="M8395" s="8"/>
      <c r="N8395" s="124"/>
      <c r="O8395" s="124"/>
      <c r="P8395" s="124"/>
      <c r="Q8395" s="124"/>
      <c r="R8395" s="124"/>
      <c r="S8395" s="124"/>
    </row>
    <row r="8396" spans="13:19" x14ac:dyDescent="0.25">
      <c r="M8396" s="8"/>
      <c r="N8396" s="124"/>
      <c r="O8396" s="124"/>
      <c r="P8396" s="124"/>
      <c r="Q8396" s="124"/>
      <c r="R8396" s="124"/>
      <c r="S8396" s="124"/>
    </row>
    <row r="8397" spans="13:19" x14ac:dyDescent="0.25">
      <c r="M8397" s="8"/>
      <c r="N8397" s="124"/>
      <c r="O8397" s="124"/>
      <c r="P8397" s="124"/>
      <c r="Q8397" s="124"/>
      <c r="R8397" s="124"/>
      <c r="S8397" s="124"/>
    </row>
    <row r="8398" spans="13:19" x14ac:dyDescent="0.25">
      <c r="M8398" s="8"/>
      <c r="N8398" s="124"/>
      <c r="O8398" s="124"/>
      <c r="P8398" s="124"/>
      <c r="Q8398" s="124"/>
      <c r="R8398" s="124"/>
      <c r="S8398" s="124"/>
    </row>
    <row r="8399" spans="13:19" x14ac:dyDescent="0.25">
      <c r="M8399" s="8"/>
      <c r="N8399" s="124"/>
      <c r="O8399" s="124"/>
      <c r="P8399" s="124"/>
      <c r="Q8399" s="124"/>
      <c r="R8399" s="124"/>
      <c r="S8399" s="124"/>
    </row>
    <row r="8400" spans="13:19" x14ac:dyDescent="0.25">
      <c r="M8400" s="8"/>
      <c r="N8400" s="124"/>
      <c r="O8400" s="124"/>
      <c r="P8400" s="124"/>
      <c r="Q8400" s="124"/>
      <c r="R8400" s="124"/>
      <c r="S8400" s="124"/>
    </row>
    <row r="8401" spans="13:19" x14ac:dyDescent="0.25">
      <c r="M8401" s="8"/>
      <c r="N8401" s="124"/>
      <c r="O8401" s="124"/>
      <c r="P8401" s="124"/>
      <c r="Q8401" s="124"/>
      <c r="R8401" s="124"/>
      <c r="S8401" s="124"/>
    </row>
    <row r="8402" spans="13:19" x14ac:dyDescent="0.25">
      <c r="M8402" s="8"/>
      <c r="N8402" s="124"/>
      <c r="O8402" s="124"/>
      <c r="P8402" s="124"/>
      <c r="Q8402" s="124"/>
      <c r="R8402" s="124"/>
      <c r="S8402" s="124"/>
    </row>
    <row r="8403" spans="13:19" x14ac:dyDescent="0.25">
      <c r="M8403" s="8"/>
      <c r="N8403" s="124"/>
      <c r="O8403" s="124"/>
      <c r="P8403" s="124"/>
      <c r="Q8403" s="124"/>
      <c r="R8403" s="124"/>
      <c r="S8403" s="124"/>
    </row>
    <row r="8404" spans="13:19" x14ac:dyDescent="0.25">
      <c r="M8404" s="8"/>
      <c r="N8404" s="124"/>
      <c r="O8404" s="124"/>
      <c r="P8404" s="124"/>
      <c r="Q8404" s="124"/>
      <c r="R8404" s="124"/>
      <c r="S8404" s="124"/>
    </row>
    <row r="8405" spans="13:19" x14ac:dyDescent="0.25">
      <c r="M8405" s="8"/>
      <c r="N8405" s="124"/>
      <c r="O8405" s="124"/>
      <c r="P8405" s="124"/>
      <c r="Q8405" s="124"/>
      <c r="R8405" s="124"/>
      <c r="S8405" s="124"/>
    </row>
    <row r="8406" spans="13:19" x14ac:dyDescent="0.25">
      <c r="M8406" s="8"/>
      <c r="N8406" s="124"/>
      <c r="O8406" s="124"/>
      <c r="P8406" s="124"/>
      <c r="Q8406" s="124"/>
      <c r="R8406" s="124"/>
      <c r="S8406" s="124"/>
    </row>
    <row r="8407" spans="13:19" x14ac:dyDescent="0.25">
      <c r="M8407" s="8"/>
      <c r="N8407" s="124"/>
      <c r="O8407" s="124"/>
      <c r="P8407" s="124"/>
      <c r="Q8407" s="124"/>
      <c r="R8407" s="124"/>
      <c r="S8407" s="124"/>
    </row>
    <row r="8408" spans="13:19" x14ac:dyDescent="0.25">
      <c r="M8408" s="8"/>
      <c r="N8408" s="124"/>
      <c r="O8408" s="124"/>
      <c r="P8408" s="124"/>
      <c r="Q8408" s="124"/>
      <c r="R8408" s="124"/>
      <c r="S8408" s="124"/>
    </row>
    <row r="8409" spans="13:19" x14ac:dyDescent="0.25">
      <c r="M8409" s="8"/>
      <c r="N8409" s="124"/>
      <c r="O8409" s="124"/>
      <c r="P8409" s="124"/>
      <c r="Q8409" s="124"/>
      <c r="R8409" s="124"/>
      <c r="S8409" s="124"/>
    </row>
    <row r="8410" spans="13:19" x14ac:dyDescent="0.25">
      <c r="M8410" s="8"/>
      <c r="N8410" s="124"/>
      <c r="O8410" s="124"/>
      <c r="P8410" s="124"/>
      <c r="Q8410" s="124"/>
      <c r="R8410" s="124"/>
      <c r="S8410" s="124"/>
    </row>
    <row r="8411" spans="13:19" x14ac:dyDescent="0.25">
      <c r="M8411" s="8"/>
      <c r="N8411" s="124"/>
      <c r="O8411" s="124"/>
      <c r="P8411" s="124"/>
      <c r="Q8411" s="124"/>
      <c r="R8411" s="124"/>
      <c r="S8411" s="124"/>
    </row>
    <row r="8412" spans="13:19" x14ac:dyDescent="0.25">
      <c r="M8412" s="8"/>
      <c r="N8412" s="124"/>
      <c r="O8412" s="124"/>
      <c r="P8412" s="124"/>
      <c r="Q8412" s="124"/>
      <c r="R8412" s="124"/>
      <c r="S8412" s="124"/>
    </row>
    <row r="8413" spans="13:19" x14ac:dyDescent="0.25">
      <c r="M8413" s="8"/>
      <c r="N8413" s="124"/>
      <c r="O8413" s="124"/>
      <c r="P8413" s="124"/>
      <c r="Q8413" s="124"/>
      <c r="R8413" s="124"/>
      <c r="S8413" s="124"/>
    </row>
    <row r="8414" spans="13:19" x14ac:dyDescent="0.25">
      <c r="M8414" s="8"/>
      <c r="N8414" s="124"/>
      <c r="O8414" s="124"/>
      <c r="P8414" s="124"/>
      <c r="Q8414" s="124"/>
      <c r="R8414" s="124"/>
      <c r="S8414" s="124"/>
    </row>
    <row r="8415" spans="13:19" x14ac:dyDescent="0.25">
      <c r="M8415" s="8"/>
      <c r="N8415" s="124"/>
      <c r="O8415" s="124"/>
      <c r="P8415" s="124"/>
      <c r="Q8415" s="124"/>
      <c r="R8415" s="124"/>
      <c r="S8415" s="124"/>
    </row>
    <row r="8416" spans="13:19" x14ac:dyDescent="0.25">
      <c r="M8416" s="8"/>
      <c r="N8416" s="124"/>
      <c r="O8416" s="124"/>
      <c r="P8416" s="124"/>
      <c r="Q8416" s="124"/>
      <c r="R8416" s="124"/>
      <c r="S8416" s="124"/>
    </row>
    <row r="8417" spans="13:19" x14ac:dyDescent="0.25">
      <c r="M8417" s="8"/>
      <c r="N8417" s="124"/>
      <c r="O8417" s="124"/>
      <c r="P8417" s="124"/>
      <c r="Q8417" s="124"/>
      <c r="R8417" s="124"/>
      <c r="S8417" s="124"/>
    </row>
    <row r="8418" spans="13:19" x14ac:dyDescent="0.25">
      <c r="M8418" s="8"/>
      <c r="N8418" s="124"/>
      <c r="O8418" s="124"/>
      <c r="P8418" s="124"/>
      <c r="Q8418" s="124"/>
      <c r="R8418" s="124"/>
      <c r="S8418" s="124"/>
    </row>
    <row r="8419" spans="13:19" x14ac:dyDescent="0.25">
      <c r="M8419" s="8"/>
      <c r="N8419" s="124"/>
      <c r="O8419" s="124"/>
      <c r="P8419" s="124"/>
      <c r="Q8419" s="124"/>
      <c r="R8419" s="124"/>
      <c r="S8419" s="124"/>
    </row>
    <row r="8420" spans="13:19" x14ac:dyDescent="0.25">
      <c r="M8420" s="8"/>
      <c r="N8420" s="124"/>
      <c r="O8420" s="124"/>
      <c r="P8420" s="124"/>
      <c r="Q8420" s="124"/>
      <c r="R8420" s="124"/>
      <c r="S8420" s="124"/>
    </row>
    <row r="8421" spans="13:19" x14ac:dyDescent="0.25">
      <c r="M8421" s="8"/>
      <c r="N8421" s="124"/>
      <c r="O8421" s="124"/>
      <c r="P8421" s="124"/>
      <c r="Q8421" s="124"/>
      <c r="R8421" s="124"/>
      <c r="S8421" s="124"/>
    </row>
    <row r="8422" spans="13:19" x14ac:dyDescent="0.25">
      <c r="M8422" s="8"/>
      <c r="N8422" s="124"/>
      <c r="O8422" s="124"/>
      <c r="P8422" s="124"/>
      <c r="Q8422" s="124"/>
      <c r="R8422" s="124"/>
      <c r="S8422" s="124"/>
    </row>
    <row r="8423" spans="13:19" x14ac:dyDescent="0.25">
      <c r="M8423" s="8"/>
      <c r="N8423" s="124"/>
      <c r="O8423" s="124"/>
      <c r="P8423" s="124"/>
      <c r="Q8423" s="124"/>
      <c r="R8423" s="124"/>
      <c r="S8423" s="124"/>
    </row>
    <row r="8424" spans="13:19" x14ac:dyDescent="0.25">
      <c r="M8424" s="8"/>
      <c r="N8424" s="124"/>
      <c r="O8424" s="124"/>
      <c r="P8424" s="124"/>
      <c r="Q8424" s="124"/>
      <c r="R8424" s="124"/>
      <c r="S8424" s="124"/>
    </row>
    <row r="8425" spans="13:19" x14ac:dyDescent="0.25">
      <c r="M8425" s="8"/>
      <c r="N8425" s="124"/>
      <c r="O8425" s="124"/>
      <c r="P8425" s="124"/>
      <c r="Q8425" s="124"/>
      <c r="R8425" s="124"/>
      <c r="S8425" s="124"/>
    </row>
    <row r="8426" spans="13:19" x14ac:dyDescent="0.25">
      <c r="M8426" s="8"/>
      <c r="N8426" s="124"/>
      <c r="O8426" s="124"/>
      <c r="P8426" s="124"/>
      <c r="Q8426" s="124"/>
      <c r="R8426" s="124"/>
      <c r="S8426" s="124"/>
    </row>
    <row r="8427" spans="13:19" x14ac:dyDescent="0.25">
      <c r="M8427" s="8"/>
      <c r="N8427" s="124"/>
      <c r="O8427" s="124"/>
      <c r="P8427" s="124"/>
      <c r="Q8427" s="124"/>
      <c r="R8427" s="124"/>
      <c r="S8427" s="124"/>
    </row>
    <row r="8428" spans="13:19" x14ac:dyDescent="0.25">
      <c r="M8428" s="8"/>
      <c r="N8428" s="124"/>
      <c r="O8428" s="124"/>
      <c r="P8428" s="124"/>
      <c r="Q8428" s="124"/>
      <c r="R8428" s="124"/>
      <c r="S8428" s="124"/>
    </row>
    <row r="8429" spans="13:19" x14ac:dyDescent="0.25">
      <c r="M8429" s="8"/>
      <c r="N8429" s="124"/>
      <c r="O8429" s="124"/>
      <c r="P8429" s="124"/>
      <c r="Q8429" s="124"/>
      <c r="R8429" s="124"/>
      <c r="S8429" s="124"/>
    </row>
    <row r="8430" spans="13:19" x14ac:dyDescent="0.25">
      <c r="M8430" s="8"/>
      <c r="N8430" s="124"/>
      <c r="O8430" s="124"/>
      <c r="P8430" s="124"/>
      <c r="Q8430" s="124"/>
      <c r="R8430" s="124"/>
      <c r="S8430" s="124"/>
    </row>
    <row r="8431" spans="13:19" x14ac:dyDescent="0.25">
      <c r="M8431" s="8"/>
      <c r="N8431" s="124"/>
      <c r="O8431" s="124"/>
      <c r="P8431" s="124"/>
      <c r="Q8431" s="124"/>
      <c r="R8431" s="124"/>
      <c r="S8431" s="124"/>
    </row>
    <row r="8432" spans="13:19" x14ac:dyDescent="0.25">
      <c r="M8432" s="8"/>
      <c r="N8432" s="124"/>
      <c r="O8432" s="124"/>
      <c r="P8432" s="124"/>
      <c r="Q8432" s="124"/>
      <c r="R8432" s="124"/>
      <c r="S8432" s="124"/>
    </row>
    <row r="8433" spans="13:19" x14ac:dyDescent="0.25">
      <c r="M8433" s="8"/>
      <c r="N8433" s="124"/>
      <c r="O8433" s="124"/>
      <c r="P8433" s="124"/>
      <c r="Q8433" s="124"/>
      <c r="R8433" s="124"/>
      <c r="S8433" s="124"/>
    </row>
    <row r="8434" spans="13:19" x14ac:dyDescent="0.25">
      <c r="M8434" s="8"/>
      <c r="N8434" s="124"/>
      <c r="O8434" s="124"/>
      <c r="P8434" s="124"/>
      <c r="Q8434" s="124"/>
      <c r="R8434" s="124"/>
      <c r="S8434" s="124"/>
    </row>
    <row r="8435" spans="13:19" x14ac:dyDescent="0.25">
      <c r="M8435" s="8"/>
      <c r="N8435" s="124"/>
      <c r="O8435" s="124"/>
      <c r="P8435" s="124"/>
      <c r="Q8435" s="124"/>
      <c r="R8435" s="124"/>
      <c r="S8435" s="124"/>
    </row>
    <row r="8436" spans="13:19" x14ac:dyDescent="0.25">
      <c r="M8436" s="8"/>
      <c r="N8436" s="124"/>
      <c r="O8436" s="124"/>
      <c r="P8436" s="124"/>
      <c r="Q8436" s="124"/>
      <c r="R8436" s="124"/>
      <c r="S8436" s="124"/>
    </row>
    <row r="8437" spans="13:19" x14ac:dyDescent="0.25">
      <c r="M8437" s="8"/>
      <c r="N8437" s="124"/>
      <c r="O8437" s="124"/>
      <c r="P8437" s="124"/>
      <c r="Q8437" s="124"/>
      <c r="R8437" s="124"/>
      <c r="S8437" s="124"/>
    </row>
    <row r="8438" spans="13:19" x14ac:dyDescent="0.25">
      <c r="M8438" s="8"/>
      <c r="N8438" s="124"/>
      <c r="O8438" s="124"/>
      <c r="P8438" s="124"/>
      <c r="Q8438" s="124"/>
      <c r="R8438" s="124"/>
      <c r="S8438" s="124"/>
    </row>
    <row r="8439" spans="13:19" x14ac:dyDescent="0.25">
      <c r="M8439" s="8"/>
      <c r="N8439" s="124"/>
      <c r="O8439" s="124"/>
      <c r="P8439" s="124"/>
      <c r="Q8439" s="124"/>
      <c r="R8439" s="124"/>
      <c r="S8439" s="124"/>
    </row>
    <row r="8440" spans="13:19" x14ac:dyDescent="0.25">
      <c r="M8440" s="8"/>
      <c r="N8440" s="124"/>
      <c r="O8440" s="124"/>
      <c r="P8440" s="124"/>
      <c r="Q8440" s="124"/>
      <c r="R8440" s="124"/>
      <c r="S8440" s="124"/>
    </row>
    <row r="8441" spans="13:19" x14ac:dyDescent="0.25">
      <c r="M8441" s="8"/>
      <c r="N8441" s="124"/>
      <c r="O8441" s="124"/>
      <c r="P8441" s="124"/>
      <c r="Q8441" s="124"/>
      <c r="R8441" s="124"/>
      <c r="S8441" s="124"/>
    </row>
    <row r="8442" spans="13:19" x14ac:dyDescent="0.25">
      <c r="M8442" s="8"/>
      <c r="N8442" s="124"/>
      <c r="O8442" s="124"/>
      <c r="P8442" s="124"/>
      <c r="Q8442" s="124"/>
      <c r="R8442" s="124"/>
      <c r="S8442" s="124"/>
    </row>
    <row r="8443" spans="13:19" x14ac:dyDescent="0.25">
      <c r="M8443" s="8"/>
      <c r="N8443" s="124"/>
      <c r="O8443" s="124"/>
      <c r="P8443" s="124"/>
      <c r="Q8443" s="124"/>
      <c r="R8443" s="124"/>
      <c r="S8443" s="124"/>
    </row>
    <row r="8444" spans="13:19" x14ac:dyDescent="0.25">
      <c r="M8444" s="8"/>
      <c r="N8444" s="124"/>
      <c r="O8444" s="124"/>
      <c r="P8444" s="124"/>
      <c r="Q8444" s="124"/>
      <c r="R8444" s="124"/>
      <c r="S8444" s="124"/>
    </row>
    <row r="8445" spans="13:19" x14ac:dyDescent="0.25">
      <c r="M8445" s="8"/>
      <c r="N8445" s="124"/>
      <c r="O8445" s="124"/>
      <c r="P8445" s="124"/>
      <c r="Q8445" s="124"/>
      <c r="R8445" s="124"/>
      <c r="S8445" s="124"/>
    </row>
    <row r="8446" spans="13:19" x14ac:dyDescent="0.25">
      <c r="M8446" s="8"/>
      <c r="N8446" s="124"/>
      <c r="O8446" s="124"/>
      <c r="P8446" s="124"/>
      <c r="Q8446" s="124"/>
      <c r="R8446" s="124"/>
      <c r="S8446" s="124"/>
    </row>
    <row r="8447" spans="13:19" x14ac:dyDescent="0.25">
      <c r="M8447" s="8"/>
      <c r="N8447" s="124"/>
      <c r="O8447" s="124"/>
      <c r="P8447" s="124"/>
      <c r="Q8447" s="124"/>
      <c r="R8447" s="124"/>
      <c r="S8447" s="124"/>
    </row>
    <row r="8448" spans="13:19" x14ac:dyDescent="0.25">
      <c r="M8448" s="8"/>
      <c r="N8448" s="124"/>
      <c r="O8448" s="124"/>
      <c r="P8448" s="124"/>
      <c r="Q8448" s="124"/>
      <c r="R8448" s="124"/>
      <c r="S8448" s="124"/>
    </row>
    <row r="8449" spans="13:19" x14ac:dyDescent="0.25">
      <c r="M8449" s="8"/>
      <c r="N8449" s="124"/>
      <c r="O8449" s="124"/>
      <c r="P8449" s="124"/>
      <c r="Q8449" s="124"/>
      <c r="R8449" s="124"/>
      <c r="S8449" s="124"/>
    </row>
    <row r="8450" spans="13:19" x14ac:dyDescent="0.25">
      <c r="M8450" s="8"/>
      <c r="N8450" s="124"/>
      <c r="O8450" s="124"/>
      <c r="P8450" s="124"/>
      <c r="Q8450" s="124"/>
      <c r="R8450" s="124"/>
      <c r="S8450" s="124"/>
    </row>
    <row r="8451" spans="13:19" x14ac:dyDescent="0.25">
      <c r="M8451" s="8"/>
      <c r="N8451" s="124"/>
      <c r="O8451" s="124"/>
      <c r="P8451" s="124"/>
      <c r="Q8451" s="124"/>
      <c r="R8451" s="124"/>
      <c r="S8451" s="124"/>
    </row>
    <row r="8452" spans="13:19" x14ac:dyDescent="0.25">
      <c r="M8452" s="8"/>
      <c r="N8452" s="124"/>
      <c r="O8452" s="124"/>
      <c r="P8452" s="124"/>
      <c r="Q8452" s="124"/>
      <c r="R8452" s="124"/>
      <c r="S8452" s="124"/>
    </row>
    <row r="8453" spans="13:19" x14ac:dyDescent="0.25">
      <c r="M8453" s="8"/>
      <c r="N8453" s="124"/>
      <c r="O8453" s="124"/>
      <c r="P8453" s="124"/>
      <c r="Q8453" s="124"/>
      <c r="R8453" s="124"/>
      <c r="S8453" s="124"/>
    </row>
    <row r="8454" spans="13:19" x14ac:dyDescent="0.25">
      <c r="M8454" s="8"/>
      <c r="N8454" s="124"/>
      <c r="O8454" s="124"/>
      <c r="P8454" s="124"/>
      <c r="Q8454" s="124"/>
      <c r="R8454" s="124"/>
      <c r="S8454" s="124"/>
    </row>
    <row r="8455" spans="13:19" x14ac:dyDescent="0.25">
      <c r="M8455" s="8"/>
      <c r="N8455" s="124"/>
      <c r="O8455" s="124"/>
      <c r="P8455" s="124"/>
      <c r="Q8455" s="124"/>
      <c r="R8455" s="124"/>
      <c r="S8455" s="124"/>
    </row>
    <row r="8456" spans="13:19" x14ac:dyDescent="0.25">
      <c r="M8456" s="8"/>
      <c r="N8456" s="124"/>
      <c r="O8456" s="124"/>
      <c r="P8456" s="124"/>
      <c r="Q8456" s="124"/>
      <c r="R8456" s="124"/>
      <c r="S8456" s="124"/>
    </row>
    <row r="8457" spans="13:19" x14ac:dyDescent="0.25">
      <c r="M8457" s="8"/>
      <c r="N8457" s="124"/>
      <c r="O8457" s="124"/>
      <c r="P8457" s="124"/>
      <c r="Q8457" s="124"/>
      <c r="R8457" s="124"/>
      <c r="S8457" s="124"/>
    </row>
    <row r="8458" spans="13:19" x14ac:dyDescent="0.25">
      <c r="M8458" s="8"/>
      <c r="N8458" s="124"/>
      <c r="O8458" s="124"/>
      <c r="P8458" s="124"/>
      <c r="Q8458" s="124"/>
      <c r="R8458" s="124"/>
      <c r="S8458" s="124"/>
    </row>
    <row r="8459" spans="13:19" x14ac:dyDescent="0.25">
      <c r="M8459" s="8"/>
      <c r="N8459" s="124"/>
      <c r="O8459" s="124"/>
      <c r="P8459" s="124"/>
      <c r="Q8459" s="124"/>
      <c r="R8459" s="124"/>
      <c r="S8459" s="124"/>
    </row>
    <row r="8460" spans="13:19" x14ac:dyDescent="0.25">
      <c r="M8460" s="8"/>
      <c r="N8460" s="124"/>
      <c r="O8460" s="124"/>
      <c r="P8460" s="124"/>
      <c r="Q8460" s="124"/>
      <c r="R8460" s="124"/>
      <c r="S8460" s="124"/>
    </row>
    <row r="8461" spans="13:19" x14ac:dyDescent="0.25">
      <c r="M8461" s="8"/>
      <c r="N8461" s="124"/>
      <c r="O8461" s="124"/>
      <c r="P8461" s="124"/>
      <c r="Q8461" s="124"/>
      <c r="R8461" s="124"/>
      <c r="S8461" s="124"/>
    </row>
    <row r="8462" spans="13:19" x14ac:dyDescent="0.25">
      <c r="M8462" s="8"/>
      <c r="N8462" s="124"/>
      <c r="O8462" s="124"/>
      <c r="P8462" s="124"/>
      <c r="Q8462" s="124"/>
      <c r="R8462" s="124"/>
      <c r="S8462" s="124"/>
    </row>
    <row r="8463" spans="13:19" x14ac:dyDescent="0.25">
      <c r="M8463" s="8"/>
      <c r="N8463" s="124"/>
      <c r="O8463" s="124"/>
      <c r="P8463" s="124"/>
      <c r="Q8463" s="124"/>
      <c r="R8463" s="124"/>
      <c r="S8463" s="124"/>
    </row>
    <row r="8464" spans="13:19" x14ac:dyDescent="0.25">
      <c r="M8464" s="8"/>
      <c r="N8464" s="124"/>
      <c r="O8464" s="124"/>
      <c r="P8464" s="124"/>
      <c r="Q8464" s="124"/>
      <c r="R8464" s="124"/>
      <c r="S8464" s="124"/>
    </row>
    <row r="8465" spans="13:19" x14ac:dyDescent="0.25">
      <c r="M8465" s="8"/>
      <c r="N8465" s="124"/>
      <c r="O8465" s="124"/>
      <c r="P8465" s="124"/>
      <c r="Q8465" s="124"/>
      <c r="R8465" s="124"/>
      <c r="S8465" s="124"/>
    </row>
    <row r="8466" spans="13:19" x14ac:dyDescent="0.25">
      <c r="M8466" s="8"/>
      <c r="N8466" s="124"/>
      <c r="O8466" s="124"/>
      <c r="P8466" s="124"/>
      <c r="Q8466" s="124"/>
      <c r="R8466" s="124"/>
      <c r="S8466" s="124"/>
    </row>
    <row r="8467" spans="13:19" x14ac:dyDescent="0.25">
      <c r="M8467" s="8"/>
      <c r="N8467" s="124"/>
      <c r="O8467" s="124"/>
      <c r="P8467" s="124"/>
      <c r="Q8467" s="124"/>
      <c r="R8467" s="124"/>
      <c r="S8467" s="124"/>
    </row>
    <row r="8468" spans="13:19" x14ac:dyDescent="0.25">
      <c r="M8468" s="8"/>
      <c r="N8468" s="124"/>
      <c r="O8468" s="124"/>
      <c r="P8468" s="124"/>
      <c r="Q8468" s="124"/>
      <c r="R8468" s="124"/>
      <c r="S8468" s="124"/>
    </row>
    <row r="8469" spans="13:19" x14ac:dyDescent="0.25">
      <c r="M8469" s="8"/>
      <c r="N8469" s="124"/>
      <c r="O8469" s="124"/>
      <c r="P8469" s="124"/>
      <c r="Q8469" s="124"/>
      <c r="R8469" s="124"/>
      <c r="S8469" s="124"/>
    </row>
    <row r="8470" spans="13:19" x14ac:dyDescent="0.25">
      <c r="M8470" s="8"/>
      <c r="N8470" s="124"/>
      <c r="O8470" s="124"/>
      <c r="P8470" s="124"/>
      <c r="Q8470" s="124"/>
      <c r="R8470" s="124"/>
      <c r="S8470" s="124"/>
    </row>
    <row r="8471" spans="13:19" x14ac:dyDescent="0.25">
      <c r="M8471" s="8"/>
      <c r="N8471" s="124"/>
      <c r="O8471" s="124"/>
      <c r="P8471" s="124"/>
      <c r="Q8471" s="124"/>
      <c r="R8471" s="124"/>
      <c r="S8471" s="124"/>
    </row>
    <row r="8472" spans="13:19" x14ac:dyDescent="0.25">
      <c r="M8472" s="8"/>
      <c r="N8472" s="124"/>
      <c r="O8472" s="124"/>
      <c r="P8472" s="124"/>
      <c r="Q8472" s="124"/>
      <c r="R8472" s="124"/>
      <c r="S8472" s="124"/>
    </row>
    <row r="8473" spans="13:19" x14ac:dyDescent="0.25">
      <c r="M8473" s="8"/>
      <c r="N8473" s="124"/>
      <c r="O8473" s="124"/>
      <c r="P8473" s="124"/>
      <c r="Q8473" s="124"/>
      <c r="R8473" s="124"/>
      <c r="S8473" s="124"/>
    </row>
    <row r="8474" spans="13:19" x14ac:dyDescent="0.25">
      <c r="M8474" s="8"/>
      <c r="N8474" s="124"/>
      <c r="O8474" s="124"/>
      <c r="P8474" s="124"/>
      <c r="Q8474" s="124"/>
      <c r="R8474" s="124"/>
      <c r="S8474" s="124"/>
    </row>
    <row r="8475" spans="13:19" x14ac:dyDescent="0.25">
      <c r="M8475" s="8"/>
      <c r="N8475" s="124"/>
      <c r="O8475" s="124"/>
      <c r="P8475" s="124"/>
      <c r="Q8475" s="124"/>
      <c r="R8475" s="124"/>
      <c r="S8475" s="124"/>
    </row>
    <row r="8476" spans="13:19" x14ac:dyDescent="0.25">
      <c r="M8476" s="8"/>
      <c r="N8476" s="124"/>
      <c r="O8476" s="124"/>
      <c r="P8476" s="124"/>
      <c r="Q8476" s="124"/>
      <c r="R8476" s="124"/>
      <c r="S8476" s="124"/>
    </row>
    <row r="8477" spans="13:19" x14ac:dyDescent="0.25">
      <c r="M8477" s="8"/>
      <c r="N8477" s="124"/>
      <c r="O8477" s="124"/>
      <c r="P8477" s="124"/>
      <c r="Q8477" s="124"/>
      <c r="R8477" s="124"/>
      <c r="S8477" s="124"/>
    </row>
    <row r="8478" spans="13:19" x14ac:dyDescent="0.25">
      <c r="M8478" s="8"/>
      <c r="N8478" s="124"/>
      <c r="O8478" s="124"/>
      <c r="P8478" s="124"/>
      <c r="Q8478" s="124"/>
      <c r="R8478" s="124"/>
      <c r="S8478" s="124"/>
    </row>
    <row r="8479" spans="13:19" x14ac:dyDescent="0.25">
      <c r="M8479" s="8"/>
      <c r="N8479" s="124"/>
      <c r="O8479" s="124"/>
      <c r="P8479" s="124"/>
      <c r="Q8479" s="124"/>
      <c r="R8479" s="124"/>
      <c r="S8479" s="124"/>
    </row>
    <row r="8480" spans="13:19" x14ac:dyDescent="0.25">
      <c r="M8480" s="8"/>
      <c r="N8480" s="124"/>
      <c r="O8480" s="124"/>
      <c r="P8480" s="124"/>
      <c r="Q8480" s="124"/>
      <c r="R8480" s="124"/>
      <c r="S8480" s="124"/>
    </row>
    <row r="8481" spans="13:19" x14ac:dyDescent="0.25">
      <c r="M8481" s="8"/>
      <c r="N8481" s="124"/>
      <c r="O8481" s="124"/>
      <c r="P8481" s="124"/>
      <c r="Q8481" s="124"/>
      <c r="R8481" s="124"/>
      <c r="S8481" s="124"/>
    </row>
    <row r="8482" spans="13:19" x14ac:dyDescent="0.25">
      <c r="M8482" s="8"/>
      <c r="N8482" s="124"/>
      <c r="O8482" s="124"/>
      <c r="P8482" s="124"/>
      <c r="Q8482" s="124"/>
      <c r="R8482" s="124"/>
      <c r="S8482" s="124"/>
    </row>
    <row r="8483" spans="13:19" x14ac:dyDescent="0.25">
      <c r="M8483" s="8"/>
      <c r="N8483" s="124"/>
      <c r="O8483" s="124"/>
      <c r="P8483" s="124"/>
      <c r="Q8483" s="124"/>
      <c r="R8483" s="124"/>
      <c r="S8483" s="124"/>
    </row>
    <row r="8484" spans="13:19" x14ac:dyDescent="0.25">
      <c r="M8484" s="8"/>
      <c r="N8484" s="124"/>
      <c r="O8484" s="124"/>
      <c r="P8484" s="124"/>
      <c r="Q8484" s="124"/>
      <c r="R8484" s="124"/>
      <c r="S8484" s="124"/>
    </row>
    <row r="8485" spans="13:19" x14ac:dyDescent="0.25">
      <c r="M8485" s="8"/>
      <c r="N8485" s="124"/>
      <c r="O8485" s="124"/>
      <c r="P8485" s="124"/>
      <c r="Q8485" s="124"/>
      <c r="R8485" s="124"/>
      <c r="S8485" s="124"/>
    </row>
    <row r="8486" spans="13:19" x14ac:dyDescent="0.25">
      <c r="M8486" s="8"/>
      <c r="N8486" s="124"/>
      <c r="O8486" s="124"/>
      <c r="P8486" s="124"/>
      <c r="Q8486" s="124"/>
      <c r="R8486" s="124"/>
      <c r="S8486" s="124"/>
    </row>
    <row r="8487" spans="13:19" x14ac:dyDescent="0.25">
      <c r="M8487" s="8"/>
      <c r="N8487" s="124"/>
      <c r="O8487" s="124"/>
      <c r="P8487" s="124"/>
      <c r="Q8487" s="124"/>
      <c r="R8487" s="124"/>
      <c r="S8487" s="124"/>
    </row>
    <row r="8488" spans="13:19" x14ac:dyDescent="0.25">
      <c r="M8488" s="8"/>
      <c r="N8488" s="124"/>
      <c r="O8488" s="124"/>
      <c r="P8488" s="124"/>
      <c r="Q8488" s="124"/>
      <c r="R8488" s="124"/>
      <c r="S8488" s="124"/>
    </row>
    <row r="8489" spans="13:19" x14ac:dyDescent="0.25">
      <c r="M8489" s="8"/>
      <c r="N8489" s="124"/>
      <c r="O8489" s="124"/>
      <c r="P8489" s="124"/>
      <c r="Q8489" s="124"/>
      <c r="R8489" s="124"/>
      <c r="S8489" s="124"/>
    </row>
    <row r="8490" spans="13:19" x14ac:dyDescent="0.25">
      <c r="M8490" s="8"/>
      <c r="N8490" s="124"/>
      <c r="O8490" s="124"/>
      <c r="P8490" s="124"/>
      <c r="Q8490" s="124"/>
      <c r="R8490" s="124"/>
      <c r="S8490" s="124"/>
    </row>
    <row r="8491" spans="13:19" x14ac:dyDescent="0.25">
      <c r="M8491" s="8"/>
      <c r="N8491" s="124"/>
      <c r="O8491" s="124"/>
      <c r="P8491" s="124"/>
      <c r="Q8491" s="124"/>
      <c r="R8491" s="124"/>
      <c r="S8491" s="124"/>
    </row>
    <row r="8492" spans="13:19" x14ac:dyDescent="0.25">
      <c r="M8492" s="8"/>
      <c r="N8492" s="124"/>
      <c r="O8492" s="124"/>
      <c r="P8492" s="124"/>
      <c r="Q8492" s="124"/>
      <c r="R8492" s="124"/>
      <c r="S8492" s="124"/>
    </row>
    <row r="8493" spans="13:19" x14ac:dyDescent="0.25">
      <c r="M8493" s="8"/>
      <c r="N8493" s="124"/>
      <c r="O8493" s="124"/>
      <c r="P8493" s="124"/>
      <c r="Q8493" s="124"/>
      <c r="R8493" s="124"/>
      <c r="S8493" s="124"/>
    </row>
    <row r="8494" spans="13:19" x14ac:dyDescent="0.25">
      <c r="M8494" s="8"/>
      <c r="N8494" s="124"/>
      <c r="O8494" s="124"/>
      <c r="P8494" s="124"/>
      <c r="Q8494" s="124"/>
      <c r="R8494" s="124"/>
      <c r="S8494" s="124"/>
    </row>
    <row r="8495" spans="13:19" x14ac:dyDescent="0.25">
      <c r="M8495" s="8"/>
      <c r="N8495" s="124"/>
      <c r="O8495" s="124"/>
      <c r="P8495" s="124"/>
      <c r="Q8495" s="124"/>
      <c r="R8495" s="124"/>
      <c r="S8495" s="124"/>
    </row>
    <row r="8496" spans="13:19" x14ac:dyDescent="0.25">
      <c r="M8496" s="8"/>
      <c r="N8496" s="124"/>
      <c r="O8496" s="124"/>
      <c r="P8496" s="124"/>
      <c r="Q8496" s="124"/>
      <c r="R8496" s="124"/>
      <c r="S8496" s="124"/>
    </row>
    <row r="8497" spans="13:19" x14ac:dyDescent="0.25">
      <c r="M8497" s="8"/>
      <c r="N8497" s="124"/>
      <c r="O8497" s="124"/>
      <c r="P8497" s="124"/>
      <c r="Q8497" s="124"/>
      <c r="R8497" s="124"/>
      <c r="S8497" s="124"/>
    </row>
    <row r="8498" spans="13:19" x14ac:dyDescent="0.25">
      <c r="M8498" s="8"/>
      <c r="N8498" s="124"/>
      <c r="O8498" s="124"/>
      <c r="P8498" s="124"/>
      <c r="Q8498" s="124"/>
      <c r="R8498" s="124"/>
      <c r="S8498" s="124"/>
    </row>
    <row r="8499" spans="13:19" x14ac:dyDescent="0.25">
      <c r="M8499" s="8"/>
      <c r="N8499" s="124"/>
      <c r="O8499" s="124"/>
      <c r="P8499" s="124"/>
      <c r="Q8499" s="124"/>
      <c r="R8499" s="124"/>
      <c r="S8499" s="124"/>
    </row>
    <row r="8500" spans="13:19" x14ac:dyDescent="0.25">
      <c r="M8500" s="8"/>
      <c r="N8500" s="124"/>
      <c r="O8500" s="124"/>
      <c r="P8500" s="124"/>
      <c r="Q8500" s="124"/>
      <c r="R8500" s="124"/>
      <c r="S8500" s="124"/>
    </row>
    <row r="8501" spans="13:19" x14ac:dyDescent="0.25">
      <c r="M8501" s="8"/>
      <c r="N8501" s="124"/>
      <c r="O8501" s="124"/>
      <c r="P8501" s="124"/>
      <c r="Q8501" s="124"/>
      <c r="R8501" s="124"/>
      <c r="S8501" s="124"/>
    </row>
    <row r="8502" spans="13:19" x14ac:dyDescent="0.25">
      <c r="M8502" s="8"/>
      <c r="N8502" s="124"/>
      <c r="O8502" s="124"/>
      <c r="P8502" s="124"/>
      <c r="Q8502" s="124"/>
      <c r="R8502" s="124"/>
      <c r="S8502" s="124"/>
    </row>
    <row r="8503" spans="13:19" x14ac:dyDescent="0.25">
      <c r="M8503" s="8"/>
      <c r="N8503" s="124"/>
      <c r="O8503" s="124"/>
      <c r="P8503" s="124"/>
      <c r="Q8503" s="124"/>
      <c r="R8503" s="124"/>
      <c r="S8503" s="124"/>
    </row>
    <row r="8504" spans="13:19" x14ac:dyDescent="0.25">
      <c r="M8504" s="8"/>
      <c r="N8504" s="124"/>
      <c r="O8504" s="124"/>
      <c r="P8504" s="124"/>
      <c r="Q8504" s="124"/>
      <c r="R8504" s="124"/>
      <c r="S8504" s="124"/>
    </row>
    <row r="8505" spans="13:19" x14ac:dyDescent="0.25">
      <c r="M8505" s="8"/>
      <c r="N8505" s="124"/>
      <c r="O8505" s="124"/>
      <c r="P8505" s="124"/>
      <c r="Q8505" s="124"/>
      <c r="R8505" s="124"/>
      <c r="S8505" s="124"/>
    </row>
    <row r="8506" spans="13:19" x14ac:dyDescent="0.25">
      <c r="M8506" s="8"/>
      <c r="N8506" s="124"/>
      <c r="O8506" s="124"/>
      <c r="P8506" s="124"/>
      <c r="Q8506" s="124"/>
      <c r="R8506" s="124"/>
      <c r="S8506" s="124"/>
    </row>
    <row r="8507" spans="13:19" x14ac:dyDescent="0.25">
      <c r="M8507" s="8"/>
      <c r="N8507" s="124"/>
      <c r="O8507" s="124"/>
      <c r="P8507" s="124"/>
      <c r="Q8507" s="124"/>
      <c r="R8507" s="124"/>
      <c r="S8507" s="124"/>
    </row>
    <row r="8508" spans="13:19" x14ac:dyDescent="0.25">
      <c r="M8508" s="8"/>
      <c r="N8508" s="124"/>
      <c r="O8508" s="124"/>
      <c r="P8508" s="124"/>
      <c r="Q8508" s="124"/>
      <c r="R8508" s="124"/>
      <c r="S8508" s="124"/>
    </row>
    <row r="8509" spans="13:19" x14ac:dyDescent="0.25">
      <c r="M8509" s="8"/>
      <c r="N8509" s="124"/>
      <c r="O8509" s="124"/>
      <c r="P8509" s="124"/>
      <c r="Q8509" s="124"/>
      <c r="R8509" s="124"/>
      <c r="S8509" s="124"/>
    </row>
    <row r="8510" spans="13:19" x14ac:dyDescent="0.25">
      <c r="M8510" s="8"/>
      <c r="N8510" s="124"/>
      <c r="O8510" s="124"/>
      <c r="P8510" s="124"/>
      <c r="Q8510" s="124"/>
      <c r="R8510" s="124"/>
      <c r="S8510" s="124"/>
    </row>
    <row r="8511" spans="13:19" x14ac:dyDescent="0.25">
      <c r="M8511" s="8"/>
      <c r="N8511" s="124"/>
      <c r="O8511" s="124"/>
      <c r="P8511" s="124"/>
      <c r="Q8511" s="124"/>
      <c r="R8511" s="124"/>
      <c r="S8511" s="124"/>
    </row>
    <row r="8512" spans="13:19" x14ac:dyDescent="0.25">
      <c r="M8512" s="8"/>
      <c r="N8512" s="124"/>
      <c r="O8512" s="124"/>
      <c r="P8512" s="124"/>
      <c r="Q8512" s="124"/>
      <c r="R8512" s="124"/>
      <c r="S8512" s="124"/>
    </row>
    <row r="8513" spans="13:19" x14ac:dyDescent="0.25">
      <c r="M8513" s="8"/>
      <c r="N8513" s="124"/>
      <c r="O8513" s="124"/>
      <c r="P8513" s="124"/>
      <c r="Q8513" s="124"/>
      <c r="R8513" s="124"/>
      <c r="S8513" s="124"/>
    </row>
    <row r="8514" spans="13:19" x14ac:dyDescent="0.25">
      <c r="M8514" s="8"/>
      <c r="N8514" s="124"/>
      <c r="O8514" s="124"/>
      <c r="P8514" s="124"/>
      <c r="Q8514" s="124"/>
      <c r="R8514" s="124"/>
      <c r="S8514" s="124"/>
    </row>
    <row r="8515" spans="13:19" x14ac:dyDescent="0.25">
      <c r="M8515" s="8"/>
      <c r="N8515" s="124"/>
      <c r="O8515" s="124"/>
      <c r="P8515" s="124"/>
      <c r="Q8515" s="124"/>
      <c r="R8515" s="124"/>
      <c r="S8515" s="124"/>
    </row>
    <row r="8516" spans="13:19" x14ac:dyDescent="0.25">
      <c r="M8516" s="8"/>
      <c r="N8516" s="124"/>
      <c r="O8516" s="124"/>
      <c r="P8516" s="124"/>
      <c r="Q8516" s="124"/>
      <c r="R8516" s="124"/>
      <c r="S8516" s="124"/>
    </row>
    <row r="8517" spans="13:19" x14ac:dyDescent="0.25">
      <c r="M8517" s="8"/>
      <c r="N8517" s="124"/>
      <c r="O8517" s="124"/>
      <c r="P8517" s="124"/>
      <c r="Q8517" s="124"/>
      <c r="R8517" s="124"/>
      <c r="S8517" s="124"/>
    </row>
    <row r="8518" spans="13:19" x14ac:dyDescent="0.25">
      <c r="M8518" s="8"/>
      <c r="N8518" s="124"/>
      <c r="O8518" s="124"/>
      <c r="P8518" s="124"/>
      <c r="Q8518" s="124"/>
      <c r="R8518" s="124"/>
      <c r="S8518" s="124"/>
    </row>
    <row r="8519" spans="13:19" x14ac:dyDescent="0.25">
      <c r="M8519" s="8"/>
      <c r="N8519" s="124"/>
      <c r="O8519" s="124"/>
      <c r="P8519" s="124"/>
      <c r="Q8519" s="124"/>
      <c r="R8519" s="124"/>
      <c r="S8519" s="124"/>
    </row>
    <row r="8520" spans="13:19" x14ac:dyDescent="0.25">
      <c r="M8520" s="8"/>
      <c r="N8520" s="124"/>
      <c r="O8520" s="124"/>
      <c r="P8520" s="124"/>
      <c r="Q8520" s="124"/>
      <c r="R8520" s="124"/>
      <c r="S8520" s="124"/>
    </row>
    <row r="8521" spans="13:19" x14ac:dyDescent="0.25">
      <c r="M8521" s="8"/>
      <c r="N8521" s="124"/>
      <c r="O8521" s="124"/>
      <c r="P8521" s="124"/>
      <c r="Q8521" s="124"/>
      <c r="R8521" s="124"/>
      <c r="S8521" s="124"/>
    </row>
    <row r="8522" spans="13:19" x14ac:dyDescent="0.25">
      <c r="M8522" s="8"/>
      <c r="N8522" s="124"/>
      <c r="O8522" s="124"/>
      <c r="P8522" s="124"/>
      <c r="Q8522" s="124"/>
      <c r="R8522" s="124"/>
      <c r="S8522" s="124"/>
    </row>
    <row r="8523" spans="13:19" x14ac:dyDescent="0.25">
      <c r="M8523" s="8"/>
      <c r="N8523" s="124"/>
      <c r="O8523" s="124"/>
      <c r="P8523" s="124"/>
      <c r="Q8523" s="124"/>
      <c r="R8523" s="124"/>
      <c r="S8523" s="124"/>
    </row>
    <row r="8524" spans="13:19" x14ac:dyDescent="0.25">
      <c r="M8524" s="8"/>
      <c r="N8524" s="124"/>
      <c r="O8524" s="124"/>
      <c r="P8524" s="124"/>
      <c r="Q8524" s="124"/>
      <c r="R8524" s="124"/>
      <c r="S8524" s="124"/>
    </row>
    <row r="8525" spans="13:19" x14ac:dyDescent="0.25">
      <c r="M8525" s="8"/>
      <c r="N8525" s="124"/>
      <c r="O8525" s="124"/>
      <c r="P8525" s="124"/>
      <c r="Q8525" s="124"/>
      <c r="R8525" s="124"/>
      <c r="S8525" s="124"/>
    </row>
    <row r="8526" spans="13:19" x14ac:dyDescent="0.25">
      <c r="M8526" s="8"/>
      <c r="N8526" s="124"/>
      <c r="O8526" s="124"/>
      <c r="P8526" s="124"/>
      <c r="Q8526" s="124"/>
      <c r="R8526" s="124"/>
      <c r="S8526" s="124"/>
    </row>
    <row r="8527" spans="13:19" x14ac:dyDescent="0.25">
      <c r="M8527" s="8"/>
      <c r="N8527" s="124"/>
      <c r="O8527" s="124"/>
      <c r="P8527" s="124"/>
      <c r="Q8527" s="124"/>
      <c r="R8527" s="124"/>
      <c r="S8527" s="124"/>
    </row>
    <row r="8528" spans="13:19" x14ac:dyDescent="0.25">
      <c r="M8528" s="8"/>
      <c r="N8528" s="124"/>
      <c r="O8528" s="124"/>
      <c r="P8528" s="124"/>
      <c r="Q8528" s="124"/>
      <c r="R8528" s="124"/>
      <c r="S8528" s="124"/>
    </row>
    <row r="8529" spans="13:19" x14ac:dyDescent="0.25">
      <c r="M8529" s="8"/>
      <c r="N8529" s="124"/>
      <c r="O8529" s="124"/>
      <c r="P8529" s="124"/>
      <c r="Q8529" s="124"/>
      <c r="R8529" s="124"/>
      <c r="S8529" s="124"/>
    </row>
    <row r="8530" spans="13:19" x14ac:dyDescent="0.25">
      <c r="M8530" s="8"/>
      <c r="N8530" s="124"/>
      <c r="O8530" s="124"/>
      <c r="P8530" s="124"/>
      <c r="Q8530" s="124"/>
      <c r="R8530" s="124"/>
      <c r="S8530" s="124"/>
    </row>
    <row r="8531" spans="13:19" x14ac:dyDescent="0.25">
      <c r="M8531" s="8"/>
      <c r="N8531" s="124"/>
      <c r="O8531" s="124"/>
      <c r="P8531" s="124"/>
      <c r="Q8531" s="124"/>
      <c r="R8531" s="124"/>
      <c r="S8531" s="124"/>
    </row>
    <row r="8532" spans="13:19" x14ac:dyDescent="0.25">
      <c r="M8532" s="8"/>
      <c r="N8532" s="124"/>
      <c r="O8532" s="124"/>
      <c r="P8532" s="124"/>
      <c r="Q8532" s="124"/>
      <c r="R8532" s="124"/>
      <c r="S8532" s="124"/>
    </row>
    <row r="8533" spans="13:19" x14ac:dyDescent="0.25">
      <c r="M8533" s="8"/>
      <c r="N8533" s="124"/>
      <c r="O8533" s="124"/>
      <c r="P8533" s="124"/>
      <c r="Q8533" s="124"/>
      <c r="R8533" s="124"/>
      <c r="S8533" s="124"/>
    </row>
    <row r="8534" spans="13:19" x14ac:dyDescent="0.25">
      <c r="M8534" s="8"/>
      <c r="N8534" s="124"/>
      <c r="O8534" s="124"/>
      <c r="P8534" s="124"/>
      <c r="Q8534" s="124"/>
      <c r="R8534" s="124"/>
      <c r="S8534" s="124"/>
    </row>
    <row r="8535" spans="13:19" x14ac:dyDescent="0.25">
      <c r="M8535" s="8"/>
      <c r="N8535" s="124"/>
      <c r="O8535" s="124"/>
      <c r="P8535" s="124"/>
      <c r="Q8535" s="124"/>
      <c r="R8535" s="124"/>
      <c r="S8535" s="124"/>
    </row>
    <row r="8536" spans="13:19" x14ac:dyDescent="0.25">
      <c r="M8536" s="8"/>
      <c r="N8536" s="124"/>
      <c r="O8536" s="124"/>
      <c r="P8536" s="124"/>
      <c r="Q8536" s="124"/>
      <c r="R8536" s="124"/>
      <c r="S8536" s="124"/>
    </row>
    <row r="8537" spans="13:19" x14ac:dyDescent="0.25">
      <c r="M8537" s="8"/>
      <c r="N8537" s="124"/>
      <c r="O8537" s="124"/>
      <c r="P8537" s="124"/>
      <c r="Q8537" s="124"/>
      <c r="R8537" s="124"/>
      <c r="S8537" s="124"/>
    </row>
    <row r="8538" spans="13:19" x14ac:dyDescent="0.25">
      <c r="M8538" s="8"/>
      <c r="N8538" s="124"/>
      <c r="O8538" s="124"/>
      <c r="P8538" s="124"/>
      <c r="Q8538" s="124"/>
      <c r="R8538" s="124"/>
      <c r="S8538" s="124"/>
    </row>
    <row r="8539" spans="13:19" x14ac:dyDescent="0.25">
      <c r="M8539" s="8"/>
      <c r="N8539" s="124"/>
      <c r="O8539" s="124"/>
      <c r="P8539" s="124"/>
      <c r="Q8539" s="124"/>
      <c r="R8539" s="124"/>
      <c r="S8539" s="124"/>
    </row>
    <row r="8540" spans="13:19" x14ac:dyDescent="0.25">
      <c r="M8540" s="8"/>
      <c r="N8540" s="124"/>
      <c r="O8540" s="124"/>
      <c r="P8540" s="124"/>
      <c r="Q8540" s="124"/>
      <c r="R8540" s="124"/>
      <c r="S8540" s="124"/>
    </row>
    <row r="8541" spans="13:19" x14ac:dyDescent="0.25">
      <c r="M8541" s="8"/>
      <c r="N8541" s="124"/>
      <c r="O8541" s="124"/>
      <c r="P8541" s="124"/>
      <c r="Q8541" s="124"/>
      <c r="R8541" s="124"/>
      <c r="S8541" s="124"/>
    </row>
    <row r="8542" spans="13:19" x14ac:dyDescent="0.25">
      <c r="M8542" s="8"/>
      <c r="N8542" s="124"/>
      <c r="O8542" s="124"/>
      <c r="P8542" s="124"/>
      <c r="Q8542" s="124"/>
      <c r="R8542" s="124"/>
      <c r="S8542" s="124"/>
    </row>
    <row r="8543" spans="13:19" x14ac:dyDescent="0.25">
      <c r="M8543" s="8"/>
      <c r="N8543" s="124"/>
      <c r="O8543" s="124"/>
      <c r="P8543" s="124"/>
      <c r="Q8543" s="124"/>
      <c r="R8543" s="124"/>
      <c r="S8543" s="124"/>
    </row>
    <row r="8544" spans="13:19" x14ac:dyDescent="0.25">
      <c r="M8544" s="8"/>
      <c r="N8544" s="124"/>
      <c r="O8544" s="124"/>
      <c r="P8544" s="124"/>
      <c r="Q8544" s="124"/>
      <c r="R8544" s="124"/>
      <c r="S8544" s="124"/>
    </row>
    <row r="8545" spans="13:19" x14ac:dyDescent="0.25">
      <c r="M8545" s="8"/>
      <c r="N8545" s="124"/>
      <c r="O8545" s="124"/>
      <c r="P8545" s="124"/>
      <c r="Q8545" s="124"/>
      <c r="R8545" s="124"/>
      <c r="S8545" s="124"/>
    </row>
    <row r="8546" spans="13:19" x14ac:dyDescent="0.25">
      <c r="M8546" s="8"/>
      <c r="N8546" s="124"/>
      <c r="O8546" s="124"/>
      <c r="P8546" s="124"/>
      <c r="Q8546" s="124"/>
      <c r="R8546" s="124"/>
      <c r="S8546" s="124"/>
    </row>
    <row r="8547" spans="13:19" x14ac:dyDescent="0.25">
      <c r="M8547" s="8"/>
      <c r="N8547" s="124"/>
      <c r="O8547" s="124"/>
      <c r="P8547" s="124"/>
      <c r="Q8547" s="124"/>
      <c r="R8547" s="124"/>
      <c r="S8547" s="124"/>
    </row>
    <row r="8548" spans="13:19" x14ac:dyDescent="0.25">
      <c r="M8548" s="8"/>
      <c r="N8548" s="124"/>
      <c r="O8548" s="124"/>
      <c r="P8548" s="124"/>
      <c r="Q8548" s="124"/>
      <c r="R8548" s="124"/>
      <c r="S8548" s="124"/>
    </row>
    <row r="8549" spans="13:19" x14ac:dyDescent="0.25">
      <c r="M8549" s="8"/>
      <c r="N8549" s="124"/>
      <c r="O8549" s="124"/>
      <c r="P8549" s="124"/>
      <c r="Q8549" s="124"/>
      <c r="R8549" s="124"/>
      <c r="S8549" s="124"/>
    </row>
    <row r="8550" spans="13:19" x14ac:dyDescent="0.25">
      <c r="M8550" s="8"/>
      <c r="N8550" s="124"/>
      <c r="O8550" s="124"/>
      <c r="P8550" s="124"/>
      <c r="Q8550" s="124"/>
      <c r="R8550" s="124"/>
      <c r="S8550" s="124"/>
    </row>
    <row r="8551" spans="13:19" x14ac:dyDescent="0.25">
      <c r="M8551" s="8"/>
      <c r="N8551" s="124"/>
      <c r="O8551" s="124"/>
      <c r="P8551" s="124"/>
      <c r="Q8551" s="124"/>
      <c r="R8551" s="124"/>
      <c r="S8551" s="124"/>
    </row>
    <row r="8552" spans="13:19" x14ac:dyDescent="0.25">
      <c r="M8552" s="8"/>
      <c r="N8552" s="124"/>
      <c r="O8552" s="124"/>
      <c r="P8552" s="124"/>
      <c r="Q8552" s="124"/>
      <c r="R8552" s="124"/>
      <c r="S8552" s="124"/>
    </row>
    <row r="8553" spans="13:19" x14ac:dyDescent="0.25">
      <c r="M8553" s="8"/>
      <c r="N8553" s="124"/>
      <c r="O8553" s="124"/>
      <c r="P8553" s="124"/>
      <c r="Q8553" s="124"/>
      <c r="R8553" s="124"/>
      <c r="S8553" s="124"/>
    </row>
    <row r="8554" spans="13:19" x14ac:dyDescent="0.25">
      <c r="M8554" s="8"/>
      <c r="N8554" s="124"/>
      <c r="O8554" s="124"/>
      <c r="P8554" s="124"/>
      <c r="Q8554" s="124"/>
      <c r="R8554" s="124"/>
      <c r="S8554" s="124"/>
    </row>
    <row r="8555" spans="13:19" x14ac:dyDescent="0.25">
      <c r="M8555" s="8"/>
      <c r="N8555" s="124"/>
      <c r="O8555" s="124"/>
      <c r="P8555" s="124"/>
      <c r="Q8555" s="124"/>
      <c r="R8555" s="124"/>
      <c r="S8555" s="124"/>
    </row>
    <row r="8556" spans="13:19" x14ac:dyDescent="0.25">
      <c r="M8556" s="8"/>
      <c r="N8556" s="124"/>
      <c r="O8556" s="124"/>
      <c r="P8556" s="124"/>
      <c r="Q8556" s="124"/>
      <c r="R8556" s="124"/>
      <c r="S8556" s="124"/>
    </row>
    <row r="8557" spans="13:19" x14ac:dyDescent="0.25">
      <c r="M8557" s="8"/>
      <c r="N8557" s="124"/>
      <c r="O8557" s="124"/>
      <c r="P8557" s="124"/>
      <c r="Q8557" s="124"/>
      <c r="R8557" s="124"/>
      <c r="S8557" s="124"/>
    </row>
    <row r="8558" spans="13:19" x14ac:dyDescent="0.25">
      <c r="M8558" s="8"/>
      <c r="N8558" s="124"/>
      <c r="O8558" s="124"/>
      <c r="P8558" s="124"/>
      <c r="Q8558" s="124"/>
      <c r="R8558" s="124"/>
      <c r="S8558" s="124"/>
    </row>
    <row r="8559" spans="13:19" x14ac:dyDescent="0.25">
      <c r="M8559" s="8"/>
      <c r="N8559" s="124"/>
      <c r="O8559" s="124"/>
      <c r="P8559" s="124"/>
      <c r="Q8559" s="124"/>
      <c r="R8559" s="124"/>
      <c r="S8559" s="124"/>
    </row>
    <row r="8560" spans="13:19" x14ac:dyDescent="0.25">
      <c r="M8560" s="8"/>
      <c r="N8560" s="124"/>
      <c r="O8560" s="124"/>
      <c r="P8560" s="124"/>
      <c r="Q8560" s="124"/>
      <c r="R8560" s="124"/>
      <c r="S8560" s="124"/>
    </row>
    <row r="8561" spans="13:19" x14ac:dyDescent="0.25">
      <c r="M8561" s="8"/>
      <c r="N8561" s="124"/>
      <c r="O8561" s="124"/>
      <c r="P8561" s="124"/>
      <c r="Q8561" s="124"/>
      <c r="R8561" s="124"/>
      <c r="S8561" s="124"/>
    </row>
    <row r="8562" spans="13:19" x14ac:dyDescent="0.25">
      <c r="M8562" s="8"/>
      <c r="N8562" s="124"/>
      <c r="O8562" s="124"/>
      <c r="P8562" s="124"/>
      <c r="Q8562" s="124"/>
      <c r="R8562" s="124"/>
      <c r="S8562" s="124"/>
    </row>
    <row r="8563" spans="13:19" x14ac:dyDescent="0.25">
      <c r="M8563" s="8"/>
      <c r="N8563" s="124"/>
      <c r="O8563" s="124"/>
      <c r="P8563" s="124"/>
      <c r="Q8563" s="124"/>
      <c r="R8563" s="124"/>
      <c r="S8563" s="124"/>
    </row>
    <row r="8564" spans="13:19" x14ac:dyDescent="0.25">
      <c r="M8564" s="8"/>
      <c r="N8564" s="124"/>
      <c r="O8564" s="124"/>
      <c r="P8564" s="124"/>
      <c r="Q8564" s="124"/>
      <c r="R8564" s="124"/>
      <c r="S8564" s="124"/>
    </row>
    <row r="8565" spans="13:19" x14ac:dyDescent="0.25">
      <c r="M8565" s="8"/>
      <c r="N8565" s="124"/>
      <c r="O8565" s="124"/>
      <c r="P8565" s="124"/>
      <c r="Q8565" s="124"/>
      <c r="R8565" s="124"/>
      <c r="S8565" s="124"/>
    </row>
    <row r="8566" spans="13:19" x14ac:dyDescent="0.25">
      <c r="M8566" s="8"/>
      <c r="N8566" s="124"/>
      <c r="O8566" s="124"/>
      <c r="P8566" s="124"/>
      <c r="Q8566" s="124"/>
      <c r="R8566" s="124"/>
      <c r="S8566" s="124"/>
    </row>
    <row r="8567" spans="13:19" x14ac:dyDescent="0.25">
      <c r="M8567" s="8"/>
      <c r="N8567" s="124"/>
      <c r="O8567" s="124"/>
      <c r="P8567" s="124"/>
      <c r="Q8567" s="124"/>
      <c r="R8567" s="124"/>
      <c r="S8567" s="124"/>
    </row>
    <row r="8568" spans="13:19" x14ac:dyDescent="0.25">
      <c r="M8568" s="8"/>
      <c r="N8568" s="124"/>
      <c r="O8568" s="124"/>
      <c r="P8568" s="124"/>
      <c r="Q8568" s="124"/>
      <c r="R8568" s="124"/>
      <c r="S8568" s="124"/>
    </row>
    <row r="8569" spans="13:19" x14ac:dyDescent="0.25">
      <c r="M8569" s="8"/>
      <c r="N8569" s="124"/>
      <c r="O8569" s="124"/>
      <c r="P8569" s="124"/>
      <c r="Q8569" s="124"/>
      <c r="R8569" s="124"/>
      <c r="S8569" s="124"/>
    </row>
    <row r="8570" spans="13:19" x14ac:dyDescent="0.25">
      <c r="M8570" s="8"/>
      <c r="N8570" s="124"/>
      <c r="O8570" s="124"/>
      <c r="P8570" s="124"/>
      <c r="Q8570" s="124"/>
      <c r="R8570" s="124"/>
      <c r="S8570" s="124"/>
    </row>
    <row r="8571" spans="13:19" x14ac:dyDescent="0.25">
      <c r="M8571" s="8"/>
      <c r="N8571" s="124"/>
      <c r="O8571" s="124"/>
      <c r="P8571" s="124"/>
      <c r="Q8571" s="124"/>
      <c r="R8571" s="124"/>
      <c r="S8571" s="124"/>
    </row>
    <row r="8572" spans="13:19" x14ac:dyDescent="0.25">
      <c r="M8572" s="8"/>
      <c r="N8572" s="124"/>
      <c r="O8572" s="124"/>
      <c r="P8572" s="124"/>
      <c r="Q8572" s="124"/>
      <c r="R8572" s="124"/>
      <c r="S8572" s="124"/>
    </row>
    <row r="8573" spans="13:19" x14ac:dyDescent="0.25">
      <c r="M8573" s="8"/>
      <c r="N8573" s="124"/>
      <c r="O8573" s="124"/>
      <c r="P8573" s="124"/>
      <c r="Q8573" s="124"/>
      <c r="R8573" s="124"/>
      <c r="S8573" s="124"/>
    </row>
    <row r="8574" spans="13:19" x14ac:dyDescent="0.25">
      <c r="M8574" s="8"/>
      <c r="N8574" s="124"/>
      <c r="O8574" s="124"/>
      <c r="P8574" s="124"/>
      <c r="Q8574" s="124"/>
      <c r="R8574" s="124"/>
      <c r="S8574" s="124"/>
    </row>
    <row r="8575" spans="13:19" x14ac:dyDescent="0.25">
      <c r="M8575" s="8"/>
      <c r="N8575" s="124"/>
      <c r="O8575" s="124"/>
      <c r="P8575" s="124"/>
      <c r="Q8575" s="124"/>
      <c r="R8575" s="124"/>
      <c r="S8575" s="124"/>
    </row>
    <row r="8576" spans="13:19" x14ac:dyDescent="0.25">
      <c r="M8576" s="8"/>
      <c r="N8576" s="124"/>
      <c r="O8576" s="124"/>
      <c r="P8576" s="124"/>
      <c r="Q8576" s="124"/>
      <c r="R8576" s="124"/>
      <c r="S8576" s="124"/>
    </row>
    <row r="8577" spans="13:19" x14ac:dyDescent="0.25">
      <c r="M8577" s="8"/>
      <c r="N8577" s="124"/>
      <c r="O8577" s="124"/>
      <c r="P8577" s="124"/>
      <c r="Q8577" s="124"/>
      <c r="R8577" s="124"/>
      <c r="S8577" s="124"/>
    </row>
    <row r="8578" spans="13:19" x14ac:dyDescent="0.25">
      <c r="M8578" s="8"/>
      <c r="N8578" s="124"/>
      <c r="O8578" s="124"/>
      <c r="P8578" s="124"/>
      <c r="Q8578" s="124"/>
      <c r="R8578" s="124"/>
      <c r="S8578" s="124"/>
    </row>
    <row r="8579" spans="13:19" x14ac:dyDescent="0.25">
      <c r="M8579" s="8"/>
      <c r="N8579" s="124"/>
      <c r="O8579" s="124"/>
      <c r="P8579" s="124"/>
      <c r="Q8579" s="124"/>
      <c r="R8579" s="124"/>
      <c r="S8579" s="124"/>
    </row>
    <row r="8580" spans="13:19" x14ac:dyDescent="0.25">
      <c r="M8580" s="8"/>
      <c r="N8580" s="124"/>
      <c r="O8580" s="124"/>
      <c r="P8580" s="124"/>
      <c r="Q8580" s="124"/>
      <c r="R8580" s="124"/>
      <c r="S8580" s="124"/>
    </row>
    <row r="8581" spans="13:19" x14ac:dyDescent="0.25">
      <c r="M8581" s="8"/>
      <c r="N8581" s="124"/>
      <c r="O8581" s="124"/>
      <c r="P8581" s="124"/>
      <c r="Q8581" s="124"/>
      <c r="R8581" s="124"/>
      <c r="S8581" s="124"/>
    </row>
    <row r="8582" spans="13:19" x14ac:dyDescent="0.25">
      <c r="M8582" s="8"/>
      <c r="N8582" s="124"/>
      <c r="O8582" s="124"/>
      <c r="P8582" s="124"/>
      <c r="Q8582" s="124"/>
      <c r="R8582" s="124"/>
      <c r="S8582" s="124"/>
    </row>
    <row r="8583" spans="13:19" x14ac:dyDescent="0.25">
      <c r="M8583" s="8"/>
      <c r="N8583" s="124"/>
      <c r="O8583" s="124"/>
      <c r="P8583" s="124"/>
      <c r="Q8583" s="124"/>
      <c r="R8583" s="124"/>
      <c r="S8583" s="124"/>
    </row>
    <row r="8584" spans="13:19" x14ac:dyDescent="0.25">
      <c r="M8584" s="8"/>
      <c r="N8584" s="124"/>
      <c r="O8584" s="124"/>
      <c r="P8584" s="124"/>
      <c r="Q8584" s="124"/>
      <c r="R8584" s="124"/>
      <c r="S8584" s="124"/>
    </row>
    <row r="8585" spans="13:19" x14ac:dyDescent="0.25">
      <c r="M8585" s="8"/>
      <c r="N8585" s="124"/>
      <c r="O8585" s="124"/>
      <c r="P8585" s="124"/>
      <c r="Q8585" s="124"/>
      <c r="R8585" s="124"/>
      <c r="S8585" s="124"/>
    </row>
    <row r="8586" spans="13:19" x14ac:dyDescent="0.25">
      <c r="M8586" s="8"/>
      <c r="N8586" s="124"/>
      <c r="O8586" s="124"/>
      <c r="P8586" s="124"/>
      <c r="Q8586" s="124"/>
      <c r="R8586" s="124"/>
      <c r="S8586" s="124"/>
    </row>
    <row r="8587" spans="13:19" x14ac:dyDescent="0.25">
      <c r="M8587" s="8"/>
      <c r="N8587" s="124"/>
      <c r="O8587" s="124"/>
      <c r="P8587" s="124"/>
      <c r="Q8587" s="124"/>
      <c r="R8587" s="124"/>
      <c r="S8587" s="124"/>
    </row>
    <row r="8588" spans="13:19" x14ac:dyDescent="0.25">
      <c r="M8588" s="8"/>
      <c r="N8588" s="124"/>
      <c r="O8588" s="124"/>
      <c r="P8588" s="124"/>
      <c r="Q8588" s="124"/>
      <c r="R8588" s="124"/>
      <c r="S8588" s="124"/>
    </row>
    <row r="8589" spans="13:19" x14ac:dyDescent="0.25">
      <c r="M8589" s="8"/>
      <c r="N8589" s="124"/>
      <c r="O8589" s="124"/>
      <c r="P8589" s="124"/>
      <c r="Q8589" s="124"/>
      <c r="R8589" s="124"/>
      <c r="S8589" s="124"/>
    </row>
    <row r="8590" spans="13:19" x14ac:dyDescent="0.25">
      <c r="M8590" s="8"/>
      <c r="N8590" s="124"/>
      <c r="O8590" s="124"/>
      <c r="P8590" s="124"/>
      <c r="Q8590" s="124"/>
      <c r="R8590" s="124"/>
      <c r="S8590" s="124"/>
    </row>
    <row r="8591" spans="13:19" x14ac:dyDescent="0.25">
      <c r="M8591" s="8"/>
      <c r="N8591" s="124"/>
      <c r="O8591" s="124"/>
      <c r="P8591" s="124"/>
      <c r="Q8591" s="124"/>
      <c r="R8591" s="124"/>
      <c r="S8591" s="124"/>
    </row>
    <row r="8592" spans="13:19" x14ac:dyDescent="0.25">
      <c r="M8592" s="8"/>
      <c r="N8592" s="124"/>
      <c r="O8592" s="124"/>
      <c r="P8592" s="124"/>
      <c r="Q8592" s="124"/>
      <c r="R8592" s="124"/>
      <c r="S8592" s="124"/>
    </row>
    <row r="8593" spans="13:19" x14ac:dyDescent="0.25">
      <c r="M8593" s="8"/>
      <c r="N8593" s="124"/>
      <c r="O8593" s="124"/>
      <c r="P8593" s="124"/>
      <c r="Q8593" s="124"/>
      <c r="R8593" s="124"/>
      <c r="S8593" s="124"/>
    </row>
    <row r="8594" spans="13:19" x14ac:dyDescent="0.25">
      <c r="M8594" s="8"/>
      <c r="N8594" s="124"/>
      <c r="O8594" s="124"/>
      <c r="P8594" s="124"/>
      <c r="Q8594" s="124"/>
      <c r="R8594" s="124"/>
      <c r="S8594" s="124"/>
    </row>
    <row r="8595" spans="13:19" x14ac:dyDescent="0.25">
      <c r="M8595" s="8"/>
      <c r="N8595" s="124"/>
      <c r="O8595" s="124"/>
      <c r="P8595" s="124"/>
      <c r="Q8595" s="124"/>
      <c r="R8595" s="124"/>
      <c r="S8595" s="124"/>
    </row>
    <row r="8596" spans="13:19" x14ac:dyDescent="0.25">
      <c r="M8596" s="8"/>
      <c r="N8596" s="124"/>
      <c r="O8596" s="124"/>
      <c r="P8596" s="124"/>
      <c r="Q8596" s="124"/>
      <c r="R8596" s="124"/>
      <c r="S8596" s="124"/>
    </row>
    <row r="8597" spans="13:19" x14ac:dyDescent="0.25">
      <c r="M8597" s="8"/>
      <c r="N8597" s="124"/>
      <c r="O8597" s="124"/>
      <c r="P8597" s="124"/>
      <c r="Q8597" s="124"/>
      <c r="R8597" s="124"/>
      <c r="S8597" s="124"/>
    </row>
    <row r="8598" spans="13:19" x14ac:dyDescent="0.25">
      <c r="M8598" s="8"/>
      <c r="N8598" s="124"/>
      <c r="O8598" s="124"/>
      <c r="P8598" s="124"/>
      <c r="Q8598" s="124"/>
      <c r="R8598" s="124"/>
      <c r="S8598" s="124"/>
    </row>
    <row r="8599" spans="13:19" x14ac:dyDescent="0.25">
      <c r="M8599" s="8"/>
      <c r="N8599" s="124"/>
      <c r="O8599" s="124"/>
      <c r="P8599" s="124"/>
      <c r="Q8599" s="124"/>
      <c r="R8599" s="124"/>
      <c r="S8599" s="124"/>
    </row>
    <row r="8600" spans="13:19" x14ac:dyDescent="0.25">
      <c r="M8600" s="8"/>
      <c r="N8600" s="124"/>
      <c r="O8600" s="124"/>
      <c r="P8600" s="124"/>
      <c r="Q8600" s="124"/>
      <c r="R8600" s="124"/>
      <c r="S8600" s="124"/>
    </row>
    <row r="8601" spans="13:19" x14ac:dyDescent="0.25">
      <c r="M8601" s="8"/>
      <c r="N8601" s="124"/>
      <c r="O8601" s="124"/>
      <c r="P8601" s="124"/>
      <c r="Q8601" s="124"/>
      <c r="R8601" s="124"/>
      <c r="S8601" s="124"/>
    </row>
    <row r="8602" spans="13:19" x14ac:dyDescent="0.25">
      <c r="M8602" s="8"/>
      <c r="N8602" s="124"/>
      <c r="O8602" s="124"/>
      <c r="P8602" s="124"/>
      <c r="Q8602" s="124"/>
      <c r="R8602" s="124"/>
      <c r="S8602" s="124"/>
    </row>
    <row r="8603" spans="13:19" x14ac:dyDescent="0.25">
      <c r="M8603" s="8"/>
      <c r="N8603" s="124"/>
      <c r="O8603" s="124"/>
      <c r="P8603" s="124"/>
      <c r="Q8603" s="124"/>
      <c r="R8603" s="124"/>
      <c r="S8603" s="124"/>
    </row>
    <row r="8604" spans="13:19" x14ac:dyDescent="0.25">
      <c r="M8604" s="8"/>
      <c r="N8604" s="124"/>
      <c r="O8604" s="124"/>
      <c r="P8604" s="124"/>
      <c r="Q8604" s="124"/>
      <c r="R8604" s="124"/>
      <c r="S8604" s="124"/>
    </row>
    <row r="8605" spans="13:19" x14ac:dyDescent="0.25">
      <c r="M8605" s="8"/>
      <c r="N8605" s="124"/>
      <c r="O8605" s="124"/>
      <c r="P8605" s="124"/>
      <c r="Q8605" s="124"/>
      <c r="R8605" s="124"/>
      <c r="S8605" s="124"/>
    </row>
    <row r="8606" spans="13:19" x14ac:dyDescent="0.25">
      <c r="M8606" s="8"/>
      <c r="N8606" s="124"/>
      <c r="O8606" s="124"/>
      <c r="P8606" s="124"/>
      <c r="Q8606" s="124"/>
      <c r="R8606" s="124"/>
      <c r="S8606" s="124"/>
    </row>
    <row r="8607" spans="13:19" x14ac:dyDescent="0.25">
      <c r="M8607" s="8"/>
      <c r="N8607" s="124"/>
      <c r="O8607" s="124"/>
      <c r="P8607" s="124"/>
      <c r="Q8607" s="124"/>
      <c r="R8607" s="124"/>
      <c r="S8607" s="124"/>
    </row>
    <row r="8608" spans="13:19" x14ac:dyDescent="0.25">
      <c r="M8608" s="8"/>
      <c r="N8608" s="124"/>
      <c r="O8608" s="124"/>
      <c r="P8608" s="124"/>
      <c r="Q8608" s="124"/>
      <c r="R8608" s="124"/>
      <c r="S8608" s="124"/>
    </row>
    <row r="8609" spans="13:19" x14ac:dyDescent="0.25">
      <c r="M8609" s="8"/>
      <c r="N8609" s="124"/>
      <c r="O8609" s="124"/>
      <c r="P8609" s="124"/>
      <c r="Q8609" s="124"/>
      <c r="R8609" s="124"/>
      <c r="S8609" s="124"/>
    </row>
    <row r="8610" spans="13:19" x14ac:dyDescent="0.25">
      <c r="M8610" s="8"/>
      <c r="N8610" s="124"/>
      <c r="O8610" s="124"/>
      <c r="P8610" s="124"/>
      <c r="Q8610" s="124"/>
      <c r="R8610" s="124"/>
      <c r="S8610" s="124"/>
    </row>
    <row r="8611" spans="13:19" x14ac:dyDescent="0.25">
      <c r="M8611" s="8"/>
      <c r="N8611" s="124"/>
      <c r="O8611" s="124"/>
      <c r="P8611" s="124"/>
      <c r="Q8611" s="124"/>
      <c r="R8611" s="124"/>
      <c r="S8611" s="124"/>
    </row>
    <row r="8612" spans="13:19" x14ac:dyDescent="0.25">
      <c r="M8612" s="8"/>
      <c r="N8612" s="124"/>
      <c r="O8612" s="124"/>
      <c r="P8612" s="124"/>
      <c r="Q8612" s="124"/>
      <c r="R8612" s="124"/>
      <c r="S8612" s="124"/>
    </row>
    <row r="8613" spans="13:19" x14ac:dyDescent="0.25">
      <c r="M8613" s="8"/>
      <c r="N8613" s="124"/>
      <c r="O8613" s="124"/>
      <c r="P8613" s="124"/>
      <c r="Q8613" s="124"/>
      <c r="R8613" s="124"/>
      <c r="S8613" s="124"/>
    </row>
    <row r="8614" spans="13:19" x14ac:dyDescent="0.25">
      <c r="M8614" s="8"/>
      <c r="N8614" s="124"/>
      <c r="O8614" s="124"/>
      <c r="P8614" s="124"/>
      <c r="Q8614" s="124"/>
      <c r="R8614" s="124"/>
      <c r="S8614" s="124"/>
    </row>
    <row r="8615" spans="13:19" x14ac:dyDescent="0.25">
      <c r="M8615" s="8"/>
      <c r="N8615" s="124"/>
      <c r="O8615" s="124"/>
      <c r="P8615" s="124"/>
      <c r="Q8615" s="124"/>
      <c r="R8615" s="124"/>
      <c r="S8615" s="124"/>
    </row>
    <row r="8616" spans="13:19" x14ac:dyDescent="0.25">
      <c r="M8616" s="8"/>
      <c r="N8616" s="124"/>
      <c r="O8616" s="124"/>
      <c r="P8616" s="124"/>
      <c r="Q8616" s="124"/>
      <c r="R8616" s="124"/>
      <c r="S8616" s="124"/>
    </row>
    <row r="8617" spans="13:19" x14ac:dyDescent="0.25">
      <c r="M8617" s="8"/>
      <c r="N8617" s="124"/>
      <c r="O8617" s="124"/>
      <c r="P8617" s="124"/>
      <c r="Q8617" s="124"/>
      <c r="R8617" s="124"/>
      <c r="S8617" s="124"/>
    </row>
    <row r="8618" spans="13:19" x14ac:dyDescent="0.25">
      <c r="M8618" s="8"/>
      <c r="N8618" s="124"/>
      <c r="O8618" s="124"/>
      <c r="P8618" s="124"/>
      <c r="Q8618" s="124"/>
      <c r="R8618" s="124"/>
      <c r="S8618" s="124"/>
    </row>
    <row r="8619" spans="13:19" x14ac:dyDescent="0.25">
      <c r="M8619" s="8"/>
      <c r="N8619" s="124"/>
      <c r="O8619" s="124"/>
      <c r="P8619" s="124"/>
      <c r="Q8619" s="124"/>
      <c r="R8619" s="124"/>
      <c r="S8619" s="124"/>
    </row>
    <row r="8620" spans="13:19" x14ac:dyDescent="0.25">
      <c r="M8620" s="8"/>
      <c r="N8620" s="124"/>
      <c r="O8620" s="124"/>
      <c r="P8620" s="124"/>
      <c r="Q8620" s="124"/>
      <c r="R8620" s="124"/>
      <c r="S8620" s="124"/>
    </row>
    <row r="8621" spans="13:19" x14ac:dyDescent="0.25">
      <c r="M8621" s="8"/>
      <c r="N8621" s="124"/>
      <c r="O8621" s="124"/>
      <c r="P8621" s="124"/>
      <c r="Q8621" s="124"/>
      <c r="R8621" s="124"/>
      <c r="S8621" s="124"/>
    </row>
    <row r="8622" spans="13:19" x14ac:dyDescent="0.25">
      <c r="M8622" s="8"/>
      <c r="N8622" s="124"/>
      <c r="O8622" s="124"/>
      <c r="P8622" s="124"/>
      <c r="Q8622" s="124"/>
      <c r="R8622" s="124"/>
      <c r="S8622" s="124"/>
    </row>
    <row r="8623" spans="13:19" x14ac:dyDescent="0.25">
      <c r="M8623" s="8"/>
      <c r="N8623" s="124"/>
      <c r="O8623" s="124"/>
      <c r="P8623" s="124"/>
      <c r="Q8623" s="124"/>
      <c r="R8623" s="124"/>
      <c r="S8623" s="124"/>
    </row>
    <row r="8624" spans="13:19" x14ac:dyDescent="0.25">
      <c r="M8624" s="8"/>
      <c r="N8624" s="124"/>
      <c r="O8624" s="124"/>
      <c r="P8624" s="124"/>
      <c r="Q8624" s="124"/>
      <c r="R8624" s="124"/>
      <c r="S8624" s="124"/>
    </row>
    <row r="8625" spans="13:19" x14ac:dyDescent="0.25">
      <c r="M8625" s="8"/>
      <c r="N8625" s="124"/>
      <c r="O8625" s="124"/>
      <c r="P8625" s="124"/>
      <c r="Q8625" s="124"/>
      <c r="R8625" s="124"/>
      <c r="S8625" s="124"/>
    </row>
    <row r="8626" spans="13:19" x14ac:dyDescent="0.25">
      <c r="M8626" s="8"/>
      <c r="N8626" s="124"/>
      <c r="O8626" s="124"/>
      <c r="P8626" s="124"/>
      <c r="Q8626" s="124"/>
      <c r="R8626" s="124"/>
      <c r="S8626" s="124"/>
    </row>
    <row r="8627" spans="13:19" x14ac:dyDescent="0.25">
      <c r="M8627" s="8"/>
      <c r="N8627" s="124"/>
      <c r="O8627" s="124"/>
      <c r="P8627" s="124"/>
      <c r="Q8627" s="124"/>
      <c r="R8627" s="124"/>
      <c r="S8627" s="124"/>
    </row>
    <row r="8628" spans="13:19" x14ac:dyDescent="0.25">
      <c r="M8628" s="8"/>
      <c r="N8628" s="124"/>
      <c r="O8628" s="124"/>
      <c r="P8628" s="124"/>
      <c r="Q8628" s="124"/>
      <c r="R8628" s="124"/>
      <c r="S8628" s="124"/>
    </row>
    <row r="8629" spans="13:19" x14ac:dyDescent="0.25">
      <c r="M8629" s="8"/>
      <c r="N8629" s="124"/>
      <c r="O8629" s="124"/>
      <c r="P8629" s="124"/>
      <c r="Q8629" s="124"/>
      <c r="R8629" s="124"/>
      <c r="S8629" s="124"/>
    </row>
    <row r="8630" spans="13:19" x14ac:dyDescent="0.25">
      <c r="M8630" s="8"/>
      <c r="N8630" s="124"/>
      <c r="O8630" s="124"/>
      <c r="P8630" s="124"/>
      <c r="Q8630" s="124"/>
      <c r="R8630" s="124"/>
      <c r="S8630" s="124"/>
    </row>
    <row r="8631" spans="13:19" x14ac:dyDescent="0.25">
      <c r="M8631" s="8"/>
      <c r="N8631" s="124"/>
      <c r="O8631" s="124"/>
      <c r="P8631" s="124"/>
      <c r="Q8631" s="124"/>
      <c r="R8631" s="124"/>
      <c r="S8631" s="124"/>
    </row>
    <row r="8632" spans="13:19" x14ac:dyDescent="0.25">
      <c r="M8632" s="8"/>
      <c r="N8632" s="124"/>
      <c r="O8632" s="124"/>
      <c r="P8632" s="124"/>
      <c r="Q8632" s="124"/>
      <c r="R8632" s="124"/>
      <c r="S8632" s="124"/>
    </row>
    <row r="8633" spans="13:19" x14ac:dyDescent="0.25">
      <c r="M8633" s="8"/>
      <c r="N8633" s="124"/>
      <c r="O8633" s="124"/>
      <c r="P8633" s="124"/>
      <c r="Q8633" s="124"/>
      <c r="R8633" s="124"/>
      <c r="S8633" s="124"/>
    </row>
    <row r="8634" spans="13:19" x14ac:dyDescent="0.25">
      <c r="M8634" s="8"/>
      <c r="N8634" s="124"/>
      <c r="O8634" s="124"/>
      <c r="P8634" s="124"/>
      <c r="Q8634" s="124"/>
      <c r="R8634" s="124"/>
      <c r="S8634" s="124"/>
    </row>
    <row r="8635" spans="13:19" x14ac:dyDescent="0.25">
      <c r="M8635" s="8"/>
      <c r="N8635" s="124"/>
      <c r="O8635" s="124"/>
      <c r="P8635" s="124"/>
      <c r="Q8635" s="124"/>
      <c r="R8635" s="124"/>
      <c r="S8635" s="124"/>
    </row>
    <row r="8636" spans="13:19" x14ac:dyDescent="0.25">
      <c r="M8636" s="8"/>
      <c r="N8636" s="124"/>
      <c r="O8636" s="124"/>
      <c r="P8636" s="124"/>
      <c r="Q8636" s="124"/>
      <c r="R8636" s="124"/>
      <c r="S8636" s="124"/>
    </row>
    <row r="8637" spans="13:19" x14ac:dyDescent="0.25">
      <c r="M8637" s="8"/>
      <c r="N8637" s="124"/>
      <c r="O8637" s="124"/>
      <c r="P8637" s="124"/>
      <c r="Q8637" s="124"/>
      <c r="R8637" s="124"/>
      <c r="S8637" s="124"/>
    </row>
    <row r="8638" spans="13:19" x14ac:dyDescent="0.25">
      <c r="M8638" s="8"/>
      <c r="N8638" s="124"/>
      <c r="O8638" s="124"/>
      <c r="P8638" s="124"/>
      <c r="Q8638" s="124"/>
      <c r="R8638" s="124"/>
      <c r="S8638" s="124"/>
    </row>
    <row r="8639" spans="13:19" x14ac:dyDescent="0.25">
      <c r="M8639" s="8"/>
      <c r="N8639" s="124"/>
      <c r="O8639" s="124"/>
      <c r="P8639" s="124"/>
      <c r="Q8639" s="124"/>
      <c r="R8639" s="124"/>
      <c r="S8639" s="124"/>
    </row>
    <row r="8640" spans="13:19" x14ac:dyDescent="0.25">
      <c r="M8640" s="8"/>
      <c r="N8640" s="124"/>
      <c r="O8640" s="124"/>
      <c r="P8640" s="124"/>
      <c r="Q8640" s="124"/>
      <c r="R8640" s="124"/>
      <c r="S8640" s="124"/>
    </row>
    <row r="8641" spans="13:19" x14ac:dyDescent="0.25">
      <c r="M8641" s="8"/>
      <c r="N8641" s="124"/>
      <c r="O8641" s="124"/>
      <c r="P8641" s="124"/>
      <c r="Q8641" s="124"/>
      <c r="R8641" s="124"/>
      <c r="S8641" s="124"/>
    </row>
    <row r="8642" spans="13:19" x14ac:dyDescent="0.25">
      <c r="M8642" s="8"/>
      <c r="N8642" s="124"/>
      <c r="O8642" s="124"/>
      <c r="P8642" s="124"/>
      <c r="Q8642" s="124"/>
      <c r="R8642" s="124"/>
      <c r="S8642" s="124"/>
    </row>
    <row r="8643" spans="13:19" x14ac:dyDescent="0.25">
      <c r="M8643" s="8"/>
      <c r="N8643" s="124"/>
      <c r="O8643" s="124"/>
      <c r="P8643" s="124"/>
      <c r="Q8643" s="124"/>
      <c r="R8643" s="124"/>
      <c r="S8643" s="124"/>
    </row>
    <row r="8644" spans="13:19" x14ac:dyDescent="0.25">
      <c r="M8644" s="8"/>
      <c r="N8644" s="124"/>
      <c r="O8644" s="124"/>
      <c r="P8644" s="124"/>
      <c r="Q8644" s="124"/>
      <c r="R8644" s="124"/>
      <c r="S8644" s="124"/>
    </row>
    <row r="8645" spans="13:19" x14ac:dyDescent="0.25">
      <c r="M8645" s="8"/>
      <c r="N8645" s="124"/>
      <c r="O8645" s="124"/>
      <c r="P8645" s="124"/>
      <c r="Q8645" s="124"/>
      <c r="R8645" s="124"/>
      <c r="S8645" s="124"/>
    </row>
    <row r="8646" spans="13:19" x14ac:dyDescent="0.25">
      <c r="M8646" s="8"/>
      <c r="N8646" s="124"/>
      <c r="O8646" s="124"/>
      <c r="P8646" s="124"/>
      <c r="Q8646" s="124"/>
      <c r="R8646" s="124"/>
      <c r="S8646" s="124"/>
    </row>
    <row r="8647" spans="13:19" x14ac:dyDescent="0.25">
      <c r="M8647" s="8"/>
      <c r="N8647" s="124"/>
      <c r="O8647" s="124"/>
      <c r="P8647" s="124"/>
      <c r="Q8647" s="124"/>
      <c r="R8647" s="124"/>
      <c r="S8647" s="124"/>
    </row>
    <row r="8648" spans="13:19" x14ac:dyDescent="0.25">
      <c r="M8648" s="8"/>
      <c r="N8648" s="124"/>
      <c r="O8648" s="124"/>
      <c r="P8648" s="124"/>
      <c r="Q8648" s="124"/>
      <c r="R8648" s="124"/>
      <c r="S8648" s="124"/>
    </row>
    <row r="8649" spans="13:19" x14ac:dyDescent="0.25">
      <c r="M8649" s="8"/>
      <c r="N8649" s="124"/>
      <c r="O8649" s="124"/>
      <c r="P8649" s="124"/>
      <c r="Q8649" s="124"/>
      <c r="R8649" s="124"/>
      <c r="S8649" s="124"/>
    </row>
    <row r="8650" spans="13:19" x14ac:dyDescent="0.25">
      <c r="M8650" s="8"/>
      <c r="N8650" s="124"/>
      <c r="O8650" s="124"/>
      <c r="P8650" s="124"/>
      <c r="Q8650" s="124"/>
      <c r="R8650" s="124"/>
      <c r="S8650" s="124"/>
    </row>
    <row r="8651" spans="13:19" x14ac:dyDescent="0.25">
      <c r="M8651" s="8"/>
      <c r="N8651" s="124"/>
      <c r="O8651" s="124"/>
      <c r="P8651" s="124"/>
      <c r="Q8651" s="124"/>
      <c r="R8651" s="124"/>
      <c r="S8651" s="124"/>
    </row>
    <row r="8652" spans="13:19" x14ac:dyDescent="0.25">
      <c r="M8652" s="8"/>
      <c r="N8652" s="124"/>
      <c r="O8652" s="124"/>
      <c r="P8652" s="124"/>
      <c r="Q8652" s="124"/>
      <c r="R8652" s="124"/>
      <c r="S8652" s="124"/>
    </row>
    <row r="8653" spans="13:19" x14ac:dyDescent="0.25">
      <c r="M8653" s="8"/>
      <c r="N8653" s="124"/>
      <c r="O8653" s="124"/>
      <c r="P8653" s="124"/>
      <c r="Q8653" s="124"/>
      <c r="R8653" s="124"/>
      <c r="S8653" s="124"/>
    </row>
    <row r="8654" spans="13:19" x14ac:dyDescent="0.25">
      <c r="M8654" s="8"/>
      <c r="N8654" s="124"/>
      <c r="O8654" s="124"/>
      <c r="P8654" s="124"/>
      <c r="Q8654" s="124"/>
      <c r="R8654" s="124"/>
      <c r="S8654" s="124"/>
    </row>
    <row r="8655" spans="13:19" x14ac:dyDescent="0.25">
      <c r="M8655" s="8"/>
      <c r="N8655" s="124"/>
      <c r="O8655" s="124"/>
      <c r="P8655" s="124"/>
      <c r="Q8655" s="124"/>
      <c r="R8655" s="124"/>
      <c r="S8655" s="124"/>
    </row>
    <row r="8656" spans="13:19" x14ac:dyDescent="0.25">
      <c r="M8656" s="8"/>
      <c r="N8656" s="124"/>
      <c r="O8656" s="124"/>
      <c r="P8656" s="124"/>
      <c r="Q8656" s="124"/>
      <c r="R8656" s="124"/>
      <c r="S8656" s="124"/>
    </row>
    <row r="8657" spans="13:19" x14ac:dyDescent="0.25">
      <c r="M8657" s="8"/>
      <c r="N8657" s="124"/>
      <c r="O8657" s="124"/>
      <c r="P8657" s="124"/>
      <c r="Q8657" s="124"/>
      <c r="R8657" s="124"/>
      <c r="S8657" s="124"/>
    </row>
    <row r="8658" spans="13:19" x14ac:dyDescent="0.25">
      <c r="M8658" s="8"/>
      <c r="N8658" s="124"/>
      <c r="O8658" s="124"/>
      <c r="P8658" s="124"/>
      <c r="Q8658" s="124"/>
      <c r="R8658" s="124"/>
      <c r="S8658" s="124"/>
    </row>
    <row r="8659" spans="13:19" x14ac:dyDescent="0.25">
      <c r="M8659" s="8"/>
      <c r="N8659" s="124"/>
      <c r="O8659" s="124"/>
      <c r="P8659" s="124"/>
      <c r="Q8659" s="124"/>
      <c r="R8659" s="124"/>
      <c r="S8659" s="124"/>
    </row>
    <row r="8660" spans="13:19" x14ac:dyDescent="0.25">
      <c r="M8660" s="8"/>
      <c r="N8660" s="124"/>
      <c r="O8660" s="124"/>
      <c r="P8660" s="124"/>
      <c r="Q8660" s="124"/>
      <c r="R8660" s="124"/>
      <c r="S8660" s="124"/>
    </row>
    <row r="8661" spans="13:19" x14ac:dyDescent="0.25">
      <c r="M8661" s="8"/>
      <c r="N8661" s="124"/>
      <c r="O8661" s="124"/>
      <c r="P8661" s="124"/>
      <c r="Q8661" s="124"/>
      <c r="R8661" s="124"/>
      <c r="S8661" s="124"/>
    </row>
    <row r="8662" spans="13:19" x14ac:dyDescent="0.25">
      <c r="M8662" s="8"/>
      <c r="N8662" s="124"/>
      <c r="O8662" s="124"/>
      <c r="P8662" s="124"/>
      <c r="Q8662" s="124"/>
      <c r="R8662" s="124"/>
      <c r="S8662" s="124"/>
    </row>
    <row r="8663" spans="13:19" x14ac:dyDescent="0.25">
      <c r="M8663" s="8"/>
      <c r="N8663" s="124"/>
      <c r="O8663" s="124"/>
      <c r="P8663" s="124"/>
      <c r="Q8663" s="124"/>
      <c r="R8663" s="124"/>
      <c r="S8663" s="124"/>
    </row>
    <row r="8664" spans="13:19" x14ac:dyDescent="0.25">
      <c r="M8664" s="8"/>
      <c r="N8664" s="124"/>
      <c r="O8664" s="124"/>
      <c r="P8664" s="124"/>
      <c r="Q8664" s="124"/>
      <c r="R8664" s="124"/>
      <c r="S8664" s="124"/>
    </row>
    <row r="8665" spans="13:19" x14ac:dyDescent="0.25">
      <c r="M8665" s="8"/>
      <c r="N8665" s="124"/>
      <c r="O8665" s="124"/>
      <c r="P8665" s="124"/>
      <c r="Q8665" s="124"/>
      <c r="R8665" s="124"/>
      <c r="S8665" s="124"/>
    </row>
    <row r="8666" spans="13:19" x14ac:dyDescent="0.25">
      <c r="M8666" s="8"/>
      <c r="N8666" s="124"/>
      <c r="O8666" s="124"/>
      <c r="P8666" s="124"/>
      <c r="Q8666" s="124"/>
      <c r="R8666" s="124"/>
      <c r="S8666" s="124"/>
    </row>
    <row r="8667" spans="13:19" x14ac:dyDescent="0.25">
      <c r="M8667" s="8"/>
      <c r="N8667" s="124"/>
      <c r="O8667" s="124"/>
      <c r="P8667" s="124"/>
      <c r="Q8667" s="124"/>
      <c r="R8667" s="124"/>
      <c r="S8667" s="124"/>
    </row>
    <row r="8668" spans="13:19" x14ac:dyDescent="0.25">
      <c r="M8668" s="8"/>
      <c r="N8668" s="124"/>
      <c r="O8668" s="124"/>
      <c r="P8668" s="124"/>
      <c r="Q8668" s="124"/>
      <c r="R8668" s="124"/>
      <c r="S8668" s="124"/>
    </row>
    <row r="8669" spans="13:19" x14ac:dyDescent="0.25">
      <c r="M8669" s="8"/>
      <c r="N8669" s="124"/>
      <c r="O8669" s="124"/>
      <c r="P8669" s="124"/>
      <c r="Q8669" s="124"/>
      <c r="R8669" s="124"/>
      <c r="S8669" s="124"/>
    </row>
    <row r="8670" spans="13:19" x14ac:dyDescent="0.25">
      <c r="M8670" s="8"/>
      <c r="N8670" s="124"/>
      <c r="O8670" s="124"/>
      <c r="P8670" s="124"/>
      <c r="Q8670" s="124"/>
      <c r="R8670" s="124"/>
      <c r="S8670" s="124"/>
    </row>
    <row r="8671" spans="13:19" x14ac:dyDescent="0.25">
      <c r="M8671" s="8"/>
      <c r="N8671" s="124"/>
      <c r="O8671" s="124"/>
      <c r="P8671" s="124"/>
      <c r="Q8671" s="124"/>
      <c r="R8671" s="124"/>
      <c r="S8671" s="124"/>
    </row>
    <row r="8672" spans="13:19" x14ac:dyDescent="0.25">
      <c r="M8672" s="8"/>
      <c r="N8672" s="124"/>
      <c r="O8672" s="124"/>
      <c r="P8672" s="124"/>
      <c r="Q8672" s="124"/>
      <c r="R8672" s="124"/>
      <c r="S8672" s="124"/>
    </row>
    <row r="8673" spans="13:19" x14ac:dyDescent="0.25">
      <c r="M8673" s="8"/>
      <c r="N8673" s="124"/>
      <c r="O8673" s="124"/>
      <c r="P8673" s="124"/>
      <c r="Q8673" s="124"/>
      <c r="R8673" s="124"/>
      <c r="S8673" s="124"/>
    </row>
    <row r="8674" spans="13:19" x14ac:dyDescent="0.25">
      <c r="M8674" s="8"/>
      <c r="N8674" s="124"/>
      <c r="O8674" s="124"/>
      <c r="P8674" s="124"/>
      <c r="Q8674" s="124"/>
      <c r="R8674" s="124"/>
      <c r="S8674" s="124"/>
    </row>
    <row r="8675" spans="13:19" x14ac:dyDescent="0.25">
      <c r="M8675" s="8"/>
      <c r="N8675" s="124"/>
      <c r="O8675" s="124"/>
      <c r="P8675" s="124"/>
      <c r="Q8675" s="124"/>
      <c r="R8675" s="124"/>
      <c r="S8675" s="124"/>
    </row>
    <row r="8676" spans="13:19" x14ac:dyDescent="0.25">
      <c r="M8676" s="8"/>
      <c r="N8676" s="124"/>
      <c r="O8676" s="124"/>
      <c r="P8676" s="124"/>
      <c r="Q8676" s="124"/>
      <c r="R8676" s="124"/>
      <c r="S8676" s="124"/>
    </row>
    <row r="8677" spans="13:19" x14ac:dyDescent="0.25">
      <c r="M8677" s="8"/>
      <c r="N8677" s="124"/>
      <c r="O8677" s="124"/>
      <c r="P8677" s="124"/>
      <c r="Q8677" s="124"/>
      <c r="R8677" s="124"/>
      <c r="S8677" s="124"/>
    </row>
    <row r="8678" spans="13:19" x14ac:dyDescent="0.25">
      <c r="M8678" s="8"/>
      <c r="N8678" s="124"/>
      <c r="O8678" s="124"/>
      <c r="P8678" s="124"/>
      <c r="Q8678" s="124"/>
      <c r="R8678" s="124"/>
      <c r="S8678" s="124"/>
    </row>
    <row r="8679" spans="13:19" x14ac:dyDescent="0.25">
      <c r="M8679" s="8"/>
      <c r="N8679" s="124"/>
      <c r="O8679" s="124"/>
      <c r="P8679" s="124"/>
      <c r="Q8679" s="124"/>
      <c r="R8679" s="124"/>
      <c r="S8679" s="124"/>
    </row>
    <row r="8680" spans="13:19" x14ac:dyDescent="0.25">
      <c r="M8680" s="8"/>
      <c r="N8680" s="124"/>
      <c r="O8680" s="124"/>
      <c r="P8680" s="124"/>
      <c r="Q8680" s="124"/>
      <c r="R8680" s="124"/>
      <c r="S8680" s="124"/>
    </row>
    <row r="8681" spans="13:19" x14ac:dyDescent="0.25">
      <c r="M8681" s="8"/>
      <c r="N8681" s="124"/>
      <c r="O8681" s="124"/>
      <c r="P8681" s="124"/>
      <c r="Q8681" s="124"/>
      <c r="R8681" s="124"/>
      <c r="S8681" s="124"/>
    </row>
    <row r="8682" spans="13:19" x14ac:dyDescent="0.25">
      <c r="M8682" s="8"/>
      <c r="N8682" s="124"/>
      <c r="O8682" s="124"/>
      <c r="P8682" s="124"/>
      <c r="Q8682" s="124"/>
      <c r="R8682" s="124"/>
      <c r="S8682" s="124"/>
    </row>
    <row r="8683" spans="13:19" x14ac:dyDescent="0.25">
      <c r="M8683" s="8"/>
      <c r="N8683" s="124"/>
      <c r="O8683" s="124"/>
      <c r="P8683" s="124"/>
      <c r="Q8683" s="124"/>
      <c r="R8683" s="124"/>
      <c r="S8683" s="124"/>
    </row>
    <row r="8684" spans="13:19" x14ac:dyDescent="0.25">
      <c r="M8684" s="8"/>
      <c r="N8684" s="124"/>
      <c r="O8684" s="124"/>
      <c r="P8684" s="124"/>
      <c r="Q8684" s="124"/>
      <c r="R8684" s="124"/>
      <c r="S8684" s="124"/>
    </row>
    <row r="8685" spans="13:19" x14ac:dyDescent="0.25">
      <c r="M8685" s="8"/>
      <c r="N8685" s="124"/>
      <c r="O8685" s="124"/>
      <c r="P8685" s="124"/>
      <c r="Q8685" s="124"/>
      <c r="R8685" s="124"/>
      <c r="S8685" s="124"/>
    </row>
    <row r="8686" spans="13:19" x14ac:dyDescent="0.25">
      <c r="M8686" s="8"/>
      <c r="N8686" s="124"/>
      <c r="O8686" s="124"/>
      <c r="P8686" s="124"/>
      <c r="Q8686" s="124"/>
      <c r="R8686" s="124"/>
      <c r="S8686" s="124"/>
    </row>
    <row r="8687" spans="13:19" x14ac:dyDescent="0.25">
      <c r="M8687" s="8"/>
      <c r="N8687" s="124"/>
      <c r="O8687" s="124"/>
      <c r="P8687" s="124"/>
      <c r="Q8687" s="124"/>
      <c r="R8687" s="124"/>
      <c r="S8687" s="124"/>
    </row>
    <row r="8688" spans="13:19" x14ac:dyDescent="0.25">
      <c r="M8688" s="8"/>
      <c r="N8688" s="124"/>
      <c r="O8688" s="124"/>
      <c r="P8688" s="124"/>
      <c r="Q8688" s="124"/>
      <c r="R8688" s="124"/>
      <c r="S8688" s="124"/>
    </row>
    <row r="8689" spans="13:19" x14ac:dyDescent="0.25">
      <c r="M8689" s="8"/>
      <c r="N8689" s="124"/>
      <c r="O8689" s="124"/>
      <c r="P8689" s="124"/>
      <c r="Q8689" s="124"/>
      <c r="R8689" s="124"/>
      <c r="S8689" s="124"/>
    </row>
    <row r="8690" spans="13:19" x14ac:dyDescent="0.25">
      <c r="M8690" s="8"/>
      <c r="N8690" s="124"/>
      <c r="O8690" s="124"/>
      <c r="P8690" s="124"/>
      <c r="Q8690" s="124"/>
      <c r="R8690" s="124"/>
      <c r="S8690" s="124"/>
    </row>
    <row r="8691" spans="13:19" x14ac:dyDescent="0.25">
      <c r="M8691" s="8"/>
      <c r="N8691" s="124"/>
      <c r="O8691" s="124"/>
      <c r="P8691" s="124"/>
      <c r="Q8691" s="124"/>
      <c r="R8691" s="124"/>
      <c r="S8691" s="124"/>
    </row>
    <row r="8692" spans="13:19" x14ac:dyDescent="0.25">
      <c r="M8692" s="8"/>
      <c r="N8692" s="124"/>
      <c r="O8692" s="124"/>
      <c r="P8692" s="124"/>
      <c r="Q8692" s="124"/>
      <c r="R8692" s="124"/>
      <c r="S8692" s="124"/>
    </row>
    <row r="8693" spans="13:19" x14ac:dyDescent="0.25">
      <c r="M8693" s="8"/>
      <c r="N8693" s="124"/>
      <c r="O8693" s="124"/>
      <c r="P8693" s="124"/>
      <c r="Q8693" s="124"/>
      <c r="R8693" s="124"/>
      <c r="S8693" s="124"/>
    </row>
    <row r="8694" spans="13:19" x14ac:dyDescent="0.25">
      <c r="M8694" s="8"/>
      <c r="N8694" s="124"/>
      <c r="O8694" s="124"/>
      <c r="P8694" s="124"/>
      <c r="Q8694" s="124"/>
      <c r="R8694" s="124"/>
      <c r="S8694" s="124"/>
    </row>
    <row r="8695" spans="13:19" x14ac:dyDescent="0.25">
      <c r="M8695" s="8"/>
      <c r="N8695" s="124"/>
      <c r="O8695" s="124"/>
      <c r="P8695" s="124"/>
      <c r="Q8695" s="124"/>
      <c r="R8695" s="124"/>
      <c r="S8695" s="124"/>
    </row>
    <row r="8696" spans="13:19" x14ac:dyDescent="0.25">
      <c r="M8696" s="8"/>
      <c r="N8696" s="124"/>
      <c r="O8696" s="124"/>
      <c r="P8696" s="124"/>
      <c r="Q8696" s="124"/>
      <c r="R8696" s="124"/>
      <c r="S8696" s="124"/>
    </row>
    <row r="8697" spans="13:19" x14ac:dyDescent="0.25">
      <c r="M8697" s="8"/>
      <c r="N8697" s="124"/>
      <c r="O8697" s="124"/>
      <c r="P8697" s="124"/>
      <c r="Q8697" s="124"/>
      <c r="R8697" s="124"/>
      <c r="S8697" s="124"/>
    </row>
    <row r="8698" spans="13:19" x14ac:dyDescent="0.25">
      <c r="M8698" s="8"/>
      <c r="N8698" s="124"/>
      <c r="O8698" s="124"/>
      <c r="P8698" s="124"/>
      <c r="Q8698" s="124"/>
      <c r="R8698" s="124"/>
      <c r="S8698" s="124"/>
    </row>
    <row r="8699" spans="13:19" x14ac:dyDescent="0.25">
      <c r="M8699" s="8"/>
      <c r="N8699" s="124"/>
      <c r="O8699" s="124"/>
      <c r="P8699" s="124"/>
      <c r="Q8699" s="124"/>
      <c r="R8699" s="124"/>
      <c r="S8699" s="124"/>
    </row>
    <row r="8700" spans="13:19" x14ac:dyDescent="0.25">
      <c r="M8700" s="8"/>
      <c r="N8700" s="124"/>
      <c r="O8700" s="124"/>
      <c r="P8700" s="124"/>
      <c r="Q8700" s="124"/>
      <c r="R8700" s="124"/>
      <c r="S8700" s="124"/>
    </row>
    <row r="8701" spans="13:19" x14ac:dyDescent="0.25">
      <c r="M8701" s="8"/>
      <c r="N8701" s="124"/>
      <c r="O8701" s="124"/>
      <c r="P8701" s="124"/>
      <c r="Q8701" s="124"/>
      <c r="R8701" s="124"/>
      <c r="S8701" s="124"/>
    </row>
    <row r="8702" spans="13:19" x14ac:dyDescent="0.25">
      <c r="M8702" s="8"/>
      <c r="N8702" s="124"/>
      <c r="O8702" s="124"/>
      <c r="P8702" s="124"/>
      <c r="Q8702" s="124"/>
      <c r="R8702" s="124"/>
      <c r="S8702" s="124"/>
    </row>
    <row r="8703" spans="13:19" x14ac:dyDescent="0.25">
      <c r="M8703" s="8"/>
      <c r="N8703" s="124"/>
      <c r="O8703" s="124"/>
      <c r="P8703" s="124"/>
      <c r="Q8703" s="124"/>
      <c r="R8703" s="124"/>
      <c r="S8703" s="124"/>
    </row>
    <row r="8704" spans="13:19" x14ac:dyDescent="0.25">
      <c r="M8704" s="8"/>
      <c r="N8704" s="124"/>
      <c r="O8704" s="124"/>
      <c r="P8704" s="124"/>
      <c r="Q8704" s="124"/>
      <c r="R8704" s="124"/>
      <c r="S8704" s="124"/>
    </row>
    <row r="8705" spans="13:19" x14ac:dyDescent="0.25">
      <c r="M8705" s="8"/>
      <c r="N8705" s="124"/>
      <c r="O8705" s="124"/>
      <c r="P8705" s="124"/>
      <c r="Q8705" s="124"/>
      <c r="R8705" s="124"/>
      <c r="S8705" s="124"/>
    </row>
    <row r="8706" spans="13:19" x14ac:dyDescent="0.25">
      <c r="M8706" s="8"/>
      <c r="N8706" s="124"/>
      <c r="O8706" s="124"/>
      <c r="P8706" s="124"/>
      <c r="Q8706" s="124"/>
      <c r="R8706" s="124"/>
      <c r="S8706" s="124"/>
    </row>
    <row r="8707" spans="13:19" x14ac:dyDescent="0.25">
      <c r="M8707" s="8"/>
      <c r="N8707" s="124"/>
      <c r="O8707" s="124"/>
      <c r="P8707" s="124"/>
      <c r="Q8707" s="124"/>
      <c r="R8707" s="124"/>
      <c r="S8707" s="124"/>
    </row>
    <row r="8708" spans="13:19" x14ac:dyDescent="0.25">
      <c r="M8708" s="8"/>
      <c r="N8708" s="124"/>
      <c r="O8708" s="124"/>
      <c r="P8708" s="124"/>
      <c r="Q8708" s="124"/>
      <c r="R8708" s="124"/>
      <c r="S8708" s="124"/>
    </row>
    <row r="8709" spans="13:19" x14ac:dyDescent="0.25">
      <c r="M8709" s="8"/>
      <c r="N8709" s="124"/>
      <c r="O8709" s="124"/>
      <c r="P8709" s="124"/>
      <c r="Q8709" s="124"/>
      <c r="R8709" s="124"/>
      <c r="S8709" s="124"/>
    </row>
    <row r="8710" spans="13:19" x14ac:dyDescent="0.25">
      <c r="M8710" s="8"/>
      <c r="N8710" s="124"/>
      <c r="O8710" s="124"/>
      <c r="P8710" s="124"/>
      <c r="Q8710" s="124"/>
      <c r="R8710" s="124"/>
      <c r="S8710" s="124"/>
    </row>
    <row r="8711" spans="13:19" x14ac:dyDescent="0.25">
      <c r="M8711" s="8"/>
      <c r="N8711" s="124"/>
      <c r="O8711" s="124"/>
      <c r="P8711" s="124"/>
      <c r="Q8711" s="124"/>
      <c r="R8711" s="124"/>
      <c r="S8711" s="124"/>
    </row>
    <row r="8712" spans="13:19" x14ac:dyDescent="0.25">
      <c r="M8712" s="8"/>
      <c r="N8712" s="124"/>
      <c r="O8712" s="124"/>
      <c r="P8712" s="124"/>
      <c r="Q8712" s="124"/>
      <c r="R8712" s="124"/>
      <c r="S8712" s="124"/>
    </row>
    <row r="8713" spans="13:19" x14ac:dyDescent="0.25">
      <c r="M8713" s="8"/>
      <c r="N8713" s="124"/>
      <c r="O8713" s="124"/>
      <c r="P8713" s="124"/>
      <c r="Q8713" s="124"/>
      <c r="R8713" s="124"/>
      <c r="S8713" s="124"/>
    </row>
    <row r="8714" spans="13:19" x14ac:dyDescent="0.25">
      <c r="M8714" s="8"/>
      <c r="N8714" s="124"/>
      <c r="O8714" s="124"/>
      <c r="P8714" s="124"/>
      <c r="Q8714" s="124"/>
      <c r="R8714" s="124"/>
      <c r="S8714" s="124"/>
    </row>
    <row r="8715" spans="13:19" x14ac:dyDescent="0.25">
      <c r="M8715" s="8"/>
      <c r="N8715" s="124"/>
      <c r="O8715" s="124"/>
      <c r="P8715" s="124"/>
      <c r="Q8715" s="124"/>
      <c r="R8715" s="124"/>
      <c r="S8715" s="124"/>
    </row>
    <row r="8716" spans="13:19" x14ac:dyDescent="0.25">
      <c r="M8716" s="8"/>
      <c r="N8716" s="124"/>
      <c r="O8716" s="124"/>
      <c r="P8716" s="124"/>
      <c r="Q8716" s="124"/>
      <c r="R8716" s="124"/>
      <c r="S8716" s="124"/>
    </row>
    <row r="8717" spans="13:19" x14ac:dyDescent="0.25">
      <c r="M8717" s="8"/>
      <c r="N8717" s="124"/>
      <c r="O8717" s="124"/>
      <c r="P8717" s="124"/>
      <c r="Q8717" s="124"/>
      <c r="R8717" s="124"/>
      <c r="S8717" s="124"/>
    </row>
    <row r="8718" spans="13:19" x14ac:dyDescent="0.25">
      <c r="M8718" s="8"/>
      <c r="N8718" s="124"/>
      <c r="O8718" s="124"/>
      <c r="P8718" s="124"/>
      <c r="Q8718" s="124"/>
      <c r="R8718" s="124"/>
      <c r="S8718" s="124"/>
    </row>
    <row r="8719" spans="13:19" x14ac:dyDescent="0.25">
      <c r="M8719" s="8"/>
      <c r="N8719" s="124"/>
      <c r="O8719" s="124"/>
      <c r="P8719" s="124"/>
      <c r="Q8719" s="124"/>
      <c r="R8719" s="124"/>
      <c r="S8719" s="124"/>
    </row>
    <row r="8720" spans="13:19" x14ac:dyDescent="0.25">
      <c r="M8720" s="8"/>
      <c r="N8720" s="124"/>
      <c r="O8720" s="124"/>
      <c r="P8720" s="124"/>
      <c r="Q8720" s="124"/>
      <c r="R8720" s="124"/>
      <c r="S8720" s="124"/>
    </row>
    <row r="8721" spans="13:19" x14ac:dyDescent="0.25">
      <c r="M8721" s="8"/>
      <c r="N8721" s="124"/>
      <c r="O8721" s="124"/>
      <c r="P8721" s="124"/>
      <c r="Q8721" s="124"/>
      <c r="R8721" s="124"/>
      <c r="S8721" s="124"/>
    </row>
    <row r="8722" spans="13:19" x14ac:dyDescent="0.25">
      <c r="M8722" s="8"/>
      <c r="N8722" s="124"/>
      <c r="O8722" s="124"/>
      <c r="P8722" s="124"/>
      <c r="Q8722" s="124"/>
      <c r="R8722" s="124"/>
      <c r="S8722" s="124"/>
    </row>
    <row r="8723" spans="13:19" x14ac:dyDescent="0.25">
      <c r="M8723" s="8"/>
      <c r="N8723" s="124"/>
      <c r="O8723" s="124"/>
      <c r="P8723" s="124"/>
      <c r="Q8723" s="124"/>
      <c r="R8723" s="124"/>
      <c r="S8723" s="124"/>
    </row>
    <row r="8724" spans="13:19" x14ac:dyDescent="0.25">
      <c r="M8724" s="8"/>
      <c r="N8724" s="124"/>
      <c r="O8724" s="124"/>
      <c r="P8724" s="124"/>
      <c r="Q8724" s="124"/>
      <c r="R8724" s="124"/>
      <c r="S8724" s="124"/>
    </row>
    <row r="8725" spans="13:19" x14ac:dyDescent="0.25">
      <c r="M8725" s="8"/>
      <c r="N8725" s="124"/>
      <c r="O8725" s="124"/>
      <c r="P8725" s="124"/>
      <c r="Q8725" s="124"/>
      <c r="R8725" s="124"/>
      <c r="S8725" s="124"/>
    </row>
    <row r="8726" spans="13:19" x14ac:dyDescent="0.25">
      <c r="M8726" s="8"/>
      <c r="N8726" s="124"/>
      <c r="O8726" s="124"/>
      <c r="P8726" s="124"/>
      <c r="Q8726" s="124"/>
      <c r="R8726" s="124"/>
      <c r="S8726" s="124"/>
    </row>
    <row r="8727" spans="13:19" x14ac:dyDescent="0.25">
      <c r="M8727" s="8"/>
      <c r="N8727" s="124"/>
      <c r="O8727" s="124"/>
      <c r="P8727" s="124"/>
      <c r="Q8727" s="124"/>
      <c r="R8727" s="124"/>
      <c r="S8727" s="124"/>
    </row>
    <row r="8728" spans="13:19" x14ac:dyDescent="0.25">
      <c r="M8728" s="8"/>
      <c r="N8728" s="124"/>
      <c r="O8728" s="124"/>
      <c r="P8728" s="124"/>
      <c r="Q8728" s="124"/>
      <c r="R8728" s="124"/>
      <c r="S8728" s="124"/>
    </row>
    <row r="8729" spans="13:19" x14ac:dyDescent="0.25">
      <c r="M8729" s="8"/>
      <c r="N8729" s="124"/>
      <c r="O8729" s="124"/>
      <c r="P8729" s="124"/>
      <c r="Q8729" s="124"/>
      <c r="R8729" s="124"/>
      <c r="S8729" s="124"/>
    </row>
    <row r="8730" spans="13:19" x14ac:dyDescent="0.25">
      <c r="M8730" s="8"/>
      <c r="N8730" s="124"/>
      <c r="O8730" s="124"/>
      <c r="P8730" s="124"/>
      <c r="Q8730" s="124"/>
      <c r="R8730" s="124"/>
      <c r="S8730" s="124"/>
    </row>
    <row r="8731" spans="13:19" x14ac:dyDescent="0.25">
      <c r="M8731" s="8"/>
      <c r="N8731" s="124"/>
      <c r="O8731" s="124"/>
      <c r="P8731" s="124"/>
      <c r="Q8731" s="124"/>
      <c r="R8731" s="124"/>
      <c r="S8731" s="124"/>
    </row>
    <row r="8732" spans="13:19" x14ac:dyDescent="0.25">
      <c r="M8732" s="8"/>
      <c r="N8732" s="124"/>
      <c r="O8732" s="124"/>
      <c r="P8732" s="124"/>
      <c r="Q8732" s="124"/>
      <c r="R8732" s="124"/>
      <c r="S8732" s="124"/>
    </row>
    <row r="8733" spans="13:19" x14ac:dyDescent="0.25">
      <c r="M8733" s="8"/>
      <c r="N8733" s="124"/>
      <c r="O8733" s="124"/>
      <c r="P8733" s="124"/>
      <c r="Q8733" s="124"/>
      <c r="R8733" s="124"/>
      <c r="S8733" s="124"/>
    </row>
    <row r="8734" spans="13:19" x14ac:dyDescent="0.25">
      <c r="M8734" s="8"/>
      <c r="N8734" s="124"/>
      <c r="O8734" s="124"/>
      <c r="P8734" s="124"/>
      <c r="Q8734" s="124"/>
      <c r="R8734" s="124"/>
      <c r="S8734" s="124"/>
    </row>
    <row r="8735" spans="13:19" x14ac:dyDescent="0.25">
      <c r="M8735" s="8"/>
      <c r="N8735" s="124"/>
      <c r="O8735" s="124"/>
      <c r="P8735" s="124"/>
      <c r="Q8735" s="124"/>
      <c r="R8735" s="124"/>
      <c r="S8735" s="124"/>
    </row>
    <row r="8736" spans="13:19" x14ac:dyDescent="0.25">
      <c r="M8736" s="8"/>
      <c r="N8736" s="124"/>
      <c r="O8736" s="124"/>
      <c r="P8736" s="124"/>
      <c r="Q8736" s="124"/>
      <c r="R8736" s="124"/>
      <c r="S8736" s="124"/>
    </row>
    <row r="8737" spans="13:19" x14ac:dyDescent="0.25">
      <c r="M8737" s="8"/>
      <c r="N8737" s="124"/>
      <c r="O8737" s="124"/>
      <c r="P8737" s="124"/>
      <c r="Q8737" s="124"/>
      <c r="R8737" s="124"/>
      <c r="S8737" s="124"/>
    </row>
    <row r="8738" spans="13:19" x14ac:dyDescent="0.25">
      <c r="M8738" s="8"/>
      <c r="N8738" s="124"/>
      <c r="O8738" s="124"/>
      <c r="P8738" s="124"/>
      <c r="Q8738" s="124"/>
      <c r="R8738" s="124"/>
      <c r="S8738" s="124"/>
    </row>
    <row r="8739" spans="13:19" x14ac:dyDescent="0.25">
      <c r="M8739" s="8"/>
      <c r="N8739" s="124"/>
      <c r="O8739" s="124"/>
      <c r="P8739" s="124"/>
      <c r="Q8739" s="124"/>
      <c r="R8739" s="124"/>
      <c r="S8739" s="124"/>
    </row>
    <row r="8740" spans="13:19" x14ac:dyDescent="0.25">
      <c r="M8740" s="8"/>
      <c r="N8740" s="124"/>
      <c r="O8740" s="124"/>
      <c r="P8740" s="124"/>
      <c r="Q8740" s="124"/>
      <c r="R8740" s="124"/>
      <c r="S8740" s="124"/>
    </row>
    <row r="8741" spans="13:19" x14ac:dyDescent="0.25">
      <c r="M8741" s="8"/>
      <c r="N8741" s="124"/>
      <c r="O8741" s="124"/>
      <c r="P8741" s="124"/>
      <c r="Q8741" s="124"/>
      <c r="R8741" s="124"/>
      <c r="S8741" s="124"/>
    </row>
    <row r="8742" spans="13:19" x14ac:dyDescent="0.25">
      <c r="M8742" s="8"/>
      <c r="N8742" s="124"/>
      <c r="O8742" s="124"/>
      <c r="P8742" s="124"/>
      <c r="Q8742" s="124"/>
      <c r="R8742" s="124"/>
      <c r="S8742" s="124"/>
    </row>
    <row r="8743" spans="13:19" x14ac:dyDescent="0.25">
      <c r="M8743" s="8"/>
      <c r="N8743" s="124"/>
      <c r="O8743" s="124"/>
      <c r="P8743" s="124"/>
      <c r="Q8743" s="124"/>
      <c r="R8743" s="124"/>
      <c r="S8743" s="124"/>
    </row>
    <row r="8744" spans="13:19" x14ac:dyDescent="0.25">
      <c r="M8744" s="8"/>
      <c r="N8744" s="124"/>
      <c r="O8744" s="124"/>
      <c r="P8744" s="124"/>
      <c r="Q8744" s="124"/>
      <c r="R8744" s="124"/>
      <c r="S8744" s="124"/>
    </row>
    <row r="8745" spans="13:19" x14ac:dyDescent="0.25">
      <c r="M8745" s="8"/>
      <c r="N8745" s="124"/>
      <c r="O8745" s="124"/>
      <c r="P8745" s="124"/>
      <c r="Q8745" s="124"/>
      <c r="R8745" s="124"/>
      <c r="S8745" s="124"/>
    </row>
    <row r="8746" spans="13:19" x14ac:dyDescent="0.25">
      <c r="M8746" s="8"/>
      <c r="N8746" s="124"/>
      <c r="O8746" s="124"/>
      <c r="P8746" s="124"/>
      <c r="Q8746" s="124"/>
      <c r="R8746" s="124"/>
      <c r="S8746" s="124"/>
    </row>
    <row r="8747" spans="13:19" x14ac:dyDescent="0.25">
      <c r="M8747" s="8"/>
      <c r="N8747" s="124"/>
      <c r="O8747" s="124"/>
      <c r="P8747" s="124"/>
      <c r="Q8747" s="124"/>
      <c r="R8747" s="124"/>
      <c r="S8747" s="124"/>
    </row>
    <row r="8748" spans="13:19" x14ac:dyDescent="0.25">
      <c r="M8748" s="8"/>
      <c r="N8748" s="124"/>
      <c r="O8748" s="124"/>
      <c r="P8748" s="124"/>
      <c r="Q8748" s="124"/>
      <c r="R8748" s="124"/>
      <c r="S8748" s="124"/>
    </row>
    <row r="8749" spans="13:19" x14ac:dyDescent="0.25">
      <c r="M8749" s="8"/>
      <c r="N8749" s="124"/>
      <c r="O8749" s="124"/>
      <c r="P8749" s="124"/>
      <c r="Q8749" s="124"/>
      <c r="R8749" s="124"/>
      <c r="S8749" s="124"/>
    </row>
    <row r="8750" spans="13:19" x14ac:dyDescent="0.25">
      <c r="M8750" s="8"/>
      <c r="N8750" s="124"/>
      <c r="O8750" s="124"/>
      <c r="P8750" s="124"/>
      <c r="Q8750" s="124"/>
      <c r="R8750" s="124"/>
      <c r="S8750" s="124"/>
    </row>
    <row r="8751" spans="13:19" x14ac:dyDescent="0.25">
      <c r="M8751" s="8"/>
      <c r="N8751" s="124"/>
      <c r="O8751" s="124"/>
      <c r="P8751" s="124"/>
      <c r="Q8751" s="124"/>
      <c r="R8751" s="124"/>
      <c r="S8751" s="124"/>
    </row>
    <row r="8752" spans="13:19" x14ac:dyDescent="0.25">
      <c r="M8752" s="8"/>
      <c r="N8752" s="124"/>
      <c r="O8752" s="124"/>
      <c r="P8752" s="124"/>
      <c r="Q8752" s="124"/>
      <c r="R8752" s="124"/>
      <c r="S8752" s="124"/>
    </row>
    <row r="8753" spans="13:19" x14ac:dyDescent="0.25">
      <c r="M8753" s="8"/>
      <c r="N8753" s="124"/>
      <c r="O8753" s="124"/>
      <c r="P8753" s="124"/>
      <c r="Q8753" s="124"/>
      <c r="R8753" s="124"/>
      <c r="S8753" s="124"/>
    </row>
    <row r="8754" spans="13:19" x14ac:dyDescent="0.25">
      <c r="M8754" s="8"/>
      <c r="N8754" s="124"/>
      <c r="O8754" s="124"/>
      <c r="P8754" s="124"/>
      <c r="Q8754" s="124"/>
      <c r="R8754" s="124"/>
      <c r="S8754" s="124"/>
    </row>
    <row r="8755" spans="13:19" x14ac:dyDescent="0.25">
      <c r="M8755" s="8"/>
      <c r="N8755" s="124"/>
      <c r="O8755" s="124"/>
      <c r="P8755" s="124"/>
      <c r="Q8755" s="124"/>
      <c r="R8755" s="124"/>
      <c r="S8755" s="124"/>
    </row>
    <row r="8756" spans="13:19" x14ac:dyDescent="0.25">
      <c r="M8756" s="8"/>
      <c r="N8756" s="124"/>
      <c r="O8756" s="124"/>
      <c r="P8756" s="124"/>
      <c r="Q8756" s="124"/>
      <c r="R8756" s="124"/>
      <c r="S8756" s="124"/>
    </row>
    <row r="8757" spans="13:19" x14ac:dyDescent="0.25">
      <c r="M8757" s="8"/>
      <c r="N8757" s="124"/>
      <c r="O8757" s="124"/>
      <c r="P8757" s="124"/>
      <c r="Q8757" s="124"/>
      <c r="R8757" s="124"/>
      <c r="S8757" s="124"/>
    </row>
    <row r="8758" spans="13:19" x14ac:dyDescent="0.25">
      <c r="M8758" s="8"/>
      <c r="N8758" s="124"/>
      <c r="O8758" s="124"/>
      <c r="P8758" s="124"/>
      <c r="Q8758" s="124"/>
      <c r="R8758" s="124"/>
      <c r="S8758" s="124"/>
    </row>
    <row r="8759" spans="13:19" x14ac:dyDescent="0.25">
      <c r="M8759" s="8"/>
      <c r="N8759" s="124"/>
      <c r="O8759" s="124"/>
      <c r="P8759" s="124"/>
      <c r="Q8759" s="124"/>
      <c r="R8759" s="124"/>
      <c r="S8759" s="124"/>
    </row>
    <row r="8760" spans="13:19" x14ac:dyDescent="0.25">
      <c r="M8760" s="8"/>
      <c r="N8760" s="124"/>
      <c r="O8760" s="124"/>
      <c r="P8760" s="124"/>
      <c r="Q8760" s="124"/>
      <c r="R8760" s="124"/>
      <c r="S8760" s="124"/>
    </row>
    <row r="8761" spans="13:19" x14ac:dyDescent="0.25">
      <c r="M8761" s="8"/>
      <c r="N8761" s="124"/>
      <c r="O8761" s="124"/>
      <c r="P8761" s="124"/>
      <c r="Q8761" s="124"/>
      <c r="R8761" s="124"/>
      <c r="S8761" s="124"/>
    </row>
    <row r="8762" spans="13:19" x14ac:dyDescent="0.25">
      <c r="M8762" s="8"/>
      <c r="N8762" s="124"/>
      <c r="O8762" s="124"/>
      <c r="P8762" s="124"/>
      <c r="Q8762" s="124"/>
      <c r="R8762" s="124"/>
      <c r="S8762" s="124"/>
    </row>
    <row r="8763" spans="13:19" x14ac:dyDescent="0.25">
      <c r="M8763" s="8"/>
      <c r="N8763" s="124"/>
      <c r="O8763" s="124"/>
      <c r="P8763" s="124"/>
      <c r="Q8763" s="124"/>
      <c r="R8763" s="124"/>
      <c r="S8763" s="124"/>
    </row>
    <row r="8764" spans="13:19" x14ac:dyDescent="0.25">
      <c r="M8764" s="8"/>
      <c r="N8764" s="124"/>
      <c r="O8764" s="124"/>
      <c r="P8764" s="124"/>
      <c r="Q8764" s="124"/>
      <c r="R8764" s="124"/>
      <c r="S8764" s="124"/>
    </row>
    <row r="8765" spans="13:19" x14ac:dyDescent="0.25">
      <c r="M8765" s="8"/>
      <c r="N8765" s="124"/>
      <c r="O8765" s="124"/>
      <c r="P8765" s="124"/>
      <c r="Q8765" s="124"/>
      <c r="R8765" s="124"/>
      <c r="S8765" s="124"/>
    </row>
    <row r="8766" spans="13:19" x14ac:dyDescent="0.25">
      <c r="M8766" s="8"/>
      <c r="N8766" s="124"/>
      <c r="O8766" s="124"/>
      <c r="P8766" s="124"/>
      <c r="Q8766" s="124"/>
      <c r="R8766" s="124"/>
      <c r="S8766" s="124"/>
    </row>
    <row r="8767" spans="13:19" x14ac:dyDescent="0.25">
      <c r="M8767" s="8"/>
      <c r="N8767" s="124"/>
      <c r="O8767" s="124"/>
      <c r="P8767" s="124"/>
      <c r="Q8767" s="124"/>
      <c r="R8767" s="124"/>
      <c r="S8767" s="124"/>
    </row>
    <row r="8768" spans="13:19" x14ac:dyDescent="0.25">
      <c r="M8768" s="8"/>
      <c r="N8768" s="124"/>
      <c r="O8768" s="124"/>
      <c r="P8768" s="124"/>
      <c r="Q8768" s="124"/>
      <c r="R8768" s="124"/>
      <c r="S8768" s="124"/>
    </row>
    <row r="8769" spans="13:19" x14ac:dyDescent="0.25">
      <c r="M8769" s="8"/>
      <c r="N8769" s="124"/>
      <c r="O8769" s="124"/>
      <c r="P8769" s="124"/>
      <c r="Q8769" s="124"/>
      <c r="R8769" s="124"/>
      <c r="S8769" s="124"/>
    </row>
    <row r="8770" spans="13:19" x14ac:dyDescent="0.25">
      <c r="M8770" s="8"/>
      <c r="N8770" s="124"/>
      <c r="O8770" s="124"/>
      <c r="P8770" s="124"/>
      <c r="Q8770" s="124"/>
      <c r="R8770" s="124"/>
      <c r="S8770" s="124"/>
    </row>
    <row r="8771" spans="13:19" x14ac:dyDescent="0.25">
      <c r="M8771" s="8"/>
      <c r="N8771" s="124"/>
      <c r="O8771" s="124"/>
      <c r="P8771" s="124"/>
      <c r="Q8771" s="124"/>
      <c r="R8771" s="124"/>
      <c r="S8771" s="124"/>
    </row>
    <row r="8772" spans="13:19" x14ac:dyDescent="0.25">
      <c r="M8772" s="8"/>
      <c r="N8772" s="124"/>
      <c r="O8772" s="124"/>
      <c r="P8772" s="124"/>
      <c r="Q8772" s="124"/>
      <c r="R8772" s="124"/>
      <c r="S8772" s="124"/>
    </row>
    <row r="8773" spans="13:19" x14ac:dyDescent="0.25">
      <c r="M8773" s="8"/>
      <c r="N8773" s="124"/>
      <c r="O8773" s="124"/>
      <c r="P8773" s="124"/>
      <c r="Q8773" s="124"/>
      <c r="R8773" s="124"/>
      <c r="S8773" s="124"/>
    </row>
    <row r="8774" spans="13:19" x14ac:dyDescent="0.25">
      <c r="M8774" s="8"/>
      <c r="N8774" s="124"/>
      <c r="O8774" s="124"/>
      <c r="P8774" s="124"/>
      <c r="Q8774" s="124"/>
      <c r="R8774" s="124"/>
      <c r="S8774" s="124"/>
    </row>
    <row r="8775" spans="13:19" x14ac:dyDescent="0.25">
      <c r="M8775" s="8"/>
      <c r="N8775" s="124"/>
      <c r="O8775" s="124"/>
      <c r="P8775" s="124"/>
      <c r="Q8775" s="124"/>
      <c r="R8775" s="124"/>
      <c r="S8775" s="124"/>
    </row>
    <row r="8776" spans="13:19" x14ac:dyDescent="0.25">
      <c r="M8776" s="8"/>
      <c r="N8776" s="124"/>
      <c r="O8776" s="124"/>
      <c r="P8776" s="124"/>
      <c r="Q8776" s="124"/>
      <c r="R8776" s="124"/>
      <c r="S8776" s="124"/>
    </row>
    <row r="8777" spans="13:19" x14ac:dyDescent="0.25">
      <c r="M8777" s="8"/>
      <c r="N8777" s="124"/>
      <c r="O8777" s="124"/>
      <c r="P8777" s="124"/>
      <c r="Q8777" s="124"/>
      <c r="R8777" s="124"/>
      <c r="S8777" s="124"/>
    </row>
    <row r="8778" spans="13:19" x14ac:dyDescent="0.25">
      <c r="M8778" s="8"/>
      <c r="N8778" s="124"/>
      <c r="O8778" s="124"/>
      <c r="P8778" s="124"/>
      <c r="Q8778" s="124"/>
      <c r="R8778" s="124"/>
      <c r="S8778" s="124"/>
    </row>
    <row r="8779" spans="13:19" x14ac:dyDescent="0.25">
      <c r="M8779" s="8"/>
      <c r="N8779" s="124"/>
      <c r="O8779" s="124"/>
      <c r="P8779" s="124"/>
      <c r="Q8779" s="124"/>
      <c r="R8779" s="124"/>
      <c r="S8779" s="124"/>
    </row>
    <row r="8780" spans="13:19" x14ac:dyDescent="0.25">
      <c r="M8780" s="8"/>
      <c r="N8780" s="124"/>
      <c r="O8780" s="124"/>
      <c r="P8780" s="124"/>
      <c r="Q8780" s="124"/>
      <c r="R8780" s="124"/>
      <c r="S8780" s="124"/>
    </row>
    <row r="8781" spans="13:19" x14ac:dyDescent="0.25">
      <c r="M8781" s="8"/>
      <c r="N8781" s="124"/>
      <c r="O8781" s="124"/>
      <c r="P8781" s="124"/>
      <c r="Q8781" s="124"/>
      <c r="R8781" s="124"/>
      <c r="S8781" s="124"/>
    </row>
    <row r="8782" spans="13:19" x14ac:dyDescent="0.25">
      <c r="M8782" s="8"/>
      <c r="N8782" s="124"/>
      <c r="O8782" s="124"/>
      <c r="P8782" s="124"/>
      <c r="Q8782" s="124"/>
      <c r="R8782" s="124"/>
      <c r="S8782" s="124"/>
    </row>
    <row r="8783" spans="13:19" x14ac:dyDescent="0.25">
      <c r="M8783" s="8"/>
      <c r="N8783" s="124"/>
      <c r="O8783" s="124"/>
      <c r="P8783" s="124"/>
      <c r="Q8783" s="124"/>
      <c r="R8783" s="124"/>
      <c r="S8783" s="124"/>
    </row>
    <row r="8784" spans="13:19" x14ac:dyDescent="0.25">
      <c r="M8784" s="8"/>
      <c r="N8784" s="124"/>
      <c r="O8784" s="124"/>
      <c r="P8784" s="124"/>
      <c r="Q8784" s="124"/>
      <c r="R8784" s="124"/>
      <c r="S8784" s="124"/>
    </row>
    <row r="8785" spans="13:19" x14ac:dyDescent="0.25">
      <c r="M8785" s="8"/>
      <c r="N8785" s="124"/>
      <c r="O8785" s="124"/>
      <c r="P8785" s="124"/>
      <c r="Q8785" s="124"/>
      <c r="R8785" s="124"/>
      <c r="S8785" s="124"/>
    </row>
    <row r="8786" spans="13:19" x14ac:dyDescent="0.25">
      <c r="M8786" s="8"/>
      <c r="N8786" s="124"/>
      <c r="O8786" s="124"/>
      <c r="P8786" s="124"/>
      <c r="Q8786" s="124"/>
      <c r="R8786" s="124"/>
      <c r="S8786" s="124"/>
    </row>
    <row r="8787" spans="13:19" x14ac:dyDescent="0.25">
      <c r="M8787" s="8"/>
      <c r="N8787" s="124"/>
      <c r="O8787" s="124"/>
      <c r="P8787" s="124"/>
      <c r="Q8787" s="124"/>
      <c r="R8787" s="124"/>
      <c r="S8787" s="124"/>
    </row>
    <row r="8788" spans="13:19" x14ac:dyDescent="0.25">
      <c r="M8788" s="8"/>
      <c r="N8788" s="124"/>
      <c r="O8788" s="124"/>
      <c r="P8788" s="124"/>
      <c r="Q8788" s="124"/>
      <c r="R8788" s="124"/>
      <c r="S8788" s="124"/>
    </row>
    <row r="8789" spans="13:19" x14ac:dyDescent="0.25">
      <c r="M8789" s="8"/>
      <c r="N8789" s="124"/>
      <c r="O8789" s="124"/>
      <c r="P8789" s="124"/>
      <c r="Q8789" s="124"/>
      <c r="R8789" s="124"/>
      <c r="S8789" s="124"/>
    </row>
    <row r="8790" spans="13:19" x14ac:dyDescent="0.25">
      <c r="M8790" s="8"/>
      <c r="N8790" s="124"/>
      <c r="O8790" s="124"/>
      <c r="P8790" s="124"/>
      <c r="Q8790" s="124"/>
      <c r="R8790" s="124"/>
      <c r="S8790" s="124"/>
    </row>
    <row r="8791" spans="13:19" x14ac:dyDescent="0.25">
      <c r="M8791" s="8"/>
      <c r="N8791" s="124"/>
      <c r="O8791" s="124"/>
      <c r="P8791" s="124"/>
      <c r="Q8791" s="124"/>
      <c r="R8791" s="124"/>
      <c r="S8791" s="124"/>
    </row>
    <row r="8792" spans="13:19" x14ac:dyDescent="0.25">
      <c r="M8792" s="8"/>
      <c r="N8792" s="124"/>
      <c r="O8792" s="124"/>
      <c r="P8792" s="124"/>
      <c r="Q8792" s="124"/>
      <c r="R8792" s="124"/>
      <c r="S8792" s="124"/>
    </row>
    <row r="8793" spans="13:19" x14ac:dyDescent="0.25">
      <c r="M8793" s="8"/>
      <c r="N8793" s="124"/>
      <c r="O8793" s="124"/>
      <c r="P8793" s="124"/>
      <c r="Q8793" s="124"/>
      <c r="R8793" s="124"/>
      <c r="S8793" s="124"/>
    </row>
    <row r="8794" spans="13:19" x14ac:dyDescent="0.25">
      <c r="M8794" s="8"/>
      <c r="N8794" s="124"/>
      <c r="O8794" s="124"/>
      <c r="P8794" s="124"/>
      <c r="Q8794" s="124"/>
      <c r="R8794" s="124"/>
      <c r="S8794" s="124"/>
    </row>
    <row r="8795" spans="13:19" x14ac:dyDescent="0.25">
      <c r="M8795" s="8"/>
      <c r="N8795" s="124"/>
      <c r="O8795" s="124"/>
      <c r="P8795" s="124"/>
      <c r="Q8795" s="124"/>
      <c r="R8795" s="124"/>
      <c r="S8795" s="124"/>
    </row>
    <row r="8796" spans="13:19" x14ac:dyDescent="0.25">
      <c r="M8796" s="8"/>
      <c r="N8796" s="124"/>
      <c r="O8796" s="124"/>
      <c r="P8796" s="124"/>
      <c r="Q8796" s="124"/>
      <c r="R8796" s="124"/>
      <c r="S8796" s="124"/>
    </row>
    <row r="8797" spans="13:19" x14ac:dyDescent="0.25">
      <c r="M8797" s="8"/>
      <c r="N8797" s="124"/>
      <c r="O8797" s="124"/>
      <c r="P8797" s="124"/>
      <c r="Q8797" s="124"/>
      <c r="R8797" s="124"/>
      <c r="S8797" s="124"/>
    </row>
    <row r="8798" spans="13:19" x14ac:dyDescent="0.25">
      <c r="M8798" s="8"/>
      <c r="N8798" s="124"/>
      <c r="O8798" s="124"/>
      <c r="P8798" s="124"/>
      <c r="Q8798" s="124"/>
      <c r="R8798" s="124"/>
      <c r="S8798" s="124"/>
    </row>
    <row r="8799" spans="13:19" x14ac:dyDescent="0.25">
      <c r="M8799" s="8"/>
      <c r="N8799" s="124"/>
      <c r="O8799" s="124"/>
      <c r="P8799" s="124"/>
      <c r="Q8799" s="124"/>
      <c r="R8799" s="124"/>
      <c r="S8799" s="124"/>
    </row>
    <row r="8800" spans="13:19" x14ac:dyDescent="0.25">
      <c r="M8800" s="8"/>
      <c r="N8800" s="124"/>
      <c r="O8800" s="124"/>
      <c r="P8800" s="124"/>
      <c r="Q8800" s="124"/>
      <c r="R8800" s="124"/>
      <c r="S8800" s="124"/>
    </row>
    <row r="8801" spans="13:19" x14ac:dyDescent="0.25">
      <c r="M8801" s="8"/>
      <c r="N8801" s="124"/>
      <c r="O8801" s="124"/>
      <c r="P8801" s="124"/>
      <c r="Q8801" s="124"/>
      <c r="R8801" s="124"/>
      <c r="S8801" s="124"/>
    </row>
    <row r="8802" spans="13:19" x14ac:dyDescent="0.25">
      <c r="M8802" s="8"/>
      <c r="N8802" s="124"/>
      <c r="O8802" s="124"/>
      <c r="P8802" s="124"/>
      <c r="Q8802" s="124"/>
      <c r="R8802" s="124"/>
      <c r="S8802" s="124"/>
    </row>
    <row r="8803" spans="13:19" x14ac:dyDescent="0.25">
      <c r="M8803" s="8"/>
      <c r="N8803" s="124"/>
      <c r="O8803" s="124"/>
      <c r="P8803" s="124"/>
      <c r="Q8803" s="124"/>
      <c r="R8803" s="124"/>
      <c r="S8803" s="124"/>
    </row>
    <row r="8804" spans="13:19" x14ac:dyDescent="0.25">
      <c r="M8804" s="8"/>
      <c r="N8804" s="124"/>
      <c r="O8804" s="124"/>
      <c r="P8804" s="124"/>
      <c r="Q8804" s="124"/>
      <c r="R8804" s="124"/>
      <c r="S8804" s="124"/>
    </row>
    <row r="8805" spans="13:19" x14ac:dyDescent="0.25">
      <c r="M8805" s="8"/>
      <c r="N8805" s="124"/>
      <c r="O8805" s="124"/>
      <c r="P8805" s="124"/>
      <c r="Q8805" s="124"/>
      <c r="R8805" s="124"/>
      <c r="S8805" s="124"/>
    </row>
    <row r="8806" spans="13:19" x14ac:dyDescent="0.25">
      <c r="M8806" s="8"/>
      <c r="N8806" s="124"/>
      <c r="O8806" s="124"/>
      <c r="P8806" s="124"/>
      <c r="Q8806" s="124"/>
      <c r="R8806" s="124"/>
      <c r="S8806" s="124"/>
    </row>
    <row r="8807" spans="13:19" x14ac:dyDescent="0.25">
      <c r="M8807" s="8"/>
      <c r="N8807" s="124"/>
      <c r="O8807" s="124"/>
      <c r="P8807" s="124"/>
      <c r="Q8807" s="124"/>
      <c r="R8807" s="124"/>
      <c r="S8807" s="124"/>
    </row>
    <row r="8808" spans="13:19" x14ac:dyDescent="0.25">
      <c r="M8808" s="8"/>
      <c r="N8808" s="124"/>
      <c r="O8808" s="124"/>
      <c r="P8808" s="124"/>
      <c r="Q8808" s="124"/>
      <c r="R8808" s="124"/>
      <c r="S8808" s="124"/>
    </row>
    <row r="8809" spans="13:19" x14ac:dyDescent="0.25">
      <c r="M8809" s="8"/>
      <c r="N8809" s="124"/>
      <c r="O8809" s="124"/>
      <c r="P8809" s="124"/>
      <c r="Q8809" s="124"/>
      <c r="R8809" s="124"/>
      <c r="S8809" s="124"/>
    </row>
    <row r="8810" spans="13:19" x14ac:dyDescent="0.25">
      <c r="M8810" s="8"/>
      <c r="N8810" s="124"/>
      <c r="O8810" s="124"/>
      <c r="P8810" s="124"/>
      <c r="Q8810" s="124"/>
      <c r="R8810" s="124"/>
      <c r="S8810" s="124"/>
    </row>
    <row r="8811" spans="13:19" x14ac:dyDescent="0.25">
      <c r="M8811" s="8"/>
      <c r="N8811" s="124"/>
      <c r="O8811" s="124"/>
      <c r="P8811" s="124"/>
      <c r="Q8811" s="124"/>
      <c r="R8811" s="124"/>
      <c r="S8811" s="124"/>
    </row>
    <row r="8812" spans="13:19" x14ac:dyDescent="0.25">
      <c r="M8812" s="8"/>
      <c r="N8812" s="124"/>
      <c r="O8812" s="124"/>
      <c r="P8812" s="124"/>
      <c r="Q8812" s="124"/>
      <c r="R8812" s="124"/>
      <c r="S8812" s="124"/>
    </row>
    <row r="8813" spans="13:19" x14ac:dyDescent="0.25">
      <c r="M8813" s="8"/>
      <c r="N8813" s="124"/>
      <c r="O8813" s="124"/>
      <c r="P8813" s="124"/>
      <c r="Q8813" s="124"/>
      <c r="R8813" s="124"/>
      <c r="S8813" s="124"/>
    </row>
    <row r="8814" spans="13:19" x14ac:dyDescent="0.25">
      <c r="M8814" s="8"/>
      <c r="N8814" s="124"/>
      <c r="O8814" s="124"/>
      <c r="P8814" s="124"/>
      <c r="Q8814" s="124"/>
      <c r="R8814" s="124"/>
      <c r="S8814" s="124"/>
    </row>
    <row r="8815" spans="13:19" x14ac:dyDescent="0.25">
      <c r="M8815" s="8"/>
      <c r="N8815" s="124"/>
      <c r="O8815" s="124"/>
      <c r="P8815" s="124"/>
      <c r="Q8815" s="124"/>
      <c r="R8815" s="124"/>
      <c r="S8815" s="124"/>
    </row>
    <row r="8816" spans="13:19" x14ac:dyDescent="0.25">
      <c r="M8816" s="8"/>
      <c r="N8816" s="124"/>
      <c r="O8816" s="124"/>
      <c r="P8816" s="124"/>
      <c r="Q8816" s="124"/>
      <c r="R8816" s="124"/>
      <c r="S8816" s="124"/>
    </row>
    <row r="8817" spans="13:19" x14ac:dyDescent="0.25">
      <c r="M8817" s="8"/>
      <c r="N8817" s="124"/>
      <c r="O8817" s="124"/>
      <c r="P8817" s="124"/>
      <c r="Q8817" s="124"/>
      <c r="R8817" s="124"/>
      <c r="S8817" s="124"/>
    </row>
    <row r="8818" spans="13:19" x14ac:dyDescent="0.25">
      <c r="M8818" s="8"/>
      <c r="N8818" s="124"/>
      <c r="O8818" s="124"/>
      <c r="P8818" s="124"/>
      <c r="Q8818" s="124"/>
      <c r="R8818" s="124"/>
      <c r="S8818" s="124"/>
    </row>
    <row r="8819" spans="13:19" x14ac:dyDescent="0.25">
      <c r="M8819" s="8"/>
      <c r="N8819" s="124"/>
      <c r="O8819" s="124"/>
      <c r="P8819" s="124"/>
      <c r="Q8819" s="124"/>
      <c r="R8819" s="124"/>
      <c r="S8819" s="124"/>
    </row>
    <row r="8820" spans="13:19" x14ac:dyDescent="0.25">
      <c r="M8820" s="8"/>
      <c r="N8820" s="124"/>
      <c r="O8820" s="124"/>
      <c r="P8820" s="124"/>
      <c r="Q8820" s="124"/>
      <c r="R8820" s="124"/>
      <c r="S8820" s="124"/>
    </row>
    <row r="8821" spans="13:19" x14ac:dyDescent="0.25">
      <c r="M8821" s="8"/>
      <c r="N8821" s="124"/>
      <c r="O8821" s="124"/>
      <c r="P8821" s="124"/>
      <c r="Q8821" s="124"/>
      <c r="R8821" s="124"/>
      <c r="S8821" s="124"/>
    </row>
    <row r="8822" spans="13:19" x14ac:dyDescent="0.25">
      <c r="M8822" s="8"/>
      <c r="N8822" s="124"/>
      <c r="O8822" s="124"/>
      <c r="P8822" s="124"/>
      <c r="Q8822" s="124"/>
      <c r="R8822" s="124"/>
      <c r="S8822" s="124"/>
    </row>
    <row r="8823" spans="13:19" x14ac:dyDescent="0.25">
      <c r="M8823" s="8"/>
      <c r="N8823" s="124"/>
      <c r="O8823" s="124"/>
      <c r="P8823" s="124"/>
      <c r="Q8823" s="124"/>
      <c r="R8823" s="124"/>
      <c r="S8823" s="124"/>
    </row>
    <row r="8824" spans="13:19" x14ac:dyDescent="0.25">
      <c r="M8824" s="8"/>
      <c r="N8824" s="124"/>
      <c r="O8824" s="124"/>
      <c r="P8824" s="124"/>
      <c r="Q8824" s="124"/>
      <c r="R8824" s="124"/>
      <c r="S8824" s="124"/>
    </row>
    <row r="8825" spans="13:19" x14ac:dyDescent="0.25">
      <c r="M8825" s="8"/>
      <c r="N8825" s="124"/>
      <c r="O8825" s="124"/>
      <c r="P8825" s="124"/>
      <c r="Q8825" s="124"/>
      <c r="R8825" s="124"/>
      <c r="S8825" s="124"/>
    </row>
    <row r="8826" spans="13:19" x14ac:dyDescent="0.25">
      <c r="M8826" s="8"/>
      <c r="N8826" s="124"/>
      <c r="O8826" s="124"/>
      <c r="P8826" s="124"/>
      <c r="Q8826" s="124"/>
      <c r="R8826" s="124"/>
      <c r="S8826" s="124"/>
    </row>
    <row r="8827" spans="13:19" x14ac:dyDescent="0.25">
      <c r="M8827" s="8"/>
      <c r="N8827" s="124"/>
      <c r="O8827" s="124"/>
      <c r="P8827" s="124"/>
      <c r="Q8827" s="124"/>
      <c r="R8827" s="124"/>
      <c r="S8827" s="124"/>
    </row>
    <row r="8828" spans="13:19" x14ac:dyDescent="0.25">
      <c r="M8828" s="8"/>
      <c r="N8828" s="124"/>
      <c r="O8828" s="124"/>
      <c r="P8828" s="124"/>
      <c r="Q8828" s="124"/>
      <c r="R8828" s="124"/>
      <c r="S8828" s="124"/>
    </row>
    <row r="8829" spans="13:19" x14ac:dyDescent="0.25">
      <c r="M8829" s="8"/>
      <c r="N8829" s="124"/>
      <c r="O8829" s="124"/>
      <c r="P8829" s="124"/>
      <c r="Q8829" s="124"/>
      <c r="R8829" s="124"/>
      <c r="S8829" s="124"/>
    </row>
    <row r="8830" spans="13:19" x14ac:dyDescent="0.25">
      <c r="M8830" s="8"/>
      <c r="N8830" s="124"/>
      <c r="O8830" s="124"/>
      <c r="P8830" s="124"/>
      <c r="Q8830" s="124"/>
      <c r="R8830" s="124"/>
      <c r="S8830" s="124"/>
    </row>
    <row r="8831" spans="13:19" x14ac:dyDescent="0.25">
      <c r="M8831" s="8"/>
      <c r="N8831" s="124"/>
      <c r="O8831" s="124"/>
      <c r="P8831" s="124"/>
      <c r="Q8831" s="124"/>
      <c r="R8831" s="124"/>
      <c r="S8831" s="124"/>
    </row>
    <row r="8832" spans="13:19" x14ac:dyDescent="0.25">
      <c r="M8832" s="8"/>
      <c r="N8832" s="124"/>
      <c r="O8832" s="124"/>
      <c r="P8832" s="124"/>
      <c r="Q8832" s="124"/>
      <c r="R8832" s="124"/>
      <c r="S8832" s="124"/>
    </row>
    <row r="8833" spans="13:19" x14ac:dyDescent="0.25">
      <c r="M8833" s="8"/>
      <c r="N8833" s="124"/>
      <c r="O8833" s="124"/>
      <c r="P8833" s="124"/>
      <c r="Q8833" s="124"/>
      <c r="R8833" s="124"/>
      <c r="S8833" s="124"/>
    </row>
    <row r="8834" spans="13:19" x14ac:dyDescent="0.25">
      <c r="M8834" s="8"/>
      <c r="N8834" s="124"/>
      <c r="O8834" s="124"/>
      <c r="P8834" s="124"/>
      <c r="Q8834" s="124"/>
      <c r="R8834" s="124"/>
      <c r="S8834" s="124"/>
    </row>
    <row r="8835" spans="13:19" x14ac:dyDescent="0.25">
      <c r="M8835" s="8"/>
      <c r="N8835" s="124"/>
      <c r="O8835" s="124"/>
      <c r="P8835" s="124"/>
      <c r="Q8835" s="124"/>
      <c r="R8835" s="124"/>
      <c r="S8835" s="124"/>
    </row>
    <row r="8836" spans="13:19" x14ac:dyDescent="0.25">
      <c r="M8836" s="8"/>
      <c r="N8836" s="124"/>
      <c r="O8836" s="124"/>
      <c r="P8836" s="124"/>
      <c r="Q8836" s="124"/>
      <c r="R8836" s="124"/>
      <c r="S8836" s="124"/>
    </row>
    <row r="8837" spans="13:19" x14ac:dyDescent="0.25">
      <c r="M8837" s="8"/>
      <c r="N8837" s="124"/>
      <c r="O8837" s="124"/>
      <c r="P8837" s="124"/>
      <c r="Q8837" s="124"/>
      <c r="R8837" s="124"/>
      <c r="S8837" s="124"/>
    </row>
    <row r="8838" spans="13:19" x14ac:dyDescent="0.25">
      <c r="M8838" s="8"/>
      <c r="N8838" s="124"/>
      <c r="O8838" s="124"/>
      <c r="P8838" s="124"/>
      <c r="Q8838" s="124"/>
      <c r="R8838" s="124"/>
      <c r="S8838" s="124"/>
    </row>
    <row r="8839" spans="13:19" x14ac:dyDescent="0.25">
      <c r="M8839" s="8"/>
      <c r="N8839" s="124"/>
      <c r="O8839" s="124"/>
      <c r="P8839" s="124"/>
      <c r="Q8839" s="124"/>
      <c r="R8839" s="124"/>
      <c r="S8839" s="124"/>
    </row>
    <row r="8840" spans="13:19" x14ac:dyDescent="0.25">
      <c r="M8840" s="8"/>
      <c r="N8840" s="124"/>
      <c r="O8840" s="124"/>
      <c r="P8840" s="124"/>
      <c r="Q8840" s="124"/>
      <c r="R8840" s="124"/>
      <c r="S8840" s="124"/>
    </row>
    <row r="8841" spans="13:19" x14ac:dyDescent="0.25">
      <c r="M8841" s="8"/>
      <c r="N8841" s="124"/>
      <c r="O8841" s="124"/>
      <c r="P8841" s="124"/>
      <c r="Q8841" s="124"/>
      <c r="R8841" s="124"/>
      <c r="S8841" s="124"/>
    </row>
    <row r="8842" spans="13:19" x14ac:dyDescent="0.25">
      <c r="M8842" s="8"/>
      <c r="N8842" s="124"/>
      <c r="O8842" s="124"/>
      <c r="P8842" s="124"/>
      <c r="Q8842" s="124"/>
      <c r="R8842" s="124"/>
      <c r="S8842" s="124"/>
    </row>
    <row r="8843" spans="13:19" x14ac:dyDescent="0.25">
      <c r="M8843" s="8"/>
      <c r="N8843" s="124"/>
      <c r="O8843" s="124"/>
      <c r="P8843" s="124"/>
      <c r="Q8843" s="124"/>
      <c r="R8843" s="124"/>
      <c r="S8843" s="124"/>
    </row>
    <row r="8844" spans="13:19" x14ac:dyDescent="0.25">
      <c r="M8844" s="8"/>
      <c r="N8844" s="124"/>
      <c r="O8844" s="124"/>
      <c r="P8844" s="124"/>
      <c r="Q8844" s="124"/>
      <c r="R8844" s="124"/>
      <c r="S8844" s="124"/>
    </row>
    <row r="8845" spans="13:19" x14ac:dyDescent="0.25">
      <c r="M8845" s="8"/>
      <c r="N8845" s="124"/>
      <c r="O8845" s="124"/>
      <c r="P8845" s="124"/>
      <c r="Q8845" s="124"/>
      <c r="R8845" s="124"/>
      <c r="S8845" s="124"/>
    </row>
    <row r="8846" spans="13:19" x14ac:dyDescent="0.25">
      <c r="M8846" s="8"/>
      <c r="N8846" s="124"/>
      <c r="O8846" s="124"/>
      <c r="P8846" s="124"/>
      <c r="Q8846" s="124"/>
      <c r="R8846" s="124"/>
      <c r="S8846" s="124"/>
    </row>
    <row r="8847" spans="13:19" x14ac:dyDescent="0.25">
      <c r="M8847" s="8"/>
      <c r="N8847" s="124"/>
      <c r="O8847" s="124"/>
      <c r="P8847" s="124"/>
      <c r="Q8847" s="124"/>
      <c r="R8847" s="124"/>
      <c r="S8847" s="124"/>
    </row>
    <row r="8848" spans="13:19" x14ac:dyDescent="0.25">
      <c r="M8848" s="8"/>
      <c r="N8848" s="124"/>
      <c r="O8848" s="124"/>
      <c r="P8848" s="124"/>
      <c r="Q8848" s="124"/>
      <c r="R8848" s="124"/>
      <c r="S8848" s="124"/>
    </row>
    <row r="8849" spans="13:19" x14ac:dyDescent="0.25">
      <c r="M8849" s="8"/>
      <c r="N8849" s="124"/>
      <c r="O8849" s="124"/>
      <c r="P8849" s="124"/>
      <c r="Q8849" s="124"/>
      <c r="R8849" s="124"/>
      <c r="S8849" s="124"/>
    </row>
    <row r="8850" spans="13:19" x14ac:dyDescent="0.25">
      <c r="M8850" s="8"/>
      <c r="N8850" s="124"/>
      <c r="O8850" s="124"/>
      <c r="P8850" s="124"/>
      <c r="Q8850" s="124"/>
      <c r="R8850" s="124"/>
      <c r="S8850" s="124"/>
    </row>
    <row r="8851" spans="13:19" x14ac:dyDescent="0.25">
      <c r="M8851" s="8"/>
      <c r="N8851" s="124"/>
      <c r="O8851" s="124"/>
      <c r="P8851" s="124"/>
      <c r="Q8851" s="124"/>
      <c r="R8851" s="124"/>
      <c r="S8851" s="124"/>
    </row>
    <row r="8852" spans="13:19" x14ac:dyDescent="0.25">
      <c r="M8852" s="8"/>
      <c r="N8852" s="124"/>
      <c r="O8852" s="124"/>
      <c r="P8852" s="124"/>
      <c r="Q8852" s="124"/>
      <c r="R8852" s="124"/>
      <c r="S8852" s="124"/>
    </row>
    <row r="8853" spans="13:19" x14ac:dyDescent="0.25">
      <c r="M8853" s="8"/>
      <c r="N8853" s="124"/>
      <c r="O8853" s="124"/>
      <c r="P8853" s="124"/>
      <c r="Q8853" s="124"/>
      <c r="R8853" s="124"/>
      <c r="S8853" s="124"/>
    </row>
    <row r="8854" spans="13:19" x14ac:dyDescent="0.25">
      <c r="M8854" s="8"/>
      <c r="N8854" s="124"/>
      <c r="O8854" s="124"/>
      <c r="P8854" s="124"/>
      <c r="Q8854" s="124"/>
      <c r="R8854" s="124"/>
      <c r="S8854" s="124"/>
    </row>
    <row r="8855" spans="13:19" x14ac:dyDescent="0.25">
      <c r="M8855" s="8"/>
      <c r="N8855" s="124"/>
      <c r="O8855" s="124"/>
      <c r="P8855" s="124"/>
      <c r="Q8855" s="124"/>
      <c r="R8855" s="124"/>
      <c r="S8855" s="124"/>
    </row>
    <row r="8856" spans="13:19" x14ac:dyDescent="0.25">
      <c r="M8856" s="8"/>
      <c r="N8856" s="124"/>
      <c r="O8856" s="124"/>
      <c r="P8856" s="124"/>
      <c r="Q8856" s="124"/>
      <c r="R8856" s="124"/>
      <c r="S8856" s="124"/>
    </row>
    <row r="8857" spans="13:19" x14ac:dyDescent="0.25">
      <c r="M8857" s="8"/>
      <c r="N8857" s="124"/>
      <c r="O8857" s="124"/>
      <c r="P8857" s="124"/>
      <c r="Q8857" s="124"/>
      <c r="R8857" s="124"/>
      <c r="S8857" s="124"/>
    </row>
    <row r="8858" spans="13:19" x14ac:dyDescent="0.25">
      <c r="M8858" s="8"/>
      <c r="N8858" s="124"/>
      <c r="O8858" s="124"/>
      <c r="P8858" s="124"/>
      <c r="Q8858" s="124"/>
      <c r="R8858" s="124"/>
      <c r="S8858" s="124"/>
    </row>
    <row r="8859" spans="13:19" x14ac:dyDescent="0.25">
      <c r="M8859" s="8"/>
      <c r="N8859" s="124"/>
      <c r="O8859" s="124"/>
      <c r="P8859" s="124"/>
      <c r="Q8859" s="124"/>
      <c r="R8859" s="124"/>
      <c r="S8859" s="124"/>
    </row>
    <row r="8860" spans="13:19" x14ac:dyDescent="0.25">
      <c r="M8860" s="8"/>
      <c r="N8860" s="124"/>
      <c r="O8860" s="124"/>
      <c r="P8860" s="124"/>
      <c r="Q8860" s="124"/>
      <c r="R8860" s="124"/>
      <c r="S8860" s="124"/>
    </row>
    <row r="8861" spans="13:19" x14ac:dyDescent="0.25">
      <c r="M8861" s="8"/>
      <c r="N8861" s="124"/>
      <c r="O8861" s="124"/>
      <c r="P8861" s="124"/>
      <c r="Q8861" s="124"/>
      <c r="R8861" s="124"/>
      <c r="S8861" s="124"/>
    </row>
    <row r="8862" spans="13:19" x14ac:dyDescent="0.25">
      <c r="M8862" s="8"/>
      <c r="N8862" s="124"/>
      <c r="O8862" s="124"/>
      <c r="P8862" s="124"/>
      <c r="Q8862" s="124"/>
      <c r="R8862" s="124"/>
      <c r="S8862" s="124"/>
    </row>
    <row r="8863" spans="13:19" x14ac:dyDescent="0.25">
      <c r="M8863" s="8"/>
      <c r="N8863" s="124"/>
      <c r="O8863" s="124"/>
      <c r="P8863" s="124"/>
      <c r="Q8863" s="124"/>
      <c r="R8863" s="124"/>
      <c r="S8863" s="124"/>
    </row>
    <row r="8864" spans="13:19" x14ac:dyDescent="0.25">
      <c r="M8864" s="8"/>
      <c r="N8864" s="124"/>
      <c r="O8864" s="124"/>
      <c r="P8864" s="124"/>
      <c r="Q8864" s="124"/>
      <c r="R8864" s="124"/>
      <c r="S8864" s="124"/>
    </row>
    <row r="8865" spans="13:19" x14ac:dyDescent="0.25">
      <c r="M8865" s="8"/>
      <c r="N8865" s="124"/>
      <c r="O8865" s="124"/>
      <c r="P8865" s="124"/>
      <c r="Q8865" s="124"/>
      <c r="R8865" s="124"/>
      <c r="S8865" s="124"/>
    </row>
    <row r="8866" spans="13:19" x14ac:dyDescent="0.25">
      <c r="M8866" s="8"/>
      <c r="N8866" s="124"/>
      <c r="O8866" s="124"/>
      <c r="P8866" s="124"/>
      <c r="Q8866" s="124"/>
      <c r="R8866" s="124"/>
      <c r="S8866" s="124"/>
    </row>
    <row r="8867" spans="13:19" x14ac:dyDescent="0.25">
      <c r="M8867" s="8"/>
      <c r="N8867" s="124"/>
      <c r="O8867" s="124"/>
      <c r="P8867" s="124"/>
      <c r="Q8867" s="124"/>
      <c r="R8867" s="124"/>
      <c r="S8867" s="124"/>
    </row>
    <row r="8868" spans="13:19" x14ac:dyDescent="0.25">
      <c r="M8868" s="8"/>
      <c r="N8868" s="124"/>
      <c r="O8868" s="124"/>
      <c r="P8868" s="124"/>
      <c r="Q8868" s="124"/>
      <c r="R8868" s="124"/>
      <c r="S8868" s="124"/>
    </row>
    <row r="8869" spans="13:19" x14ac:dyDescent="0.25">
      <c r="M8869" s="8"/>
      <c r="N8869" s="124"/>
      <c r="O8869" s="124"/>
      <c r="P8869" s="124"/>
      <c r="Q8869" s="124"/>
      <c r="R8869" s="124"/>
      <c r="S8869" s="124"/>
    </row>
    <row r="8870" spans="13:19" x14ac:dyDescent="0.25">
      <c r="M8870" s="8"/>
      <c r="N8870" s="124"/>
      <c r="O8870" s="124"/>
      <c r="P8870" s="124"/>
      <c r="Q8870" s="124"/>
      <c r="R8870" s="124"/>
      <c r="S8870" s="124"/>
    </row>
    <row r="8871" spans="13:19" x14ac:dyDescent="0.25">
      <c r="M8871" s="8"/>
      <c r="N8871" s="124"/>
      <c r="O8871" s="124"/>
      <c r="P8871" s="124"/>
      <c r="Q8871" s="124"/>
      <c r="R8871" s="124"/>
      <c r="S8871" s="124"/>
    </row>
    <row r="8872" spans="13:19" x14ac:dyDescent="0.25">
      <c r="M8872" s="8"/>
      <c r="N8872" s="124"/>
      <c r="O8872" s="124"/>
      <c r="P8872" s="124"/>
      <c r="Q8872" s="124"/>
      <c r="R8872" s="124"/>
      <c r="S8872" s="124"/>
    </row>
    <row r="8873" spans="13:19" x14ac:dyDescent="0.25">
      <c r="M8873" s="8"/>
      <c r="N8873" s="124"/>
      <c r="O8873" s="124"/>
      <c r="P8873" s="124"/>
      <c r="Q8873" s="124"/>
      <c r="R8873" s="124"/>
      <c r="S8873" s="124"/>
    </row>
    <row r="8874" spans="13:19" x14ac:dyDescent="0.25">
      <c r="M8874" s="8"/>
      <c r="N8874" s="124"/>
      <c r="O8874" s="124"/>
      <c r="P8874" s="124"/>
      <c r="Q8874" s="124"/>
      <c r="R8874" s="124"/>
      <c r="S8874" s="124"/>
    </row>
    <row r="8875" spans="13:19" x14ac:dyDescent="0.25">
      <c r="M8875" s="8"/>
      <c r="N8875" s="124"/>
      <c r="O8875" s="124"/>
      <c r="P8875" s="124"/>
      <c r="Q8875" s="124"/>
      <c r="R8875" s="124"/>
      <c r="S8875" s="124"/>
    </row>
    <row r="8876" spans="13:19" x14ac:dyDescent="0.25">
      <c r="M8876" s="8"/>
      <c r="N8876" s="124"/>
      <c r="O8876" s="124"/>
      <c r="P8876" s="124"/>
      <c r="Q8876" s="124"/>
      <c r="R8876" s="124"/>
      <c r="S8876" s="124"/>
    </row>
    <row r="8877" spans="13:19" x14ac:dyDescent="0.25">
      <c r="M8877" s="8"/>
      <c r="N8877" s="124"/>
      <c r="O8877" s="124"/>
      <c r="P8877" s="124"/>
      <c r="Q8877" s="124"/>
      <c r="R8877" s="124"/>
      <c r="S8877" s="124"/>
    </row>
    <row r="8878" spans="13:19" x14ac:dyDescent="0.25">
      <c r="M8878" s="8"/>
      <c r="N8878" s="124"/>
      <c r="O8878" s="124"/>
      <c r="P8878" s="124"/>
      <c r="Q8878" s="124"/>
      <c r="R8878" s="124"/>
      <c r="S8878" s="124"/>
    </row>
    <row r="8879" spans="13:19" x14ac:dyDescent="0.25">
      <c r="M8879" s="8"/>
      <c r="N8879" s="124"/>
      <c r="O8879" s="124"/>
      <c r="P8879" s="124"/>
      <c r="Q8879" s="124"/>
      <c r="R8879" s="124"/>
      <c r="S8879" s="124"/>
    </row>
    <row r="8880" spans="13:19" x14ac:dyDescent="0.25">
      <c r="M8880" s="8"/>
      <c r="N8880" s="124"/>
      <c r="O8880" s="124"/>
      <c r="P8880" s="124"/>
      <c r="Q8880" s="124"/>
      <c r="R8880" s="124"/>
      <c r="S8880" s="124"/>
    </row>
    <row r="8881" spans="13:19" x14ac:dyDescent="0.25">
      <c r="M8881" s="8"/>
      <c r="N8881" s="124"/>
      <c r="O8881" s="124"/>
      <c r="P8881" s="124"/>
      <c r="Q8881" s="124"/>
      <c r="R8881" s="124"/>
      <c r="S8881" s="124"/>
    </row>
    <row r="8882" spans="13:19" x14ac:dyDescent="0.25">
      <c r="M8882" s="8"/>
      <c r="N8882" s="124"/>
      <c r="O8882" s="124"/>
      <c r="P8882" s="124"/>
      <c r="Q8882" s="124"/>
      <c r="R8882" s="124"/>
      <c r="S8882" s="124"/>
    </row>
    <row r="8883" spans="13:19" x14ac:dyDescent="0.25">
      <c r="M8883" s="8"/>
      <c r="N8883" s="124"/>
      <c r="O8883" s="124"/>
      <c r="P8883" s="124"/>
      <c r="Q8883" s="124"/>
      <c r="R8883" s="124"/>
      <c r="S8883" s="124"/>
    </row>
    <row r="8884" spans="13:19" x14ac:dyDescent="0.25">
      <c r="M8884" s="8"/>
      <c r="N8884" s="124"/>
      <c r="O8884" s="124"/>
      <c r="P8884" s="124"/>
      <c r="Q8884" s="124"/>
      <c r="R8884" s="124"/>
      <c r="S8884" s="124"/>
    </row>
    <row r="8885" spans="13:19" x14ac:dyDescent="0.25">
      <c r="M8885" s="8"/>
      <c r="N8885" s="124"/>
      <c r="O8885" s="124"/>
      <c r="P8885" s="124"/>
      <c r="Q8885" s="124"/>
      <c r="R8885" s="124"/>
      <c r="S8885" s="124"/>
    </row>
    <row r="8886" spans="13:19" x14ac:dyDescent="0.25">
      <c r="M8886" s="8"/>
      <c r="N8886" s="124"/>
      <c r="O8886" s="124"/>
      <c r="P8886" s="124"/>
      <c r="Q8886" s="124"/>
      <c r="R8886" s="124"/>
      <c r="S8886" s="124"/>
    </row>
    <row r="8887" spans="13:19" x14ac:dyDescent="0.25">
      <c r="M8887" s="8"/>
      <c r="N8887" s="124"/>
      <c r="O8887" s="124"/>
      <c r="P8887" s="124"/>
      <c r="Q8887" s="124"/>
      <c r="R8887" s="124"/>
      <c r="S8887" s="124"/>
    </row>
    <row r="8888" spans="13:19" x14ac:dyDescent="0.25">
      <c r="M8888" s="8"/>
      <c r="N8888" s="124"/>
      <c r="O8888" s="124"/>
      <c r="P8888" s="124"/>
      <c r="Q8888" s="124"/>
      <c r="R8888" s="124"/>
      <c r="S8888" s="124"/>
    </row>
    <row r="8889" spans="13:19" x14ac:dyDescent="0.25">
      <c r="M8889" s="8"/>
      <c r="N8889" s="124"/>
      <c r="O8889" s="124"/>
      <c r="P8889" s="124"/>
      <c r="Q8889" s="124"/>
      <c r="R8889" s="124"/>
      <c r="S8889" s="124"/>
    </row>
    <row r="8890" spans="13:19" x14ac:dyDescent="0.25">
      <c r="M8890" s="8"/>
      <c r="N8890" s="124"/>
      <c r="O8890" s="124"/>
      <c r="P8890" s="124"/>
      <c r="Q8890" s="124"/>
      <c r="R8890" s="124"/>
      <c r="S8890" s="124"/>
    </row>
    <row r="8891" spans="13:19" x14ac:dyDescent="0.25">
      <c r="M8891" s="8"/>
      <c r="N8891" s="124"/>
      <c r="O8891" s="124"/>
      <c r="P8891" s="124"/>
      <c r="Q8891" s="124"/>
      <c r="R8891" s="124"/>
      <c r="S8891" s="124"/>
    </row>
    <row r="8892" spans="13:19" x14ac:dyDescent="0.25">
      <c r="M8892" s="8"/>
      <c r="N8892" s="124"/>
      <c r="O8892" s="124"/>
      <c r="P8892" s="124"/>
      <c r="Q8892" s="124"/>
      <c r="R8892" s="124"/>
      <c r="S8892" s="124"/>
    </row>
    <row r="8893" spans="13:19" x14ac:dyDescent="0.25">
      <c r="M8893" s="8"/>
      <c r="N8893" s="124"/>
      <c r="O8893" s="124"/>
      <c r="P8893" s="124"/>
      <c r="Q8893" s="124"/>
      <c r="R8893" s="124"/>
      <c r="S8893" s="124"/>
    </row>
    <row r="8894" spans="13:19" x14ac:dyDescent="0.25">
      <c r="M8894" s="8"/>
      <c r="N8894" s="124"/>
      <c r="O8894" s="124"/>
      <c r="P8894" s="124"/>
      <c r="Q8894" s="124"/>
      <c r="R8894" s="124"/>
      <c r="S8894" s="124"/>
    </row>
    <row r="8895" spans="13:19" x14ac:dyDescent="0.25">
      <c r="M8895" s="8"/>
      <c r="N8895" s="124"/>
      <c r="O8895" s="124"/>
      <c r="P8895" s="124"/>
      <c r="Q8895" s="124"/>
      <c r="R8895" s="124"/>
      <c r="S8895" s="124"/>
    </row>
    <row r="8896" spans="13:19" x14ac:dyDescent="0.25">
      <c r="M8896" s="8"/>
      <c r="N8896" s="124"/>
      <c r="O8896" s="124"/>
      <c r="P8896" s="124"/>
      <c r="Q8896" s="124"/>
      <c r="R8896" s="124"/>
      <c r="S8896" s="124"/>
    </row>
    <row r="8897" spans="13:19" x14ac:dyDescent="0.25">
      <c r="M8897" s="8"/>
      <c r="N8897" s="124"/>
      <c r="O8897" s="124"/>
      <c r="P8897" s="124"/>
      <c r="Q8897" s="124"/>
      <c r="R8897" s="124"/>
      <c r="S8897" s="124"/>
    </row>
    <row r="8898" spans="13:19" x14ac:dyDescent="0.25">
      <c r="M8898" s="8"/>
      <c r="N8898" s="124"/>
      <c r="O8898" s="124"/>
      <c r="P8898" s="124"/>
      <c r="Q8898" s="124"/>
      <c r="R8898" s="124"/>
      <c r="S8898" s="124"/>
    </row>
    <row r="8899" spans="13:19" x14ac:dyDescent="0.25">
      <c r="M8899" s="8"/>
      <c r="N8899" s="124"/>
      <c r="O8899" s="124"/>
      <c r="P8899" s="124"/>
      <c r="Q8899" s="124"/>
      <c r="R8899" s="124"/>
      <c r="S8899" s="124"/>
    </row>
    <row r="8900" spans="13:19" x14ac:dyDescent="0.25">
      <c r="M8900" s="8"/>
      <c r="N8900" s="124"/>
      <c r="O8900" s="124"/>
      <c r="P8900" s="124"/>
      <c r="Q8900" s="124"/>
      <c r="R8900" s="124"/>
      <c r="S8900" s="124"/>
    </row>
    <row r="8901" spans="13:19" x14ac:dyDescent="0.25">
      <c r="M8901" s="8"/>
      <c r="N8901" s="124"/>
      <c r="O8901" s="124"/>
      <c r="P8901" s="124"/>
      <c r="Q8901" s="124"/>
      <c r="R8901" s="124"/>
      <c r="S8901" s="124"/>
    </row>
    <row r="8902" spans="13:19" x14ac:dyDescent="0.25">
      <c r="M8902" s="8"/>
      <c r="N8902" s="124"/>
      <c r="O8902" s="124"/>
      <c r="P8902" s="124"/>
      <c r="Q8902" s="124"/>
      <c r="R8902" s="124"/>
      <c r="S8902" s="124"/>
    </row>
    <row r="8903" spans="13:19" x14ac:dyDescent="0.25">
      <c r="M8903" s="8"/>
      <c r="N8903" s="124"/>
      <c r="O8903" s="124"/>
      <c r="P8903" s="124"/>
      <c r="Q8903" s="124"/>
      <c r="R8903" s="124"/>
      <c r="S8903" s="124"/>
    </row>
    <row r="8904" spans="13:19" x14ac:dyDescent="0.25">
      <c r="M8904" s="8"/>
      <c r="N8904" s="124"/>
      <c r="O8904" s="124"/>
      <c r="P8904" s="124"/>
      <c r="Q8904" s="124"/>
      <c r="R8904" s="124"/>
      <c r="S8904" s="124"/>
    </row>
    <row r="8905" spans="13:19" x14ac:dyDescent="0.25">
      <c r="M8905" s="8"/>
      <c r="N8905" s="124"/>
      <c r="O8905" s="124"/>
      <c r="P8905" s="124"/>
      <c r="Q8905" s="124"/>
      <c r="R8905" s="124"/>
      <c r="S8905" s="124"/>
    </row>
    <row r="8906" spans="13:19" x14ac:dyDescent="0.25">
      <c r="M8906" s="8"/>
      <c r="N8906" s="124"/>
      <c r="O8906" s="124"/>
      <c r="P8906" s="124"/>
      <c r="Q8906" s="124"/>
      <c r="R8906" s="124"/>
      <c r="S8906" s="124"/>
    </row>
    <row r="8907" spans="13:19" x14ac:dyDescent="0.25">
      <c r="M8907" s="8"/>
      <c r="N8907" s="124"/>
      <c r="O8907" s="124"/>
      <c r="P8907" s="124"/>
      <c r="Q8907" s="124"/>
      <c r="R8907" s="124"/>
      <c r="S8907" s="124"/>
    </row>
    <row r="8908" spans="13:19" x14ac:dyDescent="0.25">
      <c r="M8908" s="8"/>
      <c r="N8908" s="124"/>
      <c r="O8908" s="124"/>
      <c r="P8908" s="124"/>
      <c r="Q8908" s="124"/>
      <c r="R8908" s="124"/>
      <c r="S8908" s="124"/>
    </row>
    <row r="8909" spans="13:19" x14ac:dyDescent="0.25">
      <c r="M8909" s="8"/>
      <c r="N8909" s="124"/>
      <c r="O8909" s="124"/>
      <c r="P8909" s="124"/>
      <c r="Q8909" s="124"/>
      <c r="R8909" s="124"/>
      <c r="S8909" s="124"/>
    </row>
    <row r="8910" spans="13:19" x14ac:dyDescent="0.25">
      <c r="M8910" s="8"/>
      <c r="N8910" s="124"/>
      <c r="O8910" s="124"/>
      <c r="P8910" s="124"/>
      <c r="Q8910" s="124"/>
      <c r="R8910" s="124"/>
      <c r="S8910" s="124"/>
    </row>
    <row r="8911" spans="13:19" x14ac:dyDescent="0.25">
      <c r="M8911" s="8"/>
      <c r="N8911" s="124"/>
      <c r="O8911" s="124"/>
      <c r="P8911" s="124"/>
      <c r="Q8911" s="124"/>
      <c r="R8911" s="124"/>
      <c r="S8911" s="124"/>
    </row>
    <row r="8912" spans="13:19" x14ac:dyDescent="0.25">
      <c r="M8912" s="8"/>
      <c r="N8912" s="124"/>
      <c r="O8912" s="124"/>
      <c r="P8912" s="124"/>
      <c r="Q8912" s="124"/>
      <c r="R8912" s="124"/>
      <c r="S8912" s="124"/>
    </row>
    <row r="8913" spans="13:19" x14ac:dyDescent="0.25">
      <c r="M8913" s="8"/>
      <c r="N8913" s="124"/>
      <c r="O8913" s="124"/>
      <c r="P8913" s="124"/>
      <c r="Q8913" s="124"/>
      <c r="R8913" s="124"/>
      <c r="S8913" s="124"/>
    </row>
    <row r="8914" spans="13:19" x14ac:dyDescent="0.25">
      <c r="M8914" s="8"/>
      <c r="N8914" s="124"/>
      <c r="O8914" s="124"/>
      <c r="P8914" s="124"/>
      <c r="Q8914" s="124"/>
      <c r="R8914" s="124"/>
      <c r="S8914" s="124"/>
    </row>
    <row r="8915" spans="13:19" x14ac:dyDescent="0.25">
      <c r="M8915" s="8"/>
      <c r="N8915" s="124"/>
      <c r="O8915" s="124"/>
      <c r="P8915" s="124"/>
      <c r="Q8915" s="124"/>
      <c r="R8915" s="124"/>
      <c r="S8915" s="124"/>
    </row>
    <row r="8916" spans="13:19" x14ac:dyDescent="0.25">
      <c r="M8916" s="8"/>
      <c r="N8916" s="124"/>
      <c r="O8916" s="124"/>
      <c r="P8916" s="124"/>
      <c r="Q8916" s="124"/>
      <c r="R8916" s="124"/>
      <c r="S8916" s="124"/>
    </row>
    <row r="8917" spans="13:19" x14ac:dyDescent="0.25">
      <c r="M8917" s="8"/>
      <c r="N8917" s="124"/>
      <c r="O8917" s="124"/>
      <c r="P8917" s="124"/>
      <c r="Q8917" s="124"/>
      <c r="R8917" s="124"/>
      <c r="S8917" s="124"/>
    </row>
    <row r="8918" spans="13:19" x14ac:dyDescent="0.25">
      <c r="M8918" s="8"/>
      <c r="N8918" s="124"/>
      <c r="O8918" s="124"/>
      <c r="P8918" s="124"/>
      <c r="Q8918" s="124"/>
      <c r="R8918" s="124"/>
      <c r="S8918" s="124"/>
    </row>
    <row r="8919" spans="13:19" x14ac:dyDescent="0.25">
      <c r="M8919" s="8"/>
      <c r="N8919" s="124"/>
      <c r="O8919" s="124"/>
      <c r="P8919" s="124"/>
      <c r="Q8919" s="124"/>
      <c r="R8919" s="124"/>
      <c r="S8919" s="124"/>
    </row>
    <row r="8920" spans="13:19" x14ac:dyDescent="0.25">
      <c r="M8920" s="8"/>
      <c r="N8920" s="124"/>
      <c r="O8920" s="124"/>
      <c r="P8920" s="124"/>
      <c r="Q8920" s="124"/>
      <c r="R8920" s="124"/>
      <c r="S8920" s="124"/>
    </row>
    <row r="8921" spans="13:19" x14ac:dyDescent="0.25">
      <c r="M8921" s="8"/>
      <c r="N8921" s="124"/>
      <c r="O8921" s="124"/>
      <c r="P8921" s="124"/>
      <c r="Q8921" s="124"/>
      <c r="R8921" s="124"/>
      <c r="S8921" s="124"/>
    </row>
    <row r="8922" spans="13:19" x14ac:dyDescent="0.25">
      <c r="M8922" s="8"/>
      <c r="N8922" s="124"/>
      <c r="O8922" s="124"/>
      <c r="P8922" s="124"/>
      <c r="Q8922" s="124"/>
      <c r="R8922" s="124"/>
      <c r="S8922" s="124"/>
    </row>
    <row r="8923" spans="13:19" x14ac:dyDescent="0.25">
      <c r="M8923" s="8"/>
      <c r="N8923" s="124"/>
      <c r="O8923" s="124"/>
      <c r="P8923" s="124"/>
      <c r="Q8923" s="124"/>
      <c r="R8923" s="124"/>
      <c r="S8923" s="124"/>
    </row>
    <row r="8924" spans="13:19" x14ac:dyDescent="0.25">
      <c r="M8924" s="8"/>
      <c r="N8924" s="124"/>
      <c r="O8924" s="124"/>
      <c r="P8924" s="124"/>
      <c r="Q8924" s="124"/>
      <c r="R8924" s="124"/>
      <c r="S8924" s="124"/>
    </row>
    <row r="8925" spans="13:19" x14ac:dyDescent="0.25">
      <c r="M8925" s="8"/>
      <c r="N8925" s="124"/>
      <c r="O8925" s="124"/>
      <c r="P8925" s="124"/>
      <c r="Q8925" s="124"/>
      <c r="R8925" s="124"/>
      <c r="S8925" s="124"/>
    </row>
    <row r="8926" spans="13:19" x14ac:dyDescent="0.25">
      <c r="M8926" s="8"/>
      <c r="N8926" s="124"/>
      <c r="O8926" s="124"/>
      <c r="P8926" s="124"/>
      <c r="Q8926" s="124"/>
      <c r="R8926" s="124"/>
      <c r="S8926" s="124"/>
    </row>
    <row r="8927" spans="13:19" x14ac:dyDescent="0.25">
      <c r="M8927" s="8"/>
      <c r="N8927" s="124"/>
      <c r="O8927" s="124"/>
      <c r="P8927" s="124"/>
      <c r="Q8927" s="124"/>
      <c r="R8927" s="124"/>
      <c r="S8927" s="124"/>
    </row>
    <row r="8928" spans="13:19" x14ac:dyDescent="0.25">
      <c r="M8928" s="8"/>
      <c r="N8928" s="124"/>
      <c r="O8928" s="124"/>
      <c r="P8928" s="124"/>
      <c r="Q8928" s="124"/>
      <c r="R8928" s="124"/>
      <c r="S8928" s="124"/>
    </row>
    <row r="8929" spans="13:19" x14ac:dyDescent="0.25">
      <c r="M8929" s="8"/>
      <c r="N8929" s="124"/>
      <c r="O8929" s="124"/>
      <c r="P8929" s="124"/>
      <c r="Q8929" s="124"/>
      <c r="R8929" s="124"/>
      <c r="S8929" s="124"/>
    </row>
    <row r="8930" spans="13:19" x14ac:dyDescent="0.25">
      <c r="M8930" s="8"/>
      <c r="N8930" s="124"/>
      <c r="O8930" s="124"/>
      <c r="P8930" s="124"/>
      <c r="Q8930" s="124"/>
      <c r="R8930" s="124"/>
      <c r="S8930" s="124"/>
    </row>
    <row r="8931" spans="13:19" x14ac:dyDescent="0.25">
      <c r="M8931" s="8"/>
      <c r="N8931" s="124"/>
      <c r="O8931" s="124"/>
      <c r="P8931" s="124"/>
      <c r="Q8931" s="124"/>
      <c r="R8931" s="124"/>
      <c r="S8931" s="124"/>
    </row>
    <row r="8932" spans="13:19" x14ac:dyDescent="0.25">
      <c r="M8932" s="8"/>
      <c r="N8932" s="124"/>
      <c r="O8932" s="124"/>
      <c r="P8932" s="124"/>
      <c r="Q8932" s="124"/>
      <c r="R8932" s="124"/>
      <c r="S8932" s="124"/>
    </row>
    <row r="8933" spans="13:19" x14ac:dyDescent="0.25">
      <c r="M8933" s="8"/>
      <c r="N8933" s="124"/>
      <c r="O8933" s="124"/>
      <c r="P8933" s="124"/>
      <c r="Q8933" s="124"/>
      <c r="R8933" s="124"/>
      <c r="S8933" s="124"/>
    </row>
    <row r="8934" spans="13:19" x14ac:dyDescent="0.25">
      <c r="M8934" s="8"/>
      <c r="N8934" s="124"/>
      <c r="O8934" s="124"/>
      <c r="P8934" s="124"/>
      <c r="Q8934" s="124"/>
      <c r="R8934" s="124"/>
      <c r="S8934" s="124"/>
    </row>
    <row r="8935" spans="13:19" x14ac:dyDescent="0.25">
      <c r="M8935" s="8"/>
      <c r="N8935" s="124"/>
      <c r="O8935" s="124"/>
      <c r="P8935" s="124"/>
      <c r="Q8935" s="124"/>
      <c r="R8935" s="124"/>
      <c r="S8935" s="124"/>
    </row>
    <row r="8936" spans="13:19" x14ac:dyDescent="0.25">
      <c r="M8936" s="8"/>
      <c r="N8936" s="124"/>
      <c r="O8936" s="124"/>
      <c r="P8936" s="124"/>
      <c r="Q8936" s="124"/>
      <c r="R8936" s="124"/>
      <c r="S8936" s="124"/>
    </row>
    <row r="8937" spans="13:19" x14ac:dyDescent="0.25">
      <c r="M8937" s="8"/>
      <c r="N8937" s="124"/>
      <c r="O8937" s="124"/>
      <c r="P8937" s="124"/>
      <c r="Q8937" s="124"/>
      <c r="R8937" s="124"/>
      <c r="S8937" s="124"/>
    </row>
    <row r="8938" spans="13:19" x14ac:dyDescent="0.25">
      <c r="M8938" s="8"/>
      <c r="N8938" s="124"/>
      <c r="O8938" s="124"/>
      <c r="P8938" s="124"/>
      <c r="Q8938" s="124"/>
      <c r="R8938" s="124"/>
      <c r="S8938" s="124"/>
    </row>
    <row r="8939" spans="13:19" x14ac:dyDescent="0.25">
      <c r="M8939" s="8"/>
      <c r="N8939" s="124"/>
      <c r="O8939" s="124"/>
      <c r="P8939" s="124"/>
      <c r="Q8939" s="124"/>
      <c r="R8939" s="124"/>
      <c r="S8939" s="124"/>
    </row>
    <row r="8940" spans="13:19" x14ac:dyDescent="0.25">
      <c r="M8940" s="8"/>
      <c r="N8940" s="124"/>
      <c r="O8940" s="124"/>
      <c r="P8940" s="124"/>
      <c r="Q8940" s="124"/>
      <c r="R8940" s="124"/>
      <c r="S8940" s="124"/>
    </row>
    <row r="8941" spans="13:19" x14ac:dyDescent="0.25">
      <c r="M8941" s="8"/>
      <c r="N8941" s="124"/>
      <c r="O8941" s="124"/>
      <c r="P8941" s="124"/>
      <c r="Q8941" s="124"/>
      <c r="R8941" s="124"/>
      <c r="S8941" s="124"/>
    </row>
    <row r="8942" spans="13:19" x14ac:dyDescent="0.25">
      <c r="M8942" s="8"/>
      <c r="N8942" s="124"/>
      <c r="O8942" s="124"/>
      <c r="P8942" s="124"/>
      <c r="Q8942" s="124"/>
      <c r="R8942" s="124"/>
      <c r="S8942" s="124"/>
    </row>
    <row r="8943" spans="13:19" x14ac:dyDescent="0.25">
      <c r="M8943" s="8"/>
      <c r="N8943" s="124"/>
      <c r="O8943" s="124"/>
      <c r="P8943" s="124"/>
      <c r="Q8943" s="124"/>
      <c r="R8943" s="124"/>
      <c r="S8943" s="124"/>
    </row>
    <row r="8944" spans="13:19" x14ac:dyDescent="0.25">
      <c r="M8944" s="8"/>
      <c r="N8944" s="124"/>
      <c r="O8944" s="124"/>
      <c r="P8944" s="124"/>
      <c r="Q8944" s="124"/>
      <c r="R8944" s="124"/>
      <c r="S8944" s="124"/>
    </row>
    <row r="8945" spans="13:19" x14ac:dyDescent="0.25">
      <c r="M8945" s="8"/>
      <c r="N8945" s="124"/>
      <c r="O8945" s="124"/>
      <c r="P8945" s="124"/>
      <c r="Q8945" s="124"/>
      <c r="R8945" s="124"/>
      <c r="S8945" s="124"/>
    </row>
    <row r="8946" spans="13:19" x14ac:dyDescent="0.25">
      <c r="M8946" s="8"/>
      <c r="N8946" s="124"/>
      <c r="O8946" s="124"/>
      <c r="P8946" s="124"/>
      <c r="Q8946" s="124"/>
      <c r="R8946" s="124"/>
      <c r="S8946" s="124"/>
    </row>
    <row r="8947" spans="13:19" x14ac:dyDescent="0.25">
      <c r="M8947" s="8"/>
      <c r="N8947" s="124"/>
      <c r="O8947" s="124"/>
      <c r="P8947" s="124"/>
      <c r="Q8947" s="124"/>
      <c r="R8947" s="124"/>
      <c r="S8947" s="124"/>
    </row>
    <row r="8948" spans="13:19" x14ac:dyDescent="0.25">
      <c r="M8948" s="8"/>
      <c r="N8948" s="124"/>
      <c r="O8948" s="124"/>
      <c r="P8948" s="124"/>
      <c r="Q8948" s="124"/>
      <c r="R8948" s="124"/>
      <c r="S8948" s="124"/>
    </row>
    <row r="8949" spans="13:19" x14ac:dyDescent="0.25">
      <c r="M8949" s="8"/>
      <c r="N8949" s="124"/>
      <c r="O8949" s="124"/>
      <c r="P8949" s="124"/>
      <c r="Q8949" s="124"/>
      <c r="R8949" s="124"/>
      <c r="S8949" s="124"/>
    </row>
    <row r="8950" spans="13:19" x14ac:dyDescent="0.25">
      <c r="M8950" s="8"/>
      <c r="N8950" s="124"/>
      <c r="O8950" s="124"/>
      <c r="P8950" s="124"/>
      <c r="Q8950" s="124"/>
      <c r="R8950" s="124"/>
      <c r="S8950" s="124"/>
    </row>
    <row r="8951" spans="13:19" x14ac:dyDescent="0.25">
      <c r="M8951" s="8"/>
      <c r="N8951" s="124"/>
      <c r="O8951" s="124"/>
      <c r="P8951" s="124"/>
      <c r="Q8951" s="124"/>
      <c r="R8951" s="124"/>
      <c r="S8951" s="124"/>
    </row>
    <row r="8952" spans="13:19" x14ac:dyDescent="0.25">
      <c r="M8952" s="8"/>
      <c r="N8952" s="124"/>
      <c r="O8952" s="124"/>
      <c r="P8952" s="124"/>
      <c r="Q8952" s="124"/>
      <c r="R8952" s="124"/>
      <c r="S8952" s="124"/>
    </row>
    <row r="8953" spans="13:19" x14ac:dyDescent="0.25">
      <c r="M8953" s="8"/>
      <c r="N8953" s="124"/>
      <c r="O8953" s="124"/>
      <c r="P8953" s="124"/>
      <c r="Q8953" s="124"/>
      <c r="R8953" s="124"/>
      <c r="S8953" s="124"/>
    </row>
    <row r="8954" spans="13:19" x14ac:dyDescent="0.25">
      <c r="M8954" s="8"/>
      <c r="N8954" s="124"/>
      <c r="O8954" s="124"/>
      <c r="P8954" s="124"/>
      <c r="Q8954" s="124"/>
      <c r="R8954" s="124"/>
      <c r="S8954" s="124"/>
    </row>
    <row r="8955" spans="13:19" x14ac:dyDescent="0.25">
      <c r="M8955" s="8"/>
      <c r="N8955" s="124"/>
      <c r="O8955" s="124"/>
      <c r="P8955" s="124"/>
      <c r="Q8955" s="124"/>
      <c r="R8955" s="124"/>
      <c r="S8955" s="124"/>
    </row>
    <row r="8956" spans="13:19" x14ac:dyDescent="0.25">
      <c r="M8956" s="8"/>
      <c r="N8956" s="124"/>
      <c r="O8956" s="124"/>
      <c r="P8956" s="124"/>
      <c r="Q8956" s="124"/>
      <c r="R8956" s="124"/>
      <c r="S8956" s="124"/>
    </row>
    <row r="8957" spans="13:19" x14ac:dyDescent="0.25">
      <c r="M8957" s="8"/>
      <c r="N8957" s="124"/>
      <c r="O8957" s="124"/>
      <c r="P8957" s="124"/>
      <c r="Q8957" s="124"/>
      <c r="R8957" s="124"/>
      <c r="S8957" s="124"/>
    </row>
    <row r="8958" spans="13:19" x14ac:dyDescent="0.25">
      <c r="M8958" s="8"/>
      <c r="N8958" s="124"/>
      <c r="O8958" s="124"/>
      <c r="P8958" s="124"/>
      <c r="Q8958" s="124"/>
      <c r="R8958" s="124"/>
      <c r="S8958" s="124"/>
    </row>
    <row r="8959" spans="13:19" x14ac:dyDescent="0.25">
      <c r="M8959" s="8"/>
      <c r="N8959" s="124"/>
      <c r="O8959" s="124"/>
      <c r="P8959" s="124"/>
      <c r="Q8959" s="124"/>
      <c r="R8959" s="124"/>
      <c r="S8959" s="124"/>
    </row>
    <row r="8960" spans="13:19" x14ac:dyDescent="0.25">
      <c r="M8960" s="8"/>
      <c r="N8960" s="124"/>
      <c r="O8960" s="124"/>
      <c r="P8960" s="124"/>
      <c r="Q8960" s="124"/>
      <c r="R8960" s="124"/>
      <c r="S8960" s="124"/>
    </row>
    <row r="8961" spans="13:19" x14ac:dyDescent="0.25">
      <c r="M8961" s="8"/>
      <c r="N8961" s="124"/>
      <c r="O8961" s="124"/>
      <c r="P8961" s="124"/>
      <c r="Q8961" s="124"/>
      <c r="R8961" s="124"/>
      <c r="S8961" s="124"/>
    </row>
    <row r="8962" spans="13:19" x14ac:dyDescent="0.25">
      <c r="M8962" s="8"/>
      <c r="N8962" s="124"/>
      <c r="O8962" s="124"/>
      <c r="P8962" s="124"/>
      <c r="Q8962" s="124"/>
      <c r="R8962" s="124"/>
      <c r="S8962" s="124"/>
    </row>
    <row r="8963" spans="13:19" x14ac:dyDescent="0.25">
      <c r="M8963" s="8"/>
      <c r="N8963" s="124"/>
      <c r="O8963" s="124"/>
      <c r="P8963" s="124"/>
      <c r="Q8963" s="124"/>
      <c r="R8963" s="124"/>
      <c r="S8963" s="124"/>
    </row>
    <row r="8964" spans="13:19" x14ac:dyDescent="0.25">
      <c r="M8964" s="8"/>
      <c r="N8964" s="124"/>
      <c r="O8964" s="124"/>
      <c r="P8964" s="124"/>
      <c r="Q8964" s="124"/>
      <c r="R8964" s="124"/>
      <c r="S8964" s="124"/>
    </row>
    <row r="8965" spans="13:19" x14ac:dyDescent="0.25">
      <c r="M8965" s="8"/>
      <c r="N8965" s="124"/>
      <c r="O8965" s="124"/>
      <c r="P8965" s="124"/>
      <c r="Q8965" s="124"/>
      <c r="R8965" s="124"/>
      <c r="S8965" s="124"/>
    </row>
    <row r="8966" spans="13:19" x14ac:dyDescent="0.25">
      <c r="M8966" s="8"/>
      <c r="N8966" s="124"/>
      <c r="O8966" s="124"/>
      <c r="P8966" s="124"/>
      <c r="Q8966" s="124"/>
      <c r="R8966" s="124"/>
      <c r="S8966" s="124"/>
    </row>
    <row r="8967" spans="13:19" x14ac:dyDescent="0.25">
      <c r="M8967" s="8"/>
      <c r="N8967" s="124"/>
      <c r="O8967" s="124"/>
      <c r="P8967" s="124"/>
      <c r="Q8967" s="124"/>
      <c r="R8967" s="124"/>
      <c r="S8967" s="124"/>
    </row>
    <row r="8968" spans="13:19" x14ac:dyDescent="0.25">
      <c r="M8968" s="8"/>
      <c r="N8968" s="124"/>
      <c r="O8968" s="124"/>
      <c r="P8968" s="124"/>
      <c r="Q8968" s="124"/>
      <c r="R8968" s="124"/>
      <c r="S8968" s="124"/>
    </row>
    <row r="8969" spans="13:19" x14ac:dyDescent="0.25">
      <c r="M8969" s="8"/>
      <c r="N8969" s="124"/>
      <c r="O8969" s="124"/>
      <c r="P8969" s="124"/>
      <c r="Q8969" s="124"/>
      <c r="R8969" s="124"/>
      <c r="S8969" s="124"/>
    </row>
    <row r="8970" spans="13:19" x14ac:dyDescent="0.25">
      <c r="M8970" s="8"/>
      <c r="N8970" s="124"/>
      <c r="O8970" s="124"/>
      <c r="P8970" s="124"/>
      <c r="Q8970" s="124"/>
      <c r="R8970" s="124"/>
      <c r="S8970" s="124"/>
    </row>
    <row r="8971" spans="13:19" x14ac:dyDescent="0.25">
      <c r="M8971" s="8"/>
      <c r="N8971" s="124"/>
      <c r="O8971" s="124"/>
      <c r="P8971" s="124"/>
      <c r="Q8971" s="124"/>
      <c r="R8971" s="124"/>
      <c r="S8971" s="124"/>
    </row>
    <row r="8972" spans="13:19" x14ac:dyDescent="0.25">
      <c r="M8972" s="8"/>
      <c r="N8972" s="124"/>
      <c r="O8972" s="124"/>
      <c r="P8972" s="124"/>
      <c r="Q8972" s="124"/>
      <c r="R8972" s="124"/>
      <c r="S8972" s="124"/>
    </row>
    <row r="8973" spans="13:19" x14ac:dyDescent="0.25">
      <c r="M8973" s="8"/>
      <c r="N8973" s="124"/>
      <c r="O8973" s="124"/>
      <c r="P8973" s="124"/>
      <c r="Q8973" s="124"/>
      <c r="R8973" s="124"/>
      <c r="S8973" s="124"/>
    </row>
    <row r="8974" spans="13:19" x14ac:dyDescent="0.25">
      <c r="M8974" s="8"/>
      <c r="N8974" s="124"/>
      <c r="O8974" s="124"/>
      <c r="P8974" s="124"/>
      <c r="Q8974" s="124"/>
      <c r="R8974" s="124"/>
      <c r="S8974" s="124"/>
    </row>
    <row r="8975" spans="13:19" x14ac:dyDescent="0.25">
      <c r="M8975" s="8"/>
      <c r="N8975" s="124"/>
      <c r="O8975" s="124"/>
      <c r="P8975" s="124"/>
      <c r="Q8975" s="124"/>
      <c r="R8975" s="124"/>
      <c r="S8975" s="124"/>
    </row>
    <row r="8976" spans="13:19" x14ac:dyDescent="0.25">
      <c r="M8976" s="8"/>
      <c r="N8976" s="124"/>
      <c r="O8976" s="124"/>
      <c r="P8976" s="124"/>
      <c r="Q8976" s="124"/>
      <c r="R8976" s="124"/>
      <c r="S8976" s="124"/>
    </row>
    <row r="8977" spans="13:19" x14ac:dyDescent="0.25">
      <c r="M8977" s="8"/>
      <c r="N8977" s="124"/>
      <c r="O8977" s="124"/>
      <c r="P8977" s="124"/>
      <c r="Q8977" s="124"/>
      <c r="R8977" s="124"/>
      <c r="S8977" s="124"/>
    </row>
    <row r="8978" spans="13:19" x14ac:dyDescent="0.25">
      <c r="M8978" s="8"/>
      <c r="N8978" s="124"/>
      <c r="O8978" s="124"/>
      <c r="P8978" s="124"/>
      <c r="Q8978" s="124"/>
      <c r="R8978" s="124"/>
      <c r="S8978" s="124"/>
    </row>
    <row r="8979" spans="13:19" x14ac:dyDescent="0.25">
      <c r="M8979" s="8"/>
      <c r="N8979" s="124"/>
      <c r="O8979" s="124"/>
      <c r="P8979" s="124"/>
      <c r="Q8979" s="124"/>
      <c r="R8979" s="124"/>
      <c r="S8979" s="124"/>
    </row>
    <row r="8980" spans="13:19" x14ac:dyDescent="0.25">
      <c r="M8980" s="8"/>
      <c r="N8980" s="124"/>
      <c r="O8980" s="124"/>
      <c r="P8980" s="124"/>
      <c r="Q8980" s="124"/>
      <c r="R8980" s="124"/>
      <c r="S8980" s="124"/>
    </row>
    <row r="8981" spans="13:19" x14ac:dyDescent="0.25">
      <c r="M8981" s="8"/>
      <c r="N8981" s="124"/>
      <c r="O8981" s="124"/>
      <c r="P8981" s="124"/>
      <c r="Q8981" s="124"/>
      <c r="R8981" s="124"/>
      <c r="S8981" s="124"/>
    </row>
    <row r="8982" spans="13:19" x14ac:dyDescent="0.25">
      <c r="M8982" s="8"/>
      <c r="N8982" s="124"/>
      <c r="O8982" s="124"/>
      <c r="P8982" s="124"/>
      <c r="Q8982" s="124"/>
      <c r="R8982" s="124"/>
      <c r="S8982" s="124"/>
    </row>
    <row r="8983" spans="13:19" x14ac:dyDescent="0.25">
      <c r="M8983" s="8"/>
      <c r="N8983" s="124"/>
      <c r="O8983" s="124"/>
      <c r="P8983" s="124"/>
      <c r="Q8983" s="124"/>
      <c r="R8983" s="124"/>
      <c r="S8983" s="124"/>
    </row>
    <row r="8984" spans="13:19" x14ac:dyDescent="0.25">
      <c r="M8984" s="8"/>
      <c r="N8984" s="124"/>
      <c r="O8984" s="124"/>
      <c r="P8984" s="124"/>
      <c r="Q8984" s="124"/>
      <c r="R8984" s="124"/>
      <c r="S8984" s="124"/>
    </row>
    <row r="8985" spans="13:19" x14ac:dyDescent="0.25">
      <c r="M8985" s="8"/>
      <c r="N8985" s="124"/>
      <c r="O8985" s="124"/>
      <c r="P8985" s="124"/>
      <c r="Q8985" s="124"/>
      <c r="R8985" s="124"/>
      <c r="S8985" s="124"/>
    </row>
    <row r="8986" spans="13:19" x14ac:dyDescent="0.25">
      <c r="M8986" s="8"/>
      <c r="N8986" s="124"/>
      <c r="O8986" s="124"/>
      <c r="P8986" s="124"/>
      <c r="Q8986" s="124"/>
      <c r="R8986" s="124"/>
      <c r="S8986" s="124"/>
    </row>
    <row r="8987" spans="13:19" x14ac:dyDescent="0.25">
      <c r="M8987" s="8"/>
      <c r="N8987" s="124"/>
      <c r="O8987" s="124"/>
      <c r="P8987" s="124"/>
      <c r="Q8987" s="124"/>
      <c r="R8987" s="124"/>
      <c r="S8987" s="124"/>
    </row>
    <row r="8988" spans="13:19" x14ac:dyDescent="0.25">
      <c r="M8988" s="8"/>
      <c r="N8988" s="124"/>
      <c r="O8988" s="124"/>
      <c r="P8988" s="124"/>
      <c r="Q8988" s="124"/>
      <c r="R8988" s="124"/>
      <c r="S8988" s="124"/>
    </row>
    <row r="8989" spans="13:19" x14ac:dyDescent="0.25">
      <c r="M8989" s="8"/>
      <c r="N8989" s="124"/>
      <c r="O8989" s="124"/>
      <c r="P8989" s="124"/>
      <c r="Q8989" s="124"/>
      <c r="R8989" s="124"/>
      <c r="S8989" s="124"/>
    </row>
    <row r="8990" spans="13:19" x14ac:dyDescent="0.25">
      <c r="M8990" s="8"/>
      <c r="N8990" s="124"/>
      <c r="O8990" s="124"/>
      <c r="P8990" s="124"/>
      <c r="Q8990" s="124"/>
      <c r="R8990" s="124"/>
      <c r="S8990" s="124"/>
    </row>
    <row r="8991" spans="13:19" x14ac:dyDescent="0.25">
      <c r="M8991" s="8"/>
      <c r="N8991" s="124"/>
      <c r="O8991" s="124"/>
      <c r="P8991" s="124"/>
      <c r="Q8991" s="124"/>
      <c r="R8991" s="124"/>
      <c r="S8991" s="124"/>
    </row>
    <row r="8992" spans="13:19" x14ac:dyDescent="0.25">
      <c r="M8992" s="8"/>
      <c r="N8992" s="124"/>
      <c r="O8992" s="124"/>
      <c r="P8992" s="124"/>
      <c r="Q8992" s="124"/>
      <c r="R8992" s="124"/>
      <c r="S8992" s="124"/>
    </row>
    <row r="8993" spans="13:19" x14ac:dyDescent="0.25">
      <c r="M8993" s="8"/>
      <c r="N8993" s="124"/>
      <c r="O8993" s="124"/>
      <c r="P8993" s="124"/>
      <c r="Q8993" s="124"/>
      <c r="R8993" s="124"/>
      <c r="S8993" s="124"/>
    </row>
    <row r="8994" spans="13:19" x14ac:dyDescent="0.25">
      <c r="M8994" s="8"/>
      <c r="N8994" s="124"/>
      <c r="O8994" s="124"/>
      <c r="P8994" s="124"/>
      <c r="Q8994" s="124"/>
      <c r="R8994" s="124"/>
      <c r="S8994" s="124"/>
    </row>
    <row r="8995" spans="13:19" x14ac:dyDescent="0.25">
      <c r="M8995" s="8"/>
      <c r="N8995" s="124"/>
      <c r="O8995" s="124"/>
      <c r="P8995" s="124"/>
      <c r="Q8995" s="124"/>
      <c r="R8995" s="124"/>
      <c r="S8995" s="124"/>
    </row>
    <row r="8996" spans="13:19" x14ac:dyDescent="0.25">
      <c r="M8996" s="8"/>
      <c r="N8996" s="124"/>
      <c r="O8996" s="124"/>
      <c r="P8996" s="124"/>
      <c r="Q8996" s="124"/>
      <c r="R8996" s="124"/>
      <c r="S8996" s="124"/>
    </row>
    <row r="8997" spans="13:19" x14ac:dyDescent="0.25">
      <c r="M8997" s="8"/>
      <c r="N8997" s="124"/>
      <c r="O8997" s="124"/>
      <c r="P8997" s="124"/>
      <c r="Q8997" s="124"/>
      <c r="R8997" s="124"/>
      <c r="S8997" s="124"/>
    </row>
    <row r="8998" spans="13:19" x14ac:dyDescent="0.25">
      <c r="M8998" s="8"/>
      <c r="N8998" s="124"/>
      <c r="O8998" s="124"/>
      <c r="P8998" s="124"/>
      <c r="Q8998" s="124"/>
      <c r="R8998" s="124"/>
      <c r="S8998" s="124"/>
    </row>
    <row r="8999" spans="13:19" x14ac:dyDescent="0.25">
      <c r="M8999" s="8"/>
      <c r="N8999" s="124"/>
      <c r="O8999" s="124"/>
      <c r="P8999" s="124"/>
      <c r="Q8999" s="124"/>
      <c r="R8999" s="124"/>
      <c r="S8999" s="124"/>
    </row>
    <row r="9000" spans="13:19" x14ac:dyDescent="0.25">
      <c r="M9000" s="8"/>
      <c r="N9000" s="124"/>
      <c r="O9000" s="124"/>
      <c r="P9000" s="124"/>
      <c r="Q9000" s="124"/>
      <c r="R9000" s="124"/>
      <c r="S9000" s="124"/>
    </row>
    <row r="9001" spans="13:19" x14ac:dyDescent="0.25">
      <c r="M9001" s="8"/>
      <c r="N9001" s="124"/>
      <c r="O9001" s="124"/>
      <c r="P9001" s="124"/>
      <c r="Q9001" s="124"/>
      <c r="R9001" s="124"/>
      <c r="S9001" s="124"/>
    </row>
    <row r="9002" spans="13:19" x14ac:dyDescent="0.25">
      <c r="M9002" s="8"/>
      <c r="N9002" s="124"/>
      <c r="O9002" s="124"/>
      <c r="P9002" s="124"/>
      <c r="Q9002" s="124"/>
      <c r="R9002" s="124"/>
      <c r="S9002" s="124"/>
    </row>
    <row r="9003" spans="13:19" x14ac:dyDescent="0.25">
      <c r="M9003" s="8"/>
      <c r="N9003" s="124"/>
      <c r="O9003" s="124"/>
      <c r="P9003" s="124"/>
      <c r="Q9003" s="124"/>
      <c r="R9003" s="124"/>
      <c r="S9003" s="124"/>
    </row>
    <row r="9004" spans="13:19" x14ac:dyDescent="0.25">
      <c r="M9004" s="8"/>
      <c r="N9004" s="124"/>
      <c r="O9004" s="124"/>
      <c r="P9004" s="124"/>
      <c r="Q9004" s="124"/>
      <c r="R9004" s="124"/>
      <c r="S9004" s="124"/>
    </row>
    <row r="9005" spans="13:19" x14ac:dyDescent="0.25">
      <c r="M9005" s="8"/>
      <c r="N9005" s="124"/>
      <c r="O9005" s="124"/>
      <c r="P9005" s="124"/>
      <c r="Q9005" s="124"/>
      <c r="R9005" s="124"/>
      <c r="S9005" s="124"/>
    </row>
    <row r="9006" spans="13:19" x14ac:dyDescent="0.25">
      <c r="M9006" s="8"/>
      <c r="N9006" s="124"/>
      <c r="O9006" s="124"/>
      <c r="P9006" s="124"/>
      <c r="Q9006" s="124"/>
      <c r="R9006" s="124"/>
      <c r="S9006" s="124"/>
    </row>
    <row r="9007" spans="13:19" x14ac:dyDescent="0.25">
      <c r="M9007" s="8"/>
      <c r="N9007" s="124"/>
      <c r="O9007" s="124"/>
      <c r="P9007" s="124"/>
      <c r="Q9007" s="124"/>
      <c r="R9007" s="124"/>
      <c r="S9007" s="124"/>
    </row>
    <row r="9008" spans="13:19" x14ac:dyDescent="0.25">
      <c r="M9008" s="8"/>
      <c r="N9008" s="124"/>
      <c r="O9008" s="124"/>
      <c r="P9008" s="124"/>
      <c r="Q9008" s="124"/>
      <c r="R9008" s="124"/>
      <c r="S9008" s="124"/>
    </row>
    <row r="9009" spans="13:19" x14ac:dyDescent="0.25">
      <c r="M9009" s="8"/>
      <c r="N9009" s="124"/>
      <c r="O9009" s="124"/>
      <c r="P9009" s="124"/>
      <c r="Q9009" s="124"/>
      <c r="R9009" s="124"/>
      <c r="S9009" s="124"/>
    </row>
    <row r="9010" spans="13:19" x14ac:dyDescent="0.25">
      <c r="M9010" s="8"/>
      <c r="N9010" s="124"/>
      <c r="O9010" s="124"/>
      <c r="P9010" s="124"/>
      <c r="Q9010" s="124"/>
      <c r="R9010" s="124"/>
      <c r="S9010" s="124"/>
    </row>
    <row r="9011" spans="13:19" x14ac:dyDescent="0.25">
      <c r="M9011" s="8"/>
      <c r="N9011" s="124"/>
      <c r="O9011" s="124"/>
      <c r="P9011" s="124"/>
      <c r="Q9011" s="124"/>
      <c r="R9011" s="124"/>
      <c r="S9011" s="124"/>
    </row>
    <row r="9012" spans="13:19" x14ac:dyDescent="0.25">
      <c r="M9012" s="8"/>
      <c r="N9012" s="124"/>
      <c r="O9012" s="124"/>
      <c r="P9012" s="124"/>
      <c r="Q9012" s="124"/>
      <c r="R9012" s="124"/>
      <c r="S9012" s="124"/>
    </row>
    <row r="9013" spans="13:19" x14ac:dyDescent="0.25">
      <c r="M9013" s="8"/>
      <c r="N9013" s="124"/>
      <c r="O9013" s="124"/>
      <c r="P9013" s="124"/>
      <c r="Q9013" s="124"/>
      <c r="R9013" s="124"/>
      <c r="S9013" s="124"/>
    </row>
    <row r="9014" spans="13:19" x14ac:dyDescent="0.25">
      <c r="M9014" s="8"/>
      <c r="N9014" s="124"/>
      <c r="O9014" s="124"/>
      <c r="P9014" s="124"/>
      <c r="Q9014" s="124"/>
      <c r="R9014" s="124"/>
      <c r="S9014" s="124"/>
    </row>
    <row r="9015" spans="13:19" x14ac:dyDescent="0.25">
      <c r="M9015" s="8"/>
      <c r="N9015" s="124"/>
      <c r="O9015" s="124"/>
      <c r="P9015" s="124"/>
      <c r="Q9015" s="124"/>
      <c r="R9015" s="124"/>
      <c r="S9015" s="124"/>
    </row>
    <row r="9016" spans="13:19" x14ac:dyDescent="0.25">
      <c r="M9016" s="8"/>
      <c r="N9016" s="124"/>
      <c r="O9016" s="124"/>
      <c r="P9016" s="124"/>
      <c r="Q9016" s="124"/>
      <c r="R9016" s="124"/>
      <c r="S9016" s="124"/>
    </row>
    <row r="9017" spans="13:19" x14ac:dyDescent="0.25">
      <c r="M9017" s="8"/>
      <c r="N9017" s="124"/>
      <c r="O9017" s="124"/>
      <c r="P9017" s="124"/>
      <c r="Q9017" s="124"/>
      <c r="R9017" s="124"/>
      <c r="S9017" s="124"/>
    </row>
    <row r="9018" spans="13:19" x14ac:dyDescent="0.25">
      <c r="M9018" s="8"/>
      <c r="N9018" s="124"/>
      <c r="O9018" s="124"/>
      <c r="P9018" s="124"/>
      <c r="Q9018" s="124"/>
      <c r="R9018" s="124"/>
      <c r="S9018" s="124"/>
    </row>
    <row r="9019" spans="13:19" x14ac:dyDescent="0.25">
      <c r="M9019" s="8"/>
      <c r="N9019" s="124"/>
      <c r="O9019" s="124"/>
      <c r="P9019" s="124"/>
      <c r="Q9019" s="124"/>
      <c r="R9019" s="124"/>
      <c r="S9019" s="124"/>
    </row>
    <row r="9020" spans="13:19" x14ac:dyDescent="0.25">
      <c r="M9020" s="8"/>
      <c r="N9020" s="124"/>
      <c r="O9020" s="124"/>
      <c r="P9020" s="124"/>
      <c r="Q9020" s="124"/>
      <c r="R9020" s="124"/>
      <c r="S9020" s="124"/>
    </row>
    <row r="9021" spans="13:19" x14ac:dyDescent="0.25">
      <c r="M9021" s="8"/>
      <c r="N9021" s="124"/>
      <c r="O9021" s="124"/>
      <c r="P9021" s="124"/>
      <c r="Q9021" s="124"/>
      <c r="R9021" s="124"/>
      <c r="S9021" s="124"/>
    </row>
    <row r="9022" spans="13:19" x14ac:dyDescent="0.25">
      <c r="M9022" s="8"/>
      <c r="N9022" s="124"/>
      <c r="O9022" s="124"/>
      <c r="P9022" s="124"/>
      <c r="Q9022" s="124"/>
      <c r="R9022" s="124"/>
      <c r="S9022" s="124"/>
    </row>
    <row r="9023" spans="13:19" x14ac:dyDescent="0.25">
      <c r="M9023" s="8"/>
      <c r="N9023" s="124"/>
      <c r="O9023" s="124"/>
      <c r="P9023" s="124"/>
      <c r="Q9023" s="124"/>
      <c r="R9023" s="124"/>
      <c r="S9023" s="124"/>
    </row>
    <row r="9024" spans="13:19" x14ac:dyDescent="0.25">
      <c r="M9024" s="8"/>
      <c r="N9024" s="124"/>
      <c r="O9024" s="124"/>
      <c r="P9024" s="124"/>
      <c r="Q9024" s="124"/>
      <c r="R9024" s="124"/>
      <c r="S9024" s="124"/>
    </row>
    <row r="9025" spans="13:19" x14ac:dyDescent="0.25">
      <c r="M9025" s="8"/>
      <c r="N9025" s="124"/>
      <c r="O9025" s="124"/>
      <c r="P9025" s="124"/>
      <c r="Q9025" s="124"/>
      <c r="R9025" s="124"/>
      <c r="S9025" s="124"/>
    </row>
    <row r="9026" spans="13:19" x14ac:dyDescent="0.25">
      <c r="M9026" s="8"/>
      <c r="N9026" s="124"/>
      <c r="O9026" s="124"/>
      <c r="P9026" s="124"/>
      <c r="Q9026" s="124"/>
      <c r="R9026" s="124"/>
      <c r="S9026" s="124"/>
    </row>
    <row r="9027" spans="13:19" x14ac:dyDescent="0.25">
      <c r="M9027" s="8"/>
      <c r="N9027" s="124"/>
      <c r="O9027" s="124"/>
      <c r="P9027" s="124"/>
      <c r="Q9027" s="124"/>
      <c r="R9027" s="124"/>
      <c r="S9027" s="124"/>
    </row>
    <row r="9028" spans="13:19" x14ac:dyDescent="0.25">
      <c r="M9028" s="8"/>
      <c r="N9028" s="124"/>
      <c r="O9028" s="124"/>
      <c r="P9028" s="124"/>
      <c r="Q9028" s="124"/>
      <c r="R9028" s="124"/>
      <c r="S9028" s="124"/>
    </row>
    <row r="9029" spans="13:19" x14ac:dyDescent="0.25">
      <c r="M9029" s="8"/>
      <c r="N9029" s="124"/>
      <c r="O9029" s="124"/>
      <c r="P9029" s="124"/>
      <c r="Q9029" s="124"/>
      <c r="R9029" s="124"/>
      <c r="S9029" s="124"/>
    </row>
    <row r="9030" spans="13:19" x14ac:dyDescent="0.25">
      <c r="M9030" s="8"/>
      <c r="N9030" s="124"/>
      <c r="O9030" s="124"/>
      <c r="P9030" s="124"/>
      <c r="Q9030" s="124"/>
      <c r="R9030" s="124"/>
      <c r="S9030" s="124"/>
    </row>
    <row r="9031" spans="13:19" x14ac:dyDescent="0.25">
      <c r="M9031" s="8"/>
      <c r="N9031" s="124"/>
      <c r="O9031" s="124"/>
      <c r="P9031" s="124"/>
      <c r="Q9031" s="124"/>
      <c r="R9031" s="124"/>
      <c r="S9031" s="124"/>
    </row>
    <row r="9032" spans="13:19" x14ac:dyDescent="0.25">
      <c r="M9032" s="8"/>
      <c r="N9032" s="124"/>
      <c r="O9032" s="124"/>
      <c r="P9032" s="124"/>
      <c r="Q9032" s="124"/>
      <c r="R9032" s="124"/>
      <c r="S9032" s="124"/>
    </row>
    <row r="9033" spans="13:19" x14ac:dyDescent="0.25">
      <c r="M9033" s="8"/>
      <c r="N9033" s="124"/>
      <c r="O9033" s="124"/>
      <c r="P9033" s="124"/>
      <c r="Q9033" s="124"/>
      <c r="R9033" s="124"/>
      <c r="S9033" s="124"/>
    </row>
    <row r="9034" spans="13:19" x14ac:dyDescent="0.25">
      <c r="M9034" s="8"/>
      <c r="N9034" s="124"/>
      <c r="O9034" s="124"/>
      <c r="P9034" s="124"/>
      <c r="Q9034" s="124"/>
      <c r="R9034" s="124"/>
      <c r="S9034" s="124"/>
    </row>
    <row r="9035" spans="13:19" x14ac:dyDescent="0.25">
      <c r="M9035" s="8"/>
      <c r="N9035" s="124"/>
      <c r="O9035" s="124"/>
      <c r="P9035" s="124"/>
      <c r="Q9035" s="124"/>
      <c r="R9035" s="124"/>
      <c r="S9035" s="124"/>
    </row>
    <row r="9036" spans="13:19" x14ac:dyDescent="0.25">
      <c r="M9036" s="8"/>
      <c r="N9036" s="124"/>
      <c r="O9036" s="124"/>
      <c r="P9036" s="124"/>
      <c r="Q9036" s="124"/>
      <c r="R9036" s="124"/>
      <c r="S9036" s="124"/>
    </row>
    <row r="9037" spans="13:19" x14ac:dyDescent="0.25">
      <c r="M9037" s="8"/>
      <c r="N9037" s="124"/>
      <c r="O9037" s="124"/>
      <c r="P9037" s="124"/>
      <c r="Q9037" s="124"/>
      <c r="R9037" s="124"/>
      <c r="S9037" s="124"/>
    </row>
    <row r="9038" spans="13:19" x14ac:dyDescent="0.25">
      <c r="M9038" s="8"/>
      <c r="N9038" s="124"/>
      <c r="O9038" s="124"/>
      <c r="P9038" s="124"/>
      <c r="Q9038" s="124"/>
      <c r="R9038" s="124"/>
      <c r="S9038" s="124"/>
    </row>
    <row r="9039" spans="13:19" x14ac:dyDescent="0.25">
      <c r="M9039" s="8"/>
      <c r="N9039" s="124"/>
      <c r="O9039" s="124"/>
      <c r="P9039" s="124"/>
      <c r="Q9039" s="124"/>
      <c r="R9039" s="124"/>
      <c r="S9039" s="124"/>
    </row>
    <row r="9040" spans="13:19" x14ac:dyDescent="0.25">
      <c r="M9040" s="8"/>
      <c r="N9040" s="124"/>
      <c r="O9040" s="124"/>
      <c r="P9040" s="124"/>
      <c r="Q9040" s="124"/>
      <c r="R9040" s="124"/>
      <c r="S9040" s="124"/>
    </row>
    <row r="9041" spans="13:19" x14ac:dyDescent="0.25">
      <c r="M9041" s="8"/>
      <c r="N9041" s="124"/>
      <c r="O9041" s="124"/>
      <c r="P9041" s="124"/>
      <c r="Q9041" s="124"/>
      <c r="R9041" s="124"/>
      <c r="S9041" s="124"/>
    </row>
    <row r="9042" spans="13:19" x14ac:dyDescent="0.25">
      <c r="M9042" s="8"/>
      <c r="N9042" s="124"/>
      <c r="O9042" s="124"/>
      <c r="P9042" s="124"/>
      <c r="Q9042" s="124"/>
      <c r="R9042" s="124"/>
      <c r="S9042" s="124"/>
    </row>
    <row r="9043" spans="13:19" x14ac:dyDescent="0.25">
      <c r="M9043" s="8"/>
      <c r="N9043" s="124"/>
      <c r="O9043" s="124"/>
      <c r="P9043" s="124"/>
      <c r="Q9043" s="124"/>
      <c r="R9043" s="124"/>
      <c r="S9043" s="124"/>
    </row>
    <row r="9044" spans="13:19" x14ac:dyDescent="0.25">
      <c r="M9044" s="8"/>
      <c r="N9044" s="124"/>
      <c r="O9044" s="124"/>
      <c r="P9044" s="124"/>
      <c r="Q9044" s="124"/>
      <c r="R9044" s="124"/>
      <c r="S9044" s="124"/>
    </row>
    <row r="9045" spans="13:19" x14ac:dyDescent="0.25">
      <c r="M9045" s="8"/>
      <c r="N9045" s="124"/>
      <c r="O9045" s="124"/>
      <c r="P9045" s="124"/>
      <c r="Q9045" s="124"/>
      <c r="R9045" s="124"/>
      <c r="S9045" s="124"/>
    </row>
    <row r="9046" spans="13:19" x14ac:dyDescent="0.25">
      <c r="M9046" s="8"/>
      <c r="N9046" s="124"/>
      <c r="O9046" s="124"/>
      <c r="P9046" s="124"/>
      <c r="Q9046" s="124"/>
      <c r="R9046" s="124"/>
      <c r="S9046" s="124"/>
    </row>
    <row r="9047" spans="13:19" x14ac:dyDescent="0.25">
      <c r="M9047" s="8"/>
      <c r="N9047" s="124"/>
      <c r="O9047" s="124"/>
      <c r="P9047" s="124"/>
      <c r="Q9047" s="124"/>
      <c r="R9047" s="124"/>
      <c r="S9047" s="124"/>
    </row>
    <row r="9048" spans="13:19" x14ac:dyDescent="0.25">
      <c r="M9048" s="8"/>
      <c r="N9048" s="124"/>
      <c r="O9048" s="124"/>
      <c r="P9048" s="124"/>
      <c r="Q9048" s="124"/>
      <c r="R9048" s="124"/>
      <c r="S9048" s="124"/>
    </row>
    <row r="9049" spans="13:19" x14ac:dyDescent="0.25">
      <c r="M9049" s="8"/>
      <c r="N9049" s="124"/>
      <c r="O9049" s="124"/>
      <c r="P9049" s="124"/>
      <c r="Q9049" s="124"/>
      <c r="R9049" s="124"/>
      <c r="S9049" s="124"/>
    </row>
    <row r="9050" spans="13:19" x14ac:dyDescent="0.25">
      <c r="M9050" s="8"/>
      <c r="N9050" s="124"/>
      <c r="O9050" s="124"/>
      <c r="P9050" s="124"/>
      <c r="Q9050" s="124"/>
      <c r="R9050" s="124"/>
      <c r="S9050" s="124"/>
    </row>
    <row r="9051" spans="13:19" x14ac:dyDescent="0.25">
      <c r="M9051" s="8"/>
      <c r="N9051" s="124"/>
      <c r="O9051" s="124"/>
      <c r="P9051" s="124"/>
      <c r="Q9051" s="124"/>
      <c r="R9051" s="124"/>
      <c r="S9051" s="124"/>
    </row>
    <row r="9052" spans="13:19" x14ac:dyDescent="0.25">
      <c r="M9052" s="8"/>
      <c r="N9052" s="124"/>
      <c r="O9052" s="124"/>
      <c r="P9052" s="124"/>
      <c r="Q9052" s="124"/>
      <c r="R9052" s="124"/>
      <c r="S9052" s="124"/>
    </row>
    <row r="9053" spans="13:19" x14ac:dyDescent="0.25">
      <c r="M9053" s="8"/>
      <c r="N9053" s="124"/>
      <c r="O9053" s="124"/>
      <c r="P9053" s="124"/>
      <c r="Q9053" s="124"/>
      <c r="R9053" s="124"/>
      <c r="S9053" s="124"/>
    </row>
    <row r="9054" spans="13:19" x14ac:dyDescent="0.25">
      <c r="M9054" s="8"/>
      <c r="N9054" s="124"/>
      <c r="O9054" s="124"/>
      <c r="P9054" s="124"/>
      <c r="Q9054" s="124"/>
      <c r="R9054" s="124"/>
      <c r="S9054" s="124"/>
    </row>
    <row r="9055" spans="13:19" x14ac:dyDescent="0.25">
      <c r="M9055" s="8"/>
      <c r="N9055" s="124"/>
      <c r="O9055" s="124"/>
      <c r="P9055" s="124"/>
      <c r="Q9055" s="124"/>
      <c r="R9055" s="124"/>
      <c r="S9055" s="124"/>
    </row>
    <row r="9056" spans="13:19" x14ac:dyDescent="0.25">
      <c r="M9056" s="8"/>
      <c r="N9056" s="124"/>
      <c r="O9056" s="124"/>
      <c r="P9056" s="124"/>
      <c r="Q9056" s="124"/>
      <c r="R9056" s="124"/>
      <c r="S9056" s="124"/>
    </row>
    <row r="9057" spans="13:19" x14ac:dyDescent="0.25">
      <c r="M9057" s="8"/>
      <c r="N9057" s="124"/>
      <c r="O9057" s="124"/>
      <c r="P9057" s="124"/>
      <c r="Q9057" s="124"/>
      <c r="R9057" s="124"/>
      <c r="S9057" s="124"/>
    </row>
    <row r="9058" spans="13:19" x14ac:dyDescent="0.25">
      <c r="M9058" s="8"/>
      <c r="N9058" s="124"/>
      <c r="O9058" s="124"/>
      <c r="P9058" s="124"/>
      <c r="Q9058" s="124"/>
      <c r="R9058" s="124"/>
      <c r="S9058" s="124"/>
    </row>
    <row r="9059" spans="13:19" x14ac:dyDescent="0.25">
      <c r="M9059" s="8"/>
      <c r="N9059" s="124"/>
      <c r="O9059" s="124"/>
      <c r="P9059" s="124"/>
      <c r="Q9059" s="124"/>
      <c r="R9059" s="124"/>
      <c r="S9059" s="124"/>
    </row>
    <row r="9060" spans="13:19" x14ac:dyDescent="0.25">
      <c r="M9060" s="8"/>
      <c r="N9060" s="124"/>
      <c r="O9060" s="124"/>
      <c r="P9060" s="124"/>
      <c r="Q9060" s="124"/>
      <c r="R9060" s="124"/>
      <c r="S9060" s="124"/>
    </row>
    <row r="9061" spans="13:19" x14ac:dyDescent="0.25">
      <c r="M9061" s="8"/>
      <c r="N9061" s="124"/>
      <c r="O9061" s="124"/>
      <c r="P9061" s="124"/>
      <c r="Q9061" s="124"/>
      <c r="R9061" s="124"/>
      <c r="S9061" s="124"/>
    </row>
    <row r="9062" spans="13:19" x14ac:dyDescent="0.25">
      <c r="M9062" s="8"/>
      <c r="N9062" s="124"/>
      <c r="O9062" s="124"/>
      <c r="P9062" s="124"/>
      <c r="Q9062" s="124"/>
      <c r="R9062" s="124"/>
      <c r="S9062" s="124"/>
    </row>
    <row r="9063" spans="13:19" x14ac:dyDescent="0.25">
      <c r="M9063" s="8"/>
      <c r="N9063" s="124"/>
      <c r="O9063" s="124"/>
      <c r="P9063" s="124"/>
      <c r="Q9063" s="124"/>
      <c r="R9063" s="124"/>
      <c r="S9063" s="124"/>
    </row>
    <row r="9064" spans="13:19" x14ac:dyDescent="0.25">
      <c r="M9064" s="8"/>
      <c r="N9064" s="124"/>
      <c r="O9064" s="124"/>
      <c r="P9064" s="124"/>
      <c r="Q9064" s="124"/>
      <c r="R9064" s="124"/>
      <c r="S9064" s="124"/>
    </row>
    <row r="9065" spans="13:19" x14ac:dyDescent="0.25">
      <c r="M9065" s="8"/>
      <c r="N9065" s="124"/>
      <c r="O9065" s="124"/>
      <c r="P9065" s="124"/>
      <c r="Q9065" s="124"/>
      <c r="R9065" s="124"/>
      <c r="S9065" s="124"/>
    </row>
    <row r="9066" spans="13:19" x14ac:dyDescent="0.25">
      <c r="M9066" s="8"/>
      <c r="N9066" s="124"/>
      <c r="O9066" s="124"/>
      <c r="P9066" s="124"/>
      <c r="Q9066" s="124"/>
      <c r="R9066" s="124"/>
      <c r="S9066" s="124"/>
    </row>
    <row r="9067" spans="13:19" x14ac:dyDescent="0.25">
      <c r="M9067" s="8"/>
      <c r="N9067" s="124"/>
      <c r="O9067" s="124"/>
      <c r="P9067" s="124"/>
      <c r="Q9067" s="124"/>
      <c r="R9067" s="124"/>
      <c r="S9067" s="124"/>
    </row>
    <row r="9068" spans="13:19" x14ac:dyDescent="0.25">
      <c r="M9068" s="8"/>
      <c r="N9068" s="124"/>
      <c r="O9068" s="124"/>
      <c r="P9068" s="124"/>
      <c r="Q9068" s="124"/>
      <c r="R9068" s="124"/>
      <c r="S9068" s="124"/>
    </row>
    <row r="9069" spans="13:19" x14ac:dyDescent="0.25">
      <c r="M9069" s="8"/>
      <c r="N9069" s="124"/>
      <c r="O9069" s="124"/>
      <c r="P9069" s="124"/>
      <c r="Q9069" s="124"/>
      <c r="R9069" s="124"/>
      <c r="S9069" s="124"/>
    </row>
    <row r="9070" spans="13:19" x14ac:dyDescent="0.25">
      <c r="M9070" s="8"/>
      <c r="N9070" s="124"/>
      <c r="O9070" s="124"/>
      <c r="P9070" s="124"/>
      <c r="Q9070" s="124"/>
      <c r="R9070" s="124"/>
      <c r="S9070" s="124"/>
    </row>
    <row r="9071" spans="13:19" x14ac:dyDescent="0.25">
      <c r="M9071" s="8"/>
      <c r="N9071" s="124"/>
      <c r="O9071" s="124"/>
      <c r="P9071" s="124"/>
      <c r="Q9071" s="124"/>
      <c r="R9071" s="124"/>
      <c r="S9071" s="124"/>
    </row>
    <row r="9072" spans="13:19" x14ac:dyDescent="0.25">
      <c r="M9072" s="8"/>
      <c r="N9072" s="124"/>
      <c r="O9072" s="124"/>
      <c r="P9072" s="124"/>
      <c r="Q9072" s="124"/>
      <c r="R9072" s="124"/>
      <c r="S9072" s="124"/>
    </row>
    <row r="9073" spans="13:19" x14ac:dyDescent="0.25">
      <c r="M9073" s="8"/>
      <c r="N9073" s="124"/>
      <c r="O9073" s="124"/>
      <c r="P9073" s="124"/>
      <c r="Q9073" s="124"/>
      <c r="R9073" s="124"/>
      <c r="S9073" s="124"/>
    </row>
    <row r="9074" spans="13:19" x14ac:dyDescent="0.25">
      <c r="M9074" s="8"/>
      <c r="N9074" s="124"/>
      <c r="O9074" s="124"/>
      <c r="P9074" s="124"/>
      <c r="Q9074" s="124"/>
      <c r="R9074" s="124"/>
      <c r="S9074" s="124"/>
    </row>
    <row r="9075" spans="13:19" x14ac:dyDescent="0.25">
      <c r="M9075" s="8"/>
      <c r="N9075" s="124"/>
      <c r="O9075" s="124"/>
      <c r="P9075" s="124"/>
      <c r="Q9075" s="124"/>
      <c r="R9075" s="124"/>
      <c r="S9075" s="124"/>
    </row>
    <row r="9076" spans="13:19" x14ac:dyDescent="0.25">
      <c r="M9076" s="8"/>
      <c r="N9076" s="124"/>
      <c r="O9076" s="124"/>
      <c r="P9076" s="124"/>
      <c r="Q9076" s="124"/>
      <c r="R9076" s="124"/>
      <c r="S9076" s="124"/>
    </row>
    <row r="9077" spans="13:19" x14ac:dyDescent="0.25">
      <c r="M9077" s="8"/>
      <c r="N9077" s="124"/>
      <c r="O9077" s="124"/>
      <c r="P9077" s="124"/>
      <c r="Q9077" s="124"/>
      <c r="R9077" s="124"/>
      <c r="S9077" s="124"/>
    </row>
    <row r="9078" spans="13:19" x14ac:dyDescent="0.25">
      <c r="M9078" s="8"/>
      <c r="N9078" s="124"/>
      <c r="O9078" s="124"/>
      <c r="P9078" s="124"/>
      <c r="Q9078" s="124"/>
      <c r="R9078" s="124"/>
      <c r="S9078" s="124"/>
    </row>
    <row r="9079" spans="13:19" x14ac:dyDescent="0.25">
      <c r="M9079" s="8"/>
      <c r="N9079" s="124"/>
      <c r="O9079" s="124"/>
      <c r="P9079" s="124"/>
      <c r="Q9079" s="124"/>
      <c r="R9079" s="124"/>
      <c r="S9079" s="124"/>
    </row>
    <row r="9080" spans="13:19" x14ac:dyDescent="0.25">
      <c r="M9080" s="8"/>
      <c r="N9080" s="124"/>
      <c r="O9080" s="124"/>
      <c r="P9080" s="124"/>
      <c r="Q9080" s="124"/>
      <c r="R9080" s="124"/>
      <c r="S9080" s="124"/>
    </row>
    <row r="9081" spans="13:19" x14ac:dyDescent="0.25">
      <c r="M9081" s="8"/>
      <c r="N9081" s="124"/>
      <c r="O9081" s="124"/>
      <c r="P9081" s="124"/>
      <c r="Q9081" s="124"/>
      <c r="R9081" s="124"/>
      <c r="S9081" s="124"/>
    </row>
    <row r="9082" spans="13:19" x14ac:dyDescent="0.25">
      <c r="M9082" s="8"/>
      <c r="N9082" s="124"/>
      <c r="O9082" s="124"/>
      <c r="P9082" s="124"/>
      <c r="Q9082" s="124"/>
      <c r="R9082" s="124"/>
      <c r="S9082" s="124"/>
    </row>
    <row r="9083" spans="13:19" x14ac:dyDescent="0.25">
      <c r="M9083" s="8"/>
      <c r="N9083" s="124"/>
      <c r="O9083" s="124"/>
      <c r="P9083" s="124"/>
      <c r="Q9083" s="124"/>
      <c r="R9083" s="124"/>
      <c r="S9083" s="124"/>
    </row>
    <row r="9084" spans="13:19" x14ac:dyDescent="0.25">
      <c r="M9084" s="8"/>
      <c r="N9084" s="124"/>
      <c r="O9084" s="124"/>
      <c r="P9084" s="124"/>
      <c r="Q9084" s="124"/>
      <c r="R9084" s="124"/>
      <c r="S9084" s="124"/>
    </row>
    <row r="9085" spans="13:19" x14ac:dyDescent="0.25">
      <c r="M9085" s="8"/>
      <c r="N9085" s="124"/>
      <c r="O9085" s="124"/>
      <c r="P9085" s="124"/>
      <c r="Q9085" s="124"/>
      <c r="R9085" s="124"/>
      <c r="S9085" s="124"/>
    </row>
    <row r="9086" spans="13:19" x14ac:dyDescent="0.25">
      <c r="M9086" s="8"/>
      <c r="N9086" s="124"/>
      <c r="O9086" s="124"/>
      <c r="P9086" s="124"/>
      <c r="Q9086" s="124"/>
      <c r="R9086" s="124"/>
      <c r="S9086" s="124"/>
    </row>
    <row r="9087" spans="13:19" x14ac:dyDescent="0.25">
      <c r="M9087" s="8"/>
      <c r="N9087" s="124"/>
      <c r="O9087" s="124"/>
      <c r="P9087" s="124"/>
      <c r="Q9087" s="124"/>
      <c r="R9087" s="124"/>
      <c r="S9087" s="124"/>
    </row>
    <row r="9088" spans="13:19" x14ac:dyDescent="0.25">
      <c r="M9088" s="8"/>
      <c r="N9088" s="124"/>
      <c r="O9088" s="124"/>
      <c r="P9088" s="124"/>
      <c r="Q9088" s="124"/>
      <c r="R9088" s="124"/>
      <c r="S9088" s="124"/>
    </row>
    <row r="9089" spans="13:19" x14ac:dyDescent="0.25">
      <c r="M9089" s="8"/>
      <c r="N9089" s="124"/>
      <c r="O9089" s="124"/>
      <c r="P9089" s="124"/>
      <c r="Q9089" s="124"/>
      <c r="R9089" s="124"/>
      <c r="S9089" s="124"/>
    </row>
    <row r="9090" spans="13:19" x14ac:dyDescent="0.25">
      <c r="M9090" s="8"/>
      <c r="N9090" s="124"/>
      <c r="O9090" s="124"/>
      <c r="P9090" s="124"/>
      <c r="Q9090" s="124"/>
      <c r="R9090" s="124"/>
      <c r="S9090" s="124"/>
    </row>
    <row r="9091" spans="13:19" x14ac:dyDescent="0.25">
      <c r="M9091" s="8"/>
      <c r="N9091" s="124"/>
      <c r="O9091" s="124"/>
      <c r="P9091" s="124"/>
      <c r="Q9091" s="124"/>
      <c r="R9091" s="124"/>
      <c r="S9091" s="124"/>
    </row>
    <row r="9092" spans="13:19" x14ac:dyDescent="0.25">
      <c r="M9092" s="8"/>
      <c r="N9092" s="124"/>
      <c r="O9092" s="124"/>
      <c r="P9092" s="124"/>
      <c r="Q9092" s="124"/>
      <c r="R9092" s="124"/>
      <c r="S9092" s="124"/>
    </row>
    <row r="9093" spans="13:19" x14ac:dyDescent="0.25">
      <c r="M9093" s="8"/>
      <c r="N9093" s="124"/>
      <c r="O9093" s="124"/>
      <c r="P9093" s="124"/>
      <c r="Q9093" s="124"/>
      <c r="R9093" s="124"/>
      <c r="S9093" s="124"/>
    </row>
    <row r="9094" spans="13:19" x14ac:dyDescent="0.25">
      <c r="M9094" s="8"/>
      <c r="N9094" s="124"/>
      <c r="O9094" s="124"/>
      <c r="P9094" s="124"/>
      <c r="Q9094" s="124"/>
      <c r="R9094" s="124"/>
      <c r="S9094" s="124"/>
    </row>
    <row r="9095" spans="13:19" x14ac:dyDescent="0.25">
      <c r="M9095" s="8"/>
      <c r="N9095" s="124"/>
      <c r="O9095" s="124"/>
      <c r="P9095" s="124"/>
      <c r="Q9095" s="124"/>
      <c r="R9095" s="124"/>
      <c r="S9095" s="124"/>
    </row>
    <row r="9096" spans="13:19" x14ac:dyDescent="0.25">
      <c r="M9096" s="8"/>
      <c r="N9096" s="124"/>
      <c r="O9096" s="124"/>
      <c r="P9096" s="124"/>
      <c r="Q9096" s="124"/>
      <c r="R9096" s="124"/>
      <c r="S9096" s="124"/>
    </row>
    <row r="9097" spans="13:19" x14ac:dyDescent="0.25">
      <c r="M9097" s="8"/>
      <c r="N9097" s="124"/>
      <c r="O9097" s="124"/>
      <c r="P9097" s="124"/>
      <c r="Q9097" s="124"/>
      <c r="R9097" s="124"/>
      <c r="S9097" s="124"/>
    </row>
    <row r="9098" spans="13:19" x14ac:dyDescent="0.25">
      <c r="M9098" s="8"/>
      <c r="N9098" s="124"/>
      <c r="O9098" s="124"/>
      <c r="P9098" s="124"/>
      <c r="Q9098" s="124"/>
      <c r="R9098" s="124"/>
      <c r="S9098" s="124"/>
    </row>
    <row r="9099" spans="13:19" x14ac:dyDescent="0.25">
      <c r="M9099" s="8"/>
      <c r="N9099" s="124"/>
      <c r="O9099" s="124"/>
      <c r="P9099" s="124"/>
      <c r="Q9099" s="124"/>
      <c r="R9099" s="124"/>
      <c r="S9099" s="124"/>
    </row>
    <row r="9100" spans="13:19" x14ac:dyDescent="0.25">
      <c r="M9100" s="8"/>
      <c r="N9100" s="124"/>
      <c r="O9100" s="124"/>
      <c r="P9100" s="124"/>
      <c r="Q9100" s="124"/>
      <c r="R9100" s="124"/>
      <c r="S9100" s="124"/>
    </row>
    <row r="9101" spans="13:19" x14ac:dyDescent="0.25">
      <c r="M9101" s="8"/>
      <c r="N9101" s="124"/>
      <c r="O9101" s="124"/>
      <c r="P9101" s="124"/>
      <c r="Q9101" s="124"/>
      <c r="R9101" s="124"/>
      <c r="S9101" s="124"/>
    </row>
    <row r="9102" spans="13:19" x14ac:dyDescent="0.25">
      <c r="M9102" s="8"/>
      <c r="N9102" s="124"/>
      <c r="O9102" s="124"/>
      <c r="P9102" s="124"/>
      <c r="Q9102" s="124"/>
      <c r="R9102" s="124"/>
      <c r="S9102" s="124"/>
    </row>
    <row r="9103" spans="13:19" x14ac:dyDescent="0.25">
      <c r="M9103" s="8"/>
      <c r="N9103" s="124"/>
      <c r="O9103" s="124"/>
      <c r="P9103" s="124"/>
      <c r="Q9103" s="124"/>
      <c r="R9103" s="124"/>
      <c r="S9103" s="124"/>
    </row>
    <row r="9104" spans="13:19" x14ac:dyDescent="0.25">
      <c r="M9104" s="8"/>
      <c r="N9104" s="124"/>
      <c r="O9104" s="124"/>
      <c r="P9104" s="124"/>
      <c r="Q9104" s="124"/>
      <c r="R9104" s="124"/>
      <c r="S9104" s="124"/>
    </row>
    <row r="9105" spans="13:19" x14ac:dyDescent="0.25">
      <c r="M9105" s="8"/>
      <c r="N9105" s="124"/>
      <c r="O9105" s="124"/>
      <c r="P9105" s="124"/>
      <c r="Q9105" s="124"/>
      <c r="R9105" s="124"/>
      <c r="S9105" s="124"/>
    </row>
    <row r="9106" spans="13:19" x14ac:dyDescent="0.25">
      <c r="M9106" s="8"/>
      <c r="N9106" s="124"/>
      <c r="O9106" s="124"/>
      <c r="P9106" s="124"/>
      <c r="Q9106" s="124"/>
      <c r="R9106" s="124"/>
      <c r="S9106" s="124"/>
    </row>
    <row r="9107" spans="13:19" x14ac:dyDescent="0.25">
      <c r="M9107" s="8"/>
      <c r="N9107" s="124"/>
      <c r="O9107" s="124"/>
      <c r="P9107" s="124"/>
      <c r="Q9107" s="124"/>
      <c r="R9107" s="124"/>
      <c r="S9107" s="124"/>
    </row>
    <row r="9108" spans="13:19" x14ac:dyDescent="0.25">
      <c r="M9108" s="8"/>
      <c r="N9108" s="124"/>
      <c r="O9108" s="124"/>
      <c r="P9108" s="124"/>
      <c r="Q9108" s="124"/>
      <c r="R9108" s="124"/>
      <c r="S9108" s="124"/>
    </row>
    <row r="9109" spans="13:19" x14ac:dyDescent="0.25">
      <c r="M9109" s="8"/>
      <c r="N9109" s="124"/>
      <c r="O9109" s="124"/>
      <c r="P9109" s="124"/>
      <c r="Q9109" s="124"/>
      <c r="R9109" s="124"/>
      <c r="S9109" s="124"/>
    </row>
    <row r="9110" spans="13:19" x14ac:dyDescent="0.25">
      <c r="M9110" s="8"/>
      <c r="N9110" s="124"/>
      <c r="O9110" s="124"/>
      <c r="P9110" s="124"/>
      <c r="Q9110" s="124"/>
      <c r="R9110" s="124"/>
      <c r="S9110" s="124"/>
    </row>
    <row r="9111" spans="13:19" x14ac:dyDescent="0.25">
      <c r="M9111" s="8"/>
      <c r="N9111" s="124"/>
      <c r="O9111" s="124"/>
      <c r="P9111" s="124"/>
      <c r="Q9111" s="124"/>
      <c r="R9111" s="124"/>
      <c r="S9111" s="124"/>
    </row>
    <row r="9112" spans="13:19" x14ac:dyDescent="0.25">
      <c r="M9112" s="8"/>
      <c r="N9112" s="124"/>
      <c r="O9112" s="124"/>
      <c r="P9112" s="124"/>
      <c r="Q9112" s="124"/>
      <c r="R9112" s="124"/>
      <c r="S9112" s="124"/>
    </row>
    <row r="9113" spans="13:19" x14ac:dyDescent="0.25">
      <c r="M9113" s="8"/>
      <c r="N9113" s="124"/>
      <c r="O9113" s="124"/>
      <c r="P9113" s="124"/>
      <c r="Q9113" s="124"/>
      <c r="R9113" s="124"/>
      <c r="S9113" s="124"/>
    </row>
    <row r="9114" spans="13:19" x14ac:dyDescent="0.25">
      <c r="M9114" s="8"/>
      <c r="N9114" s="124"/>
      <c r="O9114" s="124"/>
      <c r="P9114" s="124"/>
      <c r="Q9114" s="124"/>
      <c r="R9114" s="124"/>
      <c r="S9114" s="124"/>
    </row>
    <row r="9115" spans="13:19" x14ac:dyDescent="0.25">
      <c r="M9115" s="8"/>
      <c r="N9115" s="124"/>
      <c r="O9115" s="124"/>
      <c r="P9115" s="124"/>
      <c r="Q9115" s="124"/>
      <c r="R9115" s="124"/>
      <c r="S9115" s="124"/>
    </row>
    <row r="9116" spans="13:19" x14ac:dyDescent="0.25">
      <c r="M9116" s="8"/>
      <c r="N9116" s="124"/>
      <c r="O9116" s="124"/>
      <c r="P9116" s="124"/>
      <c r="Q9116" s="124"/>
      <c r="R9116" s="124"/>
      <c r="S9116" s="124"/>
    </row>
    <row r="9117" spans="13:19" x14ac:dyDescent="0.25">
      <c r="M9117" s="8"/>
      <c r="N9117" s="124"/>
      <c r="O9117" s="124"/>
      <c r="P9117" s="124"/>
      <c r="Q9117" s="124"/>
      <c r="R9117" s="124"/>
      <c r="S9117" s="124"/>
    </row>
    <row r="9118" spans="13:19" x14ac:dyDescent="0.25">
      <c r="M9118" s="8"/>
      <c r="N9118" s="124"/>
      <c r="O9118" s="124"/>
      <c r="P9118" s="124"/>
      <c r="Q9118" s="124"/>
      <c r="R9118" s="124"/>
      <c r="S9118" s="124"/>
    </row>
    <row r="9119" spans="13:19" x14ac:dyDescent="0.25">
      <c r="M9119" s="8"/>
      <c r="N9119" s="124"/>
      <c r="O9119" s="124"/>
      <c r="P9119" s="124"/>
      <c r="Q9119" s="124"/>
      <c r="R9119" s="124"/>
      <c r="S9119" s="124"/>
    </row>
    <row r="9120" spans="13:19" x14ac:dyDescent="0.25">
      <c r="M9120" s="8"/>
      <c r="N9120" s="124"/>
      <c r="O9120" s="124"/>
      <c r="P9120" s="124"/>
      <c r="Q9120" s="124"/>
      <c r="R9120" s="124"/>
      <c r="S9120" s="124"/>
    </row>
    <row r="9121" spans="13:19" x14ac:dyDescent="0.25">
      <c r="M9121" s="8"/>
      <c r="N9121" s="124"/>
      <c r="O9121" s="124"/>
      <c r="P9121" s="124"/>
      <c r="Q9121" s="124"/>
      <c r="R9121" s="124"/>
      <c r="S9121" s="124"/>
    </row>
    <row r="9122" spans="13:19" x14ac:dyDescent="0.25">
      <c r="M9122" s="8"/>
      <c r="N9122" s="124"/>
      <c r="O9122" s="124"/>
      <c r="P9122" s="124"/>
      <c r="Q9122" s="124"/>
      <c r="R9122" s="124"/>
      <c r="S9122" s="124"/>
    </row>
    <row r="9123" spans="13:19" x14ac:dyDescent="0.25">
      <c r="M9123" s="8"/>
      <c r="N9123" s="124"/>
      <c r="O9123" s="124"/>
      <c r="P9123" s="124"/>
      <c r="Q9123" s="124"/>
      <c r="R9123" s="124"/>
      <c r="S9123" s="124"/>
    </row>
    <row r="9124" spans="13:19" x14ac:dyDescent="0.25">
      <c r="M9124" s="8"/>
      <c r="N9124" s="124"/>
      <c r="O9124" s="124"/>
      <c r="P9124" s="124"/>
      <c r="Q9124" s="124"/>
      <c r="R9124" s="124"/>
      <c r="S9124" s="124"/>
    </row>
    <row r="9125" spans="13:19" x14ac:dyDescent="0.25">
      <c r="M9125" s="8"/>
      <c r="N9125" s="124"/>
      <c r="O9125" s="124"/>
      <c r="P9125" s="124"/>
      <c r="Q9125" s="124"/>
      <c r="R9125" s="124"/>
      <c r="S9125" s="124"/>
    </row>
    <row r="9126" spans="13:19" x14ac:dyDescent="0.25">
      <c r="M9126" s="8"/>
      <c r="N9126" s="124"/>
      <c r="O9126" s="124"/>
      <c r="P9126" s="124"/>
      <c r="Q9126" s="124"/>
      <c r="R9126" s="124"/>
      <c r="S9126" s="124"/>
    </row>
    <row r="9127" spans="13:19" x14ac:dyDescent="0.25">
      <c r="M9127" s="8"/>
      <c r="N9127" s="124"/>
      <c r="O9127" s="124"/>
      <c r="P9127" s="124"/>
      <c r="Q9127" s="124"/>
      <c r="R9127" s="124"/>
      <c r="S9127" s="124"/>
    </row>
    <row r="9128" spans="13:19" x14ac:dyDescent="0.25">
      <c r="M9128" s="8"/>
      <c r="N9128" s="124"/>
      <c r="O9128" s="124"/>
      <c r="P9128" s="124"/>
      <c r="Q9128" s="124"/>
      <c r="R9128" s="124"/>
      <c r="S9128" s="124"/>
    </row>
    <row r="9129" spans="13:19" x14ac:dyDescent="0.25">
      <c r="M9129" s="8"/>
      <c r="N9129" s="124"/>
      <c r="O9129" s="124"/>
      <c r="P9129" s="124"/>
      <c r="Q9129" s="124"/>
      <c r="R9129" s="124"/>
      <c r="S9129" s="124"/>
    </row>
    <row r="9130" spans="13:19" x14ac:dyDescent="0.25">
      <c r="M9130" s="8"/>
      <c r="N9130" s="124"/>
      <c r="O9130" s="124"/>
      <c r="P9130" s="124"/>
      <c r="Q9130" s="124"/>
      <c r="R9130" s="124"/>
      <c r="S9130" s="124"/>
    </row>
    <row r="9131" spans="13:19" x14ac:dyDescent="0.25">
      <c r="M9131" s="8"/>
      <c r="N9131" s="124"/>
      <c r="O9131" s="124"/>
      <c r="P9131" s="124"/>
      <c r="Q9131" s="124"/>
      <c r="R9131" s="124"/>
      <c r="S9131" s="124"/>
    </row>
    <row r="9132" spans="13:19" x14ac:dyDescent="0.25">
      <c r="M9132" s="8"/>
      <c r="N9132" s="124"/>
      <c r="O9132" s="124"/>
      <c r="P9132" s="124"/>
      <c r="Q9132" s="124"/>
      <c r="R9132" s="124"/>
      <c r="S9132" s="124"/>
    </row>
    <row r="9133" spans="13:19" x14ac:dyDescent="0.25">
      <c r="M9133" s="8"/>
      <c r="N9133" s="124"/>
      <c r="O9133" s="124"/>
      <c r="P9133" s="124"/>
      <c r="Q9133" s="124"/>
      <c r="R9133" s="124"/>
      <c r="S9133" s="124"/>
    </row>
    <row r="9134" spans="13:19" x14ac:dyDescent="0.25">
      <c r="M9134" s="8"/>
      <c r="N9134" s="124"/>
      <c r="O9134" s="124"/>
      <c r="P9134" s="124"/>
      <c r="Q9134" s="124"/>
      <c r="R9134" s="124"/>
      <c r="S9134" s="124"/>
    </row>
    <row r="9135" spans="13:19" x14ac:dyDescent="0.25">
      <c r="M9135" s="8"/>
      <c r="N9135" s="124"/>
      <c r="O9135" s="124"/>
      <c r="P9135" s="124"/>
      <c r="Q9135" s="124"/>
      <c r="R9135" s="124"/>
      <c r="S9135" s="124"/>
    </row>
    <row r="9136" spans="13:19" x14ac:dyDescent="0.25">
      <c r="M9136" s="8"/>
      <c r="N9136" s="124"/>
      <c r="O9136" s="124"/>
      <c r="P9136" s="124"/>
      <c r="Q9136" s="124"/>
      <c r="R9136" s="124"/>
      <c r="S9136" s="124"/>
    </row>
    <row r="9137" spans="13:19" x14ac:dyDescent="0.25">
      <c r="M9137" s="8"/>
      <c r="N9137" s="124"/>
      <c r="O9137" s="124"/>
      <c r="P9137" s="124"/>
      <c r="Q9137" s="124"/>
      <c r="R9137" s="124"/>
      <c r="S9137" s="124"/>
    </row>
    <row r="9138" spans="13:19" x14ac:dyDescent="0.25">
      <c r="M9138" s="8"/>
      <c r="N9138" s="124"/>
      <c r="O9138" s="124"/>
      <c r="P9138" s="124"/>
      <c r="Q9138" s="124"/>
      <c r="R9138" s="124"/>
      <c r="S9138" s="124"/>
    </row>
    <row r="9139" spans="13:19" x14ac:dyDescent="0.25">
      <c r="M9139" s="8"/>
      <c r="N9139" s="124"/>
      <c r="O9139" s="124"/>
      <c r="P9139" s="124"/>
      <c r="Q9139" s="124"/>
      <c r="R9139" s="124"/>
      <c r="S9139" s="124"/>
    </row>
    <row r="9140" spans="13:19" x14ac:dyDescent="0.25">
      <c r="M9140" s="8"/>
      <c r="N9140" s="124"/>
      <c r="O9140" s="124"/>
      <c r="P9140" s="124"/>
      <c r="Q9140" s="124"/>
      <c r="R9140" s="124"/>
      <c r="S9140" s="124"/>
    </row>
    <row r="9141" spans="13:19" x14ac:dyDescent="0.25">
      <c r="M9141" s="8"/>
      <c r="N9141" s="124"/>
      <c r="O9141" s="124"/>
      <c r="P9141" s="124"/>
      <c r="Q9141" s="124"/>
      <c r="R9141" s="124"/>
      <c r="S9141" s="124"/>
    </row>
    <row r="9142" spans="13:19" x14ac:dyDescent="0.25">
      <c r="M9142" s="8"/>
      <c r="N9142" s="124"/>
      <c r="O9142" s="124"/>
      <c r="P9142" s="124"/>
      <c r="Q9142" s="124"/>
      <c r="R9142" s="124"/>
      <c r="S9142" s="124"/>
    </row>
    <row r="9143" spans="13:19" x14ac:dyDescent="0.25">
      <c r="M9143" s="8"/>
      <c r="N9143" s="124"/>
      <c r="O9143" s="124"/>
      <c r="P9143" s="124"/>
      <c r="Q9143" s="124"/>
      <c r="R9143" s="124"/>
      <c r="S9143" s="124"/>
    </row>
    <row r="9144" spans="13:19" x14ac:dyDescent="0.25">
      <c r="M9144" s="8"/>
      <c r="N9144" s="124"/>
      <c r="O9144" s="124"/>
      <c r="P9144" s="124"/>
      <c r="Q9144" s="124"/>
      <c r="R9144" s="124"/>
      <c r="S9144" s="124"/>
    </row>
    <row r="9145" spans="13:19" x14ac:dyDescent="0.25">
      <c r="M9145" s="8"/>
      <c r="N9145" s="124"/>
      <c r="O9145" s="124"/>
      <c r="P9145" s="124"/>
      <c r="Q9145" s="124"/>
      <c r="R9145" s="124"/>
      <c r="S9145" s="124"/>
    </row>
    <row r="9146" spans="13:19" x14ac:dyDescent="0.25">
      <c r="M9146" s="8"/>
      <c r="N9146" s="124"/>
      <c r="O9146" s="124"/>
      <c r="P9146" s="124"/>
      <c r="Q9146" s="124"/>
      <c r="R9146" s="124"/>
      <c r="S9146" s="124"/>
    </row>
    <row r="9147" spans="13:19" x14ac:dyDescent="0.25">
      <c r="M9147" s="8"/>
      <c r="N9147" s="124"/>
      <c r="O9147" s="124"/>
      <c r="P9147" s="124"/>
      <c r="Q9147" s="124"/>
      <c r="R9147" s="124"/>
      <c r="S9147" s="124"/>
    </row>
    <row r="9148" spans="13:19" x14ac:dyDescent="0.25">
      <c r="M9148" s="8"/>
      <c r="N9148" s="124"/>
      <c r="O9148" s="124"/>
      <c r="P9148" s="124"/>
      <c r="Q9148" s="124"/>
      <c r="R9148" s="124"/>
      <c r="S9148" s="124"/>
    </row>
    <row r="9149" spans="13:19" x14ac:dyDescent="0.25">
      <c r="M9149" s="8"/>
      <c r="N9149" s="124"/>
      <c r="O9149" s="124"/>
      <c r="P9149" s="124"/>
      <c r="Q9149" s="124"/>
      <c r="R9149" s="124"/>
      <c r="S9149" s="124"/>
    </row>
    <row r="9150" spans="13:19" x14ac:dyDescent="0.25">
      <c r="M9150" s="8"/>
      <c r="N9150" s="124"/>
      <c r="O9150" s="124"/>
      <c r="P9150" s="124"/>
      <c r="Q9150" s="124"/>
      <c r="R9150" s="124"/>
      <c r="S9150" s="124"/>
    </row>
    <row r="9151" spans="13:19" x14ac:dyDescent="0.25">
      <c r="M9151" s="8"/>
      <c r="N9151" s="124"/>
      <c r="O9151" s="124"/>
      <c r="P9151" s="124"/>
      <c r="Q9151" s="124"/>
      <c r="R9151" s="124"/>
      <c r="S9151" s="124"/>
    </row>
    <row r="9152" spans="13:19" x14ac:dyDescent="0.25">
      <c r="M9152" s="8"/>
      <c r="N9152" s="124"/>
      <c r="O9152" s="124"/>
      <c r="P9152" s="124"/>
      <c r="Q9152" s="124"/>
      <c r="R9152" s="124"/>
      <c r="S9152" s="124"/>
    </row>
    <row r="9153" spans="13:19" x14ac:dyDescent="0.25">
      <c r="M9153" s="8"/>
      <c r="N9153" s="124"/>
      <c r="O9153" s="124"/>
      <c r="P9153" s="124"/>
      <c r="Q9153" s="124"/>
      <c r="R9153" s="124"/>
      <c r="S9153" s="124"/>
    </row>
    <row r="9154" spans="13:19" x14ac:dyDescent="0.25">
      <c r="M9154" s="8"/>
      <c r="N9154" s="124"/>
      <c r="O9154" s="124"/>
      <c r="P9154" s="124"/>
      <c r="Q9154" s="124"/>
      <c r="R9154" s="124"/>
      <c r="S9154" s="124"/>
    </row>
    <row r="9155" spans="13:19" x14ac:dyDescent="0.25">
      <c r="M9155" s="8"/>
      <c r="N9155" s="124"/>
      <c r="O9155" s="124"/>
      <c r="P9155" s="124"/>
      <c r="Q9155" s="124"/>
      <c r="R9155" s="124"/>
      <c r="S9155" s="124"/>
    </row>
    <row r="9156" spans="13:19" x14ac:dyDescent="0.25">
      <c r="M9156" s="8"/>
      <c r="N9156" s="124"/>
      <c r="O9156" s="124"/>
      <c r="P9156" s="124"/>
      <c r="Q9156" s="124"/>
      <c r="R9156" s="124"/>
      <c r="S9156" s="124"/>
    </row>
    <row r="9157" spans="13:19" x14ac:dyDescent="0.25">
      <c r="M9157" s="8"/>
      <c r="N9157" s="124"/>
      <c r="O9157" s="124"/>
      <c r="P9157" s="124"/>
      <c r="Q9157" s="124"/>
      <c r="R9157" s="124"/>
      <c r="S9157" s="124"/>
    </row>
    <row r="9158" spans="13:19" x14ac:dyDescent="0.25">
      <c r="M9158" s="8"/>
      <c r="N9158" s="124"/>
      <c r="O9158" s="124"/>
      <c r="P9158" s="124"/>
      <c r="Q9158" s="124"/>
      <c r="R9158" s="124"/>
      <c r="S9158" s="124"/>
    </row>
    <row r="9159" spans="13:19" x14ac:dyDescent="0.25">
      <c r="M9159" s="8"/>
      <c r="N9159" s="124"/>
      <c r="O9159" s="124"/>
      <c r="P9159" s="124"/>
      <c r="Q9159" s="124"/>
      <c r="R9159" s="124"/>
      <c r="S9159" s="124"/>
    </row>
    <row r="9160" spans="13:19" x14ac:dyDescent="0.25">
      <c r="M9160" s="8"/>
      <c r="N9160" s="124"/>
      <c r="O9160" s="124"/>
      <c r="P9160" s="124"/>
      <c r="Q9160" s="124"/>
      <c r="R9160" s="124"/>
      <c r="S9160" s="124"/>
    </row>
    <row r="9161" spans="13:19" x14ac:dyDescent="0.25">
      <c r="M9161" s="8"/>
      <c r="N9161" s="124"/>
      <c r="O9161" s="124"/>
      <c r="P9161" s="124"/>
      <c r="Q9161" s="124"/>
      <c r="R9161" s="124"/>
      <c r="S9161" s="124"/>
    </row>
    <row r="9162" spans="13:19" x14ac:dyDescent="0.25">
      <c r="M9162" s="8"/>
      <c r="N9162" s="124"/>
      <c r="O9162" s="124"/>
      <c r="P9162" s="124"/>
      <c r="Q9162" s="124"/>
      <c r="R9162" s="124"/>
      <c r="S9162" s="124"/>
    </row>
    <row r="9163" spans="13:19" x14ac:dyDescent="0.25">
      <c r="M9163" s="8"/>
      <c r="N9163" s="124"/>
      <c r="O9163" s="124"/>
      <c r="P9163" s="124"/>
      <c r="Q9163" s="124"/>
      <c r="R9163" s="124"/>
      <c r="S9163" s="124"/>
    </row>
    <row r="9164" spans="13:19" x14ac:dyDescent="0.25">
      <c r="M9164" s="8"/>
      <c r="N9164" s="124"/>
      <c r="O9164" s="124"/>
      <c r="P9164" s="124"/>
      <c r="Q9164" s="124"/>
      <c r="R9164" s="124"/>
      <c r="S9164" s="124"/>
    </row>
    <row r="9165" spans="13:19" x14ac:dyDescent="0.25">
      <c r="M9165" s="8"/>
      <c r="N9165" s="124"/>
      <c r="O9165" s="124"/>
      <c r="P9165" s="124"/>
      <c r="Q9165" s="124"/>
      <c r="R9165" s="124"/>
      <c r="S9165" s="124"/>
    </row>
    <row r="9166" spans="13:19" x14ac:dyDescent="0.25">
      <c r="M9166" s="8"/>
      <c r="N9166" s="124"/>
      <c r="O9166" s="124"/>
      <c r="P9166" s="124"/>
      <c r="Q9166" s="124"/>
      <c r="R9166" s="124"/>
      <c r="S9166" s="124"/>
    </row>
    <row r="9167" spans="13:19" x14ac:dyDescent="0.25">
      <c r="M9167" s="8"/>
      <c r="N9167" s="124"/>
      <c r="O9167" s="124"/>
      <c r="P9167" s="124"/>
      <c r="Q9167" s="124"/>
      <c r="R9167" s="124"/>
      <c r="S9167" s="124"/>
    </row>
    <row r="9168" spans="13:19" x14ac:dyDescent="0.25">
      <c r="M9168" s="8"/>
      <c r="N9168" s="124"/>
      <c r="O9168" s="124"/>
      <c r="P9168" s="124"/>
      <c r="Q9168" s="124"/>
      <c r="R9168" s="124"/>
      <c r="S9168" s="124"/>
    </row>
    <row r="9169" spans="13:19" x14ac:dyDescent="0.25">
      <c r="M9169" s="8"/>
      <c r="N9169" s="124"/>
      <c r="O9169" s="124"/>
      <c r="P9169" s="124"/>
      <c r="Q9169" s="124"/>
      <c r="R9169" s="124"/>
      <c r="S9169" s="124"/>
    </row>
    <row r="9170" spans="13:19" x14ac:dyDescent="0.25">
      <c r="M9170" s="8"/>
      <c r="N9170" s="124"/>
      <c r="O9170" s="124"/>
      <c r="P9170" s="124"/>
      <c r="Q9170" s="124"/>
      <c r="R9170" s="124"/>
      <c r="S9170" s="124"/>
    </row>
    <row r="9171" spans="13:19" x14ac:dyDescent="0.25">
      <c r="M9171" s="8"/>
      <c r="N9171" s="124"/>
      <c r="O9171" s="124"/>
      <c r="P9171" s="124"/>
      <c r="Q9171" s="124"/>
      <c r="R9171" s="124"/>
      <c r="S9171" s="124"/>
    </row>
    <row r="9172" spans="13:19" x14ac:dyDescent="0.25">
      <c r="M9172" s="8"/>
      <c r="N9172" s="124"/>
      <c r="O9172" s="124"/>
      <c r="P9172" s="124"/>
      <c r="Q9172" s="124"/>
      <c r="R9172" s="124"/>
      <c r="S9172" s="124"/>
    </row>
    <row r="9173" spans="13:19" x14ac:dyDescent="0.25">
      <c r="M9173" s="8"/>
      <c r="N9173" s="124"/>
      <c r="O9173" s="124"/>
      <c r="P9173" s="124"/>
      <c r="Q9173" s="124"/>
      <c r="R9173" s="124"/>
      <c r="S9173" s="124"/>
    </row>
    <row r="9174" spans="13:19" x14ac:dyDescent="0.25">
      <c r="M9174" s="8"/>
      <c r="N9174" s="124"/>
      <c r="O9174" s="124"/>
      <c r="P9174" s="124"/>
      <c r="Q9174" s="124"/>
      <c r="R9174" s="124"/>
      <c r="S9174" s="124"/>
    </row>
    <row r="9175" spans="13:19" x14ac:dyDescent="0.25">
      <c r="M9175" s="8"/>
      <c r="N9175" s="124"/>
      <c r="O9175" s="124"/>
      <c r="P9175" s="124"/>
      <c r="Q9175" s="124"/>
      <c r="R9175" s="124"/>
      <c r="S9175" s="124"/>
    </row>
    <row r="9176" spans="13:19" x14ac:dyDescent="0.25">
      <c r="M9176" s="8"/>
      <c r="N9176" s="124"/>
      <c r="O9176" s="124"/>
      <c r="P9176" s="124"/>
      <c r="Q9176" s="124"/>
      <c r="R9176" s="124"/>
      <c r="S9176" s="124"/>
    </row>
    <row r="9177" spans="13:19" x14ac:dyDescent="0.25">
      <c r="M9177" s="8"/>
      <c r="N9177" s="124"/>
      <c r="O9177" s="124"/>
      <c r="P9177" s="124"/>
      <c r="Q9177" s="124"/>
      <c r="R9177" s="124"/>
      <c r="S9177" s="124"/>
    </row>
    <row r="9178" spans="13:19" x14ac:dyDescent="0.25">
      <c r="M9178" s="8"/>
      <c r="N9178" s="124"/>
      <c r="O9178" s="124"/>
      <c r="P9178" s="124"/>
      <c r="Q9178" s="124"/>
      <c r="R9178" s="124"/>
      <c r="S9178" s="124"/>
    </row>
    <row r="9179" spans="13:19" x14ac:dyDescent="0.25">
      <c r="M9179" s="8"/>
      <c r="N9179" s="124"/>
      <c r="O9179" s="124"/>
      <c r="P9179" s="124"/>
      <c r="Q9179" s="124"/>
      <c r="R9179" s="124"/>
      <c r="S9179" s="124"/>
    </row>
    <row r="9180" spans="13:19" x14ac:dyDescent="0.25">
      <c r="M9180" s="8"/>
      <c r="N9180" s="124"/>
      <c r="O9180" s="124"/>
      <c r="P9180" s="124"/>
      <c r="Q9180" s="124"/>
      <c r="R9180" s="124"/>
      <c r="S9180" s="124"/>
    </row>
    <row r="9181" spans="13:19" x14ac:dyDescent="0.25">
      <c r="M9181" s="8"/>
      <c r="N9181" s="124"/>
      <c r="O9181" s="124"/>
      <c r="P9181" s="124"/>
      <c r="Q9181" s="124"/>
      <c r="R9181" s="124"/>
      <c r="S9181" s="124"/>
    </row>
    <row r="9182" spans="13:19" x14ac:dyDescent="0.25">
      <c r="M9182" s="8"/>
      <c r="N9182" s="124"/>
      <c r="O9182" s="124"/>
      <c r="P9182" s="124"/>
      <c r="Q9182" s="124"/>
      <c r="R9182" s="124"/>
      <c r="S9182" s="124"/>
    </row>
    <row r="9183" spans="13:19" x14ac:dyDescent="0.25">
      <c r="M9183" s="8"/>
      <c r="N9183" s="124"/>
      <c r="O9183" s="124"/>
      <c r="P9183" s="124"/>
      <c r="Q9183" s="124"/>
      <c r="R9183" s="124"/>
      <c r="S9183" s="124"/>
    </row>
    <row r="9184" spans="13:19" x14ac:dyDescent="0.25">
      <c r="M9184" s="8"/>
      <c r="N9184" s="124"/>
      <c r="O9184" s="124"/>
      <c r="P9184" s="124"/>
      <c r="Q9184" s="124"/>
      <c r="R9184" s="124"/>
      <c r="S9184" s="124"/>
    </row>
    <row r="9185" spans="13:19" x14ac:dyDescent="0.25">
      <c r="M9185" s="8"/>
      <c r="N9185" s="124"/>
      <c r="O9185" s="124"/>
      <c r="P9185" s="124"/>
      <c r="Q9185" s="124"/>
      <c r="R9185" s="124"/>
      <c r="S9185" s="124"/>
    </row>
    <row r="9186" spans="13:19" x14ac:dyDescent="0.25">
      <c r="M9186" s="8"/>
      <c r="N9186" s="124"/>
      <c r="O9186" s="124"/>
      <c r="P9186" s="124"/>
      <c r="Q9186" s="124"/>
      <c r="R9186" s="124"/>
      <c r="S9186" s="124"/>
    </row>
    <row r="9187" spans="13:19" x14ac:dyDescent="0.25">
      <c r="M9187" s="8"/>
      <c r="N9187" s="124"/>
      <c r="O9187" s="124"/>
      <c r="P9187" s="124"/>
      <c r="Q9187" s="124"/>
      <c r="R9187" s="124"/>
      <c r="S9187" s="124"/>
    </row>
    <row r="9188" spans="13:19" x14ac:dyDescent="0.25">
      <c r="M9188" s="8"/>
      <c r="N9188" s="124"/>
      <c r="O9188" s="124"/>
      <c r="P9188" s="124"/>
      <c r="Q9188" s="124"/>
      <c r="R9188" s="124"/>
      <c r="S9188" s="124"/>
    </row>
    <row r="9189" spans="13:19" x14ac:dyDescent="0.25">
      <c r="M9189" s="8"/>
      <c r="N9189" s="124"/>
      <c r="O9189" s="124"/>
      <c r="P9189" s="124"/>
      <c r="Q9189" s="124"/>
      <c r="R9189" s="124"/>
      <c r="S9189" s="124"/>
    </row>
    <row r="9190" spans="13:19" x14ac:dyDescent="0.25">
      <c r="M9190" s="8"/>
      <c r="N9190" s="124"/>
      <c r="O9190" s="124"/>
      <c r="P9190" s="124"/>
      <c r="Q9190" s="124"/>
      <c r="R9190" s="124"/>
      <c r="S9190" s="124"/>
    </row>
    <row r="9191" spans="13:19" x14ac:dyDescent="0.25">
      <c r="M9191" s="8"/>
      <c r="N9191" s="124"/>
      <c r="O9191" s="124"/>
      <c r="P9191" s="124"/>
      <c r="Q9191" s="124"/>
      <c r="R9191" s="124"/>
      <c r="S9191" s="124"/>
    </row>
    <row r="9192" spans="13:19" x14ac:dyDescent="0.25">
      <c r="M9192" s="8"/>
      <c r="N9192" s="124"/>
      <c r="O9192" s="124"/>
      <c r="P9192" s="124"/>
      <c r="Q9192" s="124"/>
      <c r="R9192" s="124"/>
      <c r="S9192" s="124"/>
    </row>
    <row r="9193" spans="13:19" x14ac:dyDescent="0.25">
      <c r="M9193" s="8"/>
      <c r="N9193" s="124"/>
      <c r="O9193" s="124"/>
      <c r="P9193" s="124"/>
      <c r="Q9193" s="124"/>
      <c r="R9193" s="124"/>
      <c r="S9193" s="124"/>
    </row>
    <row r="9194" spans="13:19" x14ac:dyDescent="0.25">
      <c r="M9194" s="8"/>
      <c r="N9194" s="124"/>
      <c r="O9194" s="124"/>
      <c r="P9194" s="124"/>
      <c r="Q9194" s="124"/>
      <c r="R9194" s="124"/>
      <c r="S9194" s="124"/>
    </row>
    <row r="9195" spans="13:19" x14ac:dyDescent="0.25">
      <c r="M9195" s="8"/>
      <c r="N9195" s="124"/>
      <c r="O9195" s="124"/>
      <c r="P9195" s="124"/>
      <c r="Q9195" s="124"/>
      <c r="R9195" s="124"/>
      <c r="S9195" s="124"/>
    </row>
    <row r="9196" spans="13:19" x14ac:dyDescent="0.25">
      <c r="M9196" s="8"/>
      <c r="N9196" s="124"/>
      <c r="O9196" s="124"/>
      <c r="P9196" s="124"/>
      <c r="Q9196" s="124"/>
      <c r="R9196" s="124"/>
      <c r="S9196" s="124"/>
    </row>
    <row r="9197" spans="13:19" x14ac:dyDescent="0.25">
      <c r="M9197" s="8"/>
      <c r="N9197" s="124"/>
      <c r="O9197" s="124"/>
      <c r="P9197" s="124"/>
      <c r="Q9197" s="124"/>
      <c r="R9197" s="124"/>
      <c r="S9197" s="124"/>
    </row>
    <row r="9198" spans="13:19" x14ac:dyDescent="0.25">
      <c r="M9198" s="8"/>
      <c r="N9198" s="124"/>
      <c r="O9198" s="124"/>
      <c r="P9198" s="124"/>
      <c r="Q9198" s="124"/>
      <c r="R9198" s="124"/>
      <c r="S9198" s="124"/>
    </row>
    <row r="9199" spans="13:19" x14ac:dyDescent="0.25">
      <c r="M9199" s="8"/>
      <c r="N9199" s="124"/>
      <c r="O9199" s="124"/>
      <c r="P9199" s="124"/>
      <c r="Q9199" s="124"/>
      <c r="R9199" s="124"/>
      <c r="S9199" s="124"/>
    </row>
    <row r="9200" spans="13:19" x14ac:dyDescent="0.25">
      <c r="M9200" s="8"/>
      <c r="N9200" s="124"/>
      <c r="O9200" s="124"/>
      <c r="P9200" s="124"/>
      <c r="Q9200" s="124"/>
      <c r="R9200" s="124"/>
      <c r="S9200" s="124"/>
    </row>
    <row r="9201" spans="13:19" x14ac:dyDescent="0.25">
      <c r="M9201" s="8"/>
      <c r="N9201" s="124"/>
      <c r="O9201" s="124"/>
      <c r="P9201" s="124"/>
      <c r="Q9201" s="124"/>
      <c r="R9201" s="124"/>
      <c r="S9201" s="124"/>
    </row>
    <row r="9202" spans="13:19" x14ac:dyDescent="0.25">
      <c r="M9202" s="8"/>
      <c r="N9202" s="124"/>
      <c r="O9202" s="124"/>
      <c r="P9202" s="124"/>
      <c r="Q9202" s="124"/>
      <c r="R9202" s="124"/>
      <c r="S9202" s="124"/>
    </row>
    <row r="9203" spans="13:19" x14ac:dyDescent="0.25">
      <c r="M9203" s="8"/>
      <c r="N9203" s="124"/>
      <c r="O9203" s="124"/>
      <c r="P9203" s="124"/>
      <c r="Q9203" s="124"/>
      <c r="R9203" s="124"/>
      <c r="S9203" s="124"/>
    </row>
    <row r="9204" spans="13:19" x14ac:dyDescent="0.25">
      <c r="M9204" s="8"/>
      <c r="N9204" s="124"/>
      <c r="O9204" s="124"/>
      <c r="P9204" s="124"/>
      <c r="Q9204" s="124"/>
      <c r="R9204" s="124"/>
      <c r="S9204" s="124"/>
    </row>
    <row r="9205" spans="13:19" x14ac:dyDescent="0.25">
      <c r="M9205" s="8"/>
      <c r="N9205" s="124"/>
      <c r="O9205" s="124"/>
      <c r="P9205" s="124"/>
      <c r="Q9205" s="124"/>
      <c r="R9205" s="124"/>
      <c r="S9205" s="124"/>
    </row>
    <row r="9206" spans="13:19" x14ac:dyDescent="0.25">
      <c r="M9206" s="8"/>
      <c r="N9206" s="124"/>
      <c r="O9206" s="124"/>
      <c r="P9206" s="124"/>
      <c r="Q9206" s="124"/>
      <c r="R9206" s="124"/>
      <c r="S9206" s="124"/>
    </row>
    <row r="9207" spans="13:19" x14ac:dyDescent="0.25">
      <c r="M9207" s="8"/>
      <c r="N9207" s="124"/>
      <c r="O9207" s="124"/>
      <c r="P9207" s="124"/>
      <c r="Q9207" s="124"/>
      <c r="R9207" s="124"/>
      <c r="S9207" s="124"/>
    </row>
    <row r="9208" spans="13:19" x14ac:dyDescent="0.25">
      <c r="M9208" s="8"/>
      <c r="N9208" s="124"/>
      <c r="O9208" s="124"/>
      <c r="P9208" s="124"/>
      <c r="Q9208" s="124"/>
      <c r="R9208" s="124"/>
      <c r="S9208" s="124"/>
    </row>
    <row r="9209" spans="13:19" x14ac:dyDescent="0.25">
      <c r="M9209" s="8"/>
      <c r="N9209" s="124"/>
      <c r="O9209" s="124"/>
      <c r="P9209" s="124"/>
      <c r="Q9209" s="124"/>
      <c r="R9209" s="124"/>
      <c r="S9209" s="124"/>
    </row>
    <row r="9210" spans="13:19" x14ac:dyDescent="0.25">
      <c r="M9210" s="8"/>
      <c r="N9210" s="124"/>
      <c r="O9210" s="124"/>
      <c r="P9210" s="124"/>
      <c r="Q9210" s="124"/>
      <c r="R9210" s="124"/>
      <c r="S9210" s="124"/>
    </row>
    <row r="9211" spans="13:19" x14ac:dyDescent="0.25">
      <c r="M9211" s="8"/>
      <c r="N9211" s="124"/>
      <c r="O9211" s="124"/>
      <c r="P9211" s="124"/>
      <c r="Q9211" s="124"/>
      <c r="R9211" s="124"/>
      <c r="S9211" s="124"/>
    </row>
    <row r="9212" spans="13:19" x14ac:dyDescent="0.25">
      <c r="M9212" s="8"/>
      <c r="N9212" s="124"/>
      <c r="O9212" s="124"/>
      <c r="P9212" s="124"/>
      <c r="Q9212" s="124"/>
      <c r="R9212" s="124"/>
      <c r="S9212" s="124"/>
    </row>
    <row r="9213" spans="13:19" x14ac:dyDescent="0.25">
      <c r="M9213" s="8"/>
      <c r="N9213" s="124"/>
      <c r="O9213" s="124"/>
      <c r="P9213" s="124"/>
      <c r="Q9213" s="124"/>
      <c r="R9213" s="124"/>
      <c r="S9213" s="124"/>
    </row>
    <row r="9214" spans="13:19" x14ac:dyDescent="0.25">
      <c r="M9214" s="8"/>
      <c r="N9214" s="124"/>
      <c r="O9214" s="124"/>
      <c r="P9214" s="124"/>
      <c r="Q9214" s="124"/>
      <c r="R9214" s="124"/>
      <c r="S9214" s="124"/>
    </row>
    <row r="9215" spans="13:19" x14ac:dyDescent="0.25">
      <c r="M9215" s="8"/>
      <c r="N9215" s="124"/>
      <c r="O9215" s="124"/>
      <c r="P9215" s="124"/>
      <c r="Q9215" s="124"/>
      <c r="R9215" s="124"/>
      <c r="S9215" s="124"/>
    </row>
    <row r="9216" spans="13:19" x14ac:dyDescent="0.25">
      <c r="M9216" s="8"/>
      <c r="N9216" s="124"/>
      <c r="O9216" s="124"/>
      <c r="P9216" s="124"/>
      <c r="Q9216" s="124"/>
      <c r="R9216" s="124"/>
      <c r="S9216" s="124"/>
    </row>
    <row r="9217" spans="13:19" x14ac:dyDescent="0.25">
      <c r="M9217" s="8"/>
      <c r="N9217" s="124"/>
      <c r="O9217" s="124"/>
      <c r="P9217" s="124"/>
      <c r="Q9217" s="124"/>
      <c r="R9217" s="124"/>
      <c r="S9217" s="124"/>
    </row>
    <row r="9218" spans="13:19" x14ac:dyDescent="0.25">
      <c r="M9218" s="8"/>
      <c r="N9218" s="124"/>
      <c r="O9218" s="124"/>
      <c r="P9218" s="124"/>
      <c r="Q9218" s="124"/>
      <c r="R9218" s="124"/>
      <c r="S9218" s="124"/>
    </row>
    <row r="9219" spans="13:19" x14ac:dyDescent="0.25">
      <c r="M9219" s="8"/>
      <c r="N9219" s="124"/>
      <c r="O9219" s="124"/>
      <c r="P9219" s="124"/>
      <c r="Q9219" s="124"/>
      <c r="R9219" s="124"/>
      <c r="S9219" s="124"/>
    </row>
    <row r="9220" spans="13:19" x14ac:dyDescent="0.25">
      <c r="M9220" s="8"/>
      <c r="N9220" s="124"/>
      <c r="O9220" s="124"/>
      <c r="P9220" s="124"/>
      <c r="Q9220" s="124"/>
      <c r="R9220" s="124"/>
      <c r="S9220" s="124"/>
    </row>
    <row r="9221" spans="13:19" x14ac:dyDescent="0.25">
      <c r="M9221" s="8"/>
      <c r="N9221" s="124"/>
      <c r="O9221" s="124"/>
      <c r="P9221" s="124"/>
      <c r="Q9221" s="124"/>
      <c r="R9221" s="124"/>
      <c r="S9221" s="124"/>
    </row>
    <row r="9222" spans="13:19" x14ac:dyDescent="0.25">
      <c r="M9222" s="8"/>
      <c r="N9222" s="124"/>
      <c r="O9222" s="124"/>
      <c r="P9222" s="124"/>
      <c r="Q9222" s="124"/>
      <c r="R9222" s="124"/>
      <c r="S9222" s="124"/>
    </row>
    <row r="9223" spans="13:19" x14ac:dyDescent="0.25">
      <c r="M9223" s="8"/>
      <c r="N9223" s="124"/>
      <c r="O9223" s="124"/>
      <c r="P9223" s="124"/>
      <c r="Q9223" s="124"/>
      <c r="R9223" s="124"/>
      <c r="S9223" s="124"/>
    </row>
    <row r="9224" spans="13:19" x14ac:dyDescent="0.25">
      <c r="M9224" s="8"/>
      <c r="N9224" s="124"/>
      <c r="O9224" s="124"/>
      <c r="P9224" s="124"/>
      <c r="Q9224" s="124"/>
      <c r="R9224" s="124"/>
      <c r="S9224" s="124"/>
    </row>
    <row r="9225" spans="13:19" x14ac:dyDescent="0.25">
      <c r="M9225" s="8"/>
      <c r="N9225" s="124"/>
      <c r="O9225" s="124"/>
      <c r="P9225" s="124"/>
      <c r="Q9225" s="124"/>
      <c r="R9225" s="124"/>
      <c r="S9225" s="124"/>
    </row>
    <row r="9226" spans="13:19" x14ac:dyDescent="0.25">
      <c r="M9226" s="8"/>
      <c r="N9226" s="124"/>
      <c r="O9226" s="124"/>
      <c r="P9226" s="124"/>
      <c r="Q9226" s="124"/>
      <c r="R9226" s="124"/>
      <c r="S9226" s="124"/>
    </row>
    <row r="9227" spans="13:19" x14ac:dyDescent="0.25">
      <c r="M9227" s="8"/>
      <c r="N9227" s="124"/>
      <c r="O9227" s="124"/>
      <c r="P9227" s="124"/>
      <c r="Q9227" s="124"/>
      <c r="R9227" s="124"/>
      <c r="S9227" s="124"/>
    </row>
    <row r="9228" spans="13:19" x14ac:dyDescent="0.25">
      <c r="M9228" s="8"/>
      <c r="N9228" s="124"/>
      <c r="O9228" s="124"/>
      <c r="P9228" s="124"/>
      <c r="Q9228" s="124"/>
      <c r="R9228" s="124"/>
      <c r="S9228" s="124"/>
    </row>
    <row r="9229" spans="13:19" x14ac:dyDescent="0.25">
      <c r="M9229" s="8"/>
      <c r="N9229" s="124"/>
      <c r="O9229" s="124"/>
      <c r="P9229" s="124"/>
      <c r="Q9229" s="124"/>
      <c r="R9229" s="124"/>
      <c r="S9229" s="124"/>
    </row>
    <row r="9230" spans="13:19" x14ac:dyDescent="0.25">
      <c r="M9230" s="8"/>
      <c r="N9230" s="124"/>
      <c r="O9230" s="124"/>
      <c r="P9230" s="124"/>
      <c r="Q9230" s="124"/>
      <c r="R9230" s="124"/>
      <c r="S9230" s="124"/>
    </row>
    <row r="9231" spans="13:19" x14ac:dyDescent="0.25">
      <c r="M9231" s="8"/>
      <c r="N9231" s="124"/>
      <c r="O9231" s="124"/>
      <c r="P9231" s="124"/>
      <c r="Q9231" s="124"/>
      <c r="R9231" s="124"/>
      <c r="S9231" s="124"/>
    </row>
    <row r="9232" spans="13:19" x14ac:dyDescent="0.25">
      <c r="M9232" s="8"/>
      <c r="N9232" s="124"/>
      <c r="O9232" s="124"/>
      <c r="P9232" s="124"/>
      <c r="Q9232" s="124"/>
      <c r="R9232" s="124"/>
      <c r="S9232" s="124"/>
    </row>
    <row r="9233" spans="13:19" x14ac:dyDescent="0.25">
      <c r="M9233" s="8"/>
      <c r="N9233" s="124"/>
      <c r="O9233" s="124"/>
      <c r="P9233" s="124"/>
      <c r="Q9233" s="124"/>
      <c r="R9233" s="124"/>
      <c r="S9233" s="124"/>
    </row>
    <row r="9234" spans="13:19" x14ac:dyDescent="0.25">
      <c r="M9234" s="8"/>
      <c r="N9234" s="124"/>
      <c r="O9234" s="124"/>
      <c r="P9234" s="124"/>
      <c r="Q9234" s="124"/>
      <c r="R9234" s="124"/>
      <c r="S9234" s="124"/>
    </row>
    <row r="9235" spans="13:19" x14ac:dyDescent="0.25">
      <c r="M9235" s="8"/>
      <c r="N9235" s="124"/>
      <c r="O9235" s="124"/>
      <c r="P9235" s="124"/>
      <c r="Q9235" s="124"/>
      <c r="R9235" s="124"/>
      <c r="S9235" s="124"/>
    </row>
    <row r="9236" spans="13:19" x14ac:dyDescent="0.25">
      <c r="M9236" s="8"/>
      <c r="N9236" s="124"/>
      <c r="O9236" s="124"/>
      <c r="P9236" s="124"/>
      <c r="Q9236" s="124"/>
      <c r="R9236" s="124"/>
      <c r="S9236" s="124"/>
    </row>
    <row r="9237" spans="13:19" x14ac:dyDescent="0.25">
      <c r="M9237" s="8"/>
      <c r="N9237" s="124"/>
      <c r="O9237" s="124"/>
      <c r="P9237" s="124"/>
      <c r="Q9237" s="124"/>
      <c r="R9237" s="124"/>
      <c r="S9237" s="124"/>
    </row>
    <row r="9238" spans="13:19" x14ac:dyDescent="0.25">
      <c r="M9238" s="8"/>
      <c r="N9238" s="124"/>
      <c r="O9238" s="124"/>
      <c r="P9238" s="124"/>
      <c r="Q9238" s="124"/>
      <c r="R9238" s="124"/>
      <c r="S9238" s="124"/>
    </row>
    <row r="9239" spans="13:19" x14ac:dyDescent="0.25">
      <c r="M9239" s="8"/>
      <c r="N9239" s="124"/>
      <c r="O9239" s="124"/>
      <c r="P9239" s="124"/>
      <c r="Q9239" s="124"/>
      <c r="R9239" s="124"/>
      <c r="S9239" s="124"/>
    </row>
    <row r="9240" spans="13:19" x14ac:dyDescent="0.25">
      <c r="M9240" s="8"/>
      <c r="N9240" s="124"/>
      <c r="O9240" s="124"/>
      <c r="P9240" s="124"/>
      <c r="Q9240" s="124"/>
      <c r="R9240" s="124"/>
      <c r="S9240" s="124"/>
    </row>
    <row r="9241" spans="13:19" x14ac:dyDescent="0.25">
      <c r="M9241" s="8"/>
      <c r="N9241" s="124"/>
      <c r="O9241" s="124"/>
      <c r="P9241" s="124"/>
      <c r="Q9241" s="124"/>
      <c r="R9241" s="124"/>
      <c r="S9241" s="124"/>
    </row>
    <row r="9242" spans="13:19" x14ac:dyDescent="0.25">
      <c r="M9242" s="8"/>
      <c r="N9242" s="124"/>
      <c r="O9242" s="124"/>
      <c r="P9242" s="124"/>
      <c r="Q9242" s="124"/>
      <c r="R9242" s="124"/>
      <c r="S9242" s="124"/>
    </row>
    <row r="9243" spans="13:19" x14ac:dyDescent="0.25">
      <c r="M9243" s="8"/>
      <c r="N9243" s="124"/>
      <c r="O9243" s="124"/>
      <c r="P9243" s="124"/>
      <c r="Q9243" s="124"/>
      <c r="R9243" s="124"/>
      <c r="S9243" s="124"/>
    </row>
    <row r="9244" spans="13:19" x14ac:dyDescent="0.25">
      <c r="M9244" s="8"/>
      <c r="N9244" s="124"/>
      <c r="O9244" s="124"/>
      <c r="P9244" s="124"/>
      <c r="Q9244" s="124"/>
      <c r="R9244" s="124"/>
      <c r="S9244" s="124"/>
    </row>
    <row r="9245" spans="13:19" x14ac:dyDescent="0.25">
      <c r="M9245" s="8"/>
      <c r="N9245" s="124"/>
      <c r="O9245" s="124"/>
      <c r="P9245" s="124"/>
      <c r="Q9245" s="124"/>
      <c r="R9245" s="124"/>
      <c r="S9245" s="124"/>
    </row>
    <row r="9246" spans="13:19" x14ac:dyDescent="0.25">
      <c r="M9246" s="8"/>
      <c r="N9246" s="124"/>
      <c r="O9246" s="124"/>
      <c r="P9246" s="124"/>
      <c r="Q9246" s="124"/>
      <c r="R9246" s="124"/>
      <c r="S9246" s="124"/>
    </row>
    <row r="9247" spans="13:19" x14ac:dyDescent="0.25">
      <c r="M9247" s="8"/>
      <c r="N9247" s="124"/>
      <c r="O9247" s="124"/>
      <c r="P9247" s="124"/>
      <c r="Q9247" s="124"/>
      <c r="R9247" s="124"/>
      <c r="S9247" s="124"/>
    </row>
    <row r="9248" spans="13:19" x14ac:dyDescent="0.25">
      <c r="M9248" s="8"/>
      <c r="N9248" s="124"/>
      <c r="O9248" s="124"/>
      <c r="P9248" s="124"/>
      <c r="Q9248" s="124"/>
      <c r="R9248" s="124"/>
      <c r="S9248" s="124"/>
    </row>
    <row r="9249" spans="13:19" x14ac:dyDescent="0.25">
      <c r="M9249" s="8"/>
      <c r="N9249" s="124"/>
      <c r="O9249" s="124"/>
      <c r="P9249" s="124"/>
      <c r="Q9249" s="124"/>
      <c r="R9249" s="124"/>
      <c r="S9249" s="124"/>
    </row>
    <row r="9250" spans="13:19" x14ac:dyDescent="0.25">
      <c r="M9250" s="8"/>
      <c r="N9250" s="124"/>
      <c r="O9250" s="124"/>
      <c r="P9250" s="124"/>
      <c r="Q9250" s="124"/>
      <c r="R9250" s="124"/>
      <c r="S9250" s="124"/>
    </row>
    <row r="9251" spans="13:19" x14ac:dyDescent="0.25">
      <c r="M9251" s="8"/>
      <c r="N9251" s="124"/>
      <c r="O9251" s="124"/>
      <c r="P9251" s="124"/>
      <c r="Q9251" s="124"/>
      <c r="R9251" s="124"/>
      <c r="S9251" s="124"/>
    </row>
    <row r="9252" spans="13:19" x14ac:dyDescent="0.25">
      <c r="M9252" s="8"/>
      <c r="N9252" s="124"/>
      <c r="O9252" s="124"/>
      <c r="P9252" s="124"/>
      <c r="Q9252" s="124"/>
      <c r="R9252" s="124"/>
      <c r="S9252" s="124"/>
    </row>
    <row r="9253" spans="13:19" x14ac:dyDescent="0.25">
      <c r="M9253" s="8"/>
      <c r="N9253" s="124"/>
      <c r="O9253" s="124"/>
      <c r="P9253" s="124"/>
      <c r="Q9253" s="124"/>
      <c r="R9253" s="124"/>
      <c r="S9253" s="124"/>
    </row>
    <row r="9254" spans="13:19" x14ac:dyDescent="0.25">
      <c r="M9254" s="8"/>
      <c r="N9254" s="124"/>
      <c r="O9254" s="124"/>
      <c r="P9254" s="124"/>
      <c r="Q9254" s="124"/>
      <c r="R9254" s="124"/>
      <c r="S9254" s="124"/>
    </row>
    <row r="9255" spans="13:19" x14ac:dyDescent="0.25">
      <c r="M9255" s="8"/>
      <c r="N9255" s="124"/>
      <c r="O9255" s="124"/>
      <c r="P9255" s="124"/>
      <c r="Q9255" s="124"/>
      <c r="R9255" s="124"/>
      <c r="S9255" s="124"/>
    </row>
    <row r="9256" spans="13:19" x14ac:dyDescent="0.25">
      <c r="M9256" s="8"/>
      <c r="N9256" s="124"/>
      <c r="O9256" s="124"/>
      <c r="P9256" s="124"/>
      <c r="Q9256" s="124"/>
      <c r="R9256" s="124"/>
      <c r="S9256" s="124"/>
    </row>
    <row r="9257" spans="13:19" x14ac:dyDescent="0.25">
      <c r="M9257" s="8"/>
      <c r="N9257" s="124"/>
      <c r="O9257" s="124"/>
      <c r="P9257" s="124"/>
      <c r="Q9257" s="124"/>
      <c r="R9257" s="124"/>
      <c r="S9257" s="124"/>
    </row>
    <row r="9258" spans="13:19" x14ac:dyDescent="0.25">
      <c r="M9258" s="8"/>
      <c r="N9258" s="124"/>
      <c r="O9258" s="124"/>
      <c r="P9258" s="124"/>
      <c r="Q9258" s="124"/>
      <c r="R9258" s="124"/>
      <c r="S9258" s="124"/>
    </row>
    <row r="9259" spans="13:19" x14ac:dyDescent="0.25">
      <c r="M9259" s="8"/>
      <c r="N9259" s="124"/>
      <c r="O9259" s="124"/>
      <c r="P9259" s="124"/>
      <c r="Q9259" s="124"/>
      <c r="R9259" s="124"/>
      <c r="S9259" s="124"/>
    </row>
    <row r="9260" spans="13:19" x14ac:dyDescent="0.25">
      <c r="M9260" s="8"/>
      <c r="N9260" s="124"/>
      <c r="O9260" s="124"/>
      <c r="P9260" s="124"/>
      <c r="Q9260" s="124"/>
      <c r="R9260" s="124"/>
      <c r="S9260" s="124"/>
    </row>
    <row r="9261" spans="13:19" x14ac:dyDescent="0.25">
      <c r="M9261" s="8"/>
      <c r="N9261" s="124"/>
      <c r="O9261" s="124"/>
      <c r="P9261" s="124"/>
      <c r="Q9261" s="124"/>
      <c r="R9261" s="124"/>
      <c r="S9261" s="124"/>
    </row>
    <row r="9262" spans="13:19" x14ac:dyDescent="0.25">
      <c r="M9262" s="8"/>
      <c r="N9262" s="124"/>
      <c r="O9262" s="124"/>
      <c r="P9262" s="124"/>
      <c r="Q9262" s="124"/>
      <c r="R9262" s="124"/>
      <c r="S9262" s="124"/>
    </row>
    <row r="9263" spans="13:19" x14ac:dyDescent="0.25">
      <c r="M9263" s="8"/>
      <c r="N9263" s="124"/>
      <c r="O9263" s="124"/>
      <c r="P9263" s="124"/>
      <c r="Q9263" s="124"/>
      <c r="R9263" s="124"/>
      <c r="S9263" s="124"/>
    </row>
    <row r="9264" spans="13:19" x14ac:dyDescent="0.25">
      <c r="M9264" s="8"/>
      <c r="N9264" s="124"/>
      <c r="O9264" s="124"/>
      <c r="P9264" s="124"/>
      <c r="Q9264" s="124"/>
      <c r="R9264" s="124"/>
      <c r="S9264" s="124"/>
    </row>
    <row r="9265" spans="13:19" x14ac:dyDescent="0.25">
      <c r="M9265" s="8"/>
      <c r="N9265" s="124"/>
      <c r="O9265" s="124"/>
      <c r="P9265" s="124"/>
      <c r="Q9265" s="124"/>
      <c r="R9265" s="124"/>
      <c r="S9265" s="124"/>
    </row>
    <row r="9266" spans="13:19" x14ac:dyDescent="0.25">
      <c r="M9266" s="8"/>
      <c r="N9266" s="124"/>
      <c r="O9266" s="124"/>
      <c r="P9266" s="124"/>
      <c r="Q9266" s="124"/>
      <c r="R9266" s="124"/>
      <c r="S9266" s="124"/>
    </row>
    <row r="9267" spans="13:19" x14ac:dyDescent="0.25">
      <c r="M9267" s="8"/>
      <c r="N9267" s="124"/>
      <c r="O9267" s="124"/>
      <c r="P9267" s="124"/>
      <c r="Q9267" s="124"/>
      <c r="R9267" s="124"/>
      <c r="S9267" s="124"/>
    </row>
    <row r="9268" spans="13:19" x14ac:dyDescent="0.25">
      <c r="M9268" s="8"/>
      <c r="N9268" s="124"/>
      <c r="O9268" s="124"/>
      <c r="P9268" s="124"/>
      <c r="Q9268" s="124"/>
      <c r="R9268" s="124"/>
      <c r="S9268" s="124"/>
    </row>
    <row r="9269" spans="13:19" x14ac:dyDescent="0.25">
      <c r="M9269" s="8"/>
      <c r="N9269" s="124"/>
      <c r="O9269" s="124"/>
      <c r="P9269" s="124"/>
      <c r="Q9269" s="124"/>
      <c r="R9269" s="124"/>
      <c r="S9269" s="124"/>
    </row>
    <row r="9270" spans="13:19" x14ac:dyDescent="0.25">
      <c r="M9270" s="8"/>
      <c r="N9270" s="124"/>
      <c r="O9270" s="124"/>
      <c r="P9270" s="124"/>
      <c r="Q9270" s="124"/>
      <c r="R9270" s="124"/>
      <c r="S9270" s="124"/>
    </row>
    <row r="9271" spans="13:19" x14ac:dyDescent="0.25">
      <c r="M9271" s="8"/>
      <c r="N9271" s="124"/>
      <c r="O9271" s="124"/>
      <c r="P9271" s="124"/>
      <c r="Q9271" s="124"/>
      <c r="R9271" s="124"/>
      <c r="S9271" s="124"/>
    </row>
    <row r="9272" spans="13:19" x14ac:dyDescent="0.25">
      <c r="M9272" s="8"/>
      <c r="N9272" s="124"/>
      <c r="O9272" s="124"/>
      <c r="P9272" s="124"/>
      <c r="Q9272" s="124"/>
      <c r="R9272" s="124"/>
      <c r="S9272" s="124"/>
    </row>
    <row r="9273" spans="13:19" x14ac:dyDescent="0.25">
      <c r="M9273" s="8"/>
      <c r="N9273" s="124"/>
      <c r="O9273" s="124"/>
      <c r="P9273" s="124"/>
      <c r="Q9273" s="124"/>
      <c r="R9273" s="124"/>
      <c r="S9273" s="124"/>
    </row>
    <row r="9274" spans="13:19" x14ac:dyDescent="0.25">
      <c r="M9274" s="8"/>
      <c r="N9274" s="124"/>
      <c r="O9274" s="124"/>
      <c r="P9274" s="124"/>
      <c r="Q9274" s="124"/>
      <c r="R9274" s="124"/>
      <c r="S9274" s="124"/>
    </row>
    <row r="9275" spans="13:19" x14ac:dyDescent="0.25">
      <c r="M9275" s="8"/>
      <c r="N9275" s="124"/>
      <c r="O9275" s="124"/>
      <c r="P9275" s="124"/>
      <c r="Q9275" s="124"/>
      <c r="R9275" s="124"/>
      <c r="S9275" s="124"/>
    </row>
    <row r="9276" spans="13:19" x14ac:dyDescent="0.25">
      <c r="M9276" s="8"/>
      <c r="N9276" s="124"/>
      <c r="O9276" s="124"/>
      <c r="P9276" s="124"/>
      <c r="Q9276" s="124"/>
      <c r="R9276" s="124"/>
      <c r="S9276" s="124"/>
    </row>
    <row r="9277" spans="13:19" x14ac:dyDescent="0.25">
      <c r="M9277" s="8"/>
      <c r="N9277" s="124"/>
      <c r="O9277" s="124"/>
      <c r="P9277" s="124"/>
      <c r="Q9277" s="124"/>
      <c r="R9277" s="124"/>
      <c r="S9277" s="124"/>
    </row>
    <row r="9278" spans="13:19" x14ac:dyDescent="0.25">
      <c r="M9278" s="8"/>
      <c r="N9278" s="124"/>
      <c r="O9278" s="124"/>
      <c r="P9278" s="124"/>
      <c r="Q9278" s="124"/>
      <c r="R9278" s="124"/>
      <c r="S9278" s="124"/>
    </row>
    <row r="9279" spans="13:19" x14ac:dyDescent="0.25">
      <c r="M9279" s="8"/>
      <c r="N9279" s="124"/>
      <c r="O9279" s="124"/>
      <c r="P9279" s="124"/>
      <c r="Q9279" s="124"/>
      <c r="R9279" s="124"/>
      <c r="S9279" s="124"/>
    </row>
    <row r="9280" spans="13:19" x14ac:dyDescent="0.25">
      <c r="M9280" s="8"/>
      <c r="N9280" s="124"/>
      <c r="O9280" s="124"/>
      <c r="P9280" s="124"/>
      <c r="Q9280" s="124"/>
      <c r="R9280" s="124"/>
      <c r="S9280" s="124"/>
    </row>
    <row r="9281" spans="13:19" x14ac:dyDescent="0.25">
      <c r="M9281" s="8"/>
      <c r="N9281" s="124"/>
      <c r="O9281" s="124"/>
      <c r="P9281" s="124"/>
      <c r="Q9281" s="124"/>
      <c r="R9281" s="124"/>
      <c r="S9281" s="124"/>
    </row>
    <row r="9282" spans="13:19" x14ac:dyDescent="0.25">
      <c r="M9282" s="8"/>
      <c r="N9282" s="124"/>
      <c r="O9282" s="124"/>
      <c r="P9282" s="124"/>
      <c r="Q9282" s="124"/>
      <c r="R9282" s="124"/>
      <c r="S9282" s="124"/>
    </row>
    <row r="9283" spans="13:19" x14ac:dyDescent="0.25">
      <c r="M9283" s="8"/>
      <c r="N9283" s="124"/>
      <c r="O9283" s="124"/>
      <c r="P9283" s="124"/>
      <c r="Q9283" s="124"/>
      <c r="R9283" s="124"/>
      <c r="S9283" s="124"/>
    </row>
    <row r="9284" spans="13:19" x14ac:dyDescent="0.25">
      <c r="M9284" s="8"/>
      <c r="N9284" s="124"/>
      <c r="O9284" s="124"/>
      <c r="P9284" s="124"/>
      <c r="Q9284" s="124"/>
      <c r="R9284" s="124"/>
      <c r="S9284" s="124"/>
    </row>
    <row r="9285" spans="13:19" x14ac:dyDescent="0.25">
      <c r="M9285" s="8"/>
      <c r="N9285" s="124"/>
      <c r="O9285" s="124"/>
      <c r="P9285" s="124"/>
      <c r="Q9285" s="124"/>
      <c r="R9285" s="124"/>
      <c r="S9285" s="124"/>
    </row>
    <row r="9286" spans="13:19" x14ac:dyDescent="0.25">
      <c r="M9286" s="8"/>
      <c r="N9286" s="124"/>
      <c r="O9286" s="124"/>
      <c r="P9286" s="124"/>
      <c r="Q9286" s="124"/>
      <c r="R9286" s="124"/>
      <c r="S9286" s="124"/>
    </row>
    <row r="9287" spans="13:19" x14ac:dyDescent="0.25">
      <c r="M9287" s="8"/>
      <c r="N9287" s="124"/>
      <c r="O9287" s="124"/>
      <c r="P9287" s="124"/>
      <c r="Q9287" s="124"/>
      <c r="R9287" s="124"/>
      <c r="S9287" s="124"/>
    </row>
    <row r="9288" spans="13:19" x14ac:dyDescent="0.25">
      <c r="M9288" s="8"/>
      <c r="N9288" s="124"/>
      <c r="O9288" s="124"/>
      <c r="P9288" s="124"/>
      <c r="Q9288" s="124"/>
      <c r="R9288" s="124"/>
      <c r="S9288" s="124"/>
    </row>
    <row r="9289" spans="13:19" x14ac:dyDescent="0.25">
      <c r="M9289" s="8"/>
      <c r="N9289" s="124"/>
      <c r="O9289" s="124"/>
      <c r="P9289" s="124"/>
      <c r="Q9289" s="124"/>
      <c r="R9289" s="124"/>
      <c r="S9289" s="124"/>
    </row>
    <row r="9290" spans="13:19" x14ac:dyDescent="0.25">
      <c r="M9290" s="8"/>
      <c r="N9290" s="124"/>
      <c r="O9290" s="124"/>
      <c r="P9290" s="124"/>
      <c r="Q9290" s="124"/>
      <c r="R9290" s="124"/>
      <c r="S9290" s="124"/>
    </row>
    <row r="9291" spans="13:19" x14ac:dyDescent="0.25">
      <c r="M9291" s="8"/>
      <c r="N9291" s="124"/>
      <c r="O9291" s="124"/>
      <c r="P9291" s="124"/>
      <c r="Q9291" s="124"/>
      <c r="R9291" s="124"/>
      <c r="S9291" s="124"/>
    </row>
    <row r="9292" spans="13:19" x14ac:dyDescent="0.25">
      <c r="M9292" s="8"/>
      <c r="N9292" s="124"/>
      <c r="O9292" s="124"/>
      <c r="P9292" s="124"/>
      <c r="Q9292" s="124"/>
      <c r="R9292" s="124"/>
      <c r="S9292" s="124"/>
    </row>
    <row r="9293" spans="13:19" x14ac:dyDescent="0.25">
      <c r="M9293" s="8"/>
      <c r="N9293" s="124"/>
      <c r="O9293" s="124"/>
      <c r="P9293" s="124"/>
      <c r="Q9293" s="124"/>
      <c r="R9293" s="124"/>
      <c r="S9293" s="124"/>
    </row>
    <row r="9294" spans="13:19" x14ac:dyDescent="0.25">
      <c r="M9294" s="8"/>
      <c r="N9294" s="124"/>
      <c r="O9294" s="124"/>
      <c r="P9294" s="124"/>
      <c r="Q9294" s="124"/>
      <c r="R9294" s="124"/>
      <c r="S9294" s="124"/>
    </row>
    <row r="9295" spans="13:19" x14ac:dyDescent="0.25">
      <c r="M9295" s="8"/>
      <c r="N9295" s="124"/>
      <c r="O9295" s="124"/>
      <c r="P9295" s="124"/>
      <c r="Q9295" s="124"/>
      <c r="R9295" s="124"/>
      <c r="S9295" s="124"/>
    </row>
    <row r="9296" spans="13:19" x14ac:dyDescent="0.25">
      <c r="M9296" s="8"/>
      <c r="N9296" s="124"/>
      <c r="O9296" s="124"/>
      <c r="P9296" s="124"/>
      <c r="Q9296" s="124"/>
      <c r="R9296" s="124"/>
      <c r="S9296" s="124"/>
    </row>
    <row r="9297" spans="13:19" x14ac:dyDescent="0.25">
      <c r="M9297" s="8"/>
      <c r="N9297" s="124"/>
      <c r="O9297" s="124"/>
      <c r="P9297" s="124"/>
      <c r="Q9297" s="124"/>
      <c r="R9297" s="124"/>
      <c r="S9297" s="124"/>
    </row>
    <row r="9298" spans="13:19" x14ac:dyDescent="0.25">
      <c r="M9298" s="8"/>
      <c r="N9298" s="124"/>
      <c r="O9298" s="124"/>
      <c r="P9298" s="124"/>
      <c r="Q9298" s="124"/>
      <c r="R9298" s="124"/>
      <c r="S9298" s="124"/>
    </row>
    <row r="9299" spans="13:19" x14ac:dyDescent="0.25">
      <c r="M9299" s="8"/>
      <c r="N9299" s="124"/>
      <c r="O9299" s="124"/>
      <c r="P9299" s="124"/>
      <c r="Q9299" s="124"/>
      <c r="R9299" s="124"/>
      <c r="S9299" s="124"/>
    </row>
    <row r="9300" spans="13:19" x14ac:dyDescent="0.25">
      <c r="M9300" s="8"/>
      <c r="N9300" s="124"/>
      <c r="O9300" s="124"/>
      <c r="P9300" s="124"/>
      <c r="Q9300" s="124"/>
      <c r="R9300" s="124"/>
      <c r="S9300" s="124"/>
    </row>
    <row r="9301" spans="13:19" x14ac:dyDescent="0.25">
      <c r="M9301" s="8"/>
      <c r="N9301" s="124"/>
      <c r="O9301" s="124"/>
      <c r="P9301" s="124"/>
      <c r="Q9301" s="124"/>
      <c r="R9301" s="124"/>
      <c r="S9301" s="124"/>
    </row>
    <row r="9302" spans="13:19" x14ac:dyDescent="0.25">
      <c r="M9302" s="8"/>
      <c r="N9302" s="124"/>
      <c r="O9302" s="124"/>
      <c r="P9302" s="124"/>
      <c r="Q9302" s="124"/>
      <c r="R9302" s="124"/>
      <c r="S9302" s="124"/>
    </row>
    <row r="9303" spans="13:19" x14ac:dyDescent="0.25">
      <c r="M9303" s="8"/>
      <c r="N9303" s="124"/>
      <c r="O9303" s="124"/>
      <c r="P9303" s="124"/>
      <c r="Q9303" s="124"/>
      <c r="R9303" s="124"/>
      <c r="S9303" s="124"/>
    </row>
    <row r="9304" spans="13:19" x14ac:dyDescent="0.25">
      <c r="M9304" s="8"/>
      <c r="N9304" s="124"/>
      <c r="O9304" s="124"/>
      <c r="P9304" s="124"/>
      <c r="Q9304" s="124"/>
      <c r="R9304" s="124"/>
      <c r="S9304" s="124"/>
    </row>
    <row r="9305" spans="13:19" x14ac:dyDescent="0.25">
      <c r="M9305" s="8"/>
      <c r="N9305" s="124"/>
      <c r="O9305" s="124"/>
      <c r="P9305" s="124"/>
      <c r="Q9305" s="124"/>
      <c r="R9305" s="124"/>
      <c r="S9305" s="124"/>
    </row>
    <row r="9306" spans="13:19" x14ac:dyDescent="0.25">
      <c r="M9306" s="8"/>
      <c r="N9306" s="124"/>
      <c r="O9306" s="124"/>
      <c r="P9306" s="124"/>
      <c r="Q9306" s="124"/>
      <c r="R9306" s="124"/>
      <c r="S9306" s="124"/>
    </row>
    <row r="9307" spans="13:19" x14ac:dyDescent="0.25">
      <c r="M9307" s="8"/>
      <c r="N9307" s="124"/>
      <c r="O9307" s="124"/>
      <c r="P9307" s="124"/>
      <c r="Q9307" s="124"/>
      <c r="R9307" s="124"/>
      <c r="S9307" s="124"/>
    </row>
    <row r="9308" spans="13:19" x14ac:dyDescent="0.25">
      <c r="M9308" s="8"/>
      <c r="N9308" s="124"/>
      <c r="O9308" s="124"/>
      <c r="P9308" s="124"/>
      <c r="Q9308" s="124"/>
      <c r="R9308" s="124"/>
      <c r="S9308" s="124"/>
    </row>
    <row r="9309" spans="13:19" x14ac:dyDescent="0.25">
      <c r="M9309" s="8"/>
      <c r="N9309" s="124"/>
      <c r="O9309" s="124"/>
      <c r="P9309" s="124"/>
      <c r="Q9309" s="124"/>
      <c r="R9309" s="124"/>
      <c r="S9309" s="124"/>
    </row>
    <row r="9310" spans="13:19" x14ac:dyDescent="0.25">
      <c r="M9310" s="8"/>
      <c r="N9310" s="124"/>
      <c r="O9310" s="124"/>
      <c r="P9310" s="124"/>
      <c r="Q9310" s="124"/>
      <c r="R9310" s="124"/>
      <c r="S9310" s="124"/>
    </row>
    <row r="9311" spans="13:19" x14ac:dyDescent="0.25">
      <c r="M9311" s="8"/>
      <c r="N9311" s="124"/>
      <c r="O9311" s="124"/>
      <c r="P9311" s="124"/>
      <c r="Q9311" s="124"/>
      <c r="R9311" s="124"/>
      <c r="S9311" s="124"/>
    </row>
    <row r="9312" spans="13:19" x14ac:dyDescent="0.25">
      <c r="M9312" s="8"/>
      <c r="N9312" s="124"/>
      <c r="O9312" s="124"/>
      <c r="P9312" s="124"/>
      <c r="Q9312" s="124"/>
      <c r="R9312" s="124"/>
      <c r="S9312" s="124"/>
    </row>
    <row r="9313" spans="13:19" x14ac:dyDescent="0.25">
      <c r="M9313" s="8"/>
      <c r="N9313" s="124"/>
      <c r="O9313" s="124"/>
      <c r="P9313" s="124"/>
      <c r="Q9313" s="124"/>
      <c r="R9313" s="124"/>
      <c r="S9313" s="124"/>
    </row>
    <row r="9314" spans="13:19" x14ac:dyDescent="0.25">
      <c r="M9314" s="8"/>
      <c r="N9314" s="124"/>
      <c r="O9314" s="124"/>
      <c r="P9314" s="124"/>
      <c r="Q9314" s="124"/>
      <c r="R9314" s="124"/>
      <c r="S9314" s="124"/>
    </row>
    <row r="9315" spans="13:19" x14ac:dyDescent="0.25">
      <c r="M9315" s="8"/>
      <c r="N9315" s="124"/>
      <c r="O9315" s="124"/>
      <c r="P9315" s="124"/>
      <c r="Q9315" s="124"/>
      <c r="R9315" s="124"/>
      <c r="S9315" s="124"/>
    </row>
    <row r="9316" spans="13:19" x14ac:dyDescent="0.25">
      <c r="M9316" s="8"/>
      <c r="N9316" s="124"/>
      <c r="O9316" s="124"/>
      <c r="P9316" s="124"/>
      <c r="Q9316" s="124"/>
      <c r="R9316" s="124"/>
      <c r="S9316" s="124"/>
    </row>
    <row r="9317" spans="13:19" x14ac:dyDescent="0.25">
      <c r="M9317" s="8"/>
      <c r="N9317" s="124"/>
      <c r="O9317" s="124"/>
      <c r="P9317" s="124"/>
      <c r="Q9317" s="124"/>
      <c r="R9317" s="124"/>
      <c r="S9317" s="124"/>
    </row>
    <row r="9318" spans="13:19" x14ac:dyDescent="0.25">
      <c r="M9318" s="8"/>
      <c r="N9318" s="124"/>
      <c r="O9318" s="124"/>
      <c r="P9318" s="124"/>
      <c r="Q9318" s="124"/>
      <c r="R9318" s="124"/>
      <c r="S9318" s="124"/>
    </row>
    <row r="9319" spans="13:19" x14ac:dyDescent="0.25">
      <c r="M9319" s="8"/>
      <c r="N9319" s="124"/>
      <c r="O9319" s="124"/>
      <c r="P9319" s="124"/>
      <c r="Q9319" s="124"/>
      <c r="R9319" s="124"/>
      <c r="S9319" s="124"/>
    </row>
    <row r="9320" spans="13:19" x14ac:dyDescent="0.25">
      <c r="M9320" s="8"/>
      <c r="N9320" s="124"/>
      <c r="O9320" s="124"/>
      <c r="P9320" s="124"/>
      <c r="Q9320" s="124"/>
      <c r="R9320" s="124"/>
      <c r="S9320" s="124"/>
    </row>
    <row r="9321" spans="13:19" x14ac:dyDescent="0.25">
      <c r="M9321" s="8"/>
      <c r="N9321" s="124"/>
      <c r="O9321" s="124"/>
      <c r="P9321" s="124"/>
      <c r="Q9321" s="124"/>
      <c r="R9321" s="124"/>
      <c r="S9321" s="124"/>
    </row>
    <row r="9322" spans="13:19" x14ac:dyDescent="0.25">
      <c r="M9322" s="8"/>
      <c r="N9322" s="124"/>
      <c r="O9322" s="124"/>
      <c r="P9322" s="124"/>
      <c r="Q9322" s="124"/>
      <c r="R9322" s="124"/>
      <c r="S9322" s="124"/>
    </row>
    <row r="9323" spans="13:19" x14ac:dyDescent="0.25">
      <c r="M9323" s="8"/>
      <c r="N9323" s="124"/>
      <c r="O9323" s="124"/>
      <c r="P9323" s="124"/>
      <c r="Q9323" s="124"/>
      <c r="R9323" s="124"/>
      <c r="S9323" s="124"/>
    </row>
    <row r="9324" spans="13:19" x14ac:dyDescent="0.25">
      <c r="M9324" s="8"/>
      <c r="N9324" s="124"/>
      <c r="O9324" s="124"/>
      <c r="P9324" s="124"/>
      <c r="Q9324" s="124"/>
      <c r="R9324" s="124"/>
      <c r="S9324" s="124"/>
    </row>
    <row r="9325" spans="13:19" x14ac:dyDescent="0.25">
      <c r="M9325" s="8"/>
      <c r="N9325" s="124"/>
      <c r="O9325" s="124"/>
      <c r="P9325" s="124"/>
      <c r="Q9325" s="124"/>
      <c r="R9325" s="124"/>
      <c r="S9325" s="124"/>
    </row>
    <row r="9326" spans="13:19" x14ac:dyDescent="0.25">
      <c r="M9326" s="8"/>
      <c r="N9326" s="124"/>
      <c r="O9326" s="124"/>
      <c r="P9326" s="124"/>
      <c r="Q9326" s="124"/>
      <c r="R9326" s="124"/>
      <c r="S9326" s="124"/>
    </row>
    <row r="9327" spans="13:19" x14ac:dyDescent="0.25">
      <c r="M9327" s="8"/>
      <c r="N9327" s="124"/>
      <c r="O9327" s="124"/>
      <c r="P9327" s="124"/>
      <c r="Q9327" s="124"/>
      <c r="R9327" s="124"/>
      <c r="S9327" s="124"/>
    </row>
    <row r="9328" spans="13:19" x14ac:dyDescent="0.25">
      <c r="M9328" s="8"/>
      <c r="N9328" s="124"/>
      <c r="O9328" s="124"/>
      <c r="P9328" s="124"/>
      <c r="Q9328" s="124"/>
      <c r="R9328" s="124"/>
      <c r="S9328" s="124"/>
    </row>
    <row r="9329" spans="13:19" x14ac:dyDescent="0.25">
      <c r="M9329" s="8"/>
      <c r="N9329" s="124"/>
      <c r="O9329" s="124"/>
      <c r="P9329" s="124"/>
      <c r="Q9329" s="124"/>
      <c r="R9329" s="124"/>
      <c r="S9329" s="124"/>
    </row>
    <row r="9330" spans="13:19" x14ac:dyDescent="0.25">
      <c r="M9330" s="8"/>
      <c r="N9330" s="124"/>
      <c r="O9330" s="124"/>
      <c r="P9330" s="124"/>
      <c r="Q9330" s="124"/>
      <c r="R9330" s="124"/>
      <c r="S9330" s="124"/>
    </row>
    <row r="9331" spans="13:19" x14ac:dyDescent="0.25">
      <c r="M9331" s="8"/>
      <c r="N9331" s="124"/>
      <c r="O9331" s="124"/>
      <c r="P9331" s="124"/>
      <c r="Q9331" s="124"/>
      <c r="R9331" s="124"/>
      <c r="S9331" s="124"/>
    </row>
    <row r="9332" spans="13:19" x14ac:dyDescent="0.25">
      <c r="M9332" s="8"/>
      <c r="N9332" s="124"/>
      <c r="O9332" s="124"/>
      <c r="P9332" s="124"/>
      <c r="Q9332" s="124"/>
      <c r="R9332" s="124"/>
      <c r="S9332" s="124"/>
    </row>
    <row r="9333" spans="13:19" x14ac:dyDescent="0.25">
      <c r="M9333" s="8"/>
      <c r="N9333" s="124"/>
      <c r="O9333" s="124"/>
      <c r="P9333" s="124"/>
      <c r="Q9333" s="124"/>
      <c r="R9333" s="124"/>
      <c r="S9333" s="124"/>
    </row>
    <row r="9334" spans="13:19" x14ac:dyDescent="0.25">
      <c r="M9334" s="8"/>
      <c r="N9334" s="124"/>
      <c r="O9334" s="124"/>
      <c r="P9334" s="124"/>
      <c r="Q9334" s="124"/>
      <c r="R9334" s="124"/>
      <c r="S9334" s="124"/>
    </row>
    <row r="9335" spans="13:19" x14ac:dyDescent="0.25">
      <c r="M9335" s="8"/>
      <c r="N9335" s="124"/>
      <c r="O9335" s="124"/>
      <c r="P9335" s="124"/>
      <c r="Q9335" s="124"/>
      <c r="R9335" s="124"/>
      <c r="S9335" s="124"/>
    </row>
    <row r="9336" spans="13:19" x14ac:dyDescent="0.25">
      <c r="M9336" s="8"/>
      <c r="N9336" s="124"/>
      <c r="O9336" s="124"/>
      <c r="P9336" s="124"/>
      <c r="Q9336" s="124"/>
      <c r="R9336" s="124"/>
      <c r="S9336" s="124"/>
    </row>
    <row r="9337" spans="13:19" x14ac:dyDescent="0.25">
      <c r="M9337" s="8"/>
      <c r="N9337" s="124"/>
      <c r="O9337" s="124"/>
      <c r="P9337" s="124"/>
      <c r="Q9337" s="124"/>
      <c r="R9337" s="124"/>
      <c r="S9337" s="124"/>
    </row>
    <row r="9338" spans="13:19" x14ac:dyDescent="0.25">
      <c r="M9338" s="8"/>
      <c r="N9338" s="124"/>
      <c r="O9338" s="124"/>
      <c r="P9338" s="124"/>
      <c r="Q9338" s="124"/>
      <c r="R9338" s="124"/>
      <c r="S9338" s="124"/>
    </row>
    <row r="9339" spans="13:19" x14ac:dyDescent="0.25">
      <c r="M9339" s="8"/>
      <c r="N9339" s="124"/>
      <c r="O9339" s="124"/>
      <c r="P9339" s="124"/>
      <c r="Q9339" s="124"/>
      <c r="R9339" s="124"/>
      <c r="S9339" s="124"/>
    </row>
    <row r="9340" spans="13:19" x14ac:dyDescent="0.25">
      <c r="M9340" s="8"/>
      <c r="N9340" s="124"/>
      <c r="O9340" s="124"/>
      <c r="P9340" s="124"/>
      <c r="Q9340" s="124"/>
      <c r="R9340" s="124"/>
      <c r="S9340" s="124"/>
    </row>
    <row r="9341" spans="13:19" x14ac:dyDescent="0.25">
      <c r="M9341" s="8"/>
      <c r="N9341" s="124"/>
      <c r="O9341" s="124"/>
      <c r="P9341" s="124"/>
      <c r="Q9341" s="124"/>
      <c r="R9341" s="124"/>
      <c r="S9341" s="124"/>
    </row>
    <row r="9342" spans="13:19" x14ac:dyDescent="0.25">
      <c r="M9342" s="8"/>
      <c r="N9342" s="124"/>
      <c r="O9342" s="124"/>
      <c r="P9342" s="124"/>
      <c r="Q9342" s="124"/>
      <c r="R9342" s="124"/>
      <c r="S9342" s="124"/>
    </row>
    <row r="9343" spans="13:19" x14ac:dyDescent="0.25">
      <c r="M9343" s="8"/>
      <c r="N9343" s="124"/>
      <c r="O9343" s="124"/>
      <c r="P9343" s="124"/>
      <c r="Q9343" s="124"/>
      <c r="R9343" s="124"/>
      <c r="S9343" s="124"/>
    </row>
    <row r="9344" spans="13:19" x14ac:dyDescent="0.25">
      <c r="M9344" s="8"/>
      <c r="N9344" s="124"/>
      <c r="O9344" s="124"/>
      <c r="P9344" s="124"/>
      <c r="Q9344" s="124"/>
      <c r="R9344" s="124"/>
      <c r="S9344" s="124"/>
    </row>
    <row r="9345" spans="13:19" x14ac:dyDescent="0.25">
      <c r="M9345" s="8"/>
      <c r="N9345" s="124"/>
      <c r="O9345" s="124"/>
      <c r="P9345" s="124"/>
      <c r="Q9345" s="124"/>
      <c r="R9345" s="124"/>
      <c r="S9345" s="124"/>
    </row>
    <row r="9346" spans="13:19" x14ac:dyDescent="0.25">
      <c r="M9346" s="8"/>
      <c r="N9346" s="124"/>
      <c r="O9346" s="124"/>
      <c r="P9346" s="124"/>
      <c r="Q9346" s="124"/>
      <c r="R9346" s="124"/>
      <c r="S9346" s="124"/>
    </row>
    <row r="9347" spans="13:19" x14ac:dyDescent="0.25">
      <c r="M9347" s="8"/>
      <c r="N9347" s="124"/>
      <c r="O9347" s="124"/>
      <c r="P9347" s="124"/>
      <c r="Q9347" s="124"/>
      <c r="R9347" s="124"/>
      <c r="S9347" s="124"/>
    </row>
    <row r="9348" spans="13:19" x14ac:dyDescent="0.25">
      <c r="M9348" s="8"/>
      <c r="N9348" s="124"/>
      <c r="O9348" s="124"/>
      <c r="P9348" s="124"/>
      <c r="Q9348" s="124"/>
      <c r="R9348" s="124"/>
      <c r="S9348" s="124"/>
    </row>
    <row r="9349" spans="13:19" x14ac:dyDescent="0.25">
      <c r="M9349" s="8"/>
      <c r="N9349" s="124"/>
      <c r="O9349" s="124"/>
      <c r="P9349" s="124"/>
      <c r="Q9349" s="124"/>
      <c r="R9349" s="124"/>
      <c r="S9349" s="124"/>
    </row>
    <row r="9350" spans="13:19" x14ac:dyDescent="0.25">
      <c r="M9350" s="8"/>
      <c r="N9350" s="124"/>
      <c r="O9350" s="124"/>
      <c r="P9350" s="124"/>
      <c r="Q9350" s="124"/>
      <c r="R9350" s="124"/>
      <c r="S9350" s="124"/>
    </row>
    <row r="9351" spans="13:19" x14ac:dyDescent="0.25">
      <c r="M9351" s="8"/>
      <c r="N9351" s="124"/>
      <c r="O9351" s="124"/>
      <c r="P9351" s="124"/>
      <c r="Q9351" s="124"/>
      <c r="R9351" s="124"/>
      <c r="S9351" s="124"/>
    </row>
    <row r="9352" spans="13:19" x14ac:dyDescent="0.25">
      <c r="M9352" s="8"/>
      <c r="N9352" s="124"/>
      <c r="O9352" s="124"/>
      <c r="P9352" s="124"/>
      <c r="Q9352" s="124"/>
      <c r="R9352" s="124"/>
      <c r="S9352" s="124"/>
    </row>
    <row r="9353" spans="13:19" x14ac:dyDescent="0.25">
      <c r="M9353" s="8"/>
      <c r="N9353" s="124"/>
      <c r="O9353" s="124"/>
      <c r="P9353" s="124"/>
      <c r="Q9353" s="124"/>
      <c r="R9353" s="124"/>
      <c r="S9353" s="124"/>
    </row>
    <row r="9354" spans="13:19" x14ac:dyDescent="0.25">
      <c r="M9354" s="8"/>
      <c r="N9354" s="124"/>
      <c r="O9354" s="124"/>
      <c r="P9354" s="124"/>
      <c r="Q9354" s="124"/>
      <c r="R9354" s="124"/>
      <c r="S9354" s="124"/>
    </row>
    <row r="9355" spans="13:19" x14ac:dyDescent="0.25">
      <c r="M9355" s="8"/>
      <c r="N9355" s="124"/>
      <c r="O9355" s="124"/>
      <c r="P9355" s="124"/>
      <c r="Q9355" s="124"/>
      <c r="R9355" s="124"/>
      <c r="S9355" s="124"/>
    </row>
    <row r="9356" spans="13:19" x14ac:dyDescent="0.25">
      <c r="M9356" s="8"/>
      <c r="N9356" s="124"/>
      <c r="O9356" s="124"/>
      <c r="P9356" s="124"/>
      <c r="Q9356" s="124"/>
      <c r="R9356" s="124"/>
      <c r="S9356" s="124"/>
    </row>
    <row r="9357" spans="13:19" x14ac:dyDescent="0.25">
      <c r="M9357" s="8"/>
      <c r="N9357" s="124"/>
      <c r="O9357" s="124"/>
      <c r="P9357" s="124"/>
      <c r="Q9357" s="124"/>
      <c r="R9357" s="124"/>
      <c r="S9357" s="124"/>
    </row>
    <row r="9358" spans="13:19" x14ac:dyDescent="0.25">
      <c r="M9358" s="8"/>
      <c r="N9358" s="124"/>
      <c r="O9358" s="124"/>
      <c r="P9358" s="124"/>
      <c r="Q9358" s="124"/>
      <c r="R9358" s="124"/>
      <c r="S9358" s="124"/>
    </row>
    <row r="9359" spans="13:19" x14ac:dyDescent="0.25">
      <c r="M9359" s="8"/>
      <c r="N9359" s="124"/>
      <c r="O9359" s="124"/>
      <c r="P9359" s="124"/>
      <c r="Q9359" s="124"/>
      <c r="R9359" s="124"/>
      <c r="S9359" s="124"/>
    </row>
    <row r="9360" spans="13:19" x14ac:dyDescent="0.25">
      <c r="M9360" s="8"/>
      <c r="N9360" s="124"/>
      <c r="O9360" s="124"/>
      <c r="P9360" s="124"/>
      <c r="Q9360" s="124"/>
      <c r="R9360" s="124"/>
      <c r="S9360" s="124"/>
    </row>
    <row r="9361" spans="13:19" x14ac:dyDescent="0.25">
      <c r="M9361" s="8"/>
      <c r="N9361" s="124"/>
      <c r="O9361" s="124"/>
      <c r="P9361" s="124"/>
      <c r="Q9361" s="124"/>
      <c r="R9361" s="124"/>
      <c r="S9361" s="124"/>
    </row>
    <row r="9362" spans="13:19" x14ac:dyDescent="0.25">
      <c r="M9362" s="8"/>
      <c r="N9362" s="124"/>
      <c r="O9362" s="124"/>
      <c r="P9362" s="124"/>
      <c r="Q9362" s="124"/>
      <c r="R9362" s="124"/>
      <c r="S9362" s="124"/>
    </row>
    <row r="9363" spans="13:19" x14ac:dyDescent="0.25">
      <c r="M9363" s="8"/>
      <c r="N9363" s="124"/>
      <c r="O9363" s="124"/>
      <c r="P9363" s="124"/>
      <c r="Q9363" s="124"/>
      <c r="R9363" s="124"/>
      <c r="S9363" s="124"/>
    </row>
    <row r="9364" spans="13:19" x14ac:dyDescent="0.25">
      <c r="M9364" s="8"/>
      <c r="N9364" s="124"/>
      <c r="O9364" s="124"/>
      <c r="P9364" s="124"/>
      <c r="Q9364" s="124"/>
      <c r="R9364" s="124"/>
      <c r="S9364" s="124"/>
    </row>
    <row r="9365" spans="13:19" x14ac:dyDescent="0.25">
      <c r="M9365" s="8"/>
      <c r="N9365" s="124"/>
      <c r="O9365" s="124"/>
      <c r="P9365" s="124"/>
      <c r="Q9365" s="124"/>
      <c r="R9365" s="124"/>
      <c r="S9365" s="124"/>
    </row>
    <row r="9366" spans="13:19" x14ac:dyDescent="0.25">
      <c r="M9366" s="8"/>
      <c r="N9366" s="124"/>
      <c r="O9366" s="124"/>
      <c r="P9366" s="124"/>
      <c r="Q9366" s="124"/>
      <c r="R9366" s="124"/>
      <c r="S9366" s="124"/>
    </row>
    <row r="9367" spans="13:19" x14ac:dyDescent="0.25">
      <c r="M9367" s="8"/>
      <c r="N9367" s="124"/>
      <c r="O9367" s="124"/>
      <c r="P9367" s="124"/>
      <c r="Q9367" s="124"/>
      <c r="R9367" s="124"/>
      <c r="S9367" s="124"/>
    </row>
    <row r="9368" spans="13:19" x14ac:dyDescent="0.25">
      <c r="M9368" s="8"/>
      <c r="N9368" s="124"/>
      <c r="O9368" s="124"/>
      <c r="P9368" s="124"/>
      <c r="Q9368" s="124"/>
      <c r="R9368" s="124"/>
      <c r="S9368" s="124"/>
    </row>
    <row r="9369" spans="13:19" x14ac:dyDescent="0.25">
      <c r="M9369" s="8"/>
      <c r="N9369" s="124"/>
      <c r="O9369" s="124"/>
      <c r="P9369" s="124"/>
      <c r="Q9369" s="124"/>
      <c r="R9369" s="124"/>
      <c r="S9369" s="124"/>
    </row>
    <row r="9370" spans="13:19" x14ac:dyDescent="0.25">
      <c r="M9370" s="8"/>
      <c r="N9370" s="124"/>
      <c r="O9370" s="124"/>
      <c r="P9370" s="124"/>
      <c r="Q9370" s="124"/>
      <c r="R9370" s="124"/>
      <c r="S9370" s="124"/>
    </row>
    <row r="9371" spans="13:19" x14ac:dyDescent="0.25">
      <c r="M9371" s="8"/>
      <c r="N9371" s="124"/>
      <c r="O9371" s="124"/>
      <c r="P9371" s="124"/>
      <c r="Q9371" s="124"/>
      <c r="R9371" s="124"/>
      <c r="S9371" s="124"/>
    </row>
    <row r="9372" spans="13:19" x14ac:dyDescent="0.25">
      <c r="M9372" s="8"/>
      <c r="N9372" s="124"/>
      <c r="O9372" s="124"/>
      <c r="P9372" s="124"/>
      <c r="Q9372" s="124"/>
      <c r="R9372" s="124"/>
      <c r="S9372" s="124"/>
    </row>
    <row r="9373" spans="13:19" x14ac:dyDescent="0.25">
      <c r="M9373" s="8"/>
      <c r="N9373" s="124"/>
      <c r="O9373" s="124"/>
      <c r="P9373" s="124"/>
      <c r="Q9373" s="124"/>
      <c r="R9373" s="124"/>
      <c r="S9373" s="124"/>
    </row>
    <row r="9374" spans="13:19" x14ac:dyDescent="0.25">
      <c r="M9374" s="8"/>
      <c r="N9374" s="124"/>
      <c r="O9374" s="124"/>
      <c r="P9374" s="124"/>
      <c r="Q9374" s="124"/>
      <c r="R9374" s="124"/>
      <c r="S9374" s="124"/>
    </row>
    <row r="9375" spans="13:19" x14ac:dyDescent="0.25">
      <c r="M9375" s="8"/>
      <c r="N9375" s="124"/>
      <c r="O9375" s="124"/>
      <c r="P9375" s="124"/>
      <c r="Q9375" s="124"/>
      <c r="R9375" s="124"/>
      <c r="S9375" s="124"/>
    </row>
    <row r="9376" spans="13:19" x14ac:dyDescent="0.25">
      <c r="M9376" s="8"/>
      <c r="N9376" s="124"/>
      <c r="O9376" s="124"/>
      <c r="P9376" s="124"/>
      <c r="Q9376" s="124"/>
      <c r="R9376" s="124"/>
      <c r="S9376" s="124"/>
    </row>
    <row r="9377" spans="13:19" x14ac:dyDescent="0.25">
      <c r="M9377" s="8"/>
      <c r="N9377" s="124"/>
      <c r="O9377" s="124"/>
      <c r="P9377" s="124"/>
      <c r="Q9377" s="124"/>
      <c r="R9377" s="124"/>
      <c r="S9377" s="124"/>
    </row>
    <row r="9378" spans="13:19" x14ac:dyDescent="0.25">
      <c r="M9378" s="8"/>
      <c r="N9378" s="124"/>
      <c r="O9378" s="124"/>
      <c r="P9378" s="124"/>
      <c r="Q9378" s="124"/>
      <c r="R9378" s="124"/>
      <c r="S9378" s="124"/>
    </row>
    <row r="9379" spans="13:19" x14ac:dyDescent="0.25">
      <c r="M9379" s="8"/>
      <c r="N9379" s="124"/>
      <c r="O9379" s="124"/>
      <c r="P9379" s="124"/>
      <c r="Q9379" s="124"/>
      <c r="R9379" s="124"/>
      <c r="S9379" s="124"/>
    </row>
    <row r="9380" spans="13:19" x14ac:dyDescent="0.25">
      <c r="M9380" s="8"/>
      <c r="N9380" s="124"/>
      <c r="O9380" s="124"/>
      <c r="P9380" s="124"/>
      <c r="Q9380" s="124"/>
      <c r="R9380" s="124"/>
      <c r="S9380" s="124"/>
    </row>
    <row r="9381" spans="13:19" x14ac:dyDescent="0.25">
      <c r="M9381" s="8"/>
      <c r="N9381" s="124"/>
      <c r="O9381" s="124"/>
      <c r="P9381" s="124"/>
      <c r="Q9381" s="124"/>
      <c r="R9381" s="124"/>
      <c r="S9381" s="124"/>
    </row>
    <row r="9382" spans="13:19" x14ac:dyDescent="0.25">
      <c r="M9382" s="8"/>
      <c r="N9382" s="124"/>
      <c r="O9382" s="124"/>
      <c r="P9382" s="124"/>
      <c r="Q9382" s="124"/>
      <c r="R9382" s="124"/>
      <c r="S9382" s="124"/>
    </row>
    <row r="9383" spans="13:19" x14ac:dyDescent="0.25">
      <c r="M9383" s="8"/>
      <c r="N9383" s="124"/>
      <c r="O9383" s="124"/>
      <c r="P9383" s="124"/>
      <c r="Q9383" s="124"/>
      <c r="R9383" s="124"/>
      <c r="S9383" s="124"/>
    </row>
    <row r="9384" spans="13:19" x14ac:dyDescent="0.25">
      <c r="M9384" s="8"/>
      <c r="N9384" s="124"/>
      <c r="O9384" s="124"/>
      <c r="P9384" s="124"/>
      <c r="Q9384" s="124"/>
      <c r="R9384" s="124"/>
      <c r="S9384" s="124"/>
    </row>
    <row r="9385" spans="13:19" x14ac:dyDescent="0.25">
      <c r="M9385" s="8"/>
      <c r="N9385" s="124"/>
      <c r="O9385" s="124"/>
      <c r="P9385" s="124"/>
      <c r="Q9385" s="124"/>
      <c r="R9385" s="124"/>
      <c r="S9385" s="124"/>
    </row>
    <row r="9386" spans="13:19" x14ac:dyDescent="0.25">
      <c r="M9386" s="8"/>
      <c r="N9386" s="124"/>
      <c r="O9386" s="124"/>
      <c r="P9386" s="124"/>
      <c r="Q9386" s="124"/>
      <c r="R9386" s="124"/>
      <c r="S9386" s="124"/>
    </row>
    <row r="9387" spans="13:19" x14ac:dyDescent="0.25">
      <c r="M9387" s="8"/>
      <c r="N9387" s="124"/>
      <c r="O9387" s="124"/>
      <c r="P9387" s="124"/>
      <c r="Q9387" s="124"/>
      <c r="R9387" s="124"/>
      <c r="S9387" s="124"/>
    </row>
    <row r="9388" spans="13:19" x14ac:dyDescent="0.25">
      <c r="M9388" s="8"/>
      <c r="N9388" s="124"/>
      <c r="O9388" s="124"/>
      <c r="P9388" s="124"/>
      <c r="Q9388" s="124"/>
      <c r="R9388" s="124"/>
      <c r="S9388" s="124"/>
    </row>
    <row r="9389" spans="13:19" x14ac:dyDescent="0.25">
      <c r="M9389" s="8"/>
      <c r="N9389" s="124"/>
      <c r="O9389" s="124"/>
      <c r="P9389" s="124"/>
      <c r="Q9389" s="124"/>
      <c r="R9389" s="124"/>
      <c r="S9389" s="124"/>
    </row>
    <row r="9390" spans="13:19" x14ac:dyDescent="0.25">
      <c r="M9390" s="8"/>
      <c r="N9390" s="124"/>
      <c r="O9390" s="124"/>
      <c r="P9390" s="124"/>
      <c r="Q9390" s="124"/>
      <c r="R9390" s="124"/>
      <c r="S9390" s="124"/>
    </row>
    <row r="9391" spans="13:19" x14ac:dyDescent="0.25">
      <c r="M9391" s="8"/>
      <c r="N9391" s="124"/>
      <c r="O9391" s="124"/>
      <c r="P9391" s="124"/>
      <c r="Q9391" s="124"/>
      <c r="R9391" s="124"/>
      <c r="S9391" s="124"/>
    </row>
    <row r="9392" spans="13:19" x14ac:dyDescent="0.25">
      <c r="M9392" s="8"/>
      <c r="N9392" s="124"/>
      <c r="O9392" s="124"/>
      <c r="P9392" s="124"/>
      <c r="Q9392" s="124"/>
      <c r="R9392" s="124"/>
      <c r="S9392" s="124"/>
    </row>
    <row r="9393" spans="13:19" x14ac:dyDescent="0.25">
      <c r="M9393" s="8"/>
      <c r="N9393" s="124"/>
      <c r="O9393" s="124"/>
      <c r="P9393" s="124"/>
      <c r="Q9393" s="124"/>
      <c r="R9393" s="124"/>
      <c r="S9393" s="124"/>
    </row>
    <row r="9394" spans="13:19" x14ac:dyDescent="0.25">
      <c r="M9394" s="8"/>
      <c r="N9394" s="124"/>
      <c r="O9394" s="124"/>
      <c r="P9394" s="124"/>
      <c r="Q9394" s="124"/>
      <c r="R9394" s="124"/>
      <c r="S9394" s="124"/>
    </row>
    <row r="9395" spans="13:19" x14ac:dyDescent="0.25">
      <c r="M9395" s="8"/>
      <c r="N9395" s="124"/>
      <c r="O9395" s="124"/>
      <c r="P9395" s="124"/>
      <c r="Q9395" s="124"/>
      <c r="R9395" s="124"/>
      <c r="S9395" s="124"/>
    </row>
    <row r="9396" spans="13:19" x14ac:dyDescent="0.25">
      <c r="M9396" s="8"/>
      <c r="N9396" s="124"/>
      <c r="O9396" s="124"/>
      <c r="P9396" s="124"/>
      <c r="Q9396" s="124"/>
      <c r="R9396" s="124"/>
      <c r="S9396" s="124"/>
    </row>
    <row r="9397" spans="13:19" x14ac:dyDescent="0.25">
      <c r="M9397" s="8"/>
      <c r="N9397" s="124"/>
      <c r="O9397" s="124"/>
      <c r="P9397" s="124"/>
      <c r="Q9397" s="124"/>
      <c r="R9397" s="124"/>
      <c r="S9397" s="124"/>
    </row>
    <row r="9398" spans="13:19" x14ac:dyDescent="0.25">
      <c r="M9398" s="8"/>
      <c r="N9398" s="124"/>
      <c r="O9398" s="124"/>
      <c r="P9398" s="124"/>
      <c r="Q9398" s="124"/>
      <c r="R9398" s="124"/>
      <c r="S9398" s="124"/>
    </row>
    <row r="9399" spans="13:19" x14ac:dyDescent="0.25">
      <c r="M9399" s="8"/>
      <c r="N9399" s="124"/>
      <c r="O9399" s="124"/>
      <c r="P9399" s="124"/>
      <c r="Q9399" s="124"/>
      <c r="R9399" s="124"/>
      <c r="S9399" s="124"/>
    </row>
    <row r="9400" spans="13:19" x14ac:dyDescent="0.25">
      <c r="M9400" s="8"/>
      <c r="N9400" s="124"/>
      <c r="O9400" s="124"/>
      <c r="P9400" s="124"/>
      <c r="Q9400" s="124"/>
      <c r="R9400" s="124"/>
      <c r="S9400" s="124"/>
    </row>
    <row r="9401" spans="13:19" x14ac:dyDescent="0.25">
      <c r="M9401" s="8"/>
      <c r="N9401" s="124"/>
      <c r="O9401" s="124"/>
      <c r="P9401" s="124"/>
      <c r="Q9401" s="124"/>
      <c r="R9401" s="124"/>
      <c r="S9401" s="124"/>
    </row>
    <row r="9402" spans="13:19" x14ac:dyDescent="0.25">
      <c r="M9402" s="8"/>
      <c r="N9402" s="124"/>
      <c r="O9402" s="124"/>
      <c r="P9402" s="124"/>
      <c r="Q9402" s="124"/>
      <c r="R9402" s="124"/>
      <c r="S9402" s="124"/>
    </row>
    <row r="9403" spans="13:19" x14ac:dyDescent="0.25">
      <c r="M9403" s="8"/>
      <c r="N9403" s="124"/>
      <c r="O9403" s="124"/>
      <c r="P9403" s="124"/>
      <c r="Q9403" s="124"/>
      <c r="R9403" s="124"/>
      <c r="S9403" s="124"/>
    </row>
    <row r="9404" spans="13:19" x14ac:dyDescent="0.25">
      <c r="M9404" s="8"/>
      <c r="N9404" s="124"/>
      <c r="O9404" s="124"/>
      <c r="P9404" s="124"/>
      <c r="Q9404" s="124"/>
      <c r="R9404" s="124"/>
      <c r="S9404" s="124"/>
    </row>
    <row r="9405" spans="13:19" x14ac:dyDescent="0.25">
      <c r="M9405" s="8"/>
      <c r="N9405" s="124"/>
      <c r="O9405" s="124"/>
      <c r="P9405" s="124"/>
      <c r="Q9405" s="124"/>
      <c r="R9405" s="124"/>
      <c r="S9405" s="124"/>
    </row>
    <row r="9406" spans="13:19" x14ac:dyDescent="0.25">
      <c r="M9406" s="8"/>
      <c r="N9406" s="124"/>
      <c r="O9406" s="124"/>
      <c r="P9406" s="124"/>
      <c r="Q9406" s="124"/>
      <c r="R9406" s="124"/>
      <c r="S9406" s="124"/>
    </row>
    <row r="9407" spans="13:19" x14ac:dyDescent="0.25">
      <c r="M9407" s="8"/>
      <c r="N9407" s="124"/>
      <c r="O9407" s="124"/>
      <c r="P9407" s="124"/>
      <c r="Q9407" s="124"/>
      <c r="R9407" s="124"/>
      <c r="S9407" s="124"/>
    </row>
    <row r="9408" spans="13:19" x14ac:dyDescent="0.25">
      <c r="M9408" s="8"/>
      <c r="N9408" s="124"/>
      <c r="O9408" s="124"/>
      <c r="P9408" s="124"/>
      <c r="Q9408" s="124"/>
      <c r="R9408" s="124"/>
      <c r="S9408" s="124"/>
    </row>
    <row r="9409" spans="13:19" x14ac:dyDescent="0.25">
      <c r="M9409" s="8"/>
      <c r="N9409" s="124"/>
      <c r="O9409" s="124"/>
      <c r="P9409" s="124"/>
      <c r="Q9409" s="124"/>
      <c r="R9409" s="124"/>
      <c r="S9409" s="124"/>
    </row>
    <row r="9410" spans="13:19" x14ac:dyDescent="0.25">
      <c r="M9410" s="8"/>
      <c r="N9410" s="124"/>
      <c r="O9410" s="124"/>
      <c r="P9410" s="124"/>
      <c r="Q9410" s="124"/>
      <c r="R9410" s="124"/>
      <c r="S9410" s="124"/>
    </row>
    <row r="9411" spans="13:19" x14ac:dyDescent="0.25">
      <c r="M9411" s="8"/>
      <c r="N9411" s="124"/>
      <c r="O9411" s="124"/>
      <c r="P9411" s="124"/>
      <c r="Q9411" s="124"/>
      <c r="R9411" s="124"/>
      <c r="S9411" s="124"/>
    </row>
    <row r="9412" spans="13:19" x14ac:dyDescent="0.25">
      <c r="M9412" s="8"/>
      <c r="N9412" s="124"/>
      <c r="O9412" s="124"/>
      <c r="P9412" s="124"/>
      <c r="Q9412" s="124"/>
      <c r="R9412" s="124"/>
      <c r="S9412" s="124"/>
    </row>
    <row r="9413" spans="13:19" x14ac:dyDescent="0.25">
      <c r="M9413" s="8"/>
      <c r="N9413" s="124"/>
      <c r="O9413" s="124"/>
      <c r="P9413" s="124"/>
      <c r="Q9413" s="124"/>
      <c r="R9413" s="124"/>
      <c r="S9413" s="124"/>
    </row>
    <row r="9414" spans="13:19" x14ac:dyDescent="0.25">
      <c r="M9414" s="8"/>
      <c r="N9414" s="124"/>
      <c r="O9414" s="124"/>
      <c r="P9414" s="124"/>
      <c r="Q9414" s="124"/>
      <c r="R9414" s="124"/>
      <c r="S9414" s="124"/>
    </row>
    <row r="9415" spans="13:19" x14ac:dyDescent="0.25">
      <c r="M9415" s="8"/>
      <c r="N9415" s="124"/>
      <c r="O9415" s="124"/>
      <c r="P9415" s="124"/>
      <c r="Q9415" s="124"/>
      <c r="R9415" s="124"/>
      <c r="S9415" s="124"/>
    </row>
    <row r="9416" spans="13:19" x14ac:dyDescent="0.25">
      <c r="M9416" s="8"/>
      <c r="N9416" s="124"/>
      <c r="O9416" s="124"/>
      <c r="P9416" s="124"/>
      <c r="Q9416" s="124"/>
      <c r="R9416" s="124"/>
      <c r="S9416" s="124"/>
    </row>
    <row r="9417" spans="13:19" x14ac:dyDescent="0.25">
      <c r="M9417" s="8"/>
      <c r="N9417" s="124"/>
      <c r="O9417" s="124"/>
      <c r="P9417" s="124"/>
      <c r="Q9417" s="124"/>
      <c r="R9417" s="124"/>
      <c r="S9417" s="124"/>
    </row>
    <row r="9418" spans="13:19" x14ac:dyDescent="0.25">
      <c r="M9418" s="8"/>
      <c r="N9418" s="124"/>
      <c r="O9418" s="124"/>
      <c r="P9418" s="124"/>
      <c r="Q9418" s="124"/>
      <c r="R9418" s="124"/>
      <c r="S9418" s="124"/>
    </row>
    <row r="9419" spans="13:19" x14ac:dyDescent="0.25">
      <c r="M9419" s="8"/>
      <c r="N9419" s="124"/>
      <c r="O9419" s="124"/>
      <c r="P9419" s="124"/>
      <c r="Q9419" s="124"/>
      <c r="R9419" s="124"/>
      <c r="S9419" s="124"/>
    </row>
    <row r="9420" spans="13:19" x14ac:dyDescent="0.25">
      <c r="M9420" s="8"/>
      <c r="N9420" s="124"/>
      <c r="O9420" s="124"/>
      <c r="P9420" s="124"/>
      <c r="Q9420" s="124"/>
      <c r="R9420" s="124"/>
      <c r="S9420" s="124"/>
    </row>
    <row r="9421" spans="13:19" x14ac:dyDescent="0.25">
      <c r="M9421" s="8"/>
      <c r="N9421" s="124"/>
      <c r="O9421" s="124"/>
      <c r="P9421" s="124"/>
      <c r="Q9421" s="124"/>
      <c r="R9421" s="124"/>
      <c r="S9421" s="124"/>
    </row>
    <row r="9422" spans="13:19" x14ac:dyDescent="0.25">
      <c r="M9422" s="8"/>
      <c r="N9422" s="124"/>
      <c r="O9422" s="124"/>
      <c r="P9422" s="124"/>
      <c r="Q9422" s="124"/>
      <c r="R9422" s="124"/>
      <c r="S9422" s="124"/>
    </row>
    <row r="9423" spans="13:19" x14ac:dyDescent="0.25">
      <c r="M9423" s="8"/>
      <c r="N9423" s="124"/>
      <c r="O9423" s="124"/>
      <c r="P9423" s="124"/>
      <c r="Q9423" s="124"/>
      <c r="R9423" s="124"/>
      <c r="S9423" s="124"/>
    </row>
    <row r="9424" spans="13:19" x14ac:dyDescent="0.25">
      <c r="M9424" s="8"/>
      <c r="N9424" s="124"/>
      <c r="O9424" s="124"/>
      <c r="P9424" s="124"/>
      <c r="Q9424" s="124"/>
      <c r="R9424" s="124"/>
      <c r="S9424" s="124"/>
    </row>
    <row r="9425" spans="13:19" x14ac:dyDescent="0.25">
      <c r="M9425" s="8"/>
      <c r="N9425" s="124"/>
      <c r="O9425" s="124"/>
      <c r="P9425" s="124"/>
      <c r="Q9425" s="124"/>
      <c r="R9425" s="124"/>
      <c r="S9425" s="124"/>
    </row>
    <row r="9426" spans="13:19" x14ac:dyDescent="0.25">
      <c r="M9426" s="8"/>
      <c r="N9426" s="124"/>
      <c r="O9426" s="124"/>
      <c r="P9426" s="124"/>
      <c r="Q9426" s="124"/>
      <c r="R9426" s="124"/>
      <c r="S9426" s="124"/>
    </row>
    <row r="9427" spans="13:19" x14ac:dyDescent="0.25">
      <c r="M9427" s="8"/>
      <c r="N9427" s="124"/>
      <c r="O9427" s="124"/>
      <c r="P9427" s="124"/>
      <c r="Q9427" s="124"/>
      <c r="R9427" s="124"/>
      <c r="S9427" s="124"/>
    </row>
    <row r="9428" spans="13:19" x14ac:dyDescent="0.25">
      <c r="M9428" s="8"/>
      <c r="N9428" s="124"/>
      <c r="O9428" s="124"/>
      <c r="P9428" s="124"/>
      <c r="Q9428" s="124"/>
      <c r="R9428" s="124"/>
      <c r="S9428" s="124"/>
    </row>
    <row r="9429" spans="13:19" x14ac:dyDescent="0.25">
      <c r="M9429" s="8"/>
      <c r="N9429" s="124"/>
      <c r="O9429" s="124"/>
      <c r="P9429" s="124"/>
      <c r="Q9429" s="124"/>
      <c r="R9429" s="124"/>
      <c r="S9429" s="124"/>
    </row>
    <row r="9430" spans="13:19" x14ac:dyDescent="0.25">
      <c r="M9430" s="8"/>
      <c r="N9430" s="124"/>
      <c r="O9430" s="124"/>
      <c r="P9430" s="124"/>
      <c r="Q9430" s="124"/>
      <c r="R9430" s="124"/>
      <c r="S9430" s="124"/>
    </row>
    <row r="9431" spans="13:19" x14ac:dyDescent="0.25">
      <c r="M9431" s="8"/>
      <c r="N9431" s="124"/>
      <c r="O9431" s="124"/>
      <c r="P9431" s="124"/>
      <c r="Q9431" s="124"/>
      <c r="R9431" s="124"/>
      <c r="S9431" s="124"/>
    </row>
    <row r="9432" spans="13:19" x14ac:dyDescent="0.25">
      <c r="M9432" s="8"/>
      <c r="N9432" s="124"/>
      <c r="O9432" s="124"/>
      <c r="P9432" s="124"/>
      <c r="Q9432" s="124"/>
      <c r="R9432" s="124"/>
      <c r="S9432" s="124"/>
    </row>
    <row r="9433" spans="13:19" x14ac:dyDescent="0.25">
      <c r="M9433" s="8"/>
      <c r="N9433" s="124"/>
      <c r="O9433" s="124"/>
      <c r="P9433" s="124"/>
      <c r="Q9433" s="124"/>
      <c r="R9433" s="124"/>
      <c r="S9433" s="124"/>
    </row>
    <row r="9434" spans="13:19" x14ac:dyDescent="0.25">
      <c r="M9434" s="8"/>
      <c r="N9434" s="124"/>
      <c r="O9434" s="124"/>
      <c r="P9434" s="124"/>
      <c r="Q9434" s="124"/>
      <c r="R9434" s="124"/>
      <c r="S9434" s="124"/>
    </row>
    <row r="9435" spans="13:19" x14ac:dyDescent="0.25">
      <c r="M9435" s="8"/>
      <c r="N9435" s="124"/>
      <c r="O9435" s="124"/>
      <c r="P9435" s="124"/>
      <c r="Q9435" s="124"/>
      <c r="R9435" s="124"/>
      <c r="S9435" s="124"/>
    </row>
    <row r="9436" spans="13:19" x14ac:dyDescent="0.25">
      <c r="M9436" s="8"/>
      <c r="N9436" s="124"/>
      <c r="O9436" s="124"/>
      <c r="P9436" s="124"/>
      <c r="Q9436" s="124"/>
      <c r="R9436" s="124"/>
      <c r="S9436" s="124"/>
    </row>
    <row r="9437" spans="13:19" x14ac:dyDescent="0.25">
      <c r="M9437" s="8"/>
      <c r="N9437" s="124"/>
      <c r="O9437" s="124"/>
      <c r="P9437" s="124"/>
      <c r="Q9437" s="124"/>
      <c r="R9437" s="124"/>
      <c r="S9437" s="124"/>
    </row>
    <row r="9438" spans="13:19" x14ac:dyDescent="0.25">
      <c r="M9438" s="8"/>
      <c r="N9438" s="124"/>
      <c r="O9438" s="124"/>
      <c r="P9438" s="124"/>
      <c r="Q9438" s="124"/>
      <c r="R9438" s="124"/>
      <c r="S9438" s="124"/>
    </row>
    <row r="9439" spans="13:19" x14ac:dyDescent="0.25">
      <c r="M9439" s="8"/>
      <c r="N9439" s="124"/>
      <c r="O9439" s="124"/>
      <c r="P9439" s="124"/>
      <c r="Q9439" s="124"/>
      <c r="R9439" s="124"/>
      <c r="S9439" s="124"/>
    </row>
    <row r="9440" spans="13:19" x14ac:dyDescent="0.25">
      <c r="M9440" s="8"/>
      <c r="N9440" s="124"/>
      <c r="O9440" s="124"/>
      <c r="P9440" s="124"/>
      <c r="Q9440" s="124"/>
      <c r="R9440" s="124"/>
      <c r="S9440" s="124"/>
    </row>
    <row r="9441" spans="13:19" x14ac:dyDescent="0.25">
      <c r="M9441" s="8"/>
      <c r="N9441" s="124"/>
      <c r="O9441" s="124"/>
      <c r="P9441" s="124"/>
      <c r="Q9441" s="124"/>
      <c r="R9441" s="124"/>
      <c r="S9441" s="124"/>
    </row>
    <row r="9442" spans="13:19" x14ac:dyDescent="0.25">
      <c r="M9442" s="8"/>
      <c r="N9442" s="124"/>
      <c r="O9442" s="124"/>
      <c r="P9442" s="124"/>
      <c r="Q9442" s="124"/>
      <c r="R9442" s="124"/>
      <c r="S9442" s="124"/>
    </row>
    <row r="9443" spans="13:19" x14ac:dyDescent="0.25">
      <c r="M9443" s="8"/>
      <c r="N9443" s="124"/>
      <c r="O9443" s="124"/>
      <c r="P9443" s="124"/>
      <c r="Q9443" s="124"/>
      <c r="R9443" s="124"/>
      <c r="S9443" s="124"/>
    </row>
    <row r="9444" spans="13:19" x14ac:dyDescent="0.25">
      <c r="M9444" s="8"/>
      <c r="N9444" s="124"/>
      <c r="O9444" s="124"/>
      <c r="P9444" s="124"/>
      <c r="Q9444" s="124"/>
      <c r="R9444" s="124"/>
      <c r="S9444" s="124"/>
    </row>
    <row r="9445" spans="13:19" x14ac:dyDescent="0.25">
      <c r="M9445" s="8"/>
      <c r="N9445" s="124"/>
      <c r="O9445" s="124"/>
      <c r="P9445" s="124"/>
      <c r="Q9445" s="124"/>
      <c r="R9445" s="124"/>
      <c r="S9445" s="124"/>
    </row>
    <row r="9446" spans="13:19" x14ac:dyDescent="0.25">
      <c r="M9446" s="8"/>
      <c r="N9446" s="124"/>
      <c r="O9446" s="124"/>
      <c r="P9446" s="124"/>
      <c r="Q9446" s="124"/>
      <c r="R9446" s="124"/>
      <c r="S9446" s="124"/>
    </row>
    <row r="9447" spans="13:19" x14ac:dyDescent="0.25">
      <c r="M9447" s="8"/>
      <c r="N9447" s="124"/>
      <c r="O9447" s="124"/>
      <c r="P9447" s="124"/>
      <c r="Q9447" s="124"/>
      <c r="R9447" s="124"/>
      <c r="S9447" s="124"/>
    </row>
    <row r="9448" spans="13:19" x14ac:dyDescent="0.25">
      <c r="M9448" s="8"/>
      <c r="N9448" s="124"/>
      <c r="O9448" s="124"/>
      <c r="P9448" s="124"/>
      <c r="Q9448" s="124"/>
      <c r="R9448" s="124"/>
      <c r="S9448" s="124"/>
    </row>
    <row r="9449" spans="13:19" x14ac:dyDescent="0.25">
      <c r="M9449" s="8"/>
      <c r="N9449" s="124"/>
      <c r="O9449" s="124"/>
      <c r="P9449" s="124"/>
      <c r="Q9449" s="124"/>
      <c r="R9449" s="124"/>
      <c r="S9449" s="124"/>
    </row>
    <row r="9450" spans="13:19" x14ac:dyDescent="0.25">
      <c r="M9450" s="8"/>
      <c r="N9450" s="124"/>
      <c r="O9450" s="124"/>
      <c r="P9450" s="124"/>
      <c r="Q9450" s="124"/>
      <c r="R9450" s="124"/>
      <c r="S9450" s="124"/>
    </row>
    <row r="9451" spans="13:19" x14ac:dyDescent="0.25">
      <c r="M9451" s="8"/>
      <c r="N9451" s="124"/>
      <c r="O9451" s="124"/>
      <c r="P9451" s="124"/>
      <c r="Q9451" s="124"/>
      <c r="R9451" s="124"/>
      <c r="S9451" s="124"/>
    </row>
    <row r="9452" spans="13:19" x14ac:dyDescent="0.25">
      <c r="M9452" s="8"/>
      <c r="N9452" s="124"/>
      <c r="O9452" s="124"/>
      <c r="P9452" s="124"/>
      <c r="Q9452" s="124"/>
      <c r="R9452" s="124"/>
      <c r="S9452" s="124"/>
    </row>
    <row r="9453" spans="13:19" x14ac:dyDescent="0.25">
      <c r="M9453" s="8"/>
      <c r="N9453" s="124"/>
      <c r="O9453" s="124"/>
      <c r="P9453" s="124"/>
      <c r="Q9453" s="124"/>
      <c r="R9453" s="124"/>
      <c r="S9453" s="124"/>
    </row>
    <row r="9454" spans="13:19" x14ac:dyDescent="0.25">
      <c r="M9454" s="8"/>
      <c r="N9454" s="124"/>
      <c r="O9454" s="124"/>
      <c r="P9454" s="124"/>
      <c r="Q9454" s="124"/>
      <c r="R9454" s="124"/>
      <c r="S9454" s="124"/>
    </row>
    <row r="9455" spans="13:19" x14ac:dyDescent="0.25">
      <c r="M9455" s="8"/>
      <c r="N9455" s="124"/>
      <c r="O9455" s="124"/>
      <c r="P9455" s="124"/>
      <c r="Q9455" s="124"/>
      <c r="R9455" s="124"/>
      <c r="S9455" s="124"/>
    </row>
    <row r="9456" spans="13:19" x14ac:dyDescent="0.25">
      <c r="M9456" s="8"/>
      <c r="N9456" s="124"/>
      <c r="O9456" s="124"/>
      <c r="P9456" s="124"/>
      <c r="Q9456" s="124"/>
      <c r="R9456" s="124"/>
      <c r="S9456" s="124"/>
    </row>
    <row r="9457" spans="13:19" x14ac:dyDescent="0.25">
      <c r="M9457" s="8"/>
      <c r="N9457" s="124"/>
      <c r="O9457" s="124"/>
      <c r="P9457" s="124"/>
      <c r="Q9457" s="124"/>
      <c r="R9457" s="124"/>
      <c r="S9457" s="124"/>
    </row>
    <row r="9458" spans="13:19" x14ac:dyDescent="0.25">
      <c r="M9458" s="8"/>
      <c r="N9458" s="124"/>
      <c r="O9458" s="124"/>
      <c r="P9458" s="124"/>
      <c r="Q9458" s="124"/>
      <c r="R9458" s="124"/>
      <c r="S9458" s="124"/>
    </row>
    <row r="9459" spans="13:19" x14ac:dyDescent="0.25">
      <c r="M9459" s="8"/>
      <c r="N9459" s="124"/>
      <c r="O9459" s="124"/>
      <c r="P9459" s="124"/>
      <c r="Q9459" s="124"/>
      <c r="R9459" s="124"/>
      <c r="S9459" s="124"/>
    </row>
    <row r="9460" spans="13:19" x14ac:dyDescent="0.25">
      <c r="M9460" s="8"/>
      <c r="N9460" s="124"/>
      <c r="O9460" s="124"/>
      <c r="P9460" s="124"/>
      <c r="Q9460" s="124"/>
      <c r="R9460" s="124"/>
      <c r="S9460" s="124"/>
    </row>
    <row r="9461" spans="13:19" x14ac:dyDescent="0.25">
      <c r="M9461" s="8"/>
      <c r="N9461" s="124"/>
      <c r="O9461" s="124"/>
      <c r="P9461" s="124"/>
      <c r="Q9461" s="124"/>
      <c r="R9461" s="124"/>
      <c r="S9461" s="124"/>
    </row>
    <row r="9462" spans="13:19" x14ac:dyDescent="0.25">
      <c r="M9462" s="8"/>
      <c r="N9462" s="124"/>
      <c r="O9462" s="124"/>
      <c r="P9462" s="124"/>
      <c r="Q9462" s="124"/>
      <c r="R9462" s="124"/>
      <c r="S9462" s="124"/>
    </row>
    <row r="9463" spans="13:19" x14ac:dyDescent="0.25">
      <c r="M9463" s="8"/>
      <c r="N9463" s="124"/>
      <c r="O9463" s="124"/>
      <c r="P9463" s="124"/>
      <c r="Q9463" s="124"/>
      <c r="R9463" s="124"/>
      <c r="S9463" s="124"/>
    </row>
    <row r="9464" spans="13:19" x14ac:dyDescent="0.25">
      <c r="M9464" s="8"/>
      <c r="N9464" s="124"/>
      <c r="O9464" s="124"/>
      <c r="P9464" s="124"/>
      <c r="Q9464" s="124"/>
      <c r="R9464" s="124"/>
      <c r="S9464" s="124"/>
    </row>
    <row r="9465" spans="13:19" x14ac:dyDescent="0.25">
      <c r="M9465" s="8"/>
      <c r="N9465" s="124"/>
      <c r="O9465" s="124"/>
      <c r="P9465" s="124"/>
      <c r="Q9465" s="124"/>
      <c r="R9465" s="124"/>
      <c r="S9465" s="124"/>
    </row>
    <row r="9466" spans="13:19" x14ac:dyDescent="0.25">
      <c r="M9466" s="8"/>
      <c r="N9466" s="124"/>
      <c r="O9466" s="124"/>
      <c r="P9466" s="124"/>
      <c r="Q9466" s="124"/>
      <c r="R9466" s="124"/>
      <c r="S9466" s="124"/>
    </row>
    <row r="9467" spans="13:19" x14ac:dyDescent="0.25">
      <c r="M9467" s="8"/>
      <c r="N9467" s="124"/>
      <c r="O9467" s="124"/>
      <c r="P9467" s="124"/>
      <c r="Q9467" s="124"/>
      <c r="R9467" s="124"/>
      <c r="S9467" s="124"/>
    </row>
    <row r="9468" spans="13:19" x14ac:dyDescent="0.25">
      <c r="M9468" s="8"/>
      <c r="N9468" s="124"/>
      <c r="O9468" s="124"/>
      <c r="P9468" s="124"/>
      <c r="Q9468" s="124"/>
      <c r="R9468" s="124"/>
      <c r="S9468" s="124"/>
    </row>
    <row r="9469" spans="13:19" x14ac:dyDescent="0.25">
      <c r="M9469" s="8"/>
      <c r="N9469" s="124"/>
      <c r="O9469" s="124"/>
      <c r="P9469" s="124"/>
      <c r="Q9469" s="124"/>
      <c r="R9469" s="124"/>
      <c r="S9469" s="124"/>
    </row>
    <row r="9470" spans="13:19" x14ac:dyDescent="0.25">
      <c r="M9470" s="8"/>
      <c r="N9470" s="124"/>
      <c r="O9470" s="124"/>
      <c r="P9470" s="124"/>
      <c r="Q9470" s="124"/>
      <c r="R9470" s="124"/>
      <c r="S9470" s="124"/>
    </row>
    <row r="9471" spans="13:19" x14ac:dyDescent="0.25">
      <c r="M9471" s="8"/>
      <c r="N9471" s="124"/>
      <c r="O9471" s="124"/>
      <c r="P9471" s="124"/>
      <c r="Q9471" s="124"/>
      <c r="R9471" s="124"/>
      <c r="S9471" s="124"/>
    </row>
    <row r="9472" spans="13:19" x14ac:dyDescent="0.25">
      <c r="M9472" s="8"/>
      <c r="N9472" s="124"/>
      <c r="O9472" s="124"/>
      <c r="P9472" s="124"/>
      <c r="Q9472" s="124"/>
      <c r="R9472" s="124"/>
      <c r="S9472" s="124"/>
    </row>
    <row r="9473" spans="13:19" x14ac:dyDescent="0.25">
      <c r="M9473" s="8"/>
      <c r="N9473" s="124"/>
      <c r="O9473" s="124"/>
      <c r="P9473" s="124"/>
      <c r="Q9473" s="124"/>
      <c r="R9473" s="124"/>
      <c r="S9473" s="124"/>
    </row>
    <row r="9474" spans="13:19" x14ac:dyDescent="0.25">
      <c r="M9474" s="8"/>
      <c r="N9474" s="124"/>
      <c r="O9474" s="124"/>
      <c r="P9474" s="124"/>
      <c r="Q9474" s="124"/>
      <c r="R9474" s="124"/>
      <c r="S9474" s="124"/>
    </row>
    <row r="9475" spans="13:19" x14ac:dyDescent="0.25">
      <c r="M9475" s="8"/>
      <c r="N9475" s="124"/>
      <c r="O9475" s="124"/>
      <c r="P9475" s="124"/>
      <c r="Q9475" s="124"/>
      <c r="R9475" s="124"/>
      <c r="S9475" s="124"/>
    </row>
    <row r="9476" spans="13:19" x14ac:dyDescent="0.25">
      <c r="M9476" s="8"/>
      <c r="N9476" s="124"/>
      <c r="O9476" s="124"/>
      <c r="P9476" s="124"/>
      <c r="Q9476" s="124"/>
      <c r="R9476" s="124"/>
      <c r="S9476" s="124"/>
    </row>
    <row r="9477" spans="13:19" x14ac:dyDescent="0.25">
      <c r="M9477" s="8"/>
      <c r="N9477" s="124"/>
      <c r="O9477" s="124"/>
      <c r="P9477" s="124"/>
      <c r="Q9477" s="124"/>
      <c r="R9477" s="124"/>
      <c r="S9477" s="124"/>
    </row>
    <row r="9478" spans="13:19" x14ac:dyDescent="0.25">
      <c r="M9478" s="8"/>
      <c r="N9478" s="124"/>
      <c r="O9478" s="124"/>
      <c r="P9478" s="124"/>
      <c r="Q9478" s="124"/>
      <c r="R9478" s="124"/>
      <c r="S9478" s="124"/>
    </row>
    <row r="9479" spans="13:19" x14ac:dyDescent="0.25">
      <c r="M9479" s="8"/>
      <c r="N9479" s="124"/>
      <c r="O9479" s="124"/>
      <c r="P9479" s="124"/>
      <c r="Q9479" s="124"/>
      <c r="R9479" s="124"/>
      <c r="S9479" s="124"/>
    </row>
    <row r="9480" spans="13:19" x14ac:dyDescent="0.25">
      <c r="M9480" s="8"/>
      <c r="N9480" s="124"/>
      <c r="O9480" s="124"/>
      <c r="P9480" s="124"/>
      <c r="Q9480" s="124"/>
      <c r="R9480" s="124"/>
      <c r="S9480" s="124"/>
    </row>
    <row r="9481" spans="13:19" x14ac:dyDescent="0.25">
      <c r="M9481" s="8"/>
      <c r="N9481" s="124"/>
      <c r="O9481" s="124"/>
      <c r="P9481" s="124"/>
      <c r="Q9481" s="124"/>
      <c r="R9481" s="124"/>
      <c r="S9481" s="124"/>
    </row>
    <row r="9482" spans="13:19" x14ac:dyDescent="0.25">
      <c r="M9482" s="8"/>
      <c r="N9482" s="124"/>
      <c r="O9482" s="124"/>
      <c r="P9482" s="124"/>
      <c r="Q9482" s="124"/>
      <c r="R9482" s="124"/>
      <c r="S9482" s="124"/>
    </row>
    <row r="9483" spans="13:19" x14ac:dyDescent="0.25">
      <c r="M9483" s="8"/>
      <c r="N9483" s="124"/>
      <c r="O9483" s="124"/>
      <c r="P9483" s="124"/>
      <c r="Q9483" s="124"/>
      <c r="R9483" s="124"/>
      <c r="S9483" s="124"/>
    </row>
    <row r="9484" spans="13:19" x14ac:dyDescent="0.25">
      <c r="M9484" s="8"/>
      <c r="N9484" s="124"/>
      <c r="O9484" s="124"/>
      <c r="P9484" s="124"/>
      <c r="Q9484" s="124"/>
      <c r="R9484" s="124"/>
      <c r="S9484" s="124"/>
    </row>
    <row r="9485" spans="13:19" x14ac:dyDescent="0.25">
      <c r="M9485" s="8"/>
      <c r="N9485" s="124"/>
      <c r="O9485" s="124"/>
      <c r="P9485" s="124"/>
      <c r="Q9485" s="124"/>
      <c r="R9485" s="124"/>
      <c r="S9485" s="124"/>
    </row>
    <row r="9486" spans="13:19" x14ac:dyDescent="0.25">
      <c r="M9486" s="8"/>
      <c r="N9486" s="124"/>
      <c r="O9486" s="124"/>
      <c r="P9486" s="124"/>
      <c r="Q9486" s="124"/>
      <c r="R9486" s="124"/>
      <c r="S9486" s="124"/>
    </row>
    <row r="9487" spans="13:19" x14ac:dyDescent="0.25">
      <c r="M9487" s="8"/>
      <c r="N9487" s="124"/>
      <c r="O9487" s="124"/>
      <c r="P9487" s="124"/>
      <c r="Q9487" s="124"/>
      <c r="R9487" s="124"/>
      <c r="S9487" s="124"/>
    </row>
    <row r="9488" spans="13:19" x14ac:dyDescent="0.25">
      <c r="M9488" s="8"/>
      <c r="N9488" s="124"/>
      <c r="O9488" s="124"/>
      <c r="P9488" s="124"/>
      <c r="Q9488" s="124"/>
      <c r="R9488" s="124"/>
      <c r="S9488" s="124"/>
    </row>
    <row r="9489" spans="13:19" x14ac:dyDescent="0.25">
      <c r="M9489" s="8"/>
      <c r="N9489" s="124"/>
      <c r="O9489" s="124"/>
      <c r="P9489" s="124"/>
      <c r="Q9489" s="124"/>
      <c r="R9489" s="124"/>
      <c r="S9489" s="124"/>
    </row>
    <row r="9490" spans="13:19" x14ac:dyDescent="0.25">
      <c r="M9490" s="8"/>
      <c r="N9490" s="124"/>
      <c r="O9490" s="124"/>
      <c r="P9490" s="124"/>
      <c r="Q9490" s="124"/>
      <c r="R9490" s="124"/>
      <c r="S9490" s="124"/>
    </row>
    <row r="9491" spans="13:19" x14ac:dyDescent="0.25">
      <c r="M9491" s="8"/>
      <c r="N9491" s="124"/>
      <c r="O9491" s="124"/>
      <c r="P9491" s="124"/>
      <c r="Q9491" s="124"/>
      <c r="R9491" s="124"/>
      <c r="S9491" s="124"/>
    </row>
    <row r="9492" spans="13:19" x14ac:dyDescent="0.25">
      <c r="M9492" s="8"/>
      <c r="N9492" s="124"/>
      <c r="O9492" s="124"/>
      <c r="P9492" s="124"/>
      <c r="Q9492" s="124"/>
      <c r="R9492" s="124"/>
      <c r="S9492" s="124"/>
    </row>
    <row r="9493" spans="13:19" x14ac:dyDescent="0.25">
      <c r="M9493" s="8"/>
      <c r="N9493" s="124"/>
      <c r="O9493" s="124"/>
      <c r="P9493" s="124"/>
      <c r="Q9493" s="124"/>
      <c r="R9493" s="124"/>
      <c r="S9493" s="124"/>
    </row>
    <row r="9494" spans="13:19" x14ac:dyDescent="0.25">
      <c r="M9494" s="8"/>
      <c r="N9494" s="124"/>
      <c r="O9494" s="124"/>
      <c r="P9494" s="124"/>
      <c r="Q9494" s="124"/>
      <c r="R9494" s="124"/>
      <c r="S9494" s="124"/>
    </row>
    <row r="9495" spans="13:19" x14ac:dyDescent="0.25">
      <c r="M9495" s="8"/>
      <c r="N9495" s="124"/>
      <c r="O9495" s="124"/>
      <c r="P9495" s="124"/>
      <c r="Q9495" s="124"/>
      <c r="R9495" s="124"/>
      <c r="S9495" s="124"/>
    </row>
    <row r="9496" spans="13:19" x14ac:dyDescent="0.25">
      <c r="M9496" s="8"/>
      <c r="N9496" s="124"/>
      <c r="O9496" s="124"/>
      <c r="P9496" s="124"/>
      <c r="Q9496" s="124"/>
      <c r="R9496" s="124"/>
      <c r="S9496" s="124"/>
    </row>
    <row r="9497" spans="13:19" x14ac:dyDescent="0.25">
      <c r="M9497" s="8"/>
      <c r="N9497" s="124"/>
      <c r="O9497" s="124"/>
      <c r="P9497" s="124"/>
      <c r="Q9497" s="124"/>
      <c r="R9497" s="124"/>
      <c r="S9497" s="124"/>
    </row>
    <row r="9498" spans="13:19" x14ac:dyDescent="0.25">
      <c r="M9498" s="8"/>
      <c r="N9498" s="124"/>
      <c r="O9498" s="124"/>
      <c r="P9498" s="124"/>
      <c r="Q9498" s="124"/>
      <c r="R9498" s="124"/>
      <c r="S9498" s="124"/>
    </row>
    <row r="9499" spans="13:19" x14ac:dyDescent="0.25">
      <c r="M9499" s="8"/>
      <c r="N9499" s="124"/>
      <c r="O9499" s="124"/>
      <c r="P9499" s="124"/>
      <c r="Q9499" s="124"/>
      <c r="R9499" s="124"/>
      <c r="S9499" s="124"/>
    </row>
    <row r="9500" spans="13:19" x14ac:dyDescent="0.25">
      <c r="M9500" s="8"/>
      <c r="N9500" s="124"/>
      <c r="O9500" s="124"/>
      <c r="P9500" s="124"/>
      <c r="Q9500" s="124"/>
      <c r="R9500" s="124"/>
      <c r="S9500" s="124"/>
    </row>
    <row r="9501" spans="13:19" x14ac:dyDescent="0.25">
      <c r="M9501" s="8"/>
      <c r="N9501" s="124"/>
      <c r="O9501" s="124"/>
      <c r="P9501" s="124"/>
      <c r="Q9501" s="124"/>
      <c r="R9501" s="124"/>
      <c r="S9501" s="124"/>
    </row>
    <row r="9502" spans="13:19" x14ac:dyDescent="0.25">
      <c r="M9502" s="8"/>
      <c r="N9502" s="124"/>
      <c r="O9502" s="124"/>
      <c r="P9502" s="124"/>
      <c r="Q9502" s="124"/>
      <c r="R9502" s="124"/>
      <c r="S9502" s="124"/>
    </row>
    <row r="9503" spans="13:19" x14ac:dyDescent="0.25">
      <c r="M9503" s="8"/>
      <c r="N9503" s="124"/>
      <c r="O9503" s="124"/>
      <c r="P9503" s="124"/>
      <c r="Q9503" s="124"/>
      <c r="R9503" s="124"/>
      <c r="S9503" s="124"/>
    </row>
    <row r="9504" spans="13:19" x14ac:dyDescent="0.25">
      <c r="M9504" s="8"/>
      <c r="N9504" s="124"/>
      <c r="O9504" s="124"/>
      <c r="P9504" s="124"/>
      <c r="Q9504" s="124"/>
      <c r="R9504" s="124"/>
      <c r="S9504" s="124"/>
    </row>
    <row r="9505" spans="13:19" x14ac:dyDescent="0.25">
      <c r="M9505" s="8"/>
      <c r="N9505" s="124"/>
      <c r="O9505" s="124"/>
      <c r="P9505" s="124"/>
      <c r="Q9505" s="124"/>
      <c r="R9505" s="124"/>
      <c r="S9505" s="124"/>
    </row>
    <row r="9506" spans="13:19" x14ac:dyDescent="0.25">
      <c r="M9506" s="8"/>
      <c r="N9506" s="124"/>
      <c r="O9506" s="124"/>
      <c r="P9506" s="124"/>
      <c r="Q9506" s="124"/>
      <c r="R9506" s="124"/>
      <c r="S9506" s="124"/>
    </row>
    <row r="9507" spans="13:19" x14ac:dyDescent="0.25">
      <c r="M9507" s="8"/>
      <c r="N9507" s="124"/>
      <c r="O9507" s="124"/>
      <c r="P9507" s="124"/>
      <c r="Q9507" s="124"/>
      <c r="R9507" s="124"/>
      <c r="S9507" s="124"/>
    </row>
    <row r="9508" spans="13:19" x14ac:dyDescent="0.25">
      <c r="M9508" s="8"/>
      <c r="N9508" s="124"/>
      <c r="O9508" s="124"/>
      <c r="P9508" s="124"/>
      <c r="Q9508" s="124"/>
      <c r="R9508" s="124"/>
      <c r="S9508" s="124"/>
    </row>
    <row r="9509" spans="13:19" x14ac:dyDescent="0.25">
      <c r="M9509" s="8"/>
      <c r="N9509" s="124"/>
      <c r="O9509" s="124"/>
      <c r="P9509" s="124"/>
      <c r="Q9509" s="124"/>
      <c r="R9509" s="124"/>
      <c r="S9509" s="124"/>
    </row>
    <row r="9510" spans="13:19" x14ac:dyDescent="0.25">
      <c r="M9510" s="8"/>
      <c r="N9510" s="124"/>
      <c r="O9510" s="124"/>
      <c r="P9510" s="124"/>
      <c r="Q9510" s="124"/>
      <c r="R9510" s="124"/>
      <c r="S9510" s="124"/>
    </row>
    <row r="9511" spans="13:19" x14ac:dyDescent="0.25">
      <c r="M9511" s="8"/>
      <c r="N9511" s="124"/>
      <c r="O9511" s="124"/>
      <c r="P9511" s="124"/>
      <c r="Q9511" s="124"/>
      <c r="R9511" s="124"/>
      <c r="S9511" s="124"/>
    </row>
    <row r="9512" spans="13:19" x14ac:dyDescent="0.25">
      <c r="M9512" s="8"/>
      <c r="N9512" s="124"/>
      <c r="O9512" s="124"/>
      <c r="P9512" s="124"/>
      <c r="Q9512" s="124"/>
      <c r="R9512" s="124"/>
      <c r="S9512" s="124"/>
    </row>
    <row r="9513" spans="13:19" x14ac:dyDescent="0.25">
      <c r="M9513" s="8"/>
      <c r="N9513" s="124"/>
      <c r="O9513" s="124"/>
      <c r="P9513" s="124"/>
      <c r="Q9513" s="124"/>
      <c r="R9513" s="124"/>
      <c r="S9513" s="124"/>
    </row>
    <row r="9514" spans="13:19" x14ac:dyDescent="0.25">
      <c r="M9514" s="8"/>
      <c r="N9514" s="124"/>
      <c r="O9514" s="124"/>
      <c r="P9514" s="124"/>
      <c r="Q9514" s="124"/>
      <c r="R9514" s="124"/>
      <c r="S9514" s="124"/>
    </row>
    <row r="9515" spans="13:19" x14ac:dyDescent="0.25">
      <c r="M9515" s="8"/>
      <c r="N9515" s="124"/>
      <c r="O9515" s="124"/>
      <c r="P9515" s="124"/>
      <c r="Q9515" s="124"/>
      <c r="R9515" s="124"/>
      <c r="S9515" s="124"/>
    </row>
    <row r="9516" spans="13:19" x14ac:dyDescent="0.25">
      <c r="M9516" s="8"/>
      <c r="N9516" s="124"/>
      <c r="O9516" s="124"/>
      <c r="P9516" s="124"/>
      <c r="Q9516" s="124"/>
      <c r="R9516" s="124"/>
      <c r="S9516" s="124"/>
    </row>
    <row r="9517" spans="13:19" x14ac:dyDescent="0.25">
      <c r="M9517" s="8"/>
      <c r="N9517" s="124"/>
      <c r="O9517" s="124"/>
      <c r="P9517" s="124"/>
      <c r="Q9517" s="124"/>
      <c r="R9517" s="124"/>
      <c r="S9517" s="124"/>
    </row>
    <row r="9518" spans="13:19" x14ac:dyDescent="0.25">
      <c r="M9518" s="8"/>
      <c r="N9518" s="124"/>
      <c r="O9518" s="124"/>
      <c r="P9518" s="124"/>
      <c r="Q9518" s="124"/>
      <c r="R9518" s="124"/>
      <c r="S9518" s="124"/>
    </row>
    <row r="9519" spans="13:19" x14ac:dyDescent="0.25">
      <c r="M9519" s="8"/>
      <c r="N9519" s="124"/>
      <c r="O9519" s="124"/>
      <c r="P9519" s="124"/>
      <c r="Q9519" s="124"/>
      <c r="R9519" s="124"/>
      <c r="S9519" s="124"/>
    </row>
    <row r="9520" spans="13:19" x14ac:dyDescent="0.25">
      <c r="M9520" s="8"/>
      <c r="N9520" s="124"/>
      <c r="O9520" s="124"/>
      <c r="P9520" s="124"/>
      <c r="Q9520" s="124"/>
      <c r="R9520" s="124"/>
      <c r="S9520" s="124"/>
    </row>
    <row r="9521" spans="13:19" x14ac:dyDescent="0.25">
      <c r="M9521" s="8"/>
      <c r="N9521" s="124"/>
      <c r="O9521" s="124"/>
      <c r="P9521" s="124"/>
      <c r="Q9521" s="124"/>
      <c r="R9521" s="124"/>
      <c r="S9521" s="124"/>
    </row>
    <row r="9522" spans="13:19" x14ac:dyDescent="0.25">
      <c r="M9522" s="8"/>
      <c r="N9522" s="124"/>
      <c r="O9522" s="124"/>
      <c r="P9522" s="124"/>
      <c r="Q9522" s="124"/>
      <c r="R9522" s="124"/>
      <c r="S9522" s="124"/>
    </row>
    <row r="9523" spans="13:19" x14ac:dyDescent="0.25">
      <c r="M9523" s="8"/>
      <c r="N9523" s="124"/>
      <c r="O9523" s="124"/>
      <c r="P9523" s="124"/>
      <c r="Q9523" s="124"/>
      <c r="R9523" s="124"/>
      <c r="S9523" s="124"/>
    </row>
    <row r="9524" spans="13:19" x14ac:dyDescent="0.25">
      <c r="M9524" s="8"/>
      <c r="N9524" s="124"/>
      <c r="O9524" s="124"/>
      <c r="P9524" s="124"/>
      <c r="Q9524" s="124"/>
      <c r="R9524" s="124"/>
      <c r="S9524" s="124"/>
    </row>
    <row r="9525" spans="13:19" x14ac:dyDescent="0.25">
      <c r="M9525" s="8"/>
      <c r="N9525" s="124"/>
      <c r="O9525" s="124"/>
      <c r="P9525" s="124"/>
      <c r="Q9525" s="124"/>
      <c r="R9525" s="124"/>
      <c r="S9525" s="124"/>
    </row>
    <row r="9526" spans="13:19" x14ac:dyDescent="0.25">
      <c r="M9526" s="8"/>
      <c r="N9526" s="124"/>
      <c r="O9526" s="124"/>
      <c r="P9526" s="124"/>
      <c r="Q9526" s="124"/>
      <c r="R9526" s="124"/>
      <c r="S9526" s="124"/>
    </row>
    <row r="9527" spans="13:19" x14ac:dyDescent="0.25">
      <c r="M9527" s="8"/>
      <c r="N9527" s="124"/>
      <c r="O9527" s="124"/>
      <c r="P9527" s="124"/>
      <c r="Q9527" s="124"/>
      <c r="R9527" s="124"/>
      <c r="S9527" s="124"/>
    </row>
    <row r="9528" spans="13:19" x14ac:dyDescent="0.25">
      <c r="M9528" s="8"/>
      <c r="N9528" s="124"/>
      <c r="O9528" s="124"/>
      <c r="P9528" s="124"/>
      <c r="Q9528" s="124"/>
      <c r="R9528" s="124"/>
      <c r="S9528" s="124"/>
    </row>
    <row r="9529" spans="13:19" x14ac:dyDescent="0.25">
      <c r="M9529" s="8"/>
      <c r="N9529" s="124"/>
      <c r="O9529" s="124"/>
      <c r="P9529" s="124"/>
      <c r="Q9529" s="124"/>
      <c r="R9529" s="124"/>
      <c r="S9529" s="124"/>
    </row>
    <row r="9530" spans="13:19" x14ac:dyDescent="0.25">
      <c r="M9530" s="8"/>
      <c r="N9530" s="124"/>
      <c r="O9530" s="124"/>
      <c r="P9530" s="124"/>
      <c r="Q9530" s="124"/>
      <c r="R9530" s="124"/>
      <c r="S9530" s="124"/>
    </row>
    <row r="9531" spans="13:19" x14ac:dyDescent="0.25">
      <c r="M9531" s="8"/>
      <c r="N9531" s="124"/>
      <c r="O9531" s="124"/>
      <c r="P9531" s="124"/>
      <c r="Q9531" s="124"/>
      <c r="R9531" s="124"/>
      <c r="S9531" s="124"/>
    </row>
    <row r="9532" spans="13:19" x14ac:dyDescent="0.25">
      <c r="M9532" s="8"/>
      <c r="N9532" s="124"/>
      <c r="O9532" s="124"/>
      <c r="P9532" s="124"/>
      <c r="Q9532" s="124"/>
      <c r="R9532" s="124"/>
      <c r="S9532" s="124"/>
    </row>
    <row r="9533" spans="13:19" x14ac:dyDescent="0.25">
      <c r="M9533" s="8"/>
      <c r="N9533" s="124"/>
      <c r="O9533" s="124"/>
      <c r="P9533" s="124"/>
      <c r="Q9533" s="124"/>
      <c r="R9533" s="124"/>
      <c r="S9533" s="124"/>
    </row>
    <row r="9534" spans="13:19" x14ac:dyDescent="0.25">
      <c r="M9534" s="8"/>
      <c r="N9534" s="124"/>
      <c r="O9534" s="124"/>
      <c r="P9534" s="124"/>
      <c r="Q9534" s="124"/>
      <c r="R9534" s="124"/>
      <c r="S9534" s="124"/>
    </row>
    <row r="9535" spans="13:19" x14ac:dyDescent="0.25">
      <c r="M9535" s="8"/>
      <c r="N9535" s="124"/>
      <c r="O9535" s="124"/>
      <c r="P9535" s="124"/>
      <c r="Q9535" s="124"/>
      <c r="R9535" s="124"/>
      <c r="S9535" s="124"/>
    </row>
    <row r="9536" spans="13:19" x14ac:dyDescent="0.25">
      <c r="M9536" s="8"/>
      <c r="N9536" s="124"/>
      <c r="O9536" s="124"/>
      <c r="P9536" s="124"/>
      <c r="Q9536" s="124"/>
      <c r="R9536" s="124"/>
      <c r="S9536" s="124"/>
    </row>
    <row r="9537" spans="13:19" x14ac:dyDescent="0.25">
      <c r="M9537" s="8"/>
      <c r="N9537" s="124"/>
      <c r="O9537" s="124"/>
      <c r="P9537" s="124"/>
      <c r="Q9537" s="124"/>
      <c r="R9537" s="124"/>
      <c r="S9537" s="124"/>
    </row>
    <row r="9538" spans="13:19" x14ac:dyDescent="0.25">
      <c r="M9538" s="8"/>
      <c r="N9538" s="124"/>
      <c r="O9538" s="124"/>
      <c r="P9538" s="124"/>
      <c r="Q9538" s="124"/>
      <c r="R9538" s="124"/>
      <c r="S9538" s="124"/>
    </row>
    <row r="9539" spans="13:19" x14ac:dyDescent="0.25">
      <c r="M9539" s="8"/>
      <c r="N9539" s="124"/>
      <c r="O9539" s="124"/>
      <c r="P9539" s="124"/>
      <c r="Q9539" s="124"/>
      <c r="R9539" s="124"/>
      <c r="S9539" s="124"/>
    </row>
    <row r="9540" spans="13:19" x14ac:dyDescent="0.25">
      <c r="M9540" s="8"/>
      <c r="N9540" s="124"/>
      <c r="O9540" s="124"/>
      <c r="P9540" s="124"/>
      <c r="Q9540" s="124"/>
      <c r="R9540" s="124"/>
      <c r="S9540" s="124"/>
    </row>
    <row r="9541" spans="13:19" x14ac:dyDescent="0.25">
      <c r="M9541" s="8"/>
      <c r="N9541" s="124"/>
      <c r="O9541" s="124"/>
      <c r="P9541" s="124"/>
      <c r="Q9541" s="124"/>
      <c r="R9541" s="124"/>
      <c r="S9541" s="124"/>
    </row>
    <row r="9542" spans="13:19" x14ac:dyDescent="0.25">
      <c r="M9542" s="8"/>
      <c r="N9542" s="124"/>
      <c r="O9542" s="124"/>
      <c r="P9542" s="124"/>
      <c r="Q9542" s="124"/>
      <c r="R9542" s="124"/>
      <c r="S9542" s="124"/>
    </row>
    <row r="9543" spans="13:19" x14ac:dyDescent="0.25">
      <c r="M9543" s="8"/>
      <c r="N9543" s="124"/>
      <c r="O9543" s="124"/>
      <c r="P9543" s="124"/>
      <c r="Q9543" s="124"/>
      <c r="R9543" s="124"/>
      <c r="S9543" s="124"/>
    </row>
    <row r="9544" spans="13:19" x14ac:dyDescent="0.25">
      <c r="M9544" s="8"/>
      <c r="N9544" s="124"/>
      <c r="O9544" s="124"/>
      <c r="P9544" s="124"/>
      <c r="Q9544" s="124"/>
      <c r="R9544" s="124"/>
      <c r="S9544" s="124"/>
    </row>
    <row r="9545" spans="13:19" x14ac:dyDescent="0.25">
      <c r="M9545" s="8"/>
      <c r="N9545" s="124"/>
      <c r="O9545" s="124"/>
      <c r="P9545" s="124"/>
      <c r="Q9545" s="124"/>
      <c r="R9545" s="124"/>
      <c r="S9545" s="124"/>
    </row>
    <row r="9546" spans="13:19" x14ac:dyDescent="0.25">
      <c r="M9546" s="8"/>
      <c r="N9546" s="124"/>
      <c r="O9546" s="124"/>
      <c r="P9546" s="124"/>
      <c r="Q9546" s="124"/>
      <c r="R9546" s="124"/>
      <c r="S9546" s="124"/>
    </row>
    <row r="9547" spans="13:19" x14ac:dyDescent="0.25">
      <c r="M9547" s="8"/>
      <c r="N9547" s="124"/>
      <c r="O9547" s="124"/>
      <c r="P9547" s="124"/>
      <c r="Q9547" s="124"/>
      <c r="R9547" s="124"/>
      <c r="S9547" s="124"/>
    </row>
    <row r="9548" spans="13:19" x14ac:dyDescent="0.25">
      <c r="M9548" s="8"/>
      <c r="N9548" s="124"/>
      <c r="O9548" s="124"/>
      <c r="P9548" s="124"/>
      <c r="Q9548" s="124"/>
      <c r="R9548" s="124"/>
      <c r="S9548" s="124"/>
    </row>
    <row r="9549" spans="13:19" x14ac:dyDescent="0.25">
      <c r="M9549" s="8"/>
      <c r="N9549" s="124"/>
      <c r="O9549" s="124"/>
      <c r="P9549" s="124"/>
      <c r="Q9549" s="124"/>
      <c r="R9549" s="124"/>
      <c r="S9549" s="124"/>
    </row>
    <row r="9550" spans="13:19" x14ac:dyDescent="0.25">
      <c r="M9550" s="8"/>
      <c r="N9550" s="124"/>
      <c r="O9550" s="124"/>
      <c r="P9550" s="124"/>
      <c r="Q9550" s="124"/>
      <c r="R9550" s="124"/>
      <c r="S9550" s="124"/>
    </row>
    <row r="9551" spans="13:19" x14ac:dyDescent="0.25">
      <c r="M9551" s="8"/>
      <c r="N9551" s="124"/>
      <c r="O9551" s="124"/>
      <c r="P9551" s="124"/>
      <c r="Q9551" s="124"/>
      <c r="R9551" s="124"/>
      <c r="S9551" s="124"/>
    </row>
    <row r="9552" spans="13:19" x14ac:dyDescent="0.25">
      <c r="M9552" s="8"/>
      <c r="N9552" s="124"/>
      <c r="O9552" s="124"/>
      <c r="P9552" s="124"/>
      <c r="Q9552" s="124"/>
      <c r="R9552" s="124"/>
      <c r="S9552" s="124"/>
    </row>
    <row r="9553" spans="13:19" x14ac:dyDescent="0.25">
      <c r="M9553" s="8"/>
      <c r="N9553" s="124"/>
      <c r="O9553" s="124"/>
      <c r="P9553" s="124"/>
      <c r="Q9553" s="124"/>
      <c r="R9553" s="124"/>
      <c r="S9553" s="124"/>
    </row>
    <row r="9554" spans="13:19" x14ac:dyDescent="0.25">
      <c r="M9554" s="8"/>
      <c r="N9554" s="124"/>
      <c r="O9554" s="124"/>
      <c r="P9554" s="124"/>
      <c r="Q9554" s="124"/>
      <c r="R9554" s="124"/>
      <c r="S9554" s="124"/>
    </row>
    <row r="9555" spans="13:19" x14ac:dyDescent="0.25">
      <c r="M9555" s="8"/>
      <c r="N9555" s="124"/>
      <c r="O9555" s="124"/>
      <c r="P9555" s="124"/>
      <c r="Q9555" s="124"/>
      <c r="R9555" s="124"/>
      <c r="S9555" s="124"/>
    </row>
    <row r="9556" spans="13:19" x14ac:dyDescent="0.25">
      <c r="M9556" s="8"/>
      <c r="N9556" s="124"/>
      <c r="O9556" s="124"/>
      <c r="P9556" s="124"/>
      <c r="Q9556" s="124"/>
      <c r="R9556" s="124"/>
      <c r="S9556" s="124"/>
    </row>
    <row r="9557" spans="13:19" x14ac:dyDescent="0.25">
      <c r="M9557" s="8"/>
      <c r="N9557" s="124"/>
      <c r="O9557" s="124"/>
      <c r="P9557" s="124"/>
      <c r="Q9557" s="124"/>
      <c r="R9557" s="124"/>
      <c r="S9557" s="124"/>
    </row>
    <row r="9558" spans="13:19" x14ac:dyDescent="0.25">
      <c r="M9558" s="8"/>
      <c r="N9558" s="124"/>
      <c r="O9558" s="124"/>
      <c r="P9558" s="124"/>
      <c r="Q9558" s="124"/>
      <c r="R9558" s="124"/>
      <c r="S9558" s="124"/>
    </row>
    <row r="9559" spans="13:19" x14ac:dyDescent="0.25">
      <c r="M9559" s="8"/>
      <c r="N9559" s="124"/>
      <c r="O9559" s="124"/>
      <c r="P9559" s="124"/>
      <c r="Q9559" s="124"/>
      <c r="R9559" s="124"/>
      <c r="S9559" s="124"/>
    </row>
    <row r="9560" spans="13:19" x14ac:dyDescent="0.25">
      <c r="M9560" s="8"/>
      <c r="N9560" s="124"/>
      <c r="O9560" s="124"/>
      <c r="P9560" s="124"/>
      <c r="Q9560" s="124"/>
      <c r="R9560" s="124"/>
      <c r="S9560" s="124"/>
    </row>
    <row r="9561" spans="13:19" x14ac:dyDescent="0.25">
      <c r="M9561" s="8"/>
      <c r="N9561" s="124"/>
      <c r="O9561" s="124"/>
      <c r="P9561" s="124"/>
      <c r="Q9561" s="124"/>
      <c r="R9561" s="124"/>
      <c r="S9561" s="124"/>
    </row>
    <row r="9562" spans="13:19" x14ac:dyDescent="0.25">
      <c r="M9562" s="8"/>
      <c r="N9562" s="124"/>
      <c r="O9562" s="124"/>
      <c r="P9562" s="124"/>
      <c r="Q9562" s="124"/>
      <c r="R9562" s="124"/>
      <c r="S9562" s="124"/>
    </row>
    <row r="9563" spans="13:19" x14ac:dyDescent="0.25">
      <c r="M9563" s="8"/>
      <c r="N9563" s="124"/>
      <c r="O9563" s="124"/>
      <c r="P9563" s="124"/>
      <c r="Q9563" s="124"/>
      <c r="R9563" s="124"/>
      <c r="S9563" s="124"/>
    </row>
    <row r="9564" spans="13:19" x14ac:dyDescent="0.25">
      <c r="M9564" s="8"/>
      <c r="N9564" s="124"/>
      <c r="O9564" s="124"/>
      <c r="P9564" s="124"/>
      <c r="Q9564" s="124"/>
      <c r="R9564" s="124"/>
      <c r="S9564" s="124"/>
    </row>
    <row r="9565" spans="13:19" x14ac:dyDescent="0.25">
      <c r="M9565" s="8"/>
      <c r="N9565" s="124"/>
      <c r="O9565" s="124"/>
      <c r="P9565" s="124"/>
      <c r="Q9565" s="124"/>
      <c r="R9565" s="124"/>
      <c r="S9565" s="124"/>
    </row>
    <row r="9566" spans="13:19" x14ac:dyDescent="0.25">
      <c r="M9566" s="8"/>
      <c r="N9566" s="124"/>
      <c r="O9566" s="124"/>
      <c r="P9566" s="124"/>
      <c r="Q9566" s="124"/>
      <c r="R9566" s="124"/>
      <c r="S9566" s="124"/>
    </row>
    <row r="9567" spans="13:19" x14ac:dyDescent="0.25">
      <c r="M9567" s="8"/>
      <c r="N9567" s="124"/>
      <c r="O9567" s="124"/>
      <c r="P9567" s="124"/>
      <c r="Q9567" s="124"/>
      <c r="R9567" s="124"/>
      <c r="S9567" s="124"/>
    </row>
    <row r="9568" spans="13:19" x14ac:dyDescent="0.25">
      <c r="M9568" s="8"/>
      <c r="N9568" s="124"/>
      <c r="O9568" s="124"/>
      <c r="P9568" s="124"/>
      <c r="Q9568" s="124"/>
      <c r="R9568" s="124"/>
      <c r="S9568" s="124"/>
    </row>
    <row r="9569" spans="13:19" x14ac:dyDescent="0.25">
      <c r="M9569" s="8"/>
      <c r="N9569" s="124"/>
      <c r="O9569" s="124"/>
      <c r="P9569" s="124"/>
      <c r="Q9569" s="124"/>
      <c r="R9569" s="124"/>
      <c r="S9569" s="124"/>
    </row>
    <row r="9570" spans="13:19" x14ac:dyDescent="0.25">
      <c r="M9570" s="8"/>
      <c r="N9570" s="124"/>
      <c r="O9570" s="124"/>
      <c r="P9570" s="124"/>
      <c r="Q9570" s="124"/>
      <c r="R9570" s="124"/>
      <c r="S9570" s="124"/>
    </row>
    <row r="9571" spans="13:19" x14ac:dyDescent="0.25">
      <c r="M9571" s="8"/>
      <c r="N9571" s="124"/>
      <c r="O9571" s="124"/>
      <c r="P9571" s="124"/>
      <c r="Q9571" s="124"/>
      <c r="R9571" s="124"/>
      <c r="S9571" s="124"/>
    </row>
    <row r="9572" spans="13:19" x14ac:dyDescent="0.25">
      <c r="M9572" s="8"/>
      <c r="N9572" s="124"/>
      <c r="O9572" s="124"/>
      <c r="P9572" s="124"/>
      <c r="Q9572" s="124"/>
      <c r="R9572" s="124"/>
      <c r="S9572" s="124"/>
    </row>
    <row r="9573" spans="13:19" x14ac:dyDescent="0.25">
      <c r="M9573" s="8"/>
      <c r="N9573" s="124"/>
      <c r="O9573" s="124"/>
      <c r="P9573" s="124"/>
      <c r="Q9573" s="124"/>
      <c r="R9573" s="124"/>
      <c r="S9573" s="124"/>
    </row>
    <row r="9574" spans="13:19" x14ac:dyDescent="0.25">
      <c r="M9574" s="8"/>
      <c r="N9574" s="124"/>
      <c r="O9574" s="124"/>
      <c r="P9574" s="124"/>
      <c r="Q9574" s="124"/>
      <c r="R9574" s="124"/>
      <c r="S9574" s="124"/>
    </row>
    <row r="9575" spans="13:19" x14ac:dyDescent="0.25">
      <c r="M9575" s="8"/>
      <c r="N9575" s="124"/>
      <c r="O9575" s="124"/>
      <c r="P9575" s="124"/>
      <c r="Q9575" s="124"/>
      <c r="R9575" s="124"/>
      <c r="S9575" s="124"/>
    </row>
    <row r="9576" spans="13:19" x14ac:dyDescent="0.25">
      <c r="M9576" s="8"/>
      <c r="N9576" s="124"/>
      <c r="O9576" s="124"/>
      <c r="P9576" s="124"/>
      <c r="Q9576" s="124"/>
      <c r="R9576" s="124"/>
      <c r="S9576" s="124"/>
    </row>
    <row r="9577" spans="13:19" x14ac:dyDescent="0.25">
      <c r="M9577" s="8"/>
      <c r="N9577" s="124"/>
      <c r="O9577" s="124"/>
      <c r="P9577" s="124"/>
      <c r="Q9577" s="124"/>
      <c r="R9577" s="124"/>
      <c r="S9577" s="124"/>
    </row>
    <row r="9578" spans="13:19" x14ac:dyDescent="0.25">
      <c r="M9578" s="8"/>
      <c r="N9578" s="124"/>
      <c r="O9578" s="124"/>
      <c r="P9578" s="124"/>
      <c r="Q9578" s="124"/>
      <c r="R9578" s="124"/>
      <c r="S9578" s="124"/>
    </row>
    <row r="9579" spans="13:19" x14ac:dyDescent="0.25">
      <c r="M9579" s="8"/>
      <c r="N9579" s="124"/>
      <c r="O9579" s="124"/>
      <c r="P9579" s="124"/>
      <c r="Q9579" s="124"/>
      <c r="R9579" s="124"/>
      <c r="S9579" s="124"/>
    </row>
    <row r="9580" spans="13:19" x14ac:dyDescent="0.25">
      <c r="M9580" s="8"/>
      <c r="N9580" s="124"/>
      <c r="O9580" s="124"/>
      <c r="P9580" s="124"/>
      <c r="Q9580" s="124"/>
      <c r="R9580" s="124"/>
      <c r="S9580" s="124"/>
    </row>
    <row r="9581" spans="13:19" x14ac:dyDescent="0.25">
      <c r="M9581" s="8"/>
      <c r="N9581" s="124"/>
      <c r="O9581" s="124"/>
      <c r="P9581" s="124"/>
      <c r="Q9581" s="124"/>
      <c r="R9581" s="124"/>
      <c r="S9581" s="124"/>
    </row>
    <row r="9582" spans="13:19" x14ac:dyDescent="0.25">
      <c r="M9582" s="8"/>
      <c r="N9582" s="124"/>
      <c r="O9582" s="124"/>
      <c r="P9582" s="124"/>
      <c r="Q9582" s="124"/>
      <c r="R9582" s="124"/>
      <c r="S9582" s="124"/>
    </row>
    <row r="9583" spans="13:19" x14ac:dyDescent="0.25">
      <c r="M9583" s="8"/>
      <c r="N9583" s="124"/>
      <c r="O9583" s="124"/>
      <c r="P9583" s="124"/>
      <c r="Q9583" s="124"/>
      <c r="R9583" s="124"/>
      <c r="S9583" s="124"/>
    </row>
    <row r="9584" spans="13:19" x14ac:dyDescent="0.25">
      <c r="M9584" s="8"/>
      <c r="N9584" s="124"/>
      <c r="O9584" s="124"/>
      <c r="P9584" s="124"/>
      <c r="Q9584" s="124"/>
      <c r="R9584" s="124"/>
      <c r="S9584" s="124"/>
    </row>
    <row r="9585" spans="13:19" x14ac:dyDescent="0.25">
      <c r="M9585" s="8"/>
      <c r="N9585" s="124"/>
      <c r="O9585" s="124"/>
      <c r="P9585" s="124"/>
      <c r="Q9585" s="124"/>
      <c r="R9585" s="124"/>
      <c r="S9585" s="124"/>
    </row>
    <row r="9586" spans="13:19" x14ac:dyDescent="0.25">
      <c r="M9586" s="8"/>
      <c r="N9586" s="124"/>
      <c r="O9586" s="124"/>
      <c r="P9586" s="124"/>
      <c r="Q9586" s="124"/>
      <c r="R9586" s="124"/>
      <c r="S9586" s="124"/>
    </row>
    <row r="9587" spans="13:19" x14ac:dyDescent="0.25">
      <c r="M9587" s="8"/>
      <c r="N9587" s="124"/>
      <c r="O9587" s="124"/>
      <c r="P9587" s="124"/>
      <c r="Q9587" s="124"/>
      <c r="R9587" s="124"/>
      <c r="S9587" s="124"/>
    </row>
    <row r="9588" spans="13:19" x14ac:dyDescent="0.25">
      <c r="M9588" s="8"/>
      <c r="N9588" s="124"/>
      <c r="O9588" s="124"/>
      <c r="P9588" s="124"/>
      <c r="Q9588" s="124"/>
      <c r="R9588" s="124"/>
      <c r="S9588" s="124"/>
    </row>
    <row r="9589" spans="13:19" x14ac:dyDescent="0.25">
      <c r="M9589" s="8"/>
      <c r="N9589" s="124"/>
      <c r="O9589" s="124"/>
      <c r="P9589" s="124"/>
      <c r="Q9589" s="124"/>
      <c r="R9589" s="124"/>
      <c r="S9589" s="124"/>
    </row>
    <row r="9590" spans="13:19" x14ac:dyDescent="0.25">
      <c r="M9590" s="8"/>
      <c r="N9590" s="124"/>
      <c r="O9590" s="124"/>
      <c r="P9590" s="124"/>
      <c r="Q9590" s="124"/>
      <c r="R9590" s="124"/>
      <c r="S9590" s="124"/>
    </row>
    <row r="9591" spans="13:19" x14ac:dyDescent="0.25">
      <c r="M9591" s="8"/>
      <c r="N9591" s="124"/>
      <c r="O9591" s="124"/>
      <c r="P9591" s="124"/>
      <c r="Q9591" s="124"/>
      <c r="R9591" s="124"/>
      <c r="S9591" s="124"/>
    </row>
    <row r="9592" spans="13:19" x14ac:dyDescent="0.25">
      <c r="M9592" s="8"/>
      <c r="N9592" s="124"/>
      <c r="O9592" s="124"/>
      <c r="P9592" s="124"/>
      <c r="Q9592" s="124"/>
      <c r="R9592" s="124"/>
      <c r="S9592" s="124"/>
    </row>
    <row r="9593" spans="13:19" x14ac:dyDescent="0.25">
      <c r="M9593" s="8"/>
      <c r="N9593" s="124"/>
      <c r="O9593" s="124"/>
      <c r="P9593" s="124"/>
      <c r="Q9593" s="124"/>
      <c r="R9593" s="124"/>
      <c r="S9593" s="124"/>
    </row>
    <row r="9594" spans="13:19" x14ac:dyDescent="0.25">
      <c r="M9594" s="8"/>
      <c r="N9594" s="124"/>
      <c r="O9594" s="124"/>
      <c r="P9594" s="124"/>
      <c r="Q9594" s="124"/>
      <c r="R9594" s="124"/>
      <c r="S9594" s="124"/>
    </row>
    <row r="9595" spans="13:19" x14ac:dyDescent="0.25">
      <c r="M9595" s="8"/>
      <c r="N9595" s="124"/>
      <c r="O9595" s="124"/>
      <c r="P9595" s="124"/>
      <c r="Q9595" s="124"/>
      <c r="R9595" s="124"/>
      <c r="S9595" s="124"/>
    </row>
    <row r="9596" spans="13:19" x14ac:dyDescent="0.25">
      <c r="M9596" s="8"/>
      <c r="N9596" s="124"/>
      <c r="O9596" s="124"/>
      <c r="P9596" s="124"/>
      <c r="Q9596" s="124"/>
      <c r="R9596" s="124"/>
      <c r="S9596" s="124"/>
    </row>
    <row r="9597" spans="13:19" x14ac:dyDescent="0.25">
      <c r="M9597" s="8"/>
      <c r="N9597" s="124"/>
      <c r="O9597" s="124"/>
      <c r="P9597" s="124"/>
      <c r="Q9597" s="124"/>
      <c r="R9597" s="124"/>
      <c r="S9597" s="124"/>
    </row>
    <row r="9598" spans="13:19" x14ac:dyDescent="0.25">
      <c r="M9598" s="8"/>
      <c r="N9598" s="124"/>
      <c r="O9598" s="124"/>
      <c r="P9598" s="124"/>
      <c r="Q9598" s="124"/>
      <c r="R9598" s="124"/>
      <c r="S9598" s="124"/>
    </row>
    <row r="9599" spans="13:19" x14ac:dyDescent="0.25">
      <c r="M9599" s="8"/>
      <c r="N9599" s="124"/>
      <c r="O9599" s="124"/>
      <c r="P9599" s="124"/>
      <c r="Q9599" s="124"/>
      <c r="R9599" s="124"/>
      <c r="S9599" s="124"/>
    </row>
    <row r="9600" spans="13:19" x14ac:dyDescent="0.25">
      <c r="M9600" s="8"/>
      <c r="N9600" s="124"/>
      <c r="O9600" s="124"/>
      <c r="P9600" s="124"/>
      <c r="Q9600" s="124"/>
      <c r="R9600" s="124"/>
      <c r="S9600" s="124"/>
    </row>
    <row r="9601" spans="13:19" x14ac:dyDescent="0.25">
      <c r="M9601" s="8"/>
      <c r="N9601" s="124"/>
      <c r="O9601" s="124"/>
      <c r="P9601" s="124"/>
      <c r="Q9601" s="124"/>
      <c r="R9601" s="124"/>
      <c r="S9601" s="124"/>
    </row>
    <row r="9602" spans="13:19" x14ac:dyDescent="0.25">
      <c r="M9602" s="8"/>
      <c r="N9602" s="124"/>
      <c r="O9602" s="124"/>
      <c r="P9602" s="124"/>
      <c r="Q9602" s="124"/>
      <c r="R9602" s="124"/>
      <c r="S9602" s="124"/>
    </row>
    <row r="9603" spans="13:19" x14ac:dyDescent="0.25">
      <c r="M9603" s="8"/>
      <c r="N9603" s="124"/>
      <c r="O9603" s="124"/>
      <c r="P9603" s="124"/>
      <c r="Q9603" s="124"/>
      <c r="R9603" s="124"/>
      <c r="S9603" s="124"/>
    </row>
    <row r="9604" spans="13:19" x14ac:dyDescent="0.25">
      <c r="M9604" s="8"/>
      <c r="N9604" s="124"/>
      <c r="O9604" s="124"/>
      <c r="P9604" s="124"/>
      <c r="Q9604" s="124"/>
      <c r="R9604" s="124"/>
      <c r="S9604" s="124"/>
    </row>
    <row r="9605" spans="13:19" x14ac:dyDescent="0.25">
      <c r="M9605" s="8"/>
      <c r="N9605" s="124"/>
      <c r="O9605" s="124"/>
      <c r="P9605" s="124"/>
      <c r="Q9605" s="124"/>
      <c r="R9605" s="124"/>
      <c r="S9605" s="124"/>
    </row>
    <row r="9606" spans="13:19" x14ac:dyDescent="0.25">
      <c r="M9606" s="8"/>
      <c r="N9606" s="124"/>
      <c r="O9606" s="124"/>
      <c r="P9606" s="124"/>
      <c r="Q9606" s="124"/>
      <c r="R9606" s="124"/>
      <c r="S9606" s="124"/>
    </row>
    <row r="9607" spans="13:19" x14ac:dyDescent="0.25">
      <c r="M9607" s="8"/>
      <c r="N9607" s="124"/>
      <c r="O9607" s="124"/>
      <c r="P9607" s="124"/>
      <c r="Q9607" s="124"/>
      <c r="R9607" s="124"/>
      <c r="S9607" s="124"/>
    </row>
    <row r="9608" spans="13:19" x14ac:dyDescent="0.25">
      <c r="M9608" s="8"/>
      <c r="N9608" s="124"/>
      <c r="O9608" s="124"/>
      <c r="P9608" s="124"/>
      <c r="Q9608" s="124"/>
      <c r="R9608" s="124"/>
      <c r="S9608" s="124"/>
    </row>
    <row r="9609" spans="13:19" x14ac:dyDescent="0.25">
      <c r="M9609" s="8"/>
      <c r="N9609" s="124"/>
      <c r="O9609" s="124"/>
      <c r="P9609" s="124"/>
      <c r="Q9609" s="124"/>
      <c r="R9609" s="124"/>
      <c r="S9609" s="124"/>
    </row>
    <row r="9610" spans="13:19" x14ac:dyDescent="0.25">
      <c r="M9610" s="8"/>
      <c r="N9610" s="124"/>
      <c r="O9610" s="124"/>
      <c r="P9610" s="124"/>
      <c r="Q9610" s="124"/>
      <c r="R9610" s="124"/>
      <c r="S9610" s="124"/>
    </row>
    <row r="9611" spans="13:19" x14ac:dyDescent="0.25">
      <c r="M9611" s="8"/>
      <c r="N9611" s="124"/>
      <c r="O9611" s="124"/>
      <c r="P9611" s="124"/>
      <c r="Q9611" s="124"/>
      <c r="R9611" s="124"/>
      <c r="S9611" s="124"/>
    </row>
    <row r="9612" spans="13:19" x14ac:dyDescent="0.25">
      <c r="M9612" s="8"/>
      <c r="N9612" s="124"/>
      <c r="O9612" s="124"/>
      <c r="P9612" s="124"/>
      <c r="Q9612" s="124"/>
      <c r="R9612" s="124"/>
      <c r="S9612" s="124"/>
    </row>
    <row r="9613" spans="13:19" x14ac:dyDescent="0.25">
      <c r="M9613" s="8"/>
      <c r="N9613" s="124"/>
      <c r="O9613" s="124"/>
      <c r="P9613" s="124"/>
      <c r="Q9613" s="124"/>
      <c r="R9613" s="124"/>
      <c r="S9613" s="124"/>
    </row>
    <row r="9614" spans="13:19" x14ac:dyDescent="0.25">
      <c r="M9614" s="8"/>
      <c r="N9614" s="124"/>
      <c r="O9614" s="124"/>
      <c r="P9614" s="124"/>
      <c r="Q9614" s="124"/>
      <c r="R9614" s="124"/>
      <c r="S9614" s="124"/>
    </row>
    <row r="9615" spans="13:19" x14ac:dyDescent="0.25">
      <c r="M9615" s="8"/>
      <c r="N9615" s="124"/>
      <c r="O9615" s="124"/>
      <c r="P9615" s="124"/>
      <c r="Q9615" s="124"/>
      <c r="R9615" s="124"/>
      <c r="S9615" s="124"/>
    </row>
    <row r="9616" spans="13:19" x14ac:dyDescent="0.25">
      <c r="M9616" s="8"/>
      <c r="N9616" s="124"/>
      <c r="O9616" s="124"/>
      <c r="P9616" s="124"/>
      <c r="Q9616" s="124"/>
      <c r="R9616" s="124"/>
      <c r="S9616" s="124"/>
    </row>
    <row r="9617" spans="13:19" x14ac:dyDescent="0.25">
      <c r="M9617" s="8"/>
      <c r="N9617" s="124"/>
      <c r="O9617" s="124"/>
      <c r="P9617" s="124"/>
      <c r="Q9617" s="124"/>
      <c r="R9617" s="124"/>
      <c r="S9617" s="124"/>
    </row>
    <row r="9618" spans="13:19" x14ac:dyDescent="0.25">
      <c r="M9618" s="8"/>
      <c r="N9618" s="124"/>
      <c r="O9618" s="124"/>
      <c r="P9618" s="124"/>
      <c r="Q9618" s="124"/>
      <c r="R9618" s="124"/>
      <c r="S9618" s="124"/>
    </row>
    <row r="9619" spans="13:19" x14ac:dyDescent="0.25">
      <c r="M9619" s="8"/>
      <c r="N9619" s="124"/>
      <c r="O9619" s="124"/>
      <c r="P9619" s="124"/>
      <c r="Q9619" s="124"/>
      <c r="R9619" s="124"/>
      <c r="S9619" s="124"/>
    </row>
    <row r="9620" spans="13:19" x14ac:dyDescent="0.25">
      <c r="M9620" s="8"/>
      <c r="N9620" s="124"/>
      <c r="O9620" s="124"/>
      <c r="P9620" s="124"/>
      <c r="Q9620" s="124"/>
      <c r="R9620" s="124"/>
      <c r="S9620" s="124"/>
    </row>
    <row r="9621" spans="13:19" x14ac:dyDescent="0.25">
      <c r="M9621" s="8"/>
      <c r="N9621" s="124"/>
      <c r="O9621" s="124"/>
      <c r="P9621" s="124"/>
      <c r="Q9621" s="124"/>
      <c r="R9621" s="124"/>
      <c r="S9621" s="124"/>
    </row>
    <row r="9622" spans="13:19" x14ac:dyDescent="0.25">
      <c r="M9622" s="8"/>
      <c r="N9622" s="124"/>
      <c r="O9622" s="124"/>
      <c r="P9622" s="124"/>
      <c r="Q9622" s="124"/>
      <c r="R9622" s="124"/>
      <c r="S9622" s="124"/>
    </row>
    <row r="9623" spans="13:19" x14ac:dyDescent="0.25">
      <c r="M9623" s="8"/>
      <c r="N9623" s="124"/>
      <c r="O9623" s="124"/>
      <c r="P9623" s="124"/>
      <c r="Q9623" s="124"/>
      <c r="R9623" s="124"/>
      <c r="S9623" s="124"/>
    </row>
    <row r="9624" spans="13:19" x14ac:dyDescent="0.25">
      <c r="M9624" s="8"/>
      <c r="N9624" s="124"/>
      <c r="O9624" s="124"/>
      <c r="P9624" s="124"/>
      <c r="Q9624" s="124"/>
      <c r="R9624" s="124"/>
      <c r="S9624" s="124"/>
    </row>
    <row r="9625" spans="13:19" x14ac:dyDescent="0.25">
      <c r="M9625" s="8"/>
      <c r="N9625" s="124"/>
      <c r="O9625" s="124"/>
      <c r="P9625" s="124"/>
      <c r="Q9625" s="124"/>
      <c r="R9625" s="124"/>
      <c r="S9625" s="124"/>
    </row>
    <row r="9626" spans="13:19" x14ac:dyDescent="0.25">
      <c r="M9626" s="8"/>
      <c r="N9626" s="124"/>
      <c r="O9626" s="124"/>
      <c r="P9626" s="124"/>
      <c r="Q9626" s="124"/>
      <c r="R9626" s="124"/>
      <c r="S9626" s="124"/>
    </row>
    <row r="9627" spans="13:19" x14ac:dyDescent="0.25">
      <c r="M9627" s="8"/>
      <c r="N9627" s="124"/>
      <c r="O9627" s="124"/>
      <c r="P9627" s="124"/>
      <c r="Q9627" s="124"/>
      <c r="R9627" s="124"/>
      <c r="S9627" s="124"/>
    </row>
    <row r="9628" spans="13:19" x14ac:dyDescent="0.25">
      <c r="M9628" s="8"/>
      <c r="N9628" s="124"/>
      <c r="O9628" s="124"/>
      <c r="P9628" s="124"/>
      <c r="Q9628" s="124"/>
      <c r="R9628" s="124"/>
      <c r="S9628" s="124"/>
    </row>
    <row r="9629" spans="13:19" x14ac:dyDescent="0.25">
      <c r="M9629" s="8"/>
      <c r="N9629" s="124"/>
      <c r="O9629" s="124"/>
      <c r="P9629" s="124"/>
      <c r="Q9629" s="124"/>
      <c r="R9629" s="124"/>
      <c r="S9629" s="124"/>
    </row>
    <row r="9630" spans="13:19" x14ac:dyDescent="0.25">
      <c r="M9630" s="8"/>
      <c r="N9630" s="124"/>
      <c r="O9630" s="124"/>
      <c r="P9630" s="124"/>
      <c r="Q9630" s="124"/>
      <c r="R9630" s="124"/>
      <c r="S9630" s="124"/>
    </row>
    <row r="9631" spans="13:19" x14ac:dyDescent="0.25">
      <c r="M9631" s="8"/>
      <c r="N9631" s="124"/>
      <c r="O9631" s="124"/>
      <c r="P9631" s="124"/>
      <c r="Q9631" s="124"/>
      <c r="R9631" s="124"/>
      <c r="S9631" s="124"/>
    </row>
    <row r="9632" spans="13:19" x14ac:dyDescent="0.25">
      <c r="M9632" s="8"/>
      <c r="N9632" s="124"/>
      <c r="O9632" s="124"/>
      <c r="P9632" s="124"/>
      <c r="Q9632" s="124"/>
      <c r="R9632" s="124"/>
      <c r="S9632" s="124"/>
    </row>
    <row r="9633" spans="13:19" x14ac:dyDescent="0.25">
      <c r="M9633" s="8"/>
      <c r="N9633" s="124"/>
      <c r="O9633" s="124"/>
      <c r="P9633" s="124"/>
      <c r="Q9633" s="124"/>
      <c r="R9633" s="124"/>
      <c r="S9633" s="124"/>
    </row>
    <row r="9634" spans="13:19" x14ac:dyDescent="0.25">
      <c r="M9634" s="8"/>
      <c r="N9634" s="124"/>
      <c r="O9634" s="124"/>
      <c r="P9634" s="124"/>
      <c r="Q9634" s="124"/>
      <c r="R9634" s="124"/>
      <c r="S9634" s="124"/>
    </row>
    <row r="9635" spans="13:19" x14ac:dyDescent="0.25">
      <c r="M9635" s="8"/>
      <c r="N9635" s="124"/>
      <c r="O9635" s="124"/>
      <c r="P9635" s="124"/>
      <c r="Q9635" s="124"/>
      <c r="R9635" s="124"/>
      <c r="S9635" s="124"/>
    </row>
    <row r="9636" spans="13:19" x14ac:dyDescent="0.25">
      <c r="M9636" s="8"/>
      <c r="N9636" s="124"/>
      <c r="O9636" s="124"/>
      <c r="P9636" s="124"/>
      <c r="Q9636" s="124"/>
      <c r="R9636" s="124"/>
      <c r="S9636" s="124"/>
    </row>
    <row r="9637" spans="13:19" x14ac:dyDescent="0.25">
      <c r="M9637" s="8"/>
      <c r="N9637" s="124"/>
      <c r="O9637" s="124"/>
      <c r="P9637" s="124"/>
      <c r="Q9637" s="124"/>
      <c r="R9637" s="124"/>
      <c r="S9637" s="124"/>
    </row>
    <row r="9638" spans="13:19" x14ac:dyDescent="0.25">
      <c r="M9638" s="8"/>
      <c r="N9638" s="124"/>
      <c r="O9638" s="124"/>
      <c r="P9638" s="124"/>
      <c r="Q9638" s="124"/>
      <c r="R9638" s="124"/>
      <c r="S9638" s="124"/>
    </row>
    <row r="9639" spans="13:19" x14ac:dyDescent="0.25">
      <c r="M9639" s="8"/>
      <c r="N9639" s="124"/>
      <c r="O9639" s="124"/>
      <c r="P9639" s="124"/>
      <c r="Q9639" s="124"/>
      <c r="R9639" s="124"/>
      <c r="S9639" s="124"/>
    </row>
    <row r="9640" spans="13:19" x14ac:dyDescent="0.25">
      <c r="M9640" s="8"/>
      <c r="N9640" s="124"/>
      <c r="O9640" s="124"/>
      <c r="P9640" s="124"/>
      <c r="Q9640" s="124"/>
      <c r="R9640" s="124"/>
      <c r="S9640" s="124"/>
    </row>
    <row r="9641" spans="13:19" x14ac:dyDescent="0.25">
      <c r="M9641" s="8"/>
      <c r="N9641" s="124"/>
      <c r="O9641" s="124"/>
      <c r="P9641" s="124"/>
      <c r="Q9641" s="124"/>
      <c r="R9641" s="124"/>
      <c r="S9641" s="124"/>
    </row>
    <row r="9642" spans="13:19" x14ac:dyDescent="0.25">
      <c r="M9642" s="8"/>
      <c r="N9642" s="124"/>
      <c r="O9642" s="124"/>
      <c r="P9642" s="124"/>
      <c r="Q9642" s="124"/>
      <c r="R9642" s="124"/>
      <c r="S9642" s="124"/>
    </row>
    <row r="9643" spans="13:19" x14ac:dyDescent="0.25">
      <c r="M9643" s="8"/>
      <c r="N9643" s="124"/>
      <c r="O9643" s="124"/>
      <c r="P9643" s="124"/>
      <c r="Q9643" s="124"/>
      <c r="R9643" s="124"/>
      <c r="S9643" s="124"/>
    </row>
    <row r="9644" spans="13:19" x14ac:dyDescent="0.25">
      <c r="M9644" s="8"/>
      <c r="N9644" s="124"/>
      <c r="O9644" s="124"/>
      <c r="P9644" s="124"/>
      <c r="Q9644" s="124"/>
      <c r="R9644" s="124"/>
      <c r="S9644" s="124"/>
    </row>
    <row r="9645" spans="13:19" x14ac:dyDescent="0.25">
      <c r="M9645" s="8"/>
      <c r="N9645" s="124"/>
      <c r="O9645" s="124"/>
      <c r="P9645" s="124"/>
      <c r="Q9645" s="124"/>
      <c r="R9645" s="124"/>
      <c r="S9645" s="124"/>
    </row>
    <row r="9646" spans="13:19" x14ac:dyDescent="0.25">
      <c r="M9646" s="8"/>
      <c r="N9646" s="124"/>
      <c r="O9646" s="124"/>
      <c r="P9646" s="124"/>
      <c r="Q9646" s="124"/>
      <c r="R9646" s="124"/>
      <c r="S9646" s="124"/>
    </row>
    <row r="9647" spans="13:19" x14ac:dyDescent="0.25">
      <c r="M9647" s="8"/>
      <c r="N9647" s="124"/>
      <c r="O9647" s="124"/>
      <c r="P9647" s="124"/>
      <c r="Q9647" s="124"/>
      <c r="R9647" s="124"/>
      <c r="S9647" s="124"/>
    </row>
    <row r="9648" spans="13:19" x14ac:dyDescent="0.25">
      <c r="M9648" s="8"/>
      <c r="N9648" s="124"/>
      <c r="O9648" s="124"/>
      <c r="P9648" s="124"/>
      <c r="Q9648" s="124"/>
      <c r="R9648" s="124"/>
      <c r="S9648" s="124"/>
    </row>
    <row r="9649" spans="13:19" x14ac:dyDescent="0.25">
      <c r="M9649" s="8"/>
      <c r="N9649" s="124"/>
      <c r="O9649" s="124"/>
      <c r="P9649" s="124"/>
      <c r="Q9649" s="124"/>
      <c r="R9649" s="124"/>
      <c r="S9649" s="124"/>
    </row>
    <row r="9650" spans="13:19" x14ac:dyDescent="0.25">
      <c r="M9650" s="8"/>
      <c r="N9650" s="124"/>
      <c r="O9650" s="124"/>
      <c r="P9650" s="124"/>
      <c r="Q9650" s="124"/>
      <c r="R9650" s="124"/>
      <c r="S9650" s="124"/>
    </row>
    <row r="9651" spans="13:19" x14ac:dyDescent="0.25">
      <c r="M9651" s="8"/>
      <c r="N9651" s="124"/>
      <c r="O9651" s="124"/>
      <c r="P9651" s="124"/>
      <c r="Q9651" s="124"/>
      <c r="R9651" s="124"/>
      <c r="S9651" s="124"/>
    </row>
    <row r="9652" spans="13:19" x14ac:dyDescent="0.25">
      <c r="M9652" s="8"/>
      <c r="N9652" s="124"/>
      <c r="O9652" s="124"/>
      <c r="P9652" s="124"/>
      <c r="Q9652" s="124"/>
      <c r="R9652" s="124"/>
      <c r="S9652" s="124"/>
    </row>
    <row r="9653" spans="13:19" x14ac:dyDescent="0.25">
      <c r="M9653" s="8"/>
      <c r="N9653" s="124"/>
      <c r="O9653" s="124"/>
      <c r="P9653" s="124"/>
      <c r="Q9653" s="124"/>
      <c r="R9653" s="124"/>
      <c r="S9653" s="124"/>
    </row>
    <row r="9654" spans="13:19" x14ac:dyDescent="0.25">
      <c r="M9654" s="8"/>
      <c r="N9654" s="124"/>
      <c r="O9654" s="124"/>
      <c r="P9654" s="124"/>
      <c r="Q9654" s="124"/>
      <c r="R9654" s="124"/>
      <c r="S9654" s="124"/>
    </row>
    <row r="9655" spans="13:19" x14ac:dyDescent="0.25">
      <c r="M9655" s="8"/>
      <c r="N9655" s="124"/>
      <c r="O9655" s="124"/>
      <c r="P9655" s="124"/>
      <c r="Q9655" s="124"/>
      <c r="R9655" s="124"/>
      <c r="S9655" s="124"/>
    </row>
    <row r="9656" spans="13:19" x14ac:dyDescent="0.25">
      <c r="M9656" s="8"/>
      <c r="N9656" s="124"/>
      <c r="O9656" s="124"/>
      <c r="P9656" s="124"/>
      <c r="Q9656" s="124"/>
      <c r="R9656" s="124"/>
      <c r="S9656" s="124"/>
    </row>
    <row r="9657" spans="13:19" x14ac:dyDescent="0.25">
      <c r="M9657" s="8"/>
      <c r="N9657" s="124"/>
      <c r="O9657" s="124"/>
      <c r="P9657" s="124"/>
      <c r="Q9657" s="124"/>
      <c r="R9657" s="124"/>
      <c r="S9657" s="124"/>
    </row>
    <row r="9658" spans="13:19" x14ac:dyDescent="0.25">
      <c r="M9658" s="8"/>
      <c r="N9658" s="124"/>
      <c r="O9658" s="124"/>
      <c r="P9658" s="124"/>
      <c r="Q9658" s="124"/>
      <c r="R9658" s="124"/>
      <c r="S9658" s="124"/>
    </row>
    <row r="9659" spans="13:19" x14ac:dyDescent="0.25">
      <c r="M9659" s="8"/>
      <c r="N9659" s="124"/>
      <c r="O9659" s="124"/>
      <c r="P9659" s="124"/>
      <c r="Q9659" s="124"/>
      <c r="R9659" s="124"/>
      <c r="S9659" s="124"/>
    </row>
    <row r="9660" spans="13:19" x14ac:dyDescent="0.25">
      <c r="M9660" s="8"/>
      <c r="N9660" s="124"/>
      <c r="O9660" s="124"/>
      <c r="P9660" s="124"/>
      <c r="Q9660" s="124"/>
      <c r="R9660" s="124"/>
      <c r="S9660" s="124"/>
    </row>
    <row r="9661" spans="13:19" x14ac:dyDescent="0.25">
      <c r="M9661" s="8"/>
      <c r="N9661" s="124"/>
      <c r="O9661" s="124"/>
      <c r="P9661" s="124"/>
      <c r="Q9661" s="124"/>
      <c r="R9661" s="124"/>
      <c r="S9661" s="124"/>
    </row>
    <row r="9662" spans="13:19" x14ac:dyDescent="0.25">
      <c r="M9662" s="8"/>
      <c r="N9662" s="124"/>
      <c r="O9662" s="124"/>
      <c r="P9662" s="124"/>
      <c r="Q9662" s="124"/>
      <c r="R9662" s="124"/>
      <c r="S9662" s="124"/>
    </row>
    <row r="9663" spans="13:19" x14ac:dyDescent="0.25">
      <c r="M9663" s="8"/>
      <c r="N9663" s="124"/>
      <c r="O9663" s="124"/>
      <c r="P9663" s="124"/>
      <c r="Q9663" s="124"/>
      <c r="R9663" s="124"/>
      <c r="S9663" s="124"/>
    </row>
    <row r="9664" spans="13:19" x14ac:dyDescent="0.25">
      <c r="M9664" s="8"/>
      <c r="N9664" s="124"/>
      <c r="O9664" s="124"/>
      <c r="P9664" s="124"/>
      <c r="Q9664" s="124"/>
      <c r="R9664" s="124"/>
      <c r="S9664" s="124"/>
    </row>
    <row r="9665" spans="13:19" x14ac:dyDescent="0.25">
      <c r="M9665" s="8"/>
      <c r="N9665" s="124"/>
      <c r="O9665" s="124"/>
      <c r="P9665" s="124"/>
      <c r="Q9665" s="124"/>
      <c r="R9665" s="124"/>
      <c r="S9665" s="124"/>
    </row>
    <row r="9666" spans="13:19" x14ac:dyDescent="0.25">
      <c r="M9666" s="8"/>
      <c r="N9666" s="124"/>
      <c r="O9666" s="124"/>
      <c r="P9666" s="124"/>
      <c r="Q9666" s="124"/>
      <c r="R9666" s="124"/>
      <c r="S9666" s="124"/>
    </row>
    <row r="9667" spans="13:19" x14ac:dyDescent="0.25">
      <c r="M9667" s="8"/>
      <c r="N9667" s="124"/>
      <c r="O9667" s="124"/>
      <c r="P9667" s="124"/>
      <c r="Q9667" s="124"/>
      <c r="R9667" s="124"/>
      <c r="S9667" s="124"/>
    </row>
    <row r="9668" spans="13:19" x14ac:dyDescent="0.25">
      <c r="M9668" s="8"/>
      <c r="N9668" s="124"/>
      <c r="O9668" s="124"/>
      <c r="P9668" s="124"/>
      <c r="Q9668" s="124"/>
      <c r="R9668" s="124"/>
      <c r="S9668" s="124"/>
    </row>
    <row r="9669" spans="13:19" x14ac:dyDescent="0.25">
      <c r="M9669" s="8"/>
      <c r="N9669" s="124"/>
      <c r="O9669" s="124"/>
      <c r="P9669" s="124"/>
      <c r="Q9669" s="124"/>
      <c r="R9669" s="124"/>
      <c r="S9669" s="124"/>
    </row>
    <row r="9670" spans="13:19" x14ac:dyDescent="0.25">
      <c r="M9670" s="8"/>
      <c r="N9670" s="124"/>
      <c r="O9670" s="124"/>
      <c r="P9670" s="124"/>
      <c r="Q9670" s="124"/>
      <c r="R9670" s="124"/>
      <c r="S9670" s="124"/>
    </row>
    <row r="9671" spans="13:19" x14ac:dyDescent="0.25">
      <c r="M9671" s="8"/>
      <c r="N9671" s="124"/>
      <c r="O9671" s="124"/>
      <c r="P9671" s="124"/>
      <c r="Q9671" s="124"/>
      <c r="R9671" s="124"/>
      <c r="S9671" s="124"/>
    </row>
    <row r="9672" spans="13:19" x14ac:dyDescent="0.25">
      <c r="M9672" s="8"/>
      <c r="N9672" s="124"/>
      <c r="O9672" s="124"/>
      <c r="P9672" s="124"/>
      <c r="Q9672" s="124"/>
      <c r="R9672" s="124"/>
      <c r="S9672" s="124"/>
    </row>
    <row r="9673" spans="13:19" x14ac:dyDescent="0.25">
      <c r="M9673" s="8"/>
      <c r="N9673" s="124"/>
      <c r="O9673" s="124"/>
      <c r="P9673" s="124"/>
      <c r="Q9673" s="124"/>
      <c r="R9673" s="124"/>
      <c r="S9673" s="124"/>
    </row>
    <row r="9674" spans="13:19" x14ac:dyDescent="0.25">
      <c r="M9674" s="8"/>
      <c r="N9674" s="124"/>
      <c r="O9674" s="124"/>
      <c r="P9674" s="124"/>
      <c r="Q9674" s="124"/>
      <c r="R9674" s="124"/>
      <c r="S9674" s="124"/>
    </row>
    <row r="9675" spans="13:19" x14ac:dyDescent="0.25">
      <c r="M9675" s="8"/>
      <c r="N9675" s="124"/>
      <c r="O9675" s="124"/>
      <c r="P9675" s="124"/>
      <c r="Q9675" s="124"/>
      <c r="R9675" s="124"/>
      <c r="S9675" s="124"/>
    </row>
    <row r="9676" spans="13:19" x14ac:dyDescent="0.25">
      <c r="M9676" s="8"/>
      <c r="N9676" s="124"/>
      <c r="O9676" s="124"/>
      <c r="P9676" s="124"/>
      <c r="Q9676" s="124"/>
      <c r="R9676" s="124"/>
      <c r="S9676" s="124"/>
    </row>
    <row r="9677" spans="13:19" x14ac:dyDescent="0.25">
      <c r="M9677" s="8"/>
      <c r="N9677" s="124"/>
      <c r="O9677" s="124"/>
      <c r="P9677" s="124"/>
      <c r="Q9677" s="124"/>
      <c r="R9677" s="124"/>
      <c r="S9677" s="124"/>
    </row>
    <row r="9678" spans="13:19" x14ac:dyDescent="0.25">
      <c r="M9678" s="8"/>
      <c r="N9678" s="124"/>
      <c r="O9678" s="124"/>
      <c r="P9678" s="124"/>
      <c r="Q9678" s="124"/>
      <c r="R9678" s="124"/>
      <c r="S9678" s="124"/>
    </row>
    <row r="9679" spans="13:19" x14ac:dyDescent="0.25">
      <c r="M9679" s="8"/>
      <c r="N9679" s="124"/>
      <c r="O9679" s="124"/>
      <c r="P9679" s="124"/>
      <c r="Q9679" s="124"/>
      <c r="R9679" s="124"/>
      <c r="S9679" s="124"/>
    </row>
    <row r="9680" spans="13:19" x14ac:dyDescent="0.25">
      <c r="M9680" s="8"/>
      <c r="N9680" s="124"/>
      <c r="O9680" s="124"/>
      <c r="P9680" s="124"/>
      <c r="Q9680" s="124"/>
      <c r="R9680" s="124"/>
      <c r="S9680" s="124"/>
    </row>
    <row r="9681" spans="13:19" x14ac:dyDescent="0.25">
      <c r="M9681" s="8"/>
      <c r="N9681" s="124"/>
      <c r="O9681" s="124"/>
      <c r="P9681" s="124"/>
      <c r="Q9681" s="124"/>
      <c r="R9681" s="124"/>
      <c r="S9681" s="124"/>
    </row>
    <row r="9682" spans="13:19" x14ac:dyDescent="0.25">
      <c r="M9682" s="8"/>
      <c r="N9682" s="124"/>
      <c r="O9682" s="124"/>
      <c r="P9682" s="124"/>
      <c r="Q9682" s="124"/>
      <c r="R9682" s="124"/>
      <c r="S9682" s="124"/>
    </row>
    <row r="9683" spans="13:19" x14ac:dyDescent="0.25">
      <c r="M9683" s="8"/>
      <c r="N9683" s="124"/>
      <c r="O9683" s="124"/>
      <c r="P9683" s="124"/>
      <c r="Q9683" s="124"/>
      <c r="R9683" s="124"/>
      <c r="S9683" s="124"/>
    </row>
    <row r="9684" spans="13:19" x14ac:dyDescent="0.25">
      <c r="M9684" s="8"/>
      <c r="N9684" s="124"/>
      <c r="O9684" s="124"/>
      <c r="P9684" s="124"/>
      <c r="Q9684" s="124"/>
      <c r="R9684" s="124"/>
      <c r="S9684" s="124"/>
    </row>
    <row r="9685" spans="13:19" x14ac:dyDescent="0.25">
      <c r="M9685" s="8"/>
      <c r="N9685" s="124"/>
      <c r="O9685" s="124"/>
      <c r="P9685" s="124"/>
      <c r="Q9685" s="124"/>
      <c r="R9685" s="124"/>
      <c r="S9685" s="124"/>
    </row>
    <row r="9686" spans="13:19" x14ac:dyDescent="0.25">
      <c r="M9686" s="8"/>
      <c r="N9686" s="124"/>
      <c r="O9686" s="124"/>
      <c r="P9686" s="124"/>
      <c r="Q9686" s="124"/>
      <c r="R9686" s="124"/>
      <c r="S9686" s="124"/>
    </row>
    <row r="9687" spans="13:19" x14ac:dyDescent="0.25">
      <c r="M9687" s="8"/>
      <c r="N9687" s="124"/>
      <c r="O9687" s="124"/>
      <c r="P9687" s="124"/>
      <c r="Q9687" s="124"/>
      <c r="R9687" s="124"/>
      <c r="S9687" s="124"/>
    </row>
    <row r="9688" spans="13:19" x14ac:dyDescent="0.25">
      <c r="M9688" s="8"/>
      <c r="N9688" s="124"/>
      <c r="O9688" s="124"/>
      <c r="P9688" s="124"/>
      <c r="Q9688" s="124"/>
      <c r="R9688" s="124"/>
      <c r="S9688" s="124"/>
    </row>
    <row r="9689" spans="13:19" x14ac:dyDescent="0.25">
      <c r="M9689" s="8"/>
      <c r="N9689" s="124"/>
      <c r="O9689" s="124"/>
      <c r="P9689" s="124"/>
      <c r="Q9689" s="124"/>
      <c r="R9689" s="124"/>
      <c r="S9689" s="124"/>
    </row>
    <row r="9690" spans="13:19" x14ac:dyDescent="0.25">
      <c r="M9690" s="8"/>
      <c r="N9690" s="124"/>
      <c r="O9690" s="124"/>
      <c r="P9690" s="124"/>
      <c r="Q9690" s="124"/>
      <c r="R9690" s="124"/>
      <c r="S9690" s="124"/>
    </row>
    <row r="9691" spans="13:19" x14ac:dyDescent="0.25">
      <c r="M9691" s="8"/>
      <c r="N9691" s="124"/>
      <c r="O9691" s="124"/>
      <c r="P9691" s="124"/>
      <c r="Q9691" s="124"/>
      <c r="R9691" s="124"/>
      <c r="S9691" s="124"/>
    </row>
    <row r="9692" spans="13:19" x14ac:dyDescent="0.25">
      <c r="M9692" s="8"/>
      <c r="N9692" s="124"/>
      <c r="O9692" s="124"/>
      <c r="P9692" s="124"/>
      <c r="Q9692" s="124"/>
      <c r="R9692" s="124"/>
      <c r="S9692" s="124"/>
    </row>
    <row r="9693" spans="13:19" x14ac:dyDescent="0.25">
      <c r="M9693" s="8"/>
      <c r="N9693" s="124"/>
      <c r="O9693" s="124"/>
      <c r="P9693" s="124"/>
      <c r="Q9693" s="124"/>
      <c r="R9693" s="124"/>
      <c r="S9693" s="124"/>
    </row>
    <row r="9694" spans="13:19" x14ac:dyDescent="0.25">
      <c r="M9694" s="8"/>
      <c r="N9694" s="124"/>
      <c r="O9694" s="124"/>
      <c r="P9694" s="124"/>
      <c r="Q9694" s="124"/>
      <c r="R9694" s="124"/>
      <c r="S9694" s="124"/>
    </row>
    <row r="9695" spans="13:19" x14ac:dyDescent="0.25">
      <c r="M9695" s="8"/>
      <c r="N9695" s="124"/>
      <c r="O9695" s="124"/>
      <c r="P9695" s="124"/>
      <c r="Q9695" s="124"/>
      <c r="R9695" s="124"/>
      <c r="S9695" s="124"/>
    </row>
    <row r="9696" spans="13:19" x14ac:dyDescent="0.25">
      <c r="M9696" s="8"/>
      <c r="N9696" s="124"/>
      <c r="O9696" s="124"/>
      <c r="P9696" s="124"/>
      <c r="Q9696" s="124"/>
      <c r="R9696" s="124"/>
      <c r="S9696" s="124"/>
    </row>
    <row r="9697" spans="13:19" x14ac:dyDescent="0.25">
      <c r="M9697" s="8"/>
      <c r="N9697" s="124"/>
      <c r="O9697" s="124"/>
      <c r="P9697" s="124"/>
      <c r="Q9697" s="124"/>
      <c r="R9697" s="124"/>
      <c r="S9697" s="124"/>
    </row>
    <row r="9698" spans="13:19" x14ac:dyDescent="0.25">
      <c r="M9698" s="8"/>
      <c r="N9698" s="124"/>
      <c r="O9698" s="124"/>
      <c r="P9698" s="124"/>
      <c r="Q9698" s="124"/>
      <c r="R9698" s="124"/>
      <c r="S9698" s="124"/>
    </row>
    <row r="9699" spans="13:19" x14ac:dyDescent="0.25">
      <c r="M9699" s="8"/>
      <c r="N9699" s="124"/>
      <c r="O9699" s="124"/>
      <c r="P9699" s="124"/>
      <c r="Q9699" s="124"/>
      <c r="R9699" s="124"/>
      <c r="S9699" s="124"/>
    </row>
    <row r="9700" spans="13:19" x14ac:dyDescent="0.25">
      <c r="M9700" s="8"/>
      <c r="N9700" s="124"/>
      <c r="O9700" s="124"/>
      <c r="P9700" s="124"/>
      <c r="Q9700" s="124"/>
      <c r="R9700" s="124"/>
      <c r="S9700" s="124"/>
    </row>
    <row r="9701" spans="13:19" x14ac:dyDescent="0.25">
      <c r="M9701" s="8"/>
      <c r="N9701" s="124"/>
      <c r="O9701" s="124"/>
      <c r="P9701" s="124"/>
      <c r="Q9701" s="124"/>
      <c r="R9701" s="124"/>
      <c r="S9701" s="124"/>
    </row>
    <row r="9702" spans="13:19" x14ac:dyDescent="0.25">
      <c r="M9702" s="8"/>
      <c r="N9702" s="124"/>
      <c r="O9702" s="124"/>
      <c r="P9702" s="124"/>
      <c r="Q9702" s="124"/>
      <c r="R9702" s="124"/>
      <c r="S9702" s="124"/>
    </row>
    <row r="9703" spans="13:19" x14ac:dyDescent="0.25">
      <c r="M9703" s="8"/>
      <c r="N9703" s="124"/>
      <c r="O9703" s="124"/>
      <c r="P9703" s="124"/>
      <c r="Q9703" s="124"/>
      <c r="R9703" s="124"/>
      <c r="S9703" s="124"/>
    </row>
    <row r="9704" spans="13:19" x14ac:dyDescent="0.25">
      <c r="M9704" s="8"/>
      <c r="N9704" s="124"/>
      <c r="O9704" s="124"/>
      <c r="P9704" s="124"/>
      <c r="Q9704" s="124"/>
      <c r="R9704" s="124"/>
      <c r="S9704" s="124"/>
    </row>
    <row r="9705" spans="13:19" x14ac:dyDescent="0.25">
      <c r="M9705" s="8"/>
      <c r="N9705" s="124"/>
      <c r="O9705" s="124"/>
      <c r="P9705" s="124"/>
      <c r="Q9705" s="124"/>
      <c r="R9705" s="124"/>
      <c r="S9705" s="124"/>
    </row>
    <row r="9706" spans="13:19" x14ac:dyDescent="0.25">
      <c r="M9706" s="8"/>
      <c r="N9706" s="124"/>
      <c r="O9706" s="124"/>
      <c r="P9706" s="124"/>
      <c r="Q9706" s="124"/>
      <c r="R9706" s="124"/>
      <c r="S9706" s="124"/>
    </row>
    <row r="9707" spans="13:19" x14ac:dyDescent="0.25">
      <c r="M9707" s="8"/>
      <c r="N9707" s="124"/>
      <c r="O9707" s="124"/>
      <c r="P9707" s="124"/>
      <c r="Q9707" s="124"/>
      <c r="R9707" s="124"/>
      <c r="S9707" s="124"/>
    </row>
    <row r="9708" spans="13:19" x14ac:dyDescent="0.25">
      <c r="M9708" s="8"/>
      <c r="N9708" s="124"/>
      <c r="O9708" s="124"/>
      <c r="P9708" s="124"/>
      <c r="Q9708" s="124"/>
      <c r="R9708" s="124"/>
      <c r="S9708" s="124"/>
    </row>
    <row r="9709" spans="13:19" x14ac:dyDescent="0.25">
      <c r="M9709" s="8"/>
      <c r="N9709" s="124"/>
      <c r="O9709" s="124"/>
      <c r="P9709" s="124"/>
      <c r="Q9709" s="124"/>
      <c r="R9709" s="124"/>
      <c r="S9709" s="124"/>
    </row>
    <row r="9710" spans="13:19" x14ac:dyDescent="0.25">
      <c r="M9710" s="8"/>
      <c r="N9710" s="124"/>
      <c r="O9710" s="124"/>
      <c r="P9710" s="124"/>
      <c r="Q9710" s="124"/>
      <c r="R9710" s="124"/>
      <c r="S9710" s="124"/>
    </row>
    <row r="9711" spans="13:19" x14ac:dyDescent="0.25">
      <c r="M9711" s="8"/>
      <c r="N9711" s="124"/>
      <c r="O9711" s="124"/>
      <c r="P9711" s="124"/>
      <c r="Q9711" s="124"/>
      <c r="R9711" s="124"/>
      <c r="S9711" s="124"/>
    </row>
    <row r="9712" spans="13:19" x14ac:dyDescent="0.25">
      <c r="M9712" s="8"/>
      <c r="N9712" s="124"/>
      <c r="O9712" s="124"/>
      <c r="P9712" s="124"/>
      <c r="Q9712" s="124"/>
      <c r="R9712" s="124"/>
      <c r="S9712" s="124"/>
    </row>
    <row r="9713" spans="13:19" x14ac:dyDescent="0.25">
      <c r="M9713" s="8"/>
      <c r="N9713" s="124"/>
      <c r="O9713" s="124"/>
      <c r="P9713" s="124"/>
      <c r="Q9713" s="124"/>
      <c r="R9713" s="124"/>
      <c r="S9713" s="124"/>
    </row>
    <row r="9714" spans="13:19" x14ac:dyDescent="0.25">
      <c r="M9714" s="8"/>
      <c r="N9714" s="124"/>
      <c r="O9714" s="124"/>
      <c r="P9714" s="124"/>
      <c r="Q9714" s="124"/>
      <c r="R9714" s="124"/>
      <c r="S9714" s="124"/>
    </row>
    <row r="9715" spans="13:19" x14ac:dyDescent="0.25">
      <c r="M9715" s="8"/>
      <c r="N9715" s="124"/>
      <c r="O9715" s="124"/>
      <c r="P9715" s="124"/>
      <c r="Q9715" s="124"/>
      <c r="R9715" s="124"/>
      <c r="S9715" s="124"/>
    </row>
    <row r="9716" spans="13:19" x14ac:dyDescent="0.25">
      <c r="M9716" s="8"/>
      <c r="N9716" s="124"/>
      <c r="O9716" s="124"/>
      <c r="P9716" s="124"/>
      <c r="Q9716" s="124"/>
      <c r="R9716" s="124"/>
      <c r="S9716" s="124"/>
    </row>
    <row r="9717" spans="13:19" x14ac:dyDescent="0.25">
      <c r="M9717" s="8"/>
      <c r="N9717" s="124"/>
      <c r="O9717" s="124"/>
      <c r="P9717" s="124"/>
      <c r="Q9717" s="124"/>
      <c r="R9717" s="124"/>
      <c r="S9717" s="124"/>
    </row>
    <row r="9718" spans="13:19" x14ac:dyDescent="0.25">
      <c r="M9718" s="8"/>
      <c r="N9718" s="124"/>
      <c r="O9718" s="124"/>
      <c r="P9718" s="124"/>
      <c r="Q9718" s="124"/>
      <c r="R9718" s="124"/>
      <c r="S9718" s="124"/>
    </row>
    <row r="9719" spans="13:19" x14ac:dyDescent="0.25">
      <c r="M9719" s="8"/>
      <c r="N9719" s="124"/>
      <c r="O9719" s="124"/>
      <c r="P9719" s="124"/>
      <c r="Q9719" s="124"/>
      <c r="R9719" s="124"/>
      <c r="S9719" s="124"/>
    </row>
    <row r="9720" spans="13:19" x14ac:dyDescent="0.25">
      <c r="M9720" s="8"/>
      <c r="N9720" s="124"/>
      <c r="O9720" s="124"/>
      <c r="P9720" s="124"/>
      <c r="Q9720" s="124"/>
      <c r="R9720" s="124"/>
      <c r="S9720" s="124"/>
    </row>
    <row r="9721" spans="13:19" x14ac:dyDescent="0.25">
      <c r="M9721" s="8"/>
      <c r="N9721" s="124"/>
      <c r="O9721" s="124"/>
      <c r="P9721" s="124"/>
      <c r="Q9721" s="124"/>
      <c r="R9721" s="124"/>
      <c r="S9721" s="124"/>
    </row>
    <row r="9722" spans="13:19" x14ac:dyDescent="0.25">
      <c r="M9722" s="8"/>
      <c r="N9722" s="124"/>
      <c r="O9722" s="124"/>
      <c r="P9722" s="124"/>
      <c r="Q9722" s="124"/>
      <c r="R9722" s="124"/>
      <c r="S9722" s="124"/>
    </row>
    <row r="9723" spans="13:19" x14ac:dyDescent="0.25">
      <c r="M9723" s="8"/>
      <c r="N9723" s="124"/>
      <c r="O9723" s="124"/>
      <c r="P9723" s="124"/>
      <c r="Q9723" s="124"/>
      <c r="R9723" s="124"/>
      <c r="S9723" s="124"/>
    </row>
    <row r="9724" spans="13:19" x14ac:dyDescent="0.25">
      <c r="M9724" s="8"/>
      <c r="N9724" s="124"/>
      <c r="O9724" s="124"/>
      <c r="P9724" s="124"/>
      <c r="Q9724" s="124"/>
      <c r="R9724" s="124"/>
      <c r="S9724" s="124"/>
    </row>
    <row r="9725" spans="13:19" x14ac:dyDescent="0.25">
      <c r="M9725" s="8"/>
      <c r="N9725" s="124"/>
      <c r="O9725" s="124"/>
      <c r="P9725" s="124"/>
      <c r="Q9725" s="124"/>
      <c r="R9725" s="124"/>
      <c r="S9725" s="124"/>
    </row>
    <row r="9726" spans="13:19" x14ac:dyDescent="0.25">
      <c r="M9726" s="8"/>
      <c r="N9726" s="124"/>
      <c r="O9726" s="124"/>
      <c r="P9726" s="124"/>
      <c r="Q9726" s="124"/>
      <c r="R9726" s="124"/>
      <c r="S9726" s="124"/>
    </row>
    <row r="9727" spans="13:19" x14ac:dyDescent="0.25">
      <c r="M9727" s="8"/>
      <c r="N9727" s="124"/>
      <c r="O9727" s="124"/>
      <c r="P9727" s="124"/>
      <c r="Q9727" s="124"/>
      <c r="R9727" s="124"/>
      <c r="S9727" s="124"/>
    </row>
    <row r="9728" spans="13:19" x14ac:dyDescent="0.25">
      <c r="M9728" s="8"/>
      <c r="N9728" s="124"/>
      <c r="O9728" s="124"/>
      <c r="P9728" s="124"/>
      <c r="Q9728" s="124"/>
      <c r="R9728" s="124"/>
      <c r="S9728" s="124"/>
    </row>
    <row r="9729" spans="13:19" x14ac:dyDescent="0.25">
      <c r="M9729" s="8"/>
      <c r="N9729" s="124"/>
      <c r="O9729" s="124"/>
      <c r="P9729" s="124"/>
      <c r="Q9729" s="124"/>
      <c r="R9729" s="124"/>
      <c r="S9729" s="124"/>
    </row>
    <row r="9730" spans="13:19" x14ac:dyDescent="0.25">
      <c r="M9730" s="8"/>
      <c r="N9730" s="124"/>
      <c r="O9730" s="124"/>
      <c r="P9730" s="124"/>
      <c r="Q9730" s="124"/>
      <c r="R9730" s="124"/>
      <c r="S9730" s="124"/>
    </row>
    <row r="9731" spans="13:19" x14ac:dyDescent="0.25">
      <c r="M9731" s="8"/>
      <c r="N9731" s="124"/>
      <c r="O9731" s="124"/>
      <c r="P9731" s="124"/>
      <c r="Q9731" s="124"/>
      <c r="R9731" s="124"/>
      <c r="S9731" s="124"/>
    </row>
    <row r="9732" spans="13:19" x14ac:dyDescent="0.25">
      <c r="M9732" s="8"/>
      <c r="N9732" s="124"/>
      <c r="O9732" s="124"/>
      <c r="P9732" s="124"/>
      <c r="Q9732" s="124"/>
      <c r="R9732" s="124"/>
      <c r="S9732" s="124"/>
    </row>
    <row r="9733" spans="13:19" x14ac:dyDescent="0.25">
      <c r="M9733" s="8"/>
      <c r="N9733" s="124"/>
      <c r="O9733" s="124"/>
      <c r="P9733" s="124"/>
      <c r="Q9733" s="124"/>
      <c r="R9733" s="124"/>
      <c r="S9733" s="124"/>
    </row>
    <row r="9734" spans="13:19" x14ac:dyDescent="0.25">
      <c r="M9734" s="8"/>
      <c r="N9734" s="124"/>
      <c r="O9734" s="124"/>
      <c r="P9734" s="124"/>
      <c r="Q9734" s="124"/>
      <c r="R9734" s="124"/>
      <c r="S9734" s="124"/>
    </row>
    <row r="9735" spans="13:19" x14ac:dyDescent="0.25">
      <c r="M9735" s="8"/>
      <c r="N9735" s="124"/>
      <c r="O9735" s="124"/>
      <c r="P9735" s="124"/>
      <c r="Q9735" s="124"/>
      <c r="R9735" s="124"/>
      <c r="S9735" s="124"/>
    </row>
    <row r="9736" spans="13:19" x14ac:dyDescent="0.25">
      <c r="M9736" s="8"/>
      <c r="N9736" s="124"/>
      <c r="O9736" s="124"/>
      <c r="P9736" s="124"/>
      <c r="Q9736" s="124"/>
      <c r="R9736" s="124"/>
      <c r="S9736" s="124"/>
    </row>
    <row r="9737" spans="13:19" x14ac:dyDescent="0.25">
      <c r="M9737" s="8"/>
      <c r="N9737" s="124"/>
      <c r="O9737" s="124"/>
      <c r="P9737" s="124"/>
      <c r="Q9737" s="124"/>
      <c r="R9737" s="124"/>
      <c r="S9737" s="124"/>
    </row>
    <row r="9738" spans="13:19" x14ac:dyDescent="0.25">
      <c r="M9738" s="8"/>
      <c r="N9738" s="124"/>
      <c r="O9738" s="124"/>
      <c r="P9738" s="124"/>
      <c r="Q9738" s="124"/>
      <c r="R9738" s="124"/>
      <c r="S9738" s="124"/>
    </row>
    <row r="9739" spans="13:19" x14ac:dyDescent="0.25">
      <c r="M9739" s="8"/>
      <c r="N9739" s="124"/>
      <c r="O9739" s="124"/>
      <c r="P9739" s="124"/>
      <c r="Q9739" s="124"/>
      <c r="R9739" s="124"/>
      <c r="S9739" s="124"/>
    </row>
    <row r="9740" spans="13:19" x14ac:dyDescent="0.25">
      <c r="M9740" s="8"/>
      <c r="N9740" s="124"/>
      <c r="O9740" s="124"/>
      <c r="P9740" s="124"/>
      <c r="Q9740" s="124"/>
      <c r="R9740" s="124"/>
      <c r="S9740" s="124"/>
    </row>
    <row r="9741" spans="13:19" x14ac:dyDescent="0.25">
      <c r="M9741" s="8"/>
      <c r="N9741" s="124"/>
      <c r="O9741" s="124"/>
      <c r="P9741" s="124"/>
      <c r="Q9741" s="124"/>
      <c r="R9741" s="124"/>
      <c r="S9741" s="124"/>
    </row>
    <row r="9742" spans="13:19" x14ac:dyDescent="0.25">
      <c r="M9742" s="8"/>
      <c r="N9742" s="124"/>
      <c r="O9742" s="124"/>
      <c r="P9742" s="124"/>
      <c r="Q9742" s="124"/>
      <c r="R9742" s="124"/>
      <c r="S9742" s="124"/>
    </row>
    <row r="9743" spans="13:19" x14ac:dyDescent="0.25">
      <c r="M9743" s="8"/>
      <c r="N9743" s="124"/>
      <c r="O9743" s="124"/>
      <c r="P9743" s="124"/>
      <c r="Q9743" s="124"/>
      <c r="R9743" s="124"/>
      <c r="S9743" s="124"/>
    </row>
    <row r="9744" spans="13:19" x14ac:dyDescent="0.25">
      <c r="M9744" s="8"/>
      <c r="N9744" s="124"/>
      <c r="O9744" s="124"/>
      <c r="P9744" s="124"/>
      <c r="Q9744" s="124"/>
      <c r="R9744" s="124"/>
      <c r="S9744" s="124"/>
    </row>
    <row r="9745" spans="13:19" x14ac:dyDescent="0.25">
      <c r="M9745" s="8"/>
      <c r="N9745" s="124"/>
      <c r="O9745" s="124"/>
      <c r="P9745" s="124"/>
      <c r="Q9745" s="124"/>
      <c r="R9745" s="124"/>
      <c r="S9745" s="124"/>
    </row>
    <row r="9746" spans="13:19" x14ac:dyDescent="0.25">
      <c r="M9746" s="8"/>
      <c r="N9746" s="124"/>
      <c r="O9746" s="124"/>
      <c r="P9746" s="124"/>
      <c r="Q9746" s="124"/>
      <c r="R9746" s="124"/>
      <c r="S9746" s="124"/>
    </row>
    <row r="9747" spans="13:19" x14ac:dyDescent="0.25">
      <c r="M9747" s="8"/>
      <c r="N9747" s="124"/>
      <c r="O9747" s="124"/>
      <c r="P9747" s="124"/>
      <c r="Q9747" s="124"/>
      <c r="R9747" s="124"/>
      <c r="S9747" s="124"/>
    </row>
    <row r="9748" spans="13:19" x14ac:dyDescent="0.25">
      <c r="M9748" s="8"/>
      <c r="N9748" s="124"/>
      <c r="O9748" s="124"/>
      <c r="P9748" s="124"/>
      <c r="Q9748" s="124"/>
      <c r="R9748" s="124"/>
      <c r="S9748" s="124"/>
    </row>
    <row r="9749" spans="13:19" x14ac:dyDescent="0.25">
      <c r="M9749" s="8"/>
      <c r="N9749" s="124"/>
      <c r="O9749" s="124"/>
      <c r="P9749" s="124"/>
      <c r="Q9749" s="124"/>
      <c r="R9749" s="124"/>
      <c r="S9749" s="124"/>
    </row>
    <row r="9750" spans="13:19" x14ac:dyDescent="0.25">
      <c r="M9750" s="8"/>
      <c r="N9750" s="124"/>
      <c r="O9750" s="124"/>
      <c r="P9750" s="124"/>
      <c r="Q9750" s="124"/>
      <c r="R9750" s="124"/>
      <c r="S9750" s="124"/>
    </row>
    <row r="9751" spans="13:19" x14ac:dyDescent="0.25">
      <c r="M9751" s="8"/>
      <c r="N9751" s="124"/>
      <c r="O9751" s="124"/>
      <c r="P9751" s="124"/>
      <c r="Q9751" s="124"/>
      <c r="R9751" s="124"/>
      <c r="S9751" s="124"/>
    </row>
    <row r="9752" spans="13:19" x14ac:dyDescent="0.25">
      <c r="M9752" s="8"/>
      <c r="N9752" s="124"/>
      <c r="O9752" s="124"/>
      <c r="P9752" s="124"/>
      <c r="Q9752" s="124"/>
      <c r="R9752" s="124"/>
      <c r="S9752" s="124"/>
    </row>
    <row r="9753" spans="13:19" x14ac:dyDescent="0.25">
      <c r="M9753" s="8"/>
      <c r="N9753" s="124"/>
      <c r="O9753" s="124"/>
      <c r="P9753" s="124"/>
      <c r="Q9753" s="124"/>
      <c r="R9753" s="124"/>
      <c r="S9753" s="124"/>
    </row>
    <row r="9754" spans="13:19" x14ac:dyDescent="0.25">
      <c r="M9754" s="8"/>
      <c r="N9754" s="124"/>
      <c r="O9754" s="124"/>
      <c r="P9754" s="124"/>
      <c r="Q9754" s="124"/>
      <c r="R9754" s="124"/>
      <c r="S9754" s="124"/>
    </row>
    <row r="9755" spans="13:19" x14ac:dyDescent="0.25">
      <c r="M9755" s="8"/>
      <c r="N9755" s="124"/>
      <c r="O9755" s="124"/>
      <c r="P9755" s="124"/>
      <c r="Q9755" s="124"/>
      <c r="R9755" s="124"/>
      <c r="S9755" s="124"/>
    </row>
    <row r="9756" spans="13:19" x14ac:dyDescent="0.25">
      <c r="M9756" s="8"/>
      <c r="N9756" s="124"/>
      <c r="O9756" s="124"/>
      <c r="P9756" s="124"/>
      <c r="Q9756" s="124"/>
      <c r="R9756" s="124"/>
      <c r="S9756" s="124"/>
    </row>
    <row r="9757" spans="13:19" x14ac:dyDescent="0.25">
      <c r="M9757" s="8"/>
      <c r="N9757" s="124"/>
      <c r="O9757" s="124"/>
      <c r="P9757" s="124"/>
      <c r="Q9757" s="124"/>
      <c r="R9757" s="124"/>
      <c r="S9757" s="124"/>
    </row>
    <row r="9758" spans="13:19" x14ac:dyDescent="0.25">
      <c r="M9758" s="8"/>
      <c r="N9758" s="124"/>
      <c r="O9758" s="124"/>
      <c r="P9758" s="124"/>
      <c r="Q9758" s="124"/>
      <c r="R9758" s="124"/>
      <c r="S9758" s="124"/>
    </row>
    <row r="9759" spans="13:19" x14ac:dyDescent="0.25">
      <c r="M9759" s="8"/>
      <c r="N9759" s="124"/>
      <c r="O9759" s="124"/>
      <c r="P9759" s="124"/>
      <c r="Q9759" s="124"/>
      <c r="R9759" s="124"/>
      <c r="S9759" s="124"/>
    </row>
    <row r="9760" spans="13:19" x14ac:dyDescent="0.25">
      <c r="M9760" s="8"/>
      <c r="N9760" s="124"/>
      <c r="O9760" s="124"/>
      <c r="P9760" s="124"/>
      <c r="Q9760" s="124"/>
      <c r="R9760" s="124"/>
      <c r="S9760" s="124"/>
    </row>
    <row r="9761" spans="13:19" x14ac:dyDescent="0.25">
      <c r="M9761" s="8"/>
      <c r="N9761" s="124"/>
      <c r="O9761" s="124"/>
      <c r="P9761" s="124"/>
      <c r="Q9761" s="124"/>
      <c r="R9761" s="124"/>
      <c r="S9761" s="124"/>
    </row>
    <row r="9762" spans="13:19" x14ac:dyDescent="0.25">
      <c r="M9762" s="8"/>
      <c r="N9762" s="124"/>
      <c r="O9762" s="124"/>
      <c r="P9762" s="124"/>
      <c r="Q9762" s="124"/>
      <c r="R9762" s="124"/>
      <c r="S9762" s="124"/>
    </row>
    <row r="9763" spans="13:19" x14ac:dyDescent="0.25">
      <c r="M9763" s="8"/>
      <c r="N9763" s="124"/>
      <c r="O9763" s="124"/>
      <c r="P9763" s="124"/>
      <c r="Q9763" s="124"/>
      <c r="R9763" s="124"/>
      <c r="S9763" s="124"/>
    </row>
    <row r="9764" spans="13:19" x14ac:dyDescent="0.25">
      <c r="M9764" s="8"/>
      <c r="N9764" s="124"/>
      <c r="O9764" s="124"/>
      <c r="P9764" s="124"/>
      <c r="Q9764" s="124"/>
      <c r="R9764" s="124"/>
      <c r="S9764" s="124"/>
    </row>
    <row r="9765" spans="13:19" x14ac:dyDescent="0.25">
      <c r="M9765" s="8"/>
      <c r="N9765" s="124"/>
      <c r="O9765" s="124"/>
      <c r="P9765" s="124"/>
      <c r="Q9765" s="124"/>
      <c r="R9765" s="124"/>
      <c r="S9765" s="124"/>
    </row>
    <row r="9766" spans="13:19" x14ac:dyDescent="0.25">
      <c r="M9766" s="8"/>
      <c r="N9766" s="124"/>
      <c r="O9766" s="124"/>
      <c r="P9766" s="124"/>
      <c r="Q9766" s="124"/>
      <c r="R9766" s="124"/>
      <c r="S9766" s="124"/>
    </row>
    <row r="9767" spans="13:19" x14ac:dyDescent="0.25">
      <c r="M9767" s="8"/>
      <c r="N9767" s="124"/>
      <c r="O9767" s="124"/>
      <c r="P9767" s="124"/>
      <c r="Q9767" s="124"/>
      <c r="R9767" s="124"/>
      <c r="S9767" s="124"/>
    </row>
    <row r="9768" spans="13:19" x14ac:dyDescent="0.25">
      <c r="M9768" s="8"/>
      <c r="N9768" s="124"/>
      <c r="O9768" s="124"/>
      <c r="P9768" s="124"/>
      <c r="Q9768" s="124"/>
      <c r="R9768" s="124"/>
      <c r="S9768" s="124"/>
    </row>
    <row r="9769" spans="13:19" x14ac:dyDescent="0.25">
      <c r="M9769" s="8"/>
      <c r="N9769" s="124"/>
      <c r="O9769" s="124"/>
      <c r="P9769" s="124"/>
      <c r="Q9769" s="124"/>
      <c r="R9769" s="124"/>
      <c r="S9769" s="124"/>
    </row>
    <row r="9770" spans="13:19" x14ac:dyDescent="0.25">
      <c r="M9770" s="8"/>
      <c r="N9770" s="124"/>
      <c r="O9770" s="124"/>
      <c r="P9770" s="124"/>
      <c r="Q9770" s="124"/>
      <c r="R9770" s="124"/>
      <c r="S9770" s="124"/>
    </row>
    <row r="9771" spans="13:19" x14ac:dyDescent="0.25">
      <c r="M9771" s="8"/>
      <c r="N9771" s="124"/>
      <c r="O9771" s="124"/>
      <c r="P9771" s="124"/>
      <c r="Q9771" s="124"/>
      <c r="R9771" s="124"/>
      <c r="S9771" s="124"/>
    </row>
    <row r="9772" spans="13:19" x14ac:dyDescent="0.25">
      <c r="M9772" s="8"/>
      <c r="N9772" s="124"/>
      <c r="O9772" s="124"/>
      <c r="P9772" s="124"/>
      <c r="Q9772" s="124"/>
      <c r="R9772" s="124"/>
      <c r="S9772" s="124"/>
    </row>
    <row r="9773" spans="13:19" x14ac:dyDescent="0.25">
      <c r="M9773" s="8"/>
      <c r="N9773" s="124"/>
      <c r="O9773" s="124"/>
      <c r="P9773" s="124"/>
      <c r="Q9773" s="124"/>
      <c r="R9773" s="124"/>
      <c r="S9773" s="124"/>
    </row>
    <row r="9774" spans="13:19" x14ac:dyDescent="0.25">
      <c r="M9774" s="8"/>
      <c r="N9774" s="124"/>
      <c r="O9774" s="124"/>
      <c r="P9774" s="124"/>
      <c r="Q9774" s="124"/>
      <c r="R9774" s="124"/>
      <c r="S9774" s="124"/>
    </row>
    <row r="9775" spans="13:19" x14ac:dyDescent="0.25">
      <c r="M9775" s="8"/>
      <c r="N9775" s="124"/>
      <c r="O9775" s="124"/>
      <c r="P9775" s="124"/>
      <c r="Q9775" s="124"/>
      <c r="R9775" s="124"/>
      <c r="S9775" s="124"/>
    </row>
    <row r="9776" spans="13:19" x14ac:dyDescent="0.25">
      <c r="M9776" s="8"/>
      <c r="N9776" s="124"/>
      <c r="O9776" s="124"/>
      <c r="P9776" s="124"/>
      <c r="Q9776" s="124"/>
      <c r="R9776" s="124"/>
      <c r="S9776" s="124"/>
    </row>
    <row r="9777" spans="13:19" x14ac:dyDescent="0.25">
      <c r="M9777" s="8"/>
      <c r="N9777" s="124"/>
      <c r="O9777" s="124"/>
      <c r="P9777" s="124"/>
      <c r="Q9777" s="124"/>
      <c r="R9777" s="124"/>
      <c r="S9777" s="124"/>
    </row>
    <row r="9778" spans="13:19" x14ac:dyDescent="0.25">
      <c r="M9778" s="8"/>
      <c r="N9778" s="124"/>
      <c r="O9778" s="124"/>
      <c r="P9778" s="124"/>
      <c r="Q9778" s="124"/>
      <c r="R9778" s="124"/>
      <c r="S9778" s="124"/>
    </row>
    <row r="9779" spans="13:19" x14ac:dyDescent="0.25">
      <c r="M9779" s="8"/>
      <c r="N9779" s="124"/>
      <c r="O9779" s="124"/>
      <c r="P9779" s="124"/>
      <c r="Q9779" s="124"/>
      <c r="R9779" s="124"/>
      <c r="S9779" s="124"/>
    </row>
    <row r="9780" spans="13:19" x14ac:dyDescent="0.25">
      <c r="M9780" s="8"/>
      <c r="N9780" s="124"/>
      <c r="O9780" s="124"/>
      <c r="P9780" s="124"/>
      <c r="Q9780" s="124"/>
      <c r="R9780" s="124"/>
      <c r="S9780" s="124"/>
    </row>
    <row r="9781" spans="13:19" x14ac:dyDescent="0.25">
      <c r="M9781" s="8"/>
      <c r="N9781" s="124"/>
      <c r="O9781" s="124"/>
      <c r="P9781" s="124"/>
      <c r="Q9781" s="124"/>
      <c r="R9781" s="124"/>
      <c r="S9781" s="124"/>
    </row>
    <row r="9782" spans="13:19" x14ac:dyDescent="0.25">
      <c r="M9782" s="8"/>
      <c r="N9782" s="124"/>
      <c r="O9782" s="124"/>
      <c r="P9782" s="124"/>
      <c r="Q9782" s="124"/>
      <c r="R9782" s="124"/>
      <c r="S9782" s="124"/>
    </row>
    <row r="9783" spans="13:19" x14ac:dyDescent="0.25">
      <c r="M9783" s="8"/>
      <c r="N9783" s="124"/>
      <c r="O9783" s="124"/>
      <c r="P9783" s="124"/>
      <c r="Q9783" s="124"/>
      <c r="R9783" s="124"/>
      <c r="S9783" s="124"/>
    </row>
    <row r="9784" spans="13:19" x14ac:dyDescent="0.25">
      <c r="M9784" s="8"/>
      <c r="N9784" s="124"/>
      <c r="O9784" s="124"/>
      <c r="P9784" s="124"/>
      <c r="Q9784" s="124"/>
      <c r="R9784" s="124"/>
      <c r="S9784" s="124"/>
    </row>
    <row r="9785" spans="13:19" x14ac:dyDescent="0.25">
      <c r="M9785" s="8"/>
      <c r="N9785" s="124"/>
      <c r="O9785" s="124"/>
      <c r="P9785" s="124"/>
      <c r="Q9785" s="124"/>
      <c r="R9785" s="124"/>
      <c r="S9785" s="124"/>
    </row>
    <row r="9786" spans="13:19" x14ac:dyDescent="0.25">
      <c r="M9786" s="8"/>
      <c r="N9786" s="124"/>
      <c r="O9786" s="124"/>
      <c r="P9786" s="124"/>
      <c r="Q9786" s="124"/>
      <c r="R9786" s="124"/>
      <c r="S9786" s="124"/>
    </row>
    <row r="9787" spans="13:19" x14ac:dyDescent="0.25">
      <c r="M9787" s="8"/>
      <c r="N9787" s="124"/>
      <c r="O9787" s="124"/>
      <c r="P9787" s="124"/>
      <c r="Q9787" s="124"/>
      <c r="R9787" s="124"/>
      <c r="S9787" s="124"/>
    </row>
    <row r="9788" spans="13:19" x14ac:dyDescent="0.25">
      <c r="M9788" s="8"/>
      <c r="N9788" s="124"/>
      <c r="O9788" s="124"/>
      <c r="P9788" s="124"/>
      <c r="Q9788" s="124"/>
      <c r="R9788" s="124"/>
      <c r="S9788" s="124"/>
    </row>
    <row r="9789" spans="13:19" x14ac:dyDescent="0.25">
      <c r="M9789" s="8"/>
      <c r="N9789" s="124"/>
      <c r="O9789" s="124"/>
      <c r="P9789" s="124"/>
      <c r="Q9789" s="124"/>
      <c r="R9789" s="124"/>
      <c r="S9789" s="124"/>
    </row>
    <row r="9790" spans="13:19" x14ac:dyDescent="0.25">
      <c r="M9790" s="8"/>
      <c r="N9790" s="124"/>
      <c r="O9790" s="124"/>
      <c r="P9790" s="124"/>
      <c r="Q9790" s="124"/>
      <c r="R9790" s="124"/>
      <c r="S9790" s="124"/>
    </row>
    <row r="9791" spans="13:19" x14ac:dyDescent="0.25">
      <c r="M9791" s="8"/>
      <c r="N9791" s="124"/>
      <c r="O9791" s="124"/>
      <c r="P9791" s="124"/>
      <c r="Q9791" s="124"/>
      <c r="R9791" s="124"/>
      <c r="S9791" s="124"/>
    </row>
    <row r="9792" spans="13:19" x14ac:dyDescent="0.25">
      <c r="M9792" s="8"/>
      <c r="N9792" s="124"/>
      <c r="O9792" s="124"/>
      <c r="P9792" s="124"/>
      <c r="Q9792" s="124"/>
      <c r="R9792" s="124"/>
      <c r="S9792" s="124"/>
    </row>
    <row r="9793" spans="13:19" x14ac:dyDescent="0.25">
      <c r="M9793" s="8"/>
      <c r="N9793" s="124"/>
      <c r="O9793" s="124"/>
      <c r="P9793" s="124"/>
      <c r="Q9793" s="124"/>
      <c r="R9793" s="124"/>
      <c r="S9793" s="124"/>
    </row>
    <row r="9794" spans="13:19" x14ac:dyDescent="0.25">
      <c r="M9794" s="8"/>
      <c r="N9794" s="124"/>
      <c r="O9794" s="124"/>
      <c r="P9794" s="124"/>
      <c r="Q9794" s="124"/>
      <c r="R9794" s="124"/>
      <c r="S9794" s="124"/>
    </row>
    <row r="9795" spans="13:19" x14ac:dyDescent="0.25">
      <c r="M9795" s="8"/>
      <c r="N9795" s="124"/>
      <c r="O9795" s="124"/>
      <c r="P9795" s="124"/>
      <c r="Q9795" s="124"/>
      <c r="R9795" s="124"/>
      <c r="S9795" s="124"/>
    </row>
    <row r="9796" spans="13:19" x14ac:dyDescent="0.25">
      <c r="M9796" s="8"/>
      <c r="N9796" s="124"/>
      <c r="O9796" s="124"/>
      <c r="P9796" s="124"/>
      <c r="Q9796" s="124"/>
      <c r="R9796" s="124"/>
      <c r="S9796" s="124"/>
    </row>
    <row r="9797" spans="13:19" x14ac:dyDescent="0.25">
      <c r="M9797" s="8"/>
      <c r="N9797" s="124"/>
      <c r="O9797" s="124"/>
      <c r="P9797" s="124"/>
      <c r="Q9797" s="124"/>
      <c r="R9797" s="124"/>
      <c r="S9797" s="124"/>
    </row>
    <row r="9798" spans="13:19" x14ac:dyDescent="0.25">
      <c r="M9798" s="8"/>
      <c r="N9798" s="124"/>
      <c r="O9798" s="124"/>
      <c r="P9798" s="124"/>
      <c r="Q9798" s="124"/>
      <c r="R9798" s="124"/>
      <c r="S9798" s="124"/>
    </row>
    <row r="9799" spans="13:19" x14ac:dyDescent="0.25">
      <c r="M9799" s="8"/>
      <c r="N9799" s="124"/>
      <c r="O9799" s="124"/>
      <c r="P9799" s="124"/>
      <c r="Q9799" s="124"/>
      <c r="R9799" s="124"/>
      <c r="S9799" s="124"/>
    </row>
    <row r="9800" spans="13:19" x14ac:dyDescent="0.25">
      <c r="M9800" s="8"/>
      <c r="N9800" s="124"/>
      <c r="O9800" s="124"/>
      <c r="P9800" s="124"/>
      <c r="Q9800" s="124"/>
      <c r="R9800" s="124"/>
      <c r="S9800" s="124"/>
    </row>
    <row r="9801" spans="13:19" x14ac:dyDescent="0.25">
      <c r="M9801" s="8"/>
      <c r="N9801" s="124"/>
      <c r="O9801" s="124"/>
      <c r="P9801" s="124"/>
      <c r="Q9801" s="124"/>
      <c r="R9801" s="124"/>
      <c r="S9801" s="124"/>
    </row>
    <row r="9802" spans="13:19" x14ac:dyDescent="0.25">
      <c r="M9802" s="8"/>
      <c r="N9802" s="124"/>
      <c r="O9802" s="124"/>
      <c r="P9802" s="124"/>
      <c r="Q9802" s="124"/>
      <c r="R9802" s="124"/>
      <c r="S9802" s="124"/>
    </row>
    <row r="9803" spans="13:19" x14ac:dyDescent="0.25">
      <c r="M9803" s="8"/>
      <c r="N9803" s="124"/>
      <c r="O9803" s="124"/>
      <c r="P9803" s="124"/>
      <c r="Q9803" s="124"/>
      <c r="R9803" s="124"/>
      <c r="S9803" s="124"/>
    </row>
    <row r="9804" spans="13:19" x14ac:dyDescent="0.25">
      <c r="M9804" s="8"/>
      <c r="N9804" s="124"/>
      <c r="O9804" s="124"/>
      <c r="P9804" s="124"/>
      <c r="Q9804" s="124"/>
      <c r="R9804" s="124"/>
      <c r="S9804" s="124"/>
    </row>
    <row r="9805" spans="13:19" x14ac:dyDescent="0.25">
      <c r="M9805" s="8"/>
      <c r="N9805" s="124"/>
      <c r="O9805" s="124"/>
      <c r="P9805" s="124"/>
      <c r="Q9805" s="124"/>
      <c r="R9805" s="124"/>
      <c r="S9805" s="124"/>
    </row>
    <row r="9806" spans="13:19" x14ac:dyDescent="0.25">
      <c r="M9806" s="8"/>
      <c r="N9806" s="124"/>
      <c r="O9806" s="124"/>
      <c r="P9806" s="124"/>
      <c r="Q9806" s="124"/>
      <c r="R9806" s="124"/>
      <c r="S9806" s="124"/>
    </row>
    <row r="9807" spans="13:19" x14ac:dyDescent="0.25">
      <c r="M9807" s="8"/>
      <c r="N9807" s="124"/>
      <c r="O9807" s="124"/>
      <c r="P9807" s="124"/>
      <c r="Q9807" s="124"/>
      <c r="R9807" s="124"/>
      <c r="S9807" s="124"/>
    </row>
    <row r="9808" spans="13:19" x14ac:dyDescent="0.25">
      <c r="M9808" s="8"/>
      <c r="N9808" s="124"/>
      <c r="O9808" s="124"/>
      <c r="P9808" s="124"/>
      <c r="Q9808" s="124"/>
      <c r="R9808" s="124"/>
      <c r="S9808" s="124"/>
    </row>
    <row r="9809" spans="13:19" x14ac:dyDescent="0.25">
      <c r="M9809" s="8"/>
      <c r="N9809" s="124"/>
      <c r="O9809" s="124"/>
      <c r="P9809" s="124"/>
      <c r="Q9809" s="124"/>
      <c r="R9809" s="124"/>
      <c r="S9809" s="124"/>
    </row>
    <row r="9810" spans="13:19" x14ac:dyDescent="0.25">
      <c r="M9810" s="8"/>
      <c r="N9810" s="124"/>
      <c r="O9810" s="124"/>
      <c r="P9810" s="124"/>
      <c r="Q9810" s="124"/>
      <c r="R9810" s="124"/>
      <c r="S9810" s="124"/>
    </row>
    <row r="9811" spans="13:19" x14ac:dyDescent="0.25">
      <c r="M9811" s="8"/>
      <c r="N9811" s="124"/>
      <c r="O9811" s="124"/>
      <c r="P9811" s="124"/>
      <c r="Q9811" s="124"/>
      <c r="R9811" s="124"/>
      <c r="S9811" s="124"/>
    </row>
    <row r="9812" spans="13:19" x14ac:dyDescent="0.25">
      <c r="M9812" s="8"/>
      <c r="N9812" s="124"/>
      <c r="O9812" s="124"/>
      <c r="P9812" s="124"/>
      <c r="Q9812" s="124"/>
      <c r="R9812" s="124"/>
      <c r="S9812" s="124"/>
    </row>
    <row r="9813" spans="13:19" x14ac:dyDescent="0.25">
      <c r="M9813" s="8"/>
      <c r="N9813" s="124"/>
      <c r="O9813" s="124"/>
      <c r="P9813" s="124"/>
      <c r="Q9813" s="124"/>
      <c r="R9813" s="124"/>
      <c r="S9813" s="124"/>
    </row>
    <row r="9814" spans="13:19" x14ac:dyDescent="0.25">
      <c r="M9814" s="8"/>
      <c r="N9814" s="124"/>
      <c r="O9814" s="124"/>
      <c r="P9814" s="124"/>
      <c r="Q9814" s="124"/>
      <c r="R9814" s="124"/>
      <c r="S9814" s="124"/>
    </row>
    <row r="9815" spans="13:19" x14ac:dyDescent="0.25">
      <c r="M9815" s="8"/>
      <c r="N9815" s="124"/>
      <c r="O9815" s="124"/>
      <c r="P9815" s="124"/>
      <c r="Q9815" s="124"/>
      <c r="R9815" s="124"/>
      <c r="S9815" s="124"/>
    </row>
    <row r="9816" spans="13:19" x14ac:dyDescent="0.25">
      <c r="M9816" s="8"/>
      <c r="N9816" s="124"/>
      <c r="O9816" s="124"/>
      <c r="P9816" s="124"/>
      <c r="Q9816" s="124"/>
      <c r="R9816" s="124"/>
      <c r="S9816" s="124"/>
    </row>
    <row r="9817" spans="13:19" x14ac:dyDescent="0.25">
      <c r="M9817" s="8"/>
      <c r="N9817" s="124"/>
      <c r="O9817" s="124"/>
      <c r="P9817" s="124"/>
      <c r="Q9817" s="124"/>
      <c r="R9817" s="124"/>
      <c r="S9817" s="124"/>
    </row>
    <row r="9818" spans="13:19" x14ac:dyDescent="0.25">
      <c r="M9818" s="8"/>
      <c r="N9818" s="124"/>
      <c r="O9818" s="124"/>
      <c r="P9818" s="124"/>
      <c r="Q9818" s="124"/>
      <c r="R9818" s="124"/>
      <c r="S9818" s="124"/>
    </row>
    <row r="9819" spans="13:19" x14ac:dyDescent="0.25">
      <c r="M9819" s="8"/>
      <c r="N9819" s="124"/>
      <c r="O9819" s="124"/>
      <c r="P9819" s="124"/>
      <c r="Q9819" s="124"/>
      <c r="R9819" s="124"/>
      <c r="S9819" s="124"/>
    </row>
    <row r="9820" spans="13:19" x14ac:dyDescent="0.25">
      <c r="M9820" s="8"/>
      <c r="N9820" s="124"/>
      <c r="O9820" s="124"/>
      <c r="P9820" s="124"/>
      <c r="Q9820" s="124"/>
      <c r="R9820" s="124"/>
      <c r="S9820" s="124"/>
    </row>
    <row r="9821" spans="13:19" x14ac:dyDescent="0.25">
      <c r="M9821" s="8"/>
      <c r="N9821" s="124"/>
      <c r="O9821" s="124"/>
      <c r="P9821" s="124"/>
      <c r="Q9821" s="124"/>
      <c r="R9821" s="124"/>
      <c r="S9821" s="124"/>
    </row>
    <row r="9822" spans="13:19" x14ac:dyDescent="0.25">
      <c r="M9822" s="8"/>
      <c r="N9822" s="124"/>
      <c r="O9822" s="124"/>
      <c r="P9822" s="124"/>
      <c r="Q9822" s="124"/>
      <c r="R9822" s="124"/>
      <c r="S9822" s="124"/>
    </row>
    <row r="9823" spans="13:19" x14ac:dyDescent="0.25">
      <c r="M9823" s="8"/>
      <c r="N9823" s="124"/>
      <c r="O9823" s="124"/>
      <c r="P9823" s="124"/>
      <c r="Q9823" s="124"/>
      <c r="R9823" s="124"/>
      <c r="S9823" s="124"/>
    </row>
    <row r="9824" spans="13:19" x14ac:dyDescent="0.25">
      <c r="M9824" s="8"/>
      <c r="N9824" s="124"/>
      <c r="O9824" s="124"/>
      <c r="P9824" s="124"/>
      <c r="Q9824" s="124"/>
      <c r="R9824" s="124"/>
      <c r="S9824" s="124"/>
    </row>
    <row r="9825" spans="13:19" x14ac:dyDescent="0.25">
      <c r="M9825" s="8"/>
      <c r="N9825" s="124"/>
      <c r="O9825" s="124"/>
      <c r="P9825" s="124"/>
      <c r="Q9825" s="124"/>
      <c r="R9825" s="124"/>
      <c r="S9825" s="124"/>
    </row>
    <row r="9826" spans="13:19" x14ac:dyDescent="0.25">
      <c r="M9826" s="8"/>
      <c r="N9826" s="124"/>
      <c r="O9826" s="124"/>
      <c r="P9826" s="124"/>
      <c r="Q9826" s="124"/>
      <c r="R9826" s="124"/>
      <c r="S9826" s="124"/>
    </row>
    <row r="9827" spans="13:19" x14ac:dyDescent="0.25">
      <c r="M9827" s="8"/>
      <c r="N9827" s="124"/>
      <c r="O9827" s="124"/>
      <c r="P9827" s="124"/>
      <c r="Q9827" s="124"/>
      <c r="R9827" s="124"/>
      <c r="S9827" s="124"/>
    </row>
    <row r="9828" spans="13:19" x14ac:dyDescent="0.25">
      <c r="M9828" s="8"/>
      <c r="N9828" s="124"/>
      <c r="O9828" s="124"/>
      <c r="P9828" s="124"/>
      <c r="Q9828" s="124"/>
      <c r="R9828" s="124"/>
      <c r="S9828" s="124"/>
    </row>
    <row r="9829" spans="13:19" x14ac:dyDescent="0.25">
      <c r="M9829" s="8"/>
      <c r="N9829" s="124"/>
      <c r="O9829" s="124"/>
      <c r="P9829" s="124"/>
      <c r="Q9829" s="124"/>
      <c r="R9829" s="124"/>
      <c r="S9829" s="124"/>
    </row>
    <row r="9830" spans="13:19" x14ac:dyDescent="0.25">
      <c r="M9830" s="8"/>
      <c r="N9830" s="124"/>
      <c r="O9830" s="124"/>
      <c r="P9830" s="124"/>
      <c r="Q9830" s="124"/>
      <c r="R9830" s="124"/>
      <c r="S9830" s="124"/>
    </row>
    <row r="9831" spans="13:19" x14ac:dyDescent="0.25">
      <c r="M9831" s="8"/>
      <c r="N9831" s="124"/>
      <c r="O9831" s="124"/>
      <c r="P9831" s="124"/>
      <c r="Q9831" s="124"/>
      <c r="R9831" s="124"/>
      <c r="S9831" s="124"/>
    </row>
    <row r="9832" spans="13:19" x14ac:dyDescent="0.25">
      <c r="M9832" s="8"/>
      <c r="N9832" s="124"/>
      <c r="O9832" s="124"/>
      <c r="P9832" s="124"/>
      <c r="Q9832" s="124"/>
      <c r="R9832" s="124"/>
      <c r="S9832" s="124"/>
    </row>
    <row r="9833" spans="13:19" x14ac:dyDescent="0.25">
      <c r="M9833" s="8"/>
      <c r="N9833" s="124"/>
      <c r="O9833" s="124"/>
      <c r="P9833" s="124"/>
      <c r="Q9833" s="124"/>
      <c r="R9833" s="124"/>
      <c r="S9833" s="124"/>
    </row>
    <row r="9834" spans="13:19" x14ac:dyDescent="0.25">
      <c r="M9834" s="8"/>
      <c r="N9834" s="124"/>
      <c r="O9834" s="124"/>
      <c r="P9834" s="124"/>
      <c r="Q9834" s="124"/>
      <c r="R9834" s="124"/>
      <c r="S9834" s="124"/>
    </row>
    <row r="9835" spans="13:19" x14ac:dyDescent="0.25">
      <c r="M9835" s="8"/>
      <c r="N9835" s="124"/>
      <c r="O9835" s="124"/>
      <c r="P9835" s="124"/>
      <c r="Q9835" s="124"/>
      <c r="R9835" s="124"/>
      <c r="S9835" s="124"/>
    </row>
    <row r="9836" spans="13:19" x14ac:dyDescent="0.25">
      <c r="M9836" s="8"/>
      <c r="N9836" s="124"/>
      <c r="O9836" s="124"/>
      <c r="P9836" s="124"/>
      <c r="Q9836" s="124"/>
      <c r="R9836" s="124"/>
      <c r="S9836" s="124"/>
    </row>
    <row r="9837" spans="13:19" x14ac:dyDescent="0.25">
      <c r="M9837" s="8"/>
      <c r="N9837" s="124"/>
      <c r="O9837" s="124"/>
      <c r="P9837" s="124"/>
      <c r="Q9837" s="124"/>
      <c r="R9837" s="124"/>
      <c r="S9837" s="124"/>
    </row>
    <row r="9838" spans="13:19" x14ac:dyDescent="0.25">
      <c r="M9838" s="8"/>
      <c r="N9838" s="124"/>
      <c r="O9838" s="124"/>
      <c r="P9838" s="124"/>
      <c r="Q9838" s="124"/>
      <c r="R9838" s="124"/>
      <c r="S9838" s="124"/>
    </row>
    <row r="9839" spans="13:19" x14ac:dyDescent="0.25">
      <c r="M9839" s="8"/>
      <c r="N9839" s="124"/>
      <c r="O9839" s="124"/>
      <c r="P9839" s="124"/>
      <c r="Q9839" s="124"/>
      <c r="R9839" s="124"/>
      <c r="S9839" s="124"/>
    </row>
    <row r="9840" spans="13:19" x14ac:dyDescent="0.25">
      <c r="M9840" s="8"/>
      <c r="N9840" s="124"/>
      <c r="O9840" s="124"/>
      <c r="P9840" s="124"/>
      <c r="Q9840" s="124"/>
      <c r="R9840" s="124"/>
      <c r="S9840" s="124"/>
    </row>
    <row r="9841" spans="13:19" x14ac:dyDescent="0.25">
      <c r="M9841" s="8"/>
      <c r="N9841" s="124"/>
      <c r="O9841" s="124"/>
      <c r="P9841" s="124"/>
      <c r="Q9841" s="124"/>
      <c r="R9841" s="124"/>
      <c r="S9841" s="124"/>
    </row>
    <row r="9842" spans="13:19" x14ac:dyDescent="0.25">
      <c r="M9842" s="8"/>
      <c r="N9842" s="124"/>
      <c r="O9842" s="124"/>
      <c r="P9842" s="124"/>
      <c r="Q9842" s="124"/>
      <c r="R9842" s="124"/>
      <c r="S9842" s="124"/>
    </row>
    <row r="9843" spans="13:19" x14ac:dyDescent="0.25">
      <c r="M9843" s="8"/>
      <c r="N9843" s="124"/>
      <c r="O9843" s="124"/>
      <c r="P9843" s="124"/>
      <c r="Q9843" s="124"/>
      <c r="R9843" s="124"/>
      <c r="S9843" s="124"/>
    </row>
    <row r="9844" spans="13:19" x14ac:dyDescent="0.25">
      <c r="M9844" s="8"/>
      <c r="N9844" s="124"/>
      <c r="O9844" s="124"/>
      <c r="P9844" s="124"/>
      <c r="Q9844" s="124"/>
      <c r="R9844" s="124"/>
      <c r="S9844" s="124"/>
    </row>
    <row r="9845" spans="13:19" x14ac:dyDescent="0.25">
      <c r="M9845" s="8"/>
      <c r="N9845" s="124"/>
      <c r="O9845" s="124"/>
      <c r="P9845" s="124"/>
      <c r="Q9845" s="124"/>
      <c r="R9845" s="124"/>
      <c r="S9845" s="124"/>
    </row>
    <row r="9846" spans="13:19" x14ac:dyDescent="0.25">
      <c r="M9846" s="8"/>
      <c r="N9846" s="124"/>
      <c r="O9846" s="124"/>
      <c r="P9846" s="124"/>
      <c r="Q9846" s="124"/>
      <c r="R9846" s="124"/>
      <c r="S9846" s="124"/>
    </row>
    <row r="9847" spans="13:19" x14ac:dyDescent="0.25">
      <c r="M9847" s="8"/>
      <c r="N9847" s="124"/>
      <c r="O9847" s="124"/>
      <c r="P9847" s="124"/>
      <c r="Q9847" s="124"/>
      <c r="R9847" s="124"/>
      <c r="S9847" s="124"/>
    </row>
    <row r="9848" spans="13:19" x14ac:dyDescent="0.25">
      <c r="M9848" s="8"/>
      <c r="N9848" s="124"/>
      <c r="O9848" s="124"/>
      <c r="P9848" s="124"/>
      <c r="Q9848" s="124"/>
      <c r="R9848" s="124"/>
      <c r="S9848" s="124"/>
    </row>
    <row r="9849" spans="13:19" x14ac:dyDescent="0.25">
      <c r="M9849" s="8"/>
      <c r="N9849" s="124"/>
      <c r="O9849" s="124"/>
      <c r="P9849" s="124"/>
      <c r="Q9849" s="124"/>
      <c r="R9849" s="124"/>
      <c r="S9849" s="124"/>
    </row>
    <row r="9850" spans="13:19" x14ac:dyDescent="0.25">
      <c r="M9850" s="8"/>
      <c r="N9850" s="124"/>
      <c r="O9850" s="124"/>
      <c r="P9850" s="124"/>
      <c r="Q9850" s="124"/>
      <c r="R9850" s="124"/>
      <c r="S9850" s="124"/>
    </row>
    <row r="9851" spans="13:19" x14ac:dyDescent="0.25">
      <c r="M9851" s="8"/>
      <c r="N9851" s="124"/>
      <c r="O9851" s="124"/>
      <c r="P9851" s="124"/>
      <c r="Q9851" s="124"/>
      <c r="R9851" s="124"/>
      <c r="S9851" s="124"/>
    </row>
    <row r="9852" spans="13:19" x14ac:dyDescent="0.25">
      <c r="M9852" s="8"/>
      <c r="N9852" s="124"/>
      <c r="O9852" s="124"/>
      <c r="P9852" s="124"/>
      <c r="Q9852" s="124"/>
      <c r="R9852" s="124"/>
      <c r="S9852" s="124"/>
    </row>
    <row r="9853" spans="13:19" x14ac:dyDescent="0.25">
      <c r="M9853" s="8"/>
      <c r="N9853" s="124"/>
      <c r="O9853" s="124"/>
      <c r="P9853" s="124"/>
      <c r="Q9853" s="124"/>
      <c r="R9853" s="124"/>
      <c r="S9853" s="124"/>
    </row>
    <row r="9854" spans="13:19" x14ac:dyDescent="0.25">
      <c r="M9854" s="8"/>
      <c r="N9854" s="124"/>
      <c r="O9854" s="124"/>
      <c r="P9854" s="124"/>
      <c r="Q9854" s="124"/>
      <c r="R9854" s="124"/>
      <c r="S9854" s="124"/>
    </row>
    <row r="9855" spans="13:19" x14ac:dyDescent="0.25">
      <c r="M9855" s="8"/>
      <c r="N9855" s="124"/>
      <c r="O9855" s="124"/>
      <c r="P9855" s="124"/>
      <c r="Q9855" s="124"/>
      <c r="R9855" s="124"/>
      <c r="S9855" s="124"/>
    </row>
    <row r="9856" spans="13:19" x14ac:dyDescent="0.25">
      <c r="M9856" s="8"/>
      <c r="N9856" s="124"/>
      <c r="O9856" s="124"/>
      <c r="P9856" s="124"/>
      <c r="Q9856" s="124"/>
      <c r="R9856" s="124"/>
      <c r="S9856" s="124"/>
    </row>
    <row r="9857" spans="13:19" x14ac:dyDescent="0.25">
      <c r="M9857" s="8"/>
      <c r="N9857" s="124"/>
      <c r="O9857" s="124"/>
      <c r="P9857" s="124"/>
      <c r="Q9857" s="124"/>
      <c r="R9857" s="124"/>
      <c r="S9857" s="124"/>
    </row>
    <row r="9858" spans="13:19" x14ac:dyDescent="0.25">
      <c r="M9858" s="8"/>
      <c r="N9858" s="124"/>
      <c r="O9858" s="124"/>
      <c r="P9858" s="124"/>
      <c r="Q9858" s="124"/>
      <c r="R9858" s="124"/>
      <c r="S9858" s="124"/>
    </row>
    <row r="9859" spans="13:19" x14ac:dyDescent="0.25">
      <c r="M9859" s="8"/>
      <c r="N9859" s="124"/>
      <c r="O9859" s="124"/>
      <c r="P9859" s="124"/>
      <c r="Q9859" s="124"/>
      <c r="R9859" s="124"/>
      <c r="S9859" s="124"/>
    </row>
    <row r="9860" spans="13:19" x14ac:dyDescent="0.25">
      <c r="M9860" s="8"/>
      <c r="N9860" s="124"/>
      <c r="O9860" s="124"/>
      <c r="P9860" s="124"/>
      <c r="Q9860" s="124"/>
      <c r="R9860" s="124"/>
      <c r="S9860" s="124"/>
    </row>
    <row r="9861" spans="13:19" x14ac:dyDescent="0.25">
      <c r="M9861" s="8"/>
      <c r="N9861" s="124"/>
      <c r="O9861" s="124"/>
      <c r="P9861" s="124"/>
      <c r="Q9861" s="124"/>
      <c r="R9861" s="124"/>
      <c r="S9861" s="124"/>
    </row>
    <row r="9862" spans="13:19" x14ac:dyDescent="0.25">
      <c r="M9862" s="8"/>
      <c r="N9862" s="124"/>
      <c r="O9862" s="124"/>
      <c r="P9862" s="124"/>
      <c r="Q9862" s="124"/>
      <c r="R9862" s="124"/>
      <c r="S9862" s="124"/>
    </row>
    <row r="9863" spans="13:19" x14ac:dyDescent="0.25">
      <c r="M9863" s="8"/>
      <c r="N9863" s="124"/>
      <c r="O9863" s="124"/>
      <c r="P9863" s="124"/>
      <c r="Q9863" s="124"/>
      <c r="R9863" s="124"/>
      <c r="S9863" s="124"/>
    </row>
    <row r="9864" spans="13:19" x14ac:dyDescent="0.25">
      <c r="M9864" s="8"/>
      <c r="N9864" s="124"/>
      <c r="O9864" s="124"/>
      <c r="P9864" s="124"/>
      <c r="Q9864" s="124"/>
      <c r="R9864" s="124"/>
      <c r="S9864" s="124"/>
    </row>
    <row r="9865" spans="13:19" x14ac:dyDescent="0.25">
      <c r="M9865" s="8"/>
      <c r="N9865" s="124"/>
      <c r="O9865" s="124"/>
      <c r="P9865" s="124"/>
      <c r="Q9865" s="124"/>
      <c r="R9865" s="124"/>
      <c r="S9865" s="124"/>
    </row>
    <row r="9866" spans="13:19" x14ac:dyDescent="0.25">
      <c r="M9866" s="8"/>
      <c r="N9866" s="124"/>
      <c r="O9866" s="124"/>
      <c r="P9866" s="124"/>
      <c r="Q9866" s="124"/>
      <c r="R9866" s="124"/>
      <c r="S9866" s="124"/>
    </row>
    <row r="9867" spans="13:19" x14ac:dyDescent="0.25">
      <c r="M9867" s="8"/>
      <c r="N9867" s="124"/>
      <c r="O9867" s="124"/>
      <c r="P9867" s="124"/>
      <c r="Q9867" s="124"/>
      <c r="R9867" s="124"/>
      <c r="S9867" s="124"/>
    </row>
    <row r="9868" spans="13:19" x14ac:dyDescent="0.25">
      <c r="M9868" s="8"/>
      <c r="N9868" s="124"/>
      <c r="O9868" s="124"/>
      <c r="P9868" s="124"/>
      <c r="Q9868" s="124"/>
      <c r="R9868" s="124"/>
      <c r="S9868" s="124"/>
    </row>
    <row r="9869" spans="13:19" x14ac:dyDescent="0.25">
      <c r="M9869" s="8"/>
      <c r="N9869" s="124"/>
      <c r="O9869" s="124"/>
      <c r="P9869" s="124"/>
      <c r="Q9869" s="124"/>
      <c r="R9869" s="124"/>
      <c r="S9869" s="124"/>
    </row>
    <row r="9870" spans="13:19" x14ac:dyDescent="0.25">
      <c r="M9870" s="8"/>
      <c r="N9870" s="124"/>
      <c r="O9870" s="124"/>
      <c r="P9870" s="124"/>
      <c r="Q9870" s="124"/>
      <c r="R9870" s="124"/>
      <c r="S9870" s="124"/>
    </row>
    <row r="9871" spans="13:19" x14ac:dyDescent="0.25">
      <c r="M9871" s="8"/>
      <c r="N9871" s="124"/>
      <c r="O9871" s="124"/>
      <c r="P9871" s="124"/>
      <c r="Q9871" s="124"/>
      <c r="R9871" s="124"/>
      <c r="S9871" s="124"/>
    </row>
    <row r="9872" spans="13:19" x14ac:dyDescent="0.25">
      <c r="M9872" s="8"/>
      <c r="N9872" s="124"/>
      <c r="O9872" s="124"/>
      <c r="P9872" s="124"/>
      <c r="Q9872" s="124"/>
      <c r="R9872" s="124"/>
      <c r="S9872" s="124"/>
    </row>
    <row r="9873" spans="13:19" x14ac:dyDescent="0.25">
      <c r="M9873" s="8"/>
      <c r="N9873" s="124"/>
      <c r="O9873" s="124"/>
      <c r="P9873" s="124"/>
      <c r="Q9873" s="124"/>
      <c r="R9873" s="124"/>
      <c r="S9873" s="124"/>
    </row>
    <row r="9874" spans="13:19" x14ac:dyDescent="0.25">
      <c r="M9874" s="8"/>
      <c r="N9874" s="124"/>
      <c r="O9874" s="124"/>
      <c r="P9874" s="124"/>
      <c r="Q9874" s="124"/>
      <c r="R9874" s="124"/>
      <c r="S9874" s="124"/>
    </row>
    <row r="9875" spans="13:19" x14ac:dyDescent="0.25">
      <c r="M9875" s="8"/>
      <c r="N9875" s="124"/>
      <c r="O9875" s="124"/>
      <c r="P9875" s="124"/>
      <c r="Q9875" s="124"/>
      <c r="R9875" s="124"/>
      <c r="S9875" s="124"/>
    </row>
    <row r="9876" spans="13:19" x14ac:dyDescent="0.25">
      <c r="M9876" s="8"/>
      <c r="N9876" s="124"/>
      <c r="O9876" s="124"/>
      <c r="P9876" s="124"/>
      <c r="Q9876" s="124"/>
      <c r="R9876" s="124"/>
      <c r="S9876" s="124"/>
    </row>
    <row r="9877" spans="13:19" x14ac:dyDescent="0.25">
      <c r="M9877" s="8"/>
      <c r="N9877" s="124"/>
      <c r="O9877" s="124"/>
      <c r="P9877" s="124"/>
      <c r="Q9877" s="124"/>
      <c r="R9877" s="124"/>
      <c r="S9877" s="124"/>
    </row>
    <row r="9878" spans="13:19" x14ac:dyDescent="0.25">
      <c r="M9878" s="8"/>
      <c r="N9878" s="124"/>
      <c r="O9878" s="124"/>
      <c r="P9878" s="124"/>
      <c r="Q9878" s="124"/>
      <c r="R9878" s="124"/>
      <c r="S9878" s="124"/>
    </row>
    <row r="9879" spans="13:19" x14ac:dyDescent="0.25">
      <c r="M9879" s="8"/>
      <c r="N9879" s="124"/>
      <c r="O9879" s="124"/>
      <c r="P9879" s="124"/>
      <c r="Q9879" s="124"/>
      <c r="R9879" s="124"/>
      <c r="S9879" s="124"/>
    </row>
    <row r="9880" spans="13:19" x14ac:dyDescent="0.25">
      <c r="M9880" s="8"/>
      <c r="N9880" s="124"/>
      <c r="O9880" s="124"/>
      <c r="P9880" s="124"/>
      <c r="Q9880" s="124"/>
      <c r="R9880" s="124"/>
      <c r="S9880" s="124"/>
    </row>
    <row r="9881" spans="13:19" x14ac:dyDescent="0.25">
      <c r="M9881" s="8"/>
      <c r="N9881" s="124"/>
      <c r="O9881" s="124"/>
      <c r="P9881" s="124"/>
      <c r="Q9881" s="124"/>
      <c r="R9881" s="124"/>
      <c r="S9881" s="124"/>
    </row>
    <row r="9882" spans="13:19" x14ac:dyDescent="0.25">
      <c r="M9882" s="8"/>
      <c r="N9882" s="124"/>
      <c r="O9882" s="124"/>
      <c r="P9882" s="124"/>
      <c r="Q9882" s="124"/>
      <c r="R9882" s="124"/>
      <c r="S9882" s="124"/>
    </row>
    <row r="9883" spans="13:19" x14ac:dyDescent="0.25">
      <c r="M9883" s="8"/>
      <c r="N9883" s="124"/>
      <c r="O9883" s="124"/>
      <c r="P9883" s="124"/>
      <c r="Q9883" s="124"/>
      <c r="R9883" s="124"/>
      <c r="S9883" s="124"/>
    </row>
    <row r="9884" spans="13:19" x14ac:dyDescent="0.25">
      <c r="M9884" s="8"/>
      <c r="N9884" s="124"/>
      <c r="O9884" s="124"/>
      <c r="P9884" s="124"/>
      <c r="Q9884" s="124"/>
      <c r="R9884" s="124"/>
      <c r="S9884" s="124"/>
    </row>
    <row r="9885" spans="13:19" x14ac:dyDescent="0.25">
      <c r="M9885" s="8"/>
      <c r="N9885" s="124"/>
      <c r="O9885" s="124"/>
      <c r="P9885" s="124"/>
      <c r="Q9885" s="124"/>
      <c r="R9885" s="124"/>
      <c r="S9885" s="124"/>
    </row>
    <row r="9886" spans="13:19" x14ac:dyDescent="0.25">
      <c r="M9886" s="8"/>
      <c r="N9886" s="124"/>
      <c r="O9886" s="124"/>
      <c r="P9886" s="124"/>
      <c r="Q9886" s="124"/>
      <c r="R9886" s="124"/>
      <c r="S9886" s="124"/>
    </row>
    <row r="9887" spans="13:19" x14ac:dyDescent="0.25">
      <c r="M9887" s="8"/>
      <c r="N9887" s="124"/>
      <c r="O9887" s="124"/>
      <c r="P9887" s="124"/>
      <c r="Q9887" s="124"/>
      <c r="R9887" s="124"/>
      <c r="S9887" s="124"/>
    </row>
    <row r="9888" spans="13:19" x14ac:dyDescent="0.25">
      <c r="M9888" s="8"/>
      <c r="N9888" s="124"/>
      <c r="O9888" s="124"/>
      <c r="P9888" s="124"/>
      <c r="Q9888" s="124"/>
      <c r="R9888" s="124"/>
      <c r="S9888" s="124"/>
    </row>
    <row r="9889" spans="13:19" x14ac:dyDescent="0.25">
      <c r="M9889" s="8"/>
      <c r="N9889" s="124"/>
      <c r="O9889" s="124"/>
      <c r="P9889" s="124"/>
      <c r="Q9889" s="124"/>
      <c r="R9889" s="124"/>
      <c r="S9889" s="124"/>
    </row>
    <row r="9890" spans="13:19" x14ac:dyDescent="0.25">
      <c r="M9890" s="8"/>
      <c r="N9890" s="124"/>
      <c r="O9890" s="124"/>
      <c r="P9890" s="124"/>
      <c r="Q9890" s="124"/>
      <c r="R9890" s="124"/>
      <c r="S9890" s="124"/>
    </row>
    <row r="9891" spans="13:19" x14ac:dyDescent="0.25">
      <c r="M9891" s="8"/>
      <c r="N9891" s="124"/>
      <c r="O9891" s="124"/>
      <c r="P9891" s="124"/>
      <c r="Q9891" s="124"/>
      <c r="R9891" s="124"/>
      <c r="S9891" s="124"/>
    </row>
    <row r="9892" spans="13:19" x14ac:dyDescent="0.25">
      <c r="M9892" s="8"/>
      <c r="N9892" s="124"/>
      <c r="O9892" s="124"/>
      <c r="P9892" s="124"/>
      <c r="Q9892" s="124"/>
      <c r="R9892" s="124"/>
      <c r="S9892" s="124"/>
    </row>
    <row r="9893" spans="13:19" x14ac:dyDescent="0.25">
      <c r="M9893" s="8"/>
      <c r="N9893" s="124"/>
      <c r="O9893" s="124"/>
      <c r="P9893" s="124"/>
      <c r="Q9893" s="124"/>
      <c r="R9893" s="124"/>
      <c r="S9893" s="124"/>
    </row>
    <row r="9894" spans="13:19" x14ac:dyDescent="0.25">
      <c r="M9894" s="8"/>
      <c r="N9894" s="124"/>
      <c r="O9894" s="124"/>
      <c r="P9894" s="124"/>
      <c r="Q9894" s="124"/>
      <c r="R9894" s="124"/>
      <c r="S9894" s="124"/>
    </row>
    <row r="9895" spans="13:19" x14ac:dyDescent="0.25">
      <c r="M9895" s="8"/>
      <c r="N9895" s="124"/>
      <c r="O9895" s="124"/>
      <c r="P9895" s="124"/>
      <c r="Q9895" s="124"/>
      <c r="R9895" s="124"/>
      <c r="S9895" s="124"/>
    </row>
    <row r="9896" spans="13:19" x14ac:dyDescent="0.25">
      <c r="M9896" s="8"/>
      <c r="N9896" s="124"/>
      <c r="O9896" s="124"/>
      <c r="P9896" s="124"/>
      <c r="Q9896" s="124"/>
      <c r="R9896" s="124"/>
      <c r="S9896" s="124"/>
    </row>
    <row r="9897" spans="13:19" x14ac:dyDescent="0.25">
      <c r="M9897" s="8"/>
      <c r="N9897" s="124"/>
      <c r="O9897" s="124"/>
      <c r="P9897" s="124"/>
      <c r="Q9897" s="124"/>
      <c r="R9897" s="124"/>
      <c r="S9897" s="124"/>
    </row>
    <row r="9898" spans="13:19" x14ac:dyDescent="0.25">
      <c r="M9898" s="8"/>
      <c r="N9898" s="124"/>
      <c r="O9898" s="124"/>
      <c r="P9898" s="124"/>
      <c r="Q9898" s="124"/>
      <c r="R9898" s="124"/>
      <c r="S9898" s="124"/>
    </row>
    <row r="9899" spans="13:19" x14ac:dyDescent="0.25">
      <c r="M9899" s="8"/>
      <c r="N9899" s="124"/>
      <c r="O9899" s="124"/>
      <c r="P9899" s="124"/>
      <c r="Q9899" s="124"/>
      <c r="R9899" s="124"/>
      <c r="S9899" s="124"/>
    </row>
    <row r="9900" spans="13:19" x14ac:dyDescent="0.25">
      <c r="M9900" s="8"/>
      <c r="N9900" s="124"/>
      <c r="O9900" s="124"/>
      <c r="P9900" s="124"/>
      <c r="Q9900" s="124"/>
      <c r="R9900" s="124"/>
      <c r="S9900" s="124"/>
    </row>
    <row r="9901" spans="13:19" x14ac:dyDescent="0.25">
      <c r="M9901" s="8"/>
      <c r="N9901" s="124"/>
      <c r="O9901" s="124"/>
      <c r="P9901" s="124"/>
      <c r="Q9901" s="124"/>
      <c r="R9901" s="124"/>
      <c r="S9901" s="124"/>
    </row>
    <row r="9902" spans="13:19" x14ac:dyDescent="0.25">
      <c r="M9902" s="8"/>
      <c r="N9902" s="124"/>
      <c r="O9902" s="124"/>
      <c r="P9902" s="124"/>
      <c r="Q9902" s="124"/>
      <c r="R9902" s="124"/>
      <c r="S9902" s="124"/>
    </row>
    <row r="9903" spans="13:19" x14ac:dyDescent="0.25">
      <c r="M9903" s="8"/>
      <c r="N9903" s="124"/>
      <c r="O9903" s="124"/>
      <c r="P9903" s="124"/>
      <c r="Q9903" s="124"/>
      <c r="R9903" s="124"/>
      <c r="S9903" s="124"/>
    </row>
    <row r="9904" spans="13:19" x14ac:dyDescent="0.25">
      <c r="M9904" s="8"/>
      <c r="N9904" s="124"/>
      <c r="O9904" s="124"/>
      <c r="P9904" s="124"/>
      <c r="Q9904" s="124"/>
      <c r="R9904" s="124"/>
      <c r="S9904" s="124"/>
    </row>
    <row r="9905" spans="13:19" x14ac:dyDescent="0.25">
      <c r="M9905" s="8"/>
      <c r="N9905" s="124"/>
      <c r="O9905" s="124"/>
      <c r="P9905" s="124"/>
      <c r="Q9905" s="124"/>
      <c r="R9905" s="124"/>
      <c r="S9905" s="124"/>
    </row>
    <row r="9906" spans="13:19" x14ac:dyDescent="0.25">
      <c r="M9906" s="8"/>
      <c r="N9906" s="124"/>
      <c r="O9906" s="124"/>
      <c r="P9906" s="124"/>
      <c r="Q9906" s="124"/>
      <c r="R9906" s="124"/>
      <c r="S9906" s="124"/>
    </row>
    <row r="9907" spans="13:19" x14ac:dyDescent="0.25">
      <c r="M9907" s="8"/>
      <c r="N9907" s="124"/>
      <c r="O9907" s="124"/>
      <c r="P9907" s="124"/>
      <c r="Q9907" s="124"/>
      <c r="R9907" s="124"/>
      <c r="S9907" s="124"/>
    </row>
    <row r="9908" spans="13:19" x14ac:dyDescent="0.25">
      <c r="M9908" s="8"/>
      <c r="N9908" s="124"/>
      <c r="O9908" s="124"/>
      <c r="P9908" s="124"/>
      <c r="Q9908" s="124"/>
      <c r="R9908" s="124"/>
      <c r="S9908" s="124"/>
    </row>
    <row r="9909" spans="13:19" x14ac:dyDescent="0.25">
      <c r="M9909" s="8"/>
      <c r="N9909" s="124"/>
      <c r="O9909" s="124"/>
      <c r="P9909" s="124"/>
      <c r="Q9909" s="124"/>
      <c r="R9909" s="124"/>
      <c r="S9909" s="124"/>
    </row>
    <row r="9910" spans="13:19" x14ac:dyDescent="0.25">
      <c r="M9910" s="8"/>
      <c r="N9910" s="124"/>
      <c r="O9910" s="124"/>
      <c r="P9910" s="124"/>
      <c r="Q9910" s="124"/>
      <c r="R9910" s="124"/>
      <c r="S9910" s="124"/>
    </row>
    <row r="9911" spans="13:19" x14ac:dyDescent="0.25">
      <c r="M9911" s="8"/>
      <c r="N9911" s="124"/>
      <c r="O9911" s="124"/>
      <c r="P9911" s="124"/>
      <c r="Q9911" s="124"/>
      <c r="R9911" s="124"/>
      <c r="S9911" s="124"/>
    </row>
    <row r="9912" spans="13:19" x14ac:dyDescent="0.25">
      <c r="M9912" s="8"/>
      <c r="N9912" s="124"/>
      <c r="O9912" s="124"/>
      <c r="P9912" s="124"/>
      <c r="Q9912" s="124"/>
      <c r="R9912" s="124"/>
      <c r="S9912" s="124"/>
    </row>
    <row r="9913" spans="13:19" x14ac:dyDescent="0.25">
      <c r="M9913" s="8"/>
      <c r="N9913" s="124"/>
      <c r="O9913" s="124"/>
      <c r="P9913" s="124"/>
      <c r="Q9913" s="124"/>
      <c r="R9913" s="124"/>
      <c r="S9913" s="124"/>
    </row>
    <row r="9914" spans="13:19" x14ac:dyDescent="0.25">
      <c r="M9914" s="8"/>
      <c r="N9914" s="124"/>
      <c r="O9914" s="124"/>
      <c r="P9914" s="124"/>
      <c r="Q9914" s="124"/>
      <c r="R9914" s="124"/>
      <c r="S9914" s="124"/>
    </row>
    <row r="9915" spans="13:19" x14ac:dyDescent="0.25">
      <c r="M9915" s="8"/>
      <c r="N9915" s="124"/>
      <c r="O9915" s="124"/>
      <c r="P9915" s="124"/>
      <c r="Q9915" s="124"/>
      <c r="R9915" s="124"/>
      <c r="S9915" s="124"/>
    </row>
    <row r="9916" spans="13:19" x14ac:dyDescent="0.25">
      <c r="M9916" s="8"/>
      <c r="N9916" s="124"/>
      <c r="O9916" s="124"/>
      <c r="P9916" s="124"/>
      <c r="Q9916" s="124"/>
      <c r="R9916" s="124"/>
      <c r="S9916" s="124"/>
    </row>
    <row r="9917" spans="13:19" x14ac:dyDescent="0.25">
      <c r="M9917" s="8"/>
      <c r="N9917" s="124"/>
      <c r="O9917" s="124"/>
      <c r="P9917" s="124"/>
      <c r="Q9917" s="124"/>
      <c r="R9917" s="124"/>
      <c r="S9917" s="124"/>
    </row>
    <row r="9918" spans="13:19" x14ac:dyDescent="0.25">
      <c r="M9918" s="8"/>
      <c r="N9918" s="124"/>
      <c r="O9918" s="124"/>
      <c r="P9918" s="124"/>
      <c r="Q9918" s="124"/>
      <c r="R9918" s="124"/>
      <c r="S9918" s="124"/>
    </row>
    <row r="9919" spans="13:19" x14ac:dyDescent="0.25">
      <c r="M9919" s="8"/>
      <c r="N9919" s="124"/>
      <c r="O9919" s="124"/>
      <c r="P9919" s="124"/>
      <c r="Q9919" s="124"/>
      <c r="R9919" s="124"/>
      <c r="S9919" s="124"/>
    </row>
    <row r="9920" spans="13:19" x14ac:dyDescent="0.25">
      <c r="M9920" s="8"/>
      <c r="N9920" s="124"/>
      <c r="O9920" s="124"/>
      <c r="P9920" s="124"/>
      <c r="Q9920" s="124"/>
      <c r="R9920" s="124"/>
      <c r="S9920" s="124"/>
    </row>
    <row r="9921" spans="13:19" x14ac:dyDescent="0.25">
      <c r="M9921" s="8"/>
      <c r="N9921" s="124"/>
      <c r="O9921" s="124"/>
      <c r="P9921" s="124"/>
      <c r="Q9921" s="124"/>
      <c r="R9921" s="124"/>
      <c r="S9921" s="124"/>
    </row>
    <row r="9922" spans="13:19" x14ac:dyDescent="0.25">
      <c r="M9922" s="8"/>
      <c r="N9922" s="124"/>
      <c r="O9922" s="124"/>
      <c r="P9922" s="124"/>
      <c r="Q9922" s="124"/>
      <c r="R9922" s="124"/>
      <c r="S9922" s="124"/>
    </row>
    <row r="9923" spans="13:19" x14ac:dyDescent="0.25">
      <c r="M9923" s="8"/>
      <c r="N9923" s="124"/>
      <c r="O9923" s="124"/>
      <c r="P9923" s="124"/>
      <c r="Q9923" s="124"/>
      <c r="R9923" s="124"/>
      <c r="S9923" s="124"/>
    </row>
    <row r="9924" spans="13:19" x14ac:dyDescent="0.25">
      <c r="M9924" s="8"/>
      <c r="N9924" s="124"/>
      <c r="O9924" s="124"/>
      <c r="P9924" s="124"/>
      <c r="Q9924" s="124"/>
      <c r="R9924" s="124"/>
      <c r="S9924" s="124"/>
    </row>
    <row r="9925" spans="13:19" x14ac:dyDescent="0.25">
      <c r="M9925" s="8"/>
      <c r="N9925" s="124"/>
      <c r="O9925" s="124"/>
      <c r="P9925" s="124"/>
      <c r="Q9925" s="124"/>
      <c r="R9925" s="124"/>
      <c r="S9925" s="124"/>
    </row>
    <row r="9926" spans="13:19" x14ac:dyDescent="0.25">
      <c r="M9926" s="8"/>
      <c r="N9926" s="124"/>
      <c r="O9926" s="124"/>
      <c r="P9926" s="124"/>
      <c r="Q9926" s="124"/>
      <c r="R9926" s="124"/>
      <c r="S9926" s="124"/>
    </row>
    <row r="9927" spans="13:19" x14ac:dyDescent="0.25">
      <c r="M9927" s="8"/>
      <c r="N9927" s="124"/>
      <c r="O9927" s="124"/>
      <c r="P9927" s="124"/>
      <c r="Q9927" s="124"/>
      <c r="R9927" s="124"/>
      <c r="S9927" s="124"/>
    </row>
    <row r="9928" spans="13:19" x14ac:dyDescent="0.25">
      <c r="M9928" s="8"/>
      <c r="N9928" s="124"/>
      <c r="O9928" s="124"/>
      <c r="P9928" s="124"/>
      <c r="Q9928" s="124"/>
      <c r="R9928" s="124"/>
      <c r="S9928" s="124"/>
    </row>
    <row r="9929" spans="13:19" x14ac:dyDescent="0.25">
      <c r="M9929" s="8"/>
      <c r="N9929" s="124"/>
      <c r="O9929" s="124"/>
      <c r="P9929" s="124"/>
      <c r="Q9929" s="124"/>
      <c r="R9929" s="124"/>
      <c r="S9929" s="124"/>
    </row>
    <row r="9930" spans="13:19" x14ac:dyDescent="0.25">
      <c r="M9930" s="8"/>
      <c r="N9930" s="124"/>
      <c r="O9930" s="124"/>
      <c r="P9930" s="124"/>
      <c r="Q9930" s="124"/>
      <c r="R9930" s="124"/>
      <c r="S9930" s="124"/>
    </row>
    <row r="9931" spans="13:19" x14ac:dyDescent="0.25">
      <c r="M9931" s="8"/>
      <c r="N9931" s="124"/>
      <c r="O9931" s="124"/>
      <c r="P9931" s="124"/>
      <c r="Q9931" s="124"/>
      <c r="R9931" s="124"/>
      <c r="S9931" s="124"/>
    </row>
    <row r="9932" spans="13:19" x14ac:dyDescent="0.25">
      <c r="M9932" s="8"/>
      <c r="N9932" s="124"/>
      <c r="O9932" s="124"/>
      <c r="P9932" s="124"/>
      <c r="Q9932" s="124"/>
      <c r="R9932" s="124"/>
      <c r="S9932" s="124"/>
    </row>
    <row r="9933" spans="13:19" x14ac:dyDescent="0.25">
      <c r="M9933" s="8"/>
      <c r="N9933" s="124"/>
      <c r="O9933" s="124"/>
      <c r="P9933" s="124"/>
      <c r="Q9933" s="124"/>
      <c r="R9933" s="124"/>
      <c r="S9933" s="124"/>
    </row>
    <row r="9934" spans="13:19" x14ac:dyDescent="0.25">
      <c r="M9934" s="8"/>
      <c r="N9934" s="124"/>
      <c r="O9934" s="124"/>
      <c r="P9934" s="124"/>
      <c r="Q9934" s="124"/>
      <c r="R9934" s="124"/>
      <c r="S9934" s="124"/>
    </row>
    <row r="9935" spans="13:19" x14ac:dyDescent="0.25">
      <c r="M9935" s="8"/>
      <c r="N9935" s="124"/>
      <c r="O9935" s="124"/>
      <c r="P9935" s="124"/>
      <c r="Q9935" s="124"/>
      <c r="R9935" s="124"/>
      <c r="S9935" s="124"/>
    </row>
    <row r="9936" spans="13:19" x14ac:dyDescent="0.25">
      <c r="M9936" s="8"/>
      <c r="N9936" s="124"/>
      <c r="O9936" s="124"/>
      <c r="P9936" s="124"/>
      <c r="Q9936" s="124"/>
      <c r="R9936" s="124"/>
      <c r="S9936" s="124"/>
    </row>
    <row r="9937" spans="13:19" x14ac:dyDescent="0.25">
      <c r="M9937" s="8"/>
      <c r="N9937" s="124"/>
      <c r="O9937" s="124"/>
      <c r="P9937" s="124"/>
      <c r="Q9937" s="124"/>
      <c r="R9937" s="124"/>
      <c r="S9937" s="124"/>
    </row>
    <row r="9938" spans="13:19" x14ac:dyDescent="0.25">
      <c r="M9938" s="8"/>
      <c r="N9938" s="124"/>
      <c r="O9938" s="124"/>
      <c r="P9938" s="124"/>
      <c r="Q9938" s="124"/>
      <c r="R9938" s="124"/>
      <c r="S9938" s="124"/>
    </row>
    <row r="9939" spans="13:19" x14ac:dyDescent="0.25">
      <c r="M9939" s="8"/>
      <c r="N9939" s="124"/>
      <c r="O9939" s="124"/>
      <c r="P9939" s="124"/>
      <c r="Q9939" s="124"/>
      <c r="R9939" s="124"/>
      <c r="S9939" s="124"/>
    </row>
    <row r="9940" spans="13:19" x14ac:dyDescent="0.25">
      <c r="M9940" s="8"/>
      <c r="N9940" s="124"/>
      <c r="O9940" s="124"/>
      <c r="P9940" s="124"/>
      <c r="Q9940" s="124"/>
      <c r="R9940" s="124"/>
      <c r="S9940" s="124"/>
    </row>
    <row r="9941" spans="13:19" x14ac:dyDescent="0.25">
      <c r="M9941" s="8"/>
      <c r="N9941" s="124"/>
      <c r="O9941" s="124"/>
      <c r="P9941" s="124"/>
      <c r="Q9941" s="124"/>
      <c r="R9941" s="124"/>
      <c r="S9941" s="124"/>
    </row>
    <row r="9942" spans="13:19" x14ac:dyDescent="0.25">
      <c r="M9942" s="8"/>
      <c r="N9942" s="124"/>
      <c r="O9942" s="124"/>
      <c r="P9942" s="124"/>
      <c r="Q9942" s="124"/>
      <c r="R9942" s="124"/>
      <c r="S9942" s="124"/>
    </row>
    <row r="9943" spans="13:19" x14ac:dyDescent="0.25">
      <c r="M9943" s="8"/>
      <c r="N9943" s="124"/>
      <c r="O9943" s="124"/>
      <c r="P9943" s="124"/>
      <c r="Q9943" s="124"/>
      <c r="R9943" s="124"/>
      <c r="S9943" s="124"/>
    </row>
    <row r="9944" spans="13:19" x14ac:dyDescent="0.25">
      <c r="M9944" s="8"/>
      <c r="N9944" s="124"/>
      <c r="O9944" s="124"/>
      <c r="P9944" s="124"/>
      <c r="Q9944" s="124"/>
      <c r="R9944" s="124"/>
      <c r="S9944" s="124"/>
    </row>
    <row r="9945" spans="13:19" x14ac:dyDescent="0.25">
      <c r="M9945" s="8"/>
      <c r="N9945" s="124"/>
      <c r="O9945" s="124"/>
      <c r="P9945" s="124"/>
      <c r="Q9945" s="124"/>
      <c r="R9945" s="124"/>
      <c r="S9945" s="124"/>
    </row>
    <row r="9946" spans="13:19" x14ac:dyDescent="0.25">
      <c r="M9946" s="8"/>
      <c r="N9946" s="124"/>
      <c r="O9946" s="124"/>
      <c r="P9946" s="124"/>
      <c r="Q9946" s="124"/>
      <c r="R9946" s="124"/>
      <c r="S9946" s="124"/>
    </row>
    <row r="9947" spans="13:19" x14ac:dyDescent="0.25">
      <c r="M9947" s="8"/>
      <c r="N9947" s="124"/>
      <c r="O9947" s="124"/>
      <c r="P9947" s="124"/>
      <c r="Q9947" s="124"/>
      <c r="R9947" s="124"/>
      <c r="S9947" s="124"/>
    </row>
    <row r="9948" spans="13:19" x14ac:dyDescent="0.25">
      <c r="M9948" s="8"/>
      <c r="N9948" s="124"/>
      <c r="O9948" s="124"/>
      <c r="P9948" s="124"/>
      <c r="Q9948" s="124"/>
      <c r="R9948" s="124"/>
      <c r="S9948" s="124"/>
    </row>
    <row r="9949" spans="13:19" x14ac:dyDescent="0.25">
      <c r="M9949" s="8"/>
      <c r="N9949" s="124"/>
      <c r="O9949" s="124"/>
      <c r="P9949" s="124"/>
      <c r="Q9949" s="124"/>
      <c r="R9949" s="124"/>
      <c r="S9949" s="124"/>
    </row>
    <row r="9950" spans="13:19" x14ac:dyDescent="0.25">
      <c r="M9950" s="8"/>
      <c r="N9950" s="124"/>
      <c r="O9950" s="124"/>
      <c r="P9950" s="124"/>
      <c r="Q9950" s="124"/>
      <c r="R9950" s="124"/>
      <c r="S9950" s="124"/>
    </row>
    <row r="9951" spans="13:19" x14ac:dyDescent="0.25">
      <c r="M9951" s="8"/>
      <c r="N9951" s="124"/>
      <c r="O9951" s="124"/>
      <c r="P9951" s="124"/>
      <c r="Q9951" s="124"/>
      <c r="R9951" s="124"/>
      <c r="S9951" s="124"/>
    </row>
    <row r="9952" spans="13:19" x14ac:dyDescent="0.25">
      <c r="M9952" s="8"/>
      <c r="N9952" s="124"/>
      <c r="O9952" s="124"/>
      <c r="P9952" s="124"/>
      <c r="Q9952" s="124"/>
      <c r="R9952" s="124"/>
      <c r="S9952" s="124"/>
    </row>
    <row r="9953" spans="13:19" x14ac:dyDescent="0.25">
      <c r="M9953" s="8"/>
      <c r="N9953" s="124"/>
      <c r="O9953" s="124"/>
      <c r="P9953" s="124"/>
      <c r="Q9953" s="124"/>
      <c r="R9953" s="124"/>
      <c r="S9953" s="124"/>
    </row>
    <row r="9954" spans="13:19" x14ac:dyDescent="0.25">
      <c r="M9954" s="8"/>
      <c r="N9954" s="124"/>
      <c r="O9954" s="124"/>
      <c r="P9954" s="124"/>
      <c r="Q9954" s="124"/>
      <c r="R9954" s="124"/>
      <c r="S9954" s="124"/>
    </row>
    <row r="9955" spans="13:19" x14ac:dyDescent="0.25">
      <c r="M9955" s="8"/>
      <c r="N9955" s="124"/>
      <c r="O9955" s="124"/>
      <c r="P9955" s="124"/>
      <c r="Q9955" s="124"/>
      <c r="R9955" s="124"/>
      <c r="S9955" s="124"/>
    </row>
    <row r="9956" spans="13:19" x14ac:dyDescent="0.25">
      <c r="M9956" s="8"/>
      <c r="N9956" s="124"/>
      <c r="O9956" s="124"/>
      <c r="P9956" s="124"/>
      <c r="Q9956" s="124"/>
      <c r="R9956" s="124"/>
      <c r="S9956" s="124"/>
    </row>
    <row r="9957" spans="13:19" x14ac:dyDescent="0.25">
      <c r="M9957" s="8"/>
      <c r="N9957" s="124"/>
      <c r="O9957" s="124"/>
      <c r="P9957" s="124"/>
      <c r="Q9957" s="124"/>
      <c r="R9957" s="124"/>
      <c r="S9957" s="124"/>
    </row>
    <row r="9958" spans="13:19" x14ac:dyDescent="0.25">
      <c r="M9958" s="8"/>
      <c r="N9958" s="124"/>
      <c r="O9958" s="124"/>
      <c r="P9958" s="124"/>
      <c r="Q9958" s="124"/>
      <c r="R9958" s="124"/>
      <c r="S9958" s="124"/>
    </row>
    <row r="9959" spans="13:19" x14ac:dyDescent="0.25">
      <c r="M9959" s="8"/>
      <c r="N9959" s="124"/>
      <c r="O9959" s="124"/>
      <c r="P9959" s="124"/>
      <c r="Q9959" s="124"/>
      <c r="R9959" s="124"/>
      <c r="S9959" s="124"/>
    </row>
    <row r="9960" spans="13:19" x14ac:dyDescent="0.25">
      <c r="M9960" s="8"/>
      <c r="N9960" s="124"/>
      <c r="O9960" s="124"/>
      <c r="P9960" s="124"/>
      <c r="Q9960" s="124"/>
      <c r="R9960" s="124"/>
      <c r="S9960" s="124"/>
    </row>
    <row r="9961" spans="13:19" x14ac:dyDescent="0.25">
      <c r="M9961" s="8"/>
      <c r="N9961" s="124"/>
      <c r="O9961" s="124"/>
      <c r="P9961" s="124"/>
      <c r="Q9961" s="124"/>
      <c r="R9961" s="124"/>
      <c r="S9961" s="124"/>
    </row>
    <row r="9962" spans="13:19" x14ac:dyDescent="0.25">
      <c r="M9962" s="8"/>
      <c r="N9962" s="124"/>
      <c r="O9962" s="124"/>
      <c r="P9962" s="124"/>
      <c r="Q9962" s="124"/>
      <c r="R9962" s="124"/>
      <c r="S9962" s="124"/>
    </row>
    <row r="9963" spans="13:19" x14ac:dyDescent="0.25">
      <c r="M9963" s="8"/>
      <c r="N9963" s="124"/>
      <c r="O9963" s="124"/>
      <c r="P9963" s="124"/>
      <c r="Q9963" s="124"/>
      <c r="R9963" s="124"/>
      <c r="S9963" s="124"/>
    </row>
    <row r="9964" spans="13:19" x14ac:dyDescent="0.25">
      <c r="M9964" s="8"/>
      <c r="N9964" s="124"/>
      <c r="O9964" s="124"/>
      <c r="P9964" s="124"/>
      <c r="Q9964" s="124"/>
      <c r="R9964" s="124"/>
      <c r="S9964" s="124"/>
    </row>
    <row r="9965" spans="13:19" x14ac:dyDescent="0.25">
      <c r="M9965" s="8"/>
      <c r="N9965" s="124"/>
      <c r="O9965" s="124"/>
      <c r="P9965" s="124"/>
      <c r="Q9965" s="124"/>
      <c r="R9965" s="124"/>
      <c r="S9965" s="124"/>
    </row>
    <row r="9966" spans="13:19" x14ac:dyDescent="0.25">
      <c r="M9966" s="8"/>
      <c r="N9966" s="124"/>
      <c r="O9966" s="124"/>
      <c r="P9966" s="124"/>
      <c r="Q9966" s="124"/>
      <c r="R9966" s="124"/>
      <c r="S9966" s="124"/>
    </row>
    <row r="9967" spans="13:19" x14ac:dyDescent="0.25">
      <c r="M9967" s="8"/>
      <c r="N9967" s="124"/>
      <c r="O9967" s="124"/>
      <c r="P9967" s="124"/>
      <c r="Q9967" s="124"/>
      <c r="R9967" s="124"/>
      <c r="S9967" s="124"/>
    </row>
    <row r="9968" spans="13:19" x14ac:dyDescent="0.25">
      <c r="M9968" s="8"/>
      <c r="N9968" s="124"/>
      <c r="O9968" s="124"/>
      <c r="P9968" s="124"/>
      <c r="Q9968" s="124"/>
      <c r="R9968" s="124"/>
      <c r="S9968" s="124"/>
    </row>
    <row r="9969" spans="13:19" x14ac:dyDescent="0.25">
      <c r="M9969" s="8"/>
      <c r="N9969" s="124"/>
      <c r="O9969" s="124"/>
      <c r="P9969" s="124"/>
      <c r="Q9969" s="124"/>
      <c r="R9969" s="124"/>
      <c r="S9969" s="124"/>
    </row>
    <row r="9970" spans="13:19" x14ac:dyDescent="0.25">
      <c r="M9970" s="8"/>
      <c r="N9970" s="124"/>
      <c r="O9970" s="124"/>
      <c r="P9970" s="124"/>
      <c r="Q9970" s="124"/>
      <c r="R9970" s="124"/>
      <c r="S9970" s="124"/>
    </row>
    <row r="9971" spans="13:19" x14ac:dyDescent="0.25">
      <c r="M9971" s="8"/>
      <c r="N9971" s="124"/>
      <c r="O9971" s="124"/>
      <c r="P9971" s="124"/>
      <c r="Q9971" s="124"/>
      <c r="R9971" s="124"/>
      <c r="S9971" s="124"/>
    </row>
    <row r="9972" spans="13:19" x14ac:dyDescent="0.25">
      <c r="M9972" s="8"/>
      <c r="N9972" s="124"/>
      <c r="O9972" s="124"/>
      <c r="P9972" s="124"/>
      <c r="Q9972" s="124"/>
      <c r="R9972" s="124"/>
      <c r="S9972" s="124"/>
    </row>
    <row r="9973" spans="13:19" x14ac:dyDescent="0.25">
      <c r="M9973" s="8"/>
      <c r="N9973" s="124"/>
      <c r="O9973" s="124"/>
      <c r="P9973" s="124"/>
      <c r="Q9973" s="124"/>
      <c r="R9973" s="124"/>
      <c r="S9973" s="124"/>
    </row>
    <row r="9974" spans="13:19" x14ac:dyDescent="0.25">
      <c r="M9974" s="8"/>
      <c r="N9974" s="124"/>
      <c r="O9974" s="124"/>
      <c r="P9974" s="124"/>
      <c r="Q9974" s="124"/>
      <c r="R9974" s="124"/>
      <c r="S9974" s="124"/>
    </row>
    <row r="9975" spans="13:19" x14ac:dyDescent="0.25">
      <c r="M9975" s="8"/>
      <c r="N9975" s="124"/>
      <c r="O9975" s="124"/>
      <c r="P9975" s="124"/>
      <c r="Q9975" s="124"/>
      <c r="R9975" s="124"/>
      <c r="S9975" s="124"/>
    </row>
    <row r="9976" spans="13:19" x14ac:dyDescent="0.25">
      <c r="M9976" s="8"/>
      <c r="N9976" s="124"/>
      <c r="O9976" s="124"/>
      <c r="P9976" s="124"/>
      <c r="Q9976" s="124"/>
      <c r="R9976" s="124"/>
      <c r="S9976" s="124"/>
    </row>
    <row r="9977" spans="13:19" x14ac:dyDescent="0.25">
      <c r="M9977" s="8"/>
      <c r="N9977" s="124"/>
      <c r="O9977" s="124"/>
      <c r="P9977" s="124"/>
      <c r="Q9977" s="124"/>
      <c r="R9977" s="124"/>
      <c r="S9977" s="124"/>
    </row>
    <row r="9978" spans="13:19" x14ac:dyDescent="0.25">
      <c r="M9978" s="8"/>
      <c r="N9978" s="124"/>
      <c r="O9978" s="124"/>
      <c r="P9978" s="124"/>
      <c r="Q9978" s="124"/>
      <c r="R9978" s="124"/>
      <c r="S9978" s="124"/>
    </row>
    <row r="9979" spans="13:19" x14ac:dyDescent="0.25">
      <c r="M9979" s="8"/>
      <c r="N9979" s="124"/>
      <c r="O9979" s="124"/>
      <c r="P9979" s="124"/>
      <c r="Q9979" s="124"/>
      <c r="R9979" s="124"/>
      <c r="S9979" s="124"/>
    </row>
    <row r="9980" spans="13:19" x14ac:dyDescent="0.25">
      <c r="M9980" s="8"/>
      <c r="N9980" s="124"/>
      <c r="O9980" s="124"/>
      <c r="P9980" s="124"/>
      <c r="Q9980" s="124"/>
      <c r="R9980" s="124"/>
      <c r="S9980" s="124"/>
    </row>
    <row r="9981" spans="13:19" x14ac:dyDescent="0.25">
      <c r="M9981" s="8"/>
      <c r="N9981" s="124"/>
      <c r="O9981" s="124"/>
      <c r="P9981" s="124"/>
      <c r="Q9981" s="124"/>
      <c r="R9981" s="124"/>
      <c r="S9981" s="124"/>
    </row>
    <row r="9982" spans="13:19" x14ac:dyDescent="0.25">
      <c r="M9982" s="8"/>
      <c r="N9982" s="124"/>
      <c r="O9982" s="124"/>
      <c r="P9982" s="124"/>
      <c r="Q9982" s="124"/>
      <c r="R9982" s="124"/>
      <c r="S9982" s="124"/>
    </row>
    <row r="9983" spans="13:19" x14ac:dyDescent="0.25">
      <c r="M9983" s="8"/>
      <c r="N9983" s="124"/>
      <c r="O9983" s="124"/>
      <c r="P9983" s="124"/>
      <c r="Q9983" s="124"/>
      <c r="R9983" s="124"/>
      <c r="S9983" s="124"/>
    </row>
    <row r="9984" spans="13:19" x14ac:dyDescent="0.25">
      <c r="M9984" s="8"/>
      <c r="N9984" s="124"/>
      <c r="O9984" s="124"/>
      <c r="P9984" s="124"/>
      <c r="Q9984" s="124"/>
      <c r="R9984" s="124"/>
      <c r="S9984" s="124"/>
    </row>
    <row r="9985" spans="13:19" x14ac:dyDescent="0.25">
      <c r="M9985" s="8"/>
      <c r="N9985" s="124"/>
      <c r="O9985" s="124"/>
      <c r="P9985" s="124"/>
      <c r="Q9985" s="124"/>
      <c r="R9985" s="124"/>
      <c r="S9985" s="124"/>
    </row>
    <row r="9986" spans="13:19" x14ac:dyDescent="0.25">
      <c r="M9986" s="8"/>
      <c r="N9986" s="124"/>
      <c r="O9986" s="124"/>
      <c r="P9986" s="124"/>
      <c r="Q9986" s="124"/>
      <c r="R9986" s="124"/>
      <c r="S9986" s="124"/>
    </row>
    <row r="9987" spans="13:19" x14ac:dyDescent="0.25">
      <c r="M9987" s="8"/>
      <c r="N9987" s="124"/>
      <c r="O9987" s="124"/>
      <c r="P9987" s="124"/>
      <c r="Q9987" s="124"/>
      <c r="R9987" s="124"/>
      <c r="S9987" s="124"/>
    </row>
    <row r="9988" spans="13:19" x14ac:dyDescent="0.25">
      <c r="M9988" s="8"/>
      <c r="N9988" s="124"/>
      <c r="O9988" s="124"/>
      <c r="P9988" s="124"/>
      <c r="Q9988" s="124"/>
      <c r="R9988" s="124"/>
      <c r="S9988" s="124"/>
    </row>
    <row r="9989" spans="13:19" x14ac:dyDescent="0.25">
      <c r="M9989" s="8"/>
      <c r="N9989" s="124"/>
      <c r="O9989" s="124"/>
      <c r="P9989" s="124"/>
      <c r="Q9989" s="124"/>
      <c r="R9989" s="124"/>
      <c r="S9989" s="124"/>
    </row>
    <row r="9990" spans="13:19" x14ac:dyDescent="0.25">
      <c r="M9990" s="8"/>
      <c r="N9990" s="124"/>
      <c r="O9990" s="124"/>
      <c r="P9990" s="124"/>
      <c r="Q9990" s="124"/>
      <c r="R9990" s="124"/>
      <c r="S9990" s="124"/>
    </row>
    <row r="9991" spans="13:19" x14ac:dyDescent="0.25">
      <c r="M9991" s="8"/>
      <c r="N9991" s="124"/>
      <c r="O9991" s="124"/>
      <c r="P9991" s="124"/>
      <c r="Q9991" s="124"/>
      <c r="R9991" s="124"/>
      <c r="S9991" s="124"/>
    </row>
    <row r="9992" spans="13:19" x14ac:dyDescent="0.25">
      <c r="M9992" s="8"/>
      <c r="N9992" s="124"/>
      <c r="O9992" s="124"/>
      <c r="P9992" s="124"/>
      <c r="Q9992" s="124"/>
      <c r="R9992" s="124"/>
      <c r="S9992" s="124"/>
    </row>
    <row r="9993" spans="13:19" x14ac:dyDescent="0.25">
      <c r="M9993" s="8"/>
      <c r="N9993" s="124"/>
      <c r="O9993" s="124"/>
      <c r="P9993" s="124"/>
      <c r="Q9993" s="124"/>
      <c r="R9993" s="124"/>
      <c r="S9993" s="124"/>
    </row>
    <row r="9994" spans="13:19" x14ac:dyDescent="0.25">
      <c r="M9994" s="8"/>
      <c r="N9994" s="124"/>
      <c r="O9994" s="124"/>
      <c r="P9994" s="124"/>
      <c r="Q9994" s="124"/>
      <c r="R9994" s="124"/>
      <c r="S9994" s="124"/>
    </row>
    <row r="9995" spans="13:19" x14ac:dyDescent="0.25">
      <c r="M9995" s="8"/>
      <c r="N9995" s="124"/>
      <c r="O9995" s="124"/>
      <c r="P9995" s="124"/>
      <c r="Q9995" s="124"/>
      <c r="R9995" s="124"/>
      <c r="S9995" s="124"/>
    </row>
    <row r="9996" spans="13:19" x14ac:dyDescent="0.25">
      <c r="M9996" s="8"/>
      <c r="N9996" s="124"/>
      <c r="O9996" s="124"/>
      <c r="P9996" s="124"/>
      <c r="Q9996" s="124"/>
      <c r="R9996" s="124"/>
      <c r="S9996" s="124"/>
    </row>
    <row r="9997" spans="13:19" x14ac:dyDescent="0.25">
      <c r="M9997" s="8"/>
      <c r="N9997" s="124"/>
      <c r="O9997" s="124"/>
      <c r="P9997" s="124"/>
      <c r="Q9997" s="124"/>
      <c r="R9997" s="124"/>
      <c r="S9997" s="124"/>
    </row>
    <row r="9998" spans="13:19" x14ac:dyDescent="0.25">
      <c r="M9998" s="8"/>
      <c r="N9998" s="124"/>
      <c r="O9998" s="124"/>
      <c r="P9998" s="124"/>
      <c r="Q9998" s="124"/>
      <c r="R9998" s="124"/>
      <c r="S9998" s="124"/>
    </row>
    <row r="9999" spans="13:19" x14ac:dyDescent="0.25">
      <c r="M9999" s="8"/>
      <c r="N9999" s="124"/>
      <c r="O9999" s="124"/>
      <c r="P9999" s="124"/>
      <c r="Q9999" s="124"/>
      <c r="R9999" s="124"/>
      <c r="S9999" s="124"/>
    </row>
    <row r="10000" spans="13:19" x14ac:dyDescent="0.25">
      <c r="M10000" s="8"/>
      <c r="N10000" s="124"/>
      <c r="O10000" s="124"/>
      <c r="P10000" s="124"/>
      <c r="Q10000" s="124"/>
      <c r="R10000" s="124"/>
      <c r="S10000" s="124"/>
    </row>
    <row r="10001" spans="13:19" x14ac:dyDescent="0.25">
      <c r="M10001" s="8"/>
      <c r="N10001" s="124"/>
      <c r="O10001" s="124"/>
      <c r="P10001" s="124"/>
      <c r="Q10001" s="124"/>
      <c r="R10001" s="124"/>
      <c r="S10001" s="124"/>
    </row>
    <row r="10002" spans="13:19" x14ac:dyDescent="0.25">
      <c r="M10002" s="8"/>
      <c r="N10002" s="124"/>
      <c r="O10002" s="124"/>
      <c r="P10002" s="124"/>
      <c r="Q10002" s="124"/>
      <c r="R10002" s="124"/>
      <c r="S10002" s="124"/>
    </row>
    <row r="10003" spans="13:19" x14ac:dyDescent="0.25">
      <c r="M10003" s="8"/>
      <c r="N10003" s="124"/>
      <c r="O10003" s="124"/>
      <c r="P10003" s="124"/>
      <c r="Q10003" s="124"/>
      <c r="R10003" s="124"/>
      <c r="S10003" s="124"/>
    </row>
    <row r="10004" spans="13:19" x14ac:dyDescent="0.25">
      <c r="M10004" s="8"/>
      <c r="N10004" s="124"/>
      <c r="O10004" s="124"/>
      <c r="P10004" s="124"/>
      <c r="Q10004" s="124"/>
      <c r="R10004" s="124"/>
      <c r="S10004" s="124"/>
    </row>
    <row r="10005" spans="13:19" x14ac:dyDescent="0.25">
      <c r="M10005" s="8"/>
      <c r="N10005" s="124"/>
      <c r="O10005" s="124"/>
      <c r="P10005" s="124"/>
      <c r="Q10005" s="124"/>
      <c r="R10005" s="124"/>
      <c r="S10005" s="124"/>
    </row>
    <row r="10006" spans="13:19" x14ac:dyDescent="0.25">
      <c r="M10006" s="8"/>
      <c r="N10006" s="124"/>
      <c r="O10006" s="124"/>
      <c r="P10006" s="124"/>
      <c r="Q10006" s="124"/>
      <c r="R10006" s="124"/>
      <c r="S10006" s="124"/>
    </row>
    <row r="10007" spans="13:19" x14ac:dyDescent="0.25">
      <c r="M10007" s="8"/>
      <c r="N10007" s="124"/>
      <c r="O10007" s="124"/>
      <c r="P10007" s="124"/>
      <c r="Q10007" s="124"/>
      <c r="R10007" s="124"/>
      <c r="S10007" s="124"/>
    </row>
    <row r="10008" spans="13:19" x14ac:dyDescent="0.25">
      <c r="M10008" s="8"/>
      <c r="N10008" s="124"/>
      <c r="O10008" s="124"/>
      <c r="P10008" s="124"/>
      <c r="Q10008" s="124"/>
      <c r="R10008" s="124"/>
      <c r="S10008" s="124"/>
    </row>
    <row r="10009" spans="13:19" x14ac:dyDescent="0.25">
      <c r="M10009" s="8"/>
      <c r="N10009" s="124"/>
      <c r="O10009" s="124"/>
      <c r="P10009" s="124"/>
      <c r="Q10009" s="124"/>
      <c r="R10009" s="124"/>
      <c r="S10009" s="124"/>
    </row>
    <row r="10010" spans="13:19" x14ac:dyDescent="0.25">
      <c r="M10010" s="8"/>
      <c r="N10010" s="124"/>
      <c r="O10010" s="124"/>
      <c r="P10010" s="124"/>
      <c r="Q10010" s="124"/>
      <c r="R10010" s="124"/>
      <c r="S10010" s="124"/>
    </row>
    <row r="10011" spans="13:19" x14ac:dyDescent="0.25">
      <c r="M10011" s="8"/>
      <c r="N10011" s="124"/>
      <c r="O10011" s="124"/>
      <c r="P10011" s="124"/>
      <c r="Q10011" s="124"/>
      <c r="R10011" s="124"/>
      <c r="S10011" s="124"/>
    </row>
    <row r="10012" spans="13:19" x14ac:dyDescent="0.25">
      <c r="M10012" s="8"/>
      <c r="N10012" s="124"/>
      <c r="O10012" s="124"/>
      <c r="P10012" s="124"/>
      <c r="Q10012" s="124"/>
      <c r="R10012" s="124"/>
      <c r="S10012" s="124"/>
    </row>
    <row r="10013" spans="13:19" x14ac:dyDescent="0.25">
      <c r="M10013" s="8"/>
      <c r="N10013" s="124"/>
      <c r="O10013" s="124"/>
      <c r="P10013" s="124"/>
      <c r="Q10013" s="124"/>
      <c r="R10013" s="124"/>
      <c r="S10013" s="124"/>
    </row>
    <row r="10014" spans="13:19" x14ac:dyDescent="0.25">
      <c r="M10014" s="8"/>
      <c r="N10014" s="124"/>
      <c r="O10014" s="124"/>
      <c r="P10014" s="124"/>
      <c r="Q10014" s="124"/>
      <c r="R10014" s="124"/>
      <c r="S10014" s="124"/>
    </row>
    <row r="10015" spans="13:19" x14ac:dyDescent="0.25">
      <c r="M10015" s="8"/>
      <c r="N10015" s="124"/>
      <c r="O10015" s="124"/>
      <c r="P10015" s="124"/>
      <c r="Q10015" s="124"/>
      <c r="R10015" s="124"/>
      <c r="S10015" s="124"/>
    </row>
    <row r="10016" spans="13:19" x14ac:dyDescent="0.25">
      <c r="M10016" s="8"/>
      <c r="N10016" s="124"/>
      <c r="O10016" s="124"/>
      <c r="P10016" s="124"/>
      <c r="Q10016" s="124"/>
      <c r="R10016" s="124"/>
      <c r="S10016" s="124"/>
    </row>
    <row r="10017" spans="13:19" x14ac:dyDescent="0.25">
      <c r="M10017" s="8"/>
      <c r="N10017" s="124"/>
      <c r="O10017" s="124"/>
      <c r="P10017" s="124"/>
      <c r="Q10017" s="124"/>
      <c r="R10017" s="124"/>
      <c r="S10017" s="124"/>
    </row>
    <row r="10018" spans="13:19" x14ac:dyDescent="0.25">
      <c r="M10018" s="8"/>
      <c r="N10018" s="124"/>
      <c r="O10018" s="124"/>
      <c r="P10018" s="124"/>
      <c r="Q10018" s="124"/>
      <c r="R10018" s="124"/>
      <c r="S10018" s="124"/>
    </row>
    <row r="10019" spans="13:19" x14ac:dyDescent="0.25">
      <c r="M10019" s="8"/>
      <c r="N10019" s="124"/>
      <c r="O10019" s="124"/>
      <c r="P10019" s="124"/>
      <c r="Q10019" s="124"/>
      <c r="R10019" s="124"/>
      <c r="S10019" s="124"/>
    </row>
    <row r="10020" spans="13:19" x14ac:dyDescent="0.25">
      <c r="M10020" s="8"/>
      <c r="N10020" s="124"/>
      <c r="O10020" s="124"/>
      <c r="P10020" s="124"/>
      <c r="Q10020" s="124"/>
      <c r="R10020" s="124"/>
      <c r="S10020" s="124"/>
    </row>
    <row r="10021" spans="13:19" x14ac:dyDescent="0.25">
      <c r="M10021" s="8"/>
      <c r="N10021" s="124"/>
      <c r="O10021" s="124"/>
      <c r="P10021" s="124"/>
      <c r="Q10021" s="124"/>
      <c r="R10021" s="124"/>
      <c r="S10021" s="124"/>
    </row>
    <row r="10022" spans="13:19" x14ac:dyDescent="0.25">
      <c r="M10022" s="8"/>
      <c r="N10022" s="124"/>
      <c r="O10022" s="124"/>
      <c r="P10022" s="124"/>
      <c r="Q10022" s="124"/>
      <c r="R10022" s="124"/>
      <c r="S10022" s="124"/>
    </row>
    <row r="10023" spans="13:19" x14ac:dyDescent="0.25">
      <c r="M10023" s="8"/>
      <c r="N10023" s="124"/>
      <c r="O10023" s="124"/>
      <c r="P10023" s="124"/>
      <c r="Q10023" s="124"/>
      <c r="R10023" s="124"/>
      <c r="S10023" s="124"/>
    </row>
    <row r="10024" spans="13:19" x14ac:dyDescent="0.25">
      <c r="M10024" s="8"/>
      <c r="N10024" s="124"/>
      <c r="O10024" s="124"/>
      <c r="P10024" s="124"/>
      <c r="Q10024" s="124"/>
      <c r="R10024" s="124"/>
      <c r="S10024" s="124"/>
    </row>
    <row r="10025" spans="13:19" x14ac:dyDescent="0.25">
      <c r="M10025" s="8"/>
      <c r="N10025" s="124"/>
      <c r="O10025" s="124"/>
      <c r="P10025" s="124"/>
      <c r="Q10025" s="124"/>
      <c r="R10025" s="124"/>
      <c r="S10025" s="124"/>
    </row>
    <row r="10026" spans="13:19" x14ac:dyDescent="0.25">
      <c r="M10026" s="8"/>
      <c r="N10026" s="124"/>
      <c r="O10026" s="124"/>
      <c r="P10026" s="124"/>
      <c r="Q10026" s="124"/>
      <c r="R10026" s="124"/>
      <c r="S10026" s="124"/>
    </row>
    <row r="10027" spans="13:19" x14ac:dyDescent="0.25">
      <c r="M10027" s="8"/>
      <c r="N10027" s="124"/>
      <c r="O10027" s="124"/>
      <c r="P10027" s="124"/>
      <c r="Q10027" s="124"/>
      <c r="R10027" s="124"/>
      <c r="S10027" s="124"/>
    </row>
    <row r="10028" spans="13:19" x14ac:dyDescent="0.25">
      <c r="M10028" s="8"/>
      <c r="N10028" s="124"/>
      <c r="O10028" s="124"/>
      <c r="P10028" s="124"/>
      <c r="Q10028" s="124"/>
      <c r="R10028" s="124"/>
      <c r="S10028" s="124"/>
    </row>
    <row r="10029" spans="13:19" x14ac:dyDescent="0.25">
      <c r="M10029" s="8"/>
      <c r="N10029" s="124"/>
      <c r="O10029" s="124"/>
      <c r="P10029" s="124"/>
      <c r="Q10029" s="124"/>
      <c r="R10029" s="124"/>
      <c r="S10029" s="124"/>
    </row>
    <row r="10030" spans="13:19" x14ac:dyDescent="0.25">
      <c r="M10030" s="8"/>
      <c r="N10030" s="124"/>
      <c r="O10030" s="124"/>
      <c r="P10030" s="124"/>
      <c r="Q10030" s="124"/>
      <c r="R10030" s="124"/>
      <c r="S10030" s="124"/>
    </row>
    <row r="10031" spans="13:19" x14ac:dyDescent="0.25">
      <c r="M10031" s="8"/>
      <c r="N10031" s="124"/>
      <c r="O10031" s="124"/>
      <c r="P10031" s="124"/>
      <c r="Q10031" s="124"/>
      <c r="R10031" s="124"/>
      <c r="S10031" s="124"/>
    </row>
    <row r="10032" spans="13:19" x14ac:dyDescent="0.25">
      <c r="M10032" s="8"/>
      <c r="N10032" s="124"/>
      <c r="O10032" s="124"/>
      <c r="P10032" s="124"/>
      <c r="Q10032" s="124"/>
      <c r="R10032" s="124"/>
      <c r="S10032" s="124"/>
    </row>
    <row r="10033" spans="13:19" x14ac:dyDescent="0.25">
      <c r="M10033" s="8"/>
      <c r="N10033" s="124"/>
      <c r="O10033" s="124"/>
      <c r="P10033" s="124"/>
      <c r="Q10033" s="124"/>
      <c r="R10033" s="124"/>
      <c r="S10033" s="124"/>
    </row>
    <row r="10034" spans="13:19" x14ac:dyDescent="0.25">
      <c r="M10034" s="8"/>
      <c r="N10034" s="124"/>
      <c r="O10034" s="124"/>
      <c r="P10034" s="124"/>
      <c r="Q10034" s="124"/>
      <c r="R10034" s="124"/>
      <c r="S10034" s="124"/>
    </row>
    <row r="10035" spans="13:19" x14ac:dyDescent="0.25">
      <c r="M10035" s="8"/>
      <c r="N10035" s="124"/>
      <c r="O10035" s="124"/>
      <c r="P10035" s="124"/>
      <c r="Q10035" s="124"/>
      <c r="R10035" s="124"/>
      <c r="S10035" s="124"/>
    </row>
    <row r="10036" spans="13:19" x14ac:dyDescent="0.25">
      <c r="M10036" s="8"/>
      <c r="N10036" s="124"/>
      <c r="O10036" s="124"/>
      <c r="P10036" s="124"/>
      <c r="Q10036" s="124"/>
      <c r="R10036" s="124"/>
      <c r="S10036" s="124"/>
    </row>
    <row r="10037" spans="13:19" x14ac:dyDescent="0.25">
      <c r="M10037" s="8"/>
      <c r="N10037" s="124"/>
      <c r="O10037" s="124"/>
      <c r="P10037" s="124"/>
      <c r="Q10037" s="124"/>
      <c r="R10037" s="124"/>
      <c r="S10037" s="124"/>
    </row>
    <row r="10038" spans="13:19" x14ac:dyDescent="0.25">
      <c r="M10038" s="8"/>
      <c r="N10038" s="124"/>
      <c r="O10038" s="124"/>
      <c r="P10038" s="124"/>
      <c r="Q10038" s="124"/>
      <c r="R10038" s="124"/>
      <c r="S10038" s="124"/>
    </row>
    <row r="10039" spans="13:19" x14ac:dyDescent="0.25">
      <c r="M10039" s="8"/>
      <c r="N10039" s="124"/>
      <c r="O10039" s="124"/>
      <c r="P10039" s="124"/>
      <c r="Q10039" s="124"/>
      <c r="R10039" s="124"/>
      <c r="S10039" s="124"/>
    </row>
    <row r="10040" spans="13:19" x14ac:dyDescent="0.25">
      <c r="M10040" s="8"/>
      <c r="N10040" s="124"/>
      <c r="O10040" s="124"/>
      <c r="P10040" s="124"/>
      <c r="Q10040" s="124"/>
      <c r="R10040" s="124"/>
      <c r="S10040" s="124"/>
    </row>
    <row r="10041" spans="13:19" x14ac:dyDescent="0.25">
      <c r="M10041" s="8"/>
      <c r="N10041" s="124"/>
      <c r="O10041" s="124"/>
      <c r="P10041" s="124"/>
      <c r="Q10041" s="124"/>
      <c r="R10041" s="124"/>
      <c r="S10041" s="124"/>
    </row>
    <row r="10042" spans="13:19" x14ac:dyDescent="0.25">
      <c r="M10042" s="8"/>
      <c r="N10042" s="124"/>
      <c r="O10042" s="124"/>
      <c r="P10042" s="124"/>
      <c r="Q10042" s="124"/>
      <c r="R10042" s="124"/>
      <c r="S10042" s="124"/>
    </row>
    <row r="10043" spans="13:19" x14ac:dyDescent="0.25">
      <c r="M10043" s="8"/>
      <c r="N10043" s="124"/>
      <c r="O10043" s="124"/>
      <c r="P10043" s="124"/>
      <c r="Q10043" s="124"/>
      <c r="R10043" s="124"/>
      <c r="S10043" s="124"/>
    </row>
    <row r="10044" spans="13:19" x14ac:dyDescent="0.25">
      <c r="M10044" s="8"/>
      <c r="N10044" s="124"/>
      <c r="O10044" s="124"/>
      <c r="P10044" s="124"/>
      <c r="Q10044" s="124"/>
      <c r="R10044" s="124"/>
      <c r="S10044" s="124"/>
    </row>
    <row r="10045" spans="13:19" x14ac:dyDescent="0.25">
      <c r="M10045" s="8"/>
      <c r="N10045" s="124"/>
      <c r="O10045" s="124"/>
      <c r="P10045" s="124"/>
      <c r="Q10045" s="124"/>
      <c r="R10045" s="124"/>
      <c r="S10045" s="124"/>
    </row>
    <row r="10046" spans="13:19" x14ac:dyDescent="0.25">
      <c r="M10046" s="8"/>
      <c r="N10046" s="124"/>
      <c r="O10046" s="124"/>
      <c r="P10046" s="124"/>
      <c r="Q10046" s="124"/>
      <c r="R10046" s="124"/>
      <c r="S10046" s="124"/>
    </row>
    <row r="10047" spans="13:19" x14ac:dyDescent="0.25">
      <c r="M10047" s="8"/>
      <c r="N10047" s="124"/>
      <c r="O10047" s="124"/>
      <c r="P10047" s="124"/>
      <c r="Q10047" s="124"/>
      <c r="R10047" s="124"/>
      <c r="S10047" s="124"/>
    </row>
    <row r="10048" spans="13:19" x14ac:dyDescent="0.25">
      <c r="M10048" s="8"/>
      <c r="N10048" s="124"/>
      <c r="O10048" s="124"/>
      <c r="P10048" s="124"/>
      <c r="Q10048" s="124"/>
      <c r="R10048" s="124"/>
      <c r="S10048" s="124"/>
    </row>
    <row r="10049" spans="13:19" x14ac:dyDescent="0.25">
      <c r="M10049" s="8"/>
      <c r="N10049" s="124"/>
      <c r="O10049" s="124"/>
      <c r="P10049" s="124"/>
      <c r="Q10049" s="124"/>
      <c r="R10049" s="124"/>
      <c r="S10049" s="124"/>
    </row>
    <row r="10050" spans="13:19" x14ac:dyDescent="0.25">
      <c r="M10050" s="8"/>
      <c r="N10050" s="124"/>
      <c r="O10050" s="124"/>
      <c r="P10050" s="124"/>
      <c r="Q10050" s="124"/>
      <c r="R10050" s="124"/>
      <c r="S10050" s="124"/>
    </row>
    <row r="10051" spans="13:19" x14ac:dyDescent="0.25">
      <c r="M10051" s="8"/>
      <c r="N10051" s="124"/>
      <c r="O10051" s="124"/>
      <c r="P10051" s="124"/>
      <c r="Q10051" s="124"/>
      <c r="R10051" s="124"/>
      <c r="S10051" s="124"/>
    </row>
    <row r="10052" spans="13:19" x14ac:dyDescent="0.25">
      <c r="M10052" s="8"/>
      <c r="N10052" s="124"/>
      <c r="O10052" s="124"/>
      <c r="P10052" s="124"/>
      <c r="Q10052" s="124"/>
      <c r="R10052" s="124"/>
      <c r="S10052" s="124"/>
    </row>
    <row r="10053" spans="13:19" x14ac:dyDescent="0.25">
      <c r="M10053" s="8"/>
      <c r="N10053" s="124"/>
      <c r="O10053" s="124"/>
      <c r="P10053" s="124"/>
      <c r="Q10053" s="124"/>
      <c r="R10053" s="124"/>
      <c r="S10053" s="124"/>
    </row>
    <row r="10054" spans="13:19" x14ac:dyDescent="0.25">
      <c r="M10054" s="8"/>
      <c r="N10054" s="124"/>
      <c r="O10054" s="124"/>
      <c r="P10054" s="124"/>
      <c r="Q10054" s="124"/>
      <c r="R10054" s="124"/>
      <c r="S10054" s="124"/>
    </row>
    <row r="10055" spans="13:19" x14ac:dyDescent="0.25">
      <c r="M10055" s="8"/>
      <c r="N10055" s="124"/>
      <c r="O10055" s="124"/>
      <c r="P10055" s="124"/>
      <c r="Q10055" s="124"/>
      <c r="R10055" s="124"/>
      <c r="S10055" s="124"/>
    </row>
    <row r="10056" spans="13:19" x14ac:dyDescent="0.25">
      <c r="M10056" s="8"/>
      <c r="N10056" s="124"/>
      <c r="O10056" s="124"/>
      <c r="P10056" s="124"/>
      <c r="Q10056" s="124"/>
      <c r="R10056" s="124"/>
      <c r="S10056" s="124"/>
    </row>
    <row r="10057" spans="13:19" x14ac:dyDescent="0.25">
      <c r="M10057" s="8"/>
      <c r="N10057" s="124"/>
      <c r="O10057" s="124"/>
      <c r="P10057" s="124"/>
      <c r="Q10057" s="124"/>
      <c r="R10057" s="124"/>
      <c r="S10057" s="124"/>
    </row>
    <row r="10058" spans="13:19" x14ac:dyDescent="0.25">
      <c r="M10058" s="8"/>
      <c r="N10058" s="124"/>
      <c r="O10058" s="124"/>
      <c r="P10058" s="124"/>
      <c r="Q10058" s="124"/>
      <c r="R10058" s="124"/>
      <c r="S10058" s="124"/>
    </row>
    <row r="10059" spans="13:19" x14ac:dyDescent="0.25">
      <c r="M10059" s="8"/>
      <c r="N10059" s="124"/>
      <c r="O10059" s="124"/>
      <c r="P10059" s="124"/>
      <c r="Q10059" s="124"/>
      <c r="R10059" s="124"/>
      <c r="S10059" s="124"/>
    </row>
    <row r="10060" spans="13:19" x14ac:dyDescent="0.25">
      <c r="M10060" s="8"/>
      <c r="N10060" s="124"/>
      <c r="O10060" s="124"/>
      <c r="P10060" s="124"/>
      <c r="Q10060" s="124"/>
      <c r="R10060" s="124"/>
      <c r="S10060" s="124"/>
    </row>
    <row r="10061" spans="13:19" x14ac:dyDescent="0.25">
      <c r="M10061" s="8"/>
      <c r="N10061" s="124"/>
      <c r="O10061" s="124"/>
      <c r="P10061" s="124"/>
      <c r="Q10061" s="124"/>
      <c r="R10061" s="124"/>
      <c r="S10061" s="124"/>
    </row>
    <row r="10062" spans="13:19" x14ac:dyDescent="0.25">
      <c r="M10062" s="8"/>
      <c r="N10062" s="124"/>
      <c r="O10062" s="124"/>
      <c r="P10062" s="124"/>
      <c r="Q10062" s="124"/>
      <c r="R10062" s="124"/>
      <c r="S10062" s="124"/>
    </row>
    <row r="10063" spans="13:19" x14ac:dyDescent="0.25">
      <c r="M10063" s="8"/>
      <c r="N10063" s="124"/>
      <c r="O10063" s="124"/>
      <c r="P10063" s="124"/>
      <c r="Q10063" s="124"/>
      <c r="R10063" s="124"/>
      <c r="S10063" s="124"/>
    </row>
    <row r="10064" spans="13:19" x14ac:dyDescent="0.25">
      <c r="M10064" s="8"/>
      <c r="N10064" s="124"/>
      <c r="O10064" s="124"/>
      <c r="P10064" s="124"/>
      <c r="Q10064" s="124"/>
      <c r="R10064" s="124"/>
      <c r="S10064" s="124"/>
    </row>
    <row r="10065" spans="13:19" x14ac:dyDescent="0.25">
      <c r="M10065" s="8"/>
      <c r="N10065" s="124"/>
      <c r="O10065" s="124"/>
      <c r="P10065" s="124"/>
      <c r="Q10065" s="124"/>
      <c r="R10065" s="124"/>
      <c r="S10065" s="124"/>
    </row>
    <row r="10066" spans="13:19" x14ac:dyDescent="0.25">
      <c r="M10066" s="8"/>
      <c r="N10066" s="124"/>
      <c r="O10066" s="124"/>
      <c r="P10066" s="124"/>
      <c r="Q10066" s="124"/>
      <c r="R10066" s="124"/>
      <c r="S10066" s="124"/>
    </row>
    <row r="10067" spans="13:19" x14ac:dyDescent="0.25">
      <c r="M10067" s="8"/>
      <c r="N10067" s="124"/>
      <c r="O10067" s="124"/>
      <c r="P10067" s="124"/>
      <c r="Q10067" s="124"/>
      <c r="R10067" s="124"/>
      <c r="S10067" s="124"/>
    </row>
    <row r="10068" spans="13:19" x14ac:dyDescent="0.25">
      <c r="M10068" s="8"/>
      <c r="N10068" s="124"/>
      <c r="O10068" s="124"/>
      <c r="P10068" s="124"/>
      <c r="Q10068" s="124"/>
      <c r="R10068" s="124"/>
      <c r="S10068" s="124"/>
    </row>
    <row r="10069" spans="13:19" x14ac:dyDescent="0.25">
      <c r="M10069" s="8"/>
      <c r="N10069" s="124"/>
      <c r="O10069" s="124"/>
      <c r="P10069" s="124"/>
      <c r="Q10069" s="124"/>
      <c r="R10069" s="124"/>
      <c r="S10069" s="124"/>
    </row>
    <row r="10070" spans="13:19" x14ac:dyDescent="0.25">
      <c r="M10070" s="8"/>
      <c r="N10070" s="124"/>
      <c r="O10070" s="124"/>
      <c r="P10070" s="124"/>
      <c r="Q10070" s="124"/>
      <c r="R10070" s="124"/>
      <c r="S10070" s="124"/>
    </row>
    <row r="10071" spans="13:19" x14ac:dyDescent="0.25">
      <c r="M10071" s="8"/>
      <c r="N10071" s="124"/>
      <c r="O10071" s="124"/>
      <c r="P10071" s="124"/>
      <c r="Q10071" s="124"/>
      <c r="R10071" s="124"/>
      <c r="S10071" s="124"/>
    </row>
    <row r="10072" spans="13:19" x14ac:dyDescent="0.25">
      <c r="M10072" s="8"/>
      <c r="N10072" s="124"/>
      <c r="O10072" s="124"/>
      <c r="P10072" s="124"/>
      <c r="Q10072" s="124"/>
      <c r="R10072" s="124"/>
      <c r="S10072" s="124"/>
    </row>
    <row r="10073" spans="13:19" x14ac:dyDescent="0.25">
      <c r="M10073" s="8"/>
      <c r="N10073" s="124"/>
      <c r="O10073" s="124"/>
      <c r="P10073" s="124"/>
      <c r="Q10073" s="124"/>
      <c r="R10073" s="124"/>
      <c r="S10073" s="124"/>
    </row>
    <row r="10074" spans="13:19" x14ac:dyDescent="0.25">
      <c r="M10074" s="8"/>
      <c r="N10074" s="124"/>
      <c r="O10074" s="124"/>
      <c r="P10074" s="124"/>
      <c r="Q10074" s="124"/>
      <c r="R10074" s="124"/>
      <c r="S10074" s="124"/>
    </row>
    <row r="10075" spans="13:19" x14ac:dyDescent="0.25">
      <c r="M10075" s="8"/>
      <c r="N10075" s="124"/>
      <c r="O10075" s="124"/>
      <c r="P10075" s="124"/>
      <c r="Q10075" s="124"/>
      <c r="R10075" s="124"/>
      <c r="S10075" s="124"/>
    </row>
    <row r="10076" spans="13:19" x14ac:dyDescent="0.25">
      <c r="M10076" s="8"/>
      <c r="N10076" s="124"/>
      <c r="O10076" s="124"/>
      <c r="P10076" s="124"/>
      <c r="Q10076" s="124"/>
      <c r="R10076" s="124"/>
      <c r="S10076" s="124"/>
    </row>
    <row r="10077" spans="13:19" x14ac:dyDescent="0.25">
      <c r="M10077" s="8"/>
      <c r="N10077" s="124"/>
      <c r="O10077" s="124"/>
      <c r="P10077" s="124"/>
      <c r="Q10077" s="124"/>
      <c r="R10077" s="124"/>
      <c r="S10077" s="124"/>
    </row>
    <row r="10078" spans="13:19" x14ac:dyDescent="0.25">
      <c r="M10078" s="8"/>
      <c r="N10078" s="124"/>
      <c r="O10078" s="124"/>
      <c r="P10078" s="124"/>
      <c r="Q10078" s="124"/>
      <c r="R10078" s="124"/>
      <c r="S10078" s="124"/>
    </row>
    <row r="10079" spans="13:19" x14ac:dyDescent="0.25">
      <c r="M10079" s="8"/>
      <c r="N10079" s="124"/>
      <c r="O10079" s="124"/>
      <c r="P10079" s="124"/>
      <c r="Q10079" s="124"/>
      <c r="R10079" s="124"/>
      <c r="S10079" s="124"/>
    </row>
    <row r="10080" spans="13:19" x14ac:dyDescent="0.25">
      <c r="M10080" s="8"/>
      <c r="N10080" s="124"/>
      <c r="O10080" s="124"/>
      <c r="P10080" s="124"/>
      <c r="Q10080" s="124"/>
      <c r="R10080" s="124"/>
      <c r="S10080" s="124"/>
    </row>
    <row r="10081" spans="13:19" x14ac:dyDescent="0.25">
      <c r="M10081" s="8"/>
      <c r="N10081" s="124"/>
      <c r="O10081" s="124"/>
      <c r="P10081" s="124"/>
      <c r="Q10081" s="124"/>
      <c r="R10081" s="124"/>
      <c r="S10081" s="124"/>
    </row>
    <row r="10082" spans="13:19" x14ac:dyDescent="0.25">
      <c r="M10082" s="8"/>
      <c r="N10082" s="124"/>
      <c r="O10082" s="124"/>
      <c r="P10082" s="124"/>
      <c r="Q10082" s="124"/>
      <c r="R10082" s="124"/>
      <c r="S10082" s="124"/>
    </row>
    <row r="10083" spans="13:19" x14ac:dyDescent="0.25">
      <c r="M10083" s="8"/>
      <c r="N10083" s="124"/>
      <c r="O10083" s="124"/>
      <c r="P10083" s="124"/>
      <c r="Q10083" s="124"/>
      <c r="R10083" s="124"/>
      <c r="S10083" s="124"/>
    </row>
    <row r="10084" spans="13:19" x14ac:dyDescent="0.25">
      <c r="M10084" s="8"/>
      <c r="N10084" s="124"/>
      <c r="O10084" s="124"/>
      <c r="P10084" s="124"/>
      <c r="Q10084" s="124"/>
      <c r="R10084" s="124"/>
      <c r="S10084" s="124"/>
    </row>
    <row r="10085" spans="13:19" x14ac:dyDescent="0.25">
      <c r="M10085" s="8"/>
      <c r="N10085" s="124"/>
      <c r="O10085" s="124"/>
      <c r="P10085" s="124"/>
      <c r="Q10085" s="124"/>
      <c r="R10085" s="124"/>
      <c r="S10085" s="124"/>
    </row>
    <row r="10086" spans="13:19" x14ac:dyDescent="0.25">
      <c r="M10086" s="8"/>
      <c r="N10086" s="124"/>
      <c r="O10086" s="124"/>
      <c r="P10086" s="124"/>
      <c r="Q10086" s="124"/>
      <c r="R10086" s="124"/>
      <c r="S10086" s="124"/>
    </row>
    <row r="10087" spans="13:19" x14ac:dyDescent="0.25">
      <c r="M10087" s="8"/>
      <c r="N10087" s="124"/>
      <c r="O10087" s="124"/>
      <c r="P10087" s="124"/>
      <c r="Q10087" s="124"/>
      <c r="R10087" s="124"/>
      <c r="S10087" s="124"/>
    </row>
    <row r="10088" spans="13:19" x14ac:dyDescent="0.25">
      <c r="M10088" s="8"/>
      <c r="N10088" s="124"/>
      <c r="O10088" s="124"/>
      <c r="P10088" s="124"/>
      <c r="Q10088" s="124"/>
      <c r="R10088" s="124"/>
      <c r="S10088" s="124"/>
    </row>
    <row r="10089" spans="13:19" x14ac:dyDescent="0.25">
      <c r="M10089" s="8"/>
      <c r="N10089" s="124"/>
      <c r="O10089" s="124"/>
      <c r="P10089" s="124"/>
      <c r="Q10089" s="124"/>
      <c r="R10089" s="124"/>
      <c r="S10089" s="124"/>
    </row>
    <row r="10090" spans="13:19" x14ac:dyDescent="0.25">
      <c r="M10090" s="8"/>
      <c r="N10090" s="124"/>
      <c r="O10090" s="124"/>
      <c r="P10090" s="124"/>
      <c r="Q10090" s="124"/>
      <c r="R10090" s="124"/>
      <c r="S10090" s="124"/>
    </row>
    <row r="10091" spans="13:19" x14ac:dyDescent="0.25">
      <c r="M10091" s="8"/>
      <c r="N10091" s="124"/>
      <c r="O10091" s="124"/>
      <c r="P10091" s="124"/>
      <c r="Q10091" s="124"/>
      <c r="R10091" s="124"/>
      <c r="S10091" s="124"/>
    </row>
    <row r="10092" spans="13:19" x14ac:dyDescent="0.25">
      <c r="M10092" s="8"/>
      <c r="N10092" s="124"/>
      <c r="O10092" s="124"/>
      <c r="P10092" s="124"/>
      <c r="Q10092" s="124"/>
      <c r="R10092" s="124"/>
      <c r="S10092" s="124"/>
    </row>
    <row r="10093" spans="13:19" x14ac:dyDescent="0.25">
      <c r="M10093" s="8"/>
      <c r="N10093" s="124"/>
      <c r="O10093" s="124"/>
      <c r="P10093" s="124"/>
      <c r="Q10093" s="124"/>
      <c r="R10093" s="124"/>
      <c r="S10093" s="124"/>
    </row>
    <row r="10094" spans="13:19" x14ac:dyDescent="0.25">
      <c r="M10094" s="8"/>
      <c r="N10094" s="124"/>
      <c r="O10094" s="124"/>
      <c r="P10094" s="124"/>
      <c r="Q10094" s="124"/>
      <c r="R10094" s="124"/>
      <c r="S10094" s="124"/>
    </row>
    <row r="10095" spans="13:19" x14ac:dyDescent="0.25">
      <c r="M10095" s="8"/>
      <c r="N10095" s="124"/>
      <c r="O10095" s="124"/>
      <c r="P10095" s="124"/>
      <c r="Q10095" s="124"/>
      <c r="R10095" s="124"/>
      <c r="S10095" s="124"/>
    </row>
    <row r="10096" spans="13:19" x14ac:dyDescent="0.25">
      <c r="M10096" s="8"/>
      <c r="N10096" s="124"/>
      <c r="O10096" s="124"/>
      <c r="P10096" s="124"/>
      <c r="Q10096" s="124"/>
      <c r="R10096" s="124"/>
      <c r="S10096" s="124"/>
    </row>
    <row r="10097" spans="13:19" x14ac:dyDescent="0.25">
      <c r="M10097" s="8"/>
      <c r="N10097" s="124"/>
      <c r="O10097" s="124"/>
      <c r="P10097" s="124"/>
      <c r="Q10097" s="124"/>
      <c r="R10097" s="124"/>
      <c r="S10097" s="124"/>
    </row>
    <row r="10098" spans="13:19" x14ac:dyDescent="0.25">
      <c r="M10098" s="8"/>
      <c r="N10098" s="124"/>
      <c r="O10098" s="124"/>
      <c r="P10098" s="124"/>
      <c r="Q10098" s="124"/>
      <c r="R10098" s="124"/>
      <c r="S10098" s="124"/>
    </row>
    <row r="10099" spans="13:19" x14ac:dyDescent="0.25">
      <c r="M10099" s="8"/>
      <c r="N10099" s="124"/>
      <c r="O10099" s="124"/>
      <c r="P10099" s="124"/>
      <c r="Q10099" s="124"/>
      <c r="R10099" s="124"/>
      <c r="S10099" s="124"/>
    </row>
    <row r="10100" spans="13:19" x14ac:dyDescent="0.25">
      <c r="M10100" s="8"/>
      <c r="N10100" s="124"/>
      <c r="O10100" s="124"/>
      <c r="P10100" s="124"/>
      <c r="Q10100" s="124"/>
      <c r="R10100" s="124"/>
      <c r="S10100" s="124"/>
    </row>
    <row r="10101" spans="13:19" x14ac:dyDescent="0.25">
      <c r="M10101" s="8"/>
      <c r="N10101" s="124"/>
      <c r="O10101" s="124"/>
      <c r="P10101" s="124"/>
      <c r="Q10101" s="124"/>
      <c r="R10101" s="124"/>
      <c r="S10101" s="124"/>
    </row>
    <row r="10102" spans="13:19" x14ac:dyDescent="0.25">
      <c r="M10102" s="8"/>
      <c r="N10102" s="124"/>
      <c r="O10102" s="124"/>
      <c r="P10102" s="124"/>
      <c r="Q10102" s="124"/>
      <c r="R10102" s="124"/>
      <c r="S10102" s="124"/>
    </row>
    <row r="10103" spans="13:19" x14ac:dyDescent="0.25">
      <c r="M10103" s="8"/>
      <c r="N10103" s="124"/>
      <c r="O10103" s="124"/>
      <c r="P10103" s="124"/>
      <c r="Q10103" s="124"/>
      <c r="R10103" s="124"/>
      <c r="S10103" s="124"/>
    </row>
    <row r="10104" spans="13:19" x14ac:dyDescent="0.25">
      <c r="M10104" s="8"/>
      <c r="N10104" s="124"/>
      <c r="O10104" s="124"/>
      <c r="P10104" s="124"/>
      <c r="Q10104" s="124"/>
      <c r="R10104" s="124"/>
      <c r="S10104" s="124"/>
    </row>
    <row r="10105" spans="13:19" x14ac:dyDescent="0.25">
      <c r="M10105" s="8"/>
      <c r="N10105" s="124"/>
      <c r="O10105" s="124"/>
      <c r="P10105" s="124"/>
      <c r="Q10105" s="124"/>
      <c r="R10105" s="124"/>
      <c r="S10105" s="124"/>
    </row>
    <row r="10106" spans="13:19" x14ac:dyDescent="0.25">
      <c r="M10106" s="8"/>
      <c r="N10106" s="124"/>
      <c r="O10106" s="124"/>
      <c r="P10106" s="124"/>
      <c r="Q10106" s="124"/>
      <c r="R10106" s="124"/>
      <c r="S10106" s="124"/>
    </row>
    <row r="10107" spans="13:19" x14ac:dyDescent="0.25">
      <c r="M10107" s="8"/>
      <c r="N10107" s="124"/>
      <c r="O10107" s="124"/>
      <c r="P10107" s="124"/>
      <c r="Q10107" s="124"/>
      <c r="R10107" s="124"/>
      <c r="S10107" s="124"/>
    </row>
    <row r="10108" spans="13:19" x14ac:dyDescent="0.25">
      <c r="M10108" s="8"/>
      <c r="N10108" s="124"/>
      <c r="O10108" s="124"/>
      <c r="P10108" s="124"/>
      <c r="Q10108" s="124"/>
      <c r="R10108" s="124"/>
      <c r="S10108" s="124"/>
    </row>
    <row r="10109" spans="13:19" x14ac:dyDescent="0.25">
      <c r="M10109" s="8"/>
      <c r="N10109" s="124"/>
      <c r="O10109" s="124"/>
      <c r="P10109" s="124"/>
      <c r="Q10109" s="124"/>
      <c r="R10109" s="124"/>
      <c r="S10109" s="124"/>
    </row>
    <row r="10110" spans="13:19" x14ac:dyDescent="0.25">
      <c r="M10110" s="8"/>
      <c r="N10110" s="124"/>
      <c r="O10110" s="124"/>
      <c r="P10110" s="124"/>
      <c r="Q10110" s="124"/>
      <c r="R10110" s="124"/>
      <c r="S10110" s="124"/>
    </row>
    <row r="10111" spans="13:19" x14ac:dyDescent="0.25">
      <c r="M10111" s="8"/>
      <c r="N10111" s="124"/>
      <c r="O10111" s="124"/>
      <c r="P10111" s="124"/>
      <c r="Q10111" s="124"/>
      <c r="R10111" s="124"/>
      <c r="S10111" s="124"/>
    </row>
    <row r="10112" spans="13:19" x14ac:dyDescent="0.25">
      <c r="M10112" s="8"/>
      <c r="N10112" s="124"/>
      <c r="O10112" s="124"/>
      <c r="P10112" s="124"/>
      <c r="Q10112" s="124"/>
      <c r="R10112" s="124"/>
      <c r="S10112" s="124"/>
    </row>
    <row r="10113" spans="13:19" x14ac:dyDescent="0.25">
      <c r="M10113" s="8"/>
      <c r="N10113" s="124"/>
      <c r="O10113" s="124"/>
      <c r="P10113" s="124"/>
      <c r="Q10113" s="124"/>
      <c r="R10113" s="124"/>
      <c r="S10113" s="124"/>
    </row>
    <row r="10114" spans="13:19" x14ac:dyDescent="0.25">
      <c r="M10114" s="8"/>
      <c r="N10114" s="124"/>
      <c r="O10114" s="124"/>
      <c r="P10114" s="124"/>
      <c r="Q10114" s="124"/>
      <c r="R10114" s="124"/>
      <c r="S10114" s="124"/>
    </row>
    <row r="10115" spans="13:19" x14ac:dyDescent="0.25">
      <c r="M10115" s="8"/>
      <c r="N10115" s="124"/>
      <c r="O10115" s="124"/>
      <c r="P10115" s="124"/>
      <c r="Q10115" s="124"/>
      <c r="R10115" s="124"/>
      <c r="S10115" s="124"/>
    </row>
    <row r="10116" spans="13:19" x14ac:dyDescent="0.25">
      <c r="M10116" s="8"/>
      <c r="N10116" s="124"/>
      <c r="O10116" s="124"/>
      <c r="P10116" s="124"/>
      <c r="Q10116" s="124"/>
      <c r="R10116" s="124"/>
      <c r="S10116" s="124"/>
    </row>
    <row r="10117" spans="13:19" x14ac:dyDescent="0.25">
      <c r="M10117" s="8"/>
      <c r="N10117" s="124"/>
      <c r="O10117" s="124"/>
      <c r="P10117" s="124"/>
      <c r="Q10117" s="124"/>
      <c r="R10117" s="124"/>
      <c r="S10117" s="124"/>
    </row>
    <row r="10118" spans="13:19" x14ac:dyDescent="0.25">
      <c r="M10118" s="8"/>
      <c r="N10118" s="124"/>
      <c r="O10118" s="124"/>
      <c r="P10118" s="124"/>
      <c r="Q10118" s="124"/>
      <c r="R10118" s="124"/>
      <c r="S10118" s="124"/>
    </row>
    <row r="10119" spans="13:19" x14ac:dyDescent="0.25">
      <c r="M10119" s="8"/>
      <c r="N10119" s="124"/>
      <c r="O10119" s="124"/>
      <c r="P10119" s="124"/>
      <c r="Q10119" s="124"/>
      <c r="R10119" s="124"/>
      <c r="S10119" s="124"/>
    </row>
    <row r="10120" spans="13:19" x14ac:dyDescent="0.25">
      <c r="M10120" s="8"/>
      <c r="N10120" s="124"/>
      <c r="O10120" s="124"/>
      <c r="P10120" s="124"/>
      <c r="Q10120" s="124"/>
      <c r="R10120" s="124"/>
      <c r="S10120" s="124"/>
    </row>
    <row r="10121" spans="13:19" x14ac:dyDescent="0.25">
      <c r="M10121" s="8"/>
      <c r="N10121" s="124"/>
      <c r="O10121" s="124"/>
      <c r="P10121" s="124"/>
      <c r="Q10121" s="124"/>
      <c r="R10121" s="124"/>
      <c r="S10121" s="124"/>
    </row>
    <row r="10122" spans="13:19" x14ac:dyDescent="0.25">
      <c r="M10122" s="8"/>
      <c r="N10122" s="124"/>
      <c r="O10122" s="124"/>
      <c r="P10122" s="124"/>
      <c r="Q10122" s="124"/>
      <c r="R10122" s="124"/>
      <c r="S10122" s="124"/>
    </row>
    <row r="10123" spans="13:19" x14ac:dyDescent="0.25">
      <c r="M10123" s="8"/>
      <c r="N10123" s="124"/>
      <c r="O10123" s="124"/>
      <c r="P10123" s="124"/>
      <c r="Q10123" s="124"/>
      <c r="R10123" s="124"/>
      <c r="S10123" s="124"/>
    </row>
    <row r="10124" spans="13:19" x14ac:dyDescent="0.25">
      <c r="M10124" s="8"/>
      <c r="N10124" s="124"/>
      <c r="O10124" s="124"/>
      <c r="P10124" s="124"/>
      <c r="Q10124" s="124"/>
      <c r="R10124" s="124"/>
      <c r="S10124" s="124"/>
    </row>
    <row r="10125" spans="13:19" x14ac:dyDescent="0.25">
      <c r="M10125" s="8"/>
      <c r="N10125" s="124"/>
      <c r="O10125" s="124"/>
      <c r="P10125" s="124"/>
      <c r="Q10125" s="124"/>
      <c r="R10125" s="124"/>
      <c r="S10125" s="124"/>
    </row>
    <row r="10126" spans="13:19" x14ac:dyDescent="0.25">
      <c r="M10126" s="8"/>
      <c r="N10126" s="124"/>
      <c r="O10126" s="124"/>
      <c r="P10126" s="124"/>
      <c r="Q10126" s="124"/>
      <c r="R10126" s="124"/>
      <c r="S10126" s="124"/>
    </row>
    <row r="10127" spans="13:19" x14ac:dyDescent="0.25">
      <c r="M10127" s="8"/>
      <c r="N10127" s="124"/>
      <c r="O10127" s="124"/>
      <c r="P10127" s="124"/>
      <c r="Q10127" s="124"/>
      <c r="R10127" s="124"/>
      <c r="S10127" s="124"/>
    </row>
    <row r="10128" spans="13:19" x14ac:dyDescent="0.25">
      <c r="M10128" s="8"/>
      <c r="N10128" s="124"/>
      <c r="O10128" s="124"/>
      <c r="P10128" s="124"/>
      <c r="Q10128" s="124"/>
      <c r="R10128" s="124"/>
      <c r="S10128" s="124"/>
    </row>
    <row r="10129" spans="13:19" x14ac:dyDescent="0.25">
      <c r="M10129" s="8"/>
      <c r="N10129" s="124"/>
      <c r="O10129" s="124"/>
      <c r="P10129" s="124"/>
      <c r="Q10129" s="124"/>
      <c r="R10129" s="124"/>
      <c r="S10129" s="124"/>
    </row>
    <row r="10130" spans="13:19" x14ac:dyDescent="0.25">
      <c r="M10130" s="8"/>
      <c r="N10130" s="124"/>
      <c r="O10130" s="124"/>
      <c r="P10130" s="124"/>
      <c r="Q10130" s="124"/>
      <c r="R10130" s="124"/>
      <c r="S10130" s="124"/>
    </row>
    <row r="10131" spans="13:19" x14ac:dyDescent="0.25">
      <c r="M10131" s="8"/>
      <c r="N10131" s="124"/>
      <c r="O10131" s="124"/>
      <c r="P10131" s="124"/>
      <c r="Q10131" s="124"/>
      <c r="R10131" s="124"/>
      <c r="S10131" s="124"/>
    </row>
    <row r="10132" spans="13:19" x14ac:dyDescent="0.25">
      <c r="M10132" s="8"/>
      <c r="N10132" s="124"/>
      <c r="O10132" s="124"/>
      <c r="P10132" s="124"/>
      <c r="Q10132" s="124"/>
      <c r="R10132" s="124"/>
      <c r="S10132" s="124"/>
    </row>
    <row r="10133" spans="13:19" x14ac:dyDescent="0.25">
      <c r="M10133" s="8"/>
      <c r="N10133" s="124"/>
      <c r="O10133" s="124"/>
      <c r="P10133" s="124"/>
      <c r="Q10133" s="124"/>
      <c r="R10133" s="124"/>
      <c r="S10133" s="124"/>
    </row>
    <row r="10134" spans="13:19" x14ac:dyDescent="0.25">
      <c r="M10134" s="8"/>
      <c r="N10134" s="124"/>
      <c r="O10134" s="124"/>
      <c r="P10134" s="124"/>
      <c r="Q10134" s="124"/>
      <c r="R10134" s="124"/>
      <c r="S10134" s="124"/>
    </row>
    <row r="10135" spans="13:19" x14ac:dyDescent="0.25">
      <c r="M10135" s="8"/>
      <c r="N10135" s="124"/>
      <c r="O10135" s="124"/>
      <c r="P10135" s="124"/>
      <c r="Q10135" s="124"/>
      <c r="R10135" s="124"/>
      <c r="S10135" s="124"/>
    </row>
    <row r="10136" spans="13:19" x14ac:dyDescent="0.25">
      <c r="M10136" s="8"/>
      <c r="N10136" s="124"/>
      <c r="O10136" s="124"/>
      <c r="P10136" s="124"/>
      <c r="Q10136" s="124"/>
      <c r="R10136" s="124"/>
      <c r="S10136" s="124"/>
    </row>
    <row r="10137" spans="13:19" x14ac:dyDescent="0.25">
      <c r="M10137" s="8"/>
      <c r="N10137" s="124"/>
      <c r="O10137" s="124"/>
      <c r="P10137" s="124"/>
      <c r="Q10137" s="124"/>
      <c r="R10137" s="124"/>
      <c r="S10137" s="124"/>
    </row>
    <row r="10138" spans="13:19" x14ac:dyDescent="0.25">
      <c r="M10138" s="8"/>
      <c r="N10138" s="124"/>
      <c r="O10138" s="124"/>
      <c r="P10138" s="124"/>
      <c r="Q10138" s="124"/>
      <c r="R10138" s="124"/>
      <c r="S10138" s="124"/>
    </row>
    <row r="10139" spans="13:19" x14ac:dyDescent="0.25">
      <c r="M10139" s="8"/>
      <c r="N10139" s="124"/>
      <c r="O10139" s="124"/>
      <c r="P10139" s="124"/>
      <c r="Q10139" s="124"/>
      <c r="R10139" s="124"/>
      <c r="S10139" s="124"/>
    </row>
    <row r="10140" spans="13:19" x14ac:dyDescent="0.25">
      <c r="M10140" s="8"/>
      <c r="N10140" s="124"/>
      <c r="O10140" s="124"/>
      <c r="P10140" s="124"/>
      <c r="Q10140" s="124"/>
      <c r="R10140" s="124"/>
      <c r="S10140" s="124"/>
    </row>
    <row r="10141" spans="13:19" x14ac:dyDescent="0.25">
      <c r="M10141" s="8"/>
      <c r="N10141" s="124"/>
      <c r="O10141" s="124"/>
      <c r="P10141" s="124"/>
      <c r="Q10141" s="124"/>
      <c r="R10141" s="124"/>
      <c r="S10141" s="124"/>
    </row>
    <row r="10142" spans="13:19" x14ac:dyDescent="0.25">
      <c r="M10142" s="8"/>
      <c r="N10142" s="124"/>
      <c r="O10142" s="124"/>
      <c r="P10142" s="124"/>
      <c r="Q10142" s="124"/>
      <c r="R10142" s="124"/>
      <c r="S10142" s="124"/>
    </row>
    <row r="10143" spans="13:19" x14ac:dyDescent="0.25">
      <c r="M10143" s="8"/>
      <c r="N10143" s="124"/>
      <c r="O10143" s="124"/>
      <c r="P10143" s="124"/>
      <c r="Q10143" s="124"/>
      <c r="R10143" s="124"/>
      <c r="S10143" s="124"/>
    </row>
    <row r="10144" spans="13:19" x14ac:dyDescent="0.25">
      <c r="M10144" s="8"/>
      <c r="N10144" s="124"/>
      <c r="O10144" s="124"/>
      <c r="P10144" s="124"/>
      <c r="Q10144" s="124"/>
      <c r="R10144" s="124"/>
      <c r="S10144" s="124"/>
    </row>
    <row r="10145" spans="13:19" x14ac:dyDescent="0.25">
      <c r="M10145" s="8"/>
      <c r="N10145" s="124"/>
      <c r="O10145" s="124"/>
      <c r="P10145" s="124"/>
      <c r="Q10145" s="124"/>
      <c r="R10145" s="124"/>
      <c r="S10145" s="124"/>
    </row>
    <row r="10146" spans="13:19" x14ac:dyDescent="0.25">
      <c r="M10146" s="8"/>
      <c r="N10146" s="124"/>
      <c r="O10146" s="124"/>
      <c r="P10146" s="124"/>
      <c r="Q10146" s="124"/>
      <c r="R10146" s="124"/>
      <c r="S10146" s="124"/>
    </row>
    <row r="10147" spans="13:19" x14ac:dyDescent="0.25">
      <c r="M10147" s="8"/>
      <c r="N10147" s="124"/>
      <c r="O10147" s="124"/>
      <c r="P10147" s="124"/>
      <c r="Q10147" s="124"/>
      <c r="R10147" s="124"/>
      <c r="S10147" s="124"/>
    </row>
    <row r="10148" spans="13:19" x14ac:dyDescent="0.25">
      <c r="M10148" s="8"/>
      <c r="N10148" s="124"/>
      <c r="O10148" s="124"/>
      <c r="P10148" s="124"/>
      <c r="Q10148" s="124"/>
      <c r="R10148" s="124"/>
      <c r="S10148" s="124"/>
    </row>
    <row r="10149" spans="13:19" x14ac:dyDescent="0.25">
      <c r="M10149" s="8"/>
      <c r="N10149" s="124"/>
      <c r="O10149" s="124"/>
      <c r="P10149" s="124"/>
      <c r="Q10149" s="124"/>
      <c r="R10149" s="124"/>
      <c r="S10149" s="124"/>
    </row>
    <row r="10150" spans="13:19" x14ac:dyDescent="0.25">
      <c r="M10150" s="8"/>
      <c r="N10150" s="124"/>
      <c r="O10150" s="124"/>
      <c r="P10150" s="124"/>
      <c r="Q10150" s="124"/>
      <c r="R10150" s="124"/>
      <c r="S10150" s="124"/>
    </row>
    <row r="10151" spans="13:19" x14ac:dyDescent="0.25">
      <c r="M10151" s="8"/>
      <c r="N10151" s="124"/>
      <c r="O10151" s="124"/>
      <c r="P10151" s="124"/>
      <c r="Q10151" s="124"/>
      <c r="R10151" s="124"/>
      <c r="S10151" s="124"/>
    </row>
    <row r="10152" spans="13:19" x14ac:dyDescent="0.25">
      <c r="M10152" s="8"/>
      <c r="N10152" s="124"/>
      <c r="O10152" s="124"/>
      <c r="P10152" s="124"/>
      <c r="Q10152" s="124"/>
      <c r="R10152" s="124"/>
      <c r="S10152" s="124"/>
    </row>
    <row r="10153" spans="13:19" x14ac:dyDescent="0.25">
      <c r="M10153" s="8"/>
      <c r="N10153" s="124"/>
      <c r="O10153" s="124"/>
      <c r="P10153" s="124"/>
      <c r="Q10153" s="124"/>
      <c r="R10153" s="124"/>
      <c r="S10153" s="124"/>
    </row>
    <row r="10154" spans="13:19" x14ac:dyDescent="0.25">
      <c r="M10154" s="8"/>
      <c r="N10154" s="124"/>
      <c r="O10154" s="124"/>
      <c r="P10154" s="124"/>
      <c r="Q10154" s="124"/>
      <c r="R10154" s="124"/>
      <c r="S10154" s="124"/>
    </row>
    <row r="10155" spans="13:19" x14ac:dyDescent="0.25">
      <c r="M10155" s="8"/>
      <c r="N10155" s="124"/>
      <c r="O10155" s="124"/>
      <c r="P10155" s="124"/>
      <c r="Q10155" s="124"/>
      <c r="R10155" s="124"/>
      <c r="S10155" s="124"/>
    </row>
    <row r="10156" spans="13:19" x14ac:dyDescent="0.25">
      <c r="M10156" s="8"/>
      <c r="N10156" s="124"/>
      <c r="O10156" s="124"/>
      <c r="P10156" s="124"/>
      <c r="Q10156" s="124"/>
      <c r="R10156" s="124"/>
      <c r="S10156" s="124"/>
    </row>
    <row r="10157" spans="13:19" x14ac:dyDescent="0.25">
      <c r="M10157" s="8"/>
      <c r="N10157" s="124"/>
      <c r="O10157" s="124"/>
      <c r="P10157" s="124"/>
      <c r="Q10157" s="124"/>
      <c r="R10157" s="124"/>
      <c r="S10157" s="124"/>
    </row>
    <row r="10158" spans="13:19" x14ac:dyDescent="0.25">
      <c r="M10158" s="8"/>
      <c r="N10158" s="124"/>
      <c r="O10158" s="124"/>
      <c r="P10158" s="124"/>
      <c r="Q10158" s="124"/>
      <c r="R10158" s="124"/>
      <c r="S10158" s="124"/>
    </row>
    <row r="10159" spans="13:19" x14ac:dyDescent="0.25">
      <c r="M10159" s="8"/>
      <c r="N10159" s="124"/>
      <c r="O10159" s="124"/>
      <c r="P10159" s="124"/>
      <c r="Q10159" s="124"/>
      <c r="R10159" s="124"/>
      <c r="S10159" s="124"/>
    </row>
    <row r="10160" spans="13:19" x14ac:dyDescent="0.25">
      <c r="M10160" s="8"/>
      <c r="N10160" s="124"/>
      <c r="O10160" s="124"/>
      <c r="P10160" s="124"/>
      <c r="Q10160" s="124"/>
      <c r="R10160" s="124"/>
      <c r="S10160" s="124"/>
    </row>
    <row r="10161" spans="13:19" x14ac:dyDescent="0.25">
      <c r="M10161" s="8"/>
      <c r="N10161" s="124"/>
      <c r="O10161" s="124"/>
      <c r="P10161" s="124"/>
      <c r="Q10161" s="124"/>
      <c r="R10161" s="124"/>
      <c r="S10161" s="124"/>
    </row>
    <row r="10162" spans="13:19" x14ac:dyDescent="0.25">
      <c r="M10162" s="8"/>
      <c r="N10162" s="124"/>
      <c r="O10162" s="124"/>
      <c r="P10162" s="124"/>
      <c r="Q10162" s="124"/>
      <c r="R10162" s="124"/>
      <c r="S10162" s="124"/>
    </row>
    <row r="10163" spans="13:19" x14ac:dyDescent="0.25">
      <c r="M10163" s="8"/>
      <c r="N10163" s="124"/>
      <c r="O10163" s="124"/>
      <c r="P10163" s="124"/>
      <c r="Q10163" s="124"/>
      <c r="R10163" s="124"/>
      <c r="S10163" s="124"/>
    </row>
    <row r="10164" spans="13:19" x14ac:dyDescent="0.25">
      <c r="M10164" s="8"/>
      <c r="N10164" s="124"/>
      <c r="O10164" s="124"/>
      <c r="P10164" s="124"/>
      <c r="Q10164" s="124"/>
      <c r="R10164" s="124"/>
      <c r="S10164" s="124"/>
    </row>
    <row r="10165" spans="13:19" x14ac:dyDescent="0.25">
      <c r="M10165" s="8"/>
      <c r="N10165" s="124"/>
      <c r="O10165" s="124"/>
      <c r="P10165" s="124"/>
      <c r="Q10165" s="124"/>
      <c r="R10165" s="124"/>
      <c r="S10165" s="124"/>
    </row>
    <row r="10166" spans="13:19" x14ac:dyDescent="0.25">
      <c r="M10166" s="8"/>
      <c r="N10166" s="124"/>
      <c r="O10166" s="124"/>
      <c r="P10166" s="124"/>
      <c r="Q10166" s="124"/>
      <c r="R10166" s="124"/>
      <c r="S10166" s="124"/>
    </row>
    <row r="10167" spans="13:19" x14ac:dyDescent="0.25">
      <c r="M10167" s="8"/>
      <c r="N10167" s="124"/>
      <c r="O10167" s="124"/>
      <c r="P10167" s="124"/>
      <c r="Q10167" s="124"/>
      <c r="R10167" s="124"/>
      <c r="S10167" s="124"/>
    </row>
    <row r="10168" spans="13:19" x14ac:dyDescent="0.25">
      <c r="M10168" s="8"/>
      <c r="N10168" s="124"/>
      <c r="O10168" s="124"/>
      <c r="P10168" s="124"/>
      <c r="Q10168" s="124"/>
      <c r="R10168" s="124"/>
      <c r="S10168" s="124"/>
    </row>
    <row r="10169" spans="13:19" x14ac:dyDescent="0.25">
      <c r="M10169" s="8"/>
      <c r="N10169" s="124"/>
      <c r="O10169" s="124"/>
      <c r="P10169" s="124"/>
      <c r="Q10169" s="124"/>
      <c r="R10169" s="124"/>
      <c r="S10169" s="124"/>
    </row>
    <row r="10170" spans="13:19" x14ac:dyDescent="0.25">
      <c r="M10170" s="8"/>
      <c r="N10170" s="124"/>
      <c r="O10170" s="124"/>
      <c r="P10170" s="124"/>
      <c r="Q10170" s="124"/>
      <c r="R10170" s="124"/>
      <c r="S10170" s="124"/>
    </row>
    <row r="10171" spans="13:19" x14ac:dyDescent="0.25">
      <c r="M10171" s="8"/>
      <c r="N10171" s="124"/>
      <c r="O10171" s="124"/>
      <c r="P10171" s="124"/>
      <c r="Q10171" s="124"/>
      <c r="R10171" s="124"/>
      <c r="S10171" s="124"/>
    </row>
    <row r="10172" spans="13:19" x14ac:dyDescent="0.25">
      <c r="M10172" s="8"/>
      <c r="N10172" s="124"/>
      <c r="O10172" s="124"/>
      <c r="P10172" s="124"/>
      <c r="Q10172" s="124"/>
      <c r="R10172" s="124"/>
      <c r="S10172" s="124"/>
    </row>
    <row r="10173" spans="13:19" x14ac:dyDescent="0.25">
      <c r="M10173" s="8"/>
      <c r="N10173" s="124"/>
      <c r="O10173" s="124"/>
      <c r="P10173" s="124"/>
      <c r="Q10173" s="124"/>
      <c r="R10173" s="124"/>
      <c r="S10173" s="124"/>
    </row>
    <row r="10174" spans="13:19" x14ac:dyDescent="0.25">
      <c r="M10174" s="8"/>
      <c r="N10174" s="124"/>
      <c r="O10174" s="124"/>
      <c r="P10174" s="124"/>
      <c r="Q10174" s="124"/>
      <c r="R10174" s="124"/>
      <c r="S10174" s="124"/>
    </row>
    <row r="10175" spans="13:19" x14ac:dyDescent="0.25">
      <c r="M10175" s="8"/>
      <c r="N10175" s="124"/>
      <c r="O10175" s="124"/>
      <c r="P10175" s="124"/>
      <c r="Q10175" s="124"/>
      <c r="R10175" s="124"/>
      <c r="S10175" s="124"/>
    </row>
    <row r="10176" spans="13:19" x14ac:dyDescent="0.25">
      <c r="M10176" s="8"/>
      <c r="N10176" s="124"/>
      <c r="O10176" s="124"/>
      <c r="P10176" s="124"/>
      <c r="Q10176" s="124"/>
      <c r="R10176" s="124"/>
      <c r="S10176" s="124"/>
    </row>
    <row r="10177" spans="13:19" x14ac:dyDescent="0.25">
      <c r="M10177" s="8"/>
      <c r="N10177" s="124"/>
      <c r="O10177" s="124"/>
      <c r="P10177" s="124"/>
      <c r="Q10177" s="124"/>
      <c r="R10177" s="124"/>
      <c r="S10177" s="124"/>
    </row>
    <row r="10178" spans="13:19" x14ac:dyDescent="0.25">
      <c r="M10178" s="8"/>
      <c r="N10178" s="124"/>
      <c r="O10178" s="124"/>
      <c r="P10178" s="124"/>
      <c r="Q10178" s="124"/>
      <c r="R10178" s="124"/>
      <c r="S10178" s="124"/>
    </row>
    <row r="10179" spans="13:19" x14ac:dyDescent="0.25">
      <c r="M10179" s="8"/>
      <c r="N10179" s="124"/>
      <c r="O10179" s="124"/>
      <c r="P10179" s="124"/>
      <c r="Q10179" s="124"/>
      <c r="R10179" s="124"/>
      <c r="S10179" s="124"/>
    </row>
    <row r="10180" spans="13:19" x14ac:dyDescent="0.25">
      <c r="M10180" s="8"/>
      <c r="N10180" s="124"/>
      <c r="O10180" s="124"/>
      <c r="P10180" s="124"/>
      <c r="Q10180" s="124"/>
      <c r="R10180" s="124"/>
      <c r="S10180" s="124"/>
    </row>
    <row r="10181" spans="13:19" x14ac:dyDescent="0.25">
      <c r="M10181" s="8"/>
      <c r="N10181" s="124"/>
      <c r="O10181" s="124"/>
      <c r="P10181" s="124"/>
      <c r="Q10181" s="124"/>
      <c r="R10181" s="124"/>
      <c r="S10181" s="124"/>
    </row>
    <row r="10182" spans="13:19" x14ac:dyDescent="0.25">
      <c r="M10182" s="8"/>
      <c r="N10182" s="124"/>
      <c r="O10182" s="124"/>
      <c r="P10182" s="124"/>
      <c r="Q10182" s="124"/>
      <c r="R10182" s="124"/>
      <c r="S10182" s="124"/>
    </row>
    <row r="10183" spans="13:19" x14ac:dyDescent="0.25">
      <c r="M10183" s="8"/>
      <c r="N10183" s="124"/>
      <c r="O10183" s="124"/>
      <c r="P10183" s="124"/>
      <c r="Q10183" s="124"/>
      <c r="R10183" s="124"/>
      <c r="S10183" s="124"/>
    </row>
    <row r="10184" spans="13:19" x14ac:dyDescent="0.25">
      <c r="M10184" s="8"/>
      <c r="N10184" s="124"/>
      <c r="O10184" s="124"/>
      <c r="P10184" s="124"/>
      <c r="Q10184" s="124"/>
      <c r="R10184" s="124"/>
      <c r="S10184" s="124"/>
    </row>
    <row r="10185" spans="13:19" x14ac:dyDescent="0.25">
      <c r="M10185" s="8"/>
      <c r="N10185" s="124"/>
      <c r="O10185" s="124"/>
      <c r="P10185" s="124"/>
      <c r="Q10185" s="124"/>
      <c r="R10185" s="124"/>
      <c r="S10185" s="124"/>
    </row>
    <row r="10186" spans="13:19" x14ac:dyDescent="0.25">
      <c r="M10186" s="8"/>
      <c r="N10186" s="124"/>
      <c r="O10186" s="124"/>
      <c r="P10186" s="124"/>
      <c r="Q10186" s="124"/>
      <c r="R10186" s="124"/>
      <c r="S10186" s="124"/>
    </row>
    <row r="10187" spans="13:19" x14ac:dyDescent="0.25">
      <c r="M10187" s="8"/>
      <c r="N10187" s="124"/>
      <c r="O10187" s="124"/>
      <c r="P10187" s="124"/>
      <c r="Q10187" s="124"/>
      <c r="R10187" s="124"/>
      <c r="S10187" s="124"/>
    </row>
    <row r="10188" spans="13:19" x14ac:dyDescent="0.25">
      <c r="M10188" s="8"/>
      <c r="N10188" s="124"/>
      <c r="O10188" s="124"/>
      <c r="P10188" s="124"/>
      <c r="Q10188" s="124"/>
      <c r="R10188" s="124"/>
      <c r="S10188" s="124"/>
    </row>
    <row r="10189" spans="13:19" x14ac:dyDescent="0.25">
      <c r="M10189" s="8"/>
      <c r="N10189" s="124"/>
      <c r="O10189" s="124"/>
      <c r="P10189" s="124"/>
      <c r="Q10189" s="124"/>
      <c r="R10189" s="124"/>
      <c r="S10189" s="124"/>
    </row>
    <row r="10190" spans="13:19" x14ac:dyDescent="0.25">
      <c r="M10190" s="8"/>
      <c r="N10190" s="124"/>
      <c r="O10190" s="124"/>
      <c r="P10190" s="124"/>
      <c r="Q10190" s="124"/>
      <c r="R10190" s="124"/>
      <c r="S10190" s="124"/>
    </row>
    <row r="10191" spans="13:19" x14ac:dyDescent="0.25">
      <c r="M10191" s="8"/>
      <c r="N10191" s="124"/>
      <c r="O10191" s="124"/>
      <c r="P10191" s="124"/>
      <c r="Q10191" s="124"/>
      <c r="R10191" s="124"/>
      <c r="S10191" s="124"/>
    </row>
    <row r="10192" spans="13:19" x14ac:dyDescent="0.25">
      <c r="M10192" s="8"/>
      <c r="N10192" s="124"/>
      <c r="O10192" s="124"/>
      <c r="P10192" s="124"/>
      <c r="Q10192" s="124"/>
      <c r="R10192" s="124"/>
      <c r="S10192" s="124"/>
    </row>
    <row r="10193" spans="13:19" x14ac:dyDescent="0.25">
      <c r="M10193" s="8"/>
      <c r="N10193" s="124"/>
      <c r="O10193" s="124"/>
      <c r="P10193" s="124"/>
      <c r="Q10193" s="124"/>
      <c r="R10193" s="124"/>
      <c r="S10193" s="124"/>
    </row>
    <row r="10194" spans="13:19" x14ac:dyDescent="0.25">
      <c r="M10194" s="8"/>
      <c r="N10194" s="124"/>
      <c r="O10194" s="124"/>
      <c r="P10194" s="124"/>
      <c r="Q10194" s="124"/>
      <c r="R10194" s="124"/>
      <c r="S10194" s="124"/>
    </row>
    <row r="10195" spans="13:19" x14ac:dyDescent="0.25">
      <c r="M10195" s="8"/>
      <c r="N10195" s="124"/>
      <c r="O10195" s="124"/>
      <c r="P10195" s="124"/>
      <c r="Q10195" s="124"/>
      <c r="R10195" s="124"/>
      <c r="S10195" s="124"/>
    </row>
    <row r="10196" spans="13:19" x14ac:dyDescent="0.25">
      <c r="M10196" s="8"/>
      <c r="N10196" s="124"/>
      <c r="O10196" s="124"/>
      <c r="P10196" s="124"/>
      <c r="Q10196" s="124"/>
      <c r="R10196" s="124"/>
      <c r="S10196" s="124"/>
    </row>
    <row r="10197" spans="13:19" x14ac:dyDescent="0.25">
      <c r="M10197" s="8"/>
      <c r="N10197" s="124"/>
      <c r="O10197" s="124"/>
      <c r="P10197" s="124"/>
      <c r="Q10197" s="124"/>
      <c r="R10197" s="124"/>
      <c r="S10197" s="124"/>
    </row>
    <row r="10198" spans="13:19" x14ac:dyDescent="0.25">
      <c r="M10198" s="8"/>
      <c r="N10198" s="124"/>
      <c r="O10198" s="124"/>
      <c r="P10198" s="124"/>
      <c r="Q10198" s="124"/>
      <c r="R10198" s="124"/>
      <c r="S10198" s="124"/>
    </row>
    <row r="10199" spans="13:19" x14ac:dyDescent="0.25">
      <c r="M10199" s="8"/>
      <c r="N10199" s="124"/>
      <c r="O10199" s="124"/>
      <c r="P10199" s="124"/>
      <c r="Q10199" s="124"/>
      <c r="R10199" s="124"/>
      <c r="S10199" s="124"/>
    </row>
    <row r="10200" spans="13:19" x14ac:dyDescent="0.25">
      <c r="M10200" s="8"/>
      <c r="N10200" s="124"/>
      <c r="O10200" s="124"/>
      <c r="P10200" s="124"/>
      <c r="Q10200" s="124"/>
      <c r="R10200" s="124"/>
      <c r="S10200" s="124"/>
    </row>
    <row r="10201" spans="13:19" x14ac:dyDescent="0.25">
      <c r="M10201" s="8"/>
      <c r="N10201" s="124"/>
      <c r="O10201" s="124"/>
      <c r="P10201" s="124"/>
      <c r="Q10201" s="124"/>
      <c r="R10201" s="124"/>
      <c r="S10201" s="124"/>
    </row>
    <row r="10202" spans="13:19" x14ac:dyDescent="0.25">
      <c r="M10202" s="8"/>
      <c r="N10202" s="124"/>
      <c r="O10202" s="124"/>
      <c r="P10202" s="124"/>
      <c r="Q10202" s="124"/>
      <c r="R10202" s="124"/>
      <c r="S10202" s="124"/>
    </row>
    <row r="10203" spans="13:19" x14ac:dyDescent="0.25">
      <c r="M10203" s="8"/>
      <c r="N10203" s="124"/>
      <c r="O10203" s="124"/>
      <c r="P10203" s="124"/>
      <c r="Q10203" s="124"/>
      <c r="R10203" s="124"/>
      <c r="S10203" s="124"/>
    </row>
    <row r="10204" spans="13:19" x14ac:dyDescent="0.25">
      <c r="M10204" s="8"/>
      <c r="N10204" s="124"/>
      <c r="O10204" s="124"/>
      <c r="P10204" s="124"/>
      <c r="Q10204" s="124"/>
      <c r="R10204" s="124"/>
      <c r="S10204" s="124"/>
    </row>
    <row r="10205" spans="13:19" x14ac:dyDescent="0.25">
      <c r="M10205" s="8"/>
      <c r="N10205" s="124"/>
      <c r="O10205" s="124"/>
      <c r="P10205" s="124"/>
      <c r="Q10205" s="124"/>
      <c r="R10205" s="124"/>
      <c r="S10205" s="124"/>
    </row>
    <row r="10206" spans="13:19" x14ac:dyDescent="0.25">
      <c r="M10206" s="8"/>
      <c r="N10206" s="124"/>
      <c r="O10206" s="124"/>
      <c r="P10206" s="124"/>
      <c r="Q10206" s="124"/>
      <c r="R10206" s="124"/>
      <c r="S10206" s="124"/>
    </row>
    <row r="10207" spans="13:19" x14ac:dyDescent="0.25">
      <c r="M10207" s="8"/>
      <c r="N10207" s="124"/>
      <c r="O10207" s="124"/>
      <c r="P10207" s="124"/>
      <c r="Q10207" s="124"/>
      <c r="R10207" s="124"/>
      <c r="S10207" s="124"/>
    </row>
    <row r="10208" spans="13:19" x14ac:dyDescent="0.25">
      <c r="M10208" s="8"/>
      <c r="N10208" s="124"/>
      <c r="O10208" s="124"/>
      <c r="P10208" s="124"/>
      <c r="Q10208" s="124"/>
      <c r="R10208" s="124"/>
      <c r="S10208" s="124"/>
    </row>
    <row r="10209" spans="13:19" x14ac:dyDescent="0.25">
      <c r="M10209" s="8"/>
      <c r="N10209" s="124"/>
      <c r="O10209" s="124"/>
      <c r="P10209" s="124"/>
      <c r="Q10209" s="124"/>
      <c r="R10209" s="124"/>
      <c r="S10209" s="124"/>
    </row>
    <row r="10210" spans="13:19" x14ac:dyDescent="0.25">
      <c r="M10210" s="8"/>
      <c r="N10210" s="124"/>
      <c r="O10210" s="124"/>
      <c r="P10210" s="124"/>
      <c r="Q10210" s="124"/>
      <c r="R10210" s="124"/>
      <c r="S10210" s="124"/>
    </row>
    <row r="10211" spans="13:19" x14ac:dyDescent="0.25">
      <c r="M10211" s="8"/>
      <c r="N10211" s="124"/>
      <c r="O10211" s="124"/>
      <c r="P10211" s="124"/>
      <c r="Q10211" s="124"/>
      <c r="R10211" s="124"/>
      <c r="S10211" s="124"/>
    </row>
    <row r="10212" spans="13:19" x14ac:dyDescent="0.25">
      <c r="M10212" s="8"/>
      <c r="N10212" s="124"/>
      <c r="O10212" s="124"/>
      <c r="P10212" s="124"/>
      <c r="Q10212" s="124"/>
      <c r="R10212" s="124"/>
      <c r="S10212" s="124"/>
    </row>
    <row r="10213" spans="13:19" x14ac:dyDescent="0.25">
      <c r="M10213" s="8"/>
      <c r="N10213" s="124"/>
      <c r="O10213" s="124"/>
      <c r="P10213" s="124"/>
      <c r="Q10213" s="124"/>
      <c r="R10213" s="124"/>
      <c r="S10213" s="124"/>
    </row>
    <row r="10214" spans="13:19" x14ac:dyDescent="0.25">
      <c r="M10214" s="8"/>
      <c r="N10214" s="124"/>
      <c r="O10214" s="124"/>
      <c r="P10214" s="124"/>
      <c r="Q10214" s="124"/>
      <c r="R10214" s="124"/>
      <c r="S10214" s="124"/>
    </row>
    <row r="10215" spans="13:19" x14ac:dyDescent="0.25">
      <c r="M10215" s="8"/>
      <c r="N10215" s="124"/>
      <c r="O10215" s="124"/>
      <c r="P10215" s="124"/>
      <c r="Q10215" s="124"/>
      <c r="R10215" s="124"/>
      <c r="S10215" s="124"/>
    </row>
    <row r="10216" spans="13:19" x14ac:dyDescent="0.25">
      <c r="M10216" s="8"/>
      <c r="N10216" s="124"/>
      <c r="O10216" s="124"/>
      <c r="P10216" s="124"/>
      <c r="Q10216" s="124"/>
      <c r="R10216" s="124"/>
      <c r="S10216" s="124"/>
    </row>
    <row r="10217" spans="13:19" x14ac:dyDescent="0.25">
      <c r="M10217" s="8"/>
      <c r="N10217" s="124"/>
      <c r="O10217" s="124"/>
      <c r="P10217" s="124"/>
      <c r="Q10217" s="124"/>
      <c r="R10217" s="124"/>
      <c r="S10217" s="124"/>
    </row>
    <row r="10218" spans="13:19" x14ac:dyDescent="0.25">
      <c r="M10218" s="8"/>
      <c r="N10218" s="124"/>
      <c r="O10218" s="124"/>
      <c r="P10218" s="124"/>
      <c r="Q10218" s="124"/>
      <c r="R10218" s="124"/>
      <c r="S10218" s="124"/>
    </row>
    <row r="10219" spans="13:19" x14ac:dyDescent="0.25">
      <c r="M10219" s="8"/>
      <c r="N10219" s="124"/>
      <c r="O10219" s="124"/>
      <c r="P10219" s="124"/>
      <c r="Q10219" s="124"/>
      <c r="R10219" s="124"/>
      <c r="S10219" s="124"/>
    </row>
    <row r="10220" spans="13:19" x14ac:dyDescent="0.25">
      <c r="M10220" s="8"/>
      <c r="N10220" s="124"/>
      <c r="O10220" s="124"/>
      <c r="P10220" s="124"/>
      <c r="Q10220" s="124"/>
      <c r="R10220" s="124"/>
      <c r="S10220" s="124"/>
    </row>
    <row r="10221" spans="13:19" x14ac:dyDescent="0.25">
      <c r="M10221" s="8"/>
      <c r="N10221" s="124"/>
      <c r="O10221" s="124"/>
      <c r="P10221" s="124"/>
      <c r="Q10221" s="124"/>
      <c r="R10221" s="124"/>
      <c r="S10221" s="124"/>
    </row>
    <row r="10222" spans="13:19" x14ac:dyDescent="0.25">
      <c r="M10222" s="8"/>
      <c r="N10222" s="124"/>
      <c r="O10222" s="124"/>
      <c r="P10222" s="124"/>
      <c r="Q10222" s="124"/>
      <c r="R10222" s="124"/>
      <c r="S10222" s="124"/>
    </row>
    <row r="10223" spans="13:19" x14ac:dyDescent="0.25">
      <c r="M10223" s="8"/>
      <c r="N10223" s="124"/>
      <c r="O10223" s="124"/>
      <c r="P10223" s="124"/>
      <c r="Q10223" s="124"/>
      <c r="R10223" s="124"/>
      <c r="S10223" s="124"/>
    </row>
    <row r="10224" spans="13:19" x14ac:dyDescent="0.25">
      <c r="M10224" s="8"/>
      <c r="N10224" s="124"/>
      <c r="O10224" s="124"/>
      <c r="P10224" s="124"/>
      <c r="Q10224" s="124"/>
      <c r="R10224" s="124"/>
      <c r="S10224" s="124"/>
    </row>
    <row r="10225" spans="13:19" x14ac:dyDescent="0.25">
      <c r="M10225" s="8"/>
      <c r="N10225" s="124"/>
      <c r="O10225" s="124"/>
      <c r="P10225" s="124"/>
      <c r="Q10225" s="124"/>
      <c r="R10225" s="124"/>
      <c r="S10225" s="124"/>
    </row>
    <row r="10226" spans="13:19" x14ac:dyDescent="0.25">
      <c r="M10226" s="8"/>
      <c r="N10226" s="124"/>
      <c r="O10226" s="124"/>
      <c r="P10226" s="124"/>
      <c r="Q10226" s="124"/>
      <c r="R10226" s="124"/>
      <c r="S10226" s="124"/>
    </row>
    <row r="10227" spans="13:19" x14ac:dyDescent="0.25">
      <c r="M10227" s="8"/>
      <c r="N10227" s="124"/>
      <c r="O10227" s="124"/>
      <c r="P10227" s="124"/>
      <c r="Q10227" s="124"/>
      <c r="R10227" s="124"/>
      <c r="S10227" s="124"/>
    </row>
    <row r="10228" spans="13:19" x14ac:dyDescent="0.25">
      <c r="M10228" s="8"/>
      <c r="N10228" s="124"/>
      <c r="O10228" s="124"/>
      <c r="P10228" s="124"/>
      <c r="Q10228" s="124"/>
      <c r="R10228" s="124"/>
      <c r="S10228" s="124"/>
    </row>
    <row r="10229" spans="13:19" x14ac:dyDescent="0.25">
      <c r="M10229" s="8"/>
      <c r="N10229" s="124"/>
      <c r="O10229" s="124"/>
      <c r="P10229" s="124"/>
      <c r="Q10229" s="124"/>
      <c r="R10229" s="124"/>
      <c r="S10229" s="124"/>
    </row>
    <row r="10230" spans="13:19" x14ac:dyDescent="0.25">
      <c r="M10230" s="8"/>
      <c r="N10230" s="124"/>
      <c r="O10230" s="124"/>
      <c r="P10230" s="124"/>
      <c r="Q10230" s="124"/>
      <c r="R10230" s="124"/>
      <c r="S10230" s="124"/>
    </row>
    <row r="10231" spans="13:19" x14ac:dyDescent="0.25">
      <c r="M10231" s="8"/>
      <c r="N10231" s="124"/>
      <c r="O10231" s="124"/>
      <c r="P10231" s="124"/>
      <c r="Q10231" s="124"/>
      <c r="R10231" s="124"/>
      <c r="S10231" s="124"/>
    </row>
    <row r="10232" spans="13:19" x14ac:dyDescent="0.25">
      <c r="M10232" s="8"/>
      <c r="N10232" s="124"/>
      <c r="O10232" s="124"/>
      <c r="P10232" s="124"/>
      <c r="Q10232" s="124"/>
      <c r="R10232" s="124"/>
      <c r="S10232" s="124"/>
    </row>
    <row r="10233" spans="13:19" x14ac:dyDescent="0.25">
      <c r="M10233" s="8"/>
      <c r="N10233" s="124"/>
      <c r="O10233" s="124"/>
      <c r="P10233" s="124"/>
      <c r="Q10233" s="124"/>
      <c r="R10233" s="124"/>
      <c r="S10233" s="124"/>
    </row>
    <row r="10234" spans="13:19" x14ac:dyDescent="0.25">
      <c r="M10234" s="8"/>
      <c r="N10234" s="124"/>
      <c r="O10234" s="124"/>
      <c r="P10234" s="124"/>
      <c r="Q10234" s="124"/>
      <c r="R10234" s="124"/>
      <c r="S10234" s="124"/>
    </row>
    <row r="10235" spans="13:19" x14ac:dyDescent="0.25">
      <c r="M10235" s="8"/>
      <c r="N10235" s="124"/>
      <c r="O10235" s="124"/>
      <c r="P10235" s="124"/>
      <c r="Q10235" s="124"/>
      <c r="R10235" s="124"/>
      <c r="S10235" s="124"/>
    </row>
    <row r="10236" spans="13:19" x14ac:dyDescent="0.25">
      <c r="M10236" s="8"/>
      <c r="N10236" s="124"/>
      <c r="O10236" s="124"/>
      <c r="P10236" s="124"/>
      <c r="Q10236" s="124"/>
      <c r="R10236" s="124"/>
      <c r="S10236" s="124"/>
    </row>
    <row r="10237" spans="13:19" x14ac:dyDescent="0.25">
      <c r="M10237" s="8"/>
      <c r="N10237" s="124"/>
      <c r="O10237" s="124"/>
      <c r="P10237" s="124"/>
      <c r="Q10237" s="124"/>
      <c r="R10237" s="124"/>
      <c r="S10237" s="124"/>
    </row>
    <row r="10238" spans="13:19" x14ac:dyDescent="0.25">
      <c r="M10238" s="8"/>
      <c r="N10238" s="124"/>
      <c r="O10238" s="124"/>
      <c r="P10238" s="124"/>
      <c r="Q10238" s="124"/>
      <c r="R10238" s="124"/>
      <c r="S10238" s="124"/>
    </row>
    <row r="10239" spans="13:19" x14ac:dyDescent="0.25">
      <c r="M10239" s="8"/>
      <c r="N10239" s="124"/>
      <c r="O10239" s="124"/>
      <c r="P10239" s="124"/>
      <c r="Q10239" s="124"/>
      <c r="R10239" s="124"/>
      <c r="S10239" s="124"/>
    </row>
    <row r="10240" spans="13:19" x14ac:dyDescent="0.25">
      <c r="M10240" s="8"/>
      <c r="N10240" s="124"/>
      <c r="O10240" s="124"/>
      <c r="P10240" s="124"/>
      <c r="Q10240" s="124"/>
      <c r="R10240" s="124"/>
      <c r="S10240" s="124"/>
    </row>
    <row r="10241" spans="13:19" x14ac:dyDescent="0.25">
      <c r="M10241" s="8"/>
      <c r="N10241" s="124"/>
      <c r="O10241" s="124"/>
      <c r="P10241" s="124"/>
      <c r="Q10241" s="124"/>
      <c r="R10241" s="124"/>
      <c r="S10241" s="124"/>
    </row>
    <row r="10242" spans="13:19" x14ac:dyDescent="0.25">
      <c r="M10242" s="8"/>
      <c r="N10242" s="124"/>
      <c r="O10242" s="124"/>
      <c r="P10242" s="124"/>
      <c r="Q10242" s="124"/>
      <c r="R10242" s="124"/>
      <c r="S10242" s="124"/>
    </row>
    <row r="10243" spans="13:19" x14ac:dyDescent="0.25">
      <c r="M10243" s="8"/>
      <c r="N10243" s="124"/>
      <c r="O10243" s="124"/>
      <c r="P10243" s="124"/>
      <c r="Q10243" s="124"/>
      <c r="R10243" s="124"/>
      <c r="S10243" s="124"/>
    </row>
    <row r="10244" spans="13:19" x14ac:dyDescent="0.25">
      <c r="M10244" s="8"/>
      <c r="N10244" s="124"/>
      <c r="O10244" s="124"/>
      <c r="P10244" s="124"/>
      <c r="Q10244" s="124"/>
      <c r="R10244" s="124"/>
      <c r="S10244" s="124"/>
    </row>
    <row r="10245" spans="13:19" x14ac:dyDescent="0.25">
      <c r="M10245" s="8"/>
      <c r="N10245" s="124"/>
      <c r="O10245" s="124"/>
      <c r="P10245" s="124"/>
      <c r="Q10245" s="124"/>
      <c r="R10245" s="124"/>
      <c r="S10245" s="124"/>
    </row>
    <row r="10246" spans="13:19" x14ac:dyDescent="0.25">
      <c r="M10246" s="8"/>
      <c r="N10246" s="124"/>
      <c r="O10246" s="124"/>
      <c r="P10246" s="124"/>
      <c r="Q10246" s="124"/>
      <c r="R10246" s="124"/>
      <c r="S10246" s="124"/>
    </row>
    <row r="10247" spans="13:19" x14ac:dyDescent="0.25">
      <c r="M10247" s="8"/>
      <c r="N10247" s="124"/>
      <c r="O10247" s="124"/>
      <c r="P10247" s="124"/>
      <c r="Q10247" s="124"/>
      <c r="R10247" s="124"/>
      <c r="S10247" s="124"/>
    </row>
    <row r="10248" spans="13:19" x14ac:dyDescent="0.25">
      <c r="M10248" s="8"/>
      <c r="N10248" s="124"/>
      <c r="O10248" s="124"/>
      <c r="P10248" s="124"/>
      <c r="Q10248" s="124"/>
      <c r="R10248" s="124"/>
      <c r="S10248" s="124"/>
    </row>
    <row r="10249" spans="13:19" x14ac:dyDescent="0.25">
      <c r="M10249" s="8"/>
      <c r="N10249" s="124"/>
      <c r="O10249" s="124"/>
      <c r="P10249" s="124"/>
      <c r="Q10249" s="124"/>
      <c r="R10249" s="124"/>
      <c r="S10249" s="124"/>
    </row>
    <row r="10250" spans="13:19" x14ac:dyDescent="0.25">
      <c r="M10250" s="8"/>
      <c r="N10250" s="124"/>
      <c r="O10250" s="124"/>
      <c r="P10250" s="124"/>
      <c r="Q10250" s="124"/>
      <c r="R10250" s="124"/>
      <c r="S10250" s="124"/>
    </row>
    <row r="10251" spans="13:19" x14ac:dyDescent="0.25">
      <c r="M10251" s="8"/>
      <c r="N10251" s="124"/>
      <c r="O10251" s="124"/>
      <c r="P10251" s="124"/>
      <c r="Q10251" s="124"/>
      <c r="R10251" s="124"/>
      <c r="S10251" s="124"/>
    </row>
    <row r="10252" spans="13:19" x14ac:dyDescent="0.25">
      <c r="M10252" s="8"/>
      <c r="N10252" s="124"/>
      <c r="O10252" s="124"/>
      <c r="P10252" s="124"/>
      <c r="Q10252" s="124"/>
      <c r="R10252" s="124"/>
      <c r="S10252" s="124"/>
    </row>
    <row r="10253" spans="13:19" x14ac:dyDescent="0.25">
      <c r="M10253" s="8"/>
      <c r="N10253" s="124"/>
      <c r="O10253" s="124"/>
      <c r="P10253" s="124"/>
      <c r="Q10253" s="124"/>
      <c r="R10253" s="124"/>
      <c r="S10253" s="124"/>
    </row>
    <row r="10254" spans="13:19" x14ac:dyDescent="0.25">
      <c r="M10254" s="8"/>
      <c r="N10254" s="124"/>
      <c r="O10254" s="124"/>
      <c r="P10254" s="124"/>
      <c r="Q10254" s="124"/>
      <c r="R10254" s="124"/>
      <c r="S10254" s="124"/>
    </row>
    <row r="10255" spans="13:19" x14ac:dyDescent="0.25">
      <c r="M10255" s="8"/>
      <c r="N10255" s="124"/>
      <c r="O10255" s="124"/>
      <c r="P10255" s="124"/>
      <c r="Q10255" s="124"/>
      <c r="R10255" s="124"/>
      <c r="S10255" s="124"/>
    </row>
    <row r="10256" spans="13:19" x14ac:dyDescent="0.25">
      <c r="M10256" s="8"/>
      <c r="N10256" s="124"/>
      <c r="O10256" s="124"/>
      <c r="P10256" s="124"/>
      <c r="Q10256" s="124"/>
      <c r="R10256" s="124"/>
      <c r="S10256" s="124"/>
    </row>
    <row r="10257" spans="13:19" x14ac:dyDescent="0.25">
      <c r="M10257" s="8"/>
      <c r="N10257" s="124"/>
      <c r="O10257" s="124"/>
      <c r="P10257" s="124"/>
      <c r="Q10257" s="124"/>
      <c r="R10257" s="124"/>
      <c r="S10257" s="124"/>
    </row>
    <row r="10258" spans="13:19" x14ac:dyDescent="0.25">
      <c r="M10258" s="8"/>
      <c r="N10258" s="124"/>
      <c r="O10258" s="124"/>
      <c r="P10258" s="124"/>
      <c r="Q10258" s="124"/>
      <c r="R10258" s="124"/>
      <c r="S10258" s="124"/>
    </row>
    <row r="10259" spans="13:19" x14ac:dyDescent="0.25">
      <c r="M10259" s="8"/>
      <c r="N10259" s="124"/>
      <c r="O10259" s="124"/>
      <c r="P10259" s="124"/>
      <c r="Q10259" s="124"/>
      <c r="R10259" s="124"/>
      <c r="S10259" s="124"/>
    </row>
    <row r="10260" spans="13:19" x14ac:dyDescent="0.25">
      <c r="M10260" s="8"/>
      <c r="N10260" s="124"/>
      <c r="O10260" s="124"/>
      <c r="P10260" s="124"/>
      <c r="Q10260" s="124"/>
      <c r="R10260" s="124"/>
      <c r="S10260" s="124"/>
    </row>
    <row r="10261" spans="13:19" x14ac:dyDescent="0.25">
      <c r="M10261" s="8"/>
      <c r="N10261" s="124"/>
      <c r="O10261" s="124"/>
      <c r="P10261" s="124"/>
      <c r="Q10261" s="124"/>
      <c r="R10261" s="124"/>
      <c r="S10261" s="124"/>
    </row>
    <row r="10262" spans="13:19" x14ac:dyDescent="0.25">
      <c r="M10262" s="8"/>
      <c r="N10262" s="124"/>
      <c r="O10262" s="124"/>
      <c r="P10262" s="124"/>
      <c r="Q10262" s="124"/>
      <c r="R10262" s="124"/>
      <c r="S10262" s="124"/>
    </row>
    <row r="10263" spans="13:19" x14ac:dyDescent="0.25">
      <c r="M10263" s="8"/>
      <c r="N10263" s="124"/>
      <c r="O10263" s="124"/>
      <c r="P10263" s="124"/>
      <c r="Q10263" s="124"/>
      <c r="R10263" s="124"/>
      <c r="S10263" s="124"/>
    </row>
    <row r="10264" spans="13:19" x14ac:dyDescent="0.25">
      <c r="M10264" s="8"/>
      <c r="N10264" s="124"/>
      <c r="O10264" s="124"/>
      <c r="P10264" s="124"/>
      <c r="Q10264" s="124"/>
      <c r="R10264" s="124"/>
      <c r="S10264" s="124"/>
    </row>
    <row r="10265" spans="13:19" x14ac:dyDescent="0.25">
      <c r="M10265" s="8"/>
      <c r="N10265" s="124"/>
      <c r="O10265" s="124"/>
      <c r="P10265" s="124"/>
      <c r="Q10265" s="124"/>
      <c r="R10265" s="124"/>
      <c r="S10265" s="124"/>
    </row>
    <row r="10266" spans="13:19" x14ac:dyDescent="0.25">
      <c r="M10266" s="8"/>
      <c r="N10266" s="124"/>
      <c r="O10266" s="124"/>
      <c r="P10266" s="124"/>
      <c r="Q10266" s="124"/>
      <c r="R10266" s="124"/>
      <c r="S10266" s="124"/>
    </row>
    <row r="10267" spans="13:19" x14ac:dyDescent="0.25">
      <c r="M10267" s="8"/>
      <c r="N10267" s="124"/>
      <c r="O10267" s="124"/>
      <c r="P10267" s="124"/>
      <c r="Q10267" s="124"/>
      <c r="R10267" s="124"/>
      <c r="S10267" s="124"/>
    </row>
    <row r="10268" spans="13:19" x14ac:dyDescent="0.25">
      <c r="M10268" s="8"/>
      <c r="N10268" s="124"/>
      <c r="O10268" s="124"/>
      <c r="P10268" s="124"/>
      <c r="Q10268" s="124"/>
      <c r="R10268" s="124"/>
      <c r="S10268" s="124"/>
    </row>
    <row r="10269" spans="13:19" x14ac:dyDescent="0.25">
      <c r="M10269" s="8"/>
      <c r="N10269" s="124"/>
      <c r="O10269" s="124"/>
      <c r="P10269" s="124"/>
      <c r="Q10269" s="124"/>
      <c r="R10269" s="124"/>
      <c r="S10269" s="124"/>
    </row>
    <row r="10270" spans="13:19" x14ac:dyDescent="0.25">
      <c r="M10270" s="8"/>
      <c r="N10270" s="124"/>
      <c r="O10270" s="124"/>
      <c r="P10270" s="124"/>
      <c r="Q10270" s="124"/>
      <c r="R10270" s="124"/>
      <c r="S10270" s="124"/>
    </row>
    <row r="10271" spans="13:19" x14ac:dyDescent="0.25">
      <c r="M10271" s="8"/>
      <c r="N10271" s="124"/>
      <c r="O10271" s="124"/>
      <c r="P10271" s="124"/>
      <c r="Q10271" s="124"/>
      <c r="R10271" s="124"/>
      <c r="S10271" s="124"/>
    </row>
    <row r="10272" spans="13:19" x14ac:dyDescent="0.25">
      <c r="M10272" s="8"/>
      <c r="N10272" s="124"/>
      <c r="O10272" s="124"/>
      <c r="P10272" s="124"/>
      <c r="Q10272" s="124"/>
      <c r="R10272" s="124"/>
      <c r="S10272" s="124"/>
    </row>
    <row r="10273" spans="13:19" x14ac:dyDescent="0.25">
      <c r="M10273" s="8"/>
      <c r="N10273" s="124"/>
      <c r="O10273" s="124"/>
      <c r="P10273" s="124"/>
      <c r="Q10273" s="124"/>
      <c r="R10273" s="124"/>
      <c r="S10273" s="124"/>
    </row>
    <row r="10274" spans="13:19" x14ac:dyDescent="0.25">
      <c r="M10274" s="8"/>
      <c r="N10274" s="124"/>
      <c r="O10274" s="124"/>
      <c r="P10274" s="124"/>
      <c r="Q10274" s="124"/>
      <c r="R10274" s="124"/>
      <c r="S10274" s="124"/>
    </row>
    <row r="10275" spans="13:19" x14ac:dyDescent="0.25">
      <c r="M10275" s="8"/>
      <c r="N10275" s="124"/>
      <c r="O10275" s="124"/>
      <c r="P10275" s="124"/>
      <c r="Q10275" s="124"/>
      <c r="R10275" s="124"/>
      <c r="S10275" s="124"/>
    </row>
    <row r="10276" spans="13:19" x14ac:dyDescent="0.25">
      <c r="M10276" s="8"/>
      <c r="N10276" s="124"/>
      <c r="O10276" s="124"/>
      <c r="P10276" s="124"/>
      <c r="Q10276" s="124"/>
      <c r="R10276" s="124"/>
      <c r="S10276" s="124"/>
    </row>
    <row r="10277" spans="13:19" x14ac:dyDescent="0.25">
      <c r="M10277" s="8"/>
      <c r="N10277" s="124"/>
      <c r="O10277" s="124"/>
      <c r="P10277" s="124"/>
      <c r="Q10277" s="124"/>
      <c r="R10277" s="124"/>
      <c r="S10277" s="124"/>
    </row>
    <row r="10278" spans="13:19" x14ac:dyDescent="0.25">
      <c r="M10278" s="8"/>
      <c r="N10278" s="124"/>
      <c r="O10278" s="124"/>
      <c r="P10278" s="124"/>
      <c r="Q10278" s="124"/>
      <c r="R10278" s="124"/>
      <c r="S10278" s="124"/>
    </row>
    <row r="10279" spans="13:19" x14ac:dyDescent="0.25">
      <c r="M10279" s="8"/>
      <c r="N10279" s="124"/>
      <c r="O10279" s="124"/>
      <c r="P10279" s="124"/>
      <c r="Q10279" s="124"/>
      <c r="R10279" s="124"/>
      <c r="S10279" s="124"/>
    </row>
    <row r="10280" spans="13:19" x14ac:dyDescent="0.25">
      <c r="M10280" s="8"/>
      <c r="N10280" s="124"/>
      <c r="O10280" s="124"/>
      <c r="P10280" s="124"/>
      <c r="Q10280" s="124"/>
      <c r="R10280" s="124"/>
      <c r="S10280" s="124"/>
    </row>
    <row r="10281" spans="13:19" x14ac:dyDescent="0.25">
      <c r="M10281" s="8"/>
      <c r="N10281" s="124"/>
      <c r="O10281" s="124"/>
      <c r="P10281" s="124"/>
      <c r="Q10281" s="124"/>
      <c r="R10281" s="124"/>
      <c r="S10281" s="124"/>
    </row>
    <row r="10282" spans="13:19" x14ac:dyDescent="0.25">
      <c r="M10282" s="8"/>
      <c r="N10282" s="124"/>
      <c r="O10282" s="124"/>
      <c r="P10282" s="124"/>
      <c r="Q10282" s="124"/>
      <c r="R10282" s="124"/>
      <c r="S10282" s="124"/>
    </row>
    <row r="10283" spans="13:19" x14ac:dyDescent="0.25">
      <c r="M10283" s="8"/>
      <c r="N10283" s="124"/>
      <c r="O10283" s="124"/>
      <c r="P10283" s="124"/>
      <c r="Q10283" s="124"/>
      <c r="R10283" s="124"/>
      <c r="S10283" s="124"/>
    </row>
    <row r="10284" spans="13:19" x14ac:dyDescent="0.25">
      <c r="M10284" s="8"/>
      <c r="N10284" s="124"/>
      <c r="O10284" s="124"/>
      <c r="P10284" s="124"/>
      <c r="Q10284" s="124"/>
      <c r="R10284" s="124"/>
      <c r="S10284" s="124"/>
    </row>
    <row r="10285" spans="13:19" x14ac:dyDescent="0.25">
      <c r="M10285" s="8"/>
      <c r="N10285" s="124"/>
      <c r="O10285" s="124"/>
      <c r="P10285" s="124"/>
      <c r="Q10285" s="124"/>
      <c r="R10285" s="124"/>
      <c r="S10285" s="124"/>
    </row>
    <row r="10286" spans="13:19" x14ac:dyDescent="0.25">
      <c r="M10286" s="8"/>
      <c r="N10286" s="124"/>
      <c r="O10286" s="124"/>
      <c r="P10286" s="124"/>
      <c r="Q10286" s="124"/>
      <c r="R10286" s="124"/>
      <c r="S10286" s="124"/>
    </row>
    <row r="10287" spans="13:19" x14ac:dyDescent="0.25">
      <c r="M10287" s="8"/>
      <c r="N10287" s="124"/>
      <c r="O10287" s="124"/>
      <c r="P10287" s="124"/>
      <c r="Q10287" s="124"/>
      <c r="R10287" s="124"/>
      <c r="S10287" s="124"/>
    </row>
    <row r="10288" spans="13:19" x14ac:dyDescent="0.25">
      <c r="M10288" s="8"/>
      <c r="N10288" s="124"/>
      <c r="O10288" s="124"/>
      <c r="P10288" s="124"/>
      <c r="Q10288" s="124"/>
      <c r="R10288" s="124"/>
      <c r="S10288" s="124"/>
    </row>
    <row r="10289" spans="13:19" x14ac:dyDescent="0.25">
      <c r="M10289" s="8"/>
      <c r="N10289" s="124"/>
      <c r="O10289" s="124"/>
      <c r="P10289" s="124"/>
      <c r="Q10289" s="124"/>
      <c r="R10289" s="124"/>
      <c r="S10289" s="124"/>
    </row>
    <row r="10290" spans="13:19" x14ac:dyDescent="0.25">
      <c r="M10290" s="8"/>
      <c r="N10290" s="124"/>
      <c r="O10290" s="124"/>
      <c r="P10290" s="124"/>
      <c r="Q10290" s="124"/>
      <c r="R10290" s="124"/>
      <c r="S10290" s="124"/>
    </row>
    <row r="10291" spans="13:19" x14ac:dyDescent="0.25">
      <c r="M10291" s="8"/>
      <c r="N10291" s="124"/>
      <c r="O10291" s="124"/>
      <c r="P10291" s="124"/>
      <c r="Q10291" s="124"/>
      <c r="R10291" s="124"/>
      <c r="S10291" s="124"/>
    </row>
    <row r="10292" spans="13:19" x14ac:dyDescent="0.25">
      <c r="M10292" s="8"/>
      <c r="N10292" s="124"/>
      <c r="O10292" s="124"/>
      <c r="P10292" s="124"/>
      <c r="Q10292" s="124"/>
      <c r="R10292" s="124"/>
      <c r="S10292" s="124"/>
    </row>
    <row r="10293" spans="13:19" x14ac:dyDescent="0.25">
      <c r="M10293" s="8"/>
      <c r="N10293" s="124"/>
      <c r="O10293" s="124"/>
      <c r="P10293" s="124"/>
      <c r="Q10293" s="124"/>
      <c r="R10293" s="124"/>
      <c r="S10293" s="124"/>
    </row>
    <row r="10294" spans="13:19" x14ac:dyDescent="0.25">
      <c r="M10294" s="8"/>
      <c r="N10294" s="124"/>
      <c r="O10294" s="124"/>
      <c r="P10294" s="124"/>
      <c r="Q10294" s="124"/>
      <c r="R10294" s="124"/>
      <c r="S10294" s="124"/>
    </row>
    <row r="10295" spans="13:19" x14ac:dyDescent="0.25">
      <c r="M10295" s="8"/>
      <c r="N10295" s="124"/>
      <c r="O10295" s="124"/>
      <c r="P10295" s="124"/>
      <c r="Q10295" s="124"/>
      <c r="R10295" s="124"/>
      <c r="S10295" s="124"/>
    </row>
    <row r="10296" spans="13:19" x14ac:dyDescent="0.25">
      <c r="M10296" s="8"/>
      <c r="N10296" s="124"/>
      <c r="O10296" s="124"/>
      <c r="P10296" s="124"/>
      <c r="Q10296" s="124"/>
      <c r="R10296" s="124"/>
      <c r="S10296" s="124"/>
    </row>
    <row r="10297" spans="13:19" x14ac:dyDescent="0.25">
      <c r="M10297" s="8"/>
      <c r="N10297" s="124"/>
      <c r="O10297" s="124"/>
      <c r="P10297" s="124"/>
      <c r="Q10297" s="124"/>
      <c r="R10297" s="124"/>
      <c r="S10297" s="124"/>
    </row>
    <row r="10298" spans="13:19" x14ac:dyDescent="0.25">
      <c r="M10298" s="8"/>
      <c r="N10298" s="124"/>
      <c r="O10298" s="124"/>
      <c r="P10298" s="124"/>
      <c r="Q10298" s="124"/>
      <c r="R10298" s="124"/>
      <c r="S10298" s="124"/>
    </row>
    <row r="10299" spans="13:19" x14ac:dyDescent="0.25">
      <c r="M10299" s="8"/>
      <c r="N10299" s="124"/>
      <c r="O10299" s="124"/>
      <c r="P10299" s="124"/>
      <c r="Q10299" s="124"/>
      <c r="R10299" s="124"/>
      <c r="S10299" s="124"/>
    </row>
    <row r="10300" spans="13:19" x14ac:dyDescent="0.25">
      <c r="M10300" s="8"/>
      <c r="N10300" s="124"/>
      <c r="O10300" s="124"/>
      <c r="P10300" s="124"/>
      <c r="Q10300" s="124"/>
      <c r="R10300" s="124"/>
      <c r="S10300" s="124"/>
    </row>
    <row r="10301" spans="13:19" x14ac:dyDescent="0.25">
      <c r="M10301" s="8"/>
      <c r="N10301" s="124"/>
      <c r="O10301" s="124"/>
      <c r="P10301" s="124"/>
      <c r="Q10301" s="124"/>
      <c r="R10301" s="124"/>
      <c r="S10301" s="124"/>
    </row>
    <row r="10302" spans="13:19" x14ac:dyDescent="0.25">
      <c r="M10302" s="8"/>
      <c r="N10302" s="124"/>
      <c r="O10302" s="124"/>
      <c r="P10302" s="124"/>
      <c r="Q10302" s="124"/>
      <c r="R10302" s="124"/>
      <c r="S10302" s="124"/>
    </row>
    <row r="10303" spans="13:19" x14ac:dyDescent="0.25">
      <c r="M10303" s="8"/>
      <c r="N10303" s="124"/>
      <c r="O10303" s="124"/>
      <c r="P10303" s="124"/>
      <c r="Q10303" s="124"/>
      <c r="R10303" s="124"/>
      <c r="S10303" s="124"/>
    </row>
    <row r="10304" spans="13:19" x14ac:dyDescent="0.25">
      <c r="M10304" s="8"/>
      <c r="N10304" s="124"/>
      <c r="O10304" s="124"/>
      <c r="P10304" s="124"/>
      <c r="Q10304" s="124"/>
      <c r="R10304" s="124"/>
      <c r="S10304" s="124"/>
    </row>
    <row r="10305" spans="13:19" x14ac:dyDescent="0.25">
      <c r="M10305" s="8"/>
      <c r="N10305" s="124"/>
      <c r="O10305" s="124"/>
      <c r="P10305" s="124"/>
      <c r="Q10305" s="124"/>
      <c r="R10305" s="124"/>
      <c r="S10305" s="124"/>
    </row>
    <row r="10306" spans="13:19" x14ac:dyDescent="0.25">
      <c r="M10306" s="8"/>
      <c r="N10306" s="124"/>
      <c r="O10306" s="124"/>
      <c r="P10306" s="124"/>
      <c r="Q10306" s="124"/>
      <c r="R10306" s="124"/>
      <c r="S10306" s="124"/>
    </row>
    <row r="10307" spans="13:19" x14ac:dyDescent="0.25">
      <c r="M10307" s="8"/>
      <c r="N10307" s="124"/>
      <c r="O10307" s="124"/>
      <c r="P10307" s="124"/>
      <c r="Q10307" s="124"/>
      <c r="R10307" s="124"/>
      <c r="S10307" s="124"/>
    </row>
    <row r="10308" spans="13:19" x14ac:dyDescent="0.25">
      <c r="M10308" s="8"/>
      <c r="N10308" s="124"/>
      <c r="O10308" s="124"/>
      <c r="P10308" s="124"/>
      <c r="Q10308" s="124"/>
      <c r="R10308" s="124"/>
      <c r="S10308" s="124"/>
    </row>
    <row r="10309" spans="13:19" x14ac:dyDescent="0.25">
      <c r="M10309" s="8"/>
      <c r="N10309" s="124"/>
      <c r="O10309" s="124"/>
      <c r="P10309" s="124"/>
      <c r="Q10309" s="124"/>
      <c r="R10309" s="124"/>
      <c r="S10309" s="124"/>
    </row>
    <row r="10310" spans="13:19" x14ac:dyDescent="0.25">
      <c r="M10310" s="8"/>
      <c r="N10310" s="124"/>
      <c r="O10310" s="124"/>
      <c r="P10310" s="124"/>
      <c r="Q10310" s="124"/>
      <c r="R10310" s="124"/>
      <c r="S10310" s="124"/>
    </row>
    <row r="10311" spans="13:19" x14ac:dyDescent="0.25">
      <c r="M10311" s="8"/>
      <c r="N10311" s="124"/>
      <c r="O10311" s="124"/>
      <c r="P10311" s="124"/>
      <c r="Q10311" s="124"/>
      <c r="R10311" s="124"/>
      <c r="S10311" s="124"/>
    </row>
    <row r="10312" spans="13:19" x14ac:dyDescent="0.25">
      <c r="M10312" s="8"/>
      <c r="N10312" s="124"/>
      <c r="O10312" s="124"/>
      <c r="P10312" s="124"/>
      <c r="Q10312" s="124"/>
      <c r="R10312" s="124"/>
      <c r="S10312" s="124"/>
    </row>
    <row r="10313" spans="13:19" x14ac:dyDescent="0.25">
      <c r="M10313" s="8"/>
      <c r="N10313" s="124"/>
      <c r="O10313" s="124"/>
      <c r="P10313" s="124"/>
      <c r="Q10313" s="124"/>
      <c r="R10313" s="124"/>
      <c r="S10313" s="124"/>
    </row>
    <row r="10314" spans="13:19" x14ac:dyDescent="0.25">
      <c r="M10314" s="8"/>
      <c r="N10314" s="124"/>
      <c r="O10314" s="124"/>
      <c r="P10314" s="124"/>
      <c r="Q10314" s="124"/>
      <c r="R10314" s="124"/>
      <c r="S10314" s="124"/>
    </row>
    <row r="10315" spans="13:19" x14ac:dyDescent="0.25">
      <c r="M10315" s="8"/>
      <c r="N10315" s="124"/>
      <c r="O10315" s="124"/>
      <c r="P10315" s="124"/>
      <c r="Q10315" s="124"/>
      <c r="R10315" s="124"/>
      <c r="S10315" s="124"/>
    </row>
    <row r="10316" spans="13:19" x14ac:dyDescent="0.25">
      <c r="M10316" s="8"/>
      <c r="N10316" s="124"/>
      <c r="O10316" s="124"/>
      <c r="P10316" s="124"/>
      <c r="Q10316" s="124"/>
      <c r="R10316" s="124"/>
      <c r="S10316" s="124"/>
    </row>
    <row r="10317" spans="13:19" x14ac:dyDescent="0.25">
      <c r="M10317" s="8"/>
      <c r="N10317" s="124"/>
      <c r="O10317" s="124"/>
      <c r="P10317" s="124"/>
      <c r="Q10317" s="124"/>
      <c r="R10317" s="124"/>
      <c r="S10317" s="124"/>
    </row>
    <row r="10318" spans="13:19" x14ac:dyDescent="0.25">
      <c r="M10318" s="8"/>
      <c r="N10318" s="124"/>
      <c r="O10318" s="124"/>
      <c r="P10318" s="124"/>
      <c r="Q10318" s="124"/>
      <c r="R10318" s="124"/>
      <c r="S10318" s="124"/>
    </row>
    <row r="10319" spans="13:19" x14ac:dyDescent="0.25">
      <c r="M10319" s="8"/>
      <c r="N10319" s="124"/>
      <c r="O10319" s="124"/>
      <c r="P10319" s="124"/>
      <c r="Q10319" s="124"/>
      <c r="R10319" s="124"/>
      <c r="S10319" s="124"/>
    </row>
    <row r="10320" spans="13:19" x14ac:dyDescent="0.25">
      <c r="M10320" s="8"/>
      <c r="N10320" s="124"/>
      <c r="O10320" s="124"/>
      <c r="P10320" s="124"/>
      <c r="Q10320" s="124"/>
      <c r="R10320" s="124"/>
      <c r="S10320" s="124"/>
    </row>
    <row r="10321" spans="13:19" x14ac:dyDescent="0.25">
      <c r="M10321" s="8"/>
      <c r="N10321" s="124"/>
      <c r="O10321" s="124"/>
      <c r="P10321" s="124"/>
      <c r="Q10321" s="124"/>
      <c r="R10321" s="124"/>
      <c r="S10321" s="124"/>
    </row>
    <row r="10322" spans="13:19" x14ac:dyDescent="0.25">
      <c r="M10322" s="8"/>
      <c r="N10322" s="124"/>
      <c r="O10322" s="124"/>
      <c r="P10322" s="124"/>
      <c r="Q10322" s="124"/>
      <c r="R10322" s="124"/>
      <c r="S10322" s="124"/>
    </row>
    <row r="10323" spans="13:19" x14ac:dyDescent="0.25">
      <c r="M10323" s="8"/>
      <c r="N10323" s="124"/>
      <c r="O10323" s="124"/>
      <c r="P10323" s="124"/>
      <c r="Q10323" s="124"/>
      <c r="R10323" s="124"/>
      <c r="S10323" s="124"/>
    </row>
    <row r="10324" spans="13:19" x14ac:dyDescent="0.25">
      <c r="M10324" s="8"/>
      <c r="N10324" s="124"/>
      <c r="O10324" s="124"/>
      <c r="P10324" s="124"/>
      <c r="Q10324" s="124"/>
      <c r="R10324" s="124"/>
      <c r="S10324" s="124"/>
    </row>
    <row r="10325" spans="13:19" x14ac:dyDescent="0.25">
      <c r="M10325" s="8"/>
      <c r="N10325" s="124"/>
      <c r="O10325" s="124"/>
      <c r="P10325" s="124"/>
      <c r="Q10325" s="124"/>
      <c r="R10325" s="124"/>
      <c r="S10325" s="124"/>
    </row>
    <row r="10326" spans="13:19" x14ac:dyDescent="0.25">
      <c r="M10326" s="8"/>
      <c r="N10326" s="124"/>
      <c r="O10326" s="124"/>
      <c r="P10326" s="124"/>
      <c r="Q10326" s="124"/>
      <c r="R10326" s="124"/>
      <c r="S10326" s="124"/>
    </row>
    <row r="10327" spans="13:19" x14ac:dyDescent="0.25">
      <c r="M10327" s="8"/>
      <c r="N10327" s="124"/>
      <c r="O10327" s="124"/>
      <c r="P10327" s="124"/>
      <c r="Q10327" s="124"/>
      <c r="R10327" s="124"/>
      <c r="S10327" s="124"/>
    </row>
    <row r="10328" spans="13:19" x14ac:dyDescent="0.25">
      <c r="M10328" s="8"/>
      <c r="N10328" s="124"/>
      <c r="O10328" s="124"/>
      <c r="P10328" s="124"/>
      <c r="Q10328" s="124"/>
      <c r="R10328" s="124"/>
      <c r="S10328" s="124"/>
    </row>
    <row r="10329" spans="13:19" x14ac:dyDescent="0.25">
      <c r="M10329" s="8"/>
      <c r="N10329" s="124"/>
      <c r="O10329" s="124"/>
      <c r="P10329" s="124"/>
      <c r="Q10329" s="124"/>
      <c r="R10329" s="124"/>
      <c r="S10329" s="124"/>
    </row>
    <row r="10330" spans="13:19" x14ac:dyDescent="0.25">
      <c r="M10330" s="8"/>
      <c r="N10330" s="124"/>
      <c r="O10330" s="124"/>
      <c r="P10330" s="124"/>
      <c r="Q10330" s="124"/>
      <c r="R10330" s="124"/>
      <c r="S10330" s="124"/>
    </row>
    <row r="10331" spans="13:19" x14ac:dyDescent="0.25">
      <c r="M10331" s="8"/>
      <c r="N10331" s="124"/>
      <c r="O10331" s="124"/>
      <c r="P10331" s="124"/>
      <c r="Q10331" s="124"/>
      <c r="R10331" s="124"/>
      <c r="S10331" s="124"/>
    </row>
    <row r="10332" spans="13:19" x14ac:dyDescent="0.25">
      <c r="M10332" s="8"/>
      <c r="N10332" s="124"/>
      <c r="O10332" s="124"/>
      <c r="P10332" s="124"/>
      <c r="Q10332" s="124"/>
      <c r="R10332" s="124"/>
      <c r="S10332" s="124"/>
    </row>
    <row r="10333" spans="13:19" x14ac:dyDescent="0.25">
      <c r="M10333" s="8"/>
      <c r="N10333" s="124"/>
      <c r="O10333" s="124"/>
      <c r="P10333" s="124"/>
      <c r="Q10333" s="124"/>
      <c r="R10333" s="124"/>
      <c r="S10333" s="124"/>
    </row>
    <row r="10334" spans="13:19" x14ac:dyDescent="0.25">
      <c r="M10334" s="8"/>
      <c r="N10334" s="124"/>
      <c r="O10334" s="124"/>
      <c r="P10334" s="124"/>
      <c r="Q10334" s="124"/>
      <c r="R10334" s="124"/>
      <c r="S10334" s="124"/>
    </row>
    <row r="10335" spans="13:19" x14ac:dyDescent="0.25">
      <c r="M10335" s="8"/>
      <c r="N10335" s="124"/>
      <c r="O10335" s="124"/>
      <c r="P10335" s="124"/>
      <c r="Q10335" s="124"/>
      <c r="R10335" s="124"/>
      <c r="S10335" s="124"/>
    </row>
    <row r="10336" spans="13:19" x14ac:dyDescent="0.25">
      <c r="M10336" s="8"/>
      <c r="N10336" s="124"/>
      <c r="O10336" s="124"/>
      <c r="P10336" s="124"/>
      <c r="Q10336" s="124"/>
      <c r="R10336" s="124"/>
      <c r="S10336" s="124"/>
    </row>
    <row r="10337" spans="13:19" x14ac:dyDescent="0.25">
      <c r="M10337" s="8"/>
      <c r="N10337" s="124"/>
      <c r="O10337" s="124"/>
      <c r="P10337" s="124"/>
      <c r="Q10337" s="124"/>
      <c r="R10337" s="124"/>
      <c r="S10337" s="124"/>
    </row>
    <row r="10338" spans="13:19" x14ac:dyDescent="0.25">
      <c r="M10338" s="8"/>
      <c r="N10338" s="124"/>
      <c r="O10338" s="124"/>
      <c r="P10338" s="124"/>
      <c r="Q10338" s="124"/>
      <c r="R10338" s="124"/>
      <c r="S10338" s="124"/>
    </row>
    <row r="10339" spans="13:19" x14ac:dyDescent="0.25">
      <c r="M10339" s="8"/>
      <c r="N10339" s="124"/>
      <c r="O10339" s="124"/>
      <c r="P10339" s="124"/>
      <c r="Q10339" s="124"/>
      <c r="R10339" s="124"/>
      <c r="S10339" s="124"/>
    </row>
    <row r="10340" spans="13:19" x14ac:dyDescent="0.25">
      <c r="M10340" s="8"/>
      <c r="N10340" s="124"/>
      <c r="O10340" s="124"/>
      <c r="P10340" s="124"/>
      <c r="Q10340" s="124"/>
      <c r="R10340" s="124"/>
      <c r="S10340" s="124"/>
    </row>
    <row r="10341" spans="13:19" x14ac:dyDescent="0.25">
      <c r="M10341" s="8"/>
      <c r="N10341" s="124"/>
      <c r="O10341" s="124"/>
      <c r="P10341" s="124"/>
      <c r="Q10341" s="124"/>
      <c r="R10341" s="124"/>
      <c r="S10341" s="124"/>
    </row>
    <row r="10342" spans="13:19" x14ac:dyDescent="0.25">
      <c r="M10342" s="8"/>
      <c r="N10342" s="124"/>
      <c r="O10342" s="124"/>
      <c r="P10342" s="124"/>
      <c r="Q10342" s="124"/>
      <c r="R10342" s="124"/>
      <c r="S10342" s="124"/>
    </row>
    <row r="10343" spans="13:19" x14ac:dyDescent="0.25">
      <c r="M10343" s="8"/>
      <c r="N10343" s="124"/>
      <c r="O10343" s="124"/>
      <c r="P10343" s="124"/>
      <c r="Q10343" s="124"/>
      <c r="R10343" s="124"/>
      <c r="S10343" s="124"/>
    </row>
    <row r="10344" spans="13:19" x14ac:dyDescent="0.25">
      <c r="M10344" s="8"/>
      <c r="N10344" s="124"/>
      <c r="O10344" s="124"/>
      <c r="P10344" s="124"/>
      <c r="Q10344" s="124"/>
      <c r="R10344" s="124"/>
      <c r="S10344" s="124"/>
    </row>
    <row r="10345" spans="13:19" x14ac:dyDescent="0.25">
      <c r="M10345" s="8"/>
      <c r="N10345" s="124"/>
      <c r="O10345" s="124"/>
      <c r="P10345" s="124"/>
      <c r="Q10345" s="124"/>
      <c r="R10345" s="124"/>
      <c r="S10345" s="124"/>
    </row>
    <row r="10346" spans="13:19" x14ac:dyDescent="0.25">
      <c r="M10346" s="8"/>
      <c r="N10346" s="124"/>
      <c r="O10346" s="124"/>
      <c r="P10346" s="124"/>
      <c r="Q10346" s="124"/>
      <c r="R10346" s="124"/>
      <c r="S10346" s="124"/>
    </row>
    <row r="10347" spans="13:19" x14ac:dyDescent="0.25">
      <c r="M10347" s="8"/>
      <c r="N10347" s="124"/>
      <c r="O10347" s="124"/>
      <c r="P10347" s="124"/>
      <c r="Q10347" s="124"/>
      <c r="R10347" s="124"/>
      <c r="S10347" s="124"/>
    </row>
    <row r="10348" spans="13:19" x14ac:dyDescent="0.25">
      <c r="M10348" s="8"/>
      <c r="N10348" s="124"/>
      <c r="O10348" s="124"/>
      <c r="P10348" s="124"/>
      <c r="Q10348" s="124"/>
      <c r="R10348" s="124"/>
      <c r="S10348" s="124"/>
    </row>
    <row r="10349" spans="13:19" x14ac:dyDescent="0.25">
      <c r="M10349" s="8"/>
      <c r="N10349" s="124"/>
      <c r="O10349" s="124"/>
      <c r="P10349" s="124"/>
      <c r="Q10349" s="124"/>
      <c r="R10349" s="124"/>
      <c r="S10349" s="124"/>
    </row>
    <row r="10350" spans="13:19" x14ac:dyDescent="0.25">
      <c r="M10350" s="8"/>
      <c r="N10350" s="124"/>
      <c r="O10350" s="124"/>
      <c r="P10350" s="124"/>
      <c r="Q10350" s="124"/>
      <c r="R10350" s="124"/>
      <c r="S10350" s="124"/>
    </row>
    <row r="10351" spans="13:19" x14ac:dyDescent="0.25">
      <c r="M10351" s="8"/>
      <c r="N10351" s="124"/>
      <c r="O10351" s="124"/>
      <c r="P10351" s="124"/>
      <c r="Q10351" s="124"/>
      <c r="R10351" s="124"/>
      <c r="S10351" s="124"/>
    </row>
    <row r="10352" spans="13:19" x14ac:dyDescent="0.25">
      <c r="M10352" s="8"/>
      <c r="N10352" s="124"/>
      <c r="O10352" s="124"/>
      <c r="P10352" s="124"/>
      <c r="Q10352" s="124"/>
      <c r="R10352" s="124"/>
      <c r="S10352" s="124"/>
    </row>
    <row r="10353" spans="13:19" x14ac:dyDescent="0.25">
      <c r="M10353" s="8"/>
      <c r="N10353" s="124"/>
      <c r="O10353" s="124"/>
      <c r="P10353" s="124"/>
      <c r="Q10353" s="124"/>
      <c r="R10353" s="124"/>
      <c r="S10353" s="124"/>
    </row>
    <row r="10354" spans="13:19" x14ac:dyDescent="0.25">
      <c r="M10354" s="8"/>
      <c r="N10354" s="124"/>
      <c r="O10354" s="124"/>
      <c r="P10354" s="124"/>
      <c r="Q10354" s="124"/>
      <c r="R10354" s="124"/>
      <c r="S10354" s="124"/>
    </row>
    <row r="10355" spans="13:19" x14ac:dyDescent="0.25">
      <c r="M10355" s="8"/>
      <c r="N10355" s="124"/>
      <c r="O10355" s="124"/>
      <c r="P10355" s="124"/>
      <c r="Q10355" s="124"/>
      <c r="R10355" s="124"/>
      <c r="S10355" s="124"/>
    </row>
    <row r="10356" spans="13:19" x14ac:dyDescent="0.25">
      <c r="M10356" s="8"/>
      <c r="N10356" s="124"/>
      <c r="O10356" s="124"/>
      <c r="P10356" s="124"/>
      <c r="Q10356" s="124"/>
      <c r="R10356" s="124"/>
      <c r="S10356" s="124"/>
    </row>
    <row r="10357" spans="13:19" x14ac:dyDescent="0.25">
      <c r="M10357" s="8"/>
      <c r="N10357" s="124"/>
      <c r="O10357" s="124"/>
      <c r="P10357" s="124"/>
      <c r="Q10357" s="124"/>
      <c r="R10357" s="124"/>
      <c r="S10357" s="124"/>
    </row>
    <row r="10358" spans="13:19" x14ac:dyDescent="0.25">
      <c r="M10358" s="8"/>
      <c r="N10358" s="124"/>
      <c r="O10358" s="124"/>
      <c r="P10358" s="124"/>
      <c r="Q10358" s="124"/>
      <c r="R10358" s="124"/>
      <c r="S10358" s="124"/>
    </row>
    <row r="10359" spans="13:19" x14ac:dyDescent="0.25">
      <c r="M10359" s="8"/>
      <c r="N10359" s="124"/>
      <c r="O10359" s="124"/>
      <c r="P10359" s="124"/>
      <c r="Q10359" s="124"/>
      <c r="R10359" s="124"/>
      <c r="S10359" s="124"/>
    </row>
    <row r="10360" spans="13:19" x14ac:dyDescent="0.25">
      <c r="M10360" s="8"/>
      <c r="N10360" s="124"/>
      <c r="O10360" s="124"/>
      <c r="P10360" s="124"/>
      <c r="Q10360" s="124"/>
      <c r="R10360" s="124"/>
      <c r="S10360" s="124"/>
    </row>
    <row r="10361" spans="13:19" x14ac:dyDescent="0.25">
      <c r="M10361" s="8"/>
      <c r="N10361" s="124"/>
      <c r="O10361" s="124"/>
      <c r="P10361" s="124"/>
      <c r="Q10361" s="124"/>
      <c r="R10361" s="124"/>
      <c r="S10361" s="124"/>
    </row>
    <row r="10362" spans="13:19" x14ac:dyDescent="0.25">
      <c r="M10362" s="8"/>
      <c r="N10362" s="124"/>
      <c r="O10362" s="124"/>
      <c r="P10362" s="124"/>
      <c r="Q10362" s="124"/>
      <c r="R10362" s="124"/>
      <c r="S10362" s="124"/>
    </row>
    <row r="10363" spans="13:19" x14ac:dyDescent="0.25">
      <c r="M10363" s="8"/>
      <c r="N10363" s="124"/>
      <c r="O10363" s="124"/>
      <c r="P10363" s="124"/>
      <c r="Q10363" s="124"/>
      <c r="R10363" s="124"/>
      <c r="S10363" s="124"/>
    </row>
    <row r="10364" spans="13:19" x14ac:dyDescent="0.25">
      <c r="M10364" s="8"/>
      <c r="N10364" s="124"/>
      <c r="O10364" s="124"/>
      <c r="P10364" s="124"/>
      <c r="Q10364" s="124"/>
      <c r="R10364" s="124"/>
      <c r="S10364" s="124"/>
    </row>
    <row r="10365" spans="13:19" x14ac:dyDescent="0.25">
      <c r="M10365" s="8"/>
      <c r="N10365" s="124"/>
      <c r="O10365" s="124"/>
      <c r="P10365" s="124"/>
      <c r="Q10365" s="124"/>
      <c r="R10365" s="124"/>
      <c r="S10365" s="124"/>
    </row>
    <row r="10366" spans="13:19" x14ac:dyDescent="0.25">
      <c r="M10366" s="8"/>
      <c r="N10366" s="124"/>
      <c r="O10366" s="124"/>
      <c r="P10366" s="124"/>
      <c r="Q10366" s="124"/>
      <c r="R10366" s="124"/>
      <c r="S10366" s="124"/>
    </row>
    <row r="10367" spans="13:19" x14ac:dyDescent="0.25">
      <c r="M10367" s="8"/>
      <c r="N10367" s="124"/>
      <c r="O10367" s="124"/>
      <c r="P10367" s="124"/>
      <c r="Q10367" s="124"/>
      <c r="R10367" s="124"/>
      <c r="S10367" s="124"/>
    </row>
    <row r="10368" spans="13:19" x14ac:dyDescent="0.25">
      <c r="M10368" s="8"/>
      <c r="N10368" s="124"/>
      <c r="O10368" s="124"/>
      <c r="P10368" s="124"/>
      <c r="Q10368" s="124"/>
      <c r="R10368" s="124"/>
      <c r="S10368" s="124"/>
    </row>
    <row r="10369" spans="13:19" x14ac:dyDescent="0.25">
      <c r="M10369" s="8"/>
      <c r="N10369" s="124"/>
      <c r="O10369" s="124"/>
      <c r="P10369" s="124"/>
      <c r="Q10369" s="124"/>
      <c r="R10369" s="124"/>
      <c r="S10369" s="124"/>
    </row>
    <row r="10370" spans="13:19" x14ac:dyDescent="0.25">
      <c r="M10370" s="8"/>
      <c r="N10370" s="124"/>
      <c r="O10370" s="124"/>
      <c r="P10370" s="124"/>
      <c r="Q10370" s="124"/>
      <c r="R10370" s="124"/>
      <c r="S10370" s="124"/>
    </row>
    <row r="10371" spans="13:19" x14ac:dyDescent="0.25">
      <c r="M10371" s="8"/>
      <c r="N10371" s="124"/>
      <c r="O10371" s="124"/>
      <c r="P10371" s="124"/>
      <c r="Q10371" s="124"/>
      <c r="R10371" s="124"/>
      <c r="S10371" s="124"/>
    </row>
    <row r="10372" spans="13:19" x14ac:dyDescent="0.25">
      <c r="M10372" s="8"/>
      <c r="N10372" s="124"/>
      <c r="O10372" s="124"/>
      <c r="P10372" s="124"/>
      <c r="Q10372" s="124"/>
      <c r="R10372" s="124"/>
      <c r="S10372" s="124"/>
    </row>
    <row r="10373" spans="13:19" x14ac:dyDescent="0.25">
      <c r="M10373" s="8"/>
      <c r="N10373" s="124"/>
      <c r="O10373" s="124"/>
      <c r="P10373" s="124"/>
      <c r="Q10373" s="124"/>
      <c r="R10373" s="124"/>
      <c r="S10373" s="124"/>
    </row>
    <row r="10374" spans="13:19" x14ac:dyDescent="0.25">
      <c r="M10374" s="8"/>
      <c r="N10374" s="124"/>
      <c r="O10374" s="124"/>
      <c r="P10374" s="124"/>
      <c r="Q10374" s="124"/>
      <c r="R10374" s="124"/>
      <c r="S10374" s="124"/>
    </row>
    <row r="10375" spans="13:19" x14ac:dyDescent="0.25">
      <c r="M10375" s="8"/>
      <c r="N10375" s="124"/>
      <c r="O10375" s="124"/>
      <c r="P10375" s="124"/>
      <c r="Q10375" s="124"/>
      <c r="R10375" s="124"/>
      <c r="S10375" s="124"/>
    </row>
    <row r="10376" spans="13:19" x14ac:dyDescent="0.25">
      <c r="M10376" s="8"/>
      <c r="N10376" s="124"/>
      <c r="O10376" s="124"/>
      <c r="P10376" s="124"/>
      <c r="Q10376" s="124"/>
      <c r="R10376" s="124"/>
      <c r="S10376" s="124"/>
    </row>
    <row r="10377" spans="13:19" x14ac:dyDescent="0.25">
      <c r="M10377" s="8"/>
      <c r="N10377" s="124"/>
      <c r="O10377" s="124"/>
      <c r="P10377" s="124"/>
      <c r="Q10377" s="124"/>
      <c r="R10377" s="124"/>
      <c r="S10377" s="124"/>
    </row>
    <row r="10378" spans="13:19" x14ac:dyDescent="0.25">
      <c r="M10378" s="8"/>
      <c r="N10378" s="124"/>
      <c r="O10378" s="124"/>
      <c r="P10378" s="124"/>
      <c r="Q10378" s="124"/>
      <c r="R10378" s="124"/>
      <c r="S10378" s="124"/>
    </row>
    <row r="10379" spans="13:19" x14ac:dyDescent="0.25">
      <c r="M10379" s="8"/>
      <c r="N10379" s="124"/>
      <c r="O10379" s="124"/>
      <c r="P10379" s="124"/>
      <c r="Q10379" s="124"/>
      <c r="R10379" s="124"/>
      <c r="S10379" s="124"/>
    </row>
    <row r="10380" spans="13:19" x14ac:dyDescent="0.25">
      <c r="M10380" s="8"/>
      <c r="N10380" s="124"/>
      <c r="O10380" s="124"/>
      <c r="P10380" s="124"/>
      <c r="Q10380" s="124"/>
      <c r="R10380" s="124"/>
      <c r="S10380" s="124"/>
    </row>
    <row r="10381" spans="13:19" x14ac:dyDescent="0.25">
      <c r="M10381" s="8"/>
      <c r="N10381" s="124"/>
      <c r="O10381" s="124"/>
      <c r="P10381" s="124"/>
      <c r="Q10381" s="124"/>
      <c r="R10381" s="124"/>
      <c r="S10381" s="124"/>
    </row>
    <row r="10382" spans="13:19" x14ac:dyDescent="0.25">
      <c r="M10382" s="8"/>
      <c r="N10382" s="124"/>
      <c r="O10382" s="124"/>
      <c r="P10382" s="124"/>
      <c r="Q10382" s="124"/>
      <c r="R10382" s="124"/>
      <c r="S10382" s="124"/>
    </row>
    <row r="10383" spans="13:19" x14ac:dyDescent="0.25">
      <c r="M10383" s="8"/>
      <c r="N10383" s="124"/>
      <c r="O10383" s="124"/>
      <c r="P10383" s="124"/>
      <c r="Q10383" s="124"/>
      <c r="R10383" s="124"/>
      <c r="S10383" s="124"/>
    </row>
    <row r="10384" spans="13:19" x14ac:dyDescent="0.25">
      <c r="M10384" s="8"/>
      <c r="N10384" s="124"/>
      <c r="O10384" s="124"/>
      <c r="P10384" s="124"/>
      <c r="Q10384" s="124"/>
      <c r="R10384" s="124"/>
      <c r="S10384" s="124"/>
    </row>
    <row r="10385" spans="13:19" x14ac:dyDescent="0.25">
      <c r="M10385" s="8"/>
      <c r="N10385" s="124"/>
      <c r="O10385" s="124"/>
      <c r="P10385" s="124"/>
      <c r="Q10385" s="124"/>
      <c r="R10385" s="124"/>
      <c r="S10385" s="124"/>
    </row>
    <row r="10386" spans="13:19" x14ac:dyDescent="0.25">
      <c r="M10386" s="8"/>
      <c r="N10386" s="124"/>
      <c r="O10386" s="124"/>
      <c r="P10386" s="124"/>
      <c r="Q10386" s="124"/>
      <c r="R10386" s="124"/>
      <c r="S10386" s="124"/>
    </row>
    <row r="10387" spans="13:19" x14ac:dyDescent="0.25">
      <c r="M10387" s="8"/>
      <c r="N10387" s="124"/>
      <c r="O10387" s="124"/>
      <c r="P10387" s="124"/>
      <c r="Q10387" s="124"/>
      <c r="R10387" s="124"/>
      <c r="S10387" s="124"/>
    </row>
    <row r="10388" spans="13:19" x14ac:dyDescent="0.25">
      <c r="M10388" s="8"/>
      <c r="N10388" s="124"/>
      <c r="O10388" s="124"/>
      <c r="P10388" s="124"/>
      <c r="Q10388" s="124"/>
      <c r="R10388" s="124"/>
      <c r="S10388" s="124"/>
    </row>
    <row r="10389" spans="13:19" x14ac:dyDescent="0.25">
      <c r="M10389" s="8"/>
      <c r="N10389" s="124"/>
      <c r="O10389" s="124"/>
      <c r="P10389" s="124"/>
      <c r="Q10389" s="124"/>
      <c r="R10389" s="124"/>
      <c r="S10389" s="124"/>
    </row>
    <row r="10390" spans="13:19" x14ac:dyDescent="0.25">
      <c r="M10390" s="8"/>
      <c r="N10390" s="124"/>
      <c r="O10390" s="124"/>
      <c r="P10390" s="124"/>
      <c r="Q10390" s="124"/>
      <c r="R10390" s="124"/>
      <c r="S10390" s="124"/>
    </row>
    <row r="10391" spans="13:19" x14ac:dyDescent="0.25">
      <c r="M10391" s="8"/>
      <c r="N10391" s="124"/>
      <c r="O10391" s="124"/>
      <c r="P10391" s="124"/>
      <c r="Q10391" s="124"/>
      <c r="R10391" s="124"/>
      <c r="S10391" s="124"/>
    </row>
    <row r="10392" spans="13:19" x14ac:dyDescent="0.25">
      <c r="M10392" s="8"/>
      <c r="N10392" s="124"/>
      <c r="O10392" s="124"/>
      <c r="P10392" s="124"/>
      <c r="Q10392" s="124"/>
      <c r="R10392" s="124"/>
      <c r="S10392" s="124"/>
    </row>
    <row r="10393" spans="13:19" x14ac:dyDescent="0.25">
      <c r="M10393" s="8"/>
      <c r="N10393" s="124"/>
      <c r="O10393" s="124"/>
      <c r="P10393" s="124"/>
      <c r="Q10393" s="124"/>
      <c r="R10393" s="124"/>
      <c r="S10393" s="124"/>
    </row>
    <row r="10394" spans="13:19" x14ac:dyDescent="0.25">
      <c r="M10394" s="8"/>
      <c r="N10394" s="124"/>
      <c r="O10394" s="124"/>
      <c r="P10394" s="124"/>
      <c r="Q10394" s="124"/>
      <c r="R10394" s="124"/>
      <c r="S10394" s="124"/>
    </row>
    <row r="10395" spans="13:19" x14ac:dyDescent="0.25">
      <c r="M10395" s="8"/>
      <c r="N10395" s="124"/>
      <c r="O10395" s="124"/>
      <c r="P10395" s="124"/>
      <c r="Q10395" s="124"/>
      <c r="R10395" s="124"/>
      <c r="S10395" s="124"/>
    </row>
    <row r="10396" spans="13:19" x14ac:dyDescent="0.25">
      <c r="M10396" s="8"/>
      <c r="N10396" s="124"/>
      <c r="O10396" s="124"/>
      <c r="P10396" s="124"/>
      <c r="Q10396" s="124"/>
      <c r="R10396" s="124"/>
      <c r="S10396" s="124"/>
    </row>
    <row r="10397" spans="13:19" x14ac:dyDescent="0.25">
      <c r="M10397" s="8"/>
      <c r="N10397" s="124"/>
      <c r="O10397" s="124"/>
      <c r="P10397" s="124"/>
      <c r="Q10397" s="124"/>
      <c r="R10397" s="124"/>
      <c r="S10397" s="124"/>
    </row>
    <row r="10398" spans="13:19" x14ac:dyDescent="0.25">
      <c r="M10398" s="8"/>
      <c r="N10398" s="124"/>
      <c r="O10398" s="124"/>
      <c r="P10398" s="124"/>
      <c r="Q10398" s="124"/>
      <c r="R10398" s="124"/>
      <c r="S10398" s="124"/>
    </row>
    <row r="10399" spans="13:19" x14ac:dyDescent="0.25">
      <c r="M10399" s="8"/>
      <c r="N10399" s="124"/>
      <c r="O10399" s="124"/>
      <c r="P10399" s="124"/>
      <c r="Q10399" s="124"/>
      <c r="R10399" s="124"/>
      <c r="S10399" s="124"/>
    </row>
    <row r="10400" spans="13:19" x14ac:dyDescent="0.25">
      <c r="M10400" s="8"/>
      <c r="N10400" s="124"/>
      <c r="O10400" s="124"/>
      <c r="P10400" s="124"/>
      <c r="Q10400" s="124"/>
      <c r="R10400" s="124"/>
      <c r="S10400" s="124"/>
    </row>
    <row r="10401" spans="13:19" x14ac:dyDescent="0.25">
      <c r="M10401" s="8"/>
      <c r="N10401" s="124"/>
      <c r="O10401" s="124"/>
      <c r="P10401" s="124"/>
      <c r="Q10401" s="124"/>
      <c r="R10401" s="124"/>
      <c r="S10401" s="124"/>
    </row>
    <row r="10402" spans="13:19" x14ac:dyDescent="0.25">
      <c r="M10402" s="8"/>
      <c r="N10402" s="124"/>
      <c r="O10402" s="124"/>
      <c r="P10402" s="124"/>
      <c r="Q10402" s="124"/>
      <c r="R10402" s="124"/>
      <c r="S10402" s="124"/>
    </row>
    <row r="10403" spans="13:19" x14ac:dyDescent="0.25">
      <c r="M10403" s="8"/>
      <c r="N10403" s="124"/>
      <c r="O10403" s="124"/>
      <c r="P10403" s="124"/>
      <c r="Q10403" s="124"/>
      <c r="R10403" s="124"/>
      <c r="S10403" s="124"/>
    </row>
    <row r="10404" spans="13:19" x14ac:dyDescent="0.25">
      <c r="M10404" s="8"/>
      <c r="N10404" s="124"/>
      <c r="O10404" s="124"/>
      <c r="P10404" s="124"/>
      <c r="Q10404" s="124"/>
      <c r="R10404" s="124"/>
      <c r="S10404" s="124"/>
    </row>
    <row r="10405" spans="13:19" x14ac:dyDescent="0.25">
      <c r="M10405" s="8"/>
      <c r="N10405" s="124"/>
      <c r="O10405" s="124"/>
      <c r="P10405" s="124"/>
      <c r="Q10405" s="124"/>
      <c r="R10405" s="124"/>
      <c r="S10405" s="124"/>
    </row>
    <row r="10406" spans="13:19" x14ac:dyDescent="0.25">
      <c r="M10406" s="8"/>
      <c r="N10406" s="124"/>
      <c r="O10406" s="124"/>
      <c r="P10406" s="124"/>
      <c r="Q10406" s="124"/>
      <c r="R10406" s="124"/>
      <c r="S10406" s="124"/>
    </row>
    <row r="10407" spans="13:19" x14ac:dyDescent="0.25">
      <c r="M10407" s="8"/>
      <c r="N10407" s="124"/>
      <c r="O10407" s="124"/>
      <c r="P10407" s="124"/>
      <c r="Q10407" s="124"/>
      <c r="R10407" s="124"/>
      <c r="S10407" s="124"/>
    </row>
    <row r="10408" spans="13:19" x14ac:dyDescent="0.25">
      <c r="M10408" s="8"/>
      <c r="N10408" s="124"/>
      <c r="O10408" s="124"/>
      <c r="P10408" s="124"/>
      <c r="Q10408" s="124"/>
      <c r="R10408" s="124"/>
      <c r="S10408" s="124"/>
    </row>
    <row r="10409" spans="13:19" x14ac:dyDescent="0.25">
      <c r="M10409" s="8"/>
      <c r="N10409" s="124"/>
      <c r="O10409" s="124"/>
      <c r="P10409" s="124"/>
      <c r="Q10409" s="124"/>
      <c r="R10409" s="124"/>
      <c r="S10409" s="124"/>
    </row>
    <row r="10410" spans="13:19" x14ac:dyDescent="0.25">
      <c r="M10410" s="8"/>
      <c r="N10410" s="124"/>
      <c r="O10410" s="124"/>
      <c r="P10410" s="124"/>
      <c r="Q10410" s="124"/>
      <c r="R10410" s="124"/>
      <c r="S10410" s="124"/>
    </row>
    <row r="10411" spans="13:19" x14ac:dyDescent="0.25">
      <c r="M10411" s="8"/>
      <c r="N10411" s="124"/>
      <c r="O10411" s="124"/>
      <c r="P10411" s="124"/>
      <c r="Q10411" s="124"/>
      <c r="R10411" s="124"/>
      <c r="S10411" s="124"/>
    </row>
    <row r="10412" spans="13:19" x14ac:dyDescent="0.25">
      <c r="M10412" s="8"/>
      <c r="N10412" s="124"/>
      <c r="O10412" s="124"/>
      <c r="P10412" s="124"/>
      <c r="Q10412" s="124"/>
      <c r="R10412" s="124"/>
      <c r="S10412" s="124"/>
    </row>
    <row r="10413" spans="13:19" x14ac:dyDescent="0.25">
      <c r="M10413" s="8"/>
      <c r="N10413" s="124"/>
      <c r="O10413" s="124"/>
      <c r="P10413" s="124"/>
      <c r="Q10413" s="124"/>
      <c r="R10413" s="124"/>
      <c r="S10413" s="124"/>
    </row>
    <row r="10414" spans="13:19" x14ac:dyDescent="0.25">
      <c r="M10414" s="8"/>
      <c r="N10414" s="124"/>
      <c r="O10414" s="124"/>
      <c r="P10414" s="124"/>
      <c r="Q10414" s="124"/>
      <c r="R10414" s="124"/>
      <c r="S10414" s="124"/>
    </row>
    <row r="10415" spans="13:19" x14ac:dyDescent="0.25">
      <c r="M10415" s="8"/>
      <c r="N10415" s="124"/>
      <c r="O10415" s="124"/>
      <c r="P10415" s="124"/>
      <c r="Q10415" s="124"/>
      <c r="R10415" s="124"/>
      <c r="S10415" s="124"/>
    </row>
    <row r="10416" spans="13:19" x14ac:dyDescent="0.25">
      <c r="M10416" s="8"/>
      <c r="N10416" s="124"/>
      <c r="O10416" s="124"/>
      <c r="P10416" s="124"/>
      <c r="Q10416" s="124"/>
      <c r="R10416" s="124"/>
      <c r="S10416" s="124"/>
    </row>
    <row r="10417" spans="13:19" x14ac:dyDescent="0.25">
      <c r="M10417" s="8"/>
      <c r="N10417" s="124"/>
      <c r="O10417" s="124"/>
      <c r="P10417" s="124"/>
      <c r="Q10417" s="124"/>
      <c r="R10417" s="124"/>
      <c r="S10417" s="124"/>
    </row>
    <row r="10418" spans="13:19" x14ac:dyDescent="0.25">
      <c r="M10418" s="8"/>
      <c r="N10418" s="124"/>
      <c r="O10418" s="124"/>
      <c r="P10418" s="124"/>
      <c r="Q10418" s="124"/>
      <c r="R10418" s="124"/>
      <c r="S10418" s="124"/>
    </row>
    <row r="10419" spans="13:19" x14ac:dyDescent="0.25">
      <c r="M10419" s="8"/>
      <c r="N10419" s="124"/>
      <c r="O10419" s="124"/>
      <c r="P10419" s="124"/>
      <c r="Q10419" s="124"/>
      <c r="R10419" s="124"/>
      <c r="S10419" s="124"/>
    </row>
    <row r="10420" spans="13:19" x14ac:dyDescent="0.25">
      <c r="M10420" s="8"/>
      <c r="N10420" s="124"/>
      <c r="O10420" s="124"/>
      <c r="P10420" s="124"/>
      <c r="Q10420" s="124"/>
      <c r="R10420" s="124"/>
      <c r="S10420" s="124"/>
    </row>
    <row r="10421" spans="13:19" x14ac:dyDescent="0.25">
      <c r="M10421" s="8"/>
      <c r="N10421" s="124"/>
      <c r="O10421" s="124"/>
      <c r="P10421" s="124"/>
      <c r="Q10421" s="124"/>
      <c r="R10421" s="124"/>
      <c r="S10421" s="124"/>
    </row>
    <row r="10422" spans="13:19" x14ac:dyDescent="0.25">
      <c r="M10422" s="8"/>
      <c r="N10422" s="124"/>
      <c r="O10422" s="124"/>
      <c r="P10422" s="124"/>
      <c r="Q10422" s="124"/>
      <c r="R10422" s="124"/>
      <c r="S10422" s="124"/>
    </row>
    <row r="10423" spans="13:19" x14ac:dyDescent="0.25">
      <c r="M10423" s="8"/>
      <c r="N10423" s="124"/>
      <c r="O10423" s="124"/>
      <c r="P10423" s="124"/>
      <c r="Q10423" s="124"/>
      <c r="R10423" s="124"/>
      <c r="S10423" s="124"/>
    </row>
    <row r="10424" spans="13:19" x14ac:dyDescent="0.25">
      <c r="M10424" s="8"/>
      <c r="N10424" s="124"/>
      <c r="O10424" s="124"/>
      <c r="P10424" s="124"/>
      <c r="Q10424" s="124"/>
      <c r="R10424" s="124"/>
      <c r="S10424" s="124"/>
    </row>
    <row r="10425" spans="13:19" x14ac:dyDescent="0.25">
      <c r="M10425" s="8"/>
      <c r="N10425" s="124"/>
      <c r="O10425" s="124"/>
      <c r="P10425" s="124"/>
      <c r="Q10425" s="124"/>
      <c r="R10425" s="124"/>
      <c r="S10425" s="124"/>
    </row>
    <row r="10426" spans="13:19" x14ac:dyDescent="0.25">
      <c r="M10426" s="8"/>
      <c r="N10426" s="124"/>
      <c r="O10426" s="124"/>
      <c r="P10426" s="124"/>
      <c r="Q10426" s="124"/>
      <c r="R10426" s="124"/>
      <c r="S10426" s="124"/>
    </row>
    <row r="10427" spans="13:19" x14ac:dyDescent="0.25">
      <c r="M10427" s="8"/>
      <c r="N10427" s="124"/>
      <c r="O10427" s="124"/>
      <c r="P10427" s="124"/>
      <c r="Q10427" s="124"/>
      <c r="R10427" s="124"/>
      <c r="S10427" s="124"/>
    </row>
    <row r="10428" spans="13:19" x14ac:dyDescent="0.25">
      <c r="M10428" s="8"/>
      <c r="N10428" s="124"/>
      <c r="O10428" s="124"/>
      <c r="P10428" s="124"/>
      <c r="Q10428" s="124"/>
      <c r="R10428" s="124"/>
      <c r="S10428" s="124"/>
    </row>
    <row r="10429" spans="13:19" x14ac:dyDescent="0.25">
      <c r="M10429" s="8"/>
      <c r="N10429" s="124"/>
      <c r="O10429" s="124"/>
      <c r="P10429" s="124"/>
      <c r="Q10429" s="124"/>
      <c r="R10429" s="124"/>
      <c r="S10429" s="124"/>
    </row>
    <row r="10430" spans="13:19" x14ac:dyDescent="0.25">
      <c r="M10430" s="8"/>
      <c r="N10430" s="124"/>
      <c r="O10430" s="124"/>
      <c r="P10430" s="124"/>
      <c r="Q10430" s="124"/>
      <c r="R10430" s="124"/>
      <c r="S10430" s="124"/>
    </row>
    <row r="10431" spans="13:19" x14ac:dyDescent="0.25">
      <c r="M10431" s="8"/>
      <c r="N10431" s="124"/>
      <c r="O10431" s="124"/>
      <c r="P10431" s="124"/>
      <c r="Q10431" s="124"/>
      <c r="R10431" s="124"/>
      <c r="S10431" s="124"/>
    </row>
    <row r="10432" spans="13:19" x14ac:dyDescent="0.25">
      <c r="M10432" s="8"/>
      <c r="N10432" s="124"/>
      <c r="O10432" s="124"/>
      <c r="P10432" s="124"/>
      <c r="Q10432" s="124"/>
      <c r="R10432" s="124"/>
      <c r="S10432" s="124"/>
    </row>
    <row r="10433" spans="13:19" x14ac:dyDescent="0.25">
      <c r="M10433" s="8"/>
      <c r="N10433" s="124"/>
      <c r="O10433" s="124"/>
      <c r="P10433" s="124"/>
      <c r="Q10433" s="124"/>
      <c r="R10433" s="124"/>
      <c r="S10433" s="124"/>
    </row>
    <row r="10434" spans="13:19" x14ac:dyDescent="0.25">
      <c r="M10434" s="8"/>
      <c r="N10434" s="124"/>
      <c r="O10434" s="124"/>
      <c r="P10434" s="124"/>
      <c r="Q10434" s="124"/>
      <c r="R10434" s="124"/>
      <c r="S10434" s="124"/>
    </row>
    <row r="10435" spans="13:19" x14ac:dyDescent="0.25">
      <c r="M10435" s="8"/>
      <c r="N10435" s="124"/>
      <c r="O10435" s="124"/>
      <c r="P10435" s="124"/>
      <c r="Q10435" s="124"/>
      <c r="R10435" s="124"/>
      <c r="S10435" s="124"/>
    </row>
    <row r="10436" spans="13:19" x14ac:dyDescent="0.25">
      <c r="M10436" s="8"/>
      <c r="N10436" s="124"/>
      <c r="O10436" s="124"/>
      <c r="P10436" s="124"/>
      <c r="Q10436" s="124"/>
      <c r="R10436" s="124"/>
      <c r="S10436" s="124"/>
    </row>
    <row r="10437" spans="13:19" x14ac:dyDescent="0.25">
      <c r="M10437" s="8"/>
      <c r="N10437" s="124"/>
      <c r="O10437" s="124"/>
      <c r="P10437" s="124"/>
      <c r="Q10437" s="124"/>
      <c r="R10437" s="124"/>
      <c r="S10437" s="124"/>
    </row>
    <row r="10438" spans="13:19" x14ac:dyDescent="0.25">
      <c r="M10438" s="8"/>
      <c r="N10438" s="124"/>
      <c r="O10438" s="124"/>
      <c r="P10438" s="124"/>
      <c r="Q10438" s="124"/>
      <c r="R10438" s="124"/>
      <c r="S10438" s="124"/>
    </row>
    <row r="10439" spans="13:19" x14ac:dyDescent="0.25">
      <c r="M10439" s="8"/>
      <c r="N10439" s="124"/>
      <c r="O10439" s="124"/>
      <c r="P10439" s="124"/>
      <c r="Q10439" s="124"/>
      <c r="R10439" s="124"/>
      <c r="S10439" s="124"/>
    </row>
    <row r="10440" spans="13:19" x14ac:dyDescent="0.25">
      <c r="M10440" s="8"/>
      <c r="N10440" s="124"/>
      <c r="O10440" s="124"/>
      <c r="P10440" s="124"/>
      <c r="Q10440" s="124"/>
      <c r="R10440" s="124"/>
      <c r="S10440" s="124"/>
    </row>
    <row r="10441" spans="13:19" x14ac:dyDescent="0.25">
      <c r="M10441" s="8"/>
      <c r="N10441" s="124"/>
      <c r="O10441" s="124"/>
      <c r="P10441" s="124"/>
      <c r="Q10441" s="124"/>
      <c r="R10441" s="124"/>
      <c r="S10441" s="124"/>
    </row>
    <row r="10442" spans="13:19" x14ac:dyDescent="0.25">
      <c r="M10442" s="8"/>
      <c r="N10442" s="124"/>
      <c r="O10442" s="124"/>
      <c r="P10442" s="124"/>
      <c r="Q10442" s="124"/>
      <c r="R10442" s="124"/>
      <c r="S10442" s="124"/>
    </row>
    <row r="10443" spans="13:19" x14ac:dyDescent="0.25">
      <c r="M10443" s="8"/>
      <c r="N10443" s="124"/>
      <c r="O10443" s="124"/>
      <c r="P10443" s="124"/>
      <c r="Q10443" s="124"/>
      <c r="R10443" s="124"/>
      <c r="S10443" s="124"/>
    </row>
    <row r="10444" spans="13:19" x14ac:dyDescent="0.25">
      <c r="M10444" s="8"/>
      <c r="N10444" s="124"/>
      <c r="O10444" s="124"/>
      <c r="P10444" s="124"/>
      <c r="Q10444" s="124"/>
      <c r="R10444" s="124"/>
      <c r="S10444" s="124"/>
    </row>
    <row r="10445" spans="13:19" x14ac:dyDescent="0.25">
      <c r="M10445" s="8"/>
      <c r="N10445" s="124"/>
      <c r="O10445" s="124"/>
      <c r="P10445" s="124"/>
      <c r="Q10445" s="124"/>
      <c r="R10445" s="124"/>
      <c r="S10445" s="124"/>
    </row>
    <row r="10446" spans="13:19" x14ac:dyDescent="0.25">
      <c r="M10446" s="8"/>
      <c r="N10446" s="124"/>
      <c r="O10446" s="124"/>
      <c r="P10446" s="124"/>
      <c r="Q10446" s="124"/>
      <c r="R10446" s="124"/>
      <c r="S10446" s="124"/>
    </row>
    <row r="10447" spans="13:19" x14ac:dyDescent="0.25">
      <c r="M10447" s="8"/>
      <c r="N10447" s="124"/>
      <c r="O10447" s="124"/>
      <c r="P10447" s="124"/>
      <c r="Q10447" s="124"/>
      <c r="R10447" s="124"/>
      <c r="S10447" s="124"/>
    </row>
    <row r="10448" spans="13:19" x14ac:dyDescent="0.25">
      <c r="M10448" s="8"/>
      <c r="N10448" s="124"/>
      <c r="O10448" s="124"/>
      <c r="P10448" s="124"/>
      <c r="Q10448" s="124"/>
      <c r="R10448" s="124"/>
      <c r="S10448" s="124"/>
    </row>
    <row r="10449" spans="13:19" x14ac:dyDescent="0.25">
      <c r="M10449" s="8"/>
      <c r="N10449" s="124"/>
      <c r="O10449" s="124"/>
      <c r="P10449" s="124"/>
      <c r="Q10449" s="124"/>
      <c r="R10449" s="124"/>
      <c r="S10449" s="124"/>
    </row>
    <row r="10450" spans="13:19" x14ac:dyDescent="0.25">
      <c r="M10450" s="8"/>
      <c r="N10450" s="124"/>
      <c r="O10450" s="124"/>
      <c r="P10450" s="124"/>
      <c r="Q10450" s="124"/>
      <c r="R10450" s="124"/>
      <c r="S10450" s="124"/>
    </row>
    <row r="10451" spans="13:19" x14ac:dyDescent="0.25">
      <c r="M10451" s="8"/>
      <c r="N10451" s="124"/>
      <c r="O10451" s="124"/>
      <c r="P10451" s="124"/>
      <c r="Q10451" s="124"/>
      <c r="R10451" s="124"/>
      <c r="S10451" s="124"/>
    </row>
    <row r="10452" spans="13:19" x14ac:dyDescent="0.25">
      <c r="M10452" s="8"/>
      <c r="N10452" s="124"/>
      <c r="O10452" s="124"/>
      <c r="P10452" s="124"/>
      <c r="Q10452" s="124"/>
      <c r="R10452" s="124"/>
      <c r="S10452" s="124"/>
    </row>
    <row r="10453" spans="13:19" x14ac:dyDescent="0.25">
      <c r="M10453" s="8"/>
      <c r="N10453" s="124"/>
      <c r="O10453" s="124"/>
      <c r="P10453" s="124"/>
      <c r="Q10453" s="124"/>
      <c r="R10453" s="124"/>
      <c r="S10453" s="124"/>
    </row>
    <row r="10454" spans="13:19" x14ac:dyDescent="0.25">
      <c r="M10454" s="8"/>
      <c r="N10454" s="124"/>
      <c r="O10454" s="124"/>
      <c r="P10454" s="124"/>
      <c r="Q10454" s="124"/>
      <c r="R10454" s="124"/>
      <c r="S10454" s="124"/>
    </row>
    <row r="10455" spans="13:19" x14ac:dyDescent="0.25">
      <c r="M10455" s="8"/>
      <c r="N10455" s="124"/>
      <c r="O10455" s="124"/>
      <c r="P10455" s="124"/>
      <c r="Q10455" s="124"/>
      <c r="R10455" s="124"/>
      <c r="S10455" s="124"/>
    </row>
    <row r="10456" spans="13:19" x14ac:dyDescent="0.25">
      <c r="M10456" s="8"/>
      <c r="N10456" s="124"/>
      <c r="O10456" s="124"/>
      <c r="P10456" s="124"/>
      <c r="Q10456" s="124"/>
      <c r="R10456" s="124"/>
      <c r="S10456" s="124"/>
    </row>
    <row r="10457" spans="13:19" x14ac:dyDescent="0.25">
      <c r="M10457" s="8"/>
      <c r="N10457" s="124"/>
      <c r="O10457" s="124"/>
      <c r="P10457" s="124"/>
      <c r="Q10457" s="124"/>
      <c r="R10457" s="124"/>
      <c r="S10457" s="124"/>
    </row>
    <row r="10458" spans="13:19" x14ac:dyDescent="0.25">
      <c r="M10458" s="8"/>
      <c r="N10458" s="124"/>
      <c r="O10458" s="124"/>
      <c r="P10458" s="124"/>
      <c r="Q10458" s="124"/>
      <c r="R10458" s="124"/>
      <c r="S10458" s="124"/>
    </row>
    <row r="10459" spans="13:19" x14ac:dyDescent="0.25">
      <c r="M10459" s="8"/>
      <c r="N10459" s="124"/>
      <c r="O10459" s="124"/>
      <c r="P10459" s="124"/>
      <c r="Q10459" s="124"/>
      <c r="R10459" s="124"/>
      <c r="S10459" s="124"/>
    </row>
    <row r="10460" spans="13:19" x14ac:dyDescent="0.25">
      <c r="M10460" s="8"/>
      <c r="N10460" s="124"/>
      <c r="O10460" s="124"/>
      <c r="P10460" s="124"/>
      <c r="Q10460" s="124"/>
      <c r="R10460" s="124"/>
      <c r="S10460" s="124"/>
    </row>
    <row r="10461" spans="13:19" x14ac:dyDescent="0.25">
      <c r="M10461" s="8"/>
      <c r="N10461" s="124"/>
      <c r="O10461" s="124"/>
      <c r="P10461" s="124"/>
      <c r="Q10461" s="124"/>
      <c r="R10461" s="124"/>
      <c r="S10461" s="124"/>
    </row>
    <row r="10462" spans="13:19" x14ac:dyDescent="0.25">
      <c r="M10462" s="8"/>
      <c r="N10462" s="124"/>
      <c r="O10462" s="124"/>
      <c r="P10462" s="124"/>
      <c r="Q10462" s="124"/>
      <c r="R10462" s="124"/>
      <c r="S10462" s="124"/>
    </row>
    <row r="10463" spans="13:19" x14ac:dyDescent="0.25">
      <c r="M10463" s="8"/>
      <c r="N10463" s="124"/>
      <c r="O10463" s="124"/>
      <c r="P10463" s="124"/>
      <c r="Q10463" s="124"/>
      <c r="R10463" s="124"/>
      <c r="S10463" s="124"/>
    </row>
    <row r="10464" spans="13:19" x14ac:dyDescent="0.25">
      <c r="M10464" s="8"/>
      <c r="N10464" s="124"/>
      <c r="O10464" s="124"/>
      <c r="P10464" s="124"/>
      <c r="Q10464" s="124"/>
      <c r="R10464" s="124"/>
      <c r="S10464" s="124"/>
    </row>
    <row r="10465" spans="13:19" x14ac:dyDescent="0.25">
      <c r="M10465" s="8"/>
      <c r="N10465" s="124"/>
      <c r="O10465" s="124"/>
      <c r="P10465" s="124"/>
      <c r="Q10465" s="124"/>
      <c r="R10465" s="124"/>
      <c r="S10465" s="124"/>
    </row>
    <row r="10466" spans="13:19" x14ac:dyDescent="0.25">
      <c r="M10466" s="8"/>
      <c r="N10466" s="124"/>
      <c r="O10466" s="124"/>
      <c r="P10466" s="124"/>
      <c r="Q10466" s="124"/>
      <c r="R10466" s="124"/>
      <c r="S10466" s="124"/>
    </row>
    <row r="10467" spans="13:19" x14ac:dyDescent="0.25">
      <c r="M10467" s="8"/>
      <c r="N10467" s="124"/>
      <c r="O10467" s="124"/>
      <c r="P10467" s="124"/>
      <c r="Q10467" s="124"/>
      <c r="R10467" s="124"/>
      <c r="S10467" s="124"/>
    </row>
    <row r="10468" spans="13:19" x14ac:dyDescent="0.25">
      <c r="M10468" s="8"/>
      <c r="N10468" s="124"/>
      <c r="O10468" s="124"/>
      <c r="P10468" s="124"/>
      <c r="Q10468" s="124"/>
      <c r="R10468" s="124"/>
      <c r="S10468" s="124"/>
    </row>
    <row r="10469" spans="13:19" x14ac:dyDescent="0.25">
      <c r="M10469" s="8"/>
      <c r="N10469" s="124"/>
      <c r="O10469" s="124"/>
      <c r="P10469" s="124"/>
      <c r="Q10469" s="124"/>
      <c r="R10469" s="124"/>
      <c r="S10469" s="124"/>
    </row>
    <row r="10470" spans="13:19" x14ac:dyDescent="0.25">
      <c r="M10470" s="8"/>
      <c r="N10470" s="124"/>
      <c r="O10470" s="124"/>
      <c r="P10470" s="124"/>
      <c r="Q10470" s="124"/>
      <c r="R10470" s="124"/>
      <c r="S10470" s="124"/>
    </row>
    <row r="10471" spans="13:19" x14ac:dyDescent="0.25">
      <c r="M10471" s="8"/>
      <c r="N10471" s="124"/>
      <c r="O10471" s="124"/>
      <c r="P10471" s="124"/>
      <c r="Q10471" s="124"/>
      <c r="R10471" s="124"/>
      <c r="S10471" s="124"/>
    </row>
    <row r="10472" spans="13:19" x14ac:dyDescent="0.25">
      <c r="M10472" s="8"/>
      <c r="N10472" s="124"/>
      <c r="O10472" s="124"/>
      <c r="P10472" s="124"/>
      <c r="Q10472" s="124"/>
      <c r="R10472" s="124"/>
      <c r="S10472" s="124"/>
    </row>
    <row r="10473" spans="13:19" x14ac:dyDescent="0.25">
      <c r="M10473" s="8"/>
      <c r="N10473" s="124"/>
      <c r="O10473" s="124"/>
      <c r="P10473" s="124"/>
      <c r="Q10473" s="124"/>
      <c r="R10473" s="124"/>
      <c r="S10473" s="124"/>
    </row>
    <row r="10474" spans="13:19" x14ac:dyDescent="0.25">
      <c r="M10474" s="8"/>
      <c r="N10474" s="124"/>
      <c r="O10474" s="124"/>
      <c r="P10474" s="124"/>
      <c r="Q10474" s="124"/>
      <c r="R10474" s="124"/>
      <c r="S10474" s="124"/>
    </row>
    <row r="10475" spans="13:19" x14ac:dyDescent="0.25">
      <c r="M10475" s="8"/>
      <c r="N10475" s="124"/>
      <c r="O10475" s="124"/>
      <c r="P10475" s="124"/>
      <c r="Q10475" s="124"/>
      <c r="R10475" s="124"/>
      <c r="S10475" s="124"/>
    </row>
    <row r="10476" spans="13:19" x14ac:dyDescent="0.25">
      <c r="M10476" s="8"/>
      <c r="N10476" s="124"/>
      <c r="O10476" s="124"/>
      <c r="P10476" s="124"/>
      <c r="Q10476" s="124"/>
      <c r="R10476" s="124"/>
      <c r="S10476" s="124"/>
    </row>
    <row r="10477" spans="13:19" x14ac:dyDescent="0.25">
      <c r="M10477" s="8"/>
      <c r="N10477" s="124"/>
      <c r="O10477" s="124"/>
      <c r="P10477" s="124"/>
      <c r="Q10477" s="124"/>
      <c r="R10477" s="124"/>
      <c r="S10477" s="124"/>
    </row>
    <row r="10478" spans="13:19" x14ac:dyDescent="0.25">
      <c r="M10478" s="8"/>
      <c r="N10478" s="124"/>
      <c r="O10478" s="124"/>
      <c r="P10478" s="124"/>
      <c r="Q10478" s="124"/>
      <c r="R10478" s="124"/>
      <c r="S10478" s="124"/>
    </row>
    <row r="10479" spans="13:19" x14ac:dyDescent="0.25">
      <c r="M10479" s="8"/>
      <c r="N10479" s="124"/>
      <c r="O10479" s="124"/>
      <c r="P10479" s="124"/>
      <c r="Q10479" s="124"/>
      <c r="R10479" s="124"/>
      <c r="S10479" s="124"/>
    </row>
    <row r="10480" spans="13:19" x14ac:dyDescent="0.25">
      <c r="M10480" s="8"/>
      <c r="N10480" s="124"/>
      <c r="O10480" s="124"/>
      <c r="P10480" s="124"/>
      <c r="Q10480" s="124"/>
      <c r="R10480" s="124"/>
      <c r="S10480" s="124"/>
    </row>
    <row r="10481" spans="13:19" x14ac:dyDescent="0.25">
      <c r="M10481" s="8"/>
      <c r="N10481" s="124"/>
      <c r="O10481" s="124"/>
      <c r="P10481" s="124"/>
      <c r="Q10481" s="124"/>
      <c r="R10481" s="124"/>
      <c r="S10481" s="124"/>
    </row>
    <row r="10482" spans="13:19" x14ac:dyDescent="0.25">
      <c r="M10482" s="8"/>
      <c r="N10482" s="124"/>
      <c r="O10482" s="124"/>
      <c r="P10482" s="124"/>
      <c r="Q10482" s="124"/>
      <c r="R10482" s="124"/>
      <c r="S10482" s="124"/>
    </row>
    <row r="10483" spans="13:19" x14ac:dyDescent="0.25">
      <c r="M10483" s="8"/>
      <c r="N10483" s="124"/>
      <c r="O10483" s="124"/>
      <c r="P10483" s="124"/>
      <c r="Q10483" s="124"/>
      <c r="R10483" s="124"/>
      <c r="S10483" s="124"/>
    </row>
    <row r="10484" spans="13:19" x14ac:dyDescent="0.25">
      <c r="M10484" s="8"/>
      <c r="N10484" s="124"/>
      <c r="O10484" s="124"/>
      <c r="P10484" s="124"/>
      <c r="Q10484" s="124"/>
      <c r="R10484" s="124"/>
      <c r="S10484" s="124"/>
    </row>
    <row r="10485" spans="13:19" x14ac:dyDescent="0.25">
      <c r="M10485" s="8"/>
      <c r="N10485" s="124"/>
      <c r="O10485" s="124"/>
      <c r="P10485" s="124"/>
      <c r="Q10485" s="124"/>
      <c r="R10485" s="124"/>
      <c r="S10485" s="124"/>
    </row>
    <row r="10486" spans="13:19" x14ac:dyDescent="0.25">
      <c r="M10486" s="8"/>
      <c r="N10486" s="124"/>
      <c r="O10486" s="124"/>
      <c r="P10486" s="124"/>
      <c r="Q10486" s="124"/>
      <c r="R10486" s="124"/>
      <c r="S10486" s="124"/>
    </row>
    <row r="10487" spans="13:19" x14ac:dyDescent="0.25">
      <c r="M10487" s="8"/>
      <c r="N10487" s="124"/>
      <c r="O10487" s="124"/>
      <c r="P10487" s="124"/>
      <c r="Q10487" s="124"/>
      <c r="R10487" s="124"/>
      <c r="S10487" s="124"/>
    </row>
    <row r="10488" spans="13:19" x14ac:dyDescent="0.25">
      <c r="M10488" s="8"/>
      <c r="N10488" s="124"/>
      <c r="O10488" s="124"/>
      <c r="P10488" s="124"/>
      <c r="Q10488" s="124"/>
      <c r="R10488" s="124"/>
      <c r="S10488" s="124"/>
    </row>
    <row r="10489" spans="13:19" x14ac:dyDescent="0.25">
      <c r="M10489" s="8"/>
      <c r="N10489" s="124"/>
      <c r="O10489" s="124"/>
      <c r="P10489" s="124"/>
      <c r="Q10489" s="124"/>
      <c r="R10489" s="124"/>
      <c r="S10489" s="124"/>
    </row>
    <row r="10490" spans="13:19" x14ac:dyDescent="0.25">
      <c r="M10490" s="8"/>
      <c r="N10490" s="124"/>
      <c r="O10490" s="124"/>
      <c r="P10490" s="124"/>
      <c r="Q10490" s="124"/>
      <c r="R10490" s="124"/>
      <c r="S10490" s="124"/>
    </row>
    <row r="10491" spans="13:19" x14ac:dyDescent="0.25">
      <c r="M10491" s="8"/>
      <c r="N10491" s="124"/>
      <c r="O10491" s="124"/>
      <c r="P10491" s="124"/>
      <c r="Q10491" s="124"/>
      <c r="R10491" s="124"/>
      <c r="S10491" s="124"/>
    </row>
    <row r="10492" spans="13:19" x14ac:dyDescent="0.25">
      <c r="M10492" s="8"/>
      <c r="N10492" s="124"/>
      <c r="O10492" s="124"/>
      <c r="P10492" s="124"/>
      <c r="Q10492" s="124"/>
      <c r="R10492" s="124"/>
      <c r="S10492" s="124"/>
    </row>
    <row r="10493" spans="13:19" x14ac:dyDescent="0.25">
      <c r="M10493" s="8"/>
      <c r="N10493" s="124"/>
      <c r="O10493" s="124"/>
      <c r="P10493" s="124"/>
      <c r="Q10493" s="124"/>
      <c r="R10493" s="124"/>
      <c r="S10493" s="124"/>
    </row>
    <row r="10494" spans="13:19" x14ac:dyDescent="0.25">
      <c r="M10494" s="8"/>
      <c r="N10494" s="124"/>
      <c r="O10494" s="124"/>
      <c r="P10494" s="124"/>
      <c r="Q10494" s="124"/>
      <c r="R10494" s="124"/>
      <c r="S10494" s="124"/>
    </row>
    <row r="10495" spans="13:19" x14ac:dyDescent="0.25">
      <c r="M10495" s="8"/>
      <c r="N10495" s="124"/>
      <c r="O10495" s="124"/>
      <c r="P10495" s="124"/>
      <c r="Q10495" s="124"/>
      <c r="R10495" s="124"/>
      <c r="S10495" s="124"/>
    </row>
    <row r="10496" spans="13:19" x14ac:dyDescent="0.25">
      <c r="M10496" s="8"/>
      <c r="N10496" s="124"/>
      <c r="O10496" s="124"/>
      <c r="P10496" s="124"/>
      <c r="Q10496" s="124"/>
      <c r="R10496" s="124"/>
      <c r="S10496" s="124"/>
    </row>
    <row r="10497" spans="13:19" x14ac:dyDescent="0.25">
      <c r="M10497" s="8"/>
      <c r="N10497" s="124"/>
      <c r="O10497" s="124"/>
      <c r="P10497" s="124"/>
      <c r="Q10497" s="124"/>
      <c r="R10497" s="124"/>
      <c r="S10497" s="124"/>
    </row>
    <row r="10498" spans="13:19" x14ac:dyDescent="0.25">
      <c r="M10498" s="8"/>
      <c r="N10498" s="124"/>
      <c r="O10498" s="124"/>
      <c r="P10498" s="124"/>
      <c r="Q10498" s="124"/>
      <c r="R10498" s="124"/>
      <c r="S10498" s="124"/>
    </row>
    <row r="10499" spans="13:19" x14ac:dyDescent="0.25">
      <c r="M10499" s="8"/>
      <c r="N10499" s="124"/>
      <c r="O10499" s="124"/>
      <c r="P10499" s="124"/>
      <c r="Q10499" s="124"/>
      <c r="R10499" s="124"/>
      <c r="S10499" s="124"/>
    </row>
    <row r="10500" spans="13:19" x14ac:dyDescent="0.25">
      <c r="M10500" s="8"/>
      <c r="N10500" s="124"/>
      <c r="O10500" s="124"/>
      <c r="P10500" s="124"/>
      <c r="Q10500" s="124"/>
      <c r="R10500" s="124"/>
      <c r="S10500" s="124"/>
    </row>
    <row r="10501" spans="13:19" x14ac:dyDescent="0.25">
      <c r="M10501" s="8"/>
      <c r="N10501" s="124"/>
      <c r="O10501" s="124"/>
      <c r="P10501" s="124"/>
      <c r="Q10501" s="124"/>
      <c r="R10501" s="124"/>
      <c r="S10501" s="124"/>
    </row>
    <row r="10502" spans="13:19" x14ac:dyDescent="0.25">
      <c r="M10502" s="8"/>
      <c r="N10502" s="124"/>
      <c r="O10502" s="124"/>
      <c r="P10502" s="124"/>
      <c r="Q10502" s="124"/>
      <c r="R10502" s="124"/>
      <c r="S10502" s="124"/>
    </row>
    <row r="10503" spans="13:19" x14ac:dyDescent="0.25">
      <c r="M10503" s="8"/>
      <c r="N10503" s="124"/>
      <c r="O10503" s="124"/>
      <c r="P10503" s="124"/>
      <c r="Q10503" s="124"/>
      <c r="R10503" s="124"/>
      <c r="S10503" s="124"/>
    </row>
    <row r="10504" spans="13:19" x14ac:dyDescent="0.25">
      <c r="M10504" s="8"/>
      <c r="N10504" s="124"/>
      <c r="O10504" s="124"/>
      <c r="P10504" s="124"/>
      <c r="Q10504" s="124"/>
      <c r="R10504" s="124"/>
      <c r="S10504" s="124"/>
    </row>
    <row r="10505" spans="13:19" x14ac:dyDescent="0.25">
      <c r="M10505" s="8"/>
      <c r="N10505" s="124"/>
      <c r="O10505" s="124"/>
      <c r="P10505" s="124"/>
      <c r="Q10505" s="124"/>
      <c r="R10505" s="124"/>
      <c r="S10505" s="124"/>
    </row>
    <row r="10506" spans="13:19" x14ac:dyDescent="0.25">
      <c r="M10506" s="8"/>
      <c r="N10506" s="124"/>
      <c r="O10506" s="124"/>
      <c r="P10506" s="124"/>
      <c r="Q10506" s="124"/>
      <c r="R10506" s="124"/>
      <c r="S10506" s="124"/>
    </row>
    <row r="10507" spans="13:19" x14ac:dyDescent="0.25">
      <c r="M10507" s="8"/>
      <c r="N10507" s="124"/>
      <c r="O10507" s="124"/>
      <c r="P10507" s="124"/>
      <c r="Q10507" s="124"/>
      <c r="R10507" s="124"/>
      <c r="S10507" s="124"/>
    </row>
    <row r="10508" spans="13:19" x14ac:dyDescent="0.25">
      <c r="M10508" s="8"/>
      <c r="N10508" s="124"/>
      <c r="O10508" s="124"/>
      <c r="P10508" s="124"/>
      <c r="Q10508" s="124"/>
      <c r="R10508" s="124"/>
      <c r="S10508" s="124"/>
    </row>
    <row r="10509" spans="13:19" x14ac:dyDescent="0.25">
      <c r="M10509" s="8"/>
      <c r="N10509" s="124"/>
      <c r="O10509" s="124"/>
      <c r="P10509" s="124"/>
      <c r="Q10509" s="124"/>
      <c r="R10509" s="124"/>
      <c r="S10509" s="124"/>
    </row>
    <row r="10510" spans="13:19" x14ac:dyDescent="0.25">
      <c r="M10510" s="8"/>
      <c r="N10510" s="124"/>
      <c r="O10510" s="124"/>
      <c r="P10510" s="124"/>
      <c r="Q10510" s="124"/>
      <c r="R10510" s="124"/>
      <c r="S10510" s="124"/>
    </row>
    <row r="10511" spans="13:19" x14ac:dyDescent="0.25">
      <c r="M10511" s="8"/>
      <c r="N10511" s="124"/>
      <c r="O10511" s="124"/>
      <c r="P10511" s="124"/>
      <c r="Q10511" s="124"/>
      <c r="R10511" s="124"/>
      <c r="S10511" s="124"/>
    </row>
    <row r="10512" spans="13:19" x14ac:dyDescent="0.25">
      <c r="M10512" s="8"/>
      <c r="N10512" s="124"/>
      <c r="O10512" s="124"/>
      <c r="P10512" s="124"/>
      <c r="Q10512" s="124"/>
      <c r="R10512" s="124"/>
      <c r="S10512" s="124"/>
    </row>
    <row r="10513" spans="13:19" x14ac:dyDescent="0.25">
      <c r="M10513" s="8"/>
      <c r="N10513" s="124"/>
      <c r="O10513" s="124"/>
      <c r="P10513" s="124"/>
      <c r="Q10513" s="124"/>
      <c r="R10513" s="124"/>
      <c r="S10513" s="124"/>
    </row>
    <row r="10514" spans="13:19" x14ac:dyDescent="0.25">
      <c r="M10514" s="8"/>
      <c r="N10514" s="124"/>
      <c r="O10514" s="124"/>
      <c r="P10514" s="124"/>
      <c r="Q10514" s="124"/>
      <c r="R10514" s="124"/>
      <c r="S10514" s="124"/>
    </row>
    <row r="10515" spans="13:19" x14ac:dyDescent="0.25">
      <c r="M10515" s="8"/>
      <c r="N10515" s="124"/>
      <c r="O10515" s="124"/>
      <c r="P10515" s="124"/>
      <c r="Q10515" s="124"/>
      <c r="R10515" s="124"/>
      <c r="S10515" s="124"/>
    </row>
    <row r="10516" spans="13:19" x14ac:dyDescent="0.25">
      <c r="M10516" s="8"/>
      <c r="N10516" s="124"/>
      <c r="O10516" s="124"/>
      <c r="P10516" s="124"/>
      <c r="Q10516" s="124"/>
      <c r="R10516" s="124"/>
      <c r="S10516" s="124"/>
    </row>
    <row r="10517" spans="13:19" x14ac:dyDescent="0.25">
      <c r="M10517" s="8"/>
      <c r="N10517" s="124"/>
      <c r="O10517" s="124"/>
      <c r="P10517" s="124"/>
      <c r="Q10517" s="124"/>
      <c r="R10517" s="124"/>
      <c r="S10517" s="124"/>
    </row>
    <row r="10518" spans="13:19" x14ac:dyDescent="0.25">
      <c r="M10518" s="8"/>
      <c r="N10518" s="124"/>
      <c r="O10518" s="124"/>
      <c r="P10518" s="124"/>
      <c r="Q10518" s="124"/>
      <c r="R10518" s="124"/>
      <c r="S10518" s="124"/>
    </row>
    <row r="10519" spans="13:19" x14ac:dyDescent="0.25">
      <c r="M10519" s="8"/>
      <c r="N10519" s="124"/>
      <c r="O10519" s="124"/>
      <c r="P10519" s="124"/>
      <c r="Q10519" s="124"/>
      <c r="R10519" s="124"/>
      <c r="S10519" s="124"/>
    </row>
    <row r="10520" spans="13:19" x14ac:dyDescent="0.25">
      <c r="M10520" s="8"/>
      <c r="N10520" s="124"/>
      <c r="O10520" s="124"/>
      <c r="P10520" s="124"/>
      <c r="Q10520" s="124"/>
      <c r="R10520" s="124"/>
      <c r="S10520" s="124"/>
    </row>
    <row r="10521" spans="13:19" x14ac:dyDescent="0.25">
      <c r="M10521" s="8"/>
      <c r="N10521" s="124"/>
      <c r="O10521" s="124"/>
      <c r="P10521" s="124"/>
      <c r="Q10521" s="124"/>
      <c r="R10521" s="124"/>
      <c r="S10521" s="124"/>
    </row>
    <row r="10522" spans="13:19" x14ac:dyDescent="0.25">
      <c r="M10522" s="8"/>
      <c r="N10522" s="124"/>
      <c r="O10522" s="124"/>
      <c r="P10522" s="124"/>
      <c r="Q10522" s="124"/>
      <c r="R10522" s="124"/>
      <c r="S10522" s="124"/>
    </row>
    <row r="10523" spans="13:19" x14ac:dyDescent="0.25">
      <c r="M10523" s="8"/>
      <c r="N10523" s="124"/>
      <c r="O10523" s="124"/>
      <c r="P10523" s="124"/>
      <c r="Q10523" s="124"/>
      <c r="R10523" s="124"/>
      <c r="S10523" s="124"/>
    </row>
    <row r="10524" spans="13:19" x14ac:dyDescent="0.25">
      <c r="M10524" s="8"/>
      <c r="N10524" s="124"/>
      <c r="O10524" s="124"/>
      <c r="P10524" s="124"/>
      <c r="Q10524" s="124"/>
      <c r="R10524" s="124"/>
      <c r="S10524" s="124"/>
    </row>
    <row r="10525" spans="13:19" x14ac:dyDescent="0.25">
      <c r="M10525" s="8"/>
      <c r="N10525" s="124"/>
      <c r="O10525" s="124"/>
      <c r="P10525" s="124"/>
      <c r="Q10525" s="124"/>
      <c r="R10525" s="124"/>
      <c r="S10525" s="124"/>
    </row>
    <row r="10526" spans="13:19" x14ac:dyDescent="0.25">
      <c r="M10526" s="8"/>
      <c r="N10526" s="124"/>
      <c r="O10526" s="124"/>
      <c r="P10526" s="124"/>
      <c r="Q10526" s="124"/>
      <c r="R10526" s="124"/>
      <c r="S10526" s="124"/>
    </row>
    <row r="10527" spans="13:19" x14ac:dyDescent="0.25">
      <c r="M10527" s="8"/>
      <c r="N10527" s="124"/>
      <c r="O10527" s="124"/>
      <c r="P10527" s="124"/>
      <c r="Q10527" s="124"/>
      <c r="R10527" s="124"/>
      <c r="S10527" s="124"/>
    </row>
    <row r="10528" spans="13:19" x14ac:dyDescent="0.25">
      <c r="M10528" s="8"/>
      <c r="N10528" s="124"/>
      <c r="O10528" s="124"/>
      <c r="P10528" s="124"/>
      <c r="Q10528" s="124"/>
      <c r="R10528" s="124"/>
      <c r="S10528" s="124"/>
    </row>
    <row r="10529" spans="13:19" x14ac:dyDescent="0.25">
      <c r="M10529" s="8"/>
      <c r="N10529" s="124"/>
      <c r="O10529" s="124"/>
      <c r="P10529" s="124"/>
      <c r="Q10529" s="124"/>
      <c r="R10529" s="124"/>
      <c r="S10529" s="124"/>
    </row>
    <row r="10530" spans="13:19" x14ac:dyDescent="0.25">
      <c r="M10530" s="8"/>
      <c r="N10530" s="124"/>
      <c r="O10530" s="124"/>
      <c r="P10530" s="124"/>
      <c r="Q10530" s="124"/>
      <c r="R10530" s="124"/>
      <c r="S10530" s="124"/>
    </row>
    <row r="10531" spans="13:19" x14ac:dyDescent="0.25">
      <c r="M10531" s="8"/>
      <c r="N10531" s="124"/>
      <c r="O10531" s="124"/>
      <c r="P10531" s="124"/>
      <c r="Q10531" s="124"/>
      <c r="R10531" s="124"/>
      <c r="S10531" s="124"/>
    </row>
    <row r="10532" spans="13:19" x14ac:dyDescent="0.25">
      <c r="M10532" s="8"/>
      <c r="N10532" s="124"/>
      <c r="O10532" s="124"/>
      <c r="P10532" s="124"/>
      <c r="Q10532" s="124"/>
      <c r="R10532" s="124"/>
      <c r="S10532" s="124"/>
    </row>
    <row r="10533" spans="13:19" x14ac:dyDescent="0.25">
      <c r="M10533" s="8"/>
      <c r="N10533" s="124"/>
      <c r="O10533" s="124"/>
      <c r="P10533" s="124"/>
      <c r="Q10533" s="124"/>
      <c r="R10533" s="124"/>
      <c r="S10533" s="124"/>
    </row>
    <row r="10534" spans="13:19" x14ac:dyDescent="0.25">
      <c r="M10534" s="8"/>
      <c r="N10534" s="124"/>
      <c r="O10534" s="124"/>
      <c r="P10534" s="124"/>
      <c r="Q10534" s="124"/>
      <c r="R10534" s="124"/>
      <c r="S10534" s="124"/>
    </row>
    <row r="10535" spans="13:19" x14ac:dyDescent="0.25">
      <c r="M10535" s="8"/>
      <c r="N10535" s="124"/>
      <c r="O10535" s="124"/>
      <c r="P10535" s="124"/>
      <c r="Q10535" s="124"/>
      <c r="R10535" s="124"/>
      <c r="S10535" s="124"/>
    </row>
    <row r="10536" spans="13:19" x14ac:dyDescent="0.25">
      <c r="M10536" s="8"/>
      <c r="N10536" s="124"/>
      <c r="O10536" s="124"/>
      <c r="P10536" s="124"/>
      <c r="Q10536" s="124"/>
      <c r="R10536" s="124"/>
      <c r="S10536" s="124"/>
    </row>
    <row r="10537" spans="13:19" x14ac:dyDescent="0.25">
      <c r="M10537" s="8"/>
      <c r="N10537" s="124"/>
      <c r="O10537" s="124"/>
      <c r="P10537" s="124"/>
      <c r="Q10537" s="124"/>
      <c r="R10537" s="124"/>
      <c r="S10537" s="124"/>
    </row>
    <row r="10538" spans="13:19" x14ac:dyDescent="0.25">
      <c r="M10538" s="8"/>
      <c r="N10538" s="124"/>
      <c r="O10538" s="124"/>
      <c r="P10538" s="124"/>
      <c r="Q10538" s="124"/>
      <c r="R10538" s="124"/>
      <c r="S10538" s="124"/>
    </row>
    <row r="10539" spans="13:19" x14ac:dyDescent="0.25">
      <c r="M10539" s="8"/>
      <c r="N10539" s="124"/>
      <c r="O10539" s="124"/>
      <c r="P10539" s="124"/>
      <c r="Q10539" s="124"/>
      <c r="R10539" s="124"/>
      <c r="S10539" s="124"/>
    </row>
    <row r="10540" spans="13:19" x14ac:dyDescent="0.25">
      <c r="M10540" s="8"/>
      <c r="N10540" s="124"/>
      <c r="O10540" s="124"/>
      <c r="P10540" s="124"/>
      <c r="Q10540" s="124"/>
      <c r="R10540" s="124"/>
      <c r="S10540" s="124"/>
    </row>
    <row r="10541" spans="13:19" x14ac:dyDescent="0.25">
      <c r="M10541" s="8"/>
      <c r="N10541" s="124"/>
      <c r="O10541" s="124"/>
      <c r="P10541" s="124"/>
      <c r="Q10541" s="124"/>
      <c r="R10541" s="124"/>
      <c r="S10541" s="124"/>
    </row>
    <row r="10542" spans="13:19" x14ac:dyDescent="0.25">
      <c r="M10542" s="8"/>
      <c r="N10542" s="124"/>
      <c r="O10542" s="124"/>
      <c r="P10542" s="124"/>
      <c r="Q10542" s="124"/>
      <c r="R10542" s="124"/>
      <c r="S10542" s="124"/>
    </row>
    <row r="10543" spans="13:19" x14ac:dyDescent="0.25">
      <c r="M10543" s="8"/>
      <c r="N10543" s="124"/>
      <c r="O10543" s="124"/>
      <c r="P10543" s="124"/>
      <c r="Q10543" s="124"/>
      <c r="R10543" s="124"/>
      <c r="S10543" s="124"/>
    </row>
    <row r="10544" spans="13:19" x14ac:dyDescent="0.25">
      <c r="M10544" s="8"/>
      <c r="N10544" s="124"/>
      <c r="O10544" s="124"/>
      <c r="P10544" s="124"/>
      <c r="Q10544" s="124"/>
      <c r="R10544" s="124"/>
      <c r="S10544" s="124"/>
    </row>
    <row r="10545" spans="13:19" x14ac:dyDescent="0.25">
      <c r="M10545" s="8"/>
      <c r="N10545" s="124"/>
      <c r="O10545" s="124"/>
      <c r="P10545" s="124"/>
      <c r="Q10545" s="124"/>
      <c r="R10545" s="124"/>
      <c r="S10545" s="124"/>
    </row>
    <row r="10546" spans="13:19" x14ac:dyDescent="0.25">
      <c r="M10546" s="8"/>
      <c r="N10546" s="124"/>
      <c r="O10546" s="124"/>
      <c r="P10546" s="124"/>
      <c r="Q10546" s="124"/>
      <c r="R10546" s="124"/>
      <c r="S10546" s="124"/>
    </row>
    <row r="10547" spans="13:19" x14ac:dyDescent="0.25">
      <c r="M10547" s="8"/>
      <c r="N10547" s="124"/>
      <c r="O10547" s="124"/>
      <c r="P10547" s="124"/>
      <c r="Q10547" s="124"/>
      <c r="R10547" s="124"/>
      <c r="S10547" s="124"/>
    </row>
    <row r="10548" spans="13:19" x14ac:dyDescent="0.25">
      <c r="M10548" s="8"/>
      <c r="N10548" s="124"/>
      <c r="O10548" s="124"/>
      <c r="P10548" s="124"/>
      <c r="Q10548" s="124"/>
      <c r="R10548" s="124"/>
      <c r="S10548" s="124"/>
    </row>
    <row r="10549" spans="13:19" x14ac:dyDescent="0.25">
      <c r="M10549" s="8"/>
      <c r="N10549" s="124"/>
      <c r="O10549" s="124"/>
      <c r="P10549" s="124"/>
      <c r="Q10549" s="124"/>
      <c r="R10549" s="124"/>
      <c r="S10549" s="124"/>
    </row>
    <row r="10550" spans="13:19" x14ac:dyDescent="0.25">
      <c r="M10550" s="8"/>
      <c r="N10550" s="124"/>
      <c r="O10550" s="124"/>
      <c r="P10550" s="124"/>
      <c r="Q10550" s="124"/>
      <c r="R10550" s="124"/>
      <c r="S10550" s="124"/>
    </row>
    <row r="10551" spans="13:19" x14ac:dyDescent="0.25">
      <c r="M10551" s="8"/>
      <c r="N10551" s="124"/>
      <c r="O10551" s="124"/>
      <c r="P10551" s="124"/>
      <c r="Q10551" s="124"/>
      <c r="R10551" s="124"/>
      <c r="S10551" s="124"/>
    </row>
    <row r="10552" spans="13:19" x14ac:dyDescent="0.25">
      <c r="M10552" s="8"/>
      <c r="N10552" s="124"/>
      <c r="O10552" s="124"/>
      <c r="P10552" s="124"/>
      <c r="Q10552" s="124"/>
      <c r="R10552" s="124"/>
      <c r="S10552" s="124"/>
    </row>
    <row r="10553" spans="13:19" x14ac:dyDescent="0.25">
      <c r="M10553" s="8"/>
      <c r="N10553" s="124"/>
      <c r="O10553" s="124"/>
      <c r="P10553" s="124"/>
      <c r="Q10553" s="124"/>
      <c r="R10553" s="124"/>
      <c r="S10553" s="124"/>
    </row>
    <row r="10554" spans="13:19" x14ac:dyDescent="0.25">
      <c r="M10554" s="8"/>
      <c r="N10554" s="124"/>
      <c r="O10554" s="124"/>
      <c r="P10554" s="124"/>
      <c r="Q10554" s="124"/>
      <c r="R10554" s="124"/>
      <c r="S10554" s="124"/>
    </row>
    <row r="10555" spans="13:19" x14ac:dyDescent="0.25">
      <c r="M10555" s="8"/>
      <c r="N10555" s="124"/>
      <c r="O10555" s="124"/>
      <c r="P10555" s="124"/>
      <c r="Q10555" s="124"/>
      <c r="R10555" s="124"/>
      <c r="S10555" s="124"/>
    </row>
    <row r="10556" spans="13:19" x14ac:dyDescent="0.25">
      <c r="M10556" s="8"/>
      <c r="N10556" s="124"/>
      <c r="O10556" s="124"/>
      <c r="P10556" s="124"/>
      <c r="Q10556" s="124"/>
      <c r="R10556" s="124"/>
      <c r="S10556" s="124"/>
    </row>
    <row r="10557" spans="13:19" x14ac:dyDescent="0.25">
      <c r="M10557" s="8"/>
      <c r="N10557" s="124"/>
      <c r="O10557" s="124"/>
      <c r="P10557" s="124"/>
      <c r="Q10557" s="124"/>
      <c r="R10557" s="124"/>
      <c r="S10557" s="124"/>
    </row>
    <row r="10558" spans="13:19" x14ac:dyDescent="0.25">
      <c r="M10558" s="8"/>
      <c r="N10558" s="124"/>
      <c r="O10558" s="124"/>
      <c r="P10558" s="124"/>
      <c r="Q10558" s="124"/>
      <c r="R10558" s="124"/>
      <c r="S10558" s="124"/>
    </row>
    <row r="10559" spans="13:19" x14ac:dyDescent="0.25">
      <c r="M10559" s="8"/>
      <c r="N10559" s="124"/>
      <c r="O10559" s="124"/>
      <c r="P10559" s="124"/>
      <c r="Q10559" s="124"/>
      <c r="R10559" s="124"/>
      <c r="S10559" s="124"/>
    </row>
    <row r="10560" spans="13:19" x14ac:dyDescent="0.25">
      <c r="M10560" s="8"/>
      <c r="N10560" s="124"/>
      <c r="O10560" s="124"/>
      <c r="P10560" s="124"/>
      <c r="Q10560" s="124"/>
      <c r="R10560" s="124"/>
      <c r="S10560" s="124"/>
    </row>
    <row r="10561" spans="13:19" x14ac:dyDescent="0.25">
      <c r="M10561" s="8"/>
      <c r="N10561" s="124"/>
      <c r="O10561" s="124"/>
      <c r="P10561" s="124"/>
      <c r="Q10561" s="124"/>
      <c r="R10561" s="124"/>
      <c r="S10561" s="124"/>
    </row>
    <row r="10562" spans="13:19" x14ac:dyDescent="0.25">
      <c r="M10562" s="8"/>
      <c r="N10562" s="124"/>
      <c r="O10562" s="124"/>
      <c r="P10562" s="124"/>
      <c r="Q10562" s="124"/>
      <c r="R10562" s="124"/>
      <c r="S10562" s="124"/>
    </row>
    <row r="10563" spans="13:19" x14ac:dyDescent="0.25">
      <c r="M10563" s="8"/>
      <c r="N10563" s="124"/>
      <c r="O10563" s="124"/>
      <c r="P10563" s="124"/>
      <c r="Q10563" s="124"/>
      <c r="R10563" s="124"/>
      <c r="S10563" s="124"/>
    </row>
    <row r="10564" spans="13:19" x14ac:dyDescent="0.25">
      <c r="M10564" s="8"/>
      <c r="N10564" s="124"/>
      <c r="O10564" s="124"/>
      <c r="P10564" s="124"/>
      <c r="Q10564" s="124"/>
      <c r="R10564" s="124"/>
      <c r="S10564" s="124"/>
    </row>
    <row r="10565" spans="13:19" x14ac:dyDescent="0.25">
      <c r="M10565" s="8"/>
      <c r="N10565" s="124"/>
      <c r="O10565" s="124"/>
      <c r="P10565" s="124"/>
      <c r="Q10565" s="124"/>
      <c r="R10565" s="124"/>
      <c r="S10565" s="124"/>
    </row>
    <row r="10566" spans="13:19" x14ac:dyDescent="0.25">
      <c r="M10566" s="8"/>
      <c r="N10566" s="124"/>
      <c r="O10566" s="124"/>
      <c r="P10566" s="124"/>
      <c r="Q10566" s="124"/>
      <c r="R10566" s="124"/>
      <c r="S10566" s="124"/>
    </row>
    <row r="10567" spans="13:19" x14ac:dyDescent="0.25">
      <c r="M10567" s="8"/>
      <c r="N10567" s="124"/>
      <c r="O10567" s="124"/>
      <c r="P10567" s="124"/>
      <c r="Q10567" s="124"/>
      <c r="R10567" s="124"/>
      <c r="S10567" s="124"/>
    </row>
    <row r="10568" spans="13:19" x14ac:dyDescent="0.25">
      <c r="M10568" s="8"/>
      <c r="N10568" s="124"/>
      <c r="O10568" s="124"/>
      <c r="P10568" s="124"/>
      <c r="Q10568" s="124"/>
      <c r="R10568" s="124"/>
      <c r="S10568" s="124"/>
    </row>
    <row r="10569" spans="13:19" x14ac:dyDescent="0.25">
      <c r="M10569" s="8"/>
      <c r="N10569" s="124"/>
      <c r="O10569" s="124"/>
      <c r="P10569" s="124"/>
      <c r="Q10569" s="124"/>
      <c r="R10569" s="124"/>
      <c r="S10569" s="124"/>
    </row>
    <row r="10570" spans="13:19" x14ac:dyDescent="0.25">
      <c r="M10570" s="8"/>
      <c r="N10570" s="124"/>
      <c r="O10570" s="124"/>
      <c r="P10570" s="124"/>
      <c r="Q10570" s="124"/>
      <c r="R10570" s="124"/>
      <c r="S10570" s="124"/>
    </row>
    <row r="10571" spans="13:19" x14ac:dyDescent="0.25">
      <c r="M10571" s="8"/>
      <c r="N10571" s="124"/>
      <c r="O10571" s="124"/>
      <c r="P10571" s="124"/>
      <c r="Q10571" s="124"/>
      <c r="R10571" s="124"/>
      <c r="S10571" s="124"/>
    </row>
    <row r="10572" spans="13:19" x14ac:dyDescent="0.25">
      <c r="M10572" s="8"/>
      <c r="N10572" s="124"/>
      <c r="O10572" s="124"/>
      <c r="P10572" s="124"/>
      <c r="Q10572" s="124"/>
      <c r="R10572" s="124"/>
      <c r="S10572" s="124"/>
    </row>
    <row r="10573" spans="13:19" x14ac:dyDescent="0.25">
      <c r="M10573" s="8"/>
      <c r="N10573" s="124"/>
      <c r="O10573" s="124"/>
      <c r="P10573" s="124"/>
      <c r="Q10573" s="124"/>
      <c r="R10573" s="124"/>
      <c r="S10573" s="124"/>
    </row>
    <row r="10574" spans="13:19" x14ac:dyDescent="0.25">
      <c r="M10574" s="8"/>
      <c r="N10574" s="124"/>
      <c r="O10574" s="124"/>
      <c r="P10574" s="124"/>
      <c r="Q10574" s="124"/>
      <c r="R10574" s="124"/>
      <c r="S10574" s="124"/>
    </row>
    <row r="10575" spans="13:19" x14ac:dyDescent="0.25">
      <c r="M10575" s="8"/>
      <c r="N10575" s="124"/>
      <c r="O10575" s="124"/>
      <c r="P10575" s="124"/>
      <c r="Q10575" s="124"/>
      <c r="R10575" s="124"/>
      <c r="S10575" s="124"/>
    </row>
    <row r="10576" spans="13:19" x14ac:dyDescent="0.25">
      <c r="M10576" s="8"/>
      <c r="N10576" s="124"/>
      <c r="O10576" s="124"/>
      <c r="P10576" s="124"/>
      <c r="Q10576" s="124"/>
      <c r="R10576" s="124"/>
      <c r="S10576" s="124"/>
    </row>
    <row r="10577" spans="13:19" x14ac:dyDescent="0.25">
      <c r="M10577" s="8"/>
      <c r="N10577" s="124"/>
      <c r="O10577" s="124"/>
      <c r="P10577" s="124"/>
      <c r="Q10577" s="124"/>
      <c r="R10577" s="124"/>
      <c r="S10577" s="124"/>
    </row>
    <row r="10578" spans="13:19" x14ac:dyDescent="0.25">
      <c r="M10578" s="8"/>
      <c r="N10578" s="124"/>
      <c r="O10578" s="124"/>
      <c r="P10578" s="124"/>
      <c r="Q10578" s="124"/>
      <c r="R10578" s="124"/>
      <c r="S10578" s="124"/>
    </row>
    <row r="10579" spans="13:19" x14ac:dyDescent="0.25">
      <c r="M10579" s="8"/>
      <c r="N10579" s="124"/>
      <c r="O10579" s="124"/>
      <c r="P10579" s="124"/>
      <c r="Q10579" s="124"/>
      <c r="R10579" s="124"/>
      <c r="S10579" s="124"/>
    </row>
    <row r="10580" spans="13:19" x14ac:dyDescent="0.25">
      <c r="M10580" s="8"/>
      <c r="N10580" s="124"/>
      <c r="O10580" s="124"/>
      <c r="P10580" s="124"/>
      <c r="Q10580" s="124"/>
      <c r="R10580" s="124"/>
      <c r="S10580" s="124"/>
    </row>
    <row r="10581" spans="13:19" x14ac:dyDescent="0.25">
      <c r="M10581" s="8"/>
      <c r="N10581" s="124"/>
      <c r="O10581" s="124"/>
      <c r="P10581" s="124"/>
      <c r="Q10581" s="124"/>
      <c r="R10581" s="124"/>
      <c r="S10581" s="124"/>
    </row>
    <row r="10582" spans="13:19" x14ac:dyDescent="0.25">
      <c r="M10582" s="8"/>
      <c r="N10582" s="124"/>
      <c r="O10582" s="124"/>
      <c r="P10582" s="124"/>
      <c r="Q10582" s="124"/>
      <c r="R10582" s="124"/>
      <c r="S10582" s="124"/>
    </row>
    <row r="10583" spans="13:19" x14ac:dyDescent="0.25">
      <c r="M10583" s="8"/>
      <c r="N10583" s="124"/>
      <c r="O10583" s="124"/>
      <c r="P10583" s="124"/>
      <c r="Q10583" s="124"/>
      <c r="R10583" s="124"/>
      <c r="S10583" s="124"/>
    </row>
    <row r="10584" spans="13:19" x14ac:dyDescent="0.25">
      <c r="M10584" s="8"/>
      <c r="N10584" s="124"/>
      <c r="O10584" s="124"/>
      <c r="P10584" s="124"/>
      <c r="Q10584" s="124"/>
      <c r="R10584" s="124"/>
      <c r="S10584" s="124"/>
    </row>
    <row r="10585" spans="13:19" x14ac:dyDescent="0.25">
      <c r="M10585" s="8"/>
      <c r="N10585" s="124"/>
      <c r="O10585" s="124"/>
      <c r="P10585" s="124"/>
      <c r="Q10585" s="124"/>
      <c r="R10585" s="124"/>
      <c r="S10585" s="124"/>
    </row>
    <row r="10586" spans="13:19" x14ac:dyDescent="0.25">
      <c r="M10586" s="8"/>
      <c r="N10586" s="124"/>
      <c r="O10586" s="124"/>
      <c r="P10586" s="124"/>
      <c r="Q10586" s="124"/>
      <c r="R10586" s="124"/>
      <c r="S10586" s="124"/>
    </row>
    <row r="10587" spans="13:19" x14ac:dyDescent="0.25">
      <c r="M10587" s="8"/>
      <c r="N10587" s="124"/>
      <c r="O10587" s="124"/>
      <c r="P10587" s="124"/>
      <c r="Q10587" s="124"/>
      <c r="R10587" s="124"/>
      <c r="S10587" s="124"/>
    </row>
    <row r="10588" spans="13:19" x14ac:dyDescent="0.25">
      <c r="M10588" s="8"/>
      <c r="N10588" s="124"/>
      <c r="O10588" s="124"/>
      <c r="P10588" s="124"/>
      <c r="Q10588" s="124"/>
      <c r="R10588" s="124"/>
      <c r="S10588" s="124"/>
    </row>
    <row r="10589" spans="13:19" x14ac:dyDescent="0.25">
      <c r="M10589" s="8"/>
      <c r="N10589" s="124"/>
      <c r="O10589" s="124"/>
      <c r="P10589" s="124"/>
      <c r="Q10589" s="124"/>
      <c r="R10589" s="124"/>
      <c r="S10589" s="124"/>
    </row>
    <row r="10590" spans="13:19" x14ac:dyDescent="0.25">
      <c r="M10590" s="8"/>
      <c r="N10590" s="124"/>
      <c r="O10590" s="124"/>
      <c r="P10590" s="124"/>
      <c r="Q10590" s="124"/>
      <c r="R10590" s="124"/>
      <c r="S10590" s="124"/>
    </row>
    <row r="10591" spans="13:19" x14ac:dyDescent="0.25">
      <c r="M10591" s="8"/>
      <c r="N10591" s="124"/>
      <c r="O10591" s="124"/>
      <c r="P10591" s="124"/>
      <c r="Q10591" s="124"/>
      <c r="R10591" s="124"/>
      <c r="S10591" s="124"/>
    </row>
    <row r="10592" spans="13:19" x14ac:dyDescent="0.25">
      <c r="M10592" s="8"/>
      <c r="N10592" s="124"/>
      <c r="O10592" s="124"/>
      <c r="P10592" s="124"/>
      <c r="Q10592" s="124"/>
      <c r="R10592" s="124"/>
      <c r="S10592" s="124"/>
    </row>
    <row r="10593" spans="13:19" x14ac:dyDescent="0.25">
      <c r="M10593" s="8"/>
      <c r="N10593" s="124"/>
      <c r="O10593" s="124"/>
      <c r="P10593" s="124"/>
      <c r="Q10593" s="124"/>
      <c r="R10593" s="124"/>
      <c r="S10593" s="124"/>
    </row>
    <row r="10594" spans="13:19" x14ac:dyDescent="0.25">
      <c r="M10594" s="8"/>
      <c r="N10594" s="124"/>
      <c r="O10594" s="124"/>
      <c r="P10594" s="124"/>
      <c r="Q10594" s="124"/>
      <c r="R10594" s="124"/>
      <c r="S10594" s="124"/>
    </row>
    <row r="10595" spans="13:19" x14ac:dyDescent="0.25">
      <c r="M10595" s="8"/>
      <c r="N10595" s="124"/>
      <c r="O10595" s="124"/>
      <c r="P10595" s="124"/>
      <c r="Q10595" s="124"/>
      <c r="R10595" s="124"/>
      <c r="S10595" s="124"/>
    </row>
    <row r="10596" spans="13:19" x14ac:dyDescent="0.25">
      <c r="M10596" s="8"/>
      <c r="N10596" s="124"/>
      <c r="O10596" s="124"/>
      <c r="P10596" s="124"/>
      <c r="Q10596" s="124"/>
      <c r="R10596" s="124"/>
      <c r="S10596" s="124"/>
    </row>
    <row r="10597" spans="13:19" x14ac:dyDescent="0.25">
      <c r="M10597" s="8"/>
      <c r="N10597" s="124"/>
      <c r="O10597" s="124"/>
      <c r="P10597" s="124"/>
      <c r="Q10597" s="124"/>
      <c r="R10597" s="124"/>
      <c r="S10597" s="124"/>
    </row>
    <row r="10598" spans="13:19" x14ac:dyDescent="0.25">
      <c r="M10598" s="8"/>
      <c r="N10598" s="124"/>
      <c r="O10598" s="124"/>
      <c r="P10598" s="124"/>
      <c r="Q10598" s="124"/>
      <c r="R10598" s="124"/>
      <c r="S10598" s="124"/>
    </row>
    <row r="10599" spans="13:19" x14ac:dyDescent="0.25">
      <c r="M10599" s="8"/>
      <c r="N10599" s="124"/>
      <c r="O10599" s="124"/>
      <c r="P10599" s="124"/>
      <c r="Q10599" s="124"/>
      <c r="R10599" s="124"/>
      <c r="S10599" s="124"/>
    </row>
    <row r="10600" spans="13:19" x14ac:dyDescent="0.25">
      <c r="M10600" s="8"/>
      <c r="N10600" s="124"/>
      <c r="O10600" s="124"/>
      <c r="P10600" s="124"/>
      <c r="Q10600" s="124"/>
      <c r="R10600" s="124"/>
      <c r="S10600" s="124"/>
    </row>
    <row r="10601" spans="13:19" x14ac:dyDescent="0.25">
      <c r="M10601" s="8"/>
      <c r="N10601" s="124"/>
      <c r="O10601" s="124"/>
      <c r="P10601" s="124"/>
      <c r="Q10601" s="124"/>
      <c r="R10601" s="124"/>
      <c r="S10601" s="124"/>
    </row>
    <row r="10602" spans="13:19" x14ac:dyDescent="0.25">
      <c r="M10602" s="8"/>
      <c r="N10602" s="124"/>
      <c r="O10602" s="124"/>
      <c r="P10602" s="124"/>
      <c r="Q10602" s="124"/>
      <c r="R10602" s="124"/>
      <c r="S10602" s="124"/>
    </row>
    <row r="10603" spans="13:19" x14ac:dyDescent="0.25">
      <c r="M10603" s="8"/>
      <c r="N10603" s="124"/>
      <c r="O10603" s="124"/>
      <c r="P10603" s="124"/>
      <c r="Q10603" s="124"/>
      <c r="R10603" s="124"/>
      <c r="S10603" s="124"/>
    </row>
    <row r="10604" spans="13:19" x14ac:dyDescent="0.25">
      <c r="M10604" s="8"/>
      <c r="N10604" s="124"/>
      <c r="O10604" s="124"/>
      <c r="P10604" s="124"/>
      <c r="Q10604" s="124"/>
      <c r="R10604" s="124"/>
      <c r="S10604" s="124"/>
    </row>
    <row r="10605" spans="13:19" x14ac:dyDescent="0.25">
      <c r="M10605" s="8"/>
      <c r="N10605" s="124"/>
      <c r="O10605" s="124"/>
      <c r="P10605" s="124"/>
      <c r="Q10605" s="124"/>
      <c r="R10605" s="124"/>
      <c r="S10605" s="124"/>
    </row>
    <row r="10606" spans="13:19" x14ac:dyDescent="0.25">
      <c r="M10606" s="8"/>
      <c r="N10606" s="124"/>
      <c r="O10606" s="124"/>
      <c r="P10606" s="124"/>
      <c r="Q10606" s="124"/>
      <c r="R10606" s="124"/>
      <c r="S10606" s="124"/>
    </row>
    <row r="10607" spans="13:19" x14ac:dyDescent="0.25">
      <c r="M10607" s="8"/>
      <c r="N10607" s="124"/>
      <c r="O10607" s="124"/>
      <c r="P10607" s="124"/>
      <c r="Q10607" s="124"/>
      <c r="R10607" s="124"/>
      <c r="S10607" s="124"/>
    </row>
    <row r="10608" spans="13:19" x14ac:dyDescent="0.25">
      <c r="M10608" s="8"/>
      <c r="N10608" s="124"/>
      <c r="O10608" s="124"/>
      <c r="P10608" s="124"/>
      <c r="Q10608" s="124"/>
      <c r="R10608" s="124"/>
      <c r="S10608" s="124"/>
    </row>
    <row r="10609" spans="13:19" x14ac:dyDescent="0.25">
      <c r="M10609" s="8"/>
      <c r="N10609" s="124"/>
      <c r="O10609" s="124"/>
      <c r="P10609" s="124"/>
      <c r="Q10609" s="124"/>
      <c r="R10609" s="124"/>
      <c r="S10609" s="124"/>
    </row>
    <row r="10610" spans="13:19" x14ac:dyDescent="0.25">
      <c r="M10610" s="8"/>
      <c r="N10610" s="124"/>
      <c r="O10610" s="124"/>
      <c r="P10610" s="124"/>
      <c r="Q10610" s="124"/>
      <c r="R10610" s="124"/>
      <c r="S10610" s="124"/>
    </row>
    <row r="10611" spans="13:19" x14ac:dyDescent="0.25">
      <c r="M10611" s="8"/>
      <c r="N10611" s="124"/>
      <c r="O10611" s="124"/>
      <c r="P10611" s="124"/>
      <c r="Q10611" s="124"/>
      <c r="R10611" s="124"/>
      <c r="S10611" s="124"/>
    </row>
    <row r="10612" spans="13:19" x14ac:dyDescent="0.25">
      <c r="M10612" s="8"/>
      <c r="N10612" s="124"/>
      <c r="O10612" s="124"/>
      <c r="P10612" s="124"/>
      <c r="Q10612" s="124"/>
      <c r="R10612" s="124"/>
      <c r="S10612" s="124"/>
    </row>
    <row r="10613" spans="13:19" x14ac:dyDescent="0.25">
      <c r="M10613" s="8"/>
      <c r="N10613" s="124"/>
      <c r="O10613" s="124"/>
      <c r="P10613" s="124"/>
      <c r="Q10613" s="124"/>
      <c r="R10613" s="124"/>
      <c r="S10613" s="124"/>
    </row>
    <row r="10614" spans="13:19" x14ac:dyDescent="0.25">
      <c r="M10614" s="8"/>
      <c r="N10614" s="124"/>
      <c r="O10614" s="124"/>
      <c r="P10614" s="124"/>
      <c r="Q10614" s="124"/>
      <c r="R10614" s="124"/>
      <c r="S10614" s="124"/>
    </row>
    <row r="10615" spans="13:19" x14ac:dyDescent="0.25">
      <c r="M10615" s="8"/>
      <c r="N10615" s="124"/>
      <c r="O10615" s="124"/>
      <c r="P10615" s="124"/>
      <c r="Q10615" s="124"/>
      <c r="R10615" s="124"/>
      <c r="S10615" s="124"/>
    </row>
    <row r="10616" spans="13:19" x14ac:dyDescent="0.25">
      <c r="M10616" s="8"/>
      <c r="N10616" s="124"/>
      <c r="O10616" s="124"/>
      <c r="P10616" s="124"/>
      <c r="Q10616" s="124"/>
      <c r="R10616" s="124"/>
      <c r="S10616" s="124"/>
    </row>
    <row r="10617" spans="13:19" x14ac:dyDescent="0.25">
      <c r="M10617" s="8"/>
      <c r="N10617" s="124"/>
      <c r="O10617" s="124"/>
      <c r="P10617" s="124"/>
      <c r="Q10617" s="124"/>
      <c r="R10617" s="124"/>
      <c r="S10617" s="124"/>
    </row>
    <row r="10618" spans="13:19" x14ac:dyDescent="0.25">
      <c r="M10618" s="8"/>
      <c r="N10618" s="124"/>
      <c r="O10618" s="124"/>
      <c r="P10618" s="124"/>
      <c r="Q10618" s="124"/>
      <c r="R10618" s="124"/>
      <c r="S10618" s="124"/>
    </row>
    <row r="10619" spans="13:19" x14ac:dyDescent="0.25">
      <c r="M10619" s="8"/>
      <c r="N10619" s="124"/>
      <c r="O10619" s="124"/>
      <c r="P10619" s="124"/>
      <c r="Q10619" s="124"/>
      <c r="R10619" s="124"/>
      <c r="S10619" s="124"/>
    </row>
    <row r="10620" spans="13:19" x14ac:dyDescent="0.25">
      <c r="M10620" s="8"/>
      <c r="N10620" s="124"/>
      <c r="O10620" s="124"/>
      <c r="P10620" s="124"/>
      <c r="Q10620" s="124"/>
      <c r="R10620" s="124"/>
      <c r="S10620" s="124"/>
    </row>
    <row r="10621" spans="13:19" x14ac:dyDescent="0.25">
      <c r="M10621" s="8"/>
      <c r="N10621" s="124"/>
      <c r="O10621" s="124"/>
      <c r="P10621" s="124"/>
      <c r="Q10621" s="124"/>
      <c r="R10621" s="124"/>
      <c r="S10621" s="124"/>
    </row>
    <row r="10622" spans="13:19" x14ac:dyDescent="0.25">
      <c r="M10622" s="8"/>
      <c r="N10622" s="124"/>
      <c r="O10622" s="124"/>
      <c r="P10622" s="124"/>
      <c r="Q10622" s="124"/>
      <c r="R10622" s="124"/>
      <c r="S10622" s="124"/>
    </row>
    <row r="10623" spans="13:19" x14ac:dyDescent="0.25">
      <c r="M10623" s="8"/>
      <c r="N10623" s="124"/>
      <c r="O10623" s="124"/>
      <c r="P10623" s="124"/>
      <c r="Q10623" s="124"/>
      <c r="R10623" s="124"/>
      <c r="S10623" s="124"/>
    </row>
    <row r="10624" spans="13:19" x14ac:dyDescent="0.25">
      <c r="M10624" s="8"/>
      <c r="N10624" s="124"/>
      <c r="O10624" s="124"/>
      <c r="P10624" s="124"/>
      <c r="Q10624" s="124"/>
      <c r="R10624" s="124"/>
      <c r="S10624" s="124"/>
    </row>
    <row r="10625" spans="13:19" x14ac:dyDescent="0.25">
      <c r="M10625" s="8"/>
      <c r="N10625" s="124"/>
      <c r="O10625" s="124"/>
      <c r="P10625" s="124"/>
      <c r="Q10625" s="124"/>
      <c r="R10625" s="124"/>
      <c r="S10625" s="124"/>
    </row>
    <row r="10626" spans="13:19" x14ac:dyDescent="0.25">
      <c r="M10626" s="8"/>
      <c r="N10626" s="124"/>
      <c r="O10626" s="124"/>
      <c r="P10626" s="124"/>
      <c r="Q10626" s="124"/>
      <c r="R10626" s="124"/>
      <c r="S10626" s="124"/>
    </row>
    <row r="10627" spans="13:19" x14ac:dyDescent="0.25">
      <c r="M10627" s="8"/>
      <c r="N10627" s="124"/>
      <c r="O10627" s="124"/>
      <c r="P10627" s="124"/>
      <c r="Q10627" s="124"/>
      <c r="R10627" s="124"/>
      <c r="S10627" s="124"/>
    </row>
    <row r="10628" spans="13:19" x14ac:dyDescent="0.25">
      <c r="M10628" s="8"/>
      <c r="N10628" s="124"/>
      <c r="O10628" s="124"/>
      <c r="P10628" s="124"/>
      <c r="Q10628" s="124"/>
      <c r="R10628" s="124"/>
      <c r="S10628" s="124"/>
    </row>
    <row r="10629" spans="13:19" x14ac:dyDescent="0.25">
      <c r="M10629" s="8"/>
      <c r="N10629" s="124"/>
      <c r="O10629" s="124"/>
      <c r="P10629" s="124"/>
      <c r="Q10629" s="124"/>
      <c r="R10629" s="124"/>
      <c r="S10629" s="124"/>
    </row>
    <row r="10630" spans="13:19" x14ac:dyDescent="0.25">
      <c r="M10630" s="8"/>
      <c r="N10630" s="124"/>
      <c r="O10630" s="124"/>
      <c r="P10630" s="124"/>
      <c r="Q10630" s="124"/>
      <c r="R10630" s="124"/>
      <c r="S10630" s="124"/>
    </row>
    <row r="10631" spans="13:19" x14ac:dyDescent="0.25">
      <c r="M10631" s="8"/>
      <c r="N10631" s="124"/>
      <c r="O10631" s="124"/>
      <c r="P10631" s="124"/>
      <c r="Q10631" s="124"/>
      <c r="R10631" s="124"/>
      <c r="S10631" s="124"/>
    </row>
    <row r="10632" spans="13:19" x14ac:dyDescent="0.25">
      <c r="M10632" s="8"/>
      <c r="N10632" s="124"/>
      <c r="O10632" s="124"/>
      <c r="P10632" s="124"/>
      <c r="Q10632" s="124"/>
      <c r="R10632" s="124"/>
      <c r="S10632" s="124"/>
    </row>
    <row r="10633" spans="13:19" x14ac:dyDescent="0.25">
      <c r="M10633" s="8"/>
      <c r="N10633" s="124"/>
      <c r="O10633" s="124"/>
      <c r="P10633" s="124"/>
      <c r="Q10633" s="124"/>
      <c r="R10633" s="124"/>
      <c r="S10633" s="124"/>
    </row>
    <row r="10634" spans="13:19" x14ac:dyDescent="0.25">
      <c r="M10634" s="8"/>
      <c r="N10634" s="124"/>
      <c r="O10634" s="124"/>
      <c r="P10634" s="124"/>
      <c r="Q10634" s="124"/>
      <c r="R10634" s="124"/>
      <c r="S10634" s="124"/>
    </row>
    <row r="10635" spans="13:19" x14ac:dyDescent="0.25">
      <c r="M10635" s="8"/>
      <c r="N10635" s="124"/>
      <c r="O10635" s="124"/>
      <c r="P10635" s="124"/>
      <c r="Q10635" s="124"/>
      <c r="R10635" s="124"/>
      <c r="S10635" s="124"/>
    </row>
    <row r="10636" spans="13:19" x14ac:dyDescent="0.25">
      <c r="M10636" s="8"/>
      <c r="N10636" s="124"/>
      <c r="O10636" s="124"/>
      <c r="P10636" s="124"/>
      <c r="Q10636" s="124"/>
      <c r="R10636" s="124"/>
      <c r="S10636" s="124"/>
    </row>
    <row r="10637" spans="13:19" x14ac:dyDescent="0.25">
      <c r="M10637" s="8"/>
      <c r="N10637" s="124"/>
      <c r="O10637" s="124"/>
      <c r="P10637" s="124"/>
      <c r="Q10637" s="124"/>
      <c r="R10637" s="124"/>
      <c r="S10637" s="124"/>
    </row>
    <row r="10638" spans="13:19" x14ac:dyDescent="0.25">
      <c r="M10638" s="8"/>
      <c r="N10638" s="124"/>
      <c r="O10638" s="124"/>
      <c r="P10638" s="124"/>
      <c r="Q10638" s="124"/>
      <c r="R10638" s="124"/>
      <c r="S10638" s="124"/>
    </row>
    <row r="10639" spans="13:19" x14ac:dyDescent="0.25">
      <c r="M10639" s="8"/>
      <c r="N10639" s="124"/>
      <c r="O10639" s="124"/>
      <c r="P10639" s="124"/>
      <c r="Q10639" s="124"/>
      <c r="R10639" s="124"/>
      <c r="S10639" s="124"/>
    </row>
    <row r="10640" spans="13:19" x14ac:dyDescent="0.25">
      <c r="M10640" s="8"/>
      <c r="N10640" s="124"/>
      <c r="O10640" s="124"/>
      <c r="P10640" s="124"/>
      <c r="Q10640" s="124"/>
      <c r="R10640" s="124"/>
      <c r="S10640" s="124"/>
    </row>
    <row r="10641" spans="13:19" x14ac:dyDescent="0.25">
      <c r="M10641" s="8"/>
      <c r="N10641" s="124"/>
      <c r="O10641" s="124"/>
      <c r="P10641" s="124"/>
      <c r="Q10641" s="124"/>
      <c r="R10641" s="124"/>
      <c r="S10641" s="124"/>
    </row>
    <row r="10642" spans="13:19" x14ac:dyDescent="0.25">
      <c r="M10642" s="8"/>
      <c r="N10642" s="124"/>
      <c r="O10642" s="124"/>
      <c r="P10642" s="124"/>
      <c r="Q10642" s="124"/>
      <c r="R10642" s="124"/>
      <c r="S10642" s="124"/>
    </row>
    <row r="10643" spans="13:19" x14ac:dyDescent="0.25">
      <c r="M10643" s="8"/>
      <c r="N10643" s="124"/>
      <c r="O10643" s="124"/>
      <c r="P10643" s="124"/>
      <c r="Q10643" s="124"/>
      <c r="R10643" s="124"/>
      <c r="S10643" s="124"/>
    </row>
    <row r="10644" spans="13:19" x14ac:dyDescent="0.25">
      <c r="M10644" s="8"/>
      <c r="N10644" s="124"/>
      <c r="O10644" s="124"/>
      <c r="P10644" s="124"/>
      <c r="Q10644" s="124"/>
      <c r="R10644" s="124"/>
      <c r="S10644" s="124"/>
    </row>
    <row r="10645" spans="13:19" x14ac:dyDescent="0.25">
      <c r="M10645" s="8"/>
      <c r="N10645" s="124"/>
      <c r="O10645" s="124"/>
      <c r="P10645" s="124"/>
      <c r="Q10645" s="124"/>
      <c r="R10645" s="124"/>
      <c r="S10645" s="124"/>
    </row>
    <row r="10646" spans="13:19" x14ac:dyDescent="0.25">
      <c r="M10646" s="8"/>
      <c r="N10646" s="124"/>
      <c r="O10646" s="124"/>
      <c r="P10646" s="124"/>
      <c r="Q10646" s="124"/>
      <c r="R10646" s="124"/>
      <c r="S10646" s="124"/>
    </row>
    <row r="10647" spans="13:19" x14ac:dyDescent="0.25">
      <c r="M10647" s="8"/>
      <c r="N10647" s="124"/>
      <c r="O10647" s="124"/>
      <c r="P10647" s="124"/>
      <c r="Q10647" s="124"/>
      <c r="R10647" s="124"/>
      <c r="S10647" s="124"/>
    </row>
    <row r="10648" spans="13:19" x14ac:dyDescent="0.25">
      <c r="M10648" s="8"/>
      <c r="N10648" s="124"/>
      <c r="O10648" s="124"/>
      <c r="P10648" s="124"/>
      <c r="Q10648" s="124"/>
      <c r="R10648" s="124"/>
      <c r="S10648" s="124"/>
    </row>
    <row r="10649" spans="13:19" x14ac:dyDescent="0.25">
      <c r="M10649" s="8"/>
      <c r="N10649" s="124"/>
      <c r="O10649" s="124"/>
      <c r="P10649" s="124"/>
      <c r="Q10649" s="124"/>
      <c r="R10649" s="124"/>
      <c r="S10649" s="124"/>
    </row>
    <row r="10650" spans="13:19" x14ac:dyDescent="0.25">
      <c r="M10650" s="8"/>
      <c r="N10650" s="124"/>
      <c r="O10650" s="124"/>
      <c r="P10650" s="124"/>
      <c r="Q10650" s="124"/>
      <c r="R10650" s="124"/>
      <c r="S10650" s="124"/>
    </row>
    <row r="10651" spans="13:19" x14ac:dyDescent="0.25">
      <c r="M10651" s="8"/>
      <c r="N10651" s="124"/>
      <c r="O10651" s="124"/>
      <c r="P10651" s="124"/>
      <c r="Q10651" s="124"/>
      <c r="R10651" s="124"/>
      <c r="S10651" s="124"/>
    </row>
    <row r="10652" spans="13:19" x14ac:dyDescent="0.25">
      <c r="M10652" s="8"/>
      <c r="N10652" s="124"/>
      <c r="O10652" s="124"/>
      <c r="P10652" s="124"/>
      <c r="Q10652" s="124"/>
      <c r="R10652" s="124"/>
      <c r="S10652" s="124"/>
    </row>
    <row r="10653" spans="13:19" x14ac:dyDescent="0.25">
      <c r="M10653" s="8"/>
      <c r="N10653" s="124"/>
      <c r="O10653" s="124"/>
      <c r="P10653" s="124"/>
      <c r="Q10653" s="124"/>
      <c r="R10653" s="124"/>
      <c r="S10653" s="124"/>
    </row>
    <row r="10654" spans="13:19" x14ac:dyDescent="0.25">
      <c r="M10654" s="8"/>
      <c r="N10654" s="124"/>
      <c r="O10654" s="124"/>
      <c r="P10654" s="124"/>
      <c r="Q10654" s="124"/>
      <c r="R10654" s="124"/>
      <c r="S10654" s="124"/>
    </row>
    <row r="10655" spans="13:19" x14ac:dyDescent="0.25">
      <c r="M10655" s="8"/>
      <c r="N10655" s="124"/>
      <c r="O10655" s="124"/>
      <c r="P10655" s="124"/>
      <c r="Q10655" s="124"/>
      <c r="R10655" s="124"/>
      <c r="S10655" s="124"/>
    </row>
    <row r="10656" spans="13:19" x14ac:dyDescent="0.25">
      <c r="M10656" s="8"/>
      <c r="N10656" s="124"/>
      <c r="O10656" s="124"/>
      <c r="P10656" s="124"/>
      <c r="Q10656" s="124"/>
      <c r="R10656" s="124"/>
      <c r="S10656" s="124"/>
    </row>
    <row r="10657" spans="13:19" x14ac:dyDescent="0.25">
      <c r="M10657" s="8"/>
      <c r="N10657" s="124"/>
      <c r="O10657" s="124"/>
      <c r="P10657" s="124"/>
      <c r="Q10657" s="124"/>
      <c r="R10657" s="124"/>
      <c r="S10657" s="124"/>
    </row>
    <row r="10658" spans="13:19" x14ac:dyDescent="0.25">
      <c r="M10658" s="8"/>
      <c r="N10658" s="124"/>
      <c r="O10658" s="124"/>
      <c r="P10658" s="124"/>
      <c r="Q10658" s="124"/>
      <c r="R10658" s="124"/>
      <c r="S10658" s="124"/>
    </row>
    <row r="10659" spans="13:19" x14ac:dyDescent="0.25">
      <c r="M10659" s="8"/>
      <c r="N10659" s="124"/>
      <c r="O10659" s="124"/>
      <c r="P10659" s="124"/>
      <c r="Q10659" s="124"/>
      <c r="R10659" s="124"/>
      <c r="S10659" s="124"/>
    </row>
    <row r="10660" spans="13:19" x14ac:dyDescent="0.25">
      <c r="M10660" s="8"/>
      <c r="N10660" s="124"/>
      <c r="O10660" s="124"/>
      <c r="P10660" s="124"/>
      <c r="Q10660" s="124"/>
      <c r="R10660" s="124"/>
      <c r="S10660" s="124"/>
    </row>
    <row r="10661" spans="13:19" x14ac:dyDescent="0.25">
      <c r="M10661" s="8"/>
      <c r="N10661" s="124"/>
      <c r="O10661" s="124"/>
      <c r="P10661" s="124"/>
      <c r="Q10661" s="124"/>
      <c r="R10661" s="124"/>
      <c r="S10661" s="124"/>
    </row>
    <row r="10662" spans="13:19" x14ac:dyDescent="0.25">
      <c r="M10662" s="8"/>
      <c r="N10662" s="124"/>
      <c r="O10662" s="124"/>
      <c r="P10662" s="124"/>
      <c r="Q10662" s="124"/>
      <c r="R10662" s="124"/>
      <c r="S10662" s="124"/>
    </row>
    <row r="10663" spans="13:19" x14ac:dyDescent="0.25">
      <c r="M10663" s="8"/>
      <c r="N10663" s="124"/>
      <c r="O10663" s="124"/>
      <c r="P10663" s="124"/>
      <c r="Q10663" s="124"/>
      <c r="R10663" s="124"/>
      <c r="S10663" s="124"/>
    </row>
    <row r="10664" spans="13:19" x14ac:dyDescent="0.25">
      <c r="M10664" s="8"/>
      <c r="N10664" s="124"/>
      <c r="O10664" s="124"/>
      <c r="P10664" s="124"/>
      <c r="Q10664" s="124"/>
      <c r="R10664" s="124"/>
      <c r="S10664" s="124"/>
    </row>
    <row r="10665" spans="13:19" x14ac:dyDescent="0.25">
      <c r="M10665" s="8"/>
      <c r="N10665" s="124"/>
      <c r="O10665" s="124"/>
      <c r="P10665" s="124"/>
      <c r="Q10665" s="124"/>
      <c r="R10665" s="124"/>
      <c r="S10665" s="124"/>
    </row>
    <row r="10666" spans="13:19" x14ac:dyDescent="0.25">
      <c r="M10666" s="8"/>
      <c r="N10666" s="124"/>
      <c r="O10666" s="124"/>
      <c r="P10666" s="124"/>
      <c r="Q10666" s="124"/>
      <c r="R10666" s="124"/>
      <c r="S10666" s="124"/>
    </row>
    <row r="10667" spans="13:19" x14ac:dyDescent="0.25">
      <c r="M10667" s="8"/>
      <c r="N10667" s="124"/>
      <c r="O10667" s="124"/>
      <c r="P10667" s="124"/>
      <c r="Q10667" s="124"/>
      <c r="R10667" s="124"/>
      <c r="S10667" s="124"/>
    </row>
    <row r="10668" spans="13:19" x14ac:dyDescent="0.25">
      <c r="M10668" s="8"/>
      <c r="N10668" s="124"/>
      <c r="O10668" s="124"/>
      <c r="P10668" s="124"/>
      <c r="Q10668" s="124"/>
      <c r="R10668" s="124"/>
      <c r="S10668" s="124"/>
    </row>
    <row r="10669" spans="13:19" x14ac:dyDescent="0.25">
      <c r="M10669" s="8"/>
      <c r="N10669" s="124"/>
      <c r="O10669" s="124"/>
      <c r="P10669" s="124"/>
      <c r="Q10669" s="124"/>
      <c r="R10669" s="124"/>
      <c r="S10669" s="124"/>
    </row>
    <row r="10670" spans="13:19" x14ac:dyDescent="0.25">
      <c r="M10670" s="8"/>
      <c r="N10670" s="124"/>
      <c r="O10670" s="124"/>
      <c r="P10670" s="124"/>
      <c r="Q10670" s="124"/>
      <c r="R10670" s="124"/>
      <c r="S10670" s="124"/>
    </row>
    <row r="10671" spans="13:19" x14ac:dyDescent="0.25">
      <c r="M10671" s="8"/>
      <c r="N10671" s="124"/>
      <c r="O10671" s="124"/>
      <c r="P10671" s="124"/>
      <c r="Q10671" s="124"/>
      <c r="R10671" s="124"/>
      <c r="S10671" s="124"/>
    </row>
    <row r="10672" spans="13:19" x14ac:dyDescent="0.25">
      <c r="M10672" s="8"/>
      <c r="N10672" s="124"/>
      <c r="O10672" s="124"/>
      <c r="P10672" s="124"/>
      <c r="Q10672" s="124"/>
      <c r="R10672" s="124"/>
      <c r="S10672" s="124"/>
    </row>
    <row r="10673" spans="13:19" x14ac:dyDescent="0.25">
      <c r="M10673" s="8"/>
      <c r="N10673" s="124"/>
      <c r="O10673" s="124"/>
      <c r="P10673" s="124"/>
      <c r="Q10673" s="124"/>
      <c r="R10673" s="124"/>
      <c r="S10673" s="124"/>
    </row>
    <row r="10674" spans="13:19" x14ac:dyDescent="0.25">
      <c r="M10674" s="8"/>
      <c r="N10674" s="124"/>
      <c r="O10674" s="124"/>
      <c r="P10674" s="124"/>
      <c r="Q10674" s="124"/>
      <c r="R10674" s="124"/>
      <c r="S10674" s="124"/>
    </row>
    <row r="10675" spans="13:19" x14ac:dyDescent="0.25">
      <c r="M10675" s="8"/>
      <c r="N10675" s="124"/>
      <c r="O10675" s="124"/>
      <c r="P10675" s="124"/>
      <c r="Q10675" s="124"/>
      <c r="R10675" s="124"/>
      <c r="S10675" s="124"/>
    </row>
    <row r="10676" spans="13:19" x14ac:dyDescent="0.25">
      <c r="M10676" s="8"/>
      <c r="N10676" s="124"/>
      <c r="O10676" s="124"/>
      <c r="P10676" s="124"/>
      <c r="Q10676" s="124"/>
      <c r="R10676" s="124"/>
      <c r="S10676" s="124"/>
    </row>
    <row r="10677" spans="13:19" x14ac:dyDescent="0.25">
      <c r="M10677" s="8"/>
      <c r="N10677" s="124"/>
      <c r="O10677" s="124"/>
      <c r="P10677" s="124"/>
      <c r="Q10677" s="124"/>
      <c r="R10677" s="124"/>
      <c r="S10677" s="124"/>
    </row>
    <row r="10678" spans="13:19" x14ac:dyDescent="0.25">
      <c r="M10678" s="8"/>
      <c r="N10678" s="124"/>
      <c r="O10678" s="124"/>
      <c r="P10678" s="124"/>
      <c r="Q10678" s="124"/>
      <c r="R10678" s="124"/>
      <c r="S10678" s="124"/>
    </row>
    <row r="10679" spans="13:19" x14ac:dyDescent="0.25">
      <c r="M10679" s="8"/>
      <c r="N10679" s="124"/>
      <c r="O10679" s="124"/>
      <c r="P10679" s="124"/>
      <c r="Q10679" s="124"/>
      <c r="R10679" s="124"/>
      <c r="S10679" s="124"/>
    </row>
    <row r="10680" spans="13:19" x14ac:dyDescent="0.25">
      <c r="M10680" s="8"/>
      <c r="N10680" s="124"/>
      <c r="O10680" s="124"/>
      <c r="P10680" s="124"/>
      <c r="Q10680" s="124"/>
      <c r="R10680" s="124"/>
      <c r="S10680" s="124"/>
    </row>
    <row r="10681" spans="13:19" x14ac:dyDescent="0.25">
      <c r="M10681" s="8"/>
      <c r="N10681" s="124"/>
      <c r="O10681" s="124"/>
      <c r="P10681" s="124"/>
      <c r="Q10681" s="124"/>
      <c r="R10681" s="124"/>
      <c r="S10681" s="124"/>
    </row>
    <row r="10682" spans="13:19" x14ac:dyDescent="0.25">
      <c r="M10682" s="8"/>
      <c r="N10682" s="124"/>
      <c r="O10682" s="124"/>
      <c r="P10682" s="124"/>
      <c r="Q10682" s="124"/>
      <c r="R10682" s="124"/>
      <c r="S10682" s="124"/>
    </row>
    <row r="10683" spans="13:19" x14ac:dyDescent="0.25">
      <c r="M10683" s="8"/>
      <c r="N10683" s="124"/>
      <c r="O10683" s="124"/>
      <c r="P10683" s="124"/>
      <c r="Q10683" s="124"/>
      <c r="R10683" s="124"/>
      <c r="S10683" s="124"/>
    </row>
    <row r="10684" spans="13:19" x14ac:dyDescent="0.25">
      <c r="M10684" s="8"/>
      <c r="N10684" s="124"/>
      <c r="O10684" s="124"/>
      <c r="P10684" s="124"/>
      <c r="Q10684" s="124"/>
      <c r="R10684" s="124"/>
      <c r="S10684" s="124"/>
    </row>
    <row r="10685" spans="13:19" x14ac:dyDescent="0.25">
      <c r="M10685" s="8"/>
      <c r="N10685" s="124"/>
      <c r="O10685" s="124"/>
      <c r="P10685" s="124"/>
      <c r="Q10685" s="124"/>
      <c r="R10685" s="124"/>
      <c r="S10685" s="124"/>
    </row>
    <row r="10686" spans="13:19" x14ac:dyDescent="0.25">
      <c r="M10686" s="8"/>
      <c r="N10686" s="124"/>
      <c r="O10686" s="124"/>
      <c r="P10686" s="124"/>
      <c r="Q10686" s="124"/>
      <c r="R10686" s="124"/>
      <c r="S10686" s="124"/>
    </row>
    <row r="10687" spans="13:19" x14ac:dyDescent="0.25">
      <c r="M10687" s="8"/>
      <c r="N10687" s="124"/>
      <c r="O10687" s="124"/>
      <c r="P10687" s="124"/>
      <c r="Q10687" s="124"/>
      <c r="R10687" s="124"/>
      <c r="S10687" s="124"/>
    </row>
    <row r="10688" spans="13:19" x14ac:dyDescent="0.25">
      <c r="M10688" s="8"/>
      <c r="N10688" s="124"/>
      <c r="O10688" s="124"/>
      <c r="P10688" s="124"/>
      <c r="Q10688" s="124"/>
      <c r="R10688" s="124"/>
      <c r="S10688" s="124"/>
    </row>
    <row r="10689" spans="13:19" x14ac:dyDescent="0.25">
      <c r="M10689" s="8"/>
      <c r="N10689" s="124"/>
      <c r="O10689" s="124"/>
      <c r="P10689" s="124"/>
      <c r="Q10689" s="124"/>
      <c r="R10689" s="124"/>
      <c r="S10689" s="124"/>
    </row>
    <row r="10690" spans="13:19" x14ac:dyDescent="0.25">
      <c r="M10690" s="8"/>
      <c r="N10690" s="124"/>
      <c r="O10690" s="124"/>
      <c r="P10690" s="124"/>
      <c r="Q10690" s="124"/>
      <c r="R10690" s="124"/>
      <c r="S10690" s="124"/>
    </row>
    <row r="10691" spans="13:19" x14ac:dyDescent="0.25">
      <c r="M10691" s="8"/>
      <c r="N10691" s="124"/>
      <c r="O10691" s="124"/>
      <c r="P10691" s="124"/>
      <c r="Q10691" s="124"/>
      <c r="R10691" s="124"/>
      <c r="S10691" s="124"/>
    </row>
    <row r="10692" spans="13:19" x14ac:dyDescent="0.25">
      <c r="M10692" s="8"/>
      <c r="N10692" s="124"/>
      <c r="O10692" s="124"/>
      <c r="P10692" s="124"/>
      <c r="Q10692" s="124"/>
      <c r="R10692" s="124"/>
      <c r="S10692" s="124"/>
    </row>
    <row r="10693" spans="13:19" x14ac:dyDescent="0.25">
      <c r="M10693" s="8"/>
      <c r="N10693" s="124"/>
      <c r="O10693" s="124"/>
      <c r="P10693" s="124"/>
      <c r="Q10693" s="124"/>
      <c r="R10693" s="124"/>
      <c r="S10693" s="124"/>
    </row>
    <row r="10694" spans="13:19" x14ac:dyDescent="0.25">
      <c r="M10694" s="8"/>
      <c r="N10694" s="124"/>
      <c r="O10694" s="124"/>
      <c r="P10694" s="124"/>
      <c r="Q10694" s="124"/>
      <c r="R10694" s="124"/>
      <c r="S10694" s="124"/>
    </row>
    <row r="10695" spans="13:19" x14ac:dyDescent="0.25">
      <c r="M10695" s="8"/>
      <c r="N10695" s="124"/>
      <c r="O10695" s="124"/>
      <c r="P10695" s="124"/>
      <c r="Q10695" s="124"/>
      <c r="R10695" s="124"/>
      <c r="S10695" s="124"/>
    </row>
    <row r="10696" spans="13:19" x14ac:dyDescent="0.25">
      <c r="M10696" s="8"/>
      <c r="N10696" s="124"/>
      <c r="O10696" s="124"/>
      <c r="P10696" s="124"/>
      <c r="Q10696" s="124"/>
      <c r="R10696" s="124"/>
      <c r="S10696" s="124"/>
    </row>
    <row r="10697" spans="13:19" x14ac:dyDescent="0.25">
      <c r="M10697" s="8"/>
      <c r="N10697" s="124"/>
      <c r="O10697" s="124"/>
      <c r="P10697" s="124"/>
      <c r="Q10697" s="124"/>
      <c r="R10697" s="124"/>
      <c r="S10697" s="124"/>
    </row>
    <row r="10698" spans="13:19" x14ac:dyDescent="0.25">
      <c r="M10698" s="8"/>
      <c r="N10698" s="124"/>
      <c r="O10698" s="124"/>
      <c r="P10698" s="124"/>
      <c r="Q10698" s="124"/>
      <c r="R10698" s="124"/>
      <c r="S10698" s="124"/>
    </row>
    <row r="10699" spans="13:19" x14ac:dyDescent="0.25">
      <c r="M10699" s="8"/>
      <c r="N10699" s="124"/>
      <c r="O10699" s="124"/>
      <c r="P10699" s="124"/>
      <c r="Q10699" s="124"/>
      <c r="R10699" s="124"/>
      <c r="S10699" s="124"/>
    </row>
    <row r="10700" spans="13:19" x14ac:dyDescent="0.25">
      <c r="M10700" s="8"/>
      <c r="N10700" s="124"/>
      <c r="O10700" s="124"/>
      <c r="P10700" s="124"/>
      <c r="Q10700" s="124"/>
      <c r="R10700" s="124"/>
      <c r="S10700" s="124"/>
    </row>
    <row r="10701" spans="13:19" x14ac:dyDescent="0.25">
      <c r="M10701" s="8"/>
      <c r="N10701" s="124"/>
      <c r="O10701" s="124"/>
      <c r="P10701" s="124"/>
      <c r="Q10701" s="124"/>
      <c r="R10701" s="124"/>
      <c r="S10701" s="124"/>
    </row>
    <row r="10702" spans="13:19" x14ac:dyDescent="0.25">
      <c r="M10702" s="8"/>
      <c r="N10702" s="124"/>
      <c r="O10702" s="124"/>
      <c r="P10702" s="124"/>
      <c r="Q10702" s="124"/>
      <c r="R10702" s="124"/>
      <c r="S10702" s="124"/>
    </row>
    <row r="10703" spans="13:19" x14ac:dyDescent="0.25">
      <c r="M10703" s="8"/>
      <c r="N10703" s="124"/>
      <c r="O10703" s="124"/>
      <c r="P10703" s="124"/>
      <c r="Q10703" s="124"/>
      <c r="R10703" s="124"/>
      <c r="S10703" s="124"/>
    </row>
    <row r="10704" spans="13:19" x14ac:dyDescent="0.25">
      <c r="M10704" s="8"/>
      <c r="N10704" s="124"/>
      <c r="O10704" s="124"/>
      <c r="P10704" s="124"/>
      <c r="Q10704" s="124"/>
      <c r="R10704" s="124"/>
      <c r="S10704" s="124"/>
    </row>
    <row r="10705" spans="13:19" x14ac:dyDescent="0.25">
      <c r="M10705" s="8"/>
      <c r="N10705" s="124"/>
      <c r="O10705" s="124"/>
      <c r="P10705" s="124"/>
      <c r="Q10705" s="124"/>
      <c r="R10705" s="124"/>
      <c r="S10705" s="124"/>
    </row>
    <row r="10706" spans="13:19" x14ac:dyDescent="0.25">
      <c r="M10706" s="8"/>
      <c r="N10706" s="124"/>
      <c r="O10706" s="124"/>
      <c r="P10706" s="124"/>
      <c r="Q10706" s="124"/>
      <c r="R10706" s="124"/>
      <c r="S10706" s="124"/>
    </row>
    <row r="10707" spans="13:19" x14ac:dyDescent="0.25">
      <c r="M10707" s="8"/>
      <c r="N10707" s="124"/>
      <c r="O10707" s="124"/>
      <c r="P10707" s="124"/>
      <c r="Q10707" s="124"/>
      <c r="R10707" s="124"/>
      <c r="S10707" s="124"/>
    </row>
    <row r="10708" spans="13:19" x14ac:dyDescent="0.25">
      <c r="M10708" s="8"/>
      <c r="N10708" s="124"/>
      <c r="O10708" s="124"/>
      <c r="P10708" s="124"/>
      <c r="Q10708" s="124"/>
      <c r="R10708" s="124"/>
      <c r="S10708" s="124"/>
    </row>
    <row r="10709" spans="13:19" x14ac:dyDescent="0.25">
      <c r="M10709" s="8"/>
      <c r="N10709" s="124"/>
      <c r="O10709" s="124"/>
      <c r="P10709" s="124"/>
      <c r="Q10709" s="124"/>
      <c r="R10709" s="124"/>
      <c r="S10709" s="124"/>
    </row>
    <row r="10710" spans="13:19" x14ac:dyDescent="0.25">
      <c r="M10710" s="8"/>
      <c r="N10710" s="124"/>
      <c r="O10710" s="124"/>
      <c r="P10710" s="124"/>
      <c r="Q10710" s="124"/>
      <c r="R10710" s="124"/>
      <c r="S10710" s="124"/>
    </row>
    <row r="10711" spans="13:19" x14ac:dyDescent="0.25">
      <c r="M10711" s="8"/>
      <c r="N10711" s="124"/>
      <c r="O10711" s="124"/>
      <c r="P10711" s="124"/>
      <c r="Q10711" s="124"/>
      <c r="R10711" s="124"/>
      <c r="S10711" s="124"/>
    </row>
    <row r="10712" spans="13:19" x14ac:dyDescent="0.25">
      <c r="M10712" s="8"/>
      <c r="N10712" s="124"/>
      <c r="O10712" s="124"/>
      <c r="P10712" s="124"/>
      <c r="Q10712" s="124"/>
      <c r="R10712" s="124"/>
      <c r="S10712" s="124"/>
    </row>
    <row r="10713" spans="13:19" x14ac:dyDescent="0.25">
      <c r="M10713" s="8"/>
      <c r="N10713" s="124"/>
      <c r="O10713" s="124"/>
      <c r="P10713" s="124"/>
      <c r="Q10713" s="124"/>
      <c r="R10713" s="124"/>
      <c r="S10713" s="124"/>
    </row>
    <row r="10714" spans="13:19" x14ac:dyDescent="0.25">
      <c r="M10714" s="8"/>
      <c r="N10714" s="124"/>
      <c r="O10714" s="124"/>
      <c r="P10714" s="124"/>
      <c r="Q10714" s="124"/>
      <c r="R10714" s="124"/>
      <c r="S10714" s="124"/>
    </row>
    <row r="10715" spans="13:19" x14ac:dyDescent="0.25">
      <c r="M10715" s="8"/>
      <c r="N10715" s="124"/>
      <c r="O10715" s="124"/>
      <c r="P10715" s="124"/>
      <c r="Q10715" s="124"/>
      <c r="R10715" s="124"/>
      <c r="S10715" s="124"/>
    </row>
    <row r="10716" spans="13:19" x14ac:dyDescent="0.25">
      <c r="M10716" s="8"/>
      <c r="N10716" s="124"/>
      <c r="O10716" s="124"/>
      <c r="P10716" s="124"/>
      <c r="Q10716" s="124"/>
      <c r="R10716" s="124"/>
      <c r="S10716" s="124"/>
    </row>
    <row r="10717" spans="13:19" x14ac:dyDescent="0.25">
      <c r="M10717" s="8"/>
      <c r="N10717" s="124"/>
      <c r="O10717" s="124"/>
      <c r="P10717" s="124"/>
      <c r="Q10717" s="124"/>
      <c r="R10717" s="124"/>
      <c r="S10717" s="124"/>
    </row>
    <row r="10718" spans="13:19" x14ac:dyDescent="0.25">
      <c r="M10718" s="8"/>
      <c r="N10718" s="124"/>
      <c r="O10718" s="124"/>
      <c r="P10718" s="124"/>
      <c r="Q10718" s="124"/>
      <c r="R10718" s="124"/>
      <c r="S10718" s="124"/>
    </row>
    <row r="10719" spans="13:19" x14ac:dyDescent="0.25">
      <c r="M10719" s="8"/>
      <c r="N10719" s="124"/>
      <c r="O10719" s="124"/>
      <c r="P10719" s="124"/>
      <c r="Q10719" s="124"/>
      <c r="R10719" s="124"/>
      <c r="S10719" s="124"/>
    </row>
    <row r="10720" spans="13:19" x14ac:dyDescent="0.25">
      <c r="M10720" s="8"/>
      <c r="N10720" s="124"/>
      <c r="O10720" s="124"/>
      <c r="P10720" s="124"/>
      <c r="Q10720" s="124"/>
      <c r="R10720" s="124"/>
      <c r="S10720" s="124"/>
    </row>
    <row r="10721" spans="13:19" x14ac:dyDescent="0.25">
      <c r="M10721" s="8"/>
      <c r="N10721" s="124"/>
      <c r="O10721" s="124"/>
      <c r="P10721" s="124"/>
      <c r="Q10721" s="124"/>
      <c r="R10721" s="124"/>
      <c r="S10721" s="124"/>
    </row>
    <row r="10722" spans="13:19" x14ac:dyDescent="0.25">
      <c r="M10722" s="8"/>
      <c r="N10722" s="124"/>
      <c r="O10722" s="124"/>
      <c r="P10722" s="124"/>
      <c r="Q10722" s="124"/>
      <c r="R10722" s="124"/>
      <c r="S10722" s="124"/>
    </row>
    <row r="10723" spans="13:19" x14ac:dyDescent="0.25">
      <c r="M10723" s="8"/>
      <c r="N10723" s="124"/>
      <c r="O10723" s="124"/>
      <c r="P10723" s="124"/>
      <c r="Q10723" s="124"/>
      <c r="R10723" s="124"/>
      <c r="S10723" s="124"/>
    </row>
    <row r="10724" spans="13:19" x14ac:dyDescent="0.25">
      <c r="M10724" s="8"/>
      <c r="N10724" s="124"/>
      <c r="O10724" s="124"/>
      <c r="P10724" s="124"/>
      <c r="Q10724" s="124"/>
      <c r="R10724" s="124"/>
      <c r="S10724" s="124"/>
    </row>
    <row r="10725" spans="13:19" x14ac:dyDescent="0.25">
      <c r="M10725" s="8"/>
      <c r="N10725" s="124"/>
      <c r="O10725" s="124"/>
      <c r="P10725" s="124"/>
      <c r="Q10725" s="124"/>
      <c r="R10725" s="124"/>
      <c r="S10725" s="124"/>
    </row>
    <row r="10726" spans="13:19" x14ac:dyDescent="0.25">
      <c r="M10726" s="8"/>
      <c r="N10726" s="124"/>
      <c r="O10726" s="124"/>
      <c r="P10726" s="124"/>
      <c r="Q10726" s="124"/>
      <c r="R10726" s="124"/>
      <c r="S10726" s="124"/>
    </row>
    <row r="10727" spans="13:19" x14ac:dyDescent="0.25">
      <c r="M10727" s="8"/>
      <c r="N10727" s="124"/>
      <c r="O10727" s="124"/>
      <c r="P10727" s="124"/>
      <c r="Q10727" s="124"/>
      <c r="R10727" s="124"/>
      <c r="S10727" s="124"/>
    </row>
    <row r="10728" spans="13:19" x14ac:dyDescent="0.25">
      <c r="M10728" s="8"/>
      <c r="N10728" s="124"/>
      <c r="O10728" s="124"/>
      <c r="P10728" s="124"/>
      <c r="Q10728" s="124"/>
      <c r="R10728" s="124"/>
      <c r="S10728" s="124"/>
    </row>
    <row r="10729" spans="13:19" x14ac:dyDescent="0.25">
      <c r="M10729" s="8"/>
      <c r="N10729" s="124"/>
      <c r="O10729" s="124"/>
      <c r="P10729" s="124"/>
      <c r="Q10729" s="124"/>
      <c r="R10729" s="124"/>
      <c r="S10729" s="124"/>
    </row>
    <row r="10730" spans="13:19" x14ac:dyDescent="0.25">
      <c r="M10730" s="8"/>
      <c r="N10730" s="124"/>
      <c r="O10730" s="124"/>
      <c r="P10730" s="124"/>
      <c r="Q10730" s="124"/>
      <c r="R10730" s="124"/>
      <c r="S10730" s="124"/>
    </row>
    <row r="10731" spans="13:19" x14ac:dyDescent="0.25">
      <c r="M10731" s="8"/>
      <c r="N10731" s="124"/>
      <c r="O10731" s="124"/>
      <c r="P10731" s="124"/>
      <c r="Q10731" s="124"/>
      <c r="R10731" s="124"/>
      <c r="S10731" s="124"/>
    </row>
    <row r="10732" spans="13:19" x14ac:dyDescent="0.25">
      <c r="M10732" s="8"/>
      <c r="N10732" s="124"/>
      <c r="O10732" s="124"/>
      <c r="P10732" s="124"/>
      <c r="Q10732" s="124"/>
      <c r="R10732" s="124"/>
      <c r="S10732" s="124"/>
    </row>
    <row r="10733" spans="13:19" x14ac:dyDescent="0.25">
      <c r="M10733" s="8"/>
      <c r="N10733" s="124"/>
      <c r="O10733" s="124"/>
      <c r="P10733" s="124"/>
      <c r="Q10733" s="124"/>
      <c r="R10733" s="124"/>
      <c r="S10733" s="124"/>
    </row>
    <row r="10734" spans="13:19" x14ac:dyDescent="0.25">
      <c r="M10734" s="8"/>
      <c r="N10734" s="124"/>
      <c r="O10734" s="124"/>
      <c r="P10734" s="124"/>
      <c r="Q10734" s="124"/>
      <c r="R10734" s="124"/>
      <c r="S10734" s="124"/>
    </row>
    <row r="10735" spans="13:19" x14ac:dyDescent="0.25">
      <c r="M10735" s="8"/>
      <c r="N10735" s="124"/>
      <c r="O10735" s="124"/>
      <c r="P10735" s="124"/>
      <c r="Q10735" s="124"/>
      <c r="R10735" s="124"/>
      <c r="S10735" s="124"/>
    </row>
    <row r="10736" spans="13:19" x14ac:dyDescent="0.25">
      <c r="M10736" s="8"/>
      <c r="N10736" s="124"/>
      <c r="O10736" s="124"/>
      <c r="P10736" s="124"/>
      <c r="Q10736" s="124"/>
      <c r="R10736" s="124"/>
      <c r="S10736" s="124"/>
    </row>
    <row r="10737" spans="13:19" x14ac:dyDescent="0.25">
      <c r="M10737" s="8"/>
      <c r="N10737" s="124"/>
      <c r="O10737" s="124"/>
      <c r="P10737" s="124"/>
      <c r="Q10737" s="124"/>
      <c r="R10737" s="124"/>
      <c r="S10737" s="124"/>
    </row>
    <row r="10738" spans="13:19" x14ac:dyDescent="0.25">
      <c r="M10738" s="8"/>
      <c r="N10738" s="124"/>
      <c r="O10738" s="124"/>
      <c r="P10738" s="124"/>
      <c r="Q10738" s="124"/>
      <c r="R10738" s="124"/>
      <c r="S10738" s="124"/>
    </row>
    <row r="10739" spans="13:19" x14ac:dyDescent="0.25">
      <c r="M10739" s="8"/>
      <c r="N10739" s="124"/>
      <c r="O10739" s="124"/>
      <c r="P10739" s="124"/>
      <c r="Q10739" s="124"/>
      <c r="R10739" s="124"/>
      <c r="S10739" s="124"/>
    </row>
    <row r="10740" spans="13:19" x14ac:dyDescent="0.25">
      <c r="M10740" s="8"/>
      <c r="N10740" s="124"/>
      <c r="O10740" s="124"/>
      <c r="P10740" s="124"/>
      <c r="Q10740" s="124"/>
      <c r="R10740" s="124"/>
      <c r="S10740" s="124"/>
    </row>
    <row r="10741" spans="13:19" x14ac:dyDescent="0.25">
      <c r="M10741" s="8"/>
      <c r="N10741" s="124"/>
      <c r="O10741" s="124"/>
      <c r="P10741" s="124"/>
      <c r="Q10741" s="124"/>
      <c r="R10741" s="124"/>
      <c r="S10741" s="124"/>
    </row>
    <row r="10742" spans="13:19" x14ac:dyDescent="0.25">
      <c r="M10742" s="8"/>
      <c r="N10742" s="124"/>
      <c r="O10742" s="124"/>
      <c r="P10742" s="124"/>
      <c r="Q10742" s="124"/>
      <c r="R10742" s="124"/>
      <c r="S10742" s="124"/>
    </row>
    <row r="10743" spans="13:19" x14ac:dyDescent="0.25">
      <c r="M10743" s="8"/>
      <c r="N10743" s="124"/>
      <c r="O10743" s="124"/>
      <c r="P10743" s="124"/>
      <c r="Q10743" s="124"/>
      <c r="R10743" s="124"/>
      <c r="S10743" s="124"/>
    </row>
    <row r="10744" spans="13:19" x14ac:dyDescent="0.25">
      <c r="M10744" s="8"/>
      <c r="N10744" s="124"/>
      <c r="O10744" s="124"/>
      <c r="P10744" s="124"/>
      <c r="Q10744" s="124"/>
      <c r="R10744" s="124"/>
      <c r="S10744" s="124"/>
    </row>
    <row r="10745" spans="13:19" x14ac:dyDescent="0.25">
      <c r="M10745" s="8"/>
      <c r="N10745" s="124"/>
      <c r="O10745" s="124"/>
      <c r="P10745" s="124"/>
      <c r="Q10745" s="124"/>
      <c r="R10745" s="124"/>
      <c r="S10745" s="124"/>
    </row>
    <row r="10746" spans="13:19" x14ac:dyDescent="0.25">
      <c r="M10746" s="8"/>
      <c r="N10746" s="124"/>
      <c r="O10746" s="124"/>
      <c r="P10746" s="124"/>
      <c r="Q10746" s="124"/>
      <c r="R10746" s="124"/>
      <c r="S10746" s="124"/>
    </row>
    <row r="10747" spans="13:19" x14ac:dyDescent="0.25">
      <c r="M10747" s="8"/>
      <c r="N10747" s="124"/>
      <c r="O10747" s="124"/>
      <c r="P10747" s="124"/>
      <c r="Q10747" s="124"/>
      <c r="R10747" s="124"/>
      <c r="S10747" s="124"/>
    </row>
    <row r="10748" spans="13:19" x14ac:dyDescent="0.25">
      <c r="M10748" s="8"/>
      <c r="N10748" s="124"/>
      <c r="O10748" s="124"/>
      <c r="P10748" s="124"/>
      <c r="Q10748" s="124"/>
      <c r="R10748" s="124"/>
      <c r="S10748" s="124"/>
    </row>
    <row r="10749" spans="13:19" x14ac:dyDescent="0.25">
      <c r="M10749" s="8"/>
      <c r="N10749" s="124"/>
      <c r="O10749" s="124"/>
      <c r="P10749" s="124"/>
      <c r="Q10749" s="124"/>
      <c r="R10749" s="124"/>
      <c r="S10749" s="124"/>
    </row>
    <row r="10750" spans="13:19" x14ac:dyDescent="0.25">
      <c r="M10750" s="8"/>
      <c r="N10750" s="124"/>
      <c r="O10750" s="124"/>
      <c r="P10750" s="124"/>
      <c r="Q10750" s="124"/>
      <c r="R10750" s="124"/>
      <c r="S10750" s="124"/>
    </row>
    <row r="10751" spans="13:19" x14ac:dyDescent="0.25">
      <c r="M10751" s="8"/>
      <c r="N10751" s="124"/>
      <c r="O10751" s="124"/>
      <c r="P10751" s="124"/>
      <c r="Q10751" s="124"/>
      <c r="R10751" s="124"/>
      <c r="S10751" s="124"/>
    </row>
    <row r="10752" spans="13:19" x14ac:dyDescent="0.25">
      <c r="M10752" s="8"/>
      <c r="N10752" s="124"/>
      <c r="O10752" s="124"/>
      <c r="P10752" s="124"/>
      <c r="Q10752" s="124"/>
      <c r="R10752" s="124"/>
      <c r="S10752" s="124"/>
    </row>
    <row r="10753" spans="13:19" x14ac:dyDescent="0.25">
      <c r="M10753" s="8"/>
      <c r="N10753" s="124"/>
      <c r="O10753" s="124"/>
      <c r="P10753" s="124"/>
      <c r="Q10753" s="124"/>
      <c r="R10753" s="124"/>
      <c r="S10753" s="124"/>
    </row>
    <row r="10754" spans="13:19" x14ac:dyDescent="0.25">
      <c r="M10754" s="8"/>
      <c r="N10754" s="124"/>
      <c r="O10754" s="124"/>
      <c r="P10754" s="124"/>
      <c r="Q10754" s="124"/>
      <c r="R10754" s="124"/>
      <c r="S10754" s="124"/>
    </row>
    <row r="10755" spans="13:19" x14ac:dyDescent="0.25">
      <c r="M10755" s="8"/>
      <c r="N10755" s="124"/>
      <c r="O10755" s="124"/>
      <c r="P10755" s="124"/>
      <c r="Q10755" s="124"/>
      <c r="R10755" s="124"/>
      <c r="S10755" s="124"/>
    </row>
    <row r="10756" spans="13:19" x14ac:dyDescent="0.25">
      <c r="M10756" s="8"/>
      <c r="N10756" s="124"/>
      <c r="O10756" s="124"/>
      <c r="P10756" s="124"/>
      <c r="Q10756" s="124"/>
      <c r="R10756" s="124"/>
      <c r="S10756" s="124"/>
    </row>
    <row r="10757" spans="13:19" x14ac:dyDescent="0.25">
      <c r="M10757" s="8"/>
      <c r="N10757" s="124"/>
      <c r="O10757" s="124"/>
      <c r="P10757" s="124"/>
      <c r="Q10757" s="124"/>
      <c r="R10757" s="124"/>
      <c r="S10757" s="124"/>
    </row>
    <row r="10758" spans="13:19" x14ac:dyDescent="0.25">
      <c r="M10758" s="8"/>
      <c r="N10758" s="124"/>
      <c r="O10758" s="124"/>
      <c r="P10758" s="124"/>
      <c r="Q10758" s="124"/>
      <c r="R10758" s="124"/>
      <c r="S10758" s="124"/>
    </row>
    <row r="10759" spans="13:19" x14ac:dyDescent="0.25">
      <c r="M10759" s="8"/>
      <c r="N10759" s="124"/>
      <c r="O10759" s="124"/>
      <c r="P10759" s="124"/>
      <c r="Q10759" s="124"/>
      <c r="R10759" s="124"/>
      <c r="S10759" s="124"/>
    </row>
    <row r="10760" spans="13:19" x14ac:dyDescent="0.25">
      <c r="M10760" s="8"/>
      <c r="N10760" s="124"/>
      <c r="O10760" s="124"/>
      <c r="P10760" s="124"/>
      <c r="Q10760" s="124"/>
      <c r="R10760" s="124"/>
      <c r="S10760" s="124"/>
    </row>
    <row r="10761" spans="13:19" x14ac:dyDescent="0.25">
      <c r="M10761" s="8"/>
      <c r="N10761" s="124"/>
      <c r="O10761" s="124"/>
      <c r="P10761" s="124"/>
      <c r="Q10761" s="124"/>
      <c r="R10761" s="124"/>
      <c r="S10761" s="124"/>
    </row>
    <row r="10762" spans="13:19" x14ac:dyDescent="0.25">
      <c r="M10762" s="8"/>
      <c r="N10762" s="124"/>
      <c r="O10762" s="124"/>
      <c r="P10762" s="124"/>
      <c r="Q10762" s="124"/>
      <c r="R10762" s="124"/>
      <c r="S10762" s="124"/>
    </row>
    <row r="10763" spans="13:19" x14ac:dyDescent="0.25">
      <c r="M10763" s="8"/>
      <c r="N10763" s="124"/>
      <c r="O10763" s="124"/>
      <c r="P10763" s="124"/>
      <c r="Q10763" s="124"/>
      <c r="R10763" s="124"/>
      <c r="S10763" s="124"/>
    </row>
    <row r="10764" spans="13:19" x14ac:dyDescent="0.25">
      <c r="M10764" s="8"/>
      <c r="N10764" s="124"/>
      <c r="O10764" s="124"/>
      <c r="P10764" s="124"/>
      <c r="Q10764" s="124"/>
      <c r="R10764" s="124"/>
      <c r="S10764" s="124"/>
    </row>
    <row r="10765" spans="13:19" x14ac:dyDescent="0.25">
      <c r="M10765" s="8"/>
      <c r="N10765" s="124"/>
      <c r="O10765" s="124"/>
      <c r="P10765" s="124"/>
      <c r="Q10765" s="124"/>
      <c r="R10765" s="124"/>
      <c r="S10765" s="124"/>
    </row>
    <row r="10766" spans="13:19" x14ac:dyDescent="0.25">
      <c r="M10766" s="8"/>
      <c r="N10766" s="124"/>
      <c r="O10766" s="124"/>
      <c r="P10766" s="124"/>
      <c r="Q10766" s="124"/>
      <c r="R10766" s="124"/>
      <c r="S10766" s="124"/>
    </row>
    <row r="10767" spans="13:19" x14ac:dyDescent="0.25">
      <c r="M10767" s="8"/>
      <c r="N10767" s="124"/>
      <c r="O10767" s="124"/>
      <c r="P10767" s="124"/>
      <c r="Q10767" s="124"/>
      <c r="R10767" s="124"/>
      <c r="S10767" s="124"/>
    </row>
    <row r="10768" spans="13:19" x14ac:dyDescent="0.25">
      <c r="M10768" s="8"/>
      <c r="N10768" s="124"/>
      <c r="O10768" s="124"/>
      <c r="P10768" s="124"/>
      <c r="Q10768" s="124"/>
      <c r="R10768" s="124"/>
      <c r="S10768" s="124"/>
    </row>
    <row r="10769" spans="13:19" x14ac:dyDescent="0.25">
      <c r="M10769" s="8"/>
      <c r="N10769" s="124"/>
      <c r="O10769" s="124"/>
      <c r="P10769" s="124"/>
      <c r="Q10769" s="124"/>
      <c r="R10769" s="124"/>
      <c r="S10769" s="124"/>
    </row>
    <row r="10770" spans="13:19" x14ac:dyDescent="0.25">
      <c r="M10770" s="8"/>
      <c r="N10770" s="124"/>
      <c r="O10770" s="124"/>
      <c r="P10770" s="124"/>
      <c r="Q10770" s="124"/>
      <c r="R10770" s="124"/>
      <c r="S10770" s="124"/>
    </row>
    <row r="10771" spans="13:19" x14ac:dyDescent="0.25">
      <c r="M10771" s="8"/>
      <c r="N10771" s="124"/>
      <c r="O10771" s="124"/>
      <c r="P10771" s="124"/>
      <c r="Q10771" s="124"/>
      <c r="R10771" s="124"/>
      <c r="S10771" s="124"/>
    </row>
    <row r="10772" spans="13:19" x14ac:dyDescent="0.25">
      <c r="M10772" s="8"/>
      <c r="N10772" s="124"/>
      <c r="O10772" s="124"/>
      <c r="P10772" s="124"/>
      <c r="Q10772" s="124"/>
      <c r="R10772" s="124"/>
      <c r="S10772" s="124"/>
    </row>
    <row r="10773" spans="13:19" x14ac:dyDescent="0.25">
      <c r="M10773" s="8"/>
      <c r="N10773" s="124"/>
      <c r="O10773" s="124"/>
      <c r="P10773" s="124"/>
      <c r="Q10773" s="124"/>
      <c r="R10773" s="124"/>
      <c r="S10773" s="124"/>
    </row>
    <row r="10774" spans="13:19" x14ac:dyDescent="0.25">
      <c r="M10774" s="8"/>
      <c r="N10774" s="124"/>
      <c r="O10774" s="124"/>
      <c r="P10774" s="124"/>
      <c r="Q10774" s="124"/>
      <c r="R10774" s="124"/>
      <c r="S10774" s="124"/>
    </row>
    <row r="10775" spans="13:19" x14ac:dyDescent="0.25">
      <c r="M10775" s="8"/>
      <c r="N10775" s="124"/>
      <c r="O10775" s="124"/>
      <c r="P10775" s="124"/>
      <c r="Q10775" s="124"/>
      <c r="R10775" s="124"/>
      <c r="S10775" s="124"/>
    </row>
    <row r="10776" spans="13:19" x14ac:dyDescent="0.25">
      <c r="M10776" s="8"/>
      <c r="N10776" s="124"/>
      <c r="O10776" s="124"/>
      <c r="P10776" s="124"/>
      <c r="Q10776" s="124"/>
      <c r="R10776" s="124"/>
      <c r="S10776" s="124"/>
    </row>
    <row r="10777" spans="13:19" x14ac:dyDescent="0.25">
      <c r="M10777" s="8"/>
      <c r="N10777" s="124"/>
      <c r="O10777" s="124"/>
      <c r="P10777" s="124"/>
      <c r="Q10777" s="124"/>
      <c r="R10777" s="124"/>
      <c r="S10777" s="124"/>
    </row>
    <row r="10778" spans="13:19" x14ac:dyDescent="0.25">
      <c r="M10778" s="8"/>
      <c r="N10778" s="124"/>
      <c r="O10778" s="124"/>
      <c r="P10778" s="124"/>
      <c r="Q10778" s="124"/>
      <c r="R10778" s="124"/>
      <c r="S10778" s="124"/>
    </row>
    <row r="10779" spans="13:19" x14ac:dyDescent="0.25">
      <c r="M10779" s="8"/>
      <c r="N10779" s="124"/>
      <c r="O10779" s="124"/>
      <c r="P10779" s="124"/>
      <c r="Q10779" s="124"/>
      <c r="R10779" s="124"/>
      <c r="S10779" s="124"/>
    </row>
    <row r="10780" spans="13:19" x14ac:dyDescent="0.25">
      <c r="M10780" s="8"/>
      <c r="N10780" s="124"/>
      <c r="O10780" s="124"/>
      <c r="P10780" s="124"/>
      <c r="Q10780" s="124"/>
      <c r="R10780" s="124"/>
      <c r="S10780" s="124"/>
    </row>
    <row r="10781" spans="13:19" x14ac:dyDescent="0.25">
      <c r="M10781" s="8"/>
      <c r="N10781" s="124"/>
      <c r="O10781" s="124"/>
      <c r="P10781" s="124"/>
      <c r="Q10781" s="124"/>
      <c r="R10781" s="124"/>
      <c r="S10781" s="124"/>
    </row>
    <row r="10782" spans="13:19" x14ac:dyDescent="0.25">
      <c r="M10782" s="8"/>
      <c r="N10782" s="124"/>
      <c r="O10782" s="124"/>
      <c r="P10782" s="124"/>
      <c r="Q10782" s="124"/>
      <c r="R10782" s="124"/>
      <c r="S10782" s="124"/>
    </row>
    <row r="10783" spans="13:19" x14ac:dyDescent="0.25">
      <c r="M10783" s="8"/>
      <c r="N10783" s="124"/>
      <c r="O10783" s="124"/>
      <c r="P10783" s="124"/>
      <c r="Q10783" s="124"/>
      <c r="R10783" s="124"/>
      <c r="S10783" s="124"/>
    </row>
    <row r="10784" spans="13:19" x14ac:dyDescent="0.25">
      <c r="M10784" s="8"/>
      <c r="N10784" s="124"/>
      <c r="O10784" s="124"/>
      <c r="P10784" s="124"/>
      <c r="Q10784" s="124"/>
      <c r="R10784" s="124"/>
      <c r="S10784" s="124"/>
    </row>
    <row r="10785" spans="13:19" x14ac:dyDescent="0.25">
      <c r="M10785" s="8"/>
      <c r="N10785" s="124"/>
      <c r="O10785" s="124"/>
      <c r="P10785" s="124"/>
      <c r="Q10785" s="124"/>
      <c r="R10785" s="124"/>
      <c r="S10785" s="124"/>
    </row>
    <row r="10786" spans="13:19" x14ac:dyDescent="0.25">
      <c r="M10786" s="8"/>
      <c r="N10786" s="124"/>
      <c r="O10786" s="124"/>
      <c r="P10786" s="124"/>
      <c r="Q10786" s="124"/>
      <c r="R10786" s="124"/>
      <c r="S10786" s="124"/>
    </row>
    <row r="10787" spans="13:19" x14ac:dyDescent="0.25">
      <c r="M10787" s="8"/>
      <c r="N10787" s="124"/>
      <c r="O10787" s="124"/>
      <c r="P10787" s="124"/>
      <c r="Q10787" s="124"/>
      <c r="R10787" s="124"/>
      <c r="S10787" s="124"/>
    </row>
    <row r="10788" spans="13:19" x14ac:dyDescent="0.25">
      <c r="M10788" s="8"/>
      <c r="N10788" s="124"/>
      <c r="O10788" s="124"/>
      <c r="P10788" s="124"/>
      <c r="Q10788" s="124"/>
      <c r="R10788" s="124"/>
      <c r="S10788" s="124"/>
    </row>
    <row r="10789" spans="13:19" x14ac:dyDescent="0.25">
      <c r="M10789" s="8"/>
      <c r="N10789" s="124"/>
      <c r="O10789" s="124"/>
      <c r="P10789" s="124"/>
      <c r="Q10789" s="124"/>
      <c r="R10789" s="124"/>
      <c r="S10789" s="124"/>
    </row>
    <row r="10790" spans="13:19" x14ac:dyDescent="0.25">
      <c r="M10790" s="8"/>
      <c r="N10790" s="124"/>
      <c r="O10790" s="124"/>
      <c r="P10790" s="124"/>
      <c r="Q10790" s="124"/>
      <c r="R10790" s="124"/>
      <c r="S10790" s="124"/>
    </row>
    <row r="10791" spans="13:19" x14ac:dyDescent="0.25">
      <c r="M10791" s="8"/>
      <c r="N10791" s="124"/>
      <c r="O10791" s="124"/>
      <c r="P10791" s="124"/>
      <c r="Q10791" s="124"/>
      <c r="R10791" s="124"/>
      <c r="S10791" s="124"/>
    </row>
    <row r="10792" spans="13:19" x14ac:dyDescent="0.25">
      <c r="M10792" s="8"/>
      <c r="N10792" s="124"/>
      <c r="O10792" s="124"/>
      <c r="P10792" s="124"/>
      <c r="Q10792" s="124"/>
      <c r="R10792" s="124"/>
      <c r="S10792" s="124"/>
    </row>
    <row r="10793" spans="13:19" x14ac:dyDescent="0.25">
      <c r="M10793" s="8"/>
      <c r="N10793" s="124"/>
      <c r="O10793" s="124"/>
      <c r="P10793" s="124"/>
      <c r="Q10793" s="124"/>
      <c r="R10793" s="124"/>
      <c r="S10793" s="124"/>
    </row>
    <row r="10794" spans="13:19" x14ac:dyDescent="0.25">
      <c r="M10794" s="8"/>
      <c r="N10794" s="124"/>
      <c r="O10794" s="124"/>
      <c r="P10794" s="124"/>
      <c r="Q10794" s="124"/>
      <c r="R10794" s="124"/>
      <c r="S10794" s="124"/>
    </row>
    <row r="10795" spans="13:19" x14ac:dyDescent="0.25">
      <c r="M10795" s="8"/>
      <c r="N10795" s="124"/>
      <c r="O10795" s="124"/>
      <c r="P10795" s="124"/>
      <c r="Q10795" s="124"/>
      <c r="R10795" s="124"/>
      <c r="S10795" s="124"/>
    </row>
    <row r="10796" spans="13:19" x14ac:dyDescent="0.25">
      <c r="M10796" s="8"/>
      <c r="N10796" s="124"/>
      <c r="O10796" s="124"/>
      <c r="P10796" s="124"/>
      <c r="Q10796" s="124"/>
      <c r="R10796" s="124"/>
      <c r="S10796" s="124"/>
    </row>
    <row r="10797" spans="13:19" x14ac:dyDescent="0.25">
      <c r="M10797" s="8"/>
      <c r="N10797" s="124"/>
      <c r="O10797" s="124"/>
      <c r="P10797" s="124"/>
      <c r="Q10797" s="124"/>
      <c r="R10797" s="124"/>
      <c r="S10797" s="124"/>
    </row>
    <row r="10798" spans="13:19" x14ac:dyDescent="0.25">
      <c r="M10798" s="8"/>
      <c r="N10798" s="124"/>
      <c r="O10798" s="124"/>
      <c r="P10798" s="124"/>
      <c r="Q10798" s="124"/>
      <c r="R10798" s="124"/>
      <c r="S10798" s="124"/>
    </row>
    <row r="10799" spans="13:19" x14ac:dyDescent="0.25">
      <c r="M10799" s="8"/>
      <c r="N10799" s="124"/>
      <c r="O10799" s="124"/>
      <c r="P10799" s="124"/>
      <c r="Q10799" s="124"/>
      <c r="R10799" s="124"/>
      <c r="S10799" s="124"/>
    </row>
    <row r="10800" spans="13:19" x14ac:dyDescent="0.25">
      <c r="M10800" s="8"/>
      <c r="N10800" s="124"/>
      <c r="O10800" s="124"/>
      <c r="P10800" s="124"/>
      <c r="Q10800" s="124"/>
      <c r="R10800" s="124"/>
      <c r="S10800" s="124"/>
    </row>
    <row r="10801" spans="13:19" x14ac:dyDescent="0.25">
      <c r="M10801" s="8"/>
      <c r="N10801" s="124"/>
      <c r="O10801" s="124"/>
      <c r="P10801" s="124"/>
      <c r="Q10801" s="124"/>
      <c r="R10801" s="124"/>
      <c r="S10801" s="124"/>
    </row>
    <row r="10802" spans="13:19" x14ac:dyDescent="0.25">
      <c r="M10802" s="8"/>
      <c r="N10802" s="124"/>
      <c r="O10802" s="124"/>
      <c r="P10802" s="124"/>
      <c r="Q10802" s="124"/>
      <c r="R10802" s="124"/>
      <c r="S10802" s="124"/>
    </row>
    <row r="10803" spans="13:19" x14ac:dyDescent="0.25">
      <c r="M10803" s="8"/>
      <c r="N10803" s="124"/>
      <c r="O10803" s="124"/>
      <c r="P10803" s="124"/>
      <c r="Q10803" s="124"/>
      <c r="R10803" s="124"/>
      <c r="S10803" s="124"/>
    </row>
    <row r="10804" spans="13:19" x14ac:dyDescent="0.25">
      <c r="M10804" s="8"/>
      <c r="N10804" s="124"/>
      <c r="O10804" s="124"/>
      <c r="P10804" s="124"/>
      <c r="Q10804" s="124"/>
      <c r="R10804" s="124"/>
      <c r="S10804" s="124"/>
    </row>
    <row r="10805" spans="13:19" x14ac:dyDescent="0.25">
      <c r="M10805" s="8"/>
      <c r="N10805" s="124"/>
      <c r="O10805" s="124"/>
      <c r="P10805" s="124"/>
      <c r="Q10805" s="124"/>
      <c r="R10805" s="124"/>
      <c r="S10805" s="124"/>
    </row>
    <row r="10806" spans="13:19" x14ac:dyDescent="0.25">
      <c r="M10806" s="8"/>
      <c r="N10806" s="124"/>
      <c r="O10806" s="124"/>
      <c r="P10806" s="124"/>
      <c r="Q10806" s="124"/>
      <c r="R10806" s="124"/>
      <c r="S10806" s="124"/>
    </row>
    <row r="10807" spans="13:19" x14ac:dyDescent="0.25">
      <c r="M10807" s="8"/>
      <c r="N10807" s="124"/>
      <c r="O10807" s="124"/>
      <c r="P10807" s="124"/>
      <c r="Q10807" s="124"/>
      <c r="R10807" s="124"/>
      <c r="S10807" s="124"/>
    </row>
    <row r="10808" spans="13:19" x14ac:dyDescent="0.25">
      <c r="M10808" s="8"/>
      <c r="N10808" s="124"/>
      <c r="O10808" s="124"/>
      <c r="P10808" s="124"/>
      <c r="Q10808" s="124"/>
      <c r="R10808" s="124"/>
      <c r="S10808" s="124"/>
    </row>
    <row r="10809" spans="13:19" x14ac:dyDescent="0.25">
      <c r="M10809" s="8"/>
      <c r="N10809" s="124"/>
      <c r="O10809" s="124"/>
      <c r="P10809" s="124"/>
      <c r="Q10809" s="124"/>
      <c r="R10809" s="124"/>
      <c r="S10809" s="124"/>
    </row>
    <row r="10810" spans="13:19" x14ac:dyDescent="0.25">
      <c r="M10810" s="8"/>
      <c r="N10810" s="124"/>
      <c r="O10810" s="124"/>
      <c r="P10810" s="124"/>
      <c r="Q10810" s="124"/>
      <c r="R10810" s="124"/>
      <c r="S10810" s="124"/>
    </row>
    <row r="10811" spans="13:19" x14ac:dyDescent="0.25">
      <c r="M10811" s="8"/>
      <c r="N10811" s="124"/>
      <c r="O10811" s="124"/>
      <c r="P10811" s="124"/>
      <c r="Q10811" s="124"/>
      <c r="R10811" s="124"/>
      <c r="S10811" s="124"/>
    </row>
    <row r="10812" spans="13:19" x14ac:dyDescent="0.25">
      <c r="M10812" s="8"/>
      <c r="N10812" s="124"/>
      <c r="O10812" s="124"/>
      <c r="P10812" s="124"/>
      <c r="Q10812" s="124"/>
      <c r="R10812" s="124"/>
      <c r="S10812" s="124"/>
    </row>
    <row r="10813" spans="13:19" x14ac:dyDescent="0.25">
      <c r="M10813" s="8"/>
      <c r="N10813" s="124"/>
      <c r="O10813" s="124"/>
      <c r="P10813" s="124"/>
      <c r="Q10813" s="124"/>
      <c r="R10813" s="124"/>
      <c r="S10813" s="124"/>
    </row>
    <row r="10814" spans="13:19" x14ac:dyDescent="0.25">
      <c r="M10814" s="8"/>
      <c r="N10814" s="124"/>
      <c r="O10814" s="124"/>
      <c r="P10814" s="124"/>
      <c r="Q10814" s="124"/>
      <c r="R10814" s="124"/>
      <c r="S10814" s="124"/>
    </row>
    <row r="10815" spans="13:19" x14ac:dyDescent="0.25">
      <c r="M10815" s="8"/>
      <c r="N10815" s="124"/>
      <c r="O10815" s="124"/>
      <c r="P10815" s="124"/>
      <c r="Q10815" s="124"/>
      <c r="R10815" s="124"/>
      <c r="S10815" s="124"/>
    </row>
    <row r="10816" spans="13:19" x14ac:dyDescent="0.25">
      <c r="M10816" s="8"/>
      <c r="N10816" s="124"/>
      <c r="O10816" s="124"/>
      <c r="P10816" s="124"/>
      <c r="Q10816" s="124"/>
      <c r="R10816" s="124"/>
      <c r="S10816" s="124"/>
    </row>
    <row r="10817" spans="13:19" x14ac:dyDescent="0.25">
      <c r="M10817" s="8"/>
      <c r="N10817" s="124"/>
      <c r="O10817" s="124"/>
      <c r="P10817" s="124"/>
      <c r="Q10817" s="124"/>
      <c r="R10817" s="124"/>
      <c r="S10817" s="124"/>
    </row>
    <row r="10818" spans="13:19" x14ac:dyDescent="0.25">
      <c r="M10818" s="8"/>
      <c r="N10818" s="124"/>
      <c r="O10818" s="124"/>
      <c r="P10818" s="124"/>
      <c r="Q10818" s="124"/>
      <c r="R10818" s="124"/>
      <c r="S10818" s="124"/>
    </row>
    <row r="10819" spans="13:19" x14ac:dyDescent="0.25">
      <c r="M10819" s="8"/>
      <c r="N10819" s="124"/>
      <c r="O10819" s="124"/>
      <c r="P10819" s="124"/>
      <c r="Q10819" s="124"/>
      <c r="R10819" s="124"/>
      <c r="S10819" s="124"/>
    </row>
    <row r="10820" spans="13:19" x14ac:dyDescent="0.25">
      <c r="M10820" s="8"/>
      <c r="N10820" s="124"/>
      <c r="O10820" s="124"/>
      <c r="P10820" s="124"/>
      <c r="Q10820" s="124"/>
      <c r="R10820" s="124"/>
      <c r="S10820" s="124"/>
    </row>
    <row r="10821" spans="13:19" x14ac:dyDescent="0.25">
      <c r="M10821" s="8"/>
      <c r="N10821" s="124"/>
      <c r="O10821" s="124"/>
      <c r="P10821" s="124"/>
      <c r="Q10821" s="124"/>
      <c r="R10821" s="124"/>
      <c r="S10821" s="124"/>
    </row>
    <row r="10822" spans="13:19" x14ac:dyDescent="0.25">
      <c r="M10822" s="8"/>
      <c r="N10822" s="124"/>
      <c r="O10822" s="124"/>
      <c r="P10822" s="124"/>
      <c r="Q10822" s="124"/>
      <c r="R10822" s="124"/>
      <c r="S10822" s="124"/>
    </row>
    <row r="10823" spans="13:19" x14ac:dyDescent="0.25">
      <c r="M10823" s="8"/>
      <c r="N10823" s="124"/>
      <c r="O10823" s="124"/>
      <c r="P10823" s="124"/>
      <c r="Q10823" s="124"/>
      <c r="R10823" s="124"/>
      <c r="S10823" s="124"/>
    </row>
    <row r="10824" spans="13:19" x14ac:dyDescent="0.25">
      <c r="M10824" s="8"/>
      <c r="N10824" s="124"/>
      <c r="O10824" s="124"/>
      <c r="P10824" s="124"/>
      <c r="Q10824" s="124"/>
      <c r="R10824" s="124"/>
      <c r="S10824" s="124"/>
    </row>
    <row r="10825" spans="13:19" x14ac:dyDescent="0.25">
      <c r="M10825" s="8"/>
      <c r="N10825" s="124"/>
      <c r="O10825" s="124"/>
      <c r="P10825" s="124"/>
      <c r="Q10825" s="124"/>
      <c r="R10825" s="124"/>
      <c r="S10825" s="124"/>
    </row>
    <row r="10826" spans="13:19" x14ac:dyDescent="0.25">
      <c r="M10826" s="8"/>
      <c r="N10826" s="124"/>
      <c r="O10826" s="124"/>
      <c r="P10826" s="124"/>
      <c r="Q10826" s="124"/>
      <c r="R10826" s="124"/>
      <c r="S10826" s="124"/>
    </row>
    <row r="10827" spans="13:19" x14ac:dyDescent="0.25">
      <c r="M10827" s="8"/>
      <c r="N10827" s="124"/>
      <c r="O10827" s="124"/>
      <c r="P10827" s="124"/>
      <c r="Q10827" s="124"/>
      <c r="R10827" s="124"/>
      <c r="S10827" s="124"/>
    </row>
    <row r="10828" spans="13:19" x14ac:dyDescent="0.25">
      <c r="M10828" s="8"/>
      <c r="N10828" s="124"/>
      <c r="O10828" s="124"/>
      <c r="P10828" s="124"/>
      <c r="Q10828" s="124"/>
      <c r="R10828" s="124"/>
      <c r="S10828" s="124"/>
    </row>
    <row r="10829" spans="13:19" x14ac:dyDescent="0.25">
      <c r="M10829" s="8"/>
      <c r="N10829" s="124"/>
      <c r="O10829" s="124"/>
      <c r="P10829" s="124"/>
      <c r="Q10829" s="124"/>
      <c r="R10829" s="124"/>
      <c r="S10829" s="124"/>
    </row>
    <row r="10830" spans="13:19" x14ac:dyDescent="0.25">
      <c r="M10830" s="8"/>
      <c r="N10830" s="124"/>
      <c r="O10830" s="124"/>
      <c r="P10830" s="124"/>
      <c r="Q10830" s="124"/>
      <c r="R10830" s="124"/>
      <c r="S10830" s="124"/>
    </row>
    <row r="10831" spans="13:19" x14ac:dyDescent="0.25">
      <c r="M10831" s="8"/>
      <c r="N10831" s="124"/>
      <c r="O10831" s="124"/>
      <c r="P10831" s="124"/>
      <c r="Q10831" s="124"/>
      <c r="R10831" s="124"/>
      <c r="S10831" s="124"/>
    </row>
    <row r="10832" spans="13:19" x14ac:dyDescent="0.25">
      <c r="M10832" s="8"/>
      <c r="N10832" s="124"/>
      <c r="O10832" s="124"/>
      <c r="P10832" s="124"/>
      <c r="Q10832" s="124"/>
      <c r="R10832" s="124"/>
      <c r="S10832" s="124"/>
    </row>
    <row r="10833" spans="13:19" x14ac:dyDescent="0.25">
      <c r="M10833" s="8"/>
      <c r="N10833" s="124"/>
      <c r="O10833" s="124"/>
      <c r="P10833" s="124"/>
      <c r="Q10833" s="124"/>
      <c r="R10833" s="124"/>
      <c r="S10833" s="124"/>
    </row>
    <row r="10834" spans="13:19" x14ac:dyDescent="0.25">
      <c r="M10834" s="8"/>
      <c r="N10834" s="124"/>
      <c r="O10834" s="124"/>
      <c r="P10834" s="124"/>
      <c r="Q10834" s="124"/>
      <c r="R10834" s="124"/>
      <c r="S10834" s="124"/>
    </row>
    <row r="10835" spans="13:19" x14ac:dyDescent="0.25">
      <c r="M10835" s="8"/>
      <c r="N10835" s="124"/>
      <c r="O10835" s="124"/>
      <c r="P10835" s="124"/>
      <c r="Q10835" s="124"/>
      <c r="R10835" s="124"/>
      <c r="S10835" s="124"/>
    </row>
    <row r="10836" spans="13:19" x14ac:dyDescent="0.25">
      <c r="M10836" s="8"/>
      <c r="N10836" s="124"/>
      <c r="O10836" s="124"/>
      <c r="P10836" s="124"/>
      <c r="Q10836" s="124"/>
      <c r="R10836" s="124"/>
      <c r="S10836" s="124"/>
    </row>
    <row r="10837" spans="13:19" x14ac:dyDescent="0.25">
      <c r="M10837" s="8"/>
      <c r="N10837" s="124"/>
      <c r="O10837" s="124"/>
      <c r="P10837" s="124"/>
      <c r="Q10837" s="124"/>
      <c r="R10837" s="124"/>
      <c r="S10837" s="124"/>
    </row>
    <row r="10838" spans="13:19" x14ac:dyDescent="0.25">
      <c r="M10838" s="8"/>
      <c r="N10838" s="124"/>
      <c r="O10838" s="124"/>
      <c r="P10838" s="124"/>
      <c r="Q10838" s="124"/>
      <c r="R10838" s="124"/>
      <c r="S10838" s="124"/>
    </row>
    <row r="10839" spans="13:19" x14ac:dyDescent="0.25">
      <c r="M10839" s="8"/>
      <c r="N10839" s="124"/>
      <c r="O10839" s="124"/>
      <c r="P10839" s="124"/>
      <c r="Q10839" s="124"/>
      <c r="R10839" s="124"/>
      <c r="S10839" s="124"/>
    </row>
    <row r="10840" spans="13:19" x14ac:dyDescent="0.25">
      <c r="M10840" s="8"/>
      <c r="N10840" s="124"/>
      <c r="O10840" s="124"/>
      <c r="P10840" s="124"/>
      <c r="Q10840" s="124"/>
      <c r="R10840" s="124"/>
      <c r="S10840" s="124"/>
    </row>
    <row r="10841" spans="13:19" x14ac:dyDescent="0.25">
      <c r="M10841" s="8"/>
      <c r="N10841" s="124"/>
      <c r="O10841" s="124"/>
      <c r="P10841" s="124"/>
      <c r="Q10841" s="124"/>
      <c r="R10841" s="124"/>
      <c r="S10841" s="124"/>
    </row>
    <row r="10842" spans="13:19" x14ac:dyDescent="0.25">
      <c r="M10842" s="8"/>
      <c r="N10842" s="124"/>
      <c r="O10842" s="124"/>
      <c r="P10842" s="124"/>
      <c r="Q10842" s="124"/>
      <c r="R10842" s="124"/>
      <c r="S10842" s="124"/>
    </row>
    <row r="10843" spans="13:19" x14ac:dyDescent="0.25">
      <c r="M10843" s="8"/>
      <c r="N10843" s="124"/>
      <c r="O10843" s="124"/>
      <c r="P10843" s="124"/>
      <c r="Q10843" s="124"/>
      <c r="R10843" s="124"/>
      <c r="S10843" s="124"/>
    </row>
    <row r="10844" spans="13:19" x14ac:dyDescent="0.25">
      <c r="M10844" s="8"/>
      <c r="N10844" s="124"/>
      <c r="O10844" s="124"/>
      <c r="P10844" s="124"/>
      <c r="Q10844" s="124"/>
      <c r="R10844" s="124"/>
      <c r="S10844" s="124"/>
    </row>
    <row r="10845" spans="13:19" x14ac:dyDescent="0.25">
      <c r="M10845" s="8"/>
      <c r="N10845" s="124"/>
      <c r="O10845" s="124"/>
      <c r="P10845" s="124"/>
      <c r="Q10845" s="124"/>
      <c r="R10845" s="124"/>
      <c r="S10845" s="124"/>
    </row>
    <row r="10846" spans="13:19" x14ac:dyDescent="0.25">
      <c r="M10846" s="8"/>
      <c r="N10846" s="124"/>
      <c r="O10846" s="124"/>
      <c r="P10846" s="124"/>
      <c r="Q10846" s="124"/>
      <c r="R10846" s="124"/>
      <c r="S10846" s="124"/>
    </row>
    <row r="10847" spans="13:19" x14ac:dyDescent="0.25">
      <c r="M10847" s="8"/>
      <c r="N10847" s="124"/>
      <c r="O10847" s="124"/>
      <c r="P10847" s="124"/>
      <c r="Q10847" s="124"/>
      <c r="R10847" s="124"/>
      <c r="S10847" s="124"/>
    </row>
    <row r="10848" spans="13:19" x14ac:dyDescent="0.25">
      <c r="M10848" s="8"/>
      <c r="N10848" s="124"/>
      <c r="O10848" s="124"/>
      <c r="P10848" s="124"/>
      <c r="Q10848" s="124"/>
      <c r="R10848" s="124"/>
      <c r="S10848" s="124"/>
    </row>
    <row r="10849" spans="13:19" x14ac:dyDescent="0.25">
      <c r="M10849" s="8"/>
      <c r="N10849" s="124"/>
      <c r="O10849" s="124"/>
      <c r="P10849" s="124"/>
      <c r="Q10849" s="124"/>
      <c r="R10849" s="124"/>
      <c r="S10849" s="124"/>
    </row>
    <row r="10850" spans="13:19" x14ac:dyDescent="0.25">
      <c r="M10850" s="8"/>
      <c r="N10850" s="124"/>
      <c r="O10850" s="124"/>
      <c r="P10850" s="124"/>
      <c r="Q10850" s="124"/>
      <c r="R10850" s="124"/>
      <c r="S10850" s="124"/>
    </row>
    <row r="10851" spans="13:19" x14ac:dyDescent="0.25">
      <c r="M10851" s="8"/>
      <c r="N10851" s="124"/>
      <c r="O10851" s="124"/>
      <c r="P10851" s="124"/>
      <c r="Q10851" s="124"/>
      <c r="R10851" s="124"/>
      <c r="S10851" s="124"/>
    </row>
    <row r="10852" spans="13:19" x14ac:dyDescent="0.25">
      <c r="M10852" s="8"/>
      <c r="N10852" s="124"/>
      <c r="O10852" s="124"/>
      <c r="P10852" s="124"/>
      <c r="Q10852" s="124"/>
      <c r="R10852" s="124"/>
      <c r="S10852" s="124"/>
    </row>
    <row r="10853" spans="13:19" x14ac:dyDescent="0.25">
      <c r="M10853" s="8"/>
      <c r="N10853" s="124"/>
      <c r="O10853" s="124"/>
      <c r="P10853" s="124"/>
      <c r="Q10853" s="124"/>
      <c r="R10853" s="124"/>
      <c r="S10853" s="124"/>
    </row>
    <row r="10854" spans="13:19" x14ac:dyDescent="0.25">
      <c r="M10854" s="8"/>
      <c r="N10854" s="124"/>
      <c r="O10854" s="124"/>
      <c r="P10854" s="124"/>
      <c r="Q10854" s="124"/>
      <c r="R10854" s="124"/>
      <c r="S10854" s="124"/>
    </row>
    <row r="10855" spans="13:19" x14ac:dyDescent="0.25">
      <c r="M10855" s="8"/>
      <c r="N10855" s="124"/>
      <c r="O10855" s="124"/>
      <c r="P10855" s="124"/>
      <c r="Q10855" s="124"/>
      <c r="R10855" s="124"/>
      <c r="S10855" s="124"/>
    </row>
    <row r="10856" spans="13:19" x14ac:dyDescent="0.25">
      <c r="M10856" s="8"/>
      <c r="N10856" s="124"/>
      <c r="O10856" s="124"/>
      <c r="P10856" s="124"/>
      <c r="Q10856" s="124"/>
      <c r="R10856" s="124"/>
      <c r="S10856" s="124"/>
    </row>
    <row r="10857" spans="13:19" x14ac:dyDescent="0.25">
      <c r="M10857" s="8"/>
      <c r="N10857" s="124"/>
      <c r="O10857" s="124"/>
      <c r="P10857" s="124"/>
      <c r="Q10857" s="124"/>
      <c r="R10857" s="124"/>
      <c r="S10857" s="124"/>
    </row>
    <row r="10858" spans="13:19" x14ac:dyDescent="0.25">
      <c r="M10858" s="8"/>
      <c r="N10858" s="124"/>
      <c r="O10858" s="124"/>
      <c r="P10858" s="124"/>
      <c r="Q10858" s="124"/>
      <c r="R10858" s="124"/>
      <c r="S10858" s="124"/>
    </row>
    <row r="10859" spans="13:19" x14ac:dyDescent="0.25">
      <c r="M10859" s="8"/>
      <c r="N10859" s="124"/>
      <c r="O10859" s="124"/>
      <c r="P10859" s="124"/>
      <c r="Q10859" s="124"/>
      <c r="R10859" s="124"/>
      <c r="S10859" s="124"/>
    </row>
    <row r="10860" spans="13:19" x14ac:dyDescent="0.25">
      <c r="M10860" s="8"/>
      <c r="N10860" s="124"/>
      <c r="O10860" s="124"/>
      <c r="P10860" s="124"/>
      <c r="Q10860" s="124"/>
      <c r="R10860" s="124"/>
      <c r="S10860" s="124"/>
    </row>
    <row r="10861" spans="13:19" x14ac:dyDescent="0.25">
      <c r="M10861" s="8"/>
      <c r="N10861" s="124"/>
      <c r="O10861" s="124"/>
      <c r="P10861" s="124"/>
      <c r="Q10861" s="124"/>
      <c r="R10861" s="124"/>
      <c r="S10861" s="124"/>
    </row>
    <row r="10862" spans="13:19" x14ac:dyDescent="0.25">
      <c r="M10862" s="8"/>
      <c r="N10862" s="124"/>
      <c r="O10862" s="124"/>
      <c r="P10862" s="124"/>
      <c r="Q10862" s="124"/>
      <c r="R10862" s="124"/>
      <c r="S10862" s="124"/>
    </row>
    <row r="10863" spans="13:19" x14ac:dyDescent="0.25">
      <c r="M10863" s="8"/>
      <c r="N10863" s="124"/>
      <c r="O10863" s="124"/>
      <c r="P10863" s="124"/>
      <c r="Q10863" s="124"/>
      <c r="R10863" s="124"/>
      <c r="S10863" s="124"/>
    </row>
    <row r="10864" spans="13:19" x14ac:dyDescent="0.25">
      <c r="M10864" s="8"/>
      <c r="N10864" s="124"/>
      <c r="O10864" s="124"/>
      <c r="P10864" s="124"/>
      <c r="Q10864" s="124"/>
      <c r="R10864" s="124"/>
      <c r="S10864" s="124"/>
    </row>
    <row r="10865" spans="13:19" x14ac:dyDescent="0.25">
      <c r="M10865" s="8"/>
      <c r="N10865" s="124"/>
      <c r="O10865" s="124"/>
      <c r="P10865" s="124"/>
      <c r="Q10865" s="124"/>
      <c r="R10865" s="124"/>
      <c r="S10865" s="124"/>
    </row>
    <row r="10866" spans="13:19" x14ac:dyDescent="0.25">
      <c r="M10866" s="8"/>
      <c r="N10866" s="124"/>
      <c r="O10866" s="124"/>
      <c r="P10866" s="124"/>
      <c r="Q10866" s="124"/>
      <c r="R10866" s="124"/>
      <c r="S10866" s="124"/>
    </row>
    <row r="10867" spans="13:19" x14ac:dyDescent="0.25">
      <c r="M10867" s="8"/>
      <c r="N10867" s="124"/>
      <c r="O10867" s="124"/>
      <c r="P10867" s="124"/>
      <c r="Q10867" s="124"/>
      <c r="R10867" s="124"/>
      <c r="S10867" s="124"/>
    </row>
    <row r="10868" spans="13:19" x14ac:dyDescent="0.25">
      <c r="M10868" s="8"/>
      <c r="N10868" s="124"/>
      <c r="O10868" s="124"/>
      <c r="P10868" s="124"/>
      <c r="Q10868" s="124"/>
      <c r="R10868" s="124"/>
      <c r="S10868" s="124"/>
    </row>
    <row r="10869" spans="13:19" x14ac:dyDescent="0.25">
      <c r="M10869" s="8"/>
      <c r="N10869" s="124"/>
      <c r="O10869" s="124"/>
      <c r="P10869" s="124"/>
      <c r="Q10869" s="124"/>
      <c r="R10869" s="124"/>
      <c r="S10869" s="124"/>
    </row>
    <row r="10870" spans="13:19" x14ac:dyDescent="0.25">
      <c r="M10870" s="8"/>
      <c r="N10870" s="124"/>
      <c r="O10870" s="124"/>
      <c r="P10870" s="124"/>
      <c r="Q10870" s="124"/>
      <c r="R10870" s="124"/>
      <c r="S10870" s="124"/>
    </row>
    <row r="10871" spans="13:19" x14ac:dyDescent="0.25">
      <c r="M10871" s="8"/>
      <c r="N10871" s="124"/>
      <c r="O10871" s="124"/>
      <c r="P10871" s="124"/>
      <c r="Q10871" s="124"/>
      <c r="R10871" s="124"/>
      <c r="S10871" s="124"/>
    </row>
    <row r="10872" spans="13:19" x14ac:dyDescent="0.25">
      <c r="M10872" s="8"/>
      <c r="N10872" s="124"/>
      <c r="O10872" s="124"/>
      <c r="P10872" s="124"/>
      <c r="Q10872" s="124"/>
      <c r="R10872" s="124"/>
      <c r="S10872" s="124"/>
    </row>
    <row r="10873" spans="13:19" x14ac:dyDescent="0.25">
      <c r="M10873" s="8"/>
      <c r="N10873" s="124"/>
      <c r="O10873" s="124"/>
      <c r="P10873" s="124"/>
      <c r="Q10873" s="124"/>
      <c r="R10873" s="124"/>
      <c r="S10873" s="124"/>
    </row>
    <row r="10874" spans="13:19" x14ac:dyDescent="0.25">
      <c r="M10874" s="8"/>
      <c r="N10874" s="124"/>
      <c r="O10874" s="124"/>
      <c r="P10874" s="124"/>
      <c r="Q10874" s="124"/>
      <c r="R10874" s="124"/>
      <c r="S10874" s="124"/>
    </row>
    <row r="10875" spans="13:19" x14ac:dyDescent="0.25">
      <c r="M10875" s="8"/>
      <c r="N10875" s="124"/>
      <c r="O10875" s="124"/>
      <c r="P10875" s="124"/>
      <c r="Q10875" s="124"/>
      <c r="R10875" s="124"/>
      <c r="S10875" s="124"/>
    </row>
    <row r="10876" spans="13:19" x14ac:dyDescent="0.25">
      <c r="M10876" s="8"/>
      <c r="N10876" s="124"/>
      <c r="O10876" s="124"/>
      <c r="P10876" s="124"/>
      <c r="Q10876" s="124"/>
      <c r="R10876" s="124"/>
      <c r="S10876" s="124"/>
    </row>
    <row r="10877" spans="13:19" x14ac:dyDescent="0.25">
      <c r="M10877" s="8"/>
      <c r="N10877" s="124"/>
      <c r="O10877" s="124"/>
      <c r="P10877" s="124"/>
      <c r="Q10877" s="124"/>
      <c r="R10877" s="124"/>
      <c r="S10877" s="124"/>
    </row>
    <row r="10878" spans="13:19" x14ac:dyDescent="0.25">
      <c r="M10878" s="8"/>
      <c r="N10878" s="124"/>
      <c r="O10878" s="124"/>
      <c r="P10878" s="124"/>
      <c r="Q10878" s="124"/>
      <c r="R10878" s="124"/>
      <c r="S10878" s="124"/>
    </row>
    <row r="10879" spans="13:19" x14ac:dyDescent="0.25">
      <c r="M10879" s="8"/>
      <c r="N10879" s="124"/>
      <c r="O10879" s="124"/>
      <c r="P10879" s="124"/>
      <c r="Q10879" s="124"/>
      <c r="R10879" s="124"/>
      <c r="S10879" s="124"/>
    </row>
    <row r="10880" spans="13:19" x14ac:dyDescent="0.25">
      <c r="M10880" s="8"/>
      <c r="N10880" s="124"/>
      <c r="O10880" s="124"/>
      <c r="P10880" s="124"/>
      <c r="Q10880" s="124"/>
      <c r="R10880" s="124"/>
      <c r="S10880" s="124"/>
    </row>
    <row r="10881" spans="13:19" x14ac:dyDescent="0.25">
      <c r="M10881" s="8"/>
      <c r="N10881" s="124"/>
      <c r="O10881" s="124"/>
      <c r="P10881" s="124"/>
      <c r="Q10881" s="124"/>
      <c r="R10881" s="124"/>
      <c r="S10881" s="124"/>
    </row>
    <row r="10882" spans="13:19" x14ac:dyDescent="0.25">
      <c r="M10882" s="8"/>
      <c r="N10882" s="124"/>
      <c r="O10882" s="124"/>
      <c r="P10882" s="124"/>
      <c r="Q10882" s="124"/>
      <c r="R10882" s="124"/>
      <c r="S10882" s="124"/>
    </row>
    <row r="10883" spans="13:19" x14ac:dyDescent="0.25">
      <c r="M10883" s="8"/>
      <c r="N10883" s="124"/>
      <c r="O10883" s="124"/>
      <c r="P10883" s="124"/>
      <c r="Q10883" s="124"/>
      <c r="R10883" s="124"/>
      <c r="S10883" s="124"/>
    </row>
    <row r="10884" spans="13:19" x14ac:dyDescent="0.25">
      <c r="M10884" s="8"/>
      <c r="N10884" s="124"/>
      <c r="O10884" s="124"/>
      <c r="P10884" s="124"/>
      <c r="Q10884" s="124"/>
      <c r="R10884" s="124"/>
      <c r="S10884" s="124"/>
    </row>
    <row r="10885" spans="13:19" x14ac:dyDescent="0.25">
      <c r="M10885" s="8"/>
      <c r="N10885" s="124"/>
      <c r="O10885" s="124"/>
      <c r="P10885" s="124"/>
      <c r="Q10885" s="124"/>
      <c r="R10885" s="124"/>
      <c r="S10885" s="124"/>
    </row>
    <row r="10886" spans="13:19" x14ac:dyDescent="0.25">
      <c r="M10886" s="8"/>
      <c r="N10886" s="124"/>
      <c r="O10886" s="124"/>
      <c r="P10886" s="124"/>
      <c r="Q10886" s="124"/>
      <c r="R10886" s="124"/>
      <c r="S10886" s="124"/>
    </row>
    <row r="10887" spans="13:19" x14ac:dyDescent="0.25">
      <c r="M10887" s="8"/>
      <c r="N10887" s="124"/>
      <c r="O10887" s="124"/>
      <c r="P10887" s="124"/>
      <c r="Q10887" s="124"/>
      <c r="R10887" s="124"/>
      <c r="S10887" s="124"/>
    </row>
    <row r="10888" spans="13:19" x14ac:dyDescent="0.25">
      <c r="M10888" s="8"/>
      <c r="N10888" s="124"/>
      <c r="O10888" s="124"/>
      <c r="P10888" s="124"/>
      <c r="Q10888" s="124"/>
      <c r="R10888" s="124"/>
      <c r="S10888" s="124"/>
    </row>
    <row r="10889" spans="13:19" x14ac:dyDescent="0.25">
      <c r="M10889" s="8"/>
      <c r="N10889" s="124"/>
      <c r="O10889" s="124"/>
      <c r="P10889" s="124"/>
      <c r="Q10889" s="124"/>
      <c r="R10889" s="124"/>
      <c r="S10889" s="124"/>
    </row>
    <row r="10890" spans="13:19" x14ac:dyDescent="0.25">
      <c r="M10890" s="8"/>
      <c r="N10890" s="124"/>
      <c r="O10890" s="124"/>
      <c r="P10890" s="124"/>
      <c r="Q10890" s="124"/>
      <c r="R10890" s="124"/>
      <c r="S10890" s="124"/>
    </row>
    <row r="10891" spans="13:19" x14ac:dyDescent="0.25">
      <c r="M10891" s="8"/>
      <c r="N10891" s="124"/>
      <c r="O10891" s="124"/>
      <c r="P10891" s="124"/>
      <c r="Q10891" s="124"/>
      <c r="R10891" s="124"/>
      <c r="S10891" s="124"/>
    </row>
    <row r="10892" spans="13:19" x14ac:dyDescent="0.25">
      <c r="M10892" s="8"/>
      <c r="N10892" s="124"/>
      <c r="O10892" s="124"/>
      <c r="P10892" s="124"/>
      <c r="Q10892" s="124"/>
      <c r="R10892" s="124"/>
      <c r="S10892" s="124"/>
    </row>
    <row r="10893" spans="13:19" x14ac:dyDescent="0.25">
      <c r="M10893" s="8"/>
      <c r="N10893" s="124"/>
      <c r="O10893" s="124"/>
      <c r="P10893" s="124"/>
      <c r="Q10893" s="124"/>
      <c r="R10893" s="124"/>
      <c r="S10893" s="124"/>
    </row>
    <row r="10894" spans="13:19" x14ac:dyDescent="0.25">
      <c r="M10894" s="8"/>
      <c r="N10894" s="124"/>
      <c r="O10894" s="124"/>
      <c r="P10894" s="124"/>
      <c r="Q10894" s="124"/>
      <c r="R10894" s="124"/>
      <c r="S10894" s="124"/>
    </row>
    <row r="10895" spans="13:19" x14ac:dyDescent="0.25">
      <c r="M10895" s="8"/>
      <c r="N10895" s="124"/>
      <c r="O10895" s="124"/>
      <c r="P10895" s="124"/>
      <c r="Q10895" s="124"/>
      <c r="R10895" s="124"/>
      <c r="S10895" s="124"/>
    </row>
    <row r="10896" spans="13:19" x14ac:dyDescent="0.25">
      <c r="M10896" s="8"/>
      <c r="N10896" s="124"/>
      <c r="O10896" s="124"/>
      <c r="P10896" s="124"/>
      <c r="Q10896" s="124"/>
      <c r="R10896" s="124"/>
      <c r="S10896" s="124"/>
    </row>
    <row r="10897" spans="13:19" x14ac:dyDescent="0.25">
      <c r="M10897" s="8"/>
      <c r="N10897" s="124"/>
      <c r="O10897" s="124"/>
      <c r="P10897" s="124"/>
      <c r="Q10897" s="124"/>
      <c r="R10897" s="124"/>
      <c r="S10897" s="124"/>
    </row>
    <row r="10898" spans="13:19" x14ac:dyDescent="0.25">
      <c r="M10898" s="8"/>
      <c r="N10898" s="124"/>
      <c r="O10898" s="124"/>
      <c r="P10898" s="124"/>
      <c r="Q10898" s="124"/>
      <c r="R10898" s="124"/>
      <c r="S10898" s="124"/>
    </row>
    <row r="10899" spans="13:19" x14ac:dyDescent="0.25">
      <c r="M10899" s="8"/>
      <c r="N10899" s="124"/>
      <c r="O10899" s="124"/>
      <c r="P10899" s="124"/>
      <c r="Q10899" s="124"/>
      <c r="R10899" s="124"/>
      <c r="S10899" s="124"/>
    </row>
    <row r="10900" spans="13:19" x14ac:dyDescent="0.25">
      <c r="M10900" s="8"/>
      <c r="N10900" s="124"/>
      <c r="O10900" s="124"/>
      <c r="P10900" s="124"/>
      <c r="Q10900" s="124"/>
      <c r="R10900" s="124"/>
      <c r="S10900" s="124"/>
    </row>
    <row r="10901" spans="13:19" x14ac:dyDescent="0.25">
      <c r="M10901" s="8"/>
      <c r="N10901" s="124"/>
      <c r="O10901" s="124"/>
      <c r="P10901" s="124"/>
      <c r="Q10901" s="124"/>
      <c r="R10901" s="124"/>
      <c r="S10901" s="124"/>
    </row>
    <row r="10902" spans="13:19" x14ac:dyDescent="0.25">
      <c r="M10902" s="8"/>
      <c r="N10902" s="124"/>
      <c r="O10902" s="124"/>
      <c r="P10902" s="124"/>
      <c r="Q10902" s="124"/>
      <c r="R10902" s="124"/>
      <c r="S10902" s="124"/>
    </row>
    <row r="10903" spans="13:19" x14ac:dyDescent="0.25">
      <c r="M10903" s="8"/>
      <c r="N10903" s="124"/>
      <c r="O10903" s="124"/>
      <c r="P10903" s="124"/>
      <c r="Q10903" s="124"/>
      <c r="R10903" s="124"/>
      <c r="S10903" s="124"/>
    </row>
    <row r="10904" spans="13:19" x14ac:dyDescent="0.25">
      <c r="M10904" s="8"/>
      <c r="N10904" s="124"/>
      <c r="O10904" s="124"/>
      <c r="P10904" s="124"/>
      <c r="Q10904" s="124"/>
      <c r="R10904" s="124"/>
      <c r="S10904" s="124"/>
    </row>
    <row r="10905" spans="13:19" x14ac:dyDescent="0.25">
      <c r="M10905" s="8"/>
      <c r="N10905" s="124"/>
      <c r="O10905" s="124"/>
      <c r="P10905" s="124"/>
      <c r="Q10905" s="124"/>
      <c r="R10905" s="124"/>
      <c r="S10905" s="124"/>
    </row>
    <row r="10906" spans="13:19" x14ac:dyDescent="0.25">
      <c r="M10906" s="8"/>
      <c r="N10906" s="124"/>
      <c r="O10906" s="124"/>
      <c r="P10906" s="124"/>
      <c r="Q10906" s="124"/>
      <c r="R10906" s="124"/>
      <c r="S10906" s="124"/>
    </row>
    <row r="10907" spans="13:19" x14ac:dyDescent="0.25">
      <c r="M10907" s="8"/>
      <c r="N10907" s="124"/>
      <c r="O10907" s="124"/>
      <c r="P10907" s="124"/>
      <c r="Q10907" s="124"/>
      <c r="R10907" s="124"/>
      <c r="S10907" s="124"/>
    </row>
    <row r="10908" spans="13:19" x14ac:dyDescent="0.25">
      <c r="M10908" s="8"/>
      <c r="N10908" s="124"/>
      <c r="O10908" s="124"/>
      <c r="P10908" s="124"/>
      <c r="Q10908" s="124"/>
      <c r="R10908" s="124"/>
      <c r="S10908" s="124"/>
    </row>
    <row r="10909" spans="13:19" x14ac:dyDescent="0.25">
      <c r="M10909" s="8"/>
      <c r="N10909" s="124"/>
      <c r="O10909" s="124"/>
      <c r="P10909" s="124"/>
      <c r="Q10909" s="124"/>
      <c r="R10909" s="124"/>
      <c r="S10909" s="124"/>
    </row>
    <row r="10910" spans="13:19" x14ac:dyDescent="0.25">
      <c r="M10910" s="8"/>
      <c r="N10910" s="124"/>
      <c r="O10910" s="124"/>
      <c r="P10910" s="124"/>
      <c r="Q10910" s="124"/>
      <c r="R10910" s="124"/>
      <c r="S10910" s="124"/>
    </row>
    <row r="10911" spans="13:19" x14ac:dyDescent="0.25">
      <c r="M10911" s="8"/>
      <c r="N10911" s="124"/>
      <c r="O10911" s="124"/>
      <c r="P10911" s="124"/>
      <c r="Q10911" s="124"/>
      <c r="R10911" s="124"/>
      <c r="S10911" s="124"/>
    </row>
    <row r="10912" spans="13:19" x14ac:dyDescent="0.25">
      <c r="M10912" s="8"/>
      <c r="N10912" s="124"/>
      <c r="O10912" s="124"/>
      <c r="P10912" s="124"/>
      <c r="Q10912" s="124"/>
      <c r="R10912" s="124"/>
      <c r="S10912" s="124"/>
    </row>
    <row r="10913" spans="13:19" x14ac:dyDescent="0.25">
      <c r="M10913" s="8"/>
      <c r="N10913" s="124"/>
      <c r="O10913" s="124"/>
      <c r="P10913" s="124"/>
      <c r="Q10913" s="124"/>
      <c r="R10913" s="124"/>
      <c r="S10913" s="124"/>
    </row>
    <row r="10914" spans="13:19" x14ac:dyDescent="0.25">
      <c r="M10914" s="8"/>
      <c r="N10914" s="124"/>
      <c r="O10914" s="124"/>
      <c r="P10914" s="124"/>
      <c r="Q10914" s="124"/>
      <c r="R10914" s="124"/>
      <c r="S10914" s="124"/>
    </row>
    <row r="10915" spans="13:19" x14ac:dyDescent="0.25">
      <c r="M10915" s="8"/>
      <c r="N10915" s="124"/>
      <c r="O10915" s="124"/>
      <c r="P10915" s="124"/>
      <c r="Q10915" s="124"/>
      <c r="R10915" s="124"/>
      <c r="S10915" s="124"/>
    </row>
    <row r="10916" spans="13:19" x14ac:dyDescent="0.25">
      <c r="M10916" s="8"/>
      <c r="N10916" s="124"/>
      <c r="O10916" s="124"/>
      <c r="P10916" s="124"/>
      <c r="Q10916" s="124"/>
      <c r="R10916" s="124"/>
      <c r="S10916" s="124"/>
    </row>
    <row r="10917" spans="13:19" x14ac:dyDescent="0.25">
      <c r="M10917" s="8"/>
      <c r="N10917" s="124"/>
      <c r="O10917" s="124"/>
      <c r="P10917" s="124"/>
      <c r="Q10917" s="124"/>
      <c r="R10917" s="124"/>
      <c r="S10917" s="124"/>
    </row>
    <row r="10918" spans="13:19" x14ac:dyDescent="0.25">
      <c r="M10918" s="8"/>
      <c r="N10918" s="124"/>
      <c r="O10918" s="124"/>
      <c r="P10918" s="124"/>
      <c r="Q10918" s="124"/>
      <c r="R10918" s="124"/>
      <c r="S10918" s="124"/>
    </row>
    <row r="10919" spans="13:19" x14ac:dyDescent="0.25">
      <c r="M10919" s="8"/>
      <c r="N10919" s="124"/>
      <c r="O10919" s="124"/>
      <c r="P10919" s="124"/>
      <c r="Q10919" s="124"/>
      <c r="R10919" s="124"/>
      <c r="S10919" s="124"/>
    </row>
    <row r="10920" spans="13:19" x14ac:dyDescent="0.25">
      <c r="M10920" s="8"/>
      <c r="N10920" s="124"/>
      <c r="O10920" s="124"/>
      <c r="P10920" s="124"/>
      <c r="Q10920" s="124"/>
      <c r="R10920" s="124"/>
      <c r="S10920" s="124"/>
    </row>
    <row r="10921" spans="13:19" x14ac:dyDescent="0.25">
      <c r="M10921" s="8"/>
      <c r="N10921" s="124"/>
      <c r="O10921" s="124"/>
      <c r="P10921" s="124"/>
      <c r="Q10921" s="124"/>
      <c r="R10921" s="124"/>
      <c r="S10921" s="124"/>
    </row>
    <row r="10922" spans="13:19" x14ac:dyDescent="0.25">
      <c r="M10922" s="8"/>
      <c r="N10922" s="124"/>
      <c r="O10922" s="124"/>
      <c r="P10922" s="124"/>
      <c r="Q10922" s="124"/>
      <c r="R10922" s="124"/>
      <c r="S10922" s="124"/>
    </row>
    <row r="10923" spans="13:19" x14ac:dyDescent="0.25">
      <c r="M10923" s="8"/>
      <c r="N10923" s="124"/>
      <c r="O10923" s="124"/>
      <c r="P10923" s="124"/>
      <c r="Q10923" s="124"/>
      <c r="R10923" s="124"/>
      <c r="S10923" s="124"/>
    </row>
    <row r="10924" spans="13:19" x14ac:dyDescent="0.25">
      <c r="M10924" s="8"/>
      <c r="N10924" s="124"/>
      <c r="O10924" s="124"/>
      <c r="P10924" s="124"/>
      <c r="Q10924" s="124"/>
      <c r="R10924" s="124"/>
      <c r="S10924" s="124"/>
    </row>
    <row r="10925" spans="13:19" x14ac:dyDescent="0.25">
      <c r="M10925" s="8"/>
      <c r="N10925" s="124"/>
      <c r="O10925" s="124"/>
      <c r="P10925" s="124"/>
      <c r="Q10925" s="124"/>
      <c r="R10925" s="124"/>
      <c r="S10925" s="124"/>
    </row>
    <row r="10926" spans="13:19" x14ac:dyDescent="0.25">
      <c r="M10926" s="8"/>
      <c r="N10926" s="124"/>
      <c r="O10926" s="124"/>
      <c r="P10926" s="124"/>
      <c r="Q10926" s="124"/>
      <c r="R10926" s="124"/>
      <c r="S10926" s="124"/>
    </row>
    <row r="10927" spans="13:19" x14ac:dyDescent="0.25">
      <c r="M10927" s="8"/>
      <c r="N10927" s="124"/>
      <c r="O10927" s="124"/>
      <c r="P10927" s="124"/>
      <c r="Q10927" s="124"/>
      <c r="R10927" s="124"/>
      <c r="S10927" s="124"/>
    </row>
    <row r="10928" spans="13:19" x14ac:dyDescent="0.25">
      <c r="M10928" s="8"/>
      <c r="N10928" s="124"/>
      <c r="O10928" s="124"/>
      <c r="P10928" s="124"/>
      <c r="Q10928" s="124"/>
      <c r="R10928" s="124"/>
      <c r="S10928" s="124"/>
    </row>
    <row r="10929" spans="13:19" x14ac:dyDescent="0.25">
      <c r="M10929" s="8"/>
      <c r="N10929" s="124"/>
      <c r="O10929" s="124"/>
      <c r="P10929" s="124"/>
      <c r="Q10929" s="124"/>
      <c r="R10929" s="124"/>
      <c r="S10929" s="124"/>
    </row>
    <row r="10930" spans="13:19" x14ac:dyDescent="0.25">
      <c r="M10930" s="8"/>
      <c r="N10930" s="124"/>
      <c r="O10930" s="124"/>
      <c r="P10930" s="124"/>
      <c r="Q10930" s="124"/>
      <c r="R10930" s="124"/>
      <c r="S10930" s="124"/>
    </row>
    <row r="10931" spans="13:19" x14ac:dyDescent="0.25">
      <c r="M10931" s="8"/>
      <c r="N10931" s="124"/>
      <c r="O10931" s="124"/>
      <c r="P10931" s="124"/>
      <c r="Q10931" s="124"/>
      <c r="R10931" s="124"/>
      <c r="S10931" s="124"/>
    </row>
    <row r="10932" spans="13:19" x14ac:dyDescent="0.25">
      <c r="M10932" s="8"/>
      <c r="N10932" s="124"/>
      <c r="O10932" s="124"/>
      <c r="P10932" s="124"/>
      <c r="Q10932" s="124"/>
      <c r="R10932" s="124"/>
      <c r="S10932" s="124"/>
    </row>
    <row r="10933" spans="13:19" x14ac:dyDescent="0.25">
      <c r="M10933" s="8"/>
      <c r="N10933" s="124"/>
      <c r="O10933" s="124"/>
      <c r="P10933" s="124"/>
      <c r="Q10933" s="124"/>
      <c r="R10933" s="124"/>
      <c r="S10933" s="124"/>
    </row>
    <row r="10934" spans="13:19" x14ac:dyDescent="0.25">
      <c r="M10934" s="8"/>
      <c r="N10934" s="124"/>
      <c r="O10934" s="124"/>
      <c r="P10934" s="124"/>
      <c r="Q10934" s="124"/>
      <c r="R10934" s="124"/>
      <c r="S10934" s="124"/>
    </row>
    <row r="10935" spans="13:19" x14ac:dyDescent="0.25">
      <c r="M10935" s="8"/>
      <c r="N10935" s="124"/>
      <c r="O10935" s="124"/>
      <c r="P10935" s="124"/>
      <c r="Q10935" s="124"/>
      <c r="R10935" s="124"/>
      <c r="S10935" s="124"/>
    </row>
    <row r="10936" spans="13:19" x14ac:dyDescent="0.25">
      <c r="M10936" s="8"/>
      <c r="N10936" s="124"/>
      <c r="O10936" s="124"/>
      <c r="P10936" s="124"/>
      <c r="Q10936" s="124"/>
      <c r="R10936" s="124"/>
      <c r="S10936" s="124"/>
    </row>
    <row r="10937" spans="13:19" x14ac:dyDescent="0.25">
      <c r="M10937" s="8"/>
      <c r="N10937" s="124"/>
      <c r="O10937" s="124"/>
      <c r="P10937" s="124"/>
      <c r="Q10937" s="124"/>
      <c r="R10937" s="124"/>
      <c r="S10937" s="124"/>
    </row>
    <row r="10938" spans="13:19" x14ac:dyDescent="0.25">
      <c r="M10938" s="8"/>
      <c r="N10938" s="124"/>
      <c r="O10938" s="124"/>
      <c r="P10938" s="124"/>
      <c r="Q10938" s="124"/>
      <c r="R10938" s="124"/>
      <c r="S10938" s="124"/>
    </row>
    <row r="10939" spans="13:19" x14ac:dyDescent="0.25">
      <c r="M10939" s="8"/>
      <c r="N10939" s="124"/>
      <c r="O10939" s="124"/>
      <c r="P10939" s="124"/>
      <c r="Q10939" s="124"/>
      <c r="R10939" s="124"/>
      <c r="S10939" s="124"/>
    </row>
    <row r="10940" spans="13:19" x14ac:dyDescent="0.25">
      <c r="M10940" s="8"/>
      <c r="N10940" s="124"/>
      <c r="O10940" s="124"/>
      <c r="P10940" s="124"/>
      <c r="Q10940" s="124"/>
      <c r="R10940" s="124"/>
      <c r="S10940" s="124"/>
    </row>
    <row r="10941" spans="13:19" x14ac:dyDescent="0.25">
      <c r="M10941" s="8"/>
      <c r="N10941" s="124"/>
      <c r="O10941" s="124"/>
      <c r="P10941" s="124"/>
      <c r="Q10941" s="124"/>
      <c r="R10941" s="124"/>
      <c r="S10941" s="124"/>
    </row>
    <row r="10942" spans="13:19" x14ac:dyDescent="0.25">
      <c r="M10942" s="8"/>
      <c r="N10942" s="124"/>
      <c r="O10942" s="124"/>
      <c r="P10942" s="124"/>
      <c r="Q10942" s="124"/>
      <c r="R10942" s="124"/>
      <c r="S10942" s="124"/>
    </row>
    <row r="10943" spans="13:19" x14ac:dyDescent="0.25">
      <c r="M10943" s="8"/>
      <c r="N10943" s="124"/>
      <c r="O10943" s="124"/>
      <c r="P10943" s="124"/>
      <c r="Q10943" s="124"/>
      <c r="R10943" s="124"/>
      <c r="S10943" s="124"/>
    </row>
    <row r="10944" spans="13:19" x14ac:dyDescent="0.25">
      <c r="M10944" s="8"/>
      <c r="N10944" s="124"/>
      <c r="O10944" s="124"/>
      <c r="P10944" s="124"/>
      <c r="Q10944" s="124"/>
      <c r="R10944" s="124"/>
      <c r="S10944" s="124"/>
    </row>
    <row r="10945" spans="13:19" x14ac:dyDescent="0.25">
      <c r="M10945" s="8"/>
      <c r="N10945" s="124"/>
      <c r="O10945" s="124"/>
      <c r="P10945" s="124"/>
      <c r="Q10945" s="124"/>
      <c r="R10945" s="124"/>
      <c r="S10945" s="124"/>
    </row>
    <row r="10946" spans="13:19" x14ac:dyDescent="0.25">
      <c r="M10946" s="8"/>
      <c r="N10946" s="124"/>
      <c r="O10946" s="124"/>
      <c r="P10946" s="124"/>
      <c r="Q10946" s="124"/>
      <c r="R10946" s="124"/>
      <c r="S10946" s="124"/>
    </row>
    <row r="10947" spans="13:19" x14ac:dyDescent="0.25">
      <c r="M10947" s="8"/>
      <c r="N10947" s="124"/>
      <c r="O10947" s="124"/>
      <c r="P10947" s="124"/>
      <c r="Q10947" s="124"/>
      <c r="R10947" s="124"/>
      <c r="S10947" s="124"/>
    </row>
    <row r="10948" spans="13:19" x14ac:dyDescent="0.25">
      <c r="M10948" s="8"/>
      <c r="N10948" s="124"/>
      <c r="O10948" s="124"/>
      <c r="P10948" s="124"/>
      <c r="Q10948" s="124"/>
      <c r="R10948" s="124"/>
      <c r="S10948" s="124"/>
    </row>
    <row r="10949" spans="13:19" x14ac:dyDescent="0.25">
      <c r="M10949" s="8"/>
      <c r="N10949" s="124"/>
      <c r="O10949" s="124"/>
      <c r="P10949" s="124"/>
      <c r="Q10949" s="124"/>
      <c r="R10949" s="124"/>
      <c r="S10949" s="124"/>
    </row>
    <row r="10950" spans="13:19" x14ac:dyDescent="0.25">
      <c r="M10950" s="8"/>
      <c r="N10950" s="124"/>
      <c r="O10950" s="124"/>
      <c r="P10950" s="124"/>
      <c r="Q10950" s="124"/>
      <c r="R10950" s="124"/>
      <c r="S10950" s="124"/>
    </row>
    <row r="10951" spans="13:19" x14ac:dyDescent="0.25">
      <c r="M10951" s="8"/>
      <c r="N10951" s="124"/>
      <c r="O10951" s="124"/>
      <c r="P10951" s="124"/>
      <c r="Q10951" s="124"/>
      <c r="R10951" s="124"/>
      <c r="S10951" s="124"/>
    </row>
    <row r="10952" spans="13:19" x14ac:dyDescent="0.25">
      <c r="M10952" s="8"/>
      <c r="N10952" s="124"/>
      <c r="O10952" s="124"/>
      <c r="P10952" s="124"/>
      <c r="Q10952" s="124"/>
      <c r="R10952" s="124"/>
      <c r="S10952" s="124"/>
    </row>
    <row r="10953" spans="13:19" x14ac:dyDescent="0.25">
      <c r="M10953" s="8"/>
      <c r="N10953" s="124"/>
      <c r="O10953" s="124"/>
      <c r="P10953" s="124"/>
      <c r="Q10953" s="124"/>
      <c r="R10953" s="124"/>
      <c r="S10953" s="124"/>
    </row>
    <row r="10954" spans="13:19" x14ac:dyDescent="0.25">
      <c r="M10954" s="8"/>
      <c r="N10954" s="124"/>
      <c r="O10954" s="124"/>
      <c r="P10954" s="124"/>
      <c r="Q10954" s="124"/>
      <c r="R10954" s="124"/>
      <c r="S10954" s="124"/>
    </row>
    <row r="10955" spans="13:19" x14ac:dyDescent="0.25">
      <c r="M10955" s="8"/>
      <c r="N10955" s="124"/>
      <c r="O10955" s="124"/>
      <c r="P10955" s="124"/>
      <c r="Q10955" s="124"/>
      <c r="R10955" s="124"/>
      <c r="S10955" s="124"/>
    </row>
    <row r="10956" spans="13:19" x14ac:dyDescent="0.25">
      <c r="M10956" s="8"/>
      <c r="N10956" s="124"/>
      <c r="O10956" s="124"/>
      <c r="P10956" s="124"/>
      <c r="Q10956" s="124"/>
      <c r="R10956" s="124"/>
      <c r="S10956" s="124"/>
    </row>
    <row r="10957" spans="13:19" x14ac:dyDescent="0.25">
      <c r="M10957" s="8"/>
      <c r="N10957" s="124"/>
      <c r="O10957" s="124"/>
      <c r="P10957" s="124"/>
      <c r="Q10957" s="124"/>
      <c r="R10957" s="124"/>
      <c r="S10957" s="124"/>
    </row>
    <row r="10958" spans="13:19" x14ac:dyDescent="0.25">
      <c r="M10958" s="8"/>
      <c r="N10958" s="124"/>
      <c r="O10958" s="124"/>
      <c r="P10958" s="124"/>
      <c r="Q10958" s="124"/>
      <c r="R10958" s="124"/>
      <c r="S10958" s="124"/>
    </row>
    <row r="10959" spans="13:19" x14ac:dyDescent="0.25">
      <c r="M10959" s="8"/>
      <c r="N10959" s="124"/>
      <c r="O10959" s="124"/>
      <c r="P10959" s="124"/>
      <c r="Q10959" s="124"/>
      <c r="R10959" s="124"/>
      <c r="S10959" s="124"/>
    </row>
    <row r="10960" spans="13:19" x14ac:dyDescent="0.25">
      <c r="M10960" s="8"/>
      <c r="N10960" s="124"/>
      <c r="O10960" s="124"/>
      <c r="P10960" s="124"/>
      <c r="Q10960" s="124"/>
      <c r="R10960" s="124"/>
      <c r="S10960" s="124"/>
    </row>
    <row r="10961" spans="13:19" x14ac:dyDescent="0.25">
      <c r="M10961" s="8"/>
      <c r="N10961" s="124"/>
      <c r="O10961" s="124"/>
      <c r="P10961" s="124"/>
      <c r="Q10961" s="124"/>
      <c r="R10961" s="124"/>
      <c r="S10961" s="124"/>
    </row>
    <row r="10962" spans="13:19" x14ac:dyDescent="0.25">
      <c r="M10962" s="8"/>
      <c r="N10962" s="124"/>
      <c r="O10962" s="124"/>
      <c r="P10962" s="124"/>
      <c r="Q10962" s="124"/>
      <c r="R10962" s="124"/>
      <c r="S10962" s="124"/>
    </row>
    <row r="10963" spans="13:19" x14ac:dyDescent="0.25">
      <c r="M10963" s="8"/>
      <c r="N10963" s="124"/>
      <c r="O10963" s="124"/>
      <c r="P10963" s="124"/>
      <c r="Q10963" s="124"/>
      <c r="R10963" s="124"/>
      <c r="S10963" s="124"/>
    </row>
    <row r="10964" spans="13:19" x14ac:dyDescent="0.25">
      <c r="M10964" s="8"/>
      <c r="N10964" s="124"/>
      <c r="O10964" s="124"/>
      <c r="P10964" s="124"/>
      <c r="Q10964" s="124"/>
      <c r="R10964" s="124"/>
      <c r="S10964" s="124"/>
    </row>
    <row r="10965" spans="13:19" x14ac:dyDescent="0.25">
      <c r="M10965" s="8"/>
      <c r="N10965" s="124"/>
      <c r="O10965" s="124"/>
      <c r="P10965" s="124"/>
      <c r="Q10965" s="124"/>
      <c r="R10965" s="124"/>
      <c r="S10965" s="124"/>
    </row>
    <row r="10966" spans="13:19" x14ac:dyDescent="0.25">
      <c r="M10966" s="8"/>
      <c r="N10966" s="124"/>
      <c r="O10966" s="124"/>
      <c r="P10966" s="124"/>
      <c r="Q10966" s="124"/>
      <c r="R10966" s="124"/>
      <c r="S10966" s="124"/>
    </row>
    <row r="10967" spans="13:19" x14ac:dyDescent="0.25">
      <c r="M10967" s="8"/>
      <c r="N10967" s="124"/>
      <c r="O10967" s="124"/>
      <c r="P10967" s="124"/>
      <c r="Q10967" s="124"/>
      <c r="R10967" s="124"/>
      <c r="S10967" s="124"/>
    </row>
    <row r="10968" spans="13:19" x14ac:dyDescent="0.25">
      <c r="M10968" s="8"/>
      <c r="N10968" s="124"/>
      <c r="O10968" s="124"/>
      <c r="P10968" s="124"/>
      <c r="Q10968" s="124"/>
      <c r="R10968" s="124"/>
      <c r="S10968" s="124"/>
    </row>
    <row r="10969" spans="13:19" x14ac:dyDescent="0.25">
      <c r="M10969" s="8"/>
      <c r="N10969" s="124"/>
      <c r="O10969" s="124"/>
      <c r="P10969" s="124"/>
      <c r="Q10969" s="124"/>
      <c r="R10969" s="124"/>
      <c r="S10969" s="124"/>
    </row>
    <row r="10970" spans="13:19" x14ac:dyDescent="0.25">
      <c r="M10970" s="8"/>
      <c r="N10970" s="124"/>
      <c r="O10970" s="124"/>
      <c r="P10970" s="124"/>
      <c r="Q10970" s="124"/>
      <c r="R10970" s="124"/>
      <c r="S10970" s="124"/>
    </row>
    <row r="10971" spans="13:19" x14ac:dyDescent="0.25">
      <c r="M10971" s="8"/>
      <c r="N10971" s="124"/>
      <c r="O10971" s="124"/>
      <c r="P10971" s="124"/>
      <c r="Q10971" s="124"/>
      <c r="R10971" s="124"/>
      <c r="S10971" s="124"/>
    </row>
    <row r="10972" spans="13:19" x14ac:dyDescent="0.25">
      <c r="M10972" s="8"/>
      <c r="N10972" s="124"/>
      <c r="O10972" s="124"/>
      <c r="P10972" s="124"/>
      <c r="Q10972" s="124"/>
      <c r="R10972" s="124"/>
      <c r="S10972" s="124"/>
    </row>
    <row r="10973" spans="13:19" x14ac:dyDescent="0.25">
      <c r="M10973" s="8"/>
      <c r="N10973" s="124"/>
      <c r="O10973" s="124"/>
      <c r="P10973" s="124"/>
      <c r="Q10973" s="124"/>
      <c r="R10973" s="124"/>
      <c r="S10973" s="124"/>
    </row>
    <row r="10974" spans="13:19" x14ac:dyDescent="0.25">
      <c r="M10974" s="8"/>
      <c r="N10974" s="124"/>
      <c r="O10974" s="124"/>
      <c r="P10974" s="124"/>
      <c r="Q10974" s="124"/>
      <c r="R10974" s="124"/>
      <c r="S10974" s="124"/>
    </row>
    <row r="10975" spans="13:19" x14ac:dyDescent="0.25">
      <c r="M10975" s="8"/>
      <c r="N10975" s="124"/>
      <c r="O10975" s="124"/>
      <c r="P10975" s="124"/>
      <c r="Q10975" s="124"/>
      <c r="R10975" s="124"/>
      <c r="S10975" s="124"/>
    </row>
    <row r="10976" spans="13:19" x14ac:dyDescent="0.25">
      <c r="M10976" s="8"/>
      <c r="N10976" s="124"/>
      <c r="O10976" s="124"/>
      <c r="P10976" s="124"/>
      <c r="Q10976" s="124"/>
      <c r="R10976" s="124"/>
      <c r="S10976" s="124"/>
    </row>
    <row r="10977" spans="13:19" x14ac:dyDescent="0.25">
      <c r="M10977" s="8"/>
      <c r="N10977" s="124"/>
      <c r="O10977" s="124"/>
      <c r="P10977" s="124"/>
      <c r="Q10977" s="124"/>
      <c r="R10977" s="124"/>
      <c r="S10977" s="124"/>
    </row>
    <row r="10978" spans="13:19" x14ac:dyDescent="0.25">
      <c r="M10978" s="8"/>
      <c r="N10978" s="124"/>
      <c r="O10978" s="124"/>
      <c r="P10978" s="124"/>
      <c r="Q10978" s="124"/>
      <c r="R10978" s="124"/>
      <c r="S10978" s="124"/>
    </row>
    <row r="10979" spans="13:19" x14ac:dyDescent="0.25">
      <c r="M10979" s="8"/>
      <c r="N10979" s="124"/>
      <c r="O10979" s="124"/>
      <c r="P10979" s="124"/>
      <c r="Q10979" s="124"/>
      <c r="R10979" s="124"/>
      <c r="S10979" s="124"/>
    </row>
    <row r="10980" spans="13:19" x14ac:dyDescent="0.25">
      <c r="M10980" s="8"/>
      <c r="N10980" s="124"/>
      <c r="O10980" s="124"/>
      <c r="P10980" s="124"/>
      <c r="Q10980" s="124"/>
      <c r="R10980" s="124"/>
      <c r="S10980" s="124"/>
    </row>
    <row r="10981" spans="13:19" x14ac:dyDescent="0.25">
      <c r="M10981" s="8"/>
      <c r="N10981" s="124"/>
      <c r="O10981" s="124"/>
      <c r="P10981" s="124"/>
      <c r="Q10981" s="124"/>
      <c r="R10981" s="124"/>
      <c r="S10981" s="124"/>
    </row>
    <row r="10982" spans="13:19" x14ac:dyDescent="0.25">
      <c r="M10982" s="8"/>
      <c r="N10982" s="124"/>
      <c r="O10982" s="124"/>
      <c r="P10982" s="124"/>
      <c r="Q10982" s="124"/>
      <c r="R10982" s="124"/>
      <c r="S10982" s="124"/>
    </row>
    <row r="10983" spans="13:19" x14ac:dyDescent="0.25">
      <c r="M10983" s="8"/>
      <c r="N10983" s="124"/>
      <c r="O10983" s="124"/>
      <c r="P10983" s="124"/>
      <c r="Q10983" s="124"/>
      <c r="R10983" s="124"/>
      <c r="S10983" s="124"/>
    </row>
    <row r="10984" spans="13:19" x14ac:dyDescent="0.25">
      <c r="M10984" s="8"/>
      <c r="N10984" s="124"/>
      <c r="O10984" s="124"/>
      <c r="P10984" s="124"/>
      <c r="Q10984" s="124"/>
      <c r="R10984" s="124"/>
      <c r="S10984" s="124"/>
    </row>
    <row r="10985" spans="13:19" x14ac:dyDescent="0.25">
      <c r="M10985" s="8"/>
      <c r="N10985" s="124"/>
      <c r="O10985" s="124"/>
      <c r="P10985" s="124"/>
      <c r="Q10985" s="124"/>
      <c r="R10985" s="124"/>
      <c r="S10985" s="124"/>
    </row>
    <row r="10986" spans="13:19" x14ac:dyDescent="0.25">
      <c r="M10986" s="8"/>
      <c r="N10986" s="124"/>
      <c r="O10986" s="124"/>
      <c r="P10986" s="124"/>
      <c r="Q10986" s="124"/>
      <c r="R10986" s="124"/>
      <c r="S10986" s="124"/>
    </row>
    <row r="10987" spans="13:19" x14ac:dyDescent="0.25">
      <c r="M10987" s="8"/>
      <c r="N10987" s="124"/>
      <c r="O10987" s="124"/>
      <c r="P10987" s="124"/>
      <c r="Q10987" s="124"/>
      <c r="R10987" s="124"/>
      <c r="S10987" s="124"/>
    </row>
    <row r="10988" spans="13:19" x14ac:dyDescent="0.25">
      <c r="M10988" s="8"/>
      <c r="N10988" s="124"/>
      <c r="O10988" s="124"/>
      <c r="P10988" s="124"/>
      <c r="Q10988" s="124"/>
      <c r="R10988" s="124"/>
      <c r="S10988" s="124"/>
    </row>
    <row r="10989" spans="13:19" x14ac:dyDescent="0.25">
      <c r="M10989" s="8"/>
      <c r="N10989" s="124"/>
      <c r="O10989" s="124"/>
      <c r="P10989" s="124"/>
      <c r="Q10989" s="124"/>
      <c r="R10989" s="124"/>
      <c r="S10989" s="124"/>
    </row>
    <row r="10990" spans="13:19" x14ac:dyDescent="0.25">
      <c r="M10990" s="8"/>
      <c r="N10990" s="124"/>
      <c r="O10990" s="124"/>
      <c r="P10990" s="124"/>
      <c r="Q10990" s="124"/>
      <c r="R10990" s="124"/>
      <c r="S10990" s="124"/>
    </row>
    <row r="10991" spans="13:19" x14ac:dyDescent="0.25">
      <c r="M10991" s="8"/>
      <c r="N10991" s="124"/>
      <c r="O10991" s="124"/>
      <c r="P10991" s="124"/>
      <c r="Q10991" s="124"/>
      <c r="R10991" s="124"/>
      <c r="S10991" s="124"/>
    </row>
    <row r="10992" spans="13:19" x14ac:dyDescent="0.25">
      <c r="M10992" s="8"/>
      <c r="N10992" s="124"/>
      <c r="O10992" s="124"/>
      <c r="P10992" s="124"/>
      <c r="Q10992" s="124"/>
      <c r="R10992" s="124"/>
      <c r="S10992" s="124"/>
    </row>
    <row r="10993" spans="13:19" x14ac:dyDescent="0.25">
      <c r="M10993" s="8"/>
      <c r="N10993" s="124"/>
      <c r="O10993" s="124"/>
      <c r="P10993" s="124"/>
      <c r="Q10993" s="124"/>
      <c r="R10993" s="124"/>
      <c r="S10993" s="124"/>
    </row>
    <row r="10994" spans="13:19" x14ac:dyDescent="0.25">
      <c r="M10994" s="8"/>
      <c r="N10994" s="124"/>
      <c r="O10994" s="124"/>
      <c r="P10994" s="124"/>
      <c r="Q10994" s="124"/>
      <c r="R10994" s="124"/>
      <c r="S10994" s="124"/>
    </row>
    <row r="10995" spans="13:19" x14ac:dyDescent="0.25">
      <c r="M10995" s="8"/>
      <c r="N10995" s="124"/>
      <c r="O10995" s="124"/>
      <c r="P10995" s="124"/>
      <c r="Q10995" s="124"/>
      <c r="R10995" s="124"/>
      <c r="S10995" s="124"/>
    </row>
    <row r="10996" spans="13:19" x14ac:dyDescent="0.25">
      <c r="M10996" s="8"/>
      <c r="N10996" s="124"/>
      <c r="O10996" s="124"/>
      <c r="P10996" s="124"/>
      <c r="Q10996" s="124"/>
      <c r="R10996" s="124"/>
      <c r="S10996" s="124"/>
    </row>
    <row r="10997" spans="13:19" x14ac:dyDescent="0.25">
      <c r="M10997" s="8"/>
      <c r="N10997" s="124"/>
      <c r="O10997" s="124"/>
      <c r="P10997" s="124"/>
      <c r="Q10997" s="124"/>
      <c r="R10997" s="124"/>
      <c r="S10997" s="124"/>
    </row>
    <row r="10998" spans="13:19" x14ac:dyDescent="0.25">
      <c r="M10998" s="8"/>
      <c r="N10998" s="124"/>
      <c r="O10998" s="124"/>
      <c r="P10998" s="124"/>
      <c r="Q10998" s="124"/>
      <c r="R10998" s="124"/>
      <c r="S10998" s="124"/>
    </row>
    <row r="10999" spans="13:19" x14ac:dyDescent="0.25">
      <c r="M10999" s="8"/>
      <c r="N10999" s="124"/>
      <c r="O10999" s="124"/>
      <c r="P10999" s="124"/>
      <c r="Q10999" s="124"/>
      <c r="R10999" s="124"/>
      <c r="S10999" s="124"/>
    </row>
    <row r="11000" spans="13:19" x14ac:dyDescent="0.25">
      <c r="M11000" s="8"/>
      <c r="N11000" s="124"/>
      <c r="O11000" s="124"/>
      <c r="P11000" s="124"/>
      <c r="Q11000" s="124"/>
      <c r="R11000" s="124"/>
      <c r="S11000" s="124"/>
    </row>
    <row r="11001" spans="13:19" x14ac:dyDescent="0.25">
      <c r="M11001" s="8"/>
      <c r="N11001" s="124"/>
      <c r="O11001" s="124"/>
      <c r="P11001" s="124"/>
      <c r="Q11001" s="124"/>
      <c r="R11001" s="124"/>
      <c r="S11001" s="124"/>
    </row>
    <row r="11002" spans="13:19" x14ac:dyDescent="0.25">
      <c r="M11002" s="8"/>
      <c r="N11002" s="124"/>
      <c r="O11002" s="124"/>
      <c r="P11002" s="124"/>
      <c r="Q11002" s="124"/>
      <c r="R11002" s="124"/>
      <c r="S11002" s="124"/>
    </row>
    <row r="11003" spans="13:19" x14ac:dyDescent="0.25">
      <c r="M11003" s="8"/>
      <c r="N11003" s="124"/>
      <c r="O11003" s="124"/>
      <c r="P11003" s="124"/>
      <c r="Q11003" s="124"/>
      <c r="R11003" s="124"/>
      <c r="S11003" s="124"/>
    </row>
    <row r="11004" spans="13:19" x14ac:dyDescent="0.25">
      <c r="M11004" s="8"/>
      <c r="N11004" s="124"/>
      <c r="O11004" s="124"/>
      <c r="P11004" s="124"/>
      <c r="Q11004" s="124"/>
      <c r="R11004" s="124"/>
      <c r="S11004" s="124"/>
    </row>
    <row r="11005" spans="13:19" x14ac:dyDescent="0.25">
      <c r="M11005" s="8"/>
      <c r="N11005" s="124"/>
      <c r="O11005" s="124"/>
      <c r="P11005" s="124"/>
      <c r="Q11005" s="124"/>
      <c r="R11005" s="124"/>
      <c r="S11005" s="124"/>
    </row>
    <row r="11006" spans="13:19" x14ac:dyDescent="0.25">
      <c r="M11006" s="8"/>
      <c r="N11006" s="124"/>
      <c r="O11006" s="124"/>
      <c r="P11006" s="124"/>
      <c r="Q11006" s="124"/>
      <c r="R11006" s="124"/>
      <c r="S11006" s="124"/>
    </row>
    <row r="11007" spans="13:19" x14ac:dyDescent="0.25">
      <c r="M11007" s="8"/>
      <c r="N11007" s="124"/>
      <c r="O11007" s="124"/>
      <c r="P11007" s="124"/>
      <c r="Q11007" s="124"/>
      <c r="R11007" s="124"/>
      <c r="S11007" s="124"/>
    </row>
    <row r="11008" spans="13:19" x14ac:dyDescent="0.25">
      <c r="M11008" s="8"/>
      <c r="N11008" s="124"/>
      <c r="O11008" s="124"/>
      <c r="P11008" s="124"/>
      <c r="Q11008" s="124"/>
      <c r="R11008" s="124"/>
      <c r="S11008" s="124"/>
    </row>
    <row r="11009" spans="13:19" x14ac:dyDescent="0.25">
      <c r="M11009" s="8"/>
      <c r="N11009" s="124"/>
      <c r="O11009" s="124"/>
      <c r="P11009" s="124"/>
      <c r="Q11009" s="124"/>
      <c r="R11009" s="124"/>
      <c r="S11009" s="124"/>
    </row>
    <row r="11010" spans="13:19" x14ac:dyDescent="0.25">
      <c r="M11010" s="8"/>
      <c r="N11010" s="124"/>
      <c r="O11010" s="124"/>
      <c r="P11010" s="124"/>
      <c r="Q11010" s="124"/>
      <c r="R11010" s="124"/>
      <c r="S11010" s="124"/>
    </row>
    <row r="11011" spans="13:19" x14ac:dyDescent="0.25">
      <c r="M11011" s="8"/>
      <c r="N11011" s="124"/>
      <c r="O11011" s="124"/>
      <c r="P11011" s="124"/>
      <c r="Q11011" s="124"/>
      <c r="R11011" s="124"/>
      <c r="S11011" s="124"/>
    </row>
    <row r="11012" spans="13:19" x14ac:dyDescent="0.25">
      <c r="M11012" s="8"/>
      <c r="N11012" s="124"/>
      <c r="O11012" s="124"/>
      <c r="P11012" s="124"/>
      <c r="Q11012" s="124"/>
      <c r="R11012" s="124"/>
      <c r="S11012" s="124"/>
    </row>
    <row r="11013" spans="13:19" x14ac:dyDescent="0.25">
      <c r="M11013" s="8"/>
      <c r="N11013" s="124"/>
      <c r="O11013" s="124"/>
      <c r="P11013" s="124"/>
      <c r="Q11013" s="124"/>
      <c r="R11013" s="124"/>
      <c r="S11013" s="124"/>
    </row>
    <row r="11014" spans="13:19" x14ac:dyDescent="0.25">
      <c r="M11014" s="8"/>
      <c r="N11014" s="124"/>
      <c r="O11014" s="124"/>
      <c r="P11014" s="124"/>
      <c r="Q11014" s="124"/>
      <c r="R11014" s="124"/>
      <c r="S11014" s="124"/>
    </row>
    <row r="11015" spans="13:19" x14ac:dyDescent="0.25">
      <c r="M11015" s="8"/>
      <c r="N11015" s="124"/>
      <c r="O11015" s="124"/>
      <c r="P11015" s="124"/>
      <c r="Q11015" s="124"/>
      <c r="R11015" s="124"/>
      <c r="S11015" s="124"/>
    </row>
    <row r="11016" spans="13:19" x14ac:dyDescent="0.25">
      <c r="M11016" s="8"/>
      <c r="N11016" s="124"/>
      <c r="O11016" s="124"/>
      <c r="P11016" s="124"/>
      <c r="Q11016" s="124"/>
      <c r="R11016" s="124"/>
      <c r="S11016" s="124"/>
    </row>
    <row r="11017" spans="13:19" x14ac:dyDescent="0.25">
      <c r="M11017" s="8"/>
      <c r="N11017" s="124"/>
      <c r="O11017" s="124"/>
      <c r="P11017" s="124"/>
      <c r="Q11017" s="124"/>
      <c r="R11017" s="124"/>
      <c r="S11017" s="124"/>
    </row>
    <row r="11018" spans="13:19" x14ac:dyDescent="0.25">
      <c r="M11018" s="8"/>
      <c r="N11018" s="124"/>
      <c r="O11018" s="124"/>
      <c r="P11018" s="124"/>
      <c r="Q11018" s="124"/>
      <c r="R11018" s="124"/>
      <c r="S11018" s="124"/>
    </row>
    <row r="11019" spans="13:19" x14ac:dyDescent="0.25">
      <c r="M11019" s="8"/>
      <c r="N11019" s="124"/>
      <c r="O11019" s="124"/>
      <c r="P11019" s="124"/>
      <c r="Q11019" s="124"/>
      <c r="R11019" s="124"/>
      <c r="S11019" s="124"/>
    </row>
    <row r="11020" spans="13:19" x14ac:dyDescent="0.25">
      <c r="M11020" s="8"/>
      <c r="N11020" s="124"/>
      <c r="O11020" s="124"/>
      <c r="P11020" s="124"/>
      <c r="Q11020" s="124"/>
      <c r="R11020" s="124"/>
      <c r="S11020" s="124"/>
    </row>
    <row r="11021" spans="13:19" x14ac:dyDescent="0.25">
      <c r="M11021" s="8"/>
      <c r="N11021" s="124"/>
      <c r="O11021" s="124"/>
      <c r="P11021" s="124"/>
      <c r="Q11021" s="124"/>
      <c r="R11021" s="124"/>
      <c r="S11021" s="124"/>
    </row>
    <row r="11022" spans="13:19" x14ac:dyDescent="0.25">
      <c r="M11022" s="8"/>
      <c r="N11022" s="124"/>
      <c r="O11022" s="124"/>
      <c r="P11022" s="124"/>
      <c r="Q11022" s="124"/>
      <c r="R11022" s="124"/>
      <c r="S11022" s="124"/>
    </row>
    <row r="11023" spans="13:19" x14ac:dyDescent="0.25">
      <c r="M11023" s="8"/>
      <c r="N11023" s="124"/>
      <c r="O11023" s="124"/>
      <c r="P11023" s="124"/>
      <c r="Q11023" s="124"/>
      <c r="R11023" s="124"/>
      <c r="S11023" s="124"/>
    </row>
    <row r="11024" spans="13:19" x14ac:dyDescent="0.25">
      <c r="M11024" s="8"/>
      <c r="N11024" s="124"/>
      <c r="O11024" s="124"/>
      <c r="P11024" s="124"/>
      <c r="Q11024" s="124"/>
      <c r="R11024" s="124"/>
      <c r="S11024" s="124"/>
    </row>
    <row r="11025" spans="13:19" x14ac:dyDescent="0.25">
      <c r="M11025" s="8"/>
      <c r="N11025" s="124"/>
      <c r="O11025" s="124"/>
      <c r="P11025" s="124"/>
      <c r="Q11025" s="124"/>
      <c r="R11025" s="124"/>
      <c r="S11025" s="124"/>
    </row>
    <row r="11026" spans="13:19" x14ac:dyDescent="0.25">
      <c r="M11026" s="8"/>
      <c r="N11026" s="124"/>
      <c r="O11026" s="124"/>
      <c r="P11026" s="124"/>
      <c r="Q11026" s="124"/>
      <c r="R11026" s="124"/>
      <c r="S11026" s="124"/>
    </row>
    <row r="11027" spans="13:19" x14ac:dyDescent="0.25">
      <c r="M11027" s="8"/>
      <c r="N11027" s="124"/>
      <c r="O11027" s="124"/>
      <c r="P11027" s="124"/>
      <c r="Q11027" s="124"/>
      <c r="R11027" s="124"/>
      <c r="S11027" s="124"/>
    </row>
    <row r="11028" spans="13:19" x14ac:dyDescent="0.25">
      <c r="M11028" s="8"/>
      <c r="N11028" s="124"/>
      <c r="O11028" s="124"/>
      <c r="P11028" s="124"/>
      <c r="Q11028" s="124"/>
      <c r="R11028" s="124"/>
      <c r="S11028" s="124"/>
    </row>
    <row r="11029" spans="13:19" x14ac:dyDescent="0.25">
      <c r="M11029" s="8"/>
      <c r="N11029" s="124"/>
      <c r="O11029" s="124"/>
      <c r="P11029" s="124"/>
      <c r="Q11029" s="124"/>
      <c r="R11029" s="124"/>
      <c r="S11029" s="124"/>
    </row>
    <row r="11030" spans="13:19" x14ac:dyDescent="0.25">
      <c r="M11030" s="8"/>
      <c r="N11030" s="124"/>
      <c r="O11030" s="124"/>
      <c r="P11030" s="124"/>
      <c r="Q11030" s="124"/>
      <c r="R11030" s="124"/>
      <c r="S11030" s="124"/>
    </row>
    <row r="11031" spans="13:19" x14ac:dyDescent="0.25">
      <c r="M11031" s="8"/>
      <c r="N11031" s="124"/>
      <c r="O11031" s="124"/>
      <c r="P11031" s="124"/>
      <c r="Q11031" s="124"/>
      <c r="R11031" s="124"/>
      <c r="S11031" s="124"/>
    </row>
    <row r="11032" spans="13:19" x14ac:dyDescent="0.25">
      <c r="M11032" s="8"/>
      <c r="N11032" s="124"/>
      <c r="O11032" s="124"/>
      <c r="P11032" s="124"/>
      <c r="Q11032" s="124"/>
      <c r="R11032" s="124"/>
      <c r="S11032" s="124"/>
    </row>
    <row r="11033" spans="13:19" x14ac:dyDescent="0.25">
      <c r="M11033" s="8"/>
      <c r="N11033" s="124"/>
      <c r="O11033" s="124"/>
      <c r="P11033" s="124"/>
      <c r="Q11033" s="124"/>
      <c r="R11033" s="124"/>
      <c r="S11033" s="124"/>
    </row>
    <row r="11034" spans="13:19" x14ac:dyDescent="0.25">
      <c r="M11034" s="8"/>
      <c r="N11034" s="124"/>
      <c r="O11034" s="124"/>
      <c r="P11034" s="124"/>
      <c r="Q11034" s="124"/>
      <c r="R11034" s="124"/>
      <c r="S11034" s="124"/>
    </row>
    <row r="11035" spans="13:19" x14ac:dyDescent="0.25">
      <c r="M11035" s="8"/>
      <c r="N11035" s="124"/>
      <c r="O11035" s="124"/>
      <c r="P11035" s="124"/>
      <c r="Q11035" s="124"/>
      <c r="R11035" s="124"/>
      <c r="S11035" s="124"/>
    </row>
    <row r="11036" spans="13:19" x14ac:dyDescent="0.25">
      <c r="M11036" s="8"/>
      <c r="N11036" s="124"/>
      <c r="O11036" s="124"/>
      <c r="P11036" s="124"/>
      <c r="Q11036" s="124"/>
      <c r="R11036" s="124"/>
      <c r="S11036" s="124"/>
    </row>
    <row r="11037" spans="13:19" x14ac:dyDescent="0.25">
      <c r="M11037" s="8"/>
      <c r="N11037" s="124"/>
      <c r="O11037" s="124"/>
      <c r="P11037" s="124"/>
      <c r="Q11037" s="124"/>
      <c r="R11037" s="124"/>
      <c r="S11037" s="124"/>
    </row>
    <row r="11038" spans="13:19" x14ac:dyDescent="0.25">
      <c r="M11038" s="8"/>
      <c r="N11038" s="124"/>
      <c r="O11038" s="124"/>
      <c r="P11038" s="124"/>
      <c r="Q11038" s="124"/>
      <c r="R11038" s="124"/>
      <c r="S11038" s="124"/>
    </row>
    <row r="11039" spans="13:19" x14ac:dyDescent="0.25">
      <c r="M11039" s="8"/>
      <c r="N11039" s="124"/>
      <c r="O11039" s="124"/>
      <c r="P11039" s="124"/>
      <c r="Q11039" s="124"/>
      <c r="R11039" s="124"/>
      <c r="S11039" s="124"/>
    </row>
    <row r="11040" spans="13:19" x14ac:dyDescent="0.25">
      <c r="M11040" s="8"/>
      <c r="N11040" s="124"/>
      <c r="O11040" s="124"/>
      <c r="P11040" s="124"/>
      <c r="Q11040" s="124"/>
      <c r="R11040" s="124"/>
      <c r="S11040" s="124"/>
    </row>
    <row r="11041" spans="13:19" x14ac:dyDescent="0.25">
      <c r="M11041" s="8"/>
      <c r="N11041" s="124"/>
      <c r="O11041" s="124"/>
      <c r="P11041" s="124"/>
      <c r="Q11041" s="124"/>
      <c r="R11041" s="124"/>
      <c r="S11041" s="124"/>
    </row>
    <row r="11042" spans="13:19" x14ac:dyDescent="0.25">
      <c r="M11042" s="8"/>
      <c r="N11042" s="124"/>
      <c r="O11042" s="124"/>
      <c r="P11042" s="124"/>
      <c r="Q11042" s="124"/>
      <c r="R11042" s="124"/>
      <c r="S11042" s="124"/>
    </row>
    <row r="11043" spans="13:19" x14ac:dyDescent="0.25">
      <c r="M11043" s="8"/>
      <c r="N11043" s="124"/>
      <c r="O11043" s="124"/>
      <c r="P11043" s="124"/>
      <c r="Q11043" s="124"/>
      <c r="R11043" s="124"/>
      <c r="S11043" s="124"/>
    </row>
    <row r="11044" spans="13:19" x14ac:dyDescent="0.25">
      <c r="M11044" s="8"/>
      <c r="N11044" s="124"/>
      <c r="O11044" s="124"/>
      <c r="P11044" s="124"/>
      <c r="Q11044" s="124"/>
      <c r="R11044" s="124"/>
      <c r="S11044" s="124"/>
    </row>
    <row r="11045" spans="13:19" x14ac:dyDescent="0.25">
      <c r="M11045" s="8"/>
      <c r="N11045" s="124"/>
      <c r="O11045" s="124"/>
      <c r="P11045" s="124"/>
      <c r="Q11045" s="124"/>
      <c r="R11045" s="124"/>
      <c r="S11045" s="124"/>
    </row>
    <row r="11046" spans="13:19" x14ac:dyDescent="0.25">
      <c r="M11046" s="8"/>
      <c r="N11046" s="124"/>
      <c r="O11046" s="124"/>
      <c r="P11046" s="124"/>
      <c r="Q11046" s="124"/>
      <c r="R11046" s="124"/>
      <c r="S11046" s="124"/>
    </row>
    <row r="11047" spans="13:19" x14ac:dyDescent="0.25">
      <c r="M11047" s="8"/>
      <c r="N11047" s="124"/>
      <c r="O11047" s="124"/>
      <c r="P11047" s="124"/>
      <c r="Q11047" s="124"/>
      <c r="R11047" s="124"/>
      <c r="S11047" s="124"/>
    </row>
    <row r="11048" spans="13:19" x14ac:dyDescent="0.25">
      <c r="M11048" s="8"/>
      <c r="N11048" s="124"/>
      <c r="O11048" s="124"/>
      <c r="P11048" s="124"/>
      <c r="Q11048" s="124"/>
      <c r="R11048" s="124"/>
      <c r="S11048" s="124"/>
    </row>
    <row r="11049" spans="13:19" x14ac:dyDescent="0.25">
      <c r="M11049" s="8"/>
      <c r="N11049" s="124"/>
      <c r="O11049" s="124"/>
      <c r="P11049" s="124"/>
      <c r="Q11049" s="124"/>
      <c r="R11049" s="124"/>
      <c r="S11049" s="124"/>
    </row>
    <row r="11050" spans="13:19" x14ac:dyDescent="0.25">
      <c r="M11050" s="8"/>
      <c r="N11050" s="124"/>
      <c r="O11050" s="124"/>
      <c r="P11050" s="124"/>
      <c r="Q11050" s="124"/>
      <c r="R11050" s="124"/>
      <c r="S11050" s="124"/>
    </row>
    <row r="11051" spans="13:19" x14ac:dyDescent="0.25">
      <c r="M11051" s="8"/>
      <c r="N11051" s="124"/>
      <c r="O11051" s="124"/>
      <c r="P11051" s="124"/>
      <c r="Q11051" s="124"/>
      <c r="R11051" s="124"/>
      <c r="S11051" s="124"/>
    </row>
    <row r="11052" spans="13:19" x14ac:dyDescent="0.25">
      <c r="M11052" s="8"/>
      <c r="N11052" s="124"/>
      <c r="O11052" s="124"/>
      <c r="P11052" s="124"/>
      <c r="Q11052" s="124"/>
      <c r="R11052" s="124"/>
      <c r="S11052" s="124"/>
    </row>
    <row r="11053" spans="13:19" x14ac:dyDescent="0.25">
      <c r="M11053" s="8"/>
      <c r="N11053" s="124"/>
      <c r="O11053" s="124"/>
      <c r="P11053" s="124"/>
      <c r="Q11053" s="124"/>
      <c r="R11053" s="124"/>
      <c r="S11053" s="124"/>
    </row>
    <row r="11054" spans="13:19" x14ac:dyDescent="0.25">
      <c r="M11054" s="8"/>
      <c r="N11054" s="124"/>
      <c r="O11054" s="124"/>
      <c r="P11054" s="124"/>
      <c r="Q11054" s="124"/>
      <c r="R11054" s="124"/>
      <c r="S11054" s="124"/>
    </row>
    <row r="11055" spans="13:19" x14ac:dyDescent="0.25">
      <c r="M11055" s="8"/>
      <c r="N11055" s="124"/>
      <c r="O11055" s="124"/>
      <c r="P11055" s="124"/>
      <c r="Q11055" s="124"/>
      <c r="R11055" s="124"/>
      <c r="S11055" s="124"/>
    </row>
    <row r="11056" spans="13:19" x14ac:dyDescent="0.25">
      <c r="M11056" s="8"/>
      <c r="N11056" s="124"/>
      <c r="O11056" s="124"/>
      <c r="P11056" s="124"/>
      <c r="Q11056" s="124"/>
      <c r="R11056" s="124"/>
      <c r="S11056" s="124"/>
    </row>
    <row r="11057" spans="13:19" x14ac:dyDescent="0.25">
      <c r="M11057" s="8"/>
      <c r="N11057" s="124"/>
      <c r="O11057" s="124"/>
      <c r="P11057" s="124"/>
      <c r="Q11057" s="124"/>
      <c r="R11057" s="124"/>
      <c r="S11057" s="124"/>
    </row>
    <row r="11058" spans="13:19" x14ac:dyDescent="0.25">
      <c r="M11058" s="8"/>
      <c r="N11058" s="124"/>
      <c r="O11058" s="124"/>
      <c r="P11058" s="124"/>
      <c r="Q11058" s="124"/>
      <c r="R11058" s="124"/>
      <c r="S11058" s="124"/>
    </row>
    <row r="11059" spans="13:19" x14ac:dyDescent="0.25">
      <c r="M11059" s="8"/>
      <c r="N11059" s="124"/>
      <c r="O11059" s="124"/>
      <c r="P11059" s="124"/>
      <c r="Q11059" s="124"/>
      <c r="R11059" s="124"/>
      <c r="S11059" s="124"/>
    </row>
    <row r="11060" spans="13:19" x14ac:dyDescent="0.25">
      <c r="M11060" s="8"/>
      <c r="N11060" s="124"/>
      <c r="O11060" s="124"/>
      <c r="P11060" s="124"/>
      <c r="Q11060" s="124"/>
      <c r="R11060" s="124"/>
      <c r="S11060" s="124"/>
    </row>
    <row r="11061" spans="13:19" x14ac:dyDescent="0.25">
      <c r="M11061" s="8"/>
      <c r="N11061" s="124"/>
      <c r="O11061" s="124"/>
      <c r="P11061" s="124"/>
      <c r="Q11061" s="124"/>
      <c r="R11061" s="124"/>
      <c r="S11061" s="124"/>
    </row>
    <row r="11062" spans="13:19" x14ac:dyDescent="0.25">
      <c r="M11062" s="8"/>
      <c r="N11062" s="124"/>
      <c r="O11062" s="124"/>
      <c r="P11062" s="124"/>
      <c r="Q11062" s="124"/>
      <c r="R11062" s="124"/>
      <c r="S11062" s="124"/>
    </row>
    <row r="11063" spans="13:19" x14ac:dyDescent="0.25">
      <c r="M11063" s="8"/>
      <c r="N11063" s="124"/>
      <c r="O11063" s="124"/>
      <c r="P11063" s="124"/>
      <c r="Q11063" s="124"/>
      <c r="R11063" s="124"/>
      <c r="S11063" s="124"/>
    </row>
    <row r="11064" spans="13:19" x14ac:dyDescent="0.25">
      <c r="M11064" s="8"/>
      <c r="N11064" s="124"/>
      <c r="O11064" s="124"/>
      <c r="P11064" s="124"/>
      <c r="Q11064" s="124"/>
      <c r="R11064" s="124"/>
      <c r="S11064" s="124"/>
    </row>
    <row r="11065" spans="13:19" x14ac:dyDescent="0.25">
      <c r="M11065" s="8"/>
      <c r="N11065" s="124"/>
      <c r="O11065" s="124"/>
      <c r="P11065" s="124"/>
      <c r="Q11065" s="124"/>
      <c r="R11065" s="124"/>
      <c r="S11065" s="124"/>
    </row>
    <row r="11066" spans="13:19" x14ac:dyDescent="0.25">
      <c r="M11066" s="8"/>
      <c r="N11066" s="124"/>
      <c r="O11066" s="124"/>
      <c r="P11066" s="124"/>
      <c r="Q11066" s="124"/>
      <c r="R11066" s="124"/>
      <c r="S11066" s="124"/>
    </row>
    <row r="11067" spans="13:19" x14ac:dyDescent="0.25">
      <c r="M11067" s="8"/>
      <c r="N11067" s="124"/>
      <c r="O11067" s="124"/>
      <c r="P11067" s="124"/>
      <c r="Q11067" s="124"/>
      <c r="R11067" s="124"/>
      <c r="S11067" s="124"/>
    </row>
    <row r="11068" spans="13:19" x14ac:dyDescent="0.25">
      <c r="M11068" s="8"/>
      <c r="N11068" s="124"/>
      <c r="O11068" s="124"/>
      <c r="P11068" s="124"/>
      <c r="Q11068" s="124"/>
      <c r="R11068" s="124"/>
      <c r="S11068" s="124"/>
    </row>
    <row r="11069" spans="13:19" x14ac:dyDescent="0.25">
      <c r="M11069" s="8"/>
      <c r="N11069" s="124"/>
      <c r="O11069" s="124"/>
      <c r="P11069" s="124"/>
      <c r="Q11069" s="124"/>
      <c r="R11069" s="124"/>
      <c r="S11069" s="124"/>
    </row>
    <row r="11070" spans="13:19" x14ac:dyDescent="0.25">
      <c r="M11070" s="8"/>
      <c r="N11070" s="124"/>
      <c r="O11070" s="124"/>
      <c r="P11070" s="124"/>
      <c r="Q11070" s="124"/>
      <c r="R11070" s="124"/>
      <c r="S11070" s="124"/>
    </row>
    <row r="11071" spans="13:19" x14ac:dyDescent="0.25">
      <c r="M11071" s="8"/>
      <c r="N11071" s="124"/>
      <c r="O11071" s="124"/>
      <c r="P11071" s="124"/>
      <c r="Q11071" s="124"/>
      <c r="R11071" s="124"/>
      <c r="S11071" s="124"/>
    </row>
    <row r="11072" spans="13:19" x14ac:dyDescent="0.25">
      <c r="M11072" s="8"/>
      <c r="N11072" s="124"/>
      <c r="O11072" s="124"/>
      <c r="P11072" s="124"/>
      <c r="Q11072" s="124"/>
      <c r="R11072" s="124"/>
      <c r="S11072" s="124"/>
    </row>
    <row r="11073" spans="13:19" x14ac:dyDescent="0.25">
      <c r="M11073" s="8"/>
      <c r="N11073" s="124"/>
      <c r="O11073" s="124"/>
      <c r="P11073" s="124"/>
      <c r="Q11073" s="124"/>
      <c r="R11073" s="124"/>
      <c r="S11073" s="124"/>
    </row>
    <row r="11074" spans="13:19" x14ac:dyDescent="0.25">
      <c r="M11074" s="8"/>
      <c r="N11074" s="124"/>
      <c r="O11074" s="124"/>
      <c r="P11074" s="124"/>
      <c r="Q11074" s="124"/>
      <c r="R11074" s="124"/>
      <c r="S11074" s="124"/>
    </row>
    <row r="11075" spans="13:19" x14ac:dyDescent="0.25">
      <c r="M11075" s="8"/>
      <c r="N11075" s="124"/>
      <c r="O11075" s="124"/>
      <c r="P11075" s="124"/>
      <c r="Q11075" s="124"/>
      <c r="R11075" s="124"/>
      <c r="S11075" s="124"/>
    </row>
    <row r="11076" spans="13:19" x14ac:dyDescent="0.25">
      <c r="M11076" s="8"/>
      <c r="N11076" s="124"/>
      <c r="O11076" s="124"/>
      <c r="P11076" s="124"/>
      <c r="Q11076" s="124"/>
      <c r="R11076" s="124"/>
      <c r="S11076" s="124"/>
    </row>
    <row r="11077" spans="13:19" x14ac:dyDescent="0.25">
      <c r="M11077" s="8"/>
      <c r="N11077" s="124"/>
      <c r="O11077" s="124"/>
      <c r="P11077" s="124"/>
      <c r="Q11077" s="124"/>
      <c r="R11077" s="124"/>
      <c r="S11077" s="124"/>
    </row>
    <row r="11078" spans="13:19" x14ac:dyDescent="0.25">
      <c r="M11078" s="8"/>
      <c r="N11078" s="124"/>
      <c r="O11078" s="124"/>
      <c r="P11078" s="124"/>
      <c r="Q11078" s="124"/>
      <c r="R11078" s="124"/>
      <c r="S11078" s="124"/>
    </row>
    <row r="11079" spans="13:19" x14ac:dyDescent="0.25">
      <c r="M11079" s="8"/>
      <c r="N11079" s="124"/>
      <c r="O11079" s="124"/>
      <c r="P11079" s="124"/>
      <c r="Q11079" s="124"/>
      <c r="R11079" s="124"/>
      <c r="S11079" s="124"/>
    </row>
    <row r="11080" spans="13:19" x14ac:dyDescent="0.25">
      <c r="M11080" s="8"/>
      <c r="N11080" s="124"/>
      <c r="O11080" s="124"/>
      <c r="P11080" s="124"/>
      <c r="Q11080" s="124"/>
      <c r="R11080" s="124"/>
      <c r="S11080" s="124"/>
    </row>
    <row r="11081" spans="13:19" x14ac:dyDescent="0.25">
      <c r="M11081" s="8"/>
      <c r="N11081" s="124"/>
      <c r="O11081" s="124"/>
      <c r="P11081" s="124"/>
      <c r="Q11081" s="124"/>
      <c r="R11081" s="124"/>
      <c r="S11081" s="124"/>
    </row>
    <row r="11082" spans="13:19" x14ac:dyDescent="0.25">
      <c r="M11082" s="8"/>
      <c r="N11082" s="124"/>
      <c r="O11082" s="124"/>
      <c r="P11082" s="124"/>
      <c r="Q11082" s="124"/>
      <c r="R11082" s="124"/>
      <c r="S11082" s="124"/>
    </row>
    <row r="11083" spans="13:19" x14ac:dyDescent="0.25">
      <c r="M11083" s="8"/>
      <c r="N11083" s="124"/>
      <c r="O11083" s="124"/>
      <c r="P11083" s="124"/>
      <c r="Q11083" s="124"/>
      <c r="R11083" s="124"/>
      <c r="S11083" s="124"/>
    </row>
    <row r="11084" spans="13:19" x14ac:dyDescent="0.25">
      <c r="M11084" s="8"/>
      <c r="N11084" s="124"/>
      <c r="O11084" s="124"/>
      <c r="P11084" s="124"/>
      <c r="Q11084" s="124"/>
      <c r="R11084" s="124"/>
      <c r="S11084" s="124"/>
    </row>
    <row r="11085" spans="13:19" x14ac:dyDescent="0.25">
      <c r="M11085" s="8"/>
      <c r="N11085" s="124"/>
      <c r="O11085" s="124"/>
      <c r="P11085" s="124"/>
      <c r="Q11085" s="124"/>
      <c r="R11085" s="124"/>
      <c r="S11085" s="124"/>
    </row>
    <row r="11086" spans="13:19" x14ac:dyDescent="0.25">
      <c r="M11086" s="8"/>
      <c r="N11086" s="124"/>
      <c r="O11086" s="124"/>
      <c r="P11086" s="124"/>
      <c r="Q11086" s="124"/>
      <c r="R11086" s="124"/>
      <c r="S11086" s="124"/>
    </row>
    <row r="11087" spans="13:19" x14ac:dyDescent="0.25">
      <c r="M11087" s="8"/>
      <c r="N11087" s="124"/>
      <c r="O11087" s="124"/>
      <c r="P11087" s="124"/>
      <c r="Q11087" s="124"/>
      <c r="R11087" s="124"/>
      <c r="S11087" s="124"/>
    </row>
    <row r="11088" spans="13:19" x14ac:dyDescent="0.25">
      <c r="M11088" s="8"/>
      <c r="N11088" s="124"/>
      <c r="O11088" s="124"/>
      <c r="P11088" s="124"/>
      <c r="Q11088" s="124"/>
      <c r="R11088" s="124"/>
      <c r="S11088" s="124"/>
    </row>
    <row r="11089" spans="13:19" x14ac:dyDescent="0.25">
      <c r="M11089" s="8"/>
      <c r="N11089" s="124"/>
      <c r="O11089" s="124"/>
      <c r="P11089" s="124"/>
      <c r="Q11089" s="124"/>
      <c r="R11089" s="124"/>
      <c r="S11089" s="124"/>
    </row>
    <row r="11090" spans="13:19" x14ac:dyDescent="0.25">
      <c r="M11090" s="8"/>
      <c r="N11090" s="124"/>
      <c r="O11090" s="124"/>
      <c r="P11090" s="124"/>
      <c r="Q11090" s="124"/>
      <c r="R11090" s="124"/>
      <c r="S11090" s="124"/>
    </row>
    <row r="11091" spans="13:19" x14ac:dyDescent="0.25">
      <c r="M11091" s="8"/>
      <c r="N11091" s="124"/>
      <c r="O11091" s="124"/>
      <c r="P11091" s="124"/>
      <c r="Q11091" s="124"/>
      <c r="R11091" s="124"/>
      <c r="S11091" s="124"/>
    </row>
    <row r="11092" spans="13:19" x14ac:dyDescent="0.25">
      <c r="M11092" s="8"/>
      <c r="N11092" s="124"/>
      <c r="O11092" s="124"/>
      <c r="P11092" s="124"/>
      <c r="Q11092" s="124"/>
      <c r="R11092" s="124"/>
      <c r="S11092" s="124"/>
    </row>
    <row r="11093" spans="13:19" x14ac:dyDescent="0.25">
      <c r="M11093" s="8"/>
      <c r="N11093" s="124"/>
      <c r="O11093" s="124"/>
      <c r="P11093" s="124"/>
      <c r="Q11093" s="124"/>
      <c r="R11093" s="124"/>
      <c r="S11093" s="124"/>
    </row>
    <row r="11094" spans="13:19" x14ac:dyDescent="0.25">
      <c r="M11094" s="8"/>
      <c r="N11094" s="124"/>
      <c r="O11094" s="124"/>
      <c r="P11094" s="124"/>
      <c r="Q11094" s="124"/>
      <c r="R11094" s="124"/>
      <c r="S11094" s="124"/>
    </row>
    <row r="11095" spans="13:19" x14ac:dyDescent="0.25">
      <c r="M11095" s="8"/>
      <c r="N11095" s="124"/>
      <c r="O11095" s="124"/>
      <c r="P11095" s="124"/>
      <c r="Q11095" s="124"/>
      <c r="R11095" s="124"/>
      <c r="S11095" s="124"/>
    </row>
    <row r="11096" spans="13:19" x14ac:dyDescent="0.25">
      <c r="M11096" s="8"/>
      <c r="N11096" s="124"/>
      <c r="O11096" s="124"/>
      <c r="P11096" s="124"/>
      <c r="Q11096" s="124"/>
      <c r="R11096" s="124"/>
      <c r="S11096" s="124"/>
    </row>
    <row r="11097" spans="13:19" x14ac:dyDescent="0.25">
      <c r="M11097" s="8"/>
      <c r="N11097" s="124"/>
      <c r="O11097" s="124"/>
      <c r="P11097" s="124"/>
      <c r="Q11097" s="124"/>
      <c r="R11097" s="124"/>
      <c r="S11097" s="124"/>
    </row>
    <row r="11098" spans="13:19" x14ac:dyDescent="0.25">
      <c r="M11098" s="8"/>
      <c r="N11098" s="124"/>
      <c r="O11098" s="124"/>
      <c r="P11098" s="124"/>
      <c r="Q11098" s="124"/>
      <c r="R11098" s="124"/>
      <c r="S11098" s="124"/>
    </row>
    <row r="11099" spans="13:19" x14ac:dyDescent="0.25">
      <c r="M11099" s="8"/>
      <c r="N11099" s="124"/>
      <c r="O11099" s="124"/>
      <c r="P11099" s="124"/>
      <c r="Q11099" s="124"/>
      <c r="R11099" s="124"/>
      <c r="S11099" s="124"/>
    </row>
    <row r="11100" spans="13:19" x14ac:dyDescent="0.25">
      <c r="M11100" s="8"/>
      <c r="N11100" s="124"/>
      <c r="O11100" s="124"/>
      <c r="P11100" s="124"/>
      <c r="Q11100" s="124"/>
      <c r="R11100" s="124"/>
      <c r="S11100" s="124"/>
    </row>
    <row r="11101" spans="13:19" x14ac:dyDescent="0.25">
      <c r="M11101" s="8"/>
      <c r="N11101" s="124"/>
      <c r="O11101" s="124"/>
      <c r="P11101" s="124"/>
      <c r="Q11101" s="124"/>
      <c r="R11101" s="124"/>
      <c r="S11101" s="124"/>
    </row>
    <row r="11102" spans="13:19" x14ac:dyDescent="0.25">
      <c r="M11102" s="8"/>
      <c r="N11102" s="124"/>
      <c r="O11102" s="124"/>
      <c r="P11102" s="124"/>
      <c r="Q11102" s="124"/>
      <c r="R11102" s="124"/>
      <c r="S11102" s="124"/>
    </row>
    <row r="11103" spans="13:19" x14ac:dyDescent="0.25">
      <c r="M11103" s="8"/>
      <c r="N11103" s="124"/>
      <c r="O11103" s="124"/>
      <c r="P11103" s="124"/>
      <c r="Q11103" s="124"/>
      <c r="R11103" s="124"/>
      <c r="S11103" s="124"/>
    </row>
    <row r="11104" spans="13:19" x14ac:dyDescent="0.25">
      <c r="M11104" s="8"/>
      <c r="N11104" s="124"/>
      <c r="O11104" s="124"/>
      <c r="P11104" s="124"/>
      <c r="Q11104" s="124"/>
      <c r="R11104" s="124"/>
      <c r="S11104" s="124"/>
    </row>
    <row r="11105" spans="13:19" x14ac:dyDescent="0.25">
      <c r="M11105" s="8"/>
      <c r="N11105" s="124"/>
      <c r="O11105" s="124"/>
      <c r="P11105" s="124"/>
      <c r="Q11105" s="124"/>
      <c r="R11105" s="124"/>
      <c r="S11105" s="124"/>
    </row>
    <row r="11106" spans="13:19" x14ac:dyDescent="0.25">
      <c r="M11106" s="8"/>
      <c r="N11106" s="124"/>
      <c r="O11106" s="124"/>
      <c r="P11106" s="124"/>
      <c r="Q11106" s="124"/>
      <c r="R11106" s="124"/>
      <c r="S11106" s="124"/>
    </row>
    <row r="11107" spans="13:19" x14ac:dyDescent="0.25">
      <c r="M11107" s="8"/>
      <c r="N11107" s="124"/>
      <c r="O11107" s="124"/>
      <c r="P11107" s="124"/>
      <c r="Q11107" s="124"/>
      <c r="R11107" s="124"/>
      <c r="S11107" s="124"/>
    </row>
    <row r="11108" spans="13:19" x14ac:dyDescent="0.25">
      <c r="M11108" s="8"/>
      <c r="N11108" s="124"/>
      <c r="O11108" s="124"/>
      <c r="P11108" s="124"/>
      <c r="Q11108" s="124"/>
      <c r="R11108" s="124"/>
      <c r="S11108" s="124"/>
    </row>
    <row r="11109" spans="13:19" x14ac:dyDescent="0.25">
      <c r="M11109" s="8"/>
      <c r="N11109" s="124"/>
      <c r="O11109" s="124"/>
      <c r="P11109" s="124"/>
      <c r="Q11109" s="124"/>
      <c r="R11109" s="124"/>
      <c r="S11109" s="124"/>
    </row>
    <row r="11110" spans="13:19" x14ac:dyDescent="0.25">
      <c r="M11110" s="8"/>
      <c r="N11110" s="124"/>
      <c r="O11110" s="124"/>
      <c r="P11110" s="124"/>
      <c r="Q11110" s="124"/>
      <c r="R11110" s="124"/>
      <c r="S11110" s="124"/>
    </row>
    <row r="11111" spans="13:19" x14ac:dyDescent="0.25">
      <c r="M11111" s="8"/>
      <c r="N11111" s="124"/>
      <c r="O11111" s="124"/>
      <c r="P11111" s="124"/>
      <c r="Q11111" s="124"/>
      <c r="R11111" s="124"/>
      <c r="S11111" s="124"/>
    </row>
    <row r="11112" spans="13:19" x14ac:dyDescent="0.25">
      <c r="M11112" s="8"/>
      <c r="N11112" s="124"/>
      <c r="O11112" s="124"/>
      <c r="P11112" s="124"/>
      <c r="Q11112" s="124"/>
      <c r="R11112" s="124"/>
      <c r="S11112" s="124"/>
    </row>
    <row r="11113" spans="13:19" x14ac:dyDescent="0.25">
      <c r="M11113" s="8"/>
      <c r="N11113" s="124"/>
      <c r="O11113" s="124"/>
      <c r="P11113" s="124"/>
      <c r="Q11113" s="124"/>
      <c r="R11113" s="124"/>
      <c r="S11113" s="124"/>
    </row>
    <row r="11114" spans="13:19" x14ac:dyDescent="0.25">
      <c r="M11114" s="8"/>
      <c r="N11114" s="124"/>
      <c r="O11114" s="124"/>
      <c r="P11114" s="124"/>
      <c r="Q11114" s="124"/>
      <c r="R11114" s="124"/>
      <c r="S11114" s="124"/>
    </row>
    <row r="11115" spans="13:19" x14ac:dyDescent="0.25">
      <c r="M11115" s="8"/>
      <c r="N11115" s="124"/>
      <c r="O11115" s="124"/>
      <c r="P11115" s="124"/>
      <c r="Q11115" s="124"/>
      <c r="R11115" s="124"/>
      <c r="S11115" s="124"/>
    </row>
    <row r="11116" spans="13:19" x14ac:dyDescent="0.25">
      <c r="M11116" s="8"/>
      <c r="N11116" s="124"/>
      <c r="O11116" s="124"/>
      <c r="P11116" s="124"/>
      <c r="Q11116" s="124"/>
      <c r="R11116" s="124"/>
      <c r="S11116" s="124"/>
    </row>
    <row r="11117" spans="13:19" x14ac:dyDescent="0.25">
      <c r="M11117" s="8"/>
      <c r="N11117" s="124"/>
      <c r="O11117" s="124"/>
      <c r="P11117" s="124"/>
      <c r="Q11117" s="124"/>
      <c r="R11117" s="124"/>
      <c r="S11117" s="124"/>
    </row>
    <row r="11118" spans="13:19" x14ac:dyDescent="0.25">
      <c r="M11118" s="8"/>
      <c r="N11118" s="124"/>
      <c r="O11118" s="124"/>
      <c r="P11118" s="124"/>
      <c r="Q11118" s="124"/>
      <c r="R11118" s="124"/>
      <c r="S11118" s="124"/>
    </row>
    <row r="11119" spans="13:19" x14ac:dyDescent="0.25">
      <c r="M11119" s="8"/>
      <c r="N11119" s="124"/>
      <c r="O11119" s="124"/>
      <c r="P11119" s="124"/>
      <c r="Q11119" s="124"/>
      <c r="R11119" s="124"/>
      <c r="S11119" s="124"/>
    </row>
    <row r="11120" spans="13:19" x14ac:dyDescent="0.25">
      <c r="M11120" s="8"/>
      <c r="N11120" s="124"/>
      <c r="O11120" s="124"/>
      <c r="P11120" s="124"/>
      <c r="Q11120" s="124"/>
      <c r="R11120" s="124"/>
      <c r="S11120" s="124"/>
    </row>
    <row r="11121" spans="13:19" x14ac:dyDescent="0.25">
      <c r="M11121" s="8"/>
      <c r="N11121" s="124"/>
      <c r="O11121" s="124"/>
      <c r="P11121" s="124"/>
      <c r="Q11121" s="124"/>
      <c r="R11121" s="124"/>
      <c r="S11121" s="124"/>
    </row>
    <row r="11122" spans="13:19" x14ac:dyDescent="0.25">
      <c r="M11122" s="8"/>
      <c r="N11122" s="124"/>
      <c r="O11122" s="124"/>
      <c r="P11122" s="124"/>
      <c r="Q11122" s="124"/>
      <c r="R11122" s="124"/>
      <c r="S11122" s="124"/>
    </row>
    <row r="11123" spans="13:19" x14ac:dyDescent="0.25">
      <c r="M11123" s="8"/>
      <c r="N11123" s="124"/>
      <c r="O11123" s="124"/>
      <c r="P11123" s="124"/>
      <c r="Q11123" s="124"/>
      <c r="R11123" s="124"/>
      <c r="S11123" s="124"/>
    </row>
    <row r="11124" spans="13:19" x14ac:dyDescent="0.25">
      <c r="M11124" s="8"/>
      <c r="N11124" s="124"/>
      <c r="O11124" s="124"/>
      <c r="P11124" s="124"/>
      <c r="Q11124" s="124"/>
      <c r="R11124" s="124"/>
      <c r="S11124" s="124"/>
    </row>
    <row r="11125" spans="13:19" x14ac:dyDescent="0.25">
      <c r="M11125" s="8"/>
      <c r="N11125" s="124"/>
      <c r="O11125" s="124"/>
      <c r="P11125" s="124"/>
      <c r="Q11125" s="124"/>
      <c r="R11125" s="124"/>
      <c r="S11125" s="124"/>
    </row>
    <row r="11126" spans="13:19" x14ac:dyDescent="0.25">
      <c r="M11126" s="8"/>
      <c r="N11126" s="124"/>
      <c r="O11126" s="124"/>
      <c r="P11126" s="124"/>
      <c r="Q11126" s="124"/>
      <c r="R11126" s="124"/>
      <c r="S11126" s="124"/>
    </row>
    <row r="11127" spans="13:19" x14ac:dyDescent="0.25">
      <c r="M11127" s="8"/>
      <c r="N11127" s="124"/>
      <c r="O11127" s="124"/>
      <c r="P11127" s="124"/>
      <c r="Q11127" s="124"/>
      <c r="R11127" s="124"/>
      <c r="S11127" s="124"/>
    </row>
    <row r="11128" spans="13:19" x14ac:dyDescent="0.25">
      <c r="M11128" s="8"/>
      <c r="N11128" s="124"/>
      <c r="O11128" s="124"/>
      <c r="P11128" s="124"/>
      <c r="Q11128" s="124"/>
      <c r="R11128" s="124"/>
      <c r="S11128" s="124"/>
    </row>
    <row r="11129" spans="13:19" x14ac:dyDescent="0.25">
      <c r="M11129" s="8"/>
      <c r="N11129" s="124"/>
      <c r="O11129" s="124"/>
      <c r="P11129" s="124"/>
      <c r="Q11129" s="124"/>
      <c r="R11129" s="124"/>
      <c r="S11129" s="124"/>
    </row>
    <row r="11130" spans="13:19" x14ac:dyDescent="0.25">
      <c r="M11130" s="8"/>
      <c r="N11130" s="124"/>
      <c r="O11130" s="124"/>
      <c r="P11130" s="124"/>
      <c r="Q11130" s="124"/>
      <c r="R11130" s="124"/>
      <c r="S11130" s="124"/>
    </row>
    <row r="11131" spans="13:19" x14ac:dyDescent="0.25">
      <c r="M11131" s="8"/>
      <c r="N11131" s="124"/>
      <c r="O11131" s="124"/>
      <c r="P11131" s="124"/>
      <c r="Q11131" s="124"/>
      <c r="R11131" s="124"/>
      <c r="S11131" s="124"/>
    </row>
    <row r="11132" spans="13:19" x14ac:dyDescent="0.25">
      <c r="M11132" s="8"/>
      <c r="N11132" s="124"/>
      <c r="O11132" s="124"/>
      <c r="P11132" s="124"/>
      <c r="Q11132" s="124"/>
      <c r="R11132" s="124"/>
      <c r="S11132" s="124"/>
    </row>
    <row r="11133" spans="13:19" x14ac:dyDescent="0.25">
      <c r="M11133" s="8"/>
      <c r="N11133" s="124"/>
      <c r="O11133" s="124"/>
      <c r="P11133" s="124"/>
      <c r="Q11133" s="124"/>
      <c r="R11133" s="124"/>
      <c r="S11133" s="124"/>
    </row>
    <row r="11134" spans="13:19" x14ac:dyDescent="0.25">
      <c r="M11134" s="8"/>
      <c r="N11134" s="124"/>
      <c r="O11134" s="124"/>
      <c r="P11134" s="124"/>
      <c r="Q11134" s="124"/>
      <c r="R11134" s="124"/>
      <c r="S11134" s="124"/>
    </row>
    <row r="11135" spans="13:19" x14ac:dyDescent="0.25">
      <c r="M11135" s="8"/>
      <c r="N11135" s="124"/>
      <c r="O11135" s="124"/>
      <c r="P11135" s="124"/>
      <c r="Q11135" s="124"/>
      <c r="R11135" s="124"/>
      <c r="S11135" s="124"/>
    </row>
    <row r="11136" spans="13:19" x14ac:dyDescent="0.25">
      <c r="M11136" s="8"/>
      <c r="N11136" s="124"/>
      <c r="O11136" s="124"/>
      <c r="P11136" s="124"/>
      <c r="Q11136" s="124"/>
      <c r="R11136" s="124"/>
      <c r="S11136" s="124"/>
    </row>
    <row r="11137" spans="13:19" x14ac:dyDescent="0.25">
      <c r="M11137" s="8"/>
      <c r="N11137" s="124"/>
      <c r="O11137" s="124"/>
      <c r="P11137" s="124"/>
      <c r="Q11137" s="124"/>
      <c r="R11137" s="124"/>
      <c r="S11137" s="124"/>
    </row>
    <row r="11138" spans="13:19" x14ac:dyDescent="0.25">
      <c r="M11138" s="8"/>
      <c r="N11138" s="124"/>
      <c r="O11138" s="124"/>
      <c r="P11138" s="124"/>
      <c r="Q11138" s="124"/>
      <c r="R11138" s="124"/>
      <c r="S11138" s="124"/>
    </row>
    <row r="11139" spans="13:19" x14ac:dyDescent="0.25">
      <c r="M11139" s="8"/>
      <c r="N11139" s="124"/>
      <c r="O11139" s="124"/>
      <c r="P11139" s="124"/>
      <c r="Q11139" s="124"/>
      <c r="R11139" s="124"/>
      <c r="S11139" s="124"/>
    </row>
    <row r="11140" spans="13:19" x14ac:dyDescent="0.25">
      <c r="M11140" s="8"/>
      <c r="N11140" s="124"/>
      <c r="O11140" s="124"/>
      <c r="P11140" s="124"/>
      <c r="Q11140" s="124"/>
      <c r="R11140" s="124"/>
      <c r="S11140" s="124"/>
    </row>
    <row r="11141" spans="13:19" x14ac:dyDescent="0.25">
      <c r="M11141" s="8"/>
      <c r="N11141" s="124"/>
      <c r="O11141" s="124"/>
      <c r="P11141" s="124"/>
      <c r="Q11141" s="124"/>
      <c r="R11141" s="124"/>
      <c r="S11141" s="124"/>
    </row>
    <row r="11142" spans="13:19" x14ac:dyDescent="0.25">
      <c r="M11142" s="8"/>
      <c r="N11142" s="124"/>
      <c r="O11142" s="124"/>
      <c r="P11142" s="124"/>
      <c r="Q11142" s="124"/>
      <c r="R11142" s="124"/>
      <c r="S11142" s="124"/>
    </row>
    <row r="11143" spans="13:19" x14ac:dyDescent="0.25">
      <c r="M11143" s="8"/>
      <c r="N11143" s="124"/>
      <c r="O11143" s="124"/>
      <c r="P11143" s="124"/>
      <c r="Q11143" s="124"/>
      <c r="R11143" s="124"/>
      <c r="S11143" s="124"/>
    </row>
    <row r="11144" spans="13:19" x14ac:dyDescent="0.25">
      <c r="M11144" s="8"/>
      <c r="N11144" s="124"/>
      <c r="O11144" s="124"/>
      <c r="P11144" s="124"/>
      <c r="Q11144" s="124"/>
      <c r="R11144" s="124"/>
      <c r="S11144" s="124"/>
    </row>
    <row r="11145" spans="13:19" x14ac:dyDescent="0.25">
      <c r="M11145" s="8"/>
      <c r="N11145" s="124"/>
      <c r="O11145" s="124"/>
      <c r="P11145" s="124"/>
      <c r="Q11145" s="124"/>
      <c r="R11145" s="124"/>
      <c r="S11145" s="124"/>
    </row>
    <row r="11146" spans="13:19" x14ac:dyDescent="0.25">
      <c r="M11146" s="8"/>
      <c r="N11146" s="124"/>
      <c r="O11146" s="124"/>
      <c r="P11146" s="124"/>
      <c r="Q11146" s="124"/>
      <c r="R11146" s="124"/>
      <c r="S11146" s="124"/>
    </row>
    <row r="11147" spans="13:19" x14ac:dyDescent="0.25">
      <c r="M11147" s="8"/>
      <c r="N11147" s="124"/>
      <c r="O11147" s="124"/>
      <c r="P11147" s="124"/>
      <c r="Q11147" s="124"/>
      <c r="R11147" s="124"/>
      <c r="S11147" s="124"/>
    </row>
    <row r="11148" spans="13:19" x14ac:dyDescent="0.25">
      <c r="M11148" s="8"/>
      <c r="N11148" s="124"/>
      <c r="O11148" s="124"/>
      <c r="P11148" s="124"/>
      <c r="Q11148" s="124"/>
      <c r="R11148" s="124"/>
      <c r="S11148" s="124"/>
    </row>
    <row r="11149" spans="13:19" x14ac:dyDescent="0.25">
      <c r="M11149" s="8"/>
      <c r="N11149" s="124"/>
      <c r="O11149" s="124"/>
      <c r="P11149" s="124"/>
      <c r="Q11149" s="124"/>
      <c r="R11149" s="124"/>
      <c r="S11149" s="124"/>
    </row>
    <row r="11150" spans="13:19" x14ac:dyDescent="0.25">
      <c r="M11150" s="8"/>
      <c r="N11150" s="124"/>
      <c r="O11150" s="124"/>
      <c r="P11150" s="124"/>
      <c r="Q11150" s="124"/>
      <c r="R11150" s="124"/>
      <c r="S11150" s="124"/>
    </row>
    <row r="11151" spans="13:19" x14ac:dyDescent="0.25">
      <c r="M11151" s="8"/>
      <c r="N11151" s="124"/>
      <c r="O11151" s="124"/>
      <c r="P11151" s="124"/>
      <c r="Q11151" s="124"/>
      <c r="R11151" s="124"/>
      <c r="S11151" s="124"/>
    </row>
    <row r="11152" spans="13:19" x14ac:dyDescent="0.25">
      <c r="M11152" s="8"/>
      <c r="N11152" s="124"/>
      <c r="O11152" s="124"/>
      <c r="P11152" s="124"/>
      <c r="Q11152" s="124"/>
      <c r="R11152" s="124"/>
      <c r="S11152" s="124"/>
    </row>
    <row r="11153" spans="13:19" x14ac:dyDescent="0.25">
      <c r="M11153" s="8"/>
      <c r="N11153" s="124"/>
      <c r="O11153" s="124"/>
      <c r="P11153" s="124"/>
      <c r="Q11153" s="124"/>
      <c r="R11153" s="124"/>
      <c r="S11153" s="124"/>
    </row>
    <row r="11154" spans="13:19" x14ac:dyDescent="0.25">
      <c r="M11154" s="8"/>
      <c r="N11154" s="124"/>
      <c r="O11154" s="124"/>
      <c r="P11154" s="124"/>
      <c r="Q11154" s="124"/>
      <c r="R11154" s="124"/>
      <c r="S11154" s="124"/>
    </row>
    <row r="11155" spans="13:19" x14ac:dyDescent="0.25">
      <c r="M11155" s="8"/>
      <c r="N11155" s="124"/>
      <c r="O11155" s="124"/>
      <c r="P11155" s="124"/>
      <c r="Q11155" s="124"/>
      <c r="R11155" s="124"/>
      <c r="S11155" s="124"/>
    </row>
    <row r="11156" spans="13:19" x14ac:dyDescent="0.25">
      <c r="M11156" s="8"/>
      <c r="N11156" s="124"/>
      <c r="O11156" s="124"/>
      <c r="P11156" s="124"/>
      <c r="Q11156" s="124"/>
      <c r="R11156" s="124"/>
      <c r="S11156" s="124"/>
    </row>
    <row r="11157" spans="13:19" x14ac:dyDescent="0.25">
      <c r="M11157" s="8"/>
      <c r="N11157" s="124"/>
      <c r="O11157" s="124"/>
      <c r="P11157" s="124"/>
      <c r="Q11157" s="124"/>
      <c r="R11157" s="124"/>
      <c r="S11157" s="124"/>
    </row>
    <row r="11158" spans="13:19" x14ac:dyDescent="0.25">
      <c r="M11158" s="8"/>
      <c r="N11158" s="124"/>
      <c r="O11158" s="124"/>
      <c r="P11158" s="124"/>
      <c r="Q11158" s="124"/>
      <c r="R11158" s="124"/>
      <c r="S11158" s="124"/>
    </row>
    <row r="11159" spans="13:19" x14ac:dyDescent="0.25">
      <c r="M11159" s="8"/>
      <c r="N11159" s="124"/>
      <c r="O11159" s="124"/>
      <c r="P11159" s="124"/>
      <c r="Q11159" s="124"/>
      <c r="R11159" s="124"/>
      <c r="S11159" s="124"/>
    </row>
    <row r="11160" spans="13:19" x14ac:dyDescent="0.25">
      <c r="M11160" s="8"/>
      <c r="N11160" s="124"/>
      <c r="O11160" s="124"/>
      <c r="P11160" s="124"/>
      <c r="Q11160" s="124"/>
      <c r="R11160" s="124"/>
      <c r="S11160" s="124"/>
    </row>
    <row r="11161" spans="13:19" x14ac:dyDescent="0.25">
      <c r="M11161" s="8"/>
      <c r="N11161" s="124"/>
      <c r="O11161" s="124"/>
      <c r="P11161" s="124"/>
      <c r="Q11161" s="124"/>
      <c r="R11161" s="124"/>
      <c r="S11161" s="124"/>
    </row>
    <row r="11162" spans="13:19" x14ac:dyDescent="0.25">
      <c r="M11162" s="8"/>
      <c r="N11162" s="124"/>
      <c r="O11162" s="124"/>
      <c r="P11162" s="124"/>
      <c r="Q11162" s="124"/>
      <c r="R11162" s="124"/>
      <c r="S11162" s="124"/>
    </row>
    <row r="11163" spans="13:19" x14ac:dyDescent="0.25">
      <c r="M11163" s="8"/>
      <c r="N11163" s="124"/>
      <c r="O11163" s="124"/>
      <c r="P11163" s="124"/>
      <c r="Q11163" s="124"/>
      <c r="R11163" s="124"/>
      <c r="S11163" s="124"/>
    </row>
    <row r="11164" spans="13:19" x14ac:dyDescent="0.25">
      <c r="M11164" s="8"/>
      <c r="N11164" s="124"/>
      <c r="O11164" s="124"/>
      <c r="P11164" s="124"/>
      <c r="Q11164" s="124"/>
      <c r="R11164" s="124"/>
      <c r="S11164" s="124"/>
    </row>
    <row r="11165" spans="13:19" x14ac:dyDescent="0.25">
      <c r="M11165" s="8"/>
      <c r="N11165" s="124"/>
      <c r="O11165" s="124"/>
      <c r="P11165" s="124"/>
      <c r="Q11165" s="124"/>
      <c r="R11165" s="124"/>
      <c r="S11165" s="124"/>
    </row>
    <row r="11166" spans="13:19" x14ac:dyDescent="0.25">
      <c r="M11166" s="8"/>
      <c r="N11166" s="124"/>
      <c r="O11166" s="124"/>
      <c r="P11166" s="124"/>
      <c r="Q11166" s="124"/>
      <c r="R11166" s="124"/>
      <c r="S11166" s="124"/>
    </row>
    <row r="11167" spans="13:19" x14ac:dyDescent="0.25">
      <c r="M11167" s="8"/>
      <c r="N11167" s="124"/>
      <c r="O11167" s="124"/>
      <c r="P11167" s="124"/>
      <c r="Q11167" s="124"/>
      <c r="R11167" s="124"/>
      <c r="S11167" s="124"/>
    </row>
    <row r="11168" spans="13:19" x14ac:dyDescent="0.25">
      <c r="M11168" s="8"/>
      <c r="N11168" s="124"/>
      <c r="O11168" s="124"/>
      <c r="P11168" s="124"/>
      <c r="Q11168" s="124"/>
      <c r="R11168" s="124"/>
      <c r="S11168" s="124"/>
    </row>
    <row r="11169" spans="13:19" x14ac:dyDescent="0.25">
      <c r="M11169" s="8"/>
      <c r="N11169" s="124"/>
      <c r="O11169" s="124"/>
      <c r="P11169" s="124"/>
      <c r="Q11169" s="124"/>
      <c r="R11169" s="124"/>
      <c r="S11169" s="124"/>
    </row>
    <row r="11170" spans="13:19" x14ac:dyDescent="0.25">
      <c r="M11170" s="8"/>
      <c r="N11170" s="124"/>
      <c r="O11170" s="124"/>
      <c r="P11170" s="124"/>
      <c r="Q11170" s="124"/>
      <c r="R11170" s="124"/>
      <c r="S11170" s="124"/>
    </row>
    <row r="11171" spans="13:19" x14ac:dyDescent="0.25">
      <c r="M11171" s="8"/>
      <c r="N11171" s="124"/>
      <c r="O11171" s="124"/>
      <c r="P11171" s="124"/>
      <c r="Q11171" s="124"/>
      <c r="R11171" s="124"/>
      <c r="S11171" s="124"/>
    </row>
    <row r="11172" spans="13:19" x14ac:dyDescent="0.25">
      <c r="M11172" s="8"/>
      <c r="N11172" s="124"/>
      <c r="O11172" s="124"/>
      <c r="P11172" s="124"/>
      <c r="Q11172" s="124"/>
      <c r="R11172" s="124"/>
      <c r="S11172" s="124"/>
    </row>
    <row r="11173" spans="13:19" x14ac:dyDescent="0.25">
      <c r="M11173" s="8"/>
      <c r="N11173" s="124"/>
      <c r="O11173" s="124"/>
      <c r="P11173" s="124"/>
      <c r="Q11173" s="124"/>
      <c r="R11173" s="124"/>
      <c r="S11173" s="124"/>
    </row>
    <row r="11174" spans="13:19" x14ac:dyDescent="0.25">
      <c r="M11174" s="8"/>
      <c r="N11174" s="124"/>
      <c r="O11174" s="124"/>
      <c r="P11174" s="124"/>
      <c r="Q11174" s="124"/>
      <c r="R11174" s="124"/>
      <c r="S11174" s="124"/>
    </row>
    <row r="11175" spans="13:19" x14ac:dyDescent="0.25">
      <c r="M11175" s="8"/>
      <c r="N11175" s="124"/>
      <c r="O11175" s="124"/>
      <c r="P11175" s="124"/>
      <c r="Q11175" s="124"/>
      <c r="R11175" s="124"/>
      <c r="S11175" s="124"/>
    </row>
    <row r="11176" spans="13:19" x14ac:dyDescent="0.25">
      <c r="M11176" s="8"/>
      <c r="N11176" s="124"/>
      <c r="O11176" s="124"/>
      <c r="P11176" s="124"/>
      <c r="Q11176" s="124"/>
      <c r="R11176" s="124"/>
      <c r="S11176" s="124"/>
    </row>
    <row r="11177" spans="13:19" x14ac:dyDescent="0.25">
      <c r="M11177" s="8"/>
      <c r="N11177" s="124"/>
      <c r="O11177" s="124"/>
      <c r="P11177" s="124"/>
      <c r="Q11177" s="124"/>
      <c r="R11177" s="124"/>
      <c r="S11177" s="124"/>
    </row>
    <row r="11178" spans="13:19" x14ac:dyDescent="0.25">
      <c r="M11178" s="8"/>
      <c r="N11178" s="124"/>
      <c r="O11178" s="124"/>
      <c r="P11178" s="124"/>
      <c r="Q11178" s="124"/>
      <c r="R11178" s="124"/>
      <c r="S11178" s="124"/>
    </row>
    <row r="11179" spans="13:19" x14ac:dyDescent="0.25">
      <c r="M11179" s="8"/>
      <c r="N11179" s="124"/>
      <c r="O11179" s="124"/>
      <c r="P11179" s="124"/>
      <c r="Q11179" s="124"/>
      <c r="R11179" s="124"/>
      <c r="S11179" s="124"/>
    </row>
    <row r="11180" spans="13:19" x14ac:dyDescent="0.25">
      <c r="M11180" s="8"/>
      <c r="N11180" s="124"/>
      <c r="O11180" s="124"/>
      <c r="P11180" s="124"/>
      <c r="Q11180" s="124"/>
      <c r="R11180" s="124"/>
      <c r="S11180" s="124"/>
    </row>
    <row r="11181" spans="13:19" x14ac:dyDescent="0.25">
      <c r="M11181" s="8"/>
      <c r="N11181" s="124"/>
      <c r="O11181" s="124"/>
      <c r="P11181" s="124"/>
      <c r="Q11181" s="124"/>
      <c r="R11181" s="124"/>
      <c r="S11181" s="124"/>
    </row>
    <row r="11182" spans="13:19" x14ac:dyDescent="0.25">
      <c r="M11182" s="8"/>
      <c r="N11182" s="124"/>
      <c r="O11182" s="124"/>
      <c r="P11182" s="124"/>
      <c r="Q11182" s="124"/>
      <c r="R11182" s="124"/>
      <c r="S11182" s="124"/>
    </row>
    <row r="11183" spans="13:19" x14ac:dyDescent="0.25">
      <c r="M11183" s="8"/>
      <c r="N11183" s="124"/>
      <c r="O11183" s="124"/>
      <c r="P11183" s="124"/>
      <c r="Q11183" s="124"/>
      <c r="R11183" s="124"/>
      <c r="S11183" s="124"/>
    </row>
    <row r="11184" spans="13:19" x14ac:dyDescent="0.25">
      <c r="M11184" s="8"/>
      <c r="N11184" s="124"/>
      <c r="O11184" s="124"/>
      <c r="P11184" s="124"/>
      <c r="Q11184" s="124"/>
      <c r="R11184" s="124"/>
      <c r="S11184" s="124"/>
    </row>
    <row r="11185" spans="13:19" x14ac:dyDescent="0.25">
      <c r="M11185" s="8"/>
      <c r="N11185" s="124"/>
      <c r="O11185" s="124"/>
      <c r="P11185" s="124"/>
      <c r="Q11185" s="124"/>
      <c r="R11185" s="124"/>
      <c r="S11185" s="124"/>
    </row>
    <row r="11186" spans="13:19" x14ac:dyDescent="0.25">
      <c r="M11186" s="8"/>
      <c r="N11186" s="124"/>
      <c r="O11186" s="124"/>
      <c r="P11186" s="124"/>
      <c r="Q11186" s="124"/>
      <c r="R11186" s="124"/>
      <c r="S11186" s="124"/>
    </row>
    <row r="11187" spans="13:19" x14ac:dyDescent="0.25">
      <c r="M11187" s="8"/>
      <c r="N11187" s="124"/>
      <c r="O11187" s="124"/>
      <c r="P11187" s="124"/>
      <c r="Q11187" s="124"/>
      <c r="R11187" s="124"/>
      <c r="S11187" s="124"/>
    </row>
    <row r="11188" spans="13:19" x14ac:dyDescent="0.25">
      <c r="M11188" s="8"/>
      <c r="N11188" s="124"/>
      <c r="O11188" s="124"/>
      <c r="P11188" s="124"/>
      <c r="Q11188" s="124"/>
      <c r="R11188" s="124"/>
      <c r="S11188" s="124"/>
    </row>
    <row r="11189" spans="13:19" x14ac:dyDescent="0.25">
      <c r="M11189" s="8"/>
      <c r="N11189" s="124"/>
      <c r="O11189" s="124"/>
      <c r="P11189" s="124"/>
      <c r="Q11189" s="124"/>
      <c r="R11189" s="124"/>
      <c r="S11189" s="124"/>
    </row>
    <row r="11190" spans="13:19" x14ac:dyDescent="0.25">
      <c r="M11190" s="8"/>
      <c r="N11190" s="124"/>
      <c r="O11190" s="124"/>
      <c r="P11190" s="124"/>
      <c r="Q11190" s="124"/>
      <c r="R11190" s="124"/>
      <c r="S11190" s="124"/>
    </row>
    <row r="11191" spans="13:19" x14ac:dyDescent="0.25">
      <c r="M11191" s="8"/>
      <c r="N11191" s="124"/>
      <c r="O11191" s="124"/>
      <c r="P11191" s="124"/>
      <c r="Q11191" s="124"/>
      <c r="R11191" s="124"/>
      <c r="S11191" s="124"/>
    </row>
    <row r="11192" spans="13:19" x14ac:dyDescent="0.25">
      <c r="M11192" s="8"/>
      <c r="N11192" s="124"/>
      <c r="O11192" s="124"/>
      <c r="P11192" s="124"/>
      <c r="Q11192" s="124"/>
      <c r="R11192" s="124"/>
      <c r="S11192" s="124"/>
    </row>
    <row r="11193" spans="13:19" x14ac:dyDescent="0.25">
      <c r="M11193" s="8"/>
      <c r="N11193" s="124"/>
      <c r="O11193" s="124"/>
      <c r="P11193" s="124"/>
      <c r="Q11193" s="124"/>
      <c r="R11193" s="124"/>
      <c r="S11193" s="124"/>
    </row>
    <row r="11194" spans="13:19" x14ac:dyDescent="0.25">
      <c r="M11194" s="8"/>
      <c r="N11194" s="124"/>
      <c r="O11194" s="124"/>
      <c r="P11194" s="124"/>
      <c r="Q11194" s="124"/>
      <c r="R11194" s="124"/>
      <c r="S11194" s="124"/>
    </row>
    <row r="11195" spans="13:19" x14ac:dyDescent="0.25">
      <c r="M11195" s="8"/>
      <c r="N11195" s="124"/>
      <c r="O11195" s="124"/>
      <c r="P11195" s="124"/>
      <c r="Q11195" s="124"/>
      <c r="R11195" s="124"/>
      <c r="S11195" s="124"/>
    </row>
    <row r="11196" spans="13:19" x14ac:dyDescent="0.25">
      <c r="M11196" s="8"/>
      <c r="N11196" s="124"/>
      <c r="O11196" s="124"/>
      <c r="P11196" s="124"/>
      <c r="Q11196" s="124"/>
      <c r="R11196" s="124"/>
      <c r="S11196" s="124"/>
    </row>
    <row r="11197" spans="13:19" x14ac:dyDescent="0.25">
      <c r="M11197" s="8"/>
      <c r="N11197" s="124"/>
      <c r="O11197" s="124"/>
      <c r="P11197" s="124"/>
      <c r="Q11197" s="124"/>
      <c r="R11197" s="124"/>
      <c r="S11197" s="124"/>
    </row>
    <row r="11198" spans="13:19" x14ac:dyDescent="0.25">
      <c r="M11198" s="8"/>
      <c r="N11198" s="124"/>
      <c r="O11198" s="124"/>
      <c r="P11198" s="124"/>
      <c r="Q11198" s="124"/>
      <c r="R11198" s="124"/>
      <c r="S11198" s="124"/>
    </row>
    <row r="11199" spans="13:19" x14ac:dyDescent="0.25">
      <c r="M11199" s="8"/>
      <c r="N11199" s="124"/>
      <c r="O11199" s="124"/>
      <c r="P11199" s="124"/>
      <c r="Q11199" s="124"/>
      <c r="R11199" s="124"/>
      <c r="S11199" s="124"/>
    </row>
    <row r="11200" spans="13:19" x14ac:dyDescent="0.25">
      <c r="M11200" s="8"/>
      <c r="N11200" s="124"/>
      <c r="O11200" s="124"/>
      <c r="P11200" s="124"/>
      <c r="Q11200" s="124"/>
      <c r="R11200" s="124"/>
      <c r="S11200" s="124"/>
    </row>
    <row r="11201" spans="13:19" x14ac:dyDescent="0.25">
      <c r="M11201" s="8"/>
      <c r="N11201" s="124"/>
      <c r="O11201" s="124"/>
      <c r="P11201" s="124"/>
      <c r="Q11201" s="124"/>
      <c r="R11201" s="124"/>
      <c r="S11201" s="124"/>
    </row>
    <row r="11202" spans="13:19" x14ac:dyDescent="0.25">
      <c r="M11202" s="8"/>
      <c r="N11202" s="124"/>
      <c r="O11202" s="124"/>
      <c r="P11202" s="124"/>
      <c r="Q11202" s="124"/>
      <c r="R11202" s="124"/>
      <c r="S11202" s="124"/>
    </row>
    <row r="11203" spans="13:19" x14ac:dyDescent="0.25">
      <c r="M11203" s="8"/>
      <c r="N11203" s="124"/>
      <c r="O11203" s="124"/>
      <c r="P11203" s="124"/>
      <c r="Q11203" s="124"/>
      <c r="R11203" s="124"/>
      <c r="S11203" s="124"/>
    </row>
    <row r="11204" spans="13:19" x14ac:dyDescent="0.25">
      <c r="M11204" s="8"/>
      <c r="N11204" s="124"/>
      <c r="O11204" s="124"/>
      <c r="P11204" s="124"/>
      <c r="Q11204" s="124"/>
      <c r="R11204" s="124"/>
      <c r="S11204" s="124"/>
    </row>
    <row r="11205" spans="13:19" x14ac:dyDescent="0.25">
      <c r="M11205" s="8"/>
      <c r="N11205" s="124"/>
      <c r="O11205" s="124"/>
      <c r="P11205" s="124"/>
      <c r="Q11205" s="124"/>
      <c r="R11205" s="124"/>
      <c r="S11205" s="124"/>
    </row>
    <row r="11206" spans="13:19" x14ac:dyDescent="0.25">
      <c r="M11206" s="8"/>
      <c r="N11206" s="124"/>
      <c r="O11206" s="124"/>
      <c r="P11206" s="124"/>
      <c r="Q11206" s="124"/>
      <c r="R11206" s="124"/>
      <c r="S11206" s="124"/>
    </row>
    <row r="11207" spans="13:19" x14ac:dyDescent="0.25">
      <c r="M11207" s="8"/>
      <c r="N11207" s="124"/>
      <c r="O11207" s="124"/>
      <c r="P11207" s="124"/>
      <c r="Q11207" s="124"/>
      <c r="R11207" s="124"/>
      <c r="S11207" s="124"/>
    </row>
    <row r="11208" spans="13:19" x14ac:dyDescent="0.25">
      <c r="M11208" s="8"/>
      <c r="N11208" s="124"/>
      <c r="O11208" s="124"/>
      <c r="P11208" s="124"/>
      <c r="Q11208" s="124"/>
      <c r="R11208" s="124"/>
      <c r="S11208" s="124"/>
    </row>
    <row r="11209" spans="13:19" x14ac:dyDescent="0.25">
      <c r="M11209" s="8"/>
      <c r="N11209" s="124"/>
      <c r="O11209" s="124"/>
      <c r="P11209" s="124"/>
      <c r="Q11209" s="124"/>
      <c r="R11209" s="124"/>
      <c r="S11209" s="124"/>
    </row>
    <row r="11210" spans="13:19" x14ac:dyDescent="0.25">
      <c r="M11210" s="8"/>
      <c r="N11210" s="124"/>
      <c r="O11210" s="124"/>
      <c r="P11210" s="124"/>
      <c r="Q11210" s="124"/>
      <c r="R11210" s="124"/>
      <c r="S11210" s="124"/>
    </row>
    <row r="11211" spans="13:19" x14ac:dyDescent="0.25">
      <c r="M11211" s="8"/>
      <c r="N11211" s="124"/>
      <c r="O11211" s="124"/>
      <c r="P11211" s="124"/>
      <c r="Q11211" s="124"/>
      <c r="R11211" s="124"/>
      <c r="S11211" s="124"/>
    </row>
    <row r="11212" spans="13:19" x14ac:dyDescent="0.25">
      <c r="M11212" s="8"/>
      <c r="N11212" s="124"/>
      <c r="O11212" s="124"/>
      <c r="P11212" s="124"/>
      <c r="Q11212" s="124"/>
      <c r="R11212" s="124"/>
      <c r="S11212" s="124"/>
    </row>
    <row r="11213" spans="13:19" x14ac:dyDescent="0.25">
      <c r="M11213" s="8"/>
      <c r="N11213" s="124"/>
      <c r="O11213" s="124"/>
      <c r="P11213" s="124"/>
      <c r="Q11213" s="124"/>
      <c r="R11213" s="124"/>
      <c r="S11213" s="124"/>
    </row>
    <row r="11214" spans="13:19" x14ac:dyDescent="0.25">
      <c r="M11214" s="8"/>
      <c r="N11214" s="124"/>
      <c r="O11214" s="124"/>
      <c r="P11214" s="124"/>
      <c r="Q11214" s="124"/>
      <c r="R11214" s="124"/>
      <c r="S11214" s="124"/>
    </row>
    <row r="11215" spans="13:19" x14ac:dyDescent="0.25">
      <c r="M11215" s="8"/>
      <c r="N11215" s="124"/>
      <c r="O11215" s="124"/>
      <c r="P11215" s="124"/>
      <c r="Q11215" s="124"/>
      <c r="R11215" s="124"/>
      <c r="S11215" s="124"/>
    </row>
    <row r="11216" spans="13:19" x14ac:dyDescent="0.25">
      <c r="M11216" s="8"/>
      <c r="N11216" s="124"/>
      <c r="O11216" s="124"/>
      <c r="P11216" s="124"/>
      <c r="Q11216" s="124"/>
      <c r="R11216" s="124"/>
      <c r="S11216" s="124"/>
    </row>
    <row r="11217" spans="13:19" x14ac:dyDescent="0.25">
      <c r="M11217" s="8"/>
      <c r="N11217" s="124"/>
      <c r="O11217" s="124"/>
      <c r="P11217" s="124"/>
      <c r="Q11217" s="124"/>
      <c r="R11217" s="124"/>
      <c r="S11217" s="124"/>
    </row>
    <row r="11218" spans="13:19" x14ac:dyDescent="0.25">
      <c r="M11218" s="8"/>
      <c r="N11218" s="124"/>
      <c r="O11218" s="124"/>
      <c r="P11218" s="124"/>
      <c r="Q11218" s="124"/>
      <c r="R11218" s="124"/>
      <c r="S11218" s="124"/>
    </row>
    <row r="11219" spans="13:19" x14ac:dyDescent="0.25">
      <c r="M11219" s="8"/>
      <c r="N11219" s="124"/>
      <c r="O11219" s="124"/>
      <c r="P11219" s="124"/>
      <c r="Q11219" s="124"/>
      <c r="R11219" s="124"/>
      <c r="S11219" s="124"/>
    </row>
    <row r="11220" spans="13:19" x14ac:dyDescent="0.25">
      <c r="M11220" s="8"/>
      <c r="N11220" s="124"/>
      <c r="O11220" s="124"/>
      <c r="P11220" s="124"/>
      <c r="Q11220" s="124"/>
      <c r="R11220" s="124"/>
      <c r="S11220" s="124"/>
    </row>
    <row r="11221" spans="13:19" x14ac:dyDescent="0.25">
      <c r="M11221" s="8"/>
      <c r="N11221" s="124"/>
      <c r="O11221" s="124"/>
      <c r="P11221" s="124"/>
      <c r="Q11221" s="124"/>
      <c r="R11221" s="124"/>
      <c r="S11221" s="124"/>
    </row>
    <row r="11222" spans="13:19" x14ac:dyDescent="0.25">
      <c r="M11222" s="8"/>
      <c r="N11222" s="124"/>
      <c r="O11222" s="124"/>
      <c r="P11222" s="124"/>
      <c r="Q11222" s="124"/>
      <c r="R11222" s="124"/>
      <c r="S11222" s="124"/>
    </row>
    <row r="11223" spans="13:19" x14ac:dyDescent="0.25">
      <c r="M11223" s="8"/>
      <c r="N11223" s="124"/>
      <c r="O11223" s="124"/>
      <c r="P11223" s="124"/>
      <c r="Q11223" s="124"/>
      <c r="R11223" s="124"/>
      <c r="S11223" s="124"/>
    </row>
    <row r="11224" spans="13:19" x14ac:dyDescent="0.25">
      <c r="M11224" s="8"/>
      <c r="N11224" s="124"/>
      <c r="O11224" s="124"/>
      <c r="P11224" s="124"/>
      <c r="Q11224" s="124"/>
      <c r="R11224" s="124"/>
      <c r="S11224" s="124"/>
    </row>
    <row r="11225" spans="13:19" x14ac:dyDescent="0.25">
      <c r="M11225" s="8"/>
      <c r="N11225" s="124"/>
      <c r="O11225" s="124"/>
      <c r="P11225" s="124"/>
      <c r="Q11225" s="124"/>
      <c r="R11225" s="124"/>
      <c r="S11225" s="124"/>
    </row>
    <row r="11226" spans="13:19" x14ac:dyDescent="0.25">
      <c r="M11226" s="8"/>
      <c r="N11226" s="124"/>
      <c r="O11226" s="124"/>
      <c r="P11226" s="124"/>
      <c r="Q11226" s="124"/>
      <c r="R11226" s="124"/>
      <c r="S11226" s="124"/>
    </row>
    <row r="11227" spans="13:19" x14ac:dyDescent="0.25">
      <c r="M11227" s="8"/>
      <c r="N11227" s="124"/>
      <c r="O11227" s="124"/>
      <c r="P11227" s="124"/>
      <c r="Q11227" s="124"/>
      <c r="R11227" s="124"/>
      <c r="S11227" s="124"/>
    </row>
    <row r="11228" spans="13:19" x14ac:dyDescent="0.25">
      <c r="M11228" s="8"/>
      <c r="N11228" s="124"/>
      <c r="O11228" s="124"/>
      <c r="P11228" s="124"/>
      <c r="Q11228" s="124"/>
      <c r="R11228" s="124"/>
      <c r="S11228" s="124"/>
    </row>
    <row r="11229" spans="13:19" x14ac:dyDescent="0.25">
      <c r="M11229" s="8"/>
      <c r="N11229" s="124"/>
      <c r="O11229" s="124"/>
      <c r="P11229" s="124"/>
      <c r="Q11229" s="124"/>
      <c r="R11229" s="124"/>
      <c r="S11229" s="124"/>
    </row>
    <row r="11230" spans="13:19" x14ac:dyDescent="0.25">
      <c r="M11230" s="8"/>
      <c r="N11230" s="124"/>
      <c r="O11230" s="124"/>
      <c r="P11230" s="124"/>
      <c r="Q11230" s="124"/>
      <c r="R11230" s="124"/>
      <c r="S11230" s="124"/>
    </row>
    <row r="11231" spans="13:19" x14ac:dyDescent="0.25">
      <c r="M11231" s="8"/>
      <c r="N11231" s="124"/>
      <c r="O11231" s="124"/>
      <c r="P11231" s="124"/>
      <c r="Q11231" s="124"/>
      <c r="R11231" s="124"/>
      <c r="S11231" s="124"/>
    </row>
    <row r="11232" spans="13:19" x14ac:dyDescent="0.25">
      <c r="M11232" s="8"/>
      <c r="N11232" s="124"/>
      <c r="O11232" s="124"/>
      <c r="P11232" s="124"/>
      <c r="Q11232" s="124"/>
      <c r="R11232" s="124"/>
      <c r="S11232" s="124"/>
    </row>
    <row r="11233" spans="13:19" x14ac:dyDescent="0.25">
      <c r="M11233" s="8"/>
      <c r="N11233" s="124"/>
      <c r="O11233" s="124"/>
      <c r="P11233" s="124"/>
      <c r="Q11233" s="124"/>
      <c r="R11233" s="124"/>
      <c r="S11233" s="124"/>
    </row>
    <row r="11234" spans="13:19" x14ac:dyDescent="0.25">
      <c r="M11234" s="8"/>
      <c r="N11234" s="124"/>
      <c r="O11234" s="124"/>
      <c r="P11234" s="124"/>
      <c r="Q11234" s="124"/>
      <c r="R11234" s="124"/>
      <c r="S11234" s="124"/>
    </row>
    <row r="11235" spans="13:19" x14ac:dyDescent="0.25">
      <c r="M11235" s="8"/>
      <c r="N11235" s="124"/>
      <c r="O11235" s="124"/>
      <c r="P11235" s="124"/>
      <c r="Q11235" s="124"/>
      <c r="R11235" s="124"/>
      <c r="S11235" s="124"/>
    </row>
    <row r="11236" spans="13:19" x14ac:dyDescent="0.25">
      <c r="M11236" s="8"/>
      <c r="N11236" s="124"/>
      <c r="O11236" s="124"/>
      <c r="P11236" s="124"/>
      <c r="Q11236" s="124"/>
      <c r="R11236" s="124"/>
      <c r="S11236" s="124"/>
    </row>
    <row r="11237" spans="13:19" x14ac:dyDescent="0.25">
      <c r="M11237" s="8"/>
      <c r="N11237" s="124"/>
      <c r="O11237" s="124"/>
      <c r="P11237" s="124"/>
      <c r="Q11237" s="124"/>
      <c r="R11237" s="124"/>
      <c r="S11237" s="124"/>
    </row>
    <row r="11238" spans="13:19" x14ac:dyDescent="0.25">
      <c r="M11238" s="8"/>
      <c r="N11238" s="124"/>
      <c r="O11238" s="124"/>
      <c r="P11238" s="124"/>
      <c r="Q11238" s="124"/>
      <c r="R11238" s="124"/>
      <c r="S11238" s="124"/>
    </row>
    <row r="11239" spans="13:19" x14ac:dyDescent="0.25">
      <c r="M11239" s="8"/>
      <c r="N11239" s="124"/>
      <c r="O11239" s="124"/>
      <c r="P11239" s="124"/>
      <c r="Q11239" s="124"/>
      <c r="R11239" s="124"/>
      <c r="S11239" s="124"/>
    </row>
    <row r="11240" spans="13:19" x14ac:dyDescent="0.25">
      <c r="M11240" s="8"/>
      <c r="N11240" s="124"/>
      <c r="O11240" s="124"/>
      <c r="P11240" s="124"/>
      <c r="Q11240" s="124"/>
      <c r="R11240" s="124"/>
      <c r="S11240" s="124"/>
    </row>
    <row r="11241" spans="13:19" x14ac:dyDescent="0.25">
      <c r="M11241" s="8"/>
      <c r="N11241" s="124"/>
      <c r="O11241" s="124"/>
      <c r="P11241" s="124"/>
      <c r="Q11241" s="124"/>
      <c r="R11241" s="124"/>
      <c r="S11241" s="124"/>
    </row>
    <row r="11242" spans="13:19" x14ac:dyDescent="0.25">
      <c r="M11242" s="8"/>
      <c r="N11242" s="124"/>
      <c r="O11242" s="124"/>
      <c r="P11242" s="124"/>
      <c r="Q11242" s="124"/>
      <c r="R11242" s="124"/>
      <c r="S11242" s="124"/>
    </row>
    <row r="11243" spans="13:19" x14ac:dyDescent="0.25">
      <c r="M11243" s="8"/>
      <c r="N11243" s="124"/>
      <c r="O11243" s="124"/>
      <c r="P11243" s="124"/>
      <c r="Q11243" s="124"/>
      <c r="R11243" s="124"/>
      <c r="S11243" s="124"/>
    </row>
    <row r="11244" spans="13:19" x14ac:dyDescent="0.25">
      <c r="M11244" s="8"/>
      <c r="N11244" s="124"/>
      <c r="O11244" s="124"/>
      <c r="P11244" s="124"/>
      <c r="Q11244" s="124"/>
      <c r="R11244" s="124"/>
      <c r="S11244" s="124"/>
    </row>
    <row r="11245" spans="13:19" x14ac:dyDescent="0.25">
      <c r="M11245" s="8"/>
      <c r="N11245" s="124"/>
      <c r="O11245" s="124"/>
      <c r="P11245" s="124"/>
      <c r="Q11245" s="124"/>
      <c r="R11245" s="124"/>
      <c r="S11245" s="124"/>
    </row>
    <row r="11246" spans="13:19" x14ac:dyDescent="0.25">
      <c r="M11246" s="8"/>
      <c r="N11246" s="124"/>
      <c r="O11246" s="124"/>
      <c r="P11246" s="124"/>
      <c r="Q11246" s="124"/>
      <c r="R11246" s="124"/>
      <c r="S11246" s="124"/>
    </row>
    <row r="11247" spans="13:19" x14ac:dyDescent="0.25">
      <c r="M11247" s="8"/>
      <c r="N11247" s="124"/>
      <c r="O11247" s="124"/>
      <c r="P11247" s="124"/>
      <c r="Q11247" s="124"/>
      <c r="R11247" s="124"/>
      <c r="S11247" s="124"/>
    </row>
    <row r="11248" spans="13:19" x14ac:dyDescent="0.25">
      <c r="M11248" s="8"/>
      <c r="N11248" s="124"/>
      <c r="O11248" s="124"/>
      <c r="P11248" s="124"/>
      <c r="Q11248" s="124"/>
      <c r="R11248" s="124"/>
      <c r="S11248" s="124"/>
    </row>
    <row r="11249" spans="13:19" x14ac:dyDescent="0.25">
      <c r="M11249" s="8"/>
      <c r="N11249" s="124"/>
      <c r="O11249" s="124"/>
      <c r="P11249" s="124"/>
      <c r="Q11249" s="124"/>
      <c r="R11249" s="124"/>
      <c r="S11249" s="124"/>
    </row>
    <row r="11250" spans="13:19" x14ac:dyDescent="0.25">
      <c r="M11250" s="8"/>
      <c r="N11250" s="124"/>
      <c r="O11250" s="124"/>
      <c r="P11250" s="124"/>
      <c r="Q11250" s="124"/>
      <c r="R11250" s="124"/>
      <c r="S11250" s="124"/>
    </row>
    <row r="11251" spans="13:19" x14ac:dyDescent="0.25">
      <c r="M11251" s="8"/>
      <c r="N11251" s="124"/>
      <c r="O11251" s="124"/>
      <c r="P11251" s="124"/>
      <c r="Q11251" s="124"/>
      <c r="R11251" s="124"/>
      <c r="S11251" s="124"/>
    </row>
    <row r="11252" spans="13:19" x14ac:dyDescent="0.25">
      <c r="M11252" s="8"/>
      <c r="N11252" s="124"/>
      <c r="O11252" s="124"/>
      <c r="P11252" s="124"/>
      <c r="Q11252" s="124"/>
      <c r="R11252" s="124"/>
      <c r="S11252" s="124"/>
    </row>
    <row r="11253" spans="13:19" x14ac:dyDescent="0.25">
      <c r="M11253" s="8"/>
      <c r="N11253" s="124"/>
      <c r="O11253" s="124"/>
      <c r="P11253" s="124"/>
      <c r="Q11253" s="124"/>
      <c r="R11253" s="124"/>
      <c r="S11253" s="124"/>
    </row>
    <row r="11254" spans="13:19" x14ac:dyDescent="0.25">
      <c r="M11254" s="8"/>
      <c r="N11254" s="124"/>
      <c r="O11254" s="124"/>
      <c r="P11254" s="124"/>
      <c r="Q11254" s="124"/>
      <c r="R11254" s="124"/>
      <c r="S11254" s="124"/>
    </row>
    <row r="11255" spans="13:19" x14ac:dyDescent="0.25">
      <c r="M11255" s="8"/>
      <c r="N11255" s="124"/>
      <c r="O11255" s="124"/>
      <c r="P11255" s="124"/>
      <c r="Q11255" s="124"/>
      <c r="R11255" s="124"/>
      <c r="S11255" s="124"/>
    </row>
    <row r="11256" spans="13:19" x14ac:dyDescent="0.25">
      <c r="M11256" s="8"/>
      <c r="N11256" s="124"/>
      <c r="O11256" s="124"/>
      <c r="P11256" s="124"/>
      <c r="Q11256" s="124"/>
      <c r="R11256" s="124"/>
      <c r="S11256" s="124"/>
    </row>
    <row r="11257" spans="13:19" x14ac:dyDescent="0.25">
      <c r="M11257" s="8"/>
      <c r="N11257" s="124"/>
      <c r="O11257" s="124"/>
      <c r="P11257" s="124"/>
      <c r="Q11257" s="124"/>
      <c r="R11257" s="124"/>
      <c r="S11257" s="124"/>
    </row>
    <row r="11258" spans="13:19" x14ac:dyDescent="0.25">
      <c r="M11258" s="8"/>
      <c r="N11258" s="124"/>
      <c r="O11258" s="124"/>
      <c r="P11258" s="124"/>
      <c r="Q11258" s="124"/>
      <c r="R11258" s="124"/>
      <c r="S11258" s="124"/>
    </row>
    <row r="11259" spans="13:19" x14ac:dyDescent="0.25">
      <c r="M11259" s="8"/>
      <c r="N11259" s="124"/>
      <c r="O11259" s="124"/>
      <c r="P11259" s="124"/>
      <c r="Q11259" s="124"/>
      <c r="R11259" s="124"/>
      <c r="S11259" s="124"/>
    </row>
    <row r="11260" spans="13:19" x14ac:dyDescent="0.25">
      <c r="M11260" s="8"/>
      <c r="N11260" s="124"/>
      <c r="O11260" s="124"/>
      <c r="P11260" s="124"/>
      <c r="Q11260" s="124"/>
      <c r="R11260" s="124"/>
      <c r="S11260" s="124"/>
    </row>
    <row r="11261" spans="13:19" x14ac:dyDescent="0.25">
      <c r="M11261" s="8"/>
      <c r="N11261" s="124"/>
      <c r="O11261" s="124"/>
      <c r="P11261" s="124"/>
      <c r="Q11261" s="124"/>
      <c r="R11261" s="124"/>
      <c r="S11261" s="124"/>
    </row>
    <row r="11262" spans="13:19" x14ac:dyDescent="0.25">
      <c r="M11262" s="8"/>
      <c r="N11262" s="124"/>
      <c r="O11262" s="124"/>
      <c r="P11262" s="124"/>
      <c r="Q11262" s="124"/>
      <c r="R11262" s="124"/>
      <c r="S11262" s="124"/>
    </row>
    <row r="11263" spans="13:19" x14ac:dyDescent="0.25">
      <c r="M11263" s="8"/>
      <c r="N11263" s="124"/>
      <c r="O11263" s="124"/>
      <c r="P11263" s="124"/>
      <c r="Q11263" s="124"/>
      <c r="R11263" s="124"/>
      <c r="S11263" s="124"/>
    </row>
    <row r="11264" spans="13:19" x14ac:dyDescent="0.25">
      <c r="M11264" s="8"/>
      <c r="N11264" s="124"/>
      <c r="O11264" s="124"/>
      <c r="P11264" s="124"/>
      <c r="Q11264" s="124"/>
      <c r="R11264" s="124"/>
      <c r="S11264" s="124"/>
    </row>
    <row r="11265" spans="13:19" x14ac:dyDescent="0.25">
      <c r="M11265" s="8"/>
      <c r="N11265" s="124"/>
      <c r="O11265" s="124"/>
      <c r="P11265" s="124"/>
      <c r="Q11265" s="124"/>
      <c r="R11265" s="124"/>
      <c r="S11265" s="124"/>
    </row>
    <row r="11266" spans="13:19" x14ac:dyDescent="0.25">
      <c r="M11266" s="8"/>
      <c r="N11266" s="124"/>
      <c r="O11266" s="124"/>
      <c r="P11266" s="124"/>
      <c r="Q11266" s="124"/>
      <c r="R11266" s="124"/>
      <c r="S11266" s="124"/>
    </row>
    <row r="11267" spans="13:19" x14ac:dyDescent="0.25">
      <c r="M11267" s="8"/>
      <c r="N11267" s="124"/>
      <c r="O11267" s="124"/>
      <c r="P11267" s="124"/>
      <c r="Q11267" s="124"/>
      <c r="R11267" s="124"/>
      <c r="S11267" s="124"/>
    </row>
    <row r="11268" spans="13:19" x14ac:dyDescent="0.25">
      <c r="M11268" s="8"/>
      <c r="N11268" s="124"/>
      <c r="O11268" s="124"/>
      <c r="P11268" s="124"/>
      <c r="Q11268" s="124"/>
      <c r="R11268" s="124"/>
      <c r="S11268" s="124"/>
    </row>
    <row r="11269" spans="13:19" x14ac:dyDescent="0.25">
      <c r="M11269" s="8"/>
      <c r="N11269" s="124"/>
      <c r="O11269" s="124"/>
      <c r="P11269" s="124"/>
      <c r="Q11269" s="124"/>
      <c r="R11269" s="124"/>
      <c r="S11269" s="124"/>
    </row>
    <row r="11270" spans="13:19" x14ac:dyDescent="0.25">
      <c r="M11270" s="8"/>
      <c r="N11270" s="124"/>
      <c r="O11270" s="124"/>
      <c r="P11270" s="124"/>
      <c r="Q11270" s="124"/>
      <c r="R11270" s="124"/>
      <c r="S11270" s="124"/>
    </row>
    <row r="11271" spans="13:19" x14ac:dyDescent="0.25">
      <c r="M11271" s="8"/>
      <c r="N11271" s="124"/>
      <c r="O11271" s="124"/>
      <c r="P11271" s="124"/>
      <c r="Q11271" s="124"/>
      <c r="R11271" s="124"/>
      <c r="S11271" s="124"/>
    </row>
    <row r="11272" spans="13:19" x14ac:dyDescent="0.25">
      <c r="M11272" s="8"/>
      <c r="N11272" s="124"/>
      <c r="O11272" s="124"/>
      <c r="P11272" s="124"/>
      <c r="Q11272" s="124"/>
      <c r="R11272" s="124"/>
      <c r="S11272" s="124"/>
    </row>
    <row r="11273" spans="13:19" x14ac:dyDescent="0.25">
      <c r="M11273" s="8"/>
      <c r="N11273" s="124"/>
      <c r="O11273" s="124"/>
      <c r="P11273" s="124"/>
      <c r="Q11273" s="124"/>
      <c r="R11273" s="124"/>
      <c r="S11273" s="124"/>
    </row>
    <row r="11274" spans="13:19" x14ac:dyDescent="0.25">
      <c r="M11274" s="8"/>
      <c r="N11274" s="124"/>
      <c r="O11274" s="124"/>
      <c r="P11274" s="124"/>
      <c r="Q11274" s="124"/>
      <c r="R11274" s="124"/>
      <c r="S11274" s="124"/>
    </row>
    <row r="11275" spans="13:19" x14ac:dyDescent="0.25">
      <c r="M11275" s="8"/>
      <c r="N11275" s="124"/>
      <c r="O11275" s="124"/>
      <c r="P11275" s="124"/>
      <c r="Q11275" s="124"/>
      <c r="R11275" s="124"/>
      <c r="S11275" s="124"/>
    </row>
    <row r="11276" spans="13:19" x14ac:dyDescent="0.25">
      <c r="M11276" s="8"/>
      <c r="N11276" s="124"/>
      <c r="O11276" s="124"/>
      <c r="P11276" s="124"/>
      <c r="Q11276" s="124"/>
      <c r="R11276" s="124"/>
      <c r="S11276" s="124"/>
    </row>
    <row r="11277" spans="13:19" x14ac:dyDescent="0.25">
      <c r="M11277" s="8"/>
      <c r="N11277" s="124"/>
      <c r="O11277" s="124"/>
      <c r="P11277" s="124"/>
      <c r="Q11277" s="124"/>
      <c r="R11277" s="124"/>
      <c r="S11277" s="124"/>
    </row>
    <row r="11278" spans="13:19" x14ac:dyDescent="0.25">
      <c r="M11278" s="8"/>
      <c r="N11278" s="124"/>
      <c r="O11278" s="124"/>
      <c r="P11278" s="124"/>
      <c r="Q11278" s="124"/>
      <c r="R11278" s="124"/>
      <c r="S11278" s="124"/>
    </row>
    <row r="11279" spans="13:19" x14ac:dyDescent="0.25">
      <c r="M11279" s="8"/>
      <c r="N11279" s="124"/>
      <c r="O11279" s="124"/>
      <c r="P11279" s="124"/>
      <c r="Q11279" s="124"/>
      <c r="R11279" s="124"/>
      <c r="S11279" s="124"/>
    </row>
    <row r="11280" spans="13:19" x14ac:dyDescent="0.25">
      <c r="M11280" s="8"/>
      <c r="N11280" s="124"/>
      <c r="O11280" s="124"/>
      <c r="P11280" s="124"/>
      <c r="Q11280" s="124"/>
      <c r="R11280" s="124"/>
      <c r="S11280" s="124"/>
    </row>
    <row r="11281" spans="13:19" x14ac:dyDescent="0.25">
      <c r="M11281" s="8"/>
      <c r="N11281" s="124"/>
      <c r="O11281" s="124"/>
      <c r="P11281" s="124"/>
      <c r="Q11281" s="124"/>
      <c r="R11281" s="124"/>
      <c r="S11281" s="124"/>
    </row>
    <row r="11282" spans="13:19" x14ac:dyDescent="0.25">
      <c r="M11282" s="8"/>
      <c r="N11282" s="124"/>
      <c r="O11282" s="124"/>
      <c r="P11282" s="124"/>
      <c r="Q11282" s="124"/>
      <c r="R11282" s="124"/>
      <c r="S11282" s="124"/>
    </row>
    <row r="11283" spans="13:19" x14ac:dyDescent="0.25">
      <c r="M11283" s="8"/>
      <c r="N11283" s="124"/>
      <c r="O11283" s="124"/>
      <c r="P11283" s="124"/>
      <c r="Q11283" s="124"/>
      <c r="R11283" s="124"/>
      <c r="S11283" s="124"/>
    </row>
    <row r="11284" spans="13:19" x14ac:dyDescent="0.25">
      <c r="M11284" s="8"/>
      <c r="N11284" s="124"/>
      <c r="O11284" s="124"/>
      <c r="P11284" s="124"/>
      <c r="Q11284" s="124"/>
      <c r="R11284" s="124"/>
      <c r="S11284" s="124"/>
    </row>
    <row r="11285" spans="13:19" x14ac:dyDescent="0.25">
      <c r="M11285" s="8"/>
      <c r="N11285" s="124"/>
      <c r="O11285" s="124"/>
      <c r="P11285" s="124"/>
      <c r="Q11285" s="124"/>
      <c r="R11285" s="124"/>
      <c r="S11285" s="124"/>
    </row>
    <row r="11286" spans="13:19" x14ac:dyDescent="0.25">
      <c r="M11286" s="8"/>
      <c r="N11286" s="124"/>
      <c r="O11286" s="124"/>
      <c r="P11286" s="124"/>
      <c r="Q11286" s="124"/>
      <c r="R11286" s="124"/>
      <c r="S11286" s="124"/>
    </row>
    <row r="11287" spans="13:19" x14ac:dyDescent="0.25">
      <c r="M11287" s="8"/>
      <c r="N11287" s="124"/>
      <c r="O11287" s="124"/>
      <c r="P11287" s="124"/>
      <c r="Q11287" s="124"/>
      <c r="R11287" s="124"/>
      <c r="S11287" s="124"/>
    </row>
    <row r="11288" spans="13:19" x14ac:dyDescent="0.25">
      <c r="M11288" s="8"/>
      <c r="N11288" s="124"/>
      <c r="O11288" s="124"/>
      <c r="P11288" s="124"/>
      <c r="Q11288" s="124"/>
      <c r="R11288" s="124"/>
      <c r="S11288" s="124"/>
    </row>
    <row r="11289" spans="13:19" x14ac:dyDescent="0.25">
      <c r="M11289" s="8"/>
      <c r="N11289" s="124"/>
      <c r="O11289" s="124"/>
      <c r="P11289" s="124"/>
      <c r="Q11289" s="124"/>
      <c r="R11289" s="124"/>
      <c r="S11289" s="124"/>
    </row>
    <row r="11290" spans="13:19" x14ac:dyDescent="0.25">
      <c r="M11290" s="8"/>
      <c r="N11290" s="124"/>
      <c r="O11290" s="124"/>
      <c r="P11290" s="124"/>
      <c r="Q11290" s="124"/>
      <c r="R11290" s="124"/>
      <c r="S11290" s="124"/>
    </row>
    <row r="11291" spans="13:19" x14ac:dyDescent="0.25">
      <c r="M11291" s="8"/>
      <c r="N11291" s="124"/>
      <c r="O11291" s="124"/>
      <c r="P11291" s="124"/>
      <c r="Q11291" s="124"/>
      <c r="R11291" s="124"/>
      <c r="S11291" s="124"/>
    </row>
    <row r="11292" spans="13:19" x14ac:dyDescent="0.25">
      <c r="M11292" s="8"/>
      <c r="N11292" s="124"/>
      <c r="O11292" s="124"/>
      <c r="P11292" s="124"/>
      <c r="Q11292" s="124"/>
      <c r="R11292" s="124"/>
      <c r="S11292" s="124"/>
    </row>
    <row r="11293" spans="13:19" x14ac:dyDescent="0.25">
      <c r="M11293" s="8"/>
      <c r="N11293" s="124"/>
      <c r="O11293" s="124"/>
      <c r="P11293" s="124"/>
      <c r="Q11293" s="124"/>
      <c r="R11293" s="124"/>
      <c r="S11293" s="124"/>
    </row>
    <row r="11294" spans="13:19" x14ac:dyDescent="0.25">
      <c r="M11294" s="8"/>
      <c r="N11294" s="124"/>
      <c r="O11294" s="124"/>
      <c r="P11294" s="124"/>
      <c r="Q11294" s="124"/>
      <c r="R11294" s="124"/>
      <c r="S11294" s="124"/>
    </row>
    <row r="11295" spans="13:19" x14ac:dyDescent="0.25">
      <c r="M11295" s="8"/>
      <c r="N11295" s="124"/>
      <c r="O11295" s="124"/>
      <c r="P11295" s="124"/>
      <c r="Q11295" s="124"/>
      <c r="R11295" s="124"/>
      <c r="S11295" s="124"/>
    </row>
    <row r="11296" spans="13:19" x14ac:dyDescent="0.25">
      <c r="M11296" s="8"/>
      <c r="N11296" s="124"/>
      <c r="O11296" s="124"/>
      <c r="P11296" s="124"/>
      <c r="Q11296" s="124"/>
      <c r="R11296" s="124"/>
      <c r="S11296" s="124"/>
    </row>
    <row r="11297" spans="13:19" x14ac:dyDescent="0.25">
      <c r="M11297" s="8"/>
      <c r="N11297" s="124"/>
      <c r="O11297" s="124"/>
      <c r="P11297" s="124"/>
      <c r="Q11297" s="124"/>
      <c r="R11297" s="124"/>
      <c r="S11297" s="124"/>
    </row>
    <row r="11298" spans="13:19" x14ac:dyDescent="0.25">
      <c r="M11298" s="8"/>
      <c r="N11298" s="124"/>
      <c r="O11298" s="124"/>
      <c r="P11298" s="124"/>
      <c r="Q11298" s="124"/>
      <c r="R11298" s="124"/>
      <c r="S11298" s="124"/>
    </row>
    <row r="11299" spans="13:19" x14ac:dyDescent="0.25">
      <c r="M11299" s="8"/>
      <c r="N11299" s="124"/>
      <c r="O11299" s="124"/>
      <c r="P11299" s="124"/>
      <c r="Q11299" s="124"/>
      <c r="R11299" s="124"/>
      <c r="S11299" s="124"/>
    </row>
    <row r="11300" spans="13:19" x14ac:dyDescent="0.25">
      <c r="M11300" s="8"/>
      <c r="N11300" s="124"/>
      <c r="O11300" s="124"/>
      <c r="P11300" s="124"/>
      <c r="Q11300" s="124"/>
      <c r="R11300" s="124"/>
      <c r="S11300" s="124"/>
    </row>
    <row r="11301" spans="13:19" x14ac:dyDescent="0.25">
      <c r="M11301" s="8"/>
      <c r="N11301" s="124"/>
      <c r="O11301" s="124"/>
      <c r="P11301" s="124"/>
      <c r="Q11301" s="124"/>
      <c r="R11301" s="124"/>
      <c r="S11301" s="124"/>
    </row>
    <row r="11302" spans="13:19" x14ac:dyDescent="0.25">
      <c r="M11302" s="8"/>
      <c r="N11302" s="124"/>
      <c r="O11302" s="124"/>
      <c r="P11302" s="124"/>
      <c r="Q11302" s="124"/>
      <c r="R11302" s="124"/>
      <c r="S11302" s="124"/>
    </row>
    <row r="11303" spans="13:19" x14ac:dyDescent="0.25">
      <c r="M11303" s="8"/>
      <c r="N11303" s="124"/>
      <c r="O11303" s="124"/>
      <c r="P11303" s="124"/>
      <c r="Q11303" s="124"/>
      <c r="R11303" s="124"/>
      <c r="S11303" s="124"/>
    </row>
    <row r="11304" spans="13:19" x14ac:dyDescent="0.25">
      <c r="M11304" s="8"/>
      <c r="N11304" s="124"/>
      <c r="O11304" s="124"/>
      <c r="P11304" s="124"/>
      <c r="Q11304" s="124"/>
      <c r="R11304" s="124"/>
      <c r="S11304" s="124"/>
    </row>
    <row r="11305" spans="13:19" x14ac:dyDescent="0.25">
      <c r="M11305" s="8"/>
      <c r="N11305" s="124"/>
      <c r="O11305" s="124"/>
      <c r="P11305" s="124"/>
      <c r="Q11305" s="124"/>
      <c r="R11305" s="124"/>
      <c r="S11305" s="124"/>
    </row>
    <row r="11306" spans="13:19" x14ac:dyDescent="0.25">
      <c r="M11306" s="8"/>
      <c r="N11306" s="124"/>
      <c r="O11306" s="124"/>
      <c r="P11306" s="124"/>
      <c r="Q11306" s="124"/>
      <c r="R11306" s="124"/>
      <c r="S11306" s="124"/>
    </row>
    <row r="11307" spans="13:19" x14ac:dyDescent="0.25">
      <c r="M11307" s="8"/>
      <c r="N11307" s="124"/>
      <c r="O11307" s="124"/>
      <c r="P11307" s="124"/>
      <c r="Q11307" s="124"/>
      <c r="R11307" s="124"/>
      <c r="S11307" s="124"/>
    </row>
    <row r="11308" spans="13:19" x14ac:dyDescent="0.25">
      <c r="M11308" s="8"/>
      <c r="N11308" s="124"/>
      <c r="O11308" s="124"/>
      <c r="P11308" s="124"/>
      <c r="Q11308" s="124"/>
      <c r="R11308" s="124"/>
      <c r="S11308" s="124"/>
    </row>
    <row r="11309" spans="13:19" x14ac:dyDescent="0.25">
      <c r="M11309" s="8"/>
      <c r="N11309" s="124"/>
      <c r="O11309" s="124"/>
      <c r="P11309" s="124"/>
      <c r="Q11309" s="124"/>
      <c r="R11309" s="124"/>
      <c r="S11309" s="124"/>
    </row>
    <row r="11310" spans="13:19" x14ac:dyDescent="0.25">
      <c r="M11310" s="8"/>
      <c r="N11310" s="124"/>
      <c r="O11310" s="124"/>
      <c r="P11310" s="124"/>
      <c r="Q11310" s="124"/>
      <c r="R11310" s="124"/>
      <c r="S11310" s="124"/>
    </row>
    <row r="11311" spans="13:19" x14ac:dyDescent="0.25">
      <c r="M11311" s="8"/>
      <c r="N11311" s="124"/>
      <c r="O11311" s="124"/>
      <c r="P11311" s="124"/>
      <c r="Q11311" s="124"/>
      <c r="R11311" s="124"/>
      <c r="S11311" s="124"/>
    </row>
    <row r="11312" spans="13:19" x14ac:dyDescent="0.25">
      <c r="M11312" s="8"/>
      <c r="N11312" s="124"/>
      <c r="O11312" s="124"/>
      <c r="P11312" s="124"/>
      <c r="Q11312" s="124"/>
      <c r="R11312" s="124"/>
      <c r="S11312" s="124"/>
    </row>
    <row r="11313" spans="13:19" x14ac:dyDescent="0.25">
      <c r="M11313" s="8"/>
      <c r="N11313" s="124"/>
      <c r="O11313" s="124"/>
      <c r="P11313" s="124"/>
      <c r="Q11313" s="124"/>
      <c r="R11313" s="124"/>
      <c r="S11313" s="124"/>
    </row>
    <row r="11314" spans="13:19" x14ac:dyDescent="0.25">
      <c r="M11314" s="8"/>
      <c r="N11314" s="124"/>
      <c r="O11314" s="124"/>
      <c r="P11314" s="124"/>
      <c r="Q11314" s="124"/>
      <c r="R11314" s="124"/>
      <c r="S11314" s="124"/>
    </row>
    <row r="11315" spans="13:19" x14ac:dyDescent="0.25">
      <c r="M11315" s="8"/>
      <c r="N11315" s="124"/>
      <c r="O11315" s="124"/>
      <c r="P11315" s="124"/>
      <c r="Q11315" s="124"/>
      <c r="R11315" s="124"/>
      <c r="S11315" s="124"/>
    </row>
    <row r="11316" spans="13:19" x14ac:dyDescent="0.25">
      <c r="M11316" s="8"/>
      <c r="N11316" s="124"/>
      <c r="O11316" s="124"/>
      <c r="P11316" s="124"/>
      <c r="Q11316" s="124"/>
      <c r="R11316" s="124"/>
      <c r="S11316" s="124"/>
    </row>
    <row r="11317" spans="13:19" x14ac:dyDescent="0.25">
      <c r="M11317" s="8"/>
      <c r="N11317" s="124"/>
      <c r="O11317" s="124"/>
      <c r="P11317" s="124"/>
      <c r="Q11317" s="124"/>
      <c r="R11317" s="124"/>
      <c r="S11317" s="124"/>
    </row>
    <row r="11318" spans="13:19" x14ac:dyDescent="0.25">
      <c r="M11318" s="8"/>
      <c r="N11318" s="124"/>
      <c r="O11318" s="124"/>
      <c r="P11318" s="124"/>
      <c r="Q11318" s="124"/>
      <c r="R11318" s="124"/>
      <c r="S11318" s="124"/>
    </row>
    <row r="11319" spans="13:19" x14ac:dyDescent="0.25">
      <c r="M11319" s="8"/>
      <c r="N11319" s="124"/>
      <c r="O11319" s="124"/>
      <c r="P11319" s="124"/>
      <c r="Q11319" s="124"/>
      <c r="R11319" s="124"/>
      <c r="S11319" s="124"/>
    </row>
    <row r="11320" spans="13:19" x14ac:dyDescent="0.25">
      <c r="M11320" s="8"/>
      <c r="N11320" s="124"/>
      <c r="O11320" s="124"/>
      <c r="P11320" s="124"/>
      <c r="Q11320" s="124"/>
      <c r="R11320" s="124"/>
      <c r="S11320" s="124"/>
    </row>
    <row r="11321" spans="13:19" x14ac:dyDescent="0.25">
      <c r="M11321" s="8"/>
      <c r="N11321" s="124"/>
      <c r="O11321" s="124"/>
      <c r="P11321" s="124"/>
      <c r="Q11321" s="124"/>
      <c r="R11321" s="124"/>
      <c r="S11321" s="124"/>
    </row>
    <row r="11322" spans="13:19" x14ac:dyDescent="0.25">
      <c r="M11322" s="8"/>
      <c r="N11322" s="124"/>
      <c r="O11322" s="124"/>
      <c r="P11322" s="124"/>
      <c r="Q11322" s="124"/>
      <c r="R11322" s="124"/>
      <c r="S11322" s="124"/>
    </row>
    <row r="11323" spans="13:19" x14ac:dyDescent="0.25">
      <c r="M11323" s="8"/>
      <c r="N11323" s="124"/>
      <c r="O11323" s="124"/>
      <c r="P11323" s="124"/>
      <c r="Q11323" s="124"/>
      <c r="R11323" s="124"/>
      <c r="S11323" s="124"/>
    </row>
    <row r="11324" spans="13:19" x14ac:dyDescent="0.25">
      <c r="M11324" s="8"/>
      <c r="N11324" s="124"/>
      <c r="O11324" s="124"/>
      <c r="P11324" s="124"/>
      <c r="Q11324" s="124"/>
      <c r="R11324" s="124"/>
      <c r="S11324" s="124"/>
    </row>
    <row r="11325" spans="13:19" x14ac:dyDescent="0.25">
      <c r="M11325" s="8"/>
      <c r="N11325" s="124"/>
      <c r="O11325" s="124"/>
      <c r="P11325" s="124"/>
      <c r="Q11325" s="124"/>
      <c r="R11325" s="124"/>
      <c r="S11325" s="124"/>
    </row>
    <row r="11326" spans="13:19" x14ac:dyDescent="0.25">
      <c r="M11326" s="8"/>
      <c r="N11326" s="124"/>
      <c r="O11326" s="124"/>
      <c r="P11326" s="124"/>
      <c r="Q11326" s="124"/>
      <c r="R11326" s="124"/>
      <c r="S11326" s="124"/>
    </row>
    <row r="11327" spans="13:19" x14ac:dyDescent="0.25">
      <c r="M11327" s="8"/>
      <c r="N11327" s="124"/>
      <c r="O11327" s="124"/>
      <c r="P11327" s="124"/>
      <c r="Q11327" s="124"/>
      <c r="R11327" s="124"/>
      <c r="S11327" s="124"/>
    </row>
    <row r="11328" spans="13:19" x14ac:dyDescent="0.25">
      <c r="M11328" s="8"/>
      <c r="N11328" s="124"/>
      <c r="O11328" s="124"/>
      <c r="P11328" s="124"/>
      <c r="Q11328" s="124"/>
      <c r="R11328" s="124"/>
      <c r="S11328" s="124"/>
    </row>
    <row r="11329" spans="13:19" x14ac:dyDescent="0.25">
      <c r="M11329" s="8"/>
      <c r="N11329" s="124"/>
      <c r="O11329" s="124"/>
      <c r="P11329" s="124"/>
      <c r="Q11329" s="124"/>
      <c r="R11329" s="124"/>
      <c r="S11329" s="124"/>
    </row>
    <row r="11330" spans="13:19" x14ac:dyDescent="0.25">
      <c r="M11330" s="8"/>
      <c r="N11330" s="124"/>
      <c r="O11330" s="124"/>
      <c r="P11330" s="124"/>
      <c r="Q11330" s="124"/>
      <c r="R11330" s="124"/>
      <c r="S11330" s="124"/>
    </row>
    <row r="11331" spans="13:19" x14ac:dyDescent="0.25">
      <c r="M11331" s="8"/>
      <c r="N11331" s="124"/>
      <c r="O11331" s="124"/>
      <c r="P11331" s="124"/>
      <c r="Q11331" s="124"/>
      <c r="R11331" s="124"/>
      <c r="S11331" s="124"/>
    </row>
    <row r="11332" spans="13:19" x14ac:dyDescent="0.25">
      <c r="M11332" s="8"/>
      <c r="N11332" s="124"/>
      <c r="O11332" s="124"/>
      <c r="P11332" s="124"/>
      <c r="Q11332" s="124"/>
      <c r="R11332" s="124"/>
      <c r="S11332" s="124"/>
    </row>
    <row r="11333" spans="13:19" x14ac:dyDescent="0.25">
      <c r="M11333" s="8"/>
      <c r="N11333" s="124"/>
      <c r="O11333" s="124"/>
      <c r="P11333" s="124"/>
      <c r="Q11333" s="124"/>
      <c r="R11333" s="124"/>
      <c r="S11333" s="124"/>
    </row>
    <row r="11334" spans="13:19" x14ac:dyDescent="0.25">
      <c r="M11334" s="8"/>
      <c r="N11334" s="124"/>
      <c r="O11334" s="124"/>
      <c r="P11334" s="124"/>
      <c r="Q11334" s="124"/>
      <c r="R11334" s="124"/>
      <c r="S11334" s="124"/>
    </row>
    <row r="11335" spans="13:19" x14ac:dyDescent="0.25">
      <c r="M11335" s="8"/>
      <c r="N11335" s="124"/>
      <c r="O11335" s="124"/>
      <c r="P11335" s="124"/>
      <c r="Q11335" s="124"/>
      <c r="R11335" s="124"/>
      <c r="S11335" s="124"/>
    </row>
    <row r="11336" spans="13:19" x14ac:dyDescent="0.25">
      <c r="M11336" s="8"/>
      <c r="N11336" s="124"/>
      <c r="O11336" s="124"/>
      <c r="P11336" s="124"/>
      <c r="Q11336" s="124"/>
      <c r="R11336" s="124"/>
      <c r="S11336" s="124"/>
    </row>
    <row r="11337" spans="13:19" x14ac:dyDescent="0.25">
      <c r="M11337" s="8"/>
      <c r="N11337" s="124"/>
      <c r="O11337" s="124"/>
      <c r="P11337" s="124"/>
      <c r="Q11337" s="124"/>
      <c r="R11337" s="124"/>
      <c r="S11337" s="124"/>
    </row>
    <row r="11338" spans="13:19" x14ac:dyDescent="0.25">
      <c r="M11338" s="8"/>
      <c r="N11338" s="124"/>
      <c r="O11338" s="124"/>
      <c r="P11338" s="124"/>
      <c r="Q11338" s="124"/>
      <c r="R11338" s="124"/>
      <c r="S11338" s="124"/>
    </row>
    <row r="11339" spans="13:19" x14ac:dyDescent="0.25">
      <c r="M11339" s="8"/>
      <c r="N11339" s="124"/>
      <c r="O11339" s="124"/>
      <c r="P11339" s="124"/>
      <c r="Q11339" s="124"/>
      <c r="R11339" s="124"/>
      <c r="S11339" s="124"/>
    </row>
    <row r="11340" spans="13:19" x14ac:dyDescent="0.25">
      <c r="M11340" s="8"/>
      <c r="N11340" s="124"/>
      <c r="O11340" s="124"/>
      <c r="P11340" s="124"/>
      <c r="Q11340" s="124"/>
      <c r="R11340" s="124"/>
      <c r="S11340" s="124"/>
    </row>
    <row r="11341" spans="13:19" x14ac:dyDescent="0.25">
      <c r="M11341" s="8"/>
      <c r="N11341" s="124"/>
      <c r="O11341" s="124"/>
      <c r="P11341" s="124"/>
      <c r="Q11341" s="124"/>
      <c r="R11341" s="124"/>
      <c r="S11341" s="124"/>
    </row>
    <row r="11342" spans="13:19" x14ac:dyDescent="0.25">
      <c r="M11342" s="8"/>
      <c r="N11342" s="124"/>
      <c r="O11342" s="124"/>
      <c r="P11342" s="124"/>
      <c r="Q11342" s="124"/>
      <c r="R11342" s="124"/>
      <c r="S11342" s="124"/>
    </row>
    <row r="11343" spans="13:19" x14ac:dyDescent="0.25">
      <c r="M11343" s="8"/>
      <c r="N11343" s="124"/>
      <c r="O11343" s="124"/>
      <c r="P11343" s="124"/>
      <c r="Q11343" s="124"/>
      <c r="R11343" s="124"/>
      <c r="S11343" s="124"/>
    </row>
    <row r="11344" spans="13:19" x14ac:dyDescent="0.25">
      <c r="M11344" s="8"/>
      <c r="N11344" s="124"/>
      <c r="O11344" s="124"/>
      <c r="P11344" s="124"/>
      <c r="Q11344" s="124"/>
      <c r="R11344" s="124"/>
      <c r="S11344" s="124"/>
    </row>
    <row r="11345" spans="13:19" x14ac:dyDescent="0.25">
      <c r="M11345" s="8"/>
      <c r="N11345" s="124"/>
      <c r="O11345" s="124"/>
      <c r="P11345" s="124"/>
      <c r="Q11345" s="124"/>
      <c r="R11345" s="124"/>
      <c r="S11345" s="124"/>
    </row>
    <row r="11346" spans="13:19" x14ac:dyDescent="0.25">
      <c r="M11346" s="8"/>
      <c r="N11346" s="124"/>
      <c r="O11346" s="124"/>
      <c r="P11346" s="124"/>
      <c r="Q11346" s="124"/>
      <c r="R11346" s="124"/>
      <c r="S11346" s="124"/>
    </row>
    <row r="11347" spans="13:19" x14ac:dyDescent="0.25">
      <c r="M11347" s="8"/>
      <c r="N11347" s="124"/>
      <c r="O11347" s="124"/>
      <c r="P11347" s="124"/>
      <c r="Q11347" s="124"/>
      <c r="R11347" s="124"/>
      <c r="S11347" s="124"/>
    </row>
    <row r="11348" spans="13:19" x14ac:dyDescent="0.25">
      <c r="M11348" s="8"/>
      <c r="N11348" s="124"/>
      <c r="O11348" s="124"/>
      <c r="P11348" s="124"/>
      <c r="Q11348" s="124"/>
      <c r="R11348" s="124"/>
      <c r="S11348" s="124"/>
    </row>
    <row r="11349" spans="13:19" x14ac:dyDescent="0.25">
      <c r="M11349" s="8"/>
      <c r="N11349" s="124"/>
      <c r="O11349" s="124"/>
      <c r="P11349" s="124"/>
      <c r="Q11349" s="124"/>
      <c r="R11349" s="124"/>
      <c r="S11349" s="124"/>
    </row>
    <row r="11350" spans="13:19" x14ac:dyDescent="0.25">
      <c r="M11350" s="8"/>
      <c r="N11350" s="124"/>
      <c r="O11350" s="124"/>
      <c r="P11350" s="124"/>
      <c r="Q11350" s="124"/>
      <c r="R11350" s="124"/>
      <c r="S11350" s="124"/>
    </row>
    <row r="11351" spans="13:19" x14ac:dyDescent="0.25">
      <c r="M11351" s="8"/>
      <c r="N11351" s="124"/>
      <c r="O11351" s="124"/>
      <c r="P11351" s="124"/>
      <c r="Q11351" s="124"/>
      <c r="R11351" s="124"/>
      <c r="S11351" s="124"/>
    </row>
    <row r="11352" spans="13:19" x14ac:dyDescent="0.25">
      <c r="M11352" s="8"/>
      <c r="N11352" s="124"/>
      <c r="O11352" s="124"/>
      <c r="P11352" s="124"/>
      <c r="Q11352" s="124"/>
      <c r="R11352" s="124"/>
      <c r="S11352" s="124"/>
    </row>
    <row r="11353" spans="13:19" x14ac:dyDescent="0.25">
      <c r="M11353" s="8"/>
      <c r="N11353" s="124"/>
      <c r="O11353" s="124"/>
      <c r="P11353" s="124"/>
      <c r="Q11353" s="124"/>
      <c r="R11353" s="124"/>
      <c r="S11353" s="124"/>
    </row>
    <row r="11354" spans="13:19" x14ac:dyDescent="0.25">
      <c r="M11354" s="8"/>
      <c r="N11354" s="124"/>
      <c r="O11354" s="124"/>
      <c r="P11354" s="124"/>
      <c r="Q11354" s="124"/>
      <c r="R11354" s="124"/>
      <c r="S11354" s="124"/>
    </row>
    <row r="11355" spans="13:19" x14ac:dyDescent="0.25">
      <c r="M11355" s="8"/>
      <c r="N11355" s="124"/>
      <c r="O11355" s="124"/>
      <c r="P11355" s="124"/>
      <c r="Q11355" s="124"/>
      <c r="R11355" s="124"/>
      <c r="S11355" s="124"/>
    </row>
    <row r="11356" spans="13:19" x14ac:dyDescent="0.25">
      <c r="M11356" s="8"/>
      <c r="N11356" s="124"/>
      <c r="O11356" s="124"/>
      <c r="P11356" s="124"/>
      <c r="Q11356" s="124"/>
      <c r="R11356" s="124"/>
      <c r="S11356" s="124"/>
    </row>
    <row r="11357" spans="13:19" x14ac:dyDescent="0.25">
      <c r="M11357" s="8"/>
      <c r="N11357" s="124"/>
      <c r="O11357" s="124"/>
      <c r="P11357" s="124"/>
      <c r="Q11357" s="124"/>
      <c r="R11357" s="124"/>
      <c r="S11357" s="124"/>
    </row>
    <row r="11358" spans="13:19" x14ac:dyDescent="0.25">
      <c r="M11358" s="8"/>
      <c r="N11358" s="124"/>
      <c r="O11358" s="124"/>
      <c r="P11358" s="124"/>
      <c r="Q11358" s="124"/>
      <c r="R11358" s="124"/>
      <c r="S11358" s="124"/>
    </row>
    <row r="11359" spans="13:19" x14ac:dyDescent="0.25">
      <c r="M11359" s="8"/>
      <c r="N11359" s="124"/>
      <c r="O11359" s="124"/>
      <c r="P11359" s="124"/>
      <c r="Q11359" s="124"/>
      <c r="R11359" s="124"/>
      <c r="S11359" s="124"/>
    </row>
    <row r="11360" spans="13:19" x14ac:dyDescent="0.25">
      <c r="M11360" s="8"/>
      <c r="N11360" s="124"/>
      <c r="O11360" s="124"/>
      <c r="P11360" s="124"/>
      <c r="Q11360" s="124"/>
      <c r="R11360" s="124"/>
      <c r="S11360" s="124"/>
    </row>
    <row r="11361" spans="13:19" x14ac:dyDescent="0.25">
      <c r="M11361" s="8"/>
      <c r="N11361" s="124"/>
      <c r="O11361" s="124"/>
      <c r="P11361" s="124"/>
      <c r="Q11361" s="124"/>
      <c r="R11361" s="124"/>
      <c r="S11361" s="124"/>
    </row>
    <row r="11362" spans="13:19" x14ac:dyDescent="0.25">
      <c r="M11362" s="8"/>
      <c r="N11362" s="124"/>
      <c r="O11362" s="124"/>
      <c r="P11362" s="124"/>
      <c r="Q11362" s="124"/>
      <c r="R11362" s="124"/>
      <c r="S11362" s="124"/>
    </row>
    <row r="11363" spans="13:19" x14ac:dyDescent="0.25">
      <c r="M11363" s="8"/>
      <c r="N11363" s="124"/>
      <c r="O11363" s="124"/>
      <c r="P11363" s="124"/>
      <c r="Q11363" s="124"/>
      <c r="R11363" s="124"/>
      <c r="S11363" s="124"/>
    </row>
    <row r="11364" spans="13:19" x14ac:dyDescent="0.25">
      <c r="M11364" s="8"/>
      <c r="N11364" s="124"/>
      <c r="O11364" s="124"/>
      <c r="P11364" s="124"/>
      <c r="Q11364" s="124"/>
      <c r="R11364" s="124"/>
      <c r="S11364" s="124"/>
    </row>
    <row r="11365" spans="13:19" x14ac:dyDescent="0.25">
      <c r="M11365" s="8"/>
      <c r="N11365" s="124"/>
      <c r="O11365" s="124"/>
      <c r="P11365" s="124"/>
      <c r="Q11365" s="124"/>
      <c r="R11365" s="124"/>
      <c r="S11365" s="124"/>
    </row>
    <row r="11366" spans="13:19" x14ac:dyDescent="0.25">
      <c r="M11366" s="8"/>
      <c r="N11366" s="124"/>
      <c r="O11366" s="124"/>
      <c r="P11366" s="124"/>
      <c r="Q11366" s="124"/>
      <c r="R11366" s="124"/>
      <c r="S11366" s="124"/>
    </row>
    <row r="11367" spans="13:19" x14ac:dyDescent="0.25">
      <c r="M11367" s="8"/>
      <c r="N11367" s="124"/>
      <c r="O11367" s="124"/>
      <c r="P11367" s="124"/>
      <c r="Q11367" s="124"/>
      <c r="R11367" s="124"/>
      <c r="S11367" s="124"/>
    </row>
    <row r="11368" spans="13:19" x14ac:dyDescent="0.25">
      <c r="M11368" s="8"/>
      <c r="N11368" s="124"/>
      <c r="O11368" s="124"/>
      <c r="P11368" s="124"/>
      <c r="Q11368" s="124"/>
      <c r="R11368" s="124"/>
      <c r="S11368" s="124"/>
    </row>
    <row r="11369" spans="13:19" x14ac:dyDescent="0.25">
      <c r="M11369" s="8"/>
      <c r="N11369" s="124"/>
      <c r="O11369" s="124"/>
      <c r="P11369" s="124"/>
      <c r="Q11369" s="124"/>
      <c r="R11369" s="124"/>
      <c r="S11369" s="124"/>
    </row>
    <row r="11370" spans="13:19" x14ac:dyDescent="0.25">
      <c r="M11370" s="8"/>
      <c r="N11370" s="124"/>
      <c r="O11370" s="124"/>
      <c r="P11370" s="124"/>
      <c r="Q11370" s="124"/>
      <c r="R11370" s="124"/>
      <c r="S11370" s="124"/>
    </row>
    <row r="11371" spans="13:19" x14ac:dyDescent="0.25">
      <c r="M11371" s="8"/>
      <c r="N11371" s="124"/>
      <c r="O11371" s="124"/>
      <c r="P11371" s="124"/>
      <c r="Q11371" s="124"/>
      <c r="R11371" s="124"/>
      <c r="S11371" s="124"/>
    </row>
    <row r="11372" spans="13:19" x14ac:dyDescent="0.25">
      <c r="M11372" s="8"/>
      <c r="N11372" s="124"/>
      <c r="O11372" s="124"/>
      <c r="P11372" s="124"/>
      <c r="Q11372" s="124"/>
      <c r="R11372" s="124"/>
      <c r="S11372" s="124"/>
    </row>
    <row r="11373" spans="13:19" x14ac:dyDescent="0.25">
      <c r="M11373" s="8"/>
      <c r="N11373" s="124"/>
      <c r="O11373" s="124"/>
      <c r="P11373" s="124"/>
      <c r="Q11373" s="124"/>
      <c r="R11373" s="124"/>
      <c r="S11373" s="124"/>
    </row>
    <row r="11374" spans="13:19" x14ac:dyDescent="0.25">
      <c r="M11374" s="8"/>
      <c r="N11374" s="124"/>
      <c r="O11374" s="124"/>
      <c r="P11374" s="124"/>
      <c r="Q11374" s="124"/>
      <c r="R11374" s="124"/>
      <c r="S11374" s="124"/>
    </row>
    <row r="11375" spans="13:19" x14ac:dyDescent="0.25">
      <c r="M11375" s="8"/>
      <c r="N11375" s="124"/>
      <c r="O11375" s="124"/>
      <c r="P11375" s="124"/>
      <c r="Q11375" s="124"/>
      <c r="R11375" s="124"/>
      <c r="S11375" s="124"/>
    </row>
    <row r="11376" spans="13:19" x14ac:dyDescent="0.25">
      <c r="M11376" s="8"/>
      <c r="N11376" s="124"/>
      <c r="O11376" s="124"/>
      <c r="P11376" s="124"/>
      <c r="Q11376" s="124"/>
      <c r="R11376" s="124"/>
      <c r="S11376" s="124"/>
    </row>
    <row r="11377" spans="13:19" x14ac:dyDescent="0.25">
      <c r="M11377" s="8"/>
      <c r="N11377" s="124"/>
      <c r="O11377" s="124"/>
      <c r="P11377" s="124"/>
      <c r="Q11377" s="124"/>
      <c r="R11377" s="124"/>
      <c r="S11377" s="124"/>
    </row>
    <row r="11378" spans="13:19" x14ac:dyDescent="0.25">
      <c r="M11378" s="8"/>
      <c r="N11378" s="124"/>
      <c r="O11378" s="124"/>
      <c r="P11378" s="124"/>
      <c r="Q11378" s="124"/>
      <c r="R11378" s="124"/>
      <c r="S11378" s="124"/>
    </row>
    <row r="11379" spans="13:19" x14ac:dyDescent="0.25">
      <c r="M11379" s="8"/>
      <c r="N11379" s="124"/>
      <c r="O11379" s="124"/>
      <c r="P11379" s="124"/>
      <c r="Q11379" s="124"/>
      <c r="R11379" s="124"/>
      <c r="S11379" s="124"/>
    </row>
    <row r="11380" spans="13:19" x14ac:dyDescent="0.25">
      <c r="M11380" s="8"/>
      <c r="N11380" s="124"/>
      <c r="O11380" s="124"/>
      <c r="P11380" s="124"/>
      <c r="Q11380" s="124"/>
      <c r="R11380" s="124"/>
      <c r="S11380" s="124"/>
    </row>
    <row r="11381" spans="13:19" x14ac:dyDescent="0.25">
      <c r="M11381" s="8"/>
      <c r="N11381" s="124"/>
      <c r="O11381" s="124"/>
      <c r="P11381" s="124"/>
      <c r="Q11381" s="124"/>
      <c r="R11381" s="124"/>
      <c r="S11381" s="124"/>
    </row>
    <row r="11382" spans="13:19" x14ac:dyDescent="0.25">
      <c r="M11382" s="8"/>
      <c r="N11382" s="124"/>
      <c r="O11382" s="124"/>
      <c r="P11382" s="124"/>
      <c r="Q11382" s="124"/>
      <c r="R11382" s="124"/>
      <c r="S11382" s="124"/>
    </row>
    <row r="11383" spans="13:19" x14ac:dyDescent="0.25">
      <c r="M11383" s="8"/>
      <c r="N11383" s="124"/>
      <c r="O11383" s="124"/>
      <c r="P11383" s="124"/>
      <c r="Q11383" s="124"/>
      <c r="R11383" s="124"/>
      <c r="S11383" s="124"/>
    </row>
    <row r="11384" spans="13:19" x14ac:dyDescent="0.25">
      <c r="M11384" s="8"/>
      <c r="N11384" s="124"/>
      <c r="O11384" s="124"/>
      <c r="P11384" s="124"/>
      <c r="Q11384" s="124"/>
      <c r="R11384" s="124"/>
      <c r="S11384" s="124"/>
    </row>
    <row r="11385" spans="13:19" x14ac:dyDescent="0.25">
      <c r="M11385" s="8"/>
      <c r="N11385" s="124"/>
      <c r="O11385" s="124"/>
      <c r="P11385" s="124"/>
      <c r="Q11385" s="124"/>
      <c r="R11385" s="124"/>
      <c r="S11385" s="124"/>
    </row>
    <row r="11386" spans="13:19" x14ac:dyDescent="0.25">
      <c r="M11386" s="8"/>
      <c r="N11386" s="124"/>
      <c r="O11386" s="124"/>
      <c r="P11386" s="124"/>
      <c r="Q11386" s="124"/>
      <c r="R11386" s="124"/>
      <c r="S11386" s="124"/>
    </row>
    <row r="11387" spans="13:19" x14ac:dyDescent="0.25">
      <c r="M11387" s="8"/>
      <c r="N11387" s="124"/>
      <c r="O11387" s="124"/>
      <c r="P11387" s="124"/>
      <c r="Q11387" s="124"/>
      <c r="R11387" s="124"/>
      <c r="S11387" s="124"/>
    </row>
    <row r="11388" spans="13:19" x14ac:dyDescent="0.25">
      <c r="M11388" s="8"/>
      <c r="N11388" s="124"/>
      <c r="O11388" s="124"/>
      <c r="P11388" s="124"/>
      <c r="Q11388" s="124"/>
      <c r="R11388" s="124"/>
      <c r="S11388" s="124"/>
    </row>
    <row r="11389" spans="13:19" x14ac:dyDescent="0.25">
      <c r="M11389" s="8"/>
      <c r="N11389" s="124"/>
      <c r="O11389" s="124"/>
      <c r="P11389" s="124"/>
      <c r="Q11389" s="124"/>
      <c r="R11389" s="124"/>
      <c r="S11389" s="124"/>
    </row>
    <row r="11390" spans="13:19" x14ac:dyDescent="0.25">
      <c r="M11390" s="8"/>
      <c r="N11390" s="124"/>
      <c r="O11390" s="124"/>
      <c r="P11390" s="124"/>
      <c r="Q11390" s="124"/>
      <c r="R11390" s="124"/>
      <c r="S11390" s="124"/>
    </row>
    <row r="11391" spans="13:19" x14ac:dyDescent="0.25">
      <c r="M11391" s="8"/>
      <c r="N11391" s="124"/>
      <c r="O11391" s="124"/>
      <c r="P11391" s="124"/>
      <c r="Q11391" s="124"/>
      <c r="R11391" s="124"/>
      <c r="S11391" s="124"/>
    </row>
    <row r="11392" spans="13:19" x14ac:dyDescent="0.25">
      <c r="M11392" s="8"/>
      <c r="N11392" s="124"/>
      <c r="O11392" s="124"/>
      <c r="P11392" s="124"/>
      <c r="Q11392" s="124"/>
      <c r="R11392" s="124"/>
      <c r="S11392" s="124"/>
    </row>
    <row r="11393" spans="13:19" x14ac:dyDescent="0.25">
      <c r="M11393" s="8"/>
      <c r="N11393" s="124"/>
      <c r="O11393" s="124"/>
      <c r="P11393" s="124"/>
      <c r="Q11393" s="124"/>
      <c r="R11393" s="124"/>
      <c r="S11393" s="124"/>
    </row>
    <row r="11394" spans="13:19" x14ac:dyDescent="0.25">
      <c r="M11394" s="8"/>
      <c r="N11394" s="124"/>
      <c r="O11394" s="124"/>
      <c r="P11394" s="124"/>
      <c r="Q11394" s="124"/>
      <c r="R11394" s="124"/>
      <c r="S11394" s="124"/>
    </row>
    <row r="11395" spans="13:19" x14ac:dyDescent="0.25">
      <c r="M11395" s="8"/>
      <c r="N11395" s="124"/>
      <c r="O11395" s="124"/>
      <c r="P11395" s="124"/>
      <c r="Q11395" s="124"/>
      <c r="R11395" s="124"/>
      <c r="S11395" s="124"/>
    </row>
    <row r="11396" spans="13:19" x14ac:dyDescent="0.25">
      <c r="M11396" s="8"/>
      <c r="N11396" s="124"/>
      <c r="O11396" s="124"/>
      <c r="P11396" s="124"/>
      <c r="Q11396" s="124"/>
      <c r="R11396" s="124"/>
      <c r="S11396" s="124"/>
    </row>
    <row r="11397" spans="13:19" x14ac:dyDescent="0.25">
      <c r="M11397" s="8"/>
      <c r="N11397" s="124"/>
      <c r="O11397" s="124"/>
      <c r="P11397" s="124"/>
      <c r="Q11397" s="124"/>
      <c r="R11397" s="124"/>
      <c r="S11397" s="124"/>
    </row>
    <row r="11398" spans="13:19" x14ac:dyDescent="0.25">
      <c r="M11398" s="8"/>
      <c r="N11398" s="124"/>
      <c r="O11398" s="124"/>
      <c r="P11398" s="124"/>
      <c r="Q11398" s="124"/>
      <c r="R11398" s="124"/>
      <c r="S11398" s="124"/>
    </row>
    <row r="11399" spans="13:19" x14ac:dyDescent="0.25">
      <c r="M11399" s="8"/>
      <c r="N11399" s="124"/>
      <c r="O11399" s="124"/>
      <c r="P11399" s="124"/>
      <c r="Q11399" s="124"/>
      <c r="R11399" s="124"/>
      <c r="S11399" s="124"/>
    </row>
    <row r="11400" spans="13:19" x14ac:dyDescent="0.25">
      <c r="M11400" s="8"/>
      <c r="N11400" s="124"/>
      <c r="O11400" s="124"/>
      <c r="P11400" s="124"/>
      <c r="Q11400" s="124"/>
      <c r="R11400" s="124"/>
      <c r="S11400" s="124"/>
    </row>
    <row r="11401" spans="13:19" x14ac:dyDescent="0.25">
      <c r="M11401" s="8"/>
      <c r="N11401" s="124"/>
      <c r="O11401" s="124"/>
      <c r="P11401" s="124"/>
      <c r="Q11401" s="124"/>
      <c r="R11401" s="124"/>
      <c r="S11401" s="124"/>
    </row>
    <row r="11402" spans="13:19" x14ac:dyDescent="0.25">
      <c r="M11402" s="8"/>
      <c r="N11402" s="124"/>
      <c r="O11402" s="124"/>
      <c r="P11402" s="124"/>
      <c r="Q11402" s="124"/>
      <c r="R11402" s="124"/>
      <c r="S11402" s="124"/>
    </row>
    <row r="11403" spans="13:19" x14ac:dyDescent="0.25">
      <c r="M11403" s="8"/>
      <c r="N11403" s="124"/>
      <c r="O11403" s="124"/>
      <c r="P11403" s="124"/>
      <c r="Q11403" s="124"/>
      <c r="R11403" s="124"/>
      <c r="S11403" s="124"/>
    </row>
    <row r="11404" spans="13:19" x14ac:dyDescent="0.25">
      <c r="M11404" s="8"/>
      <c r="N11404" s="124"/>
      <c r="O11404" s="124"/>
      <c r="P11404" s="124"/>
      <c r="Q11404" s="124"/>
      <c r="R11404" s="124"/>
      <c r="S11404" s="124"/>
    </row>
    <row r="11405" spans="13:19" x14ac:dyDescent="0.25">
      <c r="M11405" s="8"/>
      <c r="N11405" s="124"/>
      <c r="O11405" s="124"/>
      <c r="P11405" s="124"/>
      <c r="Q11405" s="124"/>
      <c r="R11405" s="124"/>
      <c r="S11405" s="124"/>
    </row>
    <row r="11406" spans="13:19" x14ac:dyDescent="0.25">
      <c r="M11406" s="8"/>
      <c r="N11406" s="124"/>
      <c r="O11406" s="124"/>
      <c r="P11406" s="124"/>
      <c r="Q11406" s="124"/>
      <c r="R11406" s="124"/>
      <c r="S11406" s="124"/>
    </row>
    <row r="11407" spans="13:19" x14ac:dyDescent="0.25">
      <c r="M11407" s="8"/>
      <c r="N11407" s="124"/>
      <c r="O11407" s="124"/>
      <c r="P11407" s="124"/>
      <c r="Q11407" s="124"/>
      <c r="R11407" s="124"/>
      <c r="S11407" s="124"/>
    </row>
    <row r="11408" spans="13:19" x14ac:dyDescent="0.25">
      <c r="M11408" s="8"/>
      <c r="N11408" s="124"/>
      <c r="O11408" s="124"/>
      <c r="P11408" s="124"/>
      <c r="Q11408" s="124"/>
      <c r="R11408" s="124"/>
      <c r="S11408" s="124"/>
    </row>
    <row r="11409" spans="13:19" x14ac:dyDescent="0.25">
      <c r="M11409" s="8"/>
      <c r="N11409" s="124"/>
      <c r="O11409" s="124"/>
      <c r="P11409" s="124"/>
      <c r="Q11409" s="124"/>
      <c r="R11409" s="124"/>
      <c r="S11409" s="124"/>
    </row>
    <row r="11410" spans="13:19" x14ac:dyDescent="0.25">
      <c r="M11410" s="8"/>
      <c r="N11410" s="124"/>
      <c r="O11410" s="124"/>
      <c r="P11410" s="124"/>
      <c r="Q11410" s="124"/>
      <c r="R11410" s="124"/>
      <c r="S11410" s="124"/>
    </row>
    <row r="11411" spans="13:19" x14ac:dyDescent="0.25">
      <c r="M11411" s="8"/>
      <c r="N11411" s="124"/>
      <c r="O11411" s="124"/>
      <c r="P11411" s="124"/>
      <c r="Q11411" s="124"/>
      <c r="R11411" s="124"/>
      <c r="S11411" s="124"/>
    </row>
    <row r="11412" spans="13:19" x14ac:dyDescent="0.25">
      <c r="M11412" s="8"/>
      <c r="N11412" s="124"/>
      <c r="O11412" s="124"/>
      <c r="P11412" s="124"/>
      <c r="Q11412" s="124"/>
      <c r="R11412" s="124"/>
      <c r="S11412" s="124"/>
    </row>
    <row r="11413" spans="13:19" x14ac:dyDescent="0.25">
      <c r="M11413" s="8"/>
      <c r="N11413" s="124"/>
      <c r="O11413" s="124"/>
      <c r="P11413" s="124"/>
      <c r="Q11413" s="124"/>
      <c r="R11413" s="124"/>
      <c r="S11413" s="124"/>
    </row>
    <row r="11414" spans="13:19" x14ac:dyDescent="0.25">
      <c r="M11414" s="8"/>
      <c r="N11414" s="124"/>
      <c r="O11414" s="124"/>
      <c r="P11414" s="124"/>
      <c r="Q11414" s="124"/>
      <c r="R11414" s="124"/>
      <c r="S11414" s="124"/>
    </row>
    <row r="11415" spans="13:19" x14ac:dyDescent="0.25">
      <c r="M11415" s="8"/>
      <c r="N11415" s="124"/>
      <c r="O11415" s="124"/>
      <c r="P11415" s="124"/>
      <c r="Q11415" s="124"/>
      <c r="R11415" s="124"/>
      <c r="S11415" s="124"/>
    </row>
    <row r="11416" spans="13:19" x14ac:dyDescent="0.25">
      <c r="M11416" s="8"/>
      <c r="N11416" s="124"/>
      <c r="O11416" s="124"/>
      <c r="P11416" s="124"/>
      <c r="Q11416" s="124"/>
      <c r="R11416" s="124"/>
      <c r="S11416" s="124"/>
    </row>
    <row r="11417" spans="13:19" x14ac:dyDescent="0.25">
      <c r="M11417" s="8"/>
      <c r="N11417" s="124"/>
      <c r="O11417" s="124"/>
      <c r="P11417" s="124"/>
      <c r="Q11417" s="124"/>
      <c r="R11417" s="124"/>
      <c r="S11417" s="124"/>
    </row>
    <row r="11418" spans="13:19" x14ac:dyDescent="0.25">
      <c r="M11418" s="8"/>
      <c r="N11418" s="124"/>
      <c r="O11418" s="124"/>
      <c r="P11418" s="124"/>
      <c r="Q11418" s="124"/>
      <c r="R11418" s="124"/>
      <c r="S11418" s="124"/>
    </row>
    <row r="11419" spans="13:19" x14ac:dyDescent="0.25">
      <c r="M11419" s="8"/>
      <c r="N11419" s="124"/>
      <c r="O11419" s="124"/>
      <c r="P11419" s="124"/>
      <c r="Q11419" s="124"/>
      <c r="R11419" s="124"/>
      <c r="S11419" s="124"/>
    </row>
    <row r="11420" spans="13:19" x14ac:dyDescent="0.25">
      <c r="M11420" s="8"/>
      <c r="N11420" s="124"/>
      <c r="O11420" s="124"/>
      <c r="P11420" s="124"/>
      <c r="Q11420" s="124"/>
      <c r="R11420" s="124"/>
      <c r="S11420" s="124"/>
    </row>
    <row r="11421" spans="13:19" x14ac:dyDescent="0.25">
      <c r="M11421" s="8"/>
      <c r="N11421" s="124"/>
      <c r="O11421" s="124"/>
      <c r="P11421" s="124"/>
      <c r="Q11421" s="124"/>
      <c r="R11421" s="124"/>
      <c r="S11421" s="124"/>
    </row>
    <row r="11422" spans="13:19" x14ac:dyDescent="0.25">
      <c r="M11422" s="8"/>
      <c r="N11422" s="124"/>
      <c r="O11422" s="124"/>
      <c r="P11422" s="124"/>
      <c r="Q11422" s="124"/>
      <c r="R11422" s="124"/>
      <c r="S11422" s="124"/>
    </row>
    <row r="11423" spans="13:19" x14ac:dyDescent="0.25">
      <c r="M11423" s="8"/>
      <c r="N11423" s="124"/>
      <c r="O11423" s="124"/>
      <c r="P11423" s="124"/>
      <c r="Q11423" s="124"/>
      <c r="R11423" s="124"/>
      <c r="S11423" s="124"/>
    </row>
    <row r="11424" spans="13:19" x14ac:dyDescent="0.25">
      <c r="M11424" s="8"/>
      <c r="N11424" s="124"/>
      <c r="O11424" s="124"/>
      <c r="P11424" s="124"/>
      <c r="Q11424" s="124"/>
      <c r="R11424" s="124"/>
      <c r="S11424" s="124"/>
    </row>
    <row r="11425" spans="13:19" x14ac:dyDescent="0.25">
      <c r="M11425" s="8"/>
      <c r="N11425" s="124"/>
      <c r="O11425" s="124"/>
      <c r="P11425" s="124"/>
      <c r="Q11425" s="124"/>
      <c r="R11425" s="124"/>
      <c r="S11425" s="124"/>
    </row>
    <row r="11426" spans="13:19" x14ac:dyDescent="0.25">
      <c r="M11426" s="8"/>
      <c r="N11426" s="124"/>
      <c r="O11426" s="124"/>
      <c r="P11426" s="124"/>
      <c r="Q11426" s="124"/>
      <c r="R11426" s="124"/>
      <c r="S11426" s="124"/>
    </row>
    <row r="11427" spans="13:19" x14ac:dyDescent="0.25">
      <c r="M11427" s="8"/>
      <c r="N11427" s="124"/>
      <c r="O11427" s="124"/>
      <c r="P11427" s="124"/>
      <c r="Q11427" s="124"/>
      <c r="R11427" s="124"/>
      <c r="S11427" s="124"/>
    </row>
    <row r="11428" spans="13:19" x14ac:dyDescent="0.25">
      <c r="M11428" s="8"/>
      <c r="N11428" s="124"/>
      <c r="O11428" s="124"/>
      <c r="P11428" s="124"/>
      <c r="Q11428" s="124"/>
      <c r="R11428" s="124"/>
      <c r="S11428" s="124"/>
    </row>
    <row r="11429" spans="13:19" x14ac:dyDescent="0.25">
      <c r="M11429" s="8"/>
      <c r="N11429" s="124"/>
      <c r="O11429" s="124"/>
      <c r="P11429" s="124"/>
      <c r="Q11429" s="124"/>
      <c r="R11429" s="124"/>
      <c r="S11429" s="124"/>
    </row>
    <row r="11430" spans="13:19" x14ac:dyDescent="0.25">
      <c r="M11430" s="8"/>
      <c r="N11430" s="124"/>
      <c r="O11430" s="124"/>
      <c r="P11430" s="124"/>
      <c r="Q11430" s="124"/>
      <c r="R11430" s="124"/>
      <c r="S11430" s="124"/>
    </row>
    <row r="11431" spans="13:19" x14ac:dyDescent="0.25">
      <c r="M11431" s="8"/>
      <c r="N11431" s="124"/>
      <c r="O11431" s="124"/>
      <c r="P11431" s="124"/>
      <c r="Q11431" s="124"/>
      <c r="R11431" s="124"/>
      <c r="S11431" s="124"/>
    </row>
    <row r="11432" spans="13:19" x14ac:dyDescent="0.25">
      <c r="M11432" s="8"/>
      <c r="N11432" s="124"/>
      <c r="O11432" s="124"/>
      <c r="P11432" s="124"/>
      <c r="Q11432" s="124"/>
      <c r="R11432" s="124"/>
      <c r="S11432" s="124"/>
    </row>
    <row r="11433" spans="13:19" x14ac:dyDescent="0.25">
      <c r="M11433" s="8"/>
      <c r="N11433" s="124"/>
      <c r="O11433" s="124"/>
      <c r="P11433" s="124"/>
      <c r="Q11433" s="124"/>
      <c r="R11433" s="124"/>
      <c r="S11433" s="124"/>
    </row>
    <row r="11434" spans="13:19" x14ac:dyDescent="0.25">
      <c r="M11434" s="8"/>
      <c r="N11434" s="124"/>
      <c r="O11434" s="124"/>
      <c r="P11434" s="124"/>
      <c r="Q11434" s="124"/>
      <c r="R11434" s="124"/>
      <c r="S11434" s="124"/>
    </row>
    <row r="11435" spans="13:19" x14ac:dyDescent="0.25">
      <c r="M11435" s="8"/>
      <c r="N11435" s="124"/>
      <c r="O11435" s="124"/>
      <c r="P11435" s="124"/>
      <c r="Q11435" s="124"/>
      <c r="R11435" s="124"/>
      <c r="S11435" s="124"/>
    </row>
    <row r="11436" spans="13:19" x14ac:dyDescent="0.25">
      <c r="M11436" s="8"/>
      <c r="N11436" s="124"/>
      <c r="O11436" s="124"/>
      <c r="P11436" s="124"/>
      <c r="Q11436" s="124"/>
      <c r="R11436" s="124"/>
      <c r="S11436" s="124"/>
    </row>
    <row r="11437" spans="13:19" x14ac:dyDescent="0.25">
      <c r="M11437" s="8"/>
      <c r="N11437" s="124"/>
      <c r="O11437" s="124"/>
      <c r="P11437" s="124"/>
      <c r="Q11437" s="124"/>
      <c r="R11437" s="124"/>
      <c r="S11437" s="124"/>
    </row>
    <row r="11438" spans="13:19" x14ac:dyDescent="0.25">
      <c r="M11438" s="8"/>
      <c r="N11438" s="124"/>
      <c r="O11438" s="124"/>
      <c r="P11438" s="124"/>
      <c r="Q11438" s="124"/>
      <c r="R11438" s="124"/>
      <c r="S11438" s="124"/>
    </row>
    <row r="11439" spans="13:19" x14ac:dyDescent="0.25">
      <c r="M11439" s="8"/>
      <c r="N11439" s="124"/>
      <c r="O11439" s="124"/>
      <c r="P11439" s="124"/>
      <c r="Q11439" s="124"/>
      <c r="R11439" s="124"/>
      <c r="S11439" s="124"/>
    </row>
    <row r="11440" spans="13:19" x14ac:dyDescent="0.25">
      <c r="M11440" s="8"/>
      <c r="N11440" s="124"/>
      <c r="O11440" s="124"/>
      <c r="P11440" s="124"/>
      <c r="Q11440" s="124"/>
      <c r="R11440" s="124"/>
      <c r="S11440" s="124"/>
    </row>
    <row r="11441" spans="13:19" x14ac:dyDescent="0.25">
      <c r="M11441" s="8"/>
      <c r="N11441" s="124"/>
      <c r="O11441" s="124"/>
      <c r="P11441" s="124"/>
      <c r="Q11441" s="124"/>
      <c r="R11441" s="124"/>
      <c r="S11441" s="124"/>
    </row>
    <row r="11442" spans="13:19" x14ac:dyDescent="0.25">
      <c r="M11442" s="8"/>
      <c r="N11442" s="124"/>
      <c r="O11442" s="124"/>
      <c r="P11442" s="124"/>
      <c r="Q11442" s="124"/>
      <c r="R11442" s="124"/>
      <c r="S11442" s="124"/>
    </row>
    <row r="11443" spans="13:19" x14ac:dyDescent="0.25">
      <c r="M11443" s="8"/>
      <c r="N11443" s="124"/>
      <c r="O11443" s="124"/>
      <c r="P11443" s="124"/>
      <c r="Q11443" s="124"/>
      <c r="R11443" s="124"/>
      <c r="S11443" s="124"/>
    </row>
    <row r="11444" spans="13:19" x14ac:dyDescent="0.25">
      <c r="M11444" s="8"/>
      <c r="N11444" s="124"/>
      <c r="O11444" s="124"/>
      <c r="P11444" s="124"/>
      <c r="Q11444" s="124"/>
      <c r="R11444" s="124"/>
      <c r="S11444" s="124"/>
    </row>
    <row r="11445" spans="13:19" x14ac:dyDescent="0.25">
      <c r="M11445" s="8"/>
      <c r="N11445" s="124"/>
      <c r="O11445" s="124"/>
      <c r="P11445" s="124"/>
      <c r="Q11445" s="124"/>
      <c r="R11445" s="124"/>
      <c r="S11445" s="124"/>
    </row>
    <row r="11446" spans="13:19" x14ac:dyDescent="0.25">
      <c r="M11446" s="8"/>
      <c r="N11446" s="124"/>
      <c r="O11446" s="124"/>
      <c r="P11446" s="124"/>
      <c r="Q11446" s="124"/>
      <c r="R11446" s="124"/>
      <c r="S11446" s="124"/>
    </row>
    <row r="11447" spans="13:19" x14ac:dyDescent="0.25">
      <c r="M11447" s="8"/>
      <c r="N11447" s="124"/>
      <c r="O11447" s="124"/>
      <c r="P11447" s="124"/>
      <c r="Q11447" s="124"/>
      <c r="R11447" s="124"/>
      <c r="S11447" s="124"/>
    </row>
    <row r="11448" spans="13:19" x14ac:dyDescent="0.25">
      <c r="M11448" s="8"/>
      <c r="N11448" s="124"/>
      <c r="O11448" s="124"/>
      <c r="P11448" s="124"/>
      <c r="Q11448" s="124"/>
      <c r="R11448" s="124"/>
      <c r="S11448" s="124"/>
    </row>
    <row r="11449" spans="13:19" x14ac:dyDescent="0.25">
      <c r="M11449" s="8"/>
      <c r="N11449" s="124"/>
      <c r="O11449" s="124"/>
      <c r="P11449" s="124"/>
      <c r="Q11449" s="124"/>
      <c r="R11449" s="124"/>
      <c r="S11449" s="124"/>
    </row>
    <row r="11450" spans="13:19" x14ac:dyDescent="0.25">
      <c r="M11450" s="8"/>
      <c r="N11450" s="124"/>
      <c r="O11450" s="124"/>
      <c r="P11450" s="124"/>
      <c r="Q11450" s="124"/>
      <c r="R11450" s="124"/>
      <c r="S11450" s="124"/>
    </row>
    <row r="11451" spans="13:19" x14ac:dyDescent="0.25">
      <c r="M11451" s="8"/>
      <c r="N11451" s="124"/>
      <c r="O11451" s="124"/>
      <c r="P11451" s="124"/>
      <c r="Q11451" s="124"/>
      <c r="R11451" s="124"/>
      <c r="S11451" s="124"/>
    </row>
    <row r="11452" spans="13:19" x14ac:dyDescent="0.25">
      <c r="M11452" s="8"/>
      <c r="N11452" s="124"/>
      <c r="O11452" s="124"/>
      <c r="P11452" s="124"/>
      <c r="Q11452" s="124"/>
      <c r="R11452" s="124"/>
      <c r="S11452" s="124"/>
    </row>
    <row r="11453" spans="13:19" x14ac:dyDescent="0.25">
      <c r="M11453" s="8"/>
      <c r="N11453" s="124"/>
      <c r="O11453" s="124"/>
      <c r="P11453" s="124"/>
      <c r="Q11453" s="124"/>
      <c r="R11453" s="124"/>
      <c r="S11453" s="124"/>
    </row>
    <row r="11454" spans="13:19" x14ac:dyDescent="0.25">
      <c r="M11454" s="8"/>
      <c r="N11454" s="124"/>
      <c r="O11454" s="124"/>
      <c r="P11454" s="124"/>
      <c r="Q11454" s="124"/>
      <c r="R11454" s="124"/>
      <c r="S11454" s="124"/>
    </row>
    <row r="11455" spans="13:19" x14ac:dyDescent="0.25">
      <c r="M11455" s="8"/>
      <c r="N11455" s="124"/>
      <c r="O11455" s="124"/>
      <c r="P11455" s="124"/>
      <c r="Q11455" s="124"/>
      <c r="R11455" s="124"/>
      <c r="S11455" s="124"/>
    </row>
    <row r="11456" spans="13:19" x14ac:dyDescent="0.25">
      <c r="M11456" s="8"/>
      <c r="N11456" s="124"/>
      <c r="O11456" s="124"/>
      <c r="P11456" s="124"/>
      <c r="Q11456" s="124"/>
      <c r="R11456" s="124"/>
      <c r="S11456" s="124"/>
    </row>
    <row r="11457" spans="13:19" x14ac:dyDescent="0.25">
      <c r="M11457" s="8"/>
      <c r="N11457" s="124"/>
      <c r="O11457" s="124"/>
      <c r="P11457" s="124"/>
      <c r="Q11457" s="124"/>
      <c r="R11457" s="124"/>
      <c r="S11457" s="124"/>
    </row>
    <row r="11458" spans="13:19" x14ac:dyDescent="0.25">
      <c r="M11458" s="8"/>
      <c r="N11458" s="124"/>
      <c r="O11458" s="124"/>
      <c r="P11458" s="124"/>
      <c r="Q11458" s="124"/>
      <c r="R11458" s="124"/>
      <c r="S11458" s="124"/>
    </row>
    <row r="11459" spans="13:19" x14ac:dyDescent="0.25">
      <c r="M11459" s="8"/>
      <c r="N11459" s="124"/>
      <c r="O11459" s="124"/>
      <c r="P11459" s="124"/>
      <c r="Q11459" s="124"/>
      <c r="R11459" s="124"/>
      <c r="S11459" s="124"/>
    </row>
    <row r="11460" spans="13:19" x14ac:dyDescent="0.25">
      <c r="M11460" s="8"/>
      <c r="N11460" s="124"/>
      <c r="O11460" s="124"/>
      <c r="P11460" s="124"/>
      <c r="Q11460" s="124"/>
      <c r="R11460" s="124"/>
      <c r="S11460" s="124"/>
    </row>
    <row r="11461" spans="13:19" x14ac:dyDescent="0.25">
      <c r="M11461" s="8"/>
      <c r="N11461" s="124"/>
      <c r="O11461" s="124"/>
      <c r="P11461" s="124"/>
      <c r="Q11461" s="124"/>
      <c r="R11461" s="124"/>
      <c r="S11461" s="124"/>
    </row>
    <row r="11462" spans="13:19" x14ac:dyDescent="0.25">
      <c r="M11462" s="8"/>
      <c r="N11462" s="124"/>
      <c r="O11462" s="124"/>
      <c r="P11462" s="124"/>
      <c r="Q11462" s="124"/>
      <c r="R11462" s="124"/>
      <c r="S11462" s="124"/>
    </row>
    <row r="11463" spans="13:19" x14ac:dyDescent="0.25">
      <c r="M11463" s="8"/>
      <c r="N11463" s="124"/>
      <c r="O11463" s="124"/>
      <c r="P11463" s="124"/>
      <c r="Q11463" s="124"/>
      <c r="R11463" s="124"/>
      <c r="S11463" s="124"/>
    </row>
    <row r="11464" spans="13:19" x14ac:dyDescent="0.25">
      <c r="M11464" s="8"/>
      <c r="N11464" s="124"/>
      <c r="O11464" s="124"/>
      <c r="P11464" s="124"/>
      <c r="Q11464" s="124"/>
      <c r="R11464" s="124"/>
      <c r="S11464" s="124"/>
    </row>
    <row r="11465" spans="13:19" x14ac:dyDescent="0.25">
      <c r="M11465" s="8"/>
      <c r="N11465" s="124"/>
      <c r="O11465" s="124"/>
      <c r="P11465" s="124"/>
      <c r="Q11465" s="124"/>
      <c r="R11465" s="124"/>
      <c r="S11465" s="124"/>
    </row>
    <row r="11466" spans="13:19" x14ac:dyDescent="0.25">
      <c r="M11466" s="8"/>
      <c r="N11466" s="124"/>
      <c r="O11466" s="124"/>
      <c r="P11466" s="124"/>
      <c r="Q11466" s="124"/>
      <c r="R11466" s="124"/>
      <c r="S11466" s="124"/>
    </row>
    <row r="11467" spans="13:19" x14ac:dyDescent="0.25">
      <c r="M11467" s="8"/>
      <c r="N11467" s="124"/>
      <c r="O11467" s="124"/>
      <c r="P11467" s="124"/>
      <c r="Q11467" s="124"/>
      <c r="R11467" s="124"/>
      <c r="S11467" s="124"/>
    </row>
    <row r="11468" spans="13:19" x14ac:dyDescent="0.25">
      <c r="M11468" s="8"/>
      <c r="N11468" s="124"/>
      <c r="O11468" s="124"/>
      <c r="P11468" s="124"/>
      <c r="Q11468" s="124"/>
      <c r="R11468" s="124"/>
      <c r="S11468" s="124"/>
    </row>
    <row r="11469" spans="13:19" x14ac:dyDescent="0.25">
      <c r="M11469" s="8"/>
      <c r="N11469" s="124"/>
      <c r="O11469" s="124"/>
      <c r="P11469" s="124"/>
      <c r="Q11469" s="124"/>
      <c r="R11469" s="124"/>
      <c r="S11469" s="124"/>
    </row>
    <row r="11470" spans="13:19" x14ac:dyDescent="0.25">
      <c r="M11470" s="8"/>
      <c r="N11470" s="124"/>
      <c r="O11470" s="124"/>
      <c r="P11470" s="124"/>
      <c r="Q11470" s="124"/>
      <c r="R11470" s="124"/>
      <c r="S11470" s="124"/>
    </row>
    <row r="11471" spans="13:19" x14ac:dyDescent="0.25">
      <c r="M11471" s="8"/>
      <c r="N11471" s="124"/>
      <c r="O11471" s="124"/>
      <c r="P11471" s="124"/>
      <c r="Q11471" s="124"/>
      <c r="R11471" s="124"/>
      <c r="S11471" s="124"/>
    </row>
    <row r="11472" spans="13:19" x14ac:dyDescent="0.25">
      <c r="M11472" s="8"/>
      <c r="N11472" s="124"/>
      <c r="O11472" s="124"/>
      <c r="P11472" s="124"/>
      <c r="Q11472" s="124"/>
      <c r="R11472" s="124"/>
      <c r="S11472" s="124"/>
    </row>
    <row r="11473" spans="13:19" x14ac:dyDescent="0.25">
      <c r="M11473" s="8"/>
      <c r="N11473" s="124"/>
      <c r="O11473" s="124"/>
      <c r="P11473" s="124"/>
      <c r="Q11473" s="124"/>
      <c r="R11473" s="124"/>
      <c r="S11473" s="124"/>
    </row>
    <row r="11474" spans="13:19" x14ac:dyDescent="0.25">
      <c r="M11474" s="8"/>
      <c r="N11474" s="124"/>
      <c r="O11474" s="124"/>
      <c r="P11474" s="124"/>
      <c r="Q11474" s="124"/>
      <c r="R11474" s="124"/>
      <c r="S11474" s="124"/>
    </row>
    <row r="11475" spans="13:19" x14ac:dyDescent="0.25">
      <c r="M11475" s="8"/>
      <c r="N11475" s="124"/>
      <c r="O11475" s="124"/>
      <c r="P11475" s="124"/>
      <c r="Q11475" s="124"/>
      <c r="R11475" s="124"/>
      <c r="S11475" s="124"/>
    </row>
    <row r="11476" spans="13:19" x14ac:dyDescent="0.25">
      <c r="M11476" s="8"/>
      <c r="N11476" s="124"/>
      <c r="O11476" s="124"/>
      <c r="P11476" s="124"/>
      <c r="Q11476" s="124"/>
      <c r="R11476" s="124"/>
      <c r="S11476" s="124"/>
    </row>
    <row r="11477" spans="13:19" x14ac:dyDescent="0.25">
      <c r="M11477" s="8"/>
      <c r="N11477" s="124"/>
      <c r="O11477" s="124"/>
      <c r="P11477" s="124"/>
      <c r="Q11477" s="124"/>
      <c r="R11477" s="124"/>
      <c r="S11477" s="124"/>
    </row>
    <row r="11478" spans="13:19" x14ac:dyDescent="0.25">
      <c r="M11478" s="8"/>
      <c r="N11478" s="124"/>
      <c r="O11478" s="124"/>
      <c r="P11478" s="124"/>
      <c r="Q11478" s="124"/>
      <c r="R11478" s="124"/>
      <c r="S11478" s="124"/>
    </row>
    <row r="11479" spans="13:19" x14ac:dyDescent="0.25">
      <c r="M11479" s="8"/>
      <c r="N11479" s="124"/>
      <c r="O11479" s="124"/>
      <c r="P11479" s="124"/>
      <c r="Q11479" s="124"/>
      <c r="R11479" s="124"/>
      <c r="S11479" s="124"/>
    </row>
    <row r="11480" spans="13:19" x14ac:dyDescent="0.25">
      <c r="M11480" s="8"/>
      <c r="N11480" s="124"/>
      <c r="O11480" s="124"/>
      <c r="P11480" s="124"/>
      <c r="Q11480" s="124"/>
      <c r="R11480" s="124"/>
      <c r="S11480" s="124"/>
    </row>
    <row r="11481" spans="13:19" x14ac:dyDescent="0.25">
      <c r="M11481" s="8"/>
      <c r="N11481" s="124"/>
      <c r="O11481" s="124"/>
      <c r="P11481" s="124"/>
      <c r="Q11481" s="124"/>
      <c r="R11481" s="124"/>
      <c r="S11481" s="124"/>
    </row>
    <row r="11482" spans="13:19" x14ac:dyDescent="0.25">
      <c r="M11482" s="8"/>
      <c r="N11482" s="124"/>
      <c r="O11482" s="124"/>
      <c r="P11482" s="124"/>
      <c r="Q11482" s="124"/>
      <c r="R11482" s="124"/>
      <c r="S11482" s="124"/>
    </row>
    <row r="11483" spans="13:19" x14ac:dyDescent="0.25">
      <c r="M11483" s="8"/>
      <c r="N11483" s="124"/>
      <c r="O11483" s="124"/>
      <c r="P11483" s="124"/>
      <c r="Q11483" s="124"/>
      <c r="R11483" s="124"/>
      <c r="S11483" s="124"/>
    </row>
    <row r="11484" spans="13:19" x14ac:dyDescent="0.25">
      <c r="M11484" s="8"/>
      <c r="N11484" s="124"/>
      <c r="O11484" s="124"/>
      <c r="P11484" s="124"/>
      <c r="Q11484" s="124"/>
      <c r="R11484" s="124"/>
      <c r="S11484" s="124"/>
    </row>
    <row r="11485" spans="13:19" x14ac:dyDescent="0.25">
      <c r="M11485" s="8"/>
      <c r="N11485" s="124"/>
      <c r="O11485" s="124"/>
      <c r="P11485" s="124"/>
      <c r="Q11485" s="124"/>
      <c r="R11485" s="124"/>
      <c r="S11485" s="124"/>
    </row>
    <row r="11486" spans="13:19" x14ac:dyDescent="0.25">
      <c r="M11486" s="8"/>
      <c r="N11486" s="124"/>
      <c r="O11486" s="124"/>
      <c r="P11486" s="124"/>
      <c r="Q11486" s="124"/>
      <c r="R11486" s="124"/>
      <c r="S11486" s="124"/>
    </row>
    <row r="11487" spans="13:19" x14ac:dyDescent="0.25">
      <c r="M11487" s="8"/>
      <c r="N11487" s="124"/>
      <c r="O11487" s="124"/>
      <c r="P11487" s="124"/>
      <c r="Q11487" s="124"/>
      <c r="R11487" s="124"/>
      <c r="S11487" s="124"/>
    </row>
    <row r="11488" spans="13:19" x14ac:dyDescent="0.25">
      <c r="M11488" s="8"/>
      <c r="N11488" s="124"/>
      <c r="O11488" s="124"/>
      <c r="P11488" s="124"/>
      <c r="Q11488" s="124"/>
      <c r="R11488" s="124"/>
      <c r="S11488" s="124"/>
    </row>
    <row r="11489" spans="13:19" x14ac:dyDescent="0.25">
      <c r="M11489" s="8"/>
      <c r="N11489" s="124"/>
      <c r="O11489" s="124"/>
      <c r="P11489" s="124"/>
      <c r="Q11489" s="124"/>
      <c r="R11489" s="124"/>
      <c r="S11489" s="124"/>
    </row>
    <row r="11490" spans="13:19" x14ac:dyDescent="0.25">
      <c r="M11490" s="8"/>
      <c r="N11490" s="124"/>
      <c r="O11490" s="124"/>
      <c r="P11490" s="124"/>
      <c r="Q11490" s="124"/>
      <c r="R11490" s="124"/>
      <c r="S11490" s="124"/>
    </row>
    <row r="11491" spans="13:19" x14ac:dyDescent="0.25">
      <c r="M11491" s="8"/>
      <c r="N11491" s="124"/>
      <c r="O11491" s="124"/>
      <c r="P11491" s="124"/>
      <c r="Q11491" s="124"/>
      <c r="R11491" s="124"/>
      <c r="S11491" s="124"/>
    </row>
    <row r="11492" spans="13:19" x14ac:dyDescent="0.25">
      <c r="M11492" s="8"/>
      <c r="N11492" s="124"/>
      <c r="O11492" s="124"/>
      <c r="P11492" s="124"/>
      <c r="Q11492" s="124"/>
      <c r="R11492" s="124"/>
      <c r="S11492" s="124"/>
    </row>
    <row r="11493" spans="13:19" x14ac:dyDescent="0.25">
      <c r="M11493" s="8"/>
      <c r="N11493" s="124"/>
      <c r="O11493" s="124"/>
      <c r="P11493" s="124"/>
      <c r="Q11493" s="124"/>
      <c r="R11493" s="124"/>
      <c r="S11493" s="124"/>
    </row>
    <row r="11494" spans="13:19" x14ac:dyDescent="0.25">
      <c r="M11494" s="8"/>
      <c r="N11494" s="124"/>
      <c r="O11494" s="124"/>
      <c r="P11494" s="124"/>
      <c r="Q11494" s="124"/>
      <c r="R11494" s="124"/>
      <c r="S11494" s="124"/>
    </row>
    <row r="11495" spans="13:19" x14ac:dyDescent="0.25">
      <c r="M11495" s="8"/>
      <c r="N11495" s="124"/>
      <c r="O11495" s="124"/>
      <c r="P11495" s="124"/>
      <c r="Q11495" s="124"/>
      <c r="R11495" s="124"/>
      <c r="S11495" s="124"/>
    </row>
    <row r="11496" spans="13:19" x14ac:dyDescent="0.25">
      <c r="M11496" s="8"/>
      <c r="N11496" s="124"/>
      <c r="O11496" s="124"/>
      <c r="P11496" s="124"/>
      <c r="Q11496" s="124"/>
      <c r="R11496" s="124"/>
      <c r="S11496" s="124"/>
    </row>
    <row r="11497" spans="13:19" x14ac:dyDescent="0.25">
      <c r="M11497" s="8"/>
      <c r="N11497" s="124"/>
      <c r="O11497" s="124"/>
      <c r="P11497" s="124"/>
      <c r="Q11497" s="124"/>
      <c r="R11497" s="124"/>
      <c r="S11497" s="124"/>
    </row>
    <row r="11498" spans="13:19" x14ac:dyDescent="0.25">
      <c r="M11498" s="8"/>
      <c r="N11498" s="124"/>
      <c r="O11498" s="124"/>
      <c r="P11498" s="124"/>
      <c r="Q11498" s="124"/>
      <c r="R11498" s="124"/>
      <c r="S11498" s="124"/>
    </row>
    <row r="11499" spans="13:19" x14ac:dyDescent="0.25">
      <c r="M11499" s="8"/>
      <c r="N11499" s="124"/>
      <c r="O11499" s="124"/>
      <c r="P11499" s="124"/>
      <c r="Q11499" s="124"/>
      <c r="R11499" s="124"/>
      <c r="S11499" s="124"/>
    </row>
    <row r="11500" spans="13:19" x14ac:dyDescent="0.25">
      <c r="M11500" s="8"/>
      <c r="N11500" s="124"/>
      <c r="O11500" s="124"/>
      <c r="P11500" s="124"/>
      <c r="Q11500" s="124"/>
      <c r="R11500" s="124"/>
      <c r="S11500" s="124"/>
    </row>
    <row r="11501" spans="13:19" x14ac:dyDescent="0.25">
      <c r="M11501" s="8"/>
      <c r="N11501" s="124"/>
      <c r="O11501" s="124"/>
      <c r="P11501" s="124"/>
      <c r="Q11501" s="124"/>
      <c r="R11501" s="124"/>
      <c r="S11501" s="124"/>
    </row>
    <row r="11502" spans="13:19" x14ac:dyDescent="0.25">
      <c r="M11502" s="8"/>
      <c r="N11502" s="124"/>
      <c r="O11502" s="124"/>
      <c r="P11502" s="124"/>
      <c r="Q11502" s="124"/>
      <c r="R11502" s="124"/>
      <c r="S11502" s="124"/>
    </row>
    <row r="11503" spans="13:19" x14ac:dyDescent="0.25">
      <c r="M11503" s="8"/>
      <c r="N11503" s="124"/>
      <c r="O11503" s="124"/>
      <c r="P11503" s="124"/>
      <c r="Q11503" s="124"/>
      <c r="R11503" s="124"/>
      <c r="S11503" s="124"/>
    </row>
    <row r="11504" spans="13:19" x14ac:dyDescent="0.25">
      <c r="M11504" s="8"/>
      <c r="N11504" s="124"/>
      <c r="O11504" s="124"/>
      <c r="P11504" s="124"/>
      <c r="Q11504" s="124"/>
      <c r="R11504" s="124"/>
      <c r="S11504" s="124"/>
    </row>
    <row r="11505" spans="13:19" x14ac:dyDescent="0.25">
      <c r="M11505" s="8"/>
      <c r="N11505" s="124"/>
      <c r="O11505" s="124"/>
      <c r="P11505" s="124"/>
      <c r="Q11505" s="124"/>
      <c r="R11505" s="124"/>
      <c r="S11505" s="124"/>
    </row>
    <row r="11506" spans="13:19" x14ac:dyDescent="0.25">
      <c r="M11506" s="8"/>
      <c r="N11506" s="124"/>
      <c r="O11506" s="124"/>
      <c r="P11506" s="124"/>
      <c r="Q11506" s="124"/>
      <c r="R11506" s="124"/>
      <c r="S11506" s="124"/>
    </row>
    <row r="11507" spans="13:19" x14ac:dyDescent="0.25">
      <c r="M11507" s="8"/>
      <c r="N11507" s="124"/>
      <c r="O11507" s="124"/>
      <c r="P11507" s="124"/>
      <c r="Q11507" s="124"/>
      <c r="R11507" s="124"/>
      <c r="S11507" s="124"/>
    </row>
    <row r="11508" spans="13:19" x14ac:dyDescent="0.25">
      <c r="M11508" s="8"/>
      <c r="N11508" s="124"/>
      <c r="O11508" s="124"/>
      <c r="P11508" s="124"/>
      <c r="Q11508" s="124"/>
      <c r="R11508" s="124"/>
      <c r="S11508" s="124"/>
    </row>
    <row r="11509" spans="13:19" x14ac:dyDescent="0.25">
      <c r="M11509" s="8"/>
      <c r="N11509" s="124"/>
      <c r="O11509" s="124"/>
      <c r="P11509" s="124"/>
      <c r="Q11509" s="124"/>
      <c r="R11509" s="124"/>
      <c r="S11509" s="124"/>
    </row>
    <row r="11510" spans="13:19" x14ac:dyDescent="0.25">
      <c r="M11510" s="8"/>
      <c r="N11510" s="124"/>
      <c r="O11510" s="124"/>
      <c r="P11510" s="124"/>
      <c r="Q11510" s="124"/>
      <c r="R11510" s="124"/>
      <c r="S11510" s="124"/>
    </row>
    <row r="11511" spans="13:19" x14ac:dyDescent="0.25">
      <c r="M11511" s="8"/>
      <c r="N11511" s="124"/>
      <c r="O11511" s="124"/>
      <c r="P11511" s="124"/>
      <c r="Q11511" s="124"/>
      <c r="R11511" s="124"/>
      <c r="S11511" s="124"/>
    </row>
    <row r="11512" spans="13:19" x14ac:dyDescent="0.25">
      <c r="M11512" s="8"/>
      <c r="N11512" s="124"/>
      <c r="O11512" s="124"/>
      <c r="P11512" s="124"/>
      <c r="Q11512" s="124"/>
      <c r="R11512" s="124"/>
      <c r="S11512" s="124"/>
    </row>
    <row r="11513" spans="13:19" x14ac:dyDescent="0.25">
      <c r="M11513" s="8"/>
      <c r="N11513" s="124"/>
      <c r="O11513" s="124"/>
      <c r="P11513" s="124"/>
      <c r="Q11513" s="124"/>
      <c r="R11513" s="124"/>
      <c r="S11513" s="124"/>
    </row>
    <row r="11514" spans="13:19" x14ac:dyDescent="0.25">
      <c r="M11514" s="8"/>
      <c r="N11514" s="124"/>
      <c r="O11514" s="124"/>
      <c r="P11514" s="124"/>
      <c r="Q11514" s="124"/>
      <c r="R11514" s="124"/>
      <c r="S11514" s="124"/>
    </row>
    <row r="11515" spans="13:19" x14ac:dyDescent="0.25">
      <c r="M11515" s="8"/>
      <c r="N11515" s="124"/>
      <c r="O11515" s="124"/>
      <c r="P11515" s="124"/>
      <c r="Q11515" s="124"/>
      <c r="R11515" s="124"/>
      <c r="S11515" s="124"/>
    </row>
    <row r="11516" spans="13:19" x14ac:dyDescent="0.25">
      <c r="M11516" s="8"/>
      <c r="N11516" s="124"/>
      <c r="O11516" s="124"/>
      <c r="P11516" s="124"/>
      <c r="Q11516" s="124"/>
      <c r="R11516" s="124"/>
      <c r="S11516" s="124"/>
    </row>
    <row r="11517" spans="13:19" x14ac:dyDescent="0.25">
      <c r="M11517" s="8"/>
      <c r="N11517" s="124"/>
      <c r="O11517" s="124"/>
      <c r="P11517" s="124"/>
      <c r="Q11517" s="124"/>
      <c r="R11517" s="124"/>
      <c r="S11517" s="124"/>
    </row>
    <row r="11518" spans="13:19" x14ac:dyDescent="0.25">
      <c r="M11518" s="8"/>
      <c r="N11518" s="124"/>
      <c r="O11518" s="124"/>
      <c r="P11518" s="124"/>
      <c r="Q11518" s="124"/>
      <c r="R11518" s="124"/>
      <c r="S11518" s="124"/>
    </row>
    <row r="11519" spans="13:19" x14ac:dyDescent="0.25">
      <c r="M11519" s="8"/>
      <c r="N11519" s="124"/>
      <c r="O11519" s="124"/>
      <c r="P11519" s="124"/>
      <c r="Q11519" s="124"/>
      <c r="R11519" s="124"/>
      <c r="S11519" s="124"/>
    </row>
    <row r="11520" spans="13:19" x14ac:dyDescent="0.25">
      <c r="M11520" s="8"/>
      <c r="N11520" s="124"/>
      <c r="O11520" s="124"/>
      <c r="P11520" s="124"/>
      <c r="Q11520" s="124"/>
      <c r="R11520" s="124"/>
      <c r="S11520" s="124"/>
    </row>
    <row r="11521" spans="13:19" x14ac:dyDescent="0.25">
      <c r="M11521" s="8"/>
      <c r="N11521" s="124"/>
      <c r="O11521" s="124"/>
      <c r="P11521" s="124"/>
      <c r="Q11521" s="124"/>
      <c r="R11521" s="124"/>
      <c r="S11521" s="124"/>
    </row>
    <row r="11522" spans="13:19" x14ac:dyDescent="0.25">
      <c r="M11522" s="8"/>
      <c r="N11522" s="124"/>
      <c r="O11522" s="124"/>
      <c r="P11522" s="124"/>
      <c r="Q11522" s="124"/>
      <c r="R11522" s="124"/>
      <c r="S11522" s="124"/>
    </row>
    <row r="11523" spans="13:19" x14ac:dyDescent="0.25">
      <c r="M11523" s="8"/>
      <c r="N11523" s="124"/>
      <c r="O11523" s="124"/>
      <c r="P11523" s="124"/>
      <c r="Q11523" s="124"/>
      <c r="R11523" s="124"/>
      <c r="S11523" s="124"/>
    </row>
    <row r="11524" spans="13:19" x14ac:dyDescent="0.25">
      <c r="M11524" s="8"/>
      <c r="N11524" s="124"/>
      <c r="O11524" s="124"/>
      <c r="P11524" s="124"/>
      <c r="Q11524" s="124"/>
      <c r="R11524" s="124"/>
      <c r="S11524" s="124"/>
    </row>
    <row r="11525" spans="13:19" x14ac:dyDescent="0.25">
      <c r="M11525" s="8"/>
      <c r="N11525" s="124"/>
      <c r="O11525" s="124"/>
      <c r="P11525" s="124"/>
      <c r="Q11525" s="124"/>
      <c r="R11525" s="124"/>
      <c r="S11525" s="124"/>
    </row>
    <row r="11526" spans="13:19" x14ac:dyDescent="0.25">
      <c r="M11526" s="8"/>
      <c r="N11526" s="124"/>
      <c r="O11526" s="124"/>
      <c r="P11526" s="124"/>
      <c r="Q11526" s="124"/>
      <c r="R11526" s="124"/>
      <c r="S11526" s="124"/>
    </row>
    <row r="11527" spans="13:19" x14ac:dyDescent="0.25">
      <c r="M11527" s="8"/>
      <c r="N11527" s="124"/>
      <c r="O11527" s="124"/>
      <c r="P11527" s="124"/>
      <c r="Q11527" s="124"/>
      <c r="R11527" s="124"/>
      <c r="S11527" s="124"/>
    </row>
    <row r="11528" spans="13:19" x14ac:dyDescent="0.25">
      <c r="M11528" s="8"/>
      <c r="N11528" s="124"/>
      <c r="O11528" s="124"/>
      <c r="P11528" s="124"/>
      <c r="Q11528" s="124"/>
      <c r="R11528" s="124"/>
      <c r="S11528" s="124"/>
    </row>
    <row r="11529" spans="13:19" x14ac:dyDescent="0.25">
      <c r="M11529" s="8"/>
      <c r="N11529" s="124"/>
      <c r="O11529" s="124"/>
      <c r="P11529" s="124"/>
      <c r="Q11529" s="124"/>
      <c r="R11529" s="124"/>
      <c r="S11529" s="124"/>
    </row>
    <row r="11530" spans="13:19" x14ac:dyDescent="0.25">
      <c r="M11530" s="8"/>
      <c r="N11530" s="124"/>
      <c r="O11530" s="124"/>
      <c r="P11530" s="124"/>
      <c r="Q11530" s="124"/>
      <c r="R11530" s="124"/>
      <c r="S11530" s="124"/>
    </row>
    <row r="11531" spans="13:19" x14ac:dyDescent="0.25">
      <c r="M11531" s="8"/>
      <c r="N11531" s="124"/>
      <c r="O11531" s="124"/>
      <c r="P11531" s="124"/>
      <c r="Q11531" s="124"/>
      <c r="R11531" s="124"/>
      <c r="S11531" s="124"/>
    </row>
    <row r="11532" spans="13:19" x14ac:dyDescent="0.25">
      <c r="M11532" s="8"/>
      <c r="N11532" s="124"/>
      <c r="O11532" s="124"/>
      <c r="P11532" s="124"/>
      <c r="Q11532" s="124"/>
      <c r="R11532" s="124"/>
      <c r="S11532" s="124"/>
    </row>
    <row r="11533" spans="13:19" x14ac:dyDescent="0.25">
      <c r="M11533" s="8"/>
      <c r="N11533" s="124"/>
      <c r="O11533" s="124"/>
      <c r="P11533" s="124"/>
      <c r="Q11533" s="124"/>
      <c r="R11533" s="124"/>
      <c r="S11533" s="124"/>
    </row>
    <row r="11534" spans="13:19" x14ac:dyDescent="0.25">
      <c r="M11534" s="8"/>
      <c r="N11534" s="124"/>
      <c r="O11534" s="124"/>
      <c r="P11534" s="124"/>
      <c r="Q11534" s="124"/>
      <c r="R11534" s="124"/>
      <c r="S11534" s="124"/>
    </row>
    <row r="11535" spans="13:19" x14ac:dyDescent="0.25">
      <c r="M11535" s="8"/>
      <c r="N11535" s="124"/>
      <c r="O11535" s="124"/>
      <c r="P11535" s="124"/>
      <c r="Q11535" s="124"/>
      <c r="R11535" s="124"/>
      <c r="S11535" s="124"/>
    </row>
    <row r="11536" spans="13:19" x14ac:dyDescent="0.25">
      <c r="M11536" s="8"/>
      <c r="N11536" s="124"/>
      <c r="O11536" s="124"/>
      <c r="P11536" s="124"/>
      <c r="Q11536" s="124"/>
      <c r="R11536" s="124"/>
      <c r="S11536" s="124"/>
    </row>
    <row r="11537" spans="13:19" x14ac:dyDescent="0.25">
      <c r="M11537" s="8"/>
      <c r="N11537" s="124"/>
      <c r="O11537" s="124"/>
      <c r="P11537" s="124"/>
      <c r="Q11537" s="124"/>
      <c r="R11537" s="124"/>
      <c r="S11537" s="124"/>
    </row>
    <row r="11538" spans="13:19" x14ac:dyDescent="0.25">
      <c r="M11538" s="8"/>
      <c r="N11538" s="124"/>
      <c r="O11538" s="124"/>
      <c r="P11538" s="124"/>
      <c r="Q11538" s="124"/>
      <c r="R11538" s="124"/>
      <c r="S11538" s="124"/>
    </row>
    <row r="11539" spans="13:19" x14ac:dyDescent="0.25">
      <c r="M11539" s="8"/>
      <c r="N11539" s="124"/>
      <c r="O11539" s="124"/>
      <c r="P11539" s="124"/>
      <c r="Q11539" s="124"/>
      <c r="R11539" s="124"/>
      <c r="S11539" s="124"/>
    </row>
    <row r="11540" spans="13:19" x14ac:dyDescent="0.25">
      <c r="M11540" s="8"/>
      <c r="N11540" s="124"/>
      <c r="O11540" s="124"/>
      <c r="P11540" s="124"/>
      <c r="Q11540" s="124"/>
      <c r="R11540" s="124"/>
      <c r="S11540" s="124"/>
    </row>
    <row r="11541" spans="13:19" x14ac:dyDescent="0.25">
      <c r="M11541" s="8"/>
      <c r="N11541" s="124"/>
      <c r="O11541" s="124"/>
      <c r="P11541" s="124"/>
      <c r="Q11541" s="124"/>
      <c r="R11541" s="124"/>
      <c r="S11541" s="124"/>
    </row>
    <row r="11542" spans="13:19" x14ac:dyDescent="0.25">
      <c r="M11542" s="8"/>
      <c r="N11542" s="124"/>
      <c r="O11542" s="124"/>
      <c r="P11542" s="124"/>
      <c r="Q11542" s="124"/>
      <c r="R11542" s="124"/>
      <c r="S11542" s="124"/>
    </row>
    <row r="11543" spans="13:19" x14ac:dyDescent="0.25">
      <c r="M11543" s="8"/>
      <c r="N11543" s="124"/>
      <c r="O11543" s="124"/>
      <c r="P11543" s="124"/>
      <c r="Q11543" s="124"/>
      <c r="R11543" s="124"/>
      <c r="S11543" s="124"/>
    </row>
    <row r="11544" spans="13:19" x14ac:dyDescent="0.25">
      <c r="M11544" s="8"/>
      <c r="N11544" s="124"/>
      <c r="O11544" s="124"/>
      <c r="P11544" s="124"/>
      <c r="Q11544" s="124"/>
      <c r="R11544" s="124"/>
      <c r="S11544" s="124"/>
    </row>
    <row r="11545" spans="13:19" x14ac:dyDescent="0.25">
      <c r="M11545" s="8"/>
      <c r="N11545" s="124"/>
      <c r="O11545" s="124"/>
      <c r="P11545" s="124"/>
      <c r="Q11545" s="124"/>
      <c r="R11545" s="124"/>
      <c r="S11545" s="124"/>
    </row>
    <row r="11546" spans="13:19" x14ac:dyDescent="0.25">
      <c r="M11546" s="8"/>
      <c r="N11546" s="124"/>
      <c r="O11546" s="124"/>
      <c r="P11546" s="124"/>
      <c r="Q11546" s="124"/>
      <c r="R11546" s="124"/>
      <c r="S11546" s="124"/>
    </row>
    <row r="11547" spans="13:19" x14ac:dyDescent="0.25">
      <c r="M11547" s="8"/>
      <c r="N11547" s="124"/>
      <c r="O11547" s="124"/>
      <c r="P11547" s="124"/>
      <c r="Q11547" s="124"/>
      <c r="R11547" s="124"/>
      <c r="S11547" s="124"/>
    </row>
    <row r="11548" spans="13:19" x14ac:dyDescent="0.25">
      <c r="M11548" s="8"/>
      <c r="N11548" s="124"/>
      <c r="O11548" s="124"/>
      <c r="P11548" s="124"/>
      <c r="Q11548" s="124"/>
      <c r="R11548" s="124"/>
      <c r="S11548" s="124"/>
    </row>
    <row r="11549" spans="13:19" x14ac:dyDescent="0.25">
      <c r="M11549" s="8"/>
      <c r="N11549" s="124"/>
      <c r="O11549" s="124"/>
      <c r="P11549" s="124"/>
      <c r="Q11549" s="124"/>
      <c r="R11549" s="124"/>
      <c r="S11549" s="124"/>
    </row>
    <row r="11550" spans="13:19" x14ac:dyDescent="0.25">
      <c r="M11550" s="8"/>
      <c r="N11550" s="124"/>
      <c r="O11550" s="124"/>
      <c r="P11550" s="124"/>
      <c r="Q11550" s="124"/>
      <c r="R11550" s="124"/>
      <c r="S11550" s="124"/>
    </row>
    <row r="11551" spans="13:19" x14ac:dyDescent="0.25">
      <c r="M11551" s="8"/>
      <c r="N11551" s="124"/>
      <c r="O11551" s="124"/>
      <c r="P11551" s="124"/>
      <c r="Q11551" s="124"/>
      <c r="R11551" s="124"/>
      <c r="S11551" s="124"/>
    </row>
    <row r="11552" spans="13:19" x14ac:dyDescent="0.25">
      <c r="M11552" s="8"/>
      <c r="N11552" s="124"/>
      <c r="O11552" s="124"/>
      <c r="P11552" s="124"/>
      <c r="Q11552" s="124"/>
      <c r="R11552" s="124"/>
      <c r="S11552" s="124"/>
    </row>
    <row r="11553" spans="13:19" x14ac:dyDescent="0.25">
      <c r="M11553" s="8"/>
      <c r="N11553" s="124"/>
      <c r="O11553" s="124"/>
      <c r="P11553" s="124"/>
      <c r="Q11553" s="124"/>
      <c r="R11553" s="124"/>
      <c r="S11553" s="124"/>
    </row>
    <row r="11554" spans="13:19" x14ac:dyDescent="0.25">
      <c r="M11554" s="8"/>
      <c r="N11554" s="124"/>
      <c r="O11554" s="124"/>
      <c r="P11554" s="124"/>
      <c r="Q11554" s="124"/>
      <c r="R11554" s="124"/>
      <c r="S11554" s="124"/>
    </row>
    <row r="11555" spans="13:19" x14ac:dyDescent="0.25">
      <c r="M11555" s="8"/>
      <c r="N11555" s="124"/>
      <c r="O11555" s="124"/>
      <c r="P11555" s="124"/>
      <c r="Q11555" s="124"/>
      <c r="R11555" s="124"/>
      <c r="S11555" s="124"/>
    </row>
    <row r="11556" spans="13:19" x14ac:dyDescent="0.25">
      <c r="M11556" s="8"/>
      <c r="N11556" s="124"/>
      <c r="O11556" s="124"/>
      <c r="P11556" s="124"/>
      <c r="Q11556" s="124"/>
      <c r="R11556" s="124"/>
      <c r="S11556" s="124"/>
    </row>
    <row r="11557" spans="13:19" x14ac:dyDescent="0.25">
      <c r="M11557" s="8"/>
      <c r="N11557" s="124"/>
      <c r="O11557" s="124"/>
      <c r="P11557" s="124"/>
      <c r="Q11557" s="124"/>
      <c r="R11557" s="124"/>
      <c r="S11557" s="124"/>
    </row>
    <row r="11558" spans="13:19" x14ac:dyDescent="0.25">
      <c r="M11558" s="8"/>
      <c r="N11558" s="124"/>
      <c r="O11558" s="124"/>
      <c r="P11558" s="124"/>
      <c r="Q11558" s="124"/>
      <c r="R11558" s="124"/>
      <c r="S11558" s="124"/>
    </row>
    <row r="11559" spans="13:19" x14ac:dyDescent="0.25">
      <c r="M11559" s="8"/>
      <c r="N11559" s="124"/>
      <c r="O11559" s="124"/>
      <c r="P11559" s="124"/>
      <c r="Q11559" s="124"/>
      <c r="R11559" s="124"/>
      <c r="S11559" s="124"/>
    </row>
    <row r="11560" spans="13:19" x14ac:dyDescent="0.25">
      <c r="M11560" s="8"/>
      <c r="N11560" s="124"/>
      <c r="O11560" s="124"/>
      <c r="P11560" s="124"/>
      <c r="Q11560" s="124"/>
      <c r="R11560" s="124"/>
      <c r="S11560" s="124"/>
    </row>
    <row r="11561" spans="13:19" x14ac:dyDescent="0.25">
      <c r="M11561" s="8"/>
      <c r="N11561" s="124"/>
      <c r="O11561" s="124"/>
      <c r="P11561" s="124"/>
      <c r="Q11561" s="124"/>
      <c r="R11561" s="124"/>
      <c r="S11561" s="124"/>
    </row>
    <row r="11562" spans="13:19" x14ac:dyDescent="0.25">
      <c r="M11562" s="8"/>
      <c r="N11562" s="124"/>
      <c r="O11562" s="124"/>
      <c r="P11562" s="124"/>
      <c r="Q11562" s="124"/>
      <c r="R11562" s="124"/>
      <c r="S11562" s="124"/>
    </row>
    <row r="11563" spans="13:19" x14ac:dyDescent="0.25">
      <c r="M11563" s="8"/>
      <c r="N11563" s="124"/>
      <c r="O11563" s="124"/>
      <c r="P11563" s="124"/>
      <c r="Q11563" s="124"/>
      <c r="R11563" s="124"/>
      <c r="S11563" s="124"/>
    </row>
    <row r="11564" spans="13:19" x14ac:dyDescent="0.25">
      <c r="M11564" s="8"/>
      <c r="N11564" s="124"/>
      <c r="O11564" s="124"/>
      <c r="P11564" s="124"/>
      <c r="Q11564" s="124"/>
      <c r="R11564" s="124"/>
      <c r="S11564" s="124"/>
    </row>
    <row r="11565" spans="13:19" x14ac:dyDescent="0.25">
      <c r="M11565" s="8"/>
      <c r="N11565" s="124"/>
      <c r="O11565" s="124"/>
      <c r="P11565" s="124"/>
      <c r="Q11565" s="124"/>
      <c r="R11565" s="124"/>
      <c r="S11565" s="124"/>
    </row>
    <row r="11566" spans="13:19" x14ac:dyDescent="0.25">
      <c r="M11566" s="8"/>
      <c r="N11566" s="124"/>
      <c r="O11566" s="124"/>
      <c r="P11566" s="124"/>
      <c r="Q11566" s="124"/>
      <c r="R11566" s="124"/>
      <c r="S11566" s="124"/>
    </row>
    <row r="11567" spans="13:19" x14ac:dyDescent="0.25">
      <c r="M11567" s="8"/>
      <c r="N11567" s="124"/>
      <c r="O11567" s="124"/>
      <c r="P11567" s="124"/>
      <c r="Q11567" s="124"/>
      <c r="R11567" s="124"/>
      <c r="S11567" s="124"/>
    </row>
    <row r="11568" spans="13:19" x14ac:dyDescent="0.25">
      <c r="M11568" s="8"/>
      <c r="N11568" s="124"/>
      <c r="O11568" s="124"/>
      <c r="P11568" s="124"/>
      <c r="Q11568" s="124"/>
      <c r="R11568" s="124"/>
      <c r="S11568" s="124"/>
    </row>
    <row r="11569" spans="13:19" x14ac:dyDescent="0.25">
      <c r="M11569" s="8"/>
      <c r="N11569" s="124"/>
      <c r="O11569" s="124"/>
      <c r="P11569" s="124"/>
      <c r="Q11569" s="124"/>
      <c r="R11569" s="124"/>
      <c r="S11569" s="124"/>
    </row>
    <row r="11570" spans="13:19" x14ac:dyDescent="0.25">
      <c r="M11570" s="8"/>
      <c r="N11570" s="124"/>
      <c r="O11570" s="124"/>
      <c r="P11570" s="124"/>
      <c r="Q11570" s="124"/>
      <c r="R11570" s="124"/>
      <c r="S11570" s="124"/>
    </row>
    <row r="11571" spans="13:19" x14ac:dyDescent="0.25">
      <c r="M11571" s="8"/>
      <c r="N11571" s="124"/>
      <c r="O11571" s="124"/>
      <c r="P11571" s="124"/>
      <c r="Q11571" s="124"/>
      <c r="R11571" s="124"/>
      <c r="S11571" s="124"/>
    </row>
    <row r="11572" spans="13:19" x14ac:dyDescent="0.25">
      <c r="M11572" s="8"/>
      <c r="N11572" s="124"/>
      <c r="O11572" s="124"/>
      <c r="P11572" s="124"/>
      <c r="Q11572" s="124"/>
      <c r="R11572" s="124"/>
      <c r="S11572" s="124"/>
    </row>
    <row r="11573" spans="13:19" x14ac:dyDescent="0.25">
      <c r="M11573" s="8"/>
      <c r="N11573" s="124"/>
      <c r="O11573" s="124"/>
      <c r="P11573" s="124"/>
      <c r="Q11573" s="124"/>
      <c r="R11573" s="124"/>
      <c r="S11573" s="124"/>
    </row>
    <row r="11574" spans="13:19" x14ac:dyDescent="0.25">
      <c r="M11574" s="8"/>
      <c r="N11574" s="124"/>
      <c r="O11574" s="124"/>
      <c r="P11574" s="124"/>
      <c r="Q11574" s="124"/>
      <c r="R11574" s="124"/>
      <c r="S11574" s="124"/>
    </row>
    <row r="11575" spans="13:19" x14ac:dyDescent="0.25">
      <c r="M11575" s="8"/>
      <c r="N11575" s="124"/>
      <c r="O11575" s="124"/>
      <c r="P11575" s="124"/>
      <c r="Q11575" s="124"/>
      <c r="R11575" s="124"/>
      <c r="S11575" s="124"/>
    </row>
    <row r="11576" spans="13:19" x14ac:dyDescent="0.25">
      <c r="M11576" s="8"/>
      <c r="N11576" s="124"/>
      <c r="O11576" s="124"/>
      <c r="P11576" s="124"/>
      <c r="Q11576" s="124"/>
      <c r="R11576" s="124"/>
      <c r="S11576" s="124"/>
    </row>
    <row r="11577" spans="13:19" x14ac:dyDescent="0.25">
      <c r="M11577" s="8"/>
      <c r="N11577" s="124"/>
      <c r="O11577" s="124"/>
      <c r="P11577" s="124"/>
      <c r="Q11577" s="124"/>
      <c r="R11577" s="124"/>
      <c r="S11577" s="124"/>
    </row>
    <row r="11578" spans="13:19" x14ac:dyDescent="0.25">
      <c r="M11578" s="8"/>
      <c r="N11578" s="124"/>
      <c r="O11578" s="124"/>
      <c r="P11578" s="124"/>
      <c r="Q11578" s="124"/>
      <c r="R11578" s="124"/>
      <c r="S11578" s="124"/>
    </row>
    <row r="11579" spans="13:19" x14ac:dyDescent="0.25">
      <c r="M11579" s="8"/>
      <c r="N11579" s="124"/>
      <c r="O11579" s="124"/>
      <c r="P11579" s="124"/>
      <c r="Q11579" s="124"/>
      <c r="R11579" s="124"/>
      <c r="S11579" s="124"/>
    </row>
    <row r="11580" spans="13:19" x14ac:dyDescent="0.25">
      <c r="M11580" s="8"/>
      <c r="N11580" s="124"/>
      <c r="O11580" s="124"/>
      <c r="P11580" s="124"/>
      <c r="Q11580" s="124"/>
      <c r="R11580" s="124"/>
      <c r="S11580" s="124"/>
    </row>
    <row r="11581" spans="13:19" x14ac:dyDescent="0.25">
      <c r="M11581" s="8"/>
      <c r="N11581" s="124"/>
      <c r="O11581" s="124"/>
      <c r="P11581" s="124"/>
      <c r="Q11581" s="124"/>
      <c r="R11581" s="124"/>
      <c r="S11581" s="124"/>
    </row>
    <row r="11582" spans="13:19" x14ac:dyDescent="0.25">
      <c r="M11582" s="8"/>
      <c r="N11582" s="124"/>
      <c r="O11582" s="124"/>
      <c r="P11582" s="124"/>
      <c r="Q11582" s="124"/>
      <c r="R11582" s="124"/>
      <c r="S11582" s="124"/>
    </row>
    <row r="11583" spans="13:19" x14ac:dyDescent="0.25">
      <c r="M11583" s="8"/>
      <c r="N11583" s="124"/>
      <c r="O11583" s="124"/>
      <c r="P11583" s="124"/>
      <c r="Q11583" s="124"/>
      <c r="R11583" s="124"/>
      <c r="S11583" s="124"/>
    </row>
    <row r="11584" spans="13:19" x14ac:dyDescent="0.25">
      <c r="M11584" s="8"/>
      <c r="N11584" s="124"/>
      <c r="O11584" s="124"/>
      <c r="P11584" s="124"/>
      <c r="Q11584" s="124"/>
      <c r="R11584" s="124"/>
      <c r="S11584" s="124"/>
    </row>
    <row r="11585" spans="13:19" x14ac:dyDescent="0.25">
      <c r="M11585" s="8"/>
      <c r="N11585" s="124"/>
      <c r="O11585" s="124"/>
      <c r="P11585" s="124"/>
      <c r="Q11585" s="124"/>
      <c r="R11585" s="124"/>
      <c r="S11585" s="124"/>
    </row>
    <row r="11586" spans="13:19" x14ac:dyDescent="0.25">
      <c r="M11586" s="8"/>
      <c r="N11586" s="124"/>
      <c r="O11586" s="124"/>
      <c r="P11586" s="124"/>
      <c r="Q11586" s="124"/>
      <c r="R11586" s="124"/>
      <c r="S11586" s="124"/>
    </row>
    <row r="11587" spans="13:19" x14ac:dyDescent="0.25">
      <c r="M11587" s="8"/>
      <c r="N11587" s="124"/>
      <c r="O11587" s="124"/>
      <c r="P11587" s="124"/>
      <c r="Q11587" s="124"/>
      <c r="R11587" s="124"/>
      <c r="S11587" s="124"/>
    </row>
    <row r="11588" spans="13:19" x14ac:dyDescent="0.25">
      <c r="M11588" s="8"/>
      <c r="N11588" s="124"/>
      <c r="O11588" s="124"/>
      <c r="P11588" s="124"/>
      <c r="Q11588" s="124"/>
      <c r="R11588" s="124"/>
      <c r="S11588" s="124"/>
    </row>
    <row r="11589" spans="13:19" x14ac:dyDescent="0.25">
      <c r="M11589" s="8"/>
      <c r="N11589" s="124"/>
      <c r="O11589" s="124"/>
      <c r="P11589" s="124"/>
      <c r="Q11589" s="124"/>
      <c r="R11589" s="124"/>
      <c r="S11589" s="124"/>
    </row>
    <row r="11590" spans="13:19" x14ac:dyDescent="0.25">
      <c r="M11590" s="8"/>
      <c r="N11590" s="124"/>
      <c r="O11590" s="124"/>
      <c r="P11590" s="124"/>
      <c r="Q11590" s="124"/>
      <c r="R11590" s="124"/>
      <c r="S11590" s="124"/>
    </row>
    <row r="11591" spans="13:19" x14ac:dyDescent="0.25">
      <c r="M11591" s="8"/>
      <c r="N11591" s="124"/>
      <c r="O11591" s="124"/>
      <c r="P11591" s="124"/>
      <c r="Q11591" s="124"/>
      <c r="R11591" s="124"/>
      <c r="S11591" s="124"/>
    </row>
    <row r="11592" spans="13:19" x14ac:dyDescent="0.25">
      <c r="M11592" s="8"/>
      <c r="N11592" s="124"/>
      <c r="O11592" s="124"/>
      <c r="P11592" s="124"/>
      <c r="Q11592" s="124"/>
      <c r="R11592" s="124"/>
      <c r="S11592" s="124"/>
    </row>
    <row r="11593" spans="13:19" x14ac:dyDescent="0.25">
      <c r="M11593" s="8"/>
      <c r="N11593" s="124"/>
      <c r="O11593" s="124"/>
      <c r="P11593" s="124"/>
      <c r="Q11593" s="124"/>
      <c r="R11593" s="124"/>
      <c r="S11593" s="124"/>
    </row>
    <row r="11594" spans="13:19" x14ac:dyDescent="0.25">
      <c r="M11594" s="8"/>
      <c r="N11594" s="124"/>
      <c r="O11594" s="124"/>
      <c r="P11594" s="124"/>
      <c r="Q11594" s="124"/>
      <c r="R11594" s="124"/>
      <c r="S11594" s="124"/>
    </row>
    <row r="11595" spans="13:19" x14ac:dyDescent="0.25">
      <c r="M11595" s="8"/>
      <c r="N11595" s="124"/>
      <c r="O11595" s="124"/>
      <c r="P11595" s="124"/>
      <c r="Q11595" s="124"/>
      <c r="R11595" s="124"/>
      <c r="S11595" s="124"/>
    </row>
    <row r="11596" spans="13:19" x14ac:dyDescent="0.25">
      <c r="M11596" s="8"/>
      <c r="N11596" s="124"/>
      <c r="O11596" s="124"/>
      <c r="P11596" s="124"/>
      <c r="Q11596" s="124"/>
      <c r="R11596" s="124"/>
      <c r="S11596" s="124"/>
    </row>
    <row r="11597" spans="13:19" x14ac:dyDescent="0.25">
      <c r="M11597" s="8"/>
      <c r="N11597" s="124"/>
      <c r="O11597" s="124"/>
      <c r="P11597" s="124"/>
      <c r="Q11597" s="124"/>
      <c r="R11597" s="124"/>
      <c r="S11597" s="124"/>
    </row>
    <row r="11598" spans="13:19" x14ac:dyDescent="0.25">
      <c r="M11598" s="8"/>
      <c r="N11598" s="124"/>
      <c r="O11598" s="124"/>
      <c r="P11598" s="124"/>
      <c r="Q11598" s="124"/>
      <c r="R11598" s="124"/>
      <c r="S11598" s="124"/>
    </row>
    <row r="11599" spans="13:19" x14ac:dyDescent="0.25">
      <c r="M11599" s="8"/>
      <c r="N11599" s="124"/>
      <c r="O11599" s="124"/>
      <c r="P11599" s="124"/>
      <c r="Q11599" s="124"/>
      <c r="R11599" s="124"/>
      <c r="S11599" s="124"/>
    </row>
    <row r="11600" spans="13:19" x14ac:dyDescent="0.25">
      <c r="M11600" s="8"/>
      <c r="N11600" s="124"/>
      <c r="O11600" s="124"/>
      <c r="P11600" s="124"/>
      <c r="Q11600" s="124"/>
      <c r="R11600" s="124"/>
      <c r="S11600" s="124"/>
    </row>
    <row r="11601" spans="13:19" x14ac:dyDescent="0.25">
      <c r="M11601" s="8"/>
      <c r="N11601" s="124"/>
      <c r="O11601" s="124"/>
      <c r="P11601" s="124"/>
      <c r="Q11601" s="124"/>
      <c r="R11601" s="124"/>
      <c r="S11601" s="124"/>
    </row>
    <row r="11602" spans="13:19" x14ac:dyDescent="0.25">
      <c r="M11602" s="8"/>
      <c r="N11602" s="124"/>
      <c r="O11602" s="124"/>
      <c r="P11602" s="124"/>
      <c r="Q11602" s="124"/>
      <c r="R11602" s="124"/>
      <c r="S11602" s="124"/>
    </row>
    <row r="11603" spans="13:19" x14ac:dyDescent="0.25">
      <c r="M11603" s="8"/>
      <c r="N11603" s="124"/>
      <c r="O11603" s="124"/>
      <c r="P11603" s="124"/>
      <c r="Q11603" s="124"/>
      <c r="R11603" s="124"/>
      <c r="S11603" s="124"/>
    </row>
    <row r="11604" spans="13:19" x14ac:dyDescent="0.25">
      <c r="M11604" s="8"/>
      <c r="N11604" s="124"/>
      <c r="O11604" s="124"/>
      <c r="P11604" s="124"/>
      <c r="Q11604" s="124"/>
      <c r="R11604" s="124"/>
      <c r="S11604" s="124"/>
    </row>
    <row r="11605" spans="13:19" x14ac:dyDescent="0.25">
      <c r="M11605" s="8"/>
      <c r="N11605" s="124"/>
      <c r="O11605" s="124"/>
      <c r="P11605" s="124"/>
      <c r="Q11605" s="124"/>
      <c r="R11605" s="124"/>
      <c r="S11605" s="124"/>
    </row>
    <row r="11606" spans="13:19" x14ac:dyDescent="0.25">
      <c r="M11606" s="8"/>
      <c r="N11606" s="124"/>
      <c r="O11606" s="124"/>
      <c r="P11606" s="124"/>
      <c r="Q11606" s="124"/>
      <c r="R11606" s="124"/>
      <c r="S11606" s="124"/>
    </row>
    <row r="11607" spans="13:19" x14ac:dyDescent="0.25">
      <c r="M11607" s="8"/>
      <c r="N11607" s="124"/>
      <c r="O11607" s="124"/>
      <c r="P11607" s="124"/>
      <c r="Q11607" s="124"/>
      <c r="R11607" s="124"/>
      <c r="S11607" s="124"/>
    </row>
    <row r="11608" spans="13:19" x14ac:dyDescent="0.25">
      <c r="M11608" s="8"/>
      <c r="N11608" s="124"/>
      <c r="O11608" s="124"/>
      <c r="P11608" s="124"/>
      <c r="Q11608" s="124"/>
      <c r="R11608" s="124"/>
      <c r="S11608" s="124"/>
    </row>
    <row r="11609" spans="13:19" x14ac:dyDescent="0.25">
      <c r="M11609" s="8"/>
      <c r="N11609" s="124"/>
      <c r="O11609" s="124"/>
      <c r="P11609" s="124"/>
      <c r="Q11609" s="124"/>
      <c r="R11609" s="124"/>
      <c r="S11609" s="124"/>
    </row>
    <row r="11610" spans="13:19" x14ac:dyDescent="0.25">
      <c r="M11610" s="8"/>
      <c r="N11610" s="124"/>
      <c r="O11610" s="124"/>
      <c r="P11610" s="124"/>
      <c r="Q11610" s="124"/>
      <c r="R11610" s="124"/>
      <c r="S11610" s="124"/>
    </row>
    <row r="11611" spans="13:19" x14ac:dyDescent="0.25">
      <c r="M11611" s="8"/>
      <c r="N11611" s="124"/>
      <c r="O11611" s="124"/>
      <c r="P11611" s="124"/>
      <c r="Q11611" s="124"/>
      <c r="R11611" s="124"/>
      <c r="S11611" s="124"/>
    </row>
    <row r="11612" spans="13:19" x14ac:dyDescent="0.25">
      <c r="M11612" s="8"/>
      <c r="N11612" s="124"/>
      <c r="O11612" s="124"/>
      <c r="P11612" s="124"/>
      <c r="Q11612" s="124"/>
      <c r="R11612" s="124"/>
      <c r="S11612" s="124"/>
    </row>
    <row r="11613" spans="13:19" x14ac:dyDescent="0.25">
      <c r="M11613" s="8"/>
      <c r="N11613" s="124"/>
      <c r="O11613" s="124"/>
      <c r="P11613" s="124"/>
      <c r="Q11613" s="124"/>
      <c r="R11613" s="124"/>
      <c r="S11613" s="124"/>
    </row>
    <row r="11614" spans="13:19" x14ac:dyDescent="0.25">
      <c r="M11614" s="8"/>
      <c r="N11614" s="124"/>
      <c r="O11614" s="124"/>
      <c r="P11614" s="124"/>
      <c r="Q11614" s="124"/>
      <c r="R11614" s="124"/>
      <c r="S11614" s="124"/>
    </row>
    <row r="11615" spans="13:19" x14ac:dyDescent="0.25">
      <c r="M11615" s="8"/>
      <c r="N11615" s="124"/>
      <c r="O11615" s="124"/>
      <c r="P11615" s="124"/>
      <c r="Q11615" s="124"/>
      <c r="R11615" s="124"/>
      <c r="S11615" s="124"/>
    </row>
    <row r="11616" spans="13:19" x14ac:dyDescent="0.25">
      <c r="M11616" s="8"/>
      <c r="N11616" s="124"/>
      <c r="O11616" s="124"/>
      <c r="P11616" s="124"/>
      <c r="Q11616" s="124"/>
      <c r="R11616" s="124"/>
      <c r="S11616" s="124"/>
    </row>
    <row r="11617" spans="13:19" x14ac:dyDescent="0.25">
      <c r="M11617" s="8"/>
      <c r="N11617" s="124"/>
      <c r="O11617" s="124"/>
      <c r="P11617" s="124"/>
      <c r="Q11617" s="124"/>
      <c r="R11617" s="124"/>
      <c r="S11617" s="124"/>
    </row>
    <row r="11618" spans="13:19" x14ac:dyDescent="0.25">
      <c r="M11618" s="8"/>
      <c r="N11618" s="124"/>
      <c r="O11618" s="124"/>
      <c r="P11618" s="124"/>
      <c r="Q11618" s="124"/>
      <c r="R11618" s="124"/>
      <c r="S11618" s="124"/>
    </row>
    <row r="11619" spans="13:19" x14ac:dyDescent="0.25">
      <c r="M11619" s="8"/>
      <c r="N11619" s="124"/>
      <c r="O11619" s="124"/>
      <c r="P11619" s="124"/>
      <c r="Q11619" s="124"/>
      <c r="R11619" s="124"/>
      <c r="S11619" s="124"/>
    </row>
    <row r="11620" spans="13:19" x14ac:dyDescent="0.25">
      <c r="M11620" s="8"/>
      <c r="N11620" s="124"/>
      <c r="O11620" s="124"/>
      <c r="P11620" s="124"/>
      <c r="Q11620" s="124"/>
      <c r="R11620" s="124"/>
      <c r="S11620" s="124"/>
    </row>
    <row r="11621" spans="13:19" x14ac:dyDescent="0.25">
      <c r="M11621" s="8"/>
      <c r="N11621" s="124"/>
      <c r="O11621" s="124"/>
      <c r="P11621" s="124"/>
      <c r="Q11621" s="124"/>
      <c r="R11621" s="124"/>
      <c r="S11621" s="124"/>
    </row>
    <row r="11622" spans="13:19" x14ac:dyDescent="0.25">
      <c r="M11622" s="8"/>
      <c r="N11622" s="124"/>
      <c r="O11622" s="124"/>
      <c r="P11622" s="124"/>
      <c r="Q11622" s="124"/>
      <c r="R11622" s="124"/>
      <c r="S11622" s="124"/>
    </row>
    <row r="11623" spans="13:19" x14ac:dyDescent="0.25">
      <c r="M11623" s="8"/>
      <c r="N11623" s="124"/>
      <c r="O11623" s="124"/>
      <c r="P11623" s="124"/>
      <c r="Q11623" s="124"/>
      <c r="R11623" s="124"/>
      <c r="S11623" s="124"/>
    </row>
    <row r="11624" spans="13:19" x14ac:dyDescent="0.25">
      <c r="M11624" s="8"/>
      <c r="N11624" s="124"/>
      <c r="O11624" s="124"/>
      <c r="P11624" s="124"/>
      <c r="Q11624" s="124"/>
      <c r="R11624" s="124"/>
      <c r="S11624" s="124"/>
    </row>
    <row r="11625" spans="13:19" x14ac:dyDescent="0.25">
      <c r="M11625" s="8"/>
      <c r="N11625" s="124"/>
      <c r="O11625" s="124"/>
      <c r="P11625" s="124"/>
      <c r="Q11625" s="124"/>
      <c r="R11625" s="124"/>
      <c r="S11625" s="124"/>
    </row>
    <row r="11626" spans="13:19" x14ac:dyDescent="0.25">
      <c r="M11626" s="8"/>
      <c r="N11626" s="124"/>
      <c r="O11626" s="124"/>
      <c r="P11626" s="124"/>
      <c r="Q11626" s="124"/>
      <c r="R11626" s="124"/>
      <c r="S11626" s="124"/>
    </row>
    <row r="11627" spans="13:19" x14ac:dyDescent="0.25">
      <c r="M11627" s="8"/>
      <c r="N11627" s="124"/>
      <c r="O11627" s="124"/>
      <c r="P11627" s="124"/>
      <c r="Q11627" s="124"/>
      <c r="R11627" s="124"/>
      <c r="S11627" s="124"/>
    </row>
    <row r="11628" spans="13:19" x14ac:dyDescent="0.25">
      <c r="M11628" s="8"/>
      <c r="N11628" s="124"/>
      <c r="O11628" s="124"/>
      <c r="P11628" s="124"/>
      <c r="Q11628" s="124"/>
      <c r="R11628" s="124"/>
      <c r="S11628" s="124"/>
    </row>
    <row r="11629" spans="13:19" x14ac:dyDescent="0.25">
      <c r="M11629" s="8"/>
      <c r="N11629" s="124"/>
      <c r="O11629" s="124"/>
      <c r="P11629" s="124"/>
      <c r="Q11629" s="124"/>
      <c r="R11629" s="124"/>
      <c r="S11629" s="124"/>
    </row>
    <row r="11630" spans="13:19" x14ac:dyDescent="0.25">
      <c r="M11630" s="8"/>
      <c r="N11630" s="124"/>
      <c r="O11630" s="124"/>
      <c r="P11630" s="124"/>
      <c r="Q11630" s="124"/>
      <c r="R11630" s="124"/>
      <c r="S11630" s="124"/>
    </row>
    <row r="11631" spans="13:19" x14ac:dyDescent="0.25">
      <c r="M11631" s="8"/>
      <c r="N11631" s="124"/>
      <c r="O11631" s="124"/>
      <c r="P11631" s="124"/>
      <c r="Q11631" s="124"/>
      <c r="R11631" s="124"/>
      <c r="S11631" s="124"/>
    </row>
    <row r="11632" spans="13:19" x14ac:dyDescent="0.25">
      <c r="M11632" s="8"/>
      <c r="N11632" s="124"/>
      <c r="O11632" s="124"/>
      <c r="P11632" s="124"/>
      <c r="Q11632" s="124"/>
      <c r="R11632" s="124"/>
      <c r="S11632" s="124"/>
    </row>
    <row r="11633" spans="13:19" x14ac:dyDescent="0.25">
      <c r="M11633" s="8"/>
      <c r="N11633" s="124"/>
      <c r="O11633" s="124"/>
      <c r="P11633" s="124"/>
      <c r="Q11633" s="124"/>
      <c r="R11633" s="124"/>
      <c r="S11633" s="124"/>
    </row>
    <row r="11634" spans="13:19" x14ac:dyDescent="0.25">
      <c r="M11634" s="8"/>
      <c r="N11634" s="124"/>
      <c r="O11634" s="124"/>
      <c r="P11634" s="124"/>
      <c r="Q11634" s="124"/>
      <c r="R11634" s="124"/>
      <c r="S11634" s="124"/>
    </row>
    <row r="11635" spans="13:19" x14ac:dyDescent="0.25">
      <c r="M11635" s="8"/>
      <c r="N11635" s="124"/>
      <c r="O11635" s="124"/>
      <c r="P11635" s="124"/>
      <c r="Q11635" s="124"/>
      <c r="R11635" s="124"/>
      <c r="S11635" s="124"/>
    </row>
    <row r="11636" spans="13:19" x14ac:dyDescent="0.25">
      <c r="M11636" s="8"/>
      <c r="N11636" s="124"/>
      <c r="O11636" s="124"/>
      <c r="P11636" s="124"/>
      <c r="Q11636" s="124"/>
      <c r="R11636" s="124"/>
      <c r="S11636" s="124"/>
    </row>
    <row r="11637" spans="13:19" x14ac:dyDescent="0.25">
      <c r="M11637" s="8"/>
      <c r="N11637" s="124"/>
      <c r="O11637" s="124"/>
      <c r="P11637" s="124"/>
      <c r="Q11637" s="124"/>
      <c r="R11637" s="124"/>
      <c r="S11637" s="124"/>
    </row>
    <row r="11638" spans="13:19" x14ac:dyDescent="0.25">
      <c r="M11638" s="8"/>
      <c r="N11638" s="124"/>
      <c r="O11638" s="124"/>
      <c r="P11638" s="124"/>
      <c r="Q11638" s="124"/>
      <c r="R11638" s="124"/>
      <c r="S11638" s="124"/>
    </row>
    <row r="11639" spans="13:19" x14ac:dyDescent="0.25">
      <c r="M11639" s="8"/>
      <c r="N11639" s="124"/>
      <c r="O11639" s="124"/>
      <c r="P11639" s="124"/>
      <c r="Q11639" s="124"/>
      <c r="R11639" s="124"/>
      <c r="S11639" s="124"/>
    </row>
    <row r="11640" spans="13:19" x14ac:dyDescent="0.25">
      <c r="M11640" s="8"/>
      <c r="N11640" s="124"/>
      <c r="O11640" s="124"/>
      <c r="P11640" s="124"/>
      <c r="Q11640" s="124"/>
      <c r="R11640" s="124"/>
      <c r="S11640" s="124"/>
    </row>
    <row r="11641" spans="13:19" x14ac:dyDescent="0.25">
      <c r="M11641" s="8"/>
      <c r="N11641" s="124"/>
      <c r="O11641" s="124"/>
      <c r="P11641" s="124"/>
      <c r="Q11641" s="124"/>
      <c r="R11641" s="124"/>
      <c r="S11641" s="124"/>
    </row>
    <row r="11642" spans="13:19" x14ac:dyDescent="0.25">
      <c r="M11642" s="8"/>
      <c r="N11642" s="124"/>
      <c r="O11642" s="124"/>
      <c r="P11642" s="124"/>
      <c r="Q11642" s="124"/>
      <c r="R11642" s="124"/>
      <c r="S11642" s="124"/>
    </row>
    <row r="11643" spans="13:19" x14ac:dyDescent="0.25">
      <c r="M11643" s="8"/>
      <c r="N11643" s="124"/>
      <c r="O11643" s="124"/>
      <c r="P11643" s="124"/>
      <c r="Q11643" s="124"/>
      <c r="R11643" s="124"/>
      <c r="S11643" s="124"/>
    </row>
    <row r="11644" spans="13:19" x14ac:dyDescent="0.25">
      <c r="M11644" s="8"/>
      <c r="N11644" s="124"/>
      <c r="O11644" s="124"/>
      <c r="P11644" s="124"/>
      <c r="Q11644" s="124"/>
      <c r="R11644" s="124"/>
      <c r="S11644" s="124"/>
    </row>
    <row r="11645" spans="13:19" x14ac:dyDescent="0.25">
      <c r="M11645" s="8"/>
      <c r="N11645" s="124"/>
      <c r="O11645" s="124"/>
      <c r="P11645" s="124"/>
      <c r="Q11645" s="124"/>
      <c r="R11645" s="124"/>
      <c r="S11645" s="124"/>
    </row>
    <row r="11646" spans="13:19" x14ac:dyDescent="0.25">
      <c r="M11646" s="8"/>
      <c r="N11646" s="124"/>
      <c r="O11646" s="124"/>
      <c r="P11646" s="124"/>
      <c r="Q11646" s="124"/>
      <c r="R11646" s="124"/>
      <c r="S11646" s="124"/>
    </row>
    <row r="11647" spans="13:19" x14ac:dyDescent="0.25">
      <c r="M11647" s="8"/>
      <c r="N11647" s="124"/>
      <c r="O11647" s="124"/>
      <c r="P11647" s="124"/>
      <c r="Q11647" s="124"/>
      <c r="R11647" s="124"/>
      <c r="S11647" s="124"/>
    </row>
    <row r="11648" spans="13:19" x14ac:dyDescent="0.25">
      <c r="M11648" s="8"/>
      <c r="N11648" s="124"/>
      <c r="O11648" s="124"/>
      <c r="P11648" s="124"/>
      <c r="Q11648" s="124"/>
      <c r="R11648" s="124"/>
      <c r="S11648" s="124"/>
    </row>
    <row r="11649" spans="13:19" x14ac:dyDescent="0.25">
      <c r="M11649" s="8"/>
      <c r="N11649" s="124"/>
      <c r="O11649" s="124"/>
      <c r="P11649" s="124"/>
      <c r="Q11649" s="124"/>
      <c r="R11649" s="124"/>
      <c r="S11649" s="124"/>
    </row>
    <row r="11650" spans="13:19" x14ac:dyDescent="0.25">
      <c r="M11650" s="8"/>
      <c r="N11650" s="124"/>
      <c r="O11650" s="124"/>
      <c r="P11650" s="124"/>
      <c r="Q11650" s="124"/>
      <c r="R11650" s="124"/>
      <c r="S11650" s="124"/>
    </row>
    <row r="11651" spans="13:19" x14ac:dyDescent="0.25">
      <c r="M11651" s="8"/>
      <c r="N11651" s="124"/>
      <c r="O11651" s="124"/>
      <c r="P11651" s="124"/>
      <c r="Q11651" s="124"/>
      <c r="R11651" s="124"/>
      <c r="S11651" s="124"/>
    </row>
    <row r="11652" spans="13:19" x14ac:dyDescent="0.25">
      <c r="M11652" s="8"/>
      <c r="N11652" s="124"/>
      <c r="O11652" s="124"/>
      <c r="P11652" s="124"/>
      <c r="Q11652" s="124"/>
      <c r="R11652" s="124"/>
      <c r="S11652" s="124"/>
    </row>
    <row r="11653" spans="13:19" x14ac:dyDescent="0.25">
      <c r="M11653" s="8"/>
      <c r="N11653" s="124"/>
      <c r="O11653" s="124"/>
      <c r="P11653" s="124"/>
      <c r="Q11653" s="124"/>
      <c r="R11653" s="124"/>
      <c r="S11653" s="124"/>
    </row>
    <row r="11654" spans="13:19" x14ac:dyDescent="0.25">
      <c r="M11654" s="8"/>
      <c r="N11654" s="124"/>
      <c r="O11654" s="124"/>
      <c r="P11654" s="124"/>
      <c r="Q11654" s="124"/>
      <c r="R11654" s="124"/>
      <c r="S11654" s="124"/>
    </row>
    <row r="11655" spans="13:19" x14ac:dyDescent="0.25">
      <c r="M11655" s="8"/>
      <c r="N11655" s="124"/>
      <c r="O11655" s="124"/>
      <c r="P11655" s="124"/>
      <c r="Q11655" s="124"/>
      <c r="R11655" s="124"/>
      <c r="S11655" s="124"/>
    </row>
    <row r="11656" spans="13:19" x14ac:dyDescent="0.25">
      <c r="M11656" s="8"/>
      <c r="N11656" s="124"/>
      <c r="O11656" s="124"/>
      <c r="P11656" s="124"/>
      <c r="Q11656" s="124"/>
      <c r="R11656" s="124"/>
      <c r="S11656" s="124"/>
    </row>
    <row r="11657" spans="13:19" x14ac:dyDescent="0.25">
      <c r="M11657" s="8"/>
      <c r="N11657" s="124"/>
      <c r="O11657" s="124"/>
      <c r="P11657" s="124"/>
      <c r="Q11657" s="124"/>
      <c r="R11657" s="124"/>
      <c r="S11657" s="124"/>
    </row>
    <row r="11658" spans="13:19" x14ac:dyDescent="0.25">
      <c r="M11658" s="8"/>
      <c r="N11658" s="124"/>
      <c r="O11658" s="124"/>
      <c r="P11658" s="124"/>
      <c r="Q11658" s="124"/>
      <c r="R11658" s="124"/>
      <c r="S11658" s="124"/>
    </row>
    <row r="11659" spans="13:19" x14ac:dyDescent="0.25">
      <c r="M11659" s="8"/>
      <c r="N11659" s="124"/>
      <c r="O11659" s="124"/>
      <c r="P11659" s="124"/>
      <c r="Q11659" s="124"/>
      <c r="R11659" s="124"/>
      <c r="S11659" s="124"/>
    </row>
    <row r="11660" spans="13:19" x14ac:dyDescent="0.25">
      <c r="M11660" s="8"/>
      <c r="N11660" s="124"/>
      <c r="O11660" s="124"/>
      <c r="P11660" s="124"/>
      <c r="Q11660" s="124"/>
      <c r="R11660" s="124"/>
      <c r="S11660" s="124"/>
    </row>
    <row r="11661" spans="13:19" x14ac:dyDescent="0.25">
      <c r="M11661" s="8"/>
      <c r="N11661" s="124"/>
      <c r="O11661" s="124"/>
      <c r="P11661" s="124"/>
      <c r="Q11661" s="124"/>
      <c r="R11661" s="124"/>
      <c r="S11661" s="124"/>
    </row>
    <row r="11662" spans="13:19" x14ac:dyDescent="0.25">
      <c r="M11662" s="8"/>
      <c r="N11662" s="124"/>
      <c r="O11662" s="124"/>
      <c r="P11662" s="124"/>
      <c r="Q11662" s="124"/>
      <c r="R11662" s="124"/>
      <c r="S11662" s="124"/>
    </row>
    <row r="11663" spans="13:19" x14ac:dyDescent="0.25">
      <c r="M11663" s="8"/>
      <c r="N11663" s="124"/>
      <c r="O11663" s="124"/>
      <c r="P11663" s="124"/>
      <c r="Q11663" s="124"/>
      <c r="R11663" s="124"/>
      <c r="S11663" s="124"/>
    </row>
    <row r="11664" spans="13:19" x14ac:dyDescent="0.25">
      <c r="M11664" s="8"/>
      <c r="N11664" s="124"/>
      <c r="O11664" s="124"/>
      <c r="P11664" s="124"/>
      <c r="Q11664" s="124"/>
      <c r="R11664" s="124"/>
      <c r="S11664" s="124"/>
    </row>
    <row r="11665" spans="13:19" x14ac:dyDescent="0.25">
      <c r="M11665" s="8"/>
      <c r="N11665" s="124"/>
      <c r="O11665" s="124"/>
      <c r="P11665" s="124"/>
      <c r="Q11665" s="124"/>
      <c r="R11665" s="124"/>
      <c r="S11665" s="124"/>
    </row>
    <row r="11666" spans="13:19" x14ac:dyDescent="0.25">
      <c r="M11666" s="8"/>
      <c r="N11666" s="124"/>
      <c r="O11666" s="124"/>
      <c r="P11666" s="124"/>
      <c r="Q11666" s="124"/>
      <c r="R11666" s="124"/>
      <c r="S11666" s="124"/>
    </row>
    <row r="11667" spans="13:19" x14ac:dyDescent="0.25">
      <c r="M11667" s="8"/>
      <c r="N11667" s="124"/>
      <c r="O11667" s="124"/>
      <c r="P11667" s="124"/>
      <c r="Q11667" s="124"/>
      <c r="R11667" s="124"/>
      <c r="S11667" s="124"/>
    </row>
    <row r="11668" spans="13:19" x14ac:dyDescent="0.25">
      <c r="M11668" s="8"/>
      <c r="N11668" s="124"/>
      <c r="O11668" s="124"/>
      <c r="P11668" s="124"/>
      <c r="Q11668" s="124"/>
      <c r="R11668" s="124"/>
      <c r="S11668" s="124"/>
    </row>
    <row r="11669" spans="13:19" x14ac:dyDescent="0.25">
      <c r="M11669" s="8"/>
      <c r="N11669" s="124"/>
      <c r="O11669" s="124"/>
      <c r="P11669" s="124"/>
      <c r="Q11669" s="124"/>
      <c r="R11669" s="124"/>
      <c r="S11669" s="124"/>
    </row>
    <row r="11670" spans="13:19" x14ac:dyDescent="0.25">
      <c r="M11670" s="8"/>
      <c r="N11670" s="124"/>
      <c r="O11670" s="124"/>
      <c r="P11670" s="124"/>
      <c r="Q11670" s="124"/>
      <c r="R11670" s="124"/>
      <c r="S11670" s="124"/>
    </row>
    <row r="11671" spans="13:19" x14ac:dyDescent="0.25">
      <c r="M11671" s="8"/>
      <c r="N11671" s="124"/>
      <c r="O11671" s="124"/>
      <c r="P11671" s="124"/>
      <c r="Q11671" s="124"/>
      <c r="R11671" s="124"/>
      <c r="S11671" s="124"/>
    </row>
    <row r="11672" spans="13:19" x14ac:dyDescent="0.25">
      <c r="M11672" s="8"/>
      <c r="N11672" s="124"/>
      <c r="O11672" s="124"/>
      <c r="P11672" s="124"/>
      <c r="Q11672" s="124"/>
      <c r="R11672" s="124"/>
      <c r="S11672" s="124"/>
    </row>
    <row r="11673" spans="13:19" x14ac:dyDescent="0.25">
      <c r="M11673" s="8"/>
      <c r="N11673" s="124"/>
      <c r="O11673" s="124"/>
      <c r="P11673" s="124"/>
      <c r="Q11673" s="124"/>
      <c r="R11673" s="124"/>
      <c r="S11673" s="124"/>
    </row>
    <row r="11674" spans="13:19" x14ac:dyDescent="0.25">
      <c r="M11674" s="8"/>
      <c r="N11674" s="124"/>
      <c r="O11674" s="124"/>
      <c r="P11674" s="124"/>
      <c r="Q11674" s="124"/>
      <c r="R11674" s="124"/>
      <c r="S11674" s="124"/>
    </row>
    <row r="11675" spans="13:19" x14ac:dyDescent="0.25">
      <c r="M11675" s="8"/>
      <c r="N11675" s="124"/>
      <c r="O11675" s="124"/>
      <c r="P11675" s="124"/>
      <c r="Q11675" s="124"/>
      <c r="R11675" s="124"/>
      <c r="S11675" s="124"/>
    </row>
    <row r="11676" spans="13:19" x14ac:dyDescent="0.25">
      <c r="M11676" s="8"/>
      <c r="N11676" s="124"/>
      <c r="O11676" s="124"/>
      <c r="P11676" s="124"/>
      <c r="Q11676" s="124"/>
      <c r="R11676" s="124"/>
      <c r="S11676" s="124"/>
    </row>
    <row r="11677" spans="13:19" x14ac:dyDescent="0.25">
      <c r="M11677" s="8"/>
      <c r="N11677" s="124"/>
      <c r="O11677" s="124"/>
      <c r="P11677" s="124"/>
      <c r="Q11677" s="124"/>
      <c r="R11677" s="124"/>
      <c r="S11677" s="124"/>
    </row>
    <row r="11678" spans="13:19" x14ac:dyDescent="0.25">
      <c r="M11678" s="8"/>
      <c r="N11678" s="124"/>
      <c r="O11678" s="124"/>
      <c r="P11678" s="124"/>
      <c r="Q11678" s="124"/>
      <c r="R11678" s="124"/>
      <c r="S11678" s="124"/>
    </row>
    <row r="11679" spans="13:19" x14ac:dyDescent="0.25">
      <c r="M11679" s="8"/>
      <c r="N11679" s="124"/>
      <c r="O11679" s="124"/>
      <c r="P11679" s="124"/>
      <c r="Q11679" s="124"/>
      <c r="R11679" s="124"/>
      <c r="S11679" s="124"/>
    </row>
    <row r="11680" spans="13:19" x14ac:dyDescent="0.25">
      <c r="M11680" s="8"/>
      <c r="N11680" s="124"/>
      <c r="O11680" s="124"/>
      <c r="P11680" s="124"/>
      <c r="Q11680" s="124"/>
      <c r="R11680" s="124"/>
      <c r="S11680" s="124"/>
    </row>
    <row r="11681" spans="13:19" x14ac:dyDescent="0.25">
      <c r="M11681" s="8"/>
      <c r="N11681" s="124"/>
      <c r="O11681" s="124"/>
      <c r="P11681" s="124"/>
      <c r="Q11681" s="124"/>
      <c r="R11681" s="124"/>
      <c r="S11681" s="124"/>
    </row>
    <row r="11682" spans="13:19" x14ac:dyDescent="0.25">
      <c r="M11682" s="8"/>
      <c r="N11682" s="124"/>
      <c r="O11682" s="124"/>
      <c r="P11682" s="124"/>
      <c r="Q11682" s="124"/>
      <c r="R11682" s="124"/>
      <c r="S11682" s="124"/>
    </row>
    <row r="11683" spans="13:19" x14ac:dyDescent="0.25">
      <c r="M11683" s="8"/>
      <c r="N11683" s="124"/>
      <c r="O11683" s="124"/>
      <c r="P11683" s="124"/>
      <c r="Q11683" s="124"/>
      <c r="R11683" s="124"/>
      <c r="S11683" s="124"/>
    </row>
    <row r="11684" spans="13:19" x14ac:dyDescent="0.25">
      <c r="M11684" s="8"/>
      <c r="N11684" s="124"/>
      <c r="O11684" s="124"/>
      <c r="P11684" s="124"/>
      <c r="Q11684" s="124"/>
      <c r="R11684" s="124"/>
      <c r="S11684" s="124"/>
    </row>
    <row r="11685" spans="13:19" x14ac:dyDescent="0.25">
      <c r="M11685" s="8"/>
      <c r="N11685" s="124"/>
      <c r="O11685" s="124"/>
      <c r="P11685" s="124"/>
      <c r="Q11685" s="124"/>
      <c r="R11685" s="124"/>
      <c r="S11685" s="124"/>
    </row>
    <row r="11686" spans="13:19" x14ac:dyDescent="0.25">
      <c r="M11686" s="8"/>
      <c r="N11686" s="124"/>
      <c r="O11686" s="124"/>
      <c r="P11686" s="124"/>
      <c r="Q11686" s="124"/>
      <c r="R11686" s="124"/>
      <c r="S11686" s="124"/>
    </row>
    <row r="11687" spans="13:19" x14ac:dyDescent="0.25">
      <c r="M11687" s="8"/>
      <c r="N11687" s="124"/>
      <c r="O11687" s="124"/>
      <c r="P11687" s="124"/>
      <c r="Q11687" s="124"/>
      <c r="R11687" s="124"/>
      <c r="S11687" s="124"/>
    </row>
    <row r="11688" spans="13:19" x14ac:dyDescent="0.25">
      <c r="M11688" s="8"/>
      <c r="N11688" s="124"/>
      <c r="O11688" s="124"/>
      <c r="P11688" s="124"/>
      <c r="Q11688" s="124"/>
      <c r="R11688" s="124"/>
      <c r="S11688" s="124"/>
    </row>
    <row r="11689" spans="13:19" x14ac:dyDescent="0.25">
      <c r="M11689" s="8"/>
      <c r="N11689" s="124"/>
      <c r="O11689" s="124"/>
      <c r="P11689" s="124"/>
      <c r="Q11689" s="124"/>
      <c r="R11689" s="124"/>
      <c r="S11689" s="124"/>
    </row>
    <row r="11690" spans="13:19" x14ac:dyDescent="0.25">
      <c r="M11690" s="8"/>
      <c r="N11690" s="124"/>
      <c r="O11690" s="124"/>
      <c r="P11690" s="124"/>
      <c r="Q11690" s="124"/>
      <c r="R11690" s="124"/>
      <c r="S11690" s="124"/>
    </row>
    <row r="11691" spans="13:19" x14ac:dyDescent="0.25">
      <c r="M11691" s="8"/>
      <c r="N11691" s="124"/>
      <c r="O11691" s="124"/>
      <c r="P11691" s="124"/>
      <c r="Q11691" s="124"/>
      <c r="R11691" s="124"/>
      <c r="S11691" s="124"/>
    </row>
    <row r="11692" spans="13:19" x14ac:dyDescent="0.25">
      <c r="M11692" s="8"/>
      <c r="N11692" s="124"/>
      <c r="O11692" s="124"/>
      <c r="P11692" s="124"/>
      <c r="Q11692" s="124"/>
      <c r="R11692" s="124"/>
      <c r="S11692" s="124"/>
    </row>
    <row r="11693" spans="13:19" x14ac:dyDescent="0.25">
      <c r="M11693" s="8"/>
      <c r="N11693" s="124"/>
      <c r="O11693" s="124"/>
      <c r="P11693" s="124"/>
      <c r="Q11693" s="124"/>
      <c r="R11693" s="124"/>
      <c r="S11693" s="124"/>
    </row>
    <row r="11694" spans="13:19" x14ac:dyDescent="0.25">
      <c r="M11694" s="8"/>
      <c r="N11694" s="124"/>
      <c r="O11694" s="124"/>
      <c r="P11694" s="124"/>
      <c r="Q11694" s="124"/>
      <c r="R11694" s="124"/>
      <c r="S11694" s="124"/>
    </row>
    <row r="11695" spans="13:19" x14ac:dyDescent="0.25">
      <c r="M11695" s="8"/>
      <c r="N11695" s="124"/>
      <c r="O11695" s="124"/>
      <c r="P11695" s="124"/>
      <c r="Q11695" s="124"/>
      <c r="R11695" s="124"/>
      <c r="S11695" s="124"/>
    </row>
    <row r="11696" spans="13:19" x14ac:dyDescent="0.25">
      <c r="M11696" s="8"/>
      <c r="N11696" s="124"/>
      <c r="O11696" s="124"/>
      <c r="P11696" s="124"/>
      <c r="Q11696" s="124"/>
      <c r="R11696" s="124"/>
      <c r="S11696" s="124"/>
    </row>
    <row r="11697" spans="13:19" x14ac:dyDescent="0.25">
      <c r="M11697" s="8"/>
      <c r="N11697" s="124"/>
      <c r="O11697" s="124"/>
      <c r="P11697" s="124"/>
      <c r="Q11697" s="124"/>
      <c r="R11697" s="124"/>
      <c r="S11697" s="124"/>
    </row>
    <row r="11698" spans="13:19" x14ac:dyDescent="0.25">
      <c r="M11698" s="8"/>
      <c r="N11698" s="124"/>
      <c r="O11698" s="124"/>
      <c r="P11698" s="124"/>
      <c r="Q11698" s="124"/>
      <c r="R11698" s="124"/>
      <c r="S11698" s="124"/>
    </row>
    <row r="11699" spans="13:19" x14ac:dyDescent="0.25">
      <c r="M11699" s="8"/>
      <c r="N11699" s="124"/>
      <c r="O11699" s="124"/>
      <c r="P11699" s="124"/>
      <c r="Q11699" s="124"/>
      <c r="R11699" s="124"/>
      <c r="S11699" s="124"/>
    </row>
    <row r="11700" spans="13:19" x14ac:dyDescent="0.25">
      <c r="M11700" s="8"/>
      <c r="N11700" s="124"/>
      <c r="O11700" s="124"/>
      <c r="P11700" s="124"/>
      <c r="Q11700" s="124"/>
      <c r="R11700" s="124"/>
      <c r="S11700" s="124"/>
    </row>
    <row r="11701" spans="13:19" x14ac:dyDescent="0.25">
      <c r="M11701" s="8"/>
      <c r="N11701" s="124"/>
      <c r="O11701" s="124"/>
      <c r="P11701" s="124"/>
      <c r="Q11701" s="124"/>
      <c r="R11701" s="124"/>
      <c r="S11701" s="124"/>
    </row>
    <row r="11702" spans="13:19" x14ac:dyDescent="0.25">
      <c r="M11702" s="8"/>
      <c r="N11702" s="124"/>
      <c r="O11702" s="124"/>
      <c r="P11702" s="124"/>
      <c r="Q11702" s="124"/>
      <c r="R11702" s="124"/>
      <c r="S11702" s="124"/>
    </row>
    <row r="11703" spans="13:19" x14ac:dyDescent="0.25">
      <c r="M11703" s="8"/>
      <c r="N11703" s="124"/>
      <c r="O11703" s="124"/>
      <c r="P11703" s="124"/>
      <c r="Q11703" s="124"/>
      <c r="R11703" s="124"/>
      <c r="S11703" s="124"/>
    </row>
    <row r="11704" spans="13:19" x14ac:dyDescent="0.25">
      <c r="M11704" s="8"/>
      <c r="N11704" s="124"/>
      <c r="O11704" s="124"/>
      <c r="P11704" s="124"/>
      <c r="Q11704" s="124"/>
      <c r="R11704" s="124"/>
      <c r="S11704" s="124"/>
    </row>
    <row r="11705" spans="13:19" x14ac:dyDescent="0.25">
      <c r="M11705" s="8"/>
      <c r="N11705" s="124"/>
      <c r="O11705" s="124"/>
      <c r="P11705" s="124"/>
      <c r="Q11705" s="124"/>
      <c r="R11705" s="124"/>
      <c r="S11705" s="124"/>
    </row>
    <row r="11706" spans="13:19" x14ac:dyDescent="0.25">
      <c r="M11706" s="8"/>
      <c r="N11706" s="124"/>
      <c r="O11706" s="124"/>
      <c r="P11706" s="124"/>
      <c r="Q11706" s="124"/>
      <c r="R11706" s="124"/>
      <c r="S11706" s="124"/>
    </row>
    <row r="11707" spans="13:19" x14ac:dyDescent="0.25">
      <c r="M11707" s="8"/>
      <c r="N11707" s="124"/>
      <c r="O11707" s="124"/>
      <c r="P11707" s="124"/>
      <c r="Q11707" s="124"/>
      <c r="R11707" s="124"/>
      <c r="S11707" s="124"/>
    </row>
    <row r="11708" spans="13:19" x14ac:dyDescent="0.25">
      <c r="M11708" s="8"/>
      <c r="N11708" s="124"/>
      <c r="O11708" s="124"/>
      <c r="P11708" s="124"/>
      <c r="Q11708" s="124"/>
      <c r="R11708" s="124"/>
      <c r="S11708" s="124"/>
    </row>
    <row r="11709" spans="13:19" x14ac:dyDescent="0.25">
      <c r="M11709" s="8"/>
      <c r="N11709" s="124"/>
      <c r="O11709" s="124"/>
      <c r="P11709" s="124"/>
      <c r="Q11709" s="124"/>
      <c r="R11709" s="124"/>
      <c r="S11709" s="124"/>
    </row>
    <row r="11710" spans="13:19" x14ac:dyDescent="0.25">
      <c r="M11710" s="8"/>
      <c r="N11710" s="124"/>
      <c r="O11710" s="124"/>
      <c r="P11710" s="124"/>
      <c r="Q11710" s="124"/>
      <c r="R11710" s="124"/>
      <c r="S11710" s="124"/>
    </row>
    <row r="11711" spans="13:19" x14ac:dyDescent="0.25">
      <c r="M11711" s="8"/>
      <c r="N11711" s="124"/>
      <c r="O11711" s="124"/>
      <c r="P11711" s="124"/>
      <c r="Q11711" s="124"/>
      <c r="R11711" s="124"/>
      <c r="S11711" s="124"/>
    </row>
    <row r="11712" spans="13:19" x14ac:dyDescent="0.25">
      <c r="M11712" s="8"/>
      <c r="N11712" s="124"/>
      <c r="O11712" s="124"/>
      <c r="P11712" s="124"/>
      <c r="Q11712" s="124"/>
      <c r="R11712" s="124"/>
      <c r="S11712" s="124"/>
    </row>
    <row r="11713" spans="13:19" x14ac:dyDescent="0.25">
      <c r="M11713" s="8"/>
      <c r="N11713" s="124"/>
      <c r="O11713" s="124"/>
      <c r="P11713" s="124"/>
      <c r="Q11713" s="124"/>
      <c r="R11713" s="124"/>
      <c r="S11713" s="124"/>
    </row>
    <row r="11714" spans="13:19" x14ac:dyDescent="0.25">
      <c r="M11714" s="8"/>
      <c r="N11714" s="124"/>
      <c r="O11714" s="124"/>
      <c r="P11714" s="124"/>
      <c r="Q11714" s="124"/>
      <c r="R11714" s="124"/>
      <c r="S11714" s="124"/>
    </row>
    <row r="11715" spans="13:19" x14ac:dyDescent="0.25">
      <c r="M11715" s="8"/>
      <c r="N11715" s="124"/>
      <c r="O11715" s="124"/>
      <c r="P11715" s="124"/>
      <c r="Q11715" s="124"/>
      <c r="R11715" s="124"/>
      <c r="S11715" s="124"/>
    </row>
    <row r="11716" spans="13:19" x14ac:dyDescent="0.25">
      <c r="M11716" s="8"/>
      <c r="N11716" s="124"/>
      <c r="O11716" s="124"/>
      <c r="P11716" s="124"/>
      <c r="Q11716" s="124"/>
      <c r="R11716" s="124"/>
      <c r="S11716" s="124"/>
    </row>
    <row r="11717" spans="13:19" x14ac:dyDescent="0.25">
      <c r="M11717" s="8"/>
      <c r="N11717" s="124"/>
      <c r="O11717" s="124"/>
      <c r="P11717" s="124"/>
      <c r="Q11717" s="124"/>
      <c r="R11717" s="124"/>
      <c r="S11717" s="124"/>
    </row>
    <row r="11718" spans="13:19" x14ac:dyDescent="0.25">
      <c r="M11718" s="8"/>
      <c r="N11718" s="124"/>
      <c r="O11718" s="124"/>
      <c r="P11718" s="124"/>
      <c r="Q11718" s="124"/>
      <c r="R11718" s="124"/>
      <c r="S11718" s="124"/>
    </row>
    <row r="11719" spans="13:19" x14ac:dyDescent="0.25">
      <c r="M11719" s="8"/>
      <c r="N11719" s="124"/>
      <c r="O11719" s="124"/>
      <c r="P11719" s="124"/>
      <c r="Q11719" s="124"/>
      <c r="R11719" s="124"/>
      <c r="S11719" s="124"/>
    </row>
    <row r="11720" spans="13:19" x14ac:dyDescent="0.25">
      <c r="M11720" s="8"/>
      <c r="N11720" s="124"/>
      <c r="O11720" s="124"/>
      <c r="P11720" s="124"/>
      <c r="Q11720" s="124"/>
      <c r="R11720" s="124"/>
      <c r="S11720" s="124"/>
    </row>
    <row r="11721" spans="13:19" x14ac:dyDescent="0.25">
      <c r="M11721" s="8"/>
      <c r="N11721" s="124"/>
      <c r="O11721" s="124"/>
      <c r="P11721" s="124"/>
      <c r="Q11721" s="124"/>
      <c r="R11721" s="124"/>
      <c r="S11721" s="124"/>
    </row>
    <row r="11722" spans="13:19" x14ac:dyDescent="0.25">
      <c r="M11722" s="8"/>
      <c r="N11722" s="124"/>
      <c r="O11722" s="124"/>
      <c r="P11722" s="124"/>
      <c r="Q11722" s="124"/>
      <c r="R11722" s="124"/>
      <c r="S11722" s="124"/>
    </row>
    <row r="11723" spans="13:19" x14ac:dyDescent="0.25">
      <c r="M11723" s="8"/>
      <c r="N11723" s="124"/>
      <c r="O11723" s="124"/>
      <c r="P11723" s="124"/>
      <c r="Q11723" s="124"/>
      <c r="R11723" s="124"/>
      <c r="S11723" s="124"/>
    </row>
    <row r="11724" spans="13:19" x14ac:dyDescent="0.25">
      <c r="M11724" s="8"/>
      <c r="N11724" s="124"/>
      <c r="O11724" s="124"/>
      <c r="P11724" s="124"/>
      <c r="Q11724" s="124"/>
      <c r="R11724" s="124"/>
      <c r="S11724" s="124"/>
    </row>
    <row r="11725" spans="13:19" x14ac:dyDescent="0.25">
      <c r="M11725" s="8"/>
      <c r="N11725" s="124"/>
      <c r="O11725" s="124"/>
      <c r="P11725" s="124"/>
      <c r="Q11725" s="124"/>
      <c r="R11725" s="124"/>
      <c r="S11725" s="124"/>
    </row>
    <row r="11726" spans="13:19" x14ac:dyDescent="0.25">
      <c r="M11726" s="8"/>
      <c r="N11726" s="124"/>
      <c r="O11726" s="124"/>
      <c r="P11726" s="124"/>
      <c r="Q11726" s="124"/>
      <c r="R11726" s="124"/>
      <c r="S11726" s="124"/>
    </row>
    <row r="11727" spans="13:19" x14ac:dyDescent="0.25">
      <c r="M11727" s="8"/>
      <c r="N11727" s="124"/>
      <c r="O11727" s="124"/>
      <c r="P11727" s="124"/>
      <c r="Q11727" s="124"/>
      <c r="R11727" s="124"/>
      <c r="S11727" s="124"/>
    </row>
    <row r="11728" spans="13:19" x14ac:dyDescent="0.25">
      <c r="M11728" s="8"/>
      <c r="N11728" s="124"/>
      <c r="O11728" s="124"/>
      <c r="P11728" s="124"/>
      <c r="Q11728" s="124"/>
      <c r="R11728" s="124"/>
      <c r="S11728" s="124"/>
    </row>
    <row r="11729" spans="13:19" x14ac:dyDescent="0.25">
      <c r="M11729" s="8"/>
      <c r="N11729" s="124"/>
      <c r="O11729" s="124"/>
      <c r="P11729" s="124"/>
      <c r="Q11729" s="124"/>
      <c r="R11729" s="124"/>
      <c r="S11729" s="124"/>
    </row>
    <row r="11730" spans="13:19" x14ac:dyDescent="0.25">
      <c r="M11730" s="8"/>
      <c r="N11730" s="124"/>
      <c r="O11730" s="124"/>
      <c r="P11730" s="124"/>
      <c r="Q11730" s="124"/>
      <c r="R11730" s="124"/>
      <c r="S11730" s="124"/>
    </row>
    <row r="11731" spans="13:19" x14ac:dyDescent="0.25">
      <c r="M11731" s="8"/>
      <c r="N11731" s="124"/>
      <c r="O11731" s="124"/>
      <c r="P11731" s="124"/>
      <c r="Q11731" s="124"/>
      <c r="R11731" s="124"/>
      <c r="S11731" s="124"/>
    </row>
    <row r="11732" spans="13:19" x14ac:dyDescent="0.25">
      <c r="M11732" s="8"/>
      <c r="N11732" s="124"/>
      <c r="O11732" s="124"/>
      <c r="P11732" s="124"/>
      <c r="Q11732" s="124"/>
      <c r="R11732" s="124"/>
      <c r="S11732" s="124"/>
    </row>
    <row r="11733" spans="13:19" x14ac:dyDescent="0.25">
      <c r="M11733" s="8"/>
      <c r="N11733" s="124"/>
      <c r="O11733" s="124"/>
      <c r="P11733" s="124"/>
      <c r="Q11733" s="124"/>
      <c r="R11733" s="124"/>
      <c r="S11733" s="124"/>
    </row>
    <row r="11734" spans="13:19" x14ac:dyDescent="0.25">
      <c r="M11734" s="8"/>
      <c r="N11734" s="124"/>
      <c r="O11734" s="124"/>
      <c r="P11734" s="124"/>
      <c r="Q11734" s="124"/>
      <c r="R11734" s="124"/>
      <c r="S11734" s="124"/>
    </row>
    <row r="11735" spans="13:19" x14ac:dyDescent="0.25">
      <c r="M11735" s="8"/>
      <c r="N11735" s="124"/>
      <c r="O11735" s="124"/>
      <c r="P11735" s="124"/>
      <c r="Q11735" s="124"/>
      <c r="R11735" s="124"/>
      <c r="S11735" s="124"/>
    </row>
    <row r="11736" spans="13:19" x14ac:dyDescent="0.25">
      <c r="M11736" s="8"/>
      <c r="N11736" s="124"/>
      <c r="O11736" s="124"/>
      <c r="P11736" s="124"/>
      <c r="Q11736" s="124"/>
      <c r="R11736" s="124"/>
      <c r="S11736" s="124"/>
    </row>
    <row r="11737" spans="13:19" x14ac:dyDescent="0.25">
      <c r="M11737" s="8"/>
      <c r="N11737" s="124"/>
      <c r="O11737" s="124"/>
      <c r="P11737" s="124"/>
      <c r="Q11737" s="124"/>
      <c r="R11737" s="124"/>
      <c r="S11737" s="124"/>
    </row>
    <row r="11738" spans="13:19" x14ac:dyDescent="0.25">
      <c r="M11738" s="8"/>
      <c r="N11738" s="124"/>
      <c r="O11738" s="124"/>
      <c r="P11738" s="124"/>
      <c r="Q11738" s="124"/>
      <c r="R11738" s="124"/>
      <c r="S11738" s="124"/>
    </row>
    <row r="11739" spans="13:19" x14ac:dyDescent="0.25">
      <c r="M11739" s="8"/>
      <c r="N11739" s="124"/>
      <c r="O11739" s="124"/>
      <c r="P11739" s="124"/>
      <c r="Q11739" s="124"/>
      <c r="R11739" s="124"/>
      <c r="S11739" s="124"/>
    </row>
    <row r="11740" spans="13:19" x14ac:dyDescent="0.25">
      <c r="M11740" s="8"/>
      <c r="N11740" s="124"/>
      <c r="O11740" s="124"/>
      <c r="P11740" s="124"/>
      <c r="Q11740" s="124"/>
      <c r="R11740" s="124"/>
      <c r="S11740" s="124"/>
    </row>
    <row r="11741" spans="13:19" x14ac:dyDescent="0.25">
      <c r="M11741" s="8"/>
      <c r="N11741" s="124"/>
      <c r="O11741" s="124"/>
      <c r="P11741" s="124"/>
      <c r="Q11741" s="124"/>
      <c r="R11741" s="124"/>
      <c r="S11741" s="124"/>
    </row>
    <row r="11742" spans="13:19" x14ac:dyDescent="0.25">
      <c r="M11742" s="8"/>
      <c r="N11742" s="124"/>
      <c r="O11742" s="124"/>
      <c r="P11742" s="124"/>
      <c r="Q11742" s="124"/>
      <c r="R11742" s="124"/>
      <c r="S11742" s="124"/>
    </row>
    <row r="11743" spans="13:19" x14ac:dyDescent="0.25">
      <c r="M11743" s="8"/>
      <c r="N11743" s="124"/>
      <c r="O11743" s="124"/>
      <c r="P11743" s="124"/>
      <c r="Q11743" s="124"/>
      <c r="R11743" s="124"/>
      <c r="S11743" s="124"/>
    </row>
    <row r="11744" spans="13:19" x14ac:dyDescent="0.25">
      <c r="M11744" s="8"/>
      <c r="N11744" s="124"/>
      <c r="O11744" s="124"/>
      <c r="P11744" s="124"/>
      <c r="Q11744" s="124"/>
      <c r="R11744" s="124"/>
      <c r="S11744" s="124"/>
    </row>
    <row r="11745" spans="13:19" x14ac:dyDescent="0.25">
      <c r="M11745" s="8"/>
      <c r="N11745" s="124"/>
      <c r="O11745" s="124"/>
      <c r="P11745" s="124"/>
      <c r="Q11745" s="124"/>
      <c r="R11745" s="124"/>
      <c r="S11745" s="124"/>
    </row>
    <row r="11746" spans="13:19" x14ac:dyDescent="0.25">
      <c r="M11746" s="8"/>
      <c r="N11746" s="124"/>
      <c r="O11746" s="124"/>
      <c r="P11746" s="124"/>
      <c r="Q11746" s="124"/>
      <c r="R11746" s="124"/>
      <c r="S11746" s="124"/>
    </row>
    <row r="11747" spans="13:19" x14ac:dyDescent="0.25">
      <c r="M11747" s="8"/>
      <c r="N11747" s="124"/>
      <c r="O11747" s="124"/>
      <c r="P11747" s="124"/>
      <c r="Q11747" s="124"/>
      <c r="R11747" s="124"/>
      <c r="S11747" s="124"/>
    </row>
    <row r="11748" spans="13:19" x14ac:dyDescent="0.25">
      <c r="M11748" s="8"/>
      <c r="N11748" s="124"/>
      <c r="O11748" s="124"/>
      <c r="P11748" s="124"/>
      <c r="Q11748" s="124"/>
      <c r="R11748" s="124"/>
      <c r="S11748" s="124"/>
    </row>
    <row r="11749" spans="13:19" x14ac:dyDescent="0.25">
      <c r="M11749" s="8"/>
      <c r="N11749" s="124"/>
      <c r="O11749" s="124"/>
      <c r="P11749" s="124"/>
      <c r="Q11749" s="124"/>
      <c r="R11749" s="124"/>
      <c r="S11749" s="124"/>
    </row>
    <row r="11750" spans="13:19" x14ac:dyDescent="0.25">
      <c r="M11750" s="8"/>
      <c r="N11750" s="124"/>
      <c r="O11750" s="124"/>
      <c r="P11750" s="124"/>
      <c r="Q11750" s="124"/>
      <c r="R11750" s="124"/>
      <c r="S11750" s="124"/>
    </row>
    <row r="11751" spans="13:19" x14ac:dyDescent="0.25">
      <c r="M11751" s="8"/>
      <c r="N11751" s="124"/>
      <c r="O11751" s="124"/>
      <c r="P11751" s="124"/>
      <c r="Q11751" s="124"/>
      <c r="R11751" s="124"/>
      <c r="S11751" s="124"/>
    </row>
    <row r="11752" spans="13:19" x14ac:dyDescent="0.25">
      <c r="M11752" s="8"/>
      <c r="N11752" s="124"/>
      <c r="O11752" s="124"/>
      <c r="P11752" s="124"/>
      <c r="Q11752" s="124"/>
      <c r="R11752" s="124"/>
      <c r="S11752" s="124"/>
    </row>
    <row r="11753" spans="13:19" x14ac:dyDescent="0.25">
      <c r="M11753" s="8"/>
      <c r="N11753" s="124"/>
      <c r="O11753" s="124"/>
      <c r="P11753" s="124"/>
      <c r="Q11753" s="124"/>
      <c r="R11753" s="124"/>
      <c r="S11753" s="124"/>
    </row>
    <row r="11754" spans="13:19" x14ac:dyDescent="0.25">
      <c r="M11754" s="8"/>
      <c r="N11754" s="124"/>
      <c r="O11754" s="124"/>
      <c r="P11754" s="124"/>
      <c r="Q11754" s="124"/>
      <c r="R11754" s="124"/>
      <c r="S11754" s="124"/>
    </row>
    <row r="11755" spans="13:19" x14ac:dyDescent="0.25">
      <c r="M11755" s="8"/>
      <c r="N11755" s="124"/>
      <c r="O11755" s="124"/>
      <c r="P11755" s="124"/>
      <c r="Q11755" s="124"/>
      <c r="R11755" s="124"/>
      <c r="S11755" s="124"/>
    </row>
    <row r="11756" spans="13:19" x14ac:dyDescent="0.25">
      <c r="M11756" s="8"/>
      <c r="N11756" s="124"/>
      <c r="O11756" s="124"/>
      <c r="P11756" s="124"/>
      <c r="Q11756" s="124"/>
      <c r="R11756" s="124"/>
      <c r="S11756" s="124"/>
    </row>
    <row r="11757" spans="13:19" x14ac:dyDescent="0.25">
      <c r="M11757" s="8"/>
      <c r="N11757" s="124"/>
      <c r="O11757" s="124"/>
      <c r="P11757" s="124"/>
      <c r="Q11757" s="124"/>
      <c r="R11757" s="124"/>
      <c r="S11757" s="124"/>
    </row>
    <row r="11758" spans="13:19" x14ac:dyDescent="0.25">
      <c r="M11758" s="8"/>
      <c r="N11758" s="124"/>
      <c r="O11758" s="124"/>
      <c r="P11758" s="124"/>
      <c r="Q11758" s="124"/>
      <c r="R11758" s="124"/>
      <c r="S11758" s="124"/>
    </row>
    <row r="11759" spans="13:19" x14ac:dyDescent="0.25">
      <c r="M11759" s="8"/>
      <c r="N11759" s="124"/>
      <c r="O11759" s="124"/>
      <c r="P11759" s="124"/>
      <c r="Q11759" s="124"/>
      <c r="R11759" s="124"/>
      <c r="S11759" s="124"/>
    </row>
    <row r="11760" spans="13:19" x14ac:dyDescent="0.25">
      <c r="M11760" s="8"/>
      <c r="N11760" s="124"/>
      <c r="O11760" s="124"/>
      <c r="P11760" s="124"/>
      <c r="Q11760" s="124"/>
      <c r="R11760" s="124"/>
      <c r="S11760" s="124"/>
    </row>
    <row r="11761" spans="13:19" x14ac:dyDescent="0.25">
      <c r="M11761" s="8"/>
      <c r="N11761" s="124"/>
      <c r="O11761" s="124"/>
      <c r="P11761" s="124"/>
      <c r="Q11761" s="124"/>
      <c r="R11761" s="124"/>
      <c r="S11761" s="124"/>
    </row>
    <row r="11762" spans="13:19" x14ac:dyDescent="0.25">
      <c r="M11762" s="8"/>
      <c r="N11762" s="124"/>
      <c r="O11762" s="124"/>
      <c r="P11762" s="124"/>
      <c r="Q11762" s="124"/>
      <c r="R11762" s="124"/>
      <c r="S11762" s="124"/>
    </row>
    <row r="11763" spans="13:19" x14ac:dyDescent="0.25">
      <c r="M11763" s="8"/>
      <c r="N11763" s="124"/>
      <c r="O11763" s="124"/>
      <c r="P11763" s="124"/>
      <c r="Q11763" s="124"/>
      <c r="R11763" s="124"/>
      <c r="S11763" s="124"/>
    </row>
    <row r="11764" spans="13:19" x14ac:dyDescent="0.25">
      <c r="M11764" s="8"/>
      <c r="N11764" s="124"/>
      <c r="O11764" s="124"/>
      <c r="P11764" s="124"/>
      <c r="Q11764" s="124"/>
      <c r="R11764" s="124"/>
      <c r="S11764" s="124"/>
    </row>
    <row r="11765" spans="13:19" x14ac:dyDescent="0.25">
      <c r="M11765" s="8"/>
      <c r="N11765" s="124"/>
      <c r="O11765" s="124"/>
      <c r="P11765" s="124"/>
      <c r="Q11765" s="124"/>
      <c r="R11765" s="124"/>
      <c r="S11765" s="124"/>
    </row>
    <row r="11766" spans="13:19" x14ac:dyDescent="0.25">
      <c r="M11766" s="8"/>
      <c r="N11766" s="124"/>
      <c r="O11766" s="124"/>
      <c r="P11766" s="124"/>
      <c r="Q11766" s="124"/>
      <c r="R11766" s="124"/>
      <c r="S11766" s="124"/>
    </row>
    <row r="11767" spans="13:19" x14ac:dyDescent="0.25">
      <c r="M11767" s="8"/>
      <c r="N11767" s="124"/>
      <c r="O11767" s="124"/>
      <c r="P11767" s="124"/>
      <c r="Q11767" s="124"/>
      <c r="R11767" s="124"/>
      <c r="S11767" s="124"/>
    </row>
    <row r="11768" spans="13:19" x14ac:dyDescent="0.25">
      <c r="M11768" s="8"/>
      <c r="N11768" s="124"/>
      <c r="O11768" s="124"/>
      <c r="P11768" s="124"/>
      <c r="Q11768" s="124"/>
      <c r="R11768" s="124"/>
      <c r="S11768" s="124"/>
    </row>
    <row r="11769" spans="13:19" x14ac:dyDescent="0.25">
      <c r="M11769" s="8"/>
      <c r="N11769" s="124"/>
      <c r="O11769" s="124"/>
      <c r="P11769" s="124"/>
      <c r="Q11769" s="124"/>
      <c r="R11769" s="124"/>
      <c r="S11769" s="124"/>
    </row>
    <row r="11770" spans="13:19" x14ac:dyDescent="0.25">
      <c r="M11770" s="8"/>
      <c r="N11770" s="124"/>
      <c r="O11770" s="124"/>
      <c r="P11770" s="124"/>
      <c r="Q11770" s="124"/>
      <c r="R11770" s="124"/>
      <c r="S11770" s="124"/>
    </row>
    <row r="11771" spans="13:19" x14ac:dyDescent="0.25">
      <c r="M11771" s="8"/>
      <c r="N11771" s="124"/>
      <c r="O11771" s="124"/>
      <c r="P11771" s="124"/>
      <c r="Q11771" s="124"/>
      <c r="R11771" s="124"/>
      <c r="S11771" s="124"/>
    </row>
    <row r="11772" spans="13:19" x14ac:dyDescent="0.25">
      <c r="M11772" s="8"/>
      <c r="N11772" s="124"/>
      <c r="O11772" s="124"/>
      <c r="P11772" s="124"/>
      <c r="Q11772" s="124"/>
      <c r="R11772" s="124"/>
      <c r="S11772" s="124"/>
    </row>
    <row r="11773" spans="13:19" x14ac:dyDescent="0.25">
      <c r="M11773" s="8"/>
      <c r="N11773" s="124"/>
      <c r="O11773" s="124"/>
      <c r="P11773" s="124"/>
      <c r="Q11773" s="124"/>
      <c r="R11773" s="124"/>
      <c r="S11773" s="124"/>
    </row>
    <row r="11774" spans="13:19" x14ac:dyDescent="0.25">
      <c r="M11774" s="8"/>
      <c r="N11774" s="124"/>
      <c r="O11774" s="124"/>
      <c r="P11774" s="124"/>
      <c r="Q11774" s="124"/>
      <c r="R11774" s="124"/>
      <c r="S11774" s="124"/>
    </row>
    <row r="11775" spans="13:19" x14ac:dyDescent="0.25">
      <c r="M11775" s="8"/>
      <c r="N11775" s="124"/>
      <c r="O11775" s="124"/>
      <c r="P11775" s="124"/>
      <c r="Q11775" s="124"/>
      <c r="R11775" s="124"/>
      <c r="S11775" s="124"/>
    </row>
    <row r="11776" spans="13:19" x14ac:dyDescent="0.25">
      <c r="M11776" s="8"/>
      <c r="N11776" s="124"/>
      <c r="O11776" s="124"/>
      <c r="P11776" s="124"/>
      <c r="Q11776" s="124"/>
      <c r="R11776" s="124"/>
      <c r="S11776" s="124"/>
    </row>
    <row r="11777" spans="13:19" x14ac:dyDescent="0.25">
      <c r="M11777" s="8"/>
      <c r="N11777" s="124"/>
      <c r="O11777" s="124"/>
      <c r="P11777" s="124"/>
      <c r="Q11777" s="124"/>
      <c r="R11777" s="124"/>
      <c r="S11777" s="124"/>
    </row>
    <row r="11778" spans="13:19" x14ac:dyDescent="0.25">
      <c r="M11778" s="8"/>
      <c r="N11778" s="124"/>
      <c r="O11778" s="124"/>
      <c r="P11778" s="124"/>
      <c r="Q11778" s="124"/>
      <c r="R11778" s="124"/>
      <c r="S11778" s="124"/>
    </row>
    <row r="11779" spans="13:19" x14ac:dyDescent="0.25">
      <c r="M11779" s="8"/>
      <c r="N11779" s="124"/>
      <c r="O11779" s="124"/>
      <c r="P11779" s="124"/>
      <c r="Q11779" s="124"/>
      <c r="R11779" s="124"/>
      <c r="S11779" s="124"/>
    </row>
    <row r="11780" spans="13:19" x14ac:dyDescent="0.25">
      <c r="M11780" s="8"/>
      <c r="N11780" s="124"/>
      <c r="O11780" s="124"/>
      <c r="P11780" s="124"/>
      <c r="Q11780" s="124"/>
      <c r="R11780" s="124"/>
      <c r="S11780" s="124"/>
    </row>
    <row r="11781" spans="13:19" x14ac:dyDescent="0.25">
      <c r="M11781" s="8"/>
      <c r="N11781" s="124"/>
      <c r="O11781" s="124"/>
      <c r="P11781" s="124"/>
      <c r="Q11781" s="124"/>
      <c r="R11781" s="124"/>
      <c r="S11781" s="124"/>
    </row>
    <row r="11782" spans="13:19" x14ac:dyDescent="0.25">
      <c r="M11782" s="8"/>
      <c r="N11782" s="124"/>
      <c r="O11782" s="124"/>
      <c r="P11782" s="124"/>
      <c r="Q11782" s="124"/>
      <c r="R11782" s="124"/>
      <c r="S11782" s="124"/>
    </row>
    <row r="11783" spans="13:19" x14ac:dyDescent="0.25">
      <c r="M11783" s="8"/>
      <c r="N11783" s="124"/>
      <c r="O11783" s="124"/>
      <c r="P11783" s="124"/>
      <c r="Q11783" s="124"/>
      <c r="R11783" s="124"/>
      <c r="S11783" s="124"/>
    </row>
    <row r="11784" spans="13:19" x14ac:dyDescent="0.25">
      <c r="M11784" s="8"/>
      <c r="N11784" s="124"/>
      <c r="O11784" s="124"/>
      <c r="P11784" s="124"/>
      <c r="Q11784" s="124"/>
      <c r="R11784" s="124"/>
      <c r="S11784" s="124"/>
    </row>
    <row r="11785" spans="13:19" x14ac:dyDescent="0.25">
      <c r="M11785" s="8"/>
      <c r="N11785" s="124"/>
      <c r="O11785" s="124"/>
      <c r="P11785" s="124"/>
      <c r="Q11785" s="124"/>
      <c r="R11785" s="124"/>
      <c r="S11785" s="124"/>
    </row>
    <row r="11786" spans="13:19" x14ac:dyDescent="0.25">
      <c r="M11786" s="8"/>
      <c r="N11786" s="124"/>
      <c r="O11786" s="124"/>
      <c r="P11786" s="124"/>
      <c r="Q11786" s="124"/>
      <c r="R11786" s="124"/>
      <c r="S11786" s="124"/>
    </row>
    <row r="11787" spans="13:19" x14ac:dyDescent="0.25">
      <c r="M11787" s="8"/>
      <c r="N11787" s="124"/>
      <c r="O11787" s="124"/>
      <c r="P11787" s="124"/>
      <c r="Q11787" s="124"/>
      <c r="R11787" s="124"/>
      <c r="S11787" s="124"/>
    </row>
    <row r="11788" spans="13:19" x14ac:dyDescent="0.25">
      <c r="M11788" s="8"/>
      <c r="N11788" s="124"/>
      <c r="O11788" s="124"/>
      <c r="P11788" s="124"/>
      <c r="Q11788" s="124"/>
      <c r="R11788" s="124"/>
      <c r="S11788" s="124"/>
    </row>
    <row r="11789" spans="13:19" x14ac:dyDescent="0.25">
      <c r="M11789" s="8"/>
      <c r="N11789" s="124"/>
      <c r="O11789" s="124"/>
      <c r="P11789" s="124"/>
      <c r="Q11789" s="124"/>
      <c r="R11789" s="124"/>
      <c r="S11789" s="124"/>
    </row>
    <row r="11790" spans="13:19" x14ac:dyDescent="0.25">
      <c r="M11790" s="8"/>
      <c r="N11790" s="124"/>
      <c r="O11790" s="124"/>
      <c r="P11790" s="124"/>
      <c r="Q11790" s="124"/>
      <c r="R11790" s="124"/>
      <c r="S11790" s="124"/>
    </row>
    <row r="11791" spans="13:19" x14ac:dyDescent="0.25">
      <c r="M11791" s="8"/>
      <c r="N11791" s="124"/>
      <c r="O11791" s="124"/>
      <c r="P11791" s="124"/>
      <c r="Q11791" s="124"/>
      <c r="R11791" s="124"/>
      <c r="S11791" s="124"/>
    </row>
    <row r="11792" spans="13:19" x14ac:dyDescent="0.25">
      <c r="M11792" s="8"/>
      <c r="N11792" s="124"/>
      <c r="O11792" s="124"/>
      <c r="P11792" s="124"/>
      <c r="Q11792" s="124"/>
      <c r="R11792" s="124"/>
      <c r="S11792" s="124"/>
    </row>
    <row r="11793" spans="13:19" x14ac:dyDescent="0.25">
      <c r="M11793" s="8"/>
      <c r="N11793" s="124"/>
      <c r="O11793" s="124"/>
      <c r="P11793" s="124"/>
      <c r="Q11793" s="124"/>
      <c r="R11793" s="124"/>
      <c r="S11793" s="124"/>
    </row>
    <row r="11794" spans="13:19" x14ac:dyDescent="0.25">
      <c r="M11794" s="8"/>
      <c r="N11794" s="124"/>
      <c r="O11794" s="124"/>
      <c r="P11794" s="124"/>
      <c r="Q11794" s="124"/>
      <c r="R11794" s="124"/>
      <c r="S11794" s="124"/>
    </row>
    <row r="11795" spans="13:19" x14ac:dyDescent="0.25">
      <c r="M11795" s="8"/>
      <c r="N11795" s="124"/>
      <c r="O11795" s="124"/>
      <c r="P11795" s="124"/>
      <c r="Q11795" s="124"/>
      <c r="R11795" s="124"/>
      <c r="S11795" s="124"/>
    </row>
    <row r="11796" spans="13:19" x14ac:dyDescent="0.25">
      <c r="M11796" s="8"/>
      <c r="N11796" s="124"/>
      <c r="O11796" s="124"/>
      <c r="P11796" s="124"/>
      <c r="Q11796" s="124"/>
      <c r="R11796" s="124"/>
      <c r="S11796" s="124"/>
    </row>
    <row r="11797" spans="13:19" x14ac:dyDescent="0.25">
      <c r="M11797" s="8"/>
      <c r="N11797" s="124"/>
      <c r="O11797" s="124"/>
      <c r="P11797" s="124"/>
      <c r="Q11797" s="124"/>
      <c r="R11797" s="124"/>
      <c r="S11797" s="124"/>
    </row>
    <row r="11798" spans="13:19" x14ac:dyDescent="0.25">
      <c r="M11798" s="8"/>
      <c r="N11798" s="124"/>
      <c r="O11798" s="124"/>
      <c r="P11798" s="124"/>
      <c r="Q11798" s="124"/>
      <c r="R11798" s="124"/>
      <c r="S11798" s="124"/>
    </row>
    <row r="11799" spans="13:19" x14ac:dyDescent="0.25">
      <c r="M11799" s="8"/>
      <c r="N11799" s="124"/>
      <c r="O11799" s="124"/>
      <c r="P11799" s="124"/>
      <c r="Q11799" s="124"/>
      <c r="R11799" s="124"/>
      <c r="S11799" s="124"/>
    </row>
    <row r="11800" spans="13:19" x14ac:dyDescent="0.25">
      <c r="M11800" s="8"/>
      <c r="N11800" s="124"/>
      <c r="O11800" s="124"/>
      <c r="P11800" s="124"/>
      <c r="Q11800" s="124"/>
      <c r="R11800" s="124"/>
      <c r="S11800" s="124"/>
    </row>
    <row r="11801" spans="13:19" x14ac:dyDescent="0.25">
      <c r="M11801" s="8"/>
      <c r="N11801" s="124"/>
      <c r="O11801" s="124"/>
      <c r="P11801" s="124"/>
      <c r="Q11801" s="124"/>
      <c r="R11801" s="124"/>
      <c r="S11801" s="124"/>
    </row>
    <row r="11802" spans="13:19" x14ac:dyDescent="0.25">
      <c r="M11802" s="8"/>
      <c r="N11802" s="124"/>
      <c r="O11802" s="124"/>
      <c r="P11802" s="124"/>
      <c r="Q11802" s="124"/>
      <c r="R11802" s="124"/>
      <c r="S11802" s="124"/>
    </row>
    <row r="11803" spans="13:19" x14ac:dyDescent="0.25">
      <c r="M11803" s="8"/>
      <c r="N11803" s="124"/>
      <c r="O11803" s="124"/>
      <c r="P11803" s="124"/>
      <c r="Q11803" s="124"/>
      <c r="R11803" s="124"/>
      <c r="S11803" s="124"/>
    </row>
    <row r="11804" spans="13:19" x14ac:dyDescent="0.25">
      <c r="M11804" s="8"/>
      <c r="N11804" s="124"/>
      <c r="O11804" s="124"/>
      <c r="P11804" s="124"/>
      <c r="Q11804" s="124"/>
      <c r="R11804" s="124"/>
      <c r="S11804" s="124"/>
    </row>
    <row r="11805" spans="13:19" x14ac:dyDescent="0.25">
      <c r="M11805" s="8"/>
      <c r="N11805" s="124"/>
      <c r="O11805" s="124"/>
      <c r="P11805" s="124"/>
      <c r="Q11805" s="124"/>
      <c r="R11805" s="124"/>
      <c r="S11805" s="124"/>
    </row>
    <row r="11806" spans="13:19" x14ac:dyDescent="0.25">
      <c r="M11806" s="8"/>
      <c r="N11806" s="124"/>
      <c r="O11806" s="124"/>
      <c r="P11806" s="124"/>
      <c r="Q11806" s="124"/>
      <c r="R11806" s="124"/>
      <c r="S11806" s="124"/>
    </row>
    <row r="11807" spans="13:19" x14ac:dyDescent="0.25">
      <c r="M11807" s="8"/>
      <c r="N11807" s="124"/>
      <c r="O11807" s="124"/>
      <c r="P11807" s="124"/>
      <c r="Q11807" s="124"/>
      <c r="R11807" s="124"/>
      <c r="S11807" s="124"/>
    </row>
    <row r="11808" spans="13:19" x14ac:dyDescent="0.25">
      <c r="M11808" s="8"/>
      <c r="N11808" s="124"/>
      <c r="O11808" s="124"/>
      <c r="P11808" s="124"/>
      <c r="Q11808" s="124"/>
      <c r="R11808" s="124"/>
      <c r="S11808" s="124"/>
    </row>
    <row r="11809" spans="13:19" x14ac:dyDescent="0.25">
      <c r="M11809" s="8"/>
      <c r="N11809" s="124"/>
      <c r="O11809" s="124"/>
      <c r="P11809" s="124"/>
      <c r="Q11809" s="124"/>
      <c r="R11809" s="124"/>
      <c r="S11809" s="124"/>
    </row>
    <row r="11810" spans="13:19" x14ac:dyDescent="0.25">
      <c r="M11810" s="8"/>
      <c r="N11810" s="124"/>
      <c r="O11810" s="124"/>
      <c r="P11810" s="124"/>
      <c r="Q11810" s="124"/>
      <c r="R11810" s="124"/>
      <c r="S11810" s="124"/>
    </row>
    <row r="11811" spans="13:19" x14ac:dyDescent="0.25">
      <c r="M11811" s="8"/>
      <c r="N11811" s="124"/>
      <c r="O11811" s="124"/>
      <c r="P11811" s="124"/>
      <c r="Q11811" s="124"/>
      <c r="R11811" s="124"/>
      <c r="S11811" s="124"/>
    </row>
    <row r="11812" spans="13:19" x14ac:dyDescent="0.25">
      <c r="M11812" s="8"/>
      <c r="N11812" s="124"/>
      <c r="O11812" s="124"/>
      <c r="P11812" s="124"/>
      <c r="Q11812" s="124"/>
      <c r="R11812" s="124"/>
      <c r="S11812" s="124"/>
    </row>
    <row r="11813" spans="13:19" x14ac:dyDescent="0.25">
      <c r="M11813" s="8"/>
      <c r="N11813" s="124"/>
      <c r="O11813" s="124"/>
      <c r="P11813" s="124"/>
      <c r="Q11813" s="124"/>
      <c r="R11813" s="124"/>
      <c r="S11813" s="124"/>
    </row>
    <row r="11814" spans="13:19" x14ac:dyDescent="0.25">
      <c r="M11814" s="8"/>
      <c r="N11814" s="124"/>
      <c r="O11814" s="124"/>
      <c r="P11814" s="124"/>
      <c r="Q11814" s="124"/>
      <c r="R11814" s="124"/>
      <c r="S11814" s="124"/>
    </row>
    <row r="11815" spans="13:19" x14ac:dyDescent="0.25">
      <c r="M11815" s="8"/>
      <c r="N11815" s="124"/>
      <c r="O11815" s="124"/>
      <c r="P11815" s="124"/>
      <c r="Q11815" s="124"/>
      <c r="R11815" s="124"/>
      <c r="S11815" s="124"/>
    </row>
    <row r="11816" spans="13:19" x14ac:dyDescent="0.25">
      <c r="M11816" s="8"/>
      <c r="N11816" s="124"/>
      <c r="O11816" s="124"/>
      <c r="P11816" s="124"/>
      <c r="Q11816" s="124"/>
      <c r="R11816" s="124"/>
      <c r="S11816" s="124"/>
    </row>
    <row r="11817" spans="13:19" x14ac:dyDescent="0.25">
      <c r="M11817" s="8"/>
      <c r="N11817" s="124"/>
      <c r="O11817" s="124"/>
      <c r="P11817" s="124"/>
      <c r="Q11817" s="124"/>
      <c r="R11817" s="124"/>
      <c r="S11817" s="124"/>
    </row>
    <row r="11818" spans="13:19" x14ac:dyDescent="0.25">
      <c r="M11818" s="8"/>
      <c r="N11818" s="124"/>
      <c r="O11818" s="124"/>
      <c r="P11818" s="124"/>
      <c r="Q11818" s="124"/>
      <c r="R11818" s="124"/>
      <c r="S11818" s="124"/>
    </row>
    <row r="11819" spans="13:19" x14ac:dyDescent="0.25">
      <c r="M11819" s="8"/>
      <c r="N11819" s="124"/>
      <c r="O11819" s="124"/>
      <c r="P11819" s="124"/>
      <c r="Q11819" s="124"/>
      <c r="R11819" s="124"/>
      <c r="S11819" s="124"/>
    </row>
    <row r="11820" spans="13:19" x14ac:dyDescent="0.25">
      <c r="M11820" s="8"/>
      <c r="N11820" s="124"/>
      <c r="O11820" s="124"/>
      <c r="P11820" s="124"/>
      <c r="Q11820" s="124"/>
      <c r="R11820" s="124"/>
      <c r="S11820" s="124"/>
    </row>
    <row r="11821" spans="13:19" x14ac:dyDescent="0.25">
      <c r="M11821" s="8"/>
      <c r="N11821" s="124"/>
      <c r="O11821" s="124"/>
      <c r="P11821" s="124"/>
      <c r="Q11821" s="124"/>
      <c r="R11821" s="124"/>
      <c r="S11821" s="124"/>
    </row>
    <row r="11822" spans="13:19" x14ac:dyDescent="0.25">
      <c r="M11822" s="8"/>
      <c r="N11822" s="124"/>
      <c r="O11822" s="124"/>
      <c r="P11822" s="124"/>
      <c r="Q11822" s="124"/>
      <c r="R11822" s="124"/>
      <c r="S11822" s="124"/>
    </row>
    <row r="11823" spans="13:19" x14ac:dyDescent="0.25">
      <c r="M11823" s="8"/>
      <c r="N11823" s="124"/>
      <c r="O11823" s="124"/>
      <c r="P11823" s="124"/>
      <c r="Q11823" s="124"/>
      <c r="R11823" s="124"/>
      <c r="S11823" s="124"/>
    </row>
    <row r="11824" spans="13:19" x14ac:dyDescent="0.25">
      <c r="M11824" s="8"/>
      <c r="N11824" s="124"/>
      <c r="O11824" s="124"/>
      <c r="P11824" s="124"/>
      <c r="Q11824" s="124"/>
      <c r="R11824" s="124"/>
      <c r="S11824" s="124"/>
    </row>
    <row r="11825" spans="13:19" x14ac:dyDescent="0.25">
      <c r="M11825" s="8"/>
      <c r="N11825" s="124"/>
      <c r="O11825" s="124"/>
      <c r="P11825" s="124"/>
      <c r="Q11825" s="124"/>
      <c r="R11825" s="124"/>
      <c r="S11825" s="124"/>
    </row>
    <row r="11826" spans="13:19" x14ac:dyDescent="0.25">
      <c r="M11826" s="8"/>
      <c r="N11826" s="124"/>
      <c r="O11826" s="124"/>
      <c r="P11826" s="124"/>
      <c r="Q11826" s="124"/>
      <c r="R11826" s="124"/>
      <c r="S11826" s="124"/>
    </row>
    <row r="11827" spans="13:19" x14ac:dyDescent="0.25">
      <c r="M11827" s="8"/>
      <c r="N11827" s="124"/>
      <c r="O11827" s="124"/>
      <c r="P11827" s="124"/>
      <c r="Q11827" s="124"/>
      <c r="R11827" s="124"/>
      <c r="S11827" s="124"/>
    </row>
    <row r="11828" spans="13:19" x14ac:dyDescent="0.25">
      <c r="M11828" s="8"/>
      <c r="N11828" s="124"/>
      <c r="O11828" s="124"/>
      <c r="P11828" s="124"/>
      <c r="Q11828" s="124"/>
      <c r="R11828" s="124"/>
      <c r="S11828" s="124"/>
    </row>
    <row r="11829" spans="13:19" x14ac:dyDescent="0.25">
      <c r="M11829" s="8"/>
      <c r="N11829" s="124"/>
      <c r="O11829" s="124"/>
      <c r="P11829" s="124"/>
      <c r="Q11829" s="124"/>
      <c r="R11829" s="124"/>
      <c r="S11829" s="124"/>
    </row>
    <row r="11830" spans="13:19" x14ac:dyDescent="0.25">
      <c r="M11830" s="8"/>
      <c r="N11830" s="124"/>
      <c r="O11830" s="124"/>
      <c r="P11830" s="124"/>
      <c r="Q11830" s="124"/>
      <c r="R11830" s="124"/>
      <c r="S11830" s="124"/>
    </row>
    <row r="11831" spans="13:19" x14ac:dyDescent="0.25">
      <c r="M11831" s="8"/>
      <c r="N11831" s="124"/>
      <c r="O11831" s="124"/>
      <c r="P11831" s="124"/>
      <c r="Q11831" s="124"/>
      <c r="R11831" s="124"/>
      <c r="S11831" s="124"/>
    </row>
    <row r="11832" spans="13:19" x14ac:dyDescent="0.25">
      <c r="M11832" s="8"/>
      <c r="N11832" s="124"/>
      <c r="O11832" s="124"/>
      <c r="P11832" s="124"/>
      <c r="Q11832" s="124"/>
      <c r="R11832" s="124"/>
      <c r="S11832" s="124"/>
    </row>
    <row r="11833" spans="13:19" x14ac:dyDescent="0.25">
      <c r="M11833" s="8"/>
      <c r="N11833" s="124"/>
      <c r="O11833" s="124"/>
      <c r="P11833" s="124"/>
      <c r="Q11833" s="124"/>
      <c r="R11833" s="124"/>
      <c r="S11833" s="124"/>
    </row>
    <row r="11834" spans="13:19" x14ac:dyDescent="0.25">
      <c r="M11834" s="8"/>
      <c r="N11834" s="124"/>
      <c r="O11834" s="124"/>
      <c r="P11834" s="124"/>
      <c r="Q11834" s="124"/>
      <c r="R11834" s="124"/>
      <c r="S11834" s="124"/>
    </row>
    <row r="11835" spans="13:19" x14ac:dyDescent="0.25">
      <c r="M11835" s="8"/>
      <c r="N11835" s="124"/>
      <c r="O11835" s="124"/>
      <c r="P11835" s="124"/>
      <c r="Q11835" s="124"/>
      <c r="R11835" s="124"/>
      <c r="S11835" s="124"/>
    </row>
    <row r="11836" spans="13:19" x14ac:dyDescent="0.25">
      <c r="M11836" s="8"/>
      <c r="N11836" s="124"/>
      <c r="O11836" s="124"/>
      <c r="P11836" s="124"/>
      <c r="Q11836" s="124"/>
      <c r="R11836" s="124"/>
      <c r="S11836" s="124"/>
    </row>
    <row r="11837" spans="13:19" x14ac:dyDescent="0.25">
      <c r="M11837" s="8"/>
      <c r="N11837" s="124"/>
      <c r="O11837" s="124"/>
      <c r="P11837" s="124"/>
      <c r="Q11837" s="124"/>
      <c r="R11837" s="124"/>
      <c r="S11837" s="124"/>
    </row>
    <row r="11838" spans="13:19" x14ac:dyDescent="0.25">
      <c r="M11838" s="8"/>
      <c r="N11838" s="124"/>
      <c r="O11838" s="124"/>
      <c r="P11838" s="124"/>
      <c r="Q11838" s="124"/>
      <c r="R11838" s="124"/>
      <c r="S11838" s="124"/>
    </row>
    <row r="11839" spans="13:19" x14ac:dyDescent="0.25">
      <c r="M11839" s="8"/>
      <c r="N11839" s="124"/>
      <c r="O11839" s="124"/>
      <c r="P11839" s="124"/>
      <c r="Q11839" s="124"/>
      <c r="R11839" s="124"/>
      <c r="S11839" s="124"/>
    </row>
    <row r="11840" spans="13:19" x14ac:dyDescent="0.25">
      <c r="M11840" s="8"/>
      <c r="N11840" s="124"/>
      <c r="O11840" s="124"/>
      <c r="P11840" s="124"/>
      <c r="Q11840" s="124"/>
      <c r="R11840" s="124"/>
      <c r="S11840" s="124"/>
    </row>
    <row r="11841" spans="13:19" x14ac:dyDescent="0.25">
      <c r="M11841" s="8"/>
      <c r="N11841" s="124"/>
      <c r="O11841" s="124"/>
      <c r="P11841" s="124"/>
      <c r="Q11841" s="124"/>
      <c r="R11841" s="124"/>
      <c r="S11841" s="124"/>
    </row>
    <row r="11842" spans="13:19" x14ac:dyDescent="0.25">
      <c r="M11842" s="8"/>
      <c r="N11842" s="124"/>
      <c r="O11842" s="124"/>
      <c r="P11842" s="124"/>
      <c r="Q11842" s="124"/>
      <c r="R11842" s="124"/>
      <c r="S11842" s="124"/>
    </row>
    <row r="11843" spans="13:19" x14ac:dyDescent="0.25">
      <c r="M11843" s="8"/>
      <c r="N11843" s="124"/>
      <c r="O11843" s="124"/>
      <c r="P11843" s="124"/>
      <c r="Q11843" s="124"/>
      <c r="R11843" s="124"/>
      <c r="S11843" s="124"/>
    </row>
    <row r="11844" spans="13:19" x14ac:dyDescent="0.25">
      <c r="M11844" s="8"/>
      <c r="N11844" s="124"/>
      <c r="O11844" s="124"/>
      <c r="P11844" s="124"/>
      <c r="Q11844" s="124"/>
      <c r="R11844" s="124"/>
      <c r="S11844" s="124"/>
    </row>
    <row r="11845" spans="13:19" x14ac:dyDescent="0.25">
      <c r="M11845" s="8"/>
      <c r="N11845" s="124"/>
      <c r="O11845" s="124"/>
      <c r="P11845" s="124"/>
      <c r="Q11845" s="124"/>
      <c r="R11845" s="124"/>
      <c r="S11845" s="124"/>
    </row>
    <row r="11846" spans="13:19" x14ac:dyDescent="0.25">
      <c r="M11846" s="8"/>
      <c r="N11846" s="124"/>
      <c r="O11846" s="124"/>
      <c r="P11846" s="124"/>
      <c r="Q11846" s="124"/>
      <c r="R11846" s="124"/>
      <c r="S11846" s="124"/>
    </row>
    <row r="11847" spans="13:19" x14ac:dyDescent="0.25">
      <c r="M11847" s="8"/>
      <c r="N11847" s="124"/>
      <c r="O11847" s="124"/>
      <c r="P11847" s="124"/>
      <c r="Q11847" s="124"/>
      <c r="R11847" s="124"/>
      <c r="S11847" s="124"/>
    </row>
    <row r="11848" spans="13:19" x14ac:dyDescent="0.25">
      <c r="M11848" s="8"/>
      <c r="N11848" s="124"/>
      <c r="O11848" s="124"/>
      <c r="P11848" s="124"/>
      <c r="Q11848" s="124"/>
      <c r="R11848" s="124"/>
      <c r="S11848" s="124"/>
    </row>
    <row r="11849" spans="13:19" x14ac:dyDescent="0.25">
      <c r="M11849" s="8"/>
      <c r="N11849" s="124"/>
      <c r="O11849" s="124"/>
      <c r="P11849" s="124"/>
      <c r="Q11849" s="124"/>
      <c r="R11849" s="124"/>
      <c r="S11849" s="124"/>
    </row>
    <row r="11850" spans="13:19" x14ac:dyDescent="0.25">
      <c r="M11850" s="8"/>
      <c r="N11850" s="124"/>
      <c r="O11850" s="124"/>
      <c r="P11850" s="124"/>
      <c r="Q11850" s="124"/>
      <c r="R11850" s="124"/>
      <c r="S11850" s="124"/>
    </row>
    <row r="11851" spans="13:19" x14ac:dyDescent="0.25">
      <c r="M11851" s="8"/>
      <c r="N11851" s="124"/>
      <c r="O11851" s="124"/>
      <c r="P11851" s="124"/>
      <c r="Q11851" s="124"/>
      <c r="R11851" s="124"/>
      <c r="S11851" s="124"/>
    </row>
    <row r="11852" spans="13:19" x14ac:dyDescent="0.25">
      <c r="M11852" s="8"/>
      <c r="N11852" s="124"/>
      <c r="O11852" s="124"/>
      <c r="P11852" s="124"/>
      <c r="Q11852" s="124"/>
      <c r="R11852" s="124"/>
      <c r="S11852" s="124"/>
    </row>
    <row r="11853" spans="13:19" x14ac:dyDescent="0.25">
      <c r="M11853" s="8"/>
      <c r="N11853" s="124"/>
      <c r="O11853" s="124"/>
      <c r="P11853" s="124"/>
      <c r="Q11853" s="124"/>
      <c r="R11853" s="124"/>
      <c r="S11853" s="124"/>
    </row>
    <row r="11854" spans="13:19" x14ac:dyDescent="0.25">
      <c r="M11854" s="8"/>
      <c r="N11854" s="124"/>
      <c r="O11854" s="124"/>
      <c r="P11854" s="124"/>
      <c r="Q11854" s="124"/>
      <c r="R11854" s="124"/>
      <c r="S11854" s="124"/>
    </row>
    <row r="11855" spans="13:19" x14ac:dyDescent="0.25">
      <c r="M11855" s="8"/>
      <c r="N11855" s="124"/>
      <c r="O11855" s="124"/>
      <c r="P11855" s="124"/>
      <c r="Q11855" s="124"/>
      <c r="R11855" s="124"/>
      <c r="S11855" s="124"/>
    </row>
    <row r="11856" spans="13:19" x14ac:dyDescent="0.25">
      <c r="M11856" s="8"/>
      <c r="N11856" s="124"/>
      <c r="O11856" s="124"/>
      <c r="P11856" s="124"/>
      <c r="Q11856" s="124"/>
      <c r="R11856" s="124"/>
      <c r="S11856" s="124"/>
    </row>
    <row r="11857" spans="13:19" x14ac:dyDescent="0.25">
      <c r="M11857" s="8"/>
      <c r="N11857" s="124"/>
      <c r="O11857" s="124"/>
      <c r="P11857" s="124"/>
      <c r="Q11857" s="124"/>
      <c r="R11857" s="124"/>
      <c r="S11857" s="124"/>
    </row>
    <row r="11858" spans="13:19" x14ac:dyDescent="0.25">
      <c r="M11858" s="8"/>
      <c r="N11858" s="124"/>
      <c r="O11858" s="124"/>
      <c r="P11858" s="124"/>
      <c r="Q11858" s="124"/>
      <c r="R11858" s="124"/>
      <c r="S11858" s="124"/>
    </row>
    <row r="11859" spans="13:19" x14ac:dyDescent="0.25">
      <c r="M11859" s="8"/>
      <c r="N11859" s="124"/>
      <c r="O11859" s="124"/>
      <c r="P11859" s="124"/>
      <c r="Q11859" s="124"/>
      <c r="R11859" s="124"/>
      <c r="S11859" s="124"/>
    </row>
    <row r="11860" spans="13:19" x14ac:dyDescent="0.25">
      <c r="M11860" s="8"/>
      <c r="N11860" s="124"/>
      <c r="O11860" s="124"/>
      <c r="P11860" s="124"/>
      <c r="Q11860" s="124"/>
      <c r="R11860" s="124"/>
      <c r="S11860" s="124"/>
    </row>
    <row r="11861" spans="13:19" x14ac:dyDescent="0.25">
      <c r="M11861" s="8"/>
      <c r="N11861" s="124"/>
      <c r="O11861" s="124"/>
      <c r="P11861" s="124"/>
      <c r="Q11861" s="124"/>
      <c r="R11861" s="124"/>
      <c r="S11861" s="124"/>
    </row>
    <row r="11862" spans="13:19" x14ac:dyDescent="0.25">
      <c r="M11862" s="8"/>
      <c r="N11862" s="124"/>
      <c r="O11862" s="124"/>
      <c r="P11862" s="124"/>
      <c r="Q11862" s="124"/>
      <c r="R11862" s="124"/>
      <c r="S11862" s="124"/>
    </row>
    <row r="11863" spans="13:19" x14ac:dyDescent="0.25">
      <c r="M11863" s="8"/>
      <c r="N11863" s="124"/>
      <c r="O11863" s="124"/>
      <c r="P11863" s="124"/>
      <c r="Q11863" s="124"/>
      <c r="R11863" s="124"/>
      <c r="S11863" s="124"/>
    </row>
    <row r="11864" spans="13:19" x14ac:dyDescent="0.25">
      <c r="M11864" s="8"/>
      <c r="N11864" s="124"/>
      <c r="O11864" s="124"/>
      <c r="P11864" s="124"/>
      <c r="Q11864" s="124"/>
      <c r="R11864" s="124"/>
      <c r="S11864" s="124"/>
    </row>
    <row r="11865" spans="13:19" x14ac:dyDescent="0.25">
      <c r="M11865" s="8"/>
      <c r="N11865" s="124"/>
      <c r="O11865" s="124"/>
      <c r="P11865" s="124"/>
      <c r="Q11865" s="124"/>
      <c r="R11865" s="124"/>
      <c r="S11865" s="124"/>
    </row>
    <row r="11866" spans="13:19" x14ac:dyDescent="0.25">
      <c r="M11866" s="8"/>
      <c r="N11866" s="124"/>
      <c r="O11866" s="124"/>
      <c r="P11866" s="124"/>
      <c r="Q11866" s="124"/>
      <c r="R11866" s="124"/>
      <c r="S11866" s="124"/>
    </row>
    <row r="11867" spans="13:19" x14ac:dyDescent="0.25">
      <c r="M11867" s="8"/>
      <c r="N11867" s="124"/>
      <c r="O11867" s="124"/>
      <c r="P11867" s="124"/>
      <c r="Q11867" s="124"/>
      <c r="R11867" s="124"/>
      <c r="S11867" s="124"/>
    </row>
    <row r="11868" spans="13:19" x14ac:dyDescent="0.25">
      <c r="M11868" s="8"/>
      <c r="N11868" s="124"/>
      <c r="O11868" s="124"/>
      <c r="P11868" s="124"/>
      <c r="Q11868" s="124"/>
      <c r="R11868" s="124"/>
      <c r="S11868" s="124"/>
    </row>
    <row r="11869" spans="13:19" x14ac:dyDescent="0.25">
      <c r="M11869" s="8"/>
      <c r="N11869" s="124"/>
      <c r="O11869" s="124"/>
      <c r="P11869" s="124"/>
      <c r="Q11869" s="124"/>
      <c r="R11869" s="124"/>
      <c r="S11869" s="124"/>
    </row>
    <row r="11870" spans="13:19" x14ac:dyDescent="0.25">
      <c r="M11870" s="8"/>
      <c r="N11870" s="124"/>
      <c r="O11870" s="124"/>
      <c r="P11870" s="124"/>
      <c r="Q11870" s="124"/>
      <c r="R11870" s="124"/>
      <c r="S11870" s="124"/>
    </row>
    <row r="11871" spans="13:19" x14ac:dyDescent="0.25">
      <c r="M11871" s="8"/>
      <c r="N11871" s="124"/>
      <c r="O11871" s="124"/>
      <c r="P11871" s="124"/>
      <c r="Q11871" s="124"/>
      <c r="R11871" s="124"/>
      <c r="S11871" s="124"/>
    </row>
    <row r="11872" spans="13:19" x14ac:dyDescent="0.25">
      <c r="M11872" s="8"/>
      <c r="N11872" s="124"/>
      <c r="O11872" s="124"/>
      <c r="P11872" s="124"/>
      <c r="Q11872" s="124"/>
      <c r="R11872" s="124"/>
      <c r="S11872" s="124"/>
    </row>
    <row r="11873" spans="13:19" x14ac:dyDescent="0.25">
      <c r="M11873" s="8"/>
      <c r="N11873" s="124"/>
      <c r="O11873" s="124"/>
      <c r="P11873" s="124"/>
      <c r="Q11873" s="124"/>
      <c r="R11873" s="124"/>
      <c r="S11873" s="124"/>
    </row>
    <row r="11874" spans="13:19" x14ac:dyDescent="0.25">
      <c r="M11874" s="8"/>
      <c r="N11874" s="124"/>
      <c r="O11874" s="124"/>
      <c r="P11874" s="124"/>
      <c r="Q11874" s="124"/>
      <c r="R11874" s="124"/>
      <c r="S11874" s="124"/>
    </row>
    <row r="11875" spans="13:19" x14ac:dyDescent="0.25">
      <c r="M11875" s="8"/>
      <c r="N11875" s="124"/>
      <c r="O11875" s="124"/>
      <c r="P11875" s="124"/>
      <c r="Q11875" s="124"/>
      <c r="R11875" s="124"/>
      <c r="S11875" s="124"/>
    </row>
    <row r="11876" spans="13:19" x14ac:dyDescent="0.25">
      <c r="M11876" s="8"/>
      <c r="N11876" s="124"/>
      <c r="O11876" s="124"/>
      <c r="P11876" s="124"/>
      <c r="Q11876" s="124"/>
      <c r="R11876" s="124"/>
      <c r="S11876" s="124"/>
    </row>
    <row r="11877" spans="13:19" x14ac:dyDescent="0.25">
      <c r="M11877" s="8"/>
      <c r="N11877" s="124"/>
      <c r="O11877" s="124"/>
      <c r="P11877" s="124"/>
      <c r="Q11877" s="124"/>
      <c r="R11877" s="124"/>
      <c r="S11877" s="124"/>
    </row>
    <row r="11878" spans="13:19" x14ac:dyDescent="0.25">
      <c r="M11878" s="8"/>
      <c r="N11878" s="124"/>
      <c r="O11878" s="124"/>
      <c r="P11878" s="124"/>
      <c r="Q11878" s="124"/>
      <c r="R11878" s="124"/>
      <c r="S11878" s="124"/>
    </row>
    <row r="11879" spans="13:19" x14ac:dyDescent="0.25">
      <c r="M11879" s="8"/>
      <c r="N11879" s="124"/>
      <c r="O11879" s="124"/>
      <c r="P11879" s="124"/>
      <c r="Q11879" s="124"/>
      <c r="R11879" s="124"/>
      <c r="S11879" s="124"/>
    </row>
    <row r="11880" spans="13:19" x14ac:dyDescent="0.25">
      <c r="M11880" s="8"/>
      <c r="N11880" s="124"/>
      <c r="O11880" s="124"/>
      <c r="P11880" s="124"/>
      <c r="Q11880" s="124"/>
      <c r="R11880" s="124"/>
      <c r="S11880" s="124"/>
    </row>
    <row r="11881" spans="13:19" x14ac:dyDescent="0.25">
      <c r="M11881" s="8"/>
      <c r="N11881" s="124"/>
      <c r="O11881" s="124"/>
      <c r="P11881" s="124"/>
      <c r="Q11881" s="124"/>
      <c r="R11881" s="124"/>
      <c r="S11881" s="124"/>
    </row>
    <row r="11882" spans="13:19" x14ac:dyDescent="0.25">
      <c r="M11882" s="8"/>
      <c r="N11882" s="124"/>
      <c r="O11882" s="124"/>
      <c r="P11882" s="124"/>
      <c r="Q11882" s="124"/>
      <c r="R11882" s="124"/>
      <c r="S11882" s="124"/>
    </row>
    <row r="11883" spans="13:19" x14ac:dyDescent="0.25">
      <c r="M11883" s="8"/>
      <c r="N11883" s="124"/>
      <c r="O11883" s="124"/>
      <c r="P11883" s="124"/>
      <c r="Q11883" s="124"/>
      <c r="R11883" s="124"/>
      <c r="S11883" s="124"/>
    </row>
    <row r="11884" spans="13:19" x14ac:dyDescent="0.25">
      <c r="M11884" s="8"/>
      <c r="N11884" s="124"/>
      <c r="O11884" s="124"/>
      <c r="P11884" s="124"/>
      <c r="Q11884" s="124"/>
      <c r="R11884" s="124"/>
      <c r="S11884" s="124"/>
    </row>
    <row r="11885" spans="13:19" x14ac:dyDescent="0.25">
      <c r="M11885" s="8"/>
      <c r="N11885" s="124"/>
      <c r="O11885" s="124"/>
      <c r="P11885" s="124"/>
      <c r="Q11885" s="124"/>
      <c r="R11885" s="124"/>
      <c r="S11885" s="124"/>
    </row>
    <row r="11886" spans="13:19" x14ac:dyDescent="0.25">
      <c r="M11886" s="8"/>
      <c r="N11886" s="124"/>
      <c r="O11886" s="124"/>
      <c r="P11886" s="124"/>
      <c r="Q11886" s="124"/>
      <c r="R11886" s="124"/>
      <c r="S11886" s="124"/>
    </row>
    <row r="11887" spans="13:19" x14ac:dyDescent="0.25">
      <c r="M11887" s="8"/>
      <c r="N11887" s="124"/>
      <c r="O11887" s="124"/>
      <c r="P11887" s="124"/>
      <c r="Q11887" s="124"/>
      <c r="R11887" s="124"/>
      <c r="S11887" s="124"/>
    </row>
    <row r="11888" spans="13:19" x14ac:dyDescent="0.25">
      <c r="M11888" s="8"/>
      <c r="N11888" s="124"/>
      <c r="O11888" s="124"/>
      <c r="P11888" s="124"/>
      <c r="Q11888" s="124"/>
      <c r="R11888" s="124"/>
      <c r="S11888" s="124"/>
    </row>
    <row r="11889" spans="13:19" x14ac:dyDescent="0.25">
      <c r="M11889" s="8"/>
      <c r="N11889" s="124"/>
      <c r="O11889" s="124"/>
      <c r="P11889" s="124"/>
      <c r="Q11889" s="124"/>
      <c r="R11889" s="124"/>
      <c r="S11889" s="124"/>
    </row>
    <row r="11890" spans="13:19" x14ac:dyDescent="0.25">
      <c r="M11890" s="8"/>
      <c r="N11890" s="124"/>
      <c r="O11890" s="124"/>
      <c r="P11890" s="124"/>
      <c r="Q11890" s="124"/>
      <c r="R11890" s="124"/>
      <c r="S11890" s="124"/>
    </row>
    <row r="11891" spans="13:19" x14ac:dyDescent="0.25">
      <c r="M11891" s="8"/>
      <c r="N11891" s="124"/>
      <c r="O11891" s="124"/>
      <c r="P11891" s="124"/>
      <c r="Q11891" s="124"/>
      <c r="R11891" s="124"/>
      <c r="S11891" s="124"/>
    </row>
    <row r="11892" spans="13:19" x14ac:dyDescent="0.25">
      <c r="M11892" s="8"/>
      <c r="N11892" s="124"/>
      <c r="O11892" s="124"/>
      <c r="P11892" s="124"/>
      <c r="Q11892" s="124"/>
      <c r="R11892" s="124"/>
      <c r="S11892" s="124"/>
    </row>
    <row r="11893" spans="13:19" x14ac:dyDescent="0.25">
      <c r="M11893" s="8"/>
      <c r="N11893" s="124"/>
      <c r="O11893" s="124"/>
      <c r="P11893" s="124"/>
      <c r="Q11893" s="124"/>
      <c r="R11893" s="124"/>
      <c r="S11893" s="124"/>
    </row>
    <row r="11894" spans="13:19" x14ac:dyDescent="0.25">
      <c r="M11894" s="8"/>
      <c r="N11894" s="124"/>
      <c r="O11894" s="124"/>
      <c r="P11894" s="124"/>
      <c r="Q11894" s="124"/>
      <c r="R11894" s="124"/>
      <c r="S11894" s="124"/>
    </row>
    <row r="11895" spans="13:19" x14ac:dyDescent="0.25">
      <c r="M11895" s="8"/>
      <c r="N11895" s="124"/>
      <c r="O11895" s="124"/>
      <c r="P11895" s="124"/>
      <c r="Q11895" s="124"/>
      <c r="R11895" s="124"/>
      <c r="S11895" s="124"/>
    </row>
    <row r="11896" spans="13:19" x14ac:dyDescent="0.25">
      <c r="M11896" s="8"/>
      <c r="N11896" s="124"/>
      <c r="O11896" s="124"/>
      <c r="P11896" s="124"/>
      <c r="Q11896" s="124"/>
      <c r="R11896" s="124"/>
      <c r="S11896" s="124"/>
    </row>
    <row r="11897" spans="13:19" x14ac:dyDescent="0.25">
      <c r="M11897" s="8"/>
      <c r="N11897" s="124"/>
      <c r="O11897" s="124"/>
      <c r="P11897" s="124"/>
      <c r="Q11897" s="124"/>
      <c r="R11897" s="124"/>
      <c r="S11897" s="124"/>
    </row>
    <row r="11898" spans="13:19" x14ac:dyDescent="0.25">
      <c r="M11898" s="8"/>
      <c r="N11898" s="124"/>
      <c r="O11898" s="124"/>
      <c r="P11898" s="124"/>
      <c r="Q11898" s="124"/>
      <c r="R11898" s="124"/>
      <c r="S11898" s="124"/>
    </row>
    <row r="11899" spans="13:19" x14ac:dyDescent="0.25">
      <c r="M11899" s="8"/>
      <c r="N11899" s="124"/>
      <c r="O11899" s="124"/>
      <c r="P11899" s="124"/>
      <c r="Q11899" s="124"/>
      <c r="R11899" s="124"/>
      <c r="S11899" s="124"/>
    </row>
    <row r="11900" spans="13:19" x14ac:dyDescent="0.25">
      <c r="M11900" s="8"/>
      <c r="N11900" s="124"/>
      <c r="O11900" s="124"/>
      <c r="P11900" s="124"/>
      <c r="Q11900" s="124"/>
      <c r="R11900" s="124"/>
      <c r="S11900" s="124"/>
    </row>
    <row r="11901" spans="13:19" x14ac:dyDescent="0.25">
      <c r="M11901" s="8"/>
      <c r="N11901" s="124"/>
      <c r="O11901" s="124"/>
      <c r="P11901" s="124"/>
      <c r="Q11901" s="124"/>
      <c r="R11901" s="124"/>
      <c r="S11901" s="124"/>
    </row>
    <row r="11902" spans="13:19" x14ac:dyDescent="0.25">
      <c r="M11902" s="8"/>
      <c r="N11902" s="124"/>
      <c r="O11902" s="124"/>
      <c r="P11902" s="124"/>
      <c r="Q11902" s="124"/>
      <c r="R11902" s="124"/>
      <c r="S11902" s="124"/>
    </row>
    <row r="11903" spans="13:19" x14ac:dyDescent="0.25">
      <c r="M11903" s="8"/>
      <c r="N11903" s="124"/>
      <c r="O11903" s="124"/>
      <c r="P11903" s="124"/>
      <c r="Q11903" s="124"/>
      <c r="R11903" s="124"/>
      <c r="S11903" s="124"/>
    </row>
    <row r="11904" spans="13:19" x14ac:dyDescent="0.25">
      <c r="M11904" s="8"/>
      <c r="N11904" s="124"/>
      <c r="O11904" s="124"/>
      <c r="P11904" s="124"/>
      <c r="Q11904" s="124"/>
      <c r="R11904" s="124"/>
      <c r="S11904" s="124"/>
    </row>
    <row r="11905" spans="13:19" x14ac:dyDescent="0.25">
      <c r="M11905" s="8"/>
      <c r="N11905" s="124"/>
      <c r="O11905" s="124"/>
      <c r="P11905" s="124"/>
      <c r="Q11905" s="124"/>
      <c r="R11905" s="124"/>
      <c r="S11905" s="124"/>
    </row>
    <row r="11906" spans="13:19" x14ac:dyDescent="0.25">
      <c r="M11906" s="8"/>
      <c r="N11906" s="124"/>
      <c r="O11906" s="124"/>
      <c r="P11906" s="124"/>
      <c r="Q11906" s="124"/>
      <c r="R11906" s="124"/>
      <c r="S11906" s="124"/>
    </row>
    <row r="11907" spans="13:19" x14ac:dyDescent="0.25">
      <c r="M11907" s="8"/>
      <c r="N11907" s="124"/>
      <c r="O11907" s="124"/>
      <c r="P11907" s="124"/>
      <c r="Q11907" s="124"/>
      <c r="R11907" s="124"/>
      <c r="S11907" s="124"/>
    </row>
    <row r="11908" spans="13:19" x14ac:dyDescent="0.25">
      <c r="M11908" s="8"/>
      <c r="N11908" s="124"/>
      <c r="O11908" s="124"/>
      <c r="P11908" s="124"/>
      <c r="Q11908" s="124"/>
      <c r="R11908" s="124"/>
      <c r="S11908" s="124"/>
    </row>
    <row r="11909" spans="13:19" x14ac:dyDescent="0.25">
      <c r="M11909" s="8"/>
      <c r="N11909" s="124"/>
      <c r="O11909" s="124"/>
      <c r="P11909" s="124"/>
      <c r="Q11909" s="124"/>
      <c r="R11909" s="124"/>
      <c r="S11909" s="124"/>
    </row>
    <row r="11910" spans="13:19" x14ac:dyDescent="0.25">
      <c r="M11910" s="8"/>
      <c r="N11910" s="124"/>
      <c r="O11910" s="124"/>
      <c r="P11910" s="124"/>
      <c r="Q11910" s="124"/>
      <c r="R11910" s="124"/>
      <c r="S11910" s="124"/>
    </row>
    <row r="11911" spans="13:19" x14ac:dyDescent="0.25">
      <c r="M11911" s="8"/>
      <c r="N11911" s="124"/>
      <c r="O11911" s="124"/>
      <c r="P11911" s="124"/>
      <c r="Q11911" s="124"/>
      <c r="R11911" s="124"/>
      <c r="S11911" s="124"/>
    </row>
    <row r="11912" spans="13:19" x14ac:dyDescent="0.25">
      <c r="M11912" s="8"/>
      <c r="N11912" s="124"/>
      <c r="O11912" s="124"/>
      <c r="P11912" s="124"/>
      <c r="Q11912" s="124"/>
      <c r="R11912" s="124"/>
      <c r="S11912" s="124"/>
    </row>
    <row r="11913" spans="13:19" x14ac:dyDescent="0.25">
      <c r="M11913" s="8"/>
      <c r="N11913" s="124"/>
      <c r="O11913" s="124"/>
      <c r="P11913" s="124"/>
      <c r="Q11913" s="124"/>
      <c r="R11913" s="124"/>
      <c r="S11913" s="124"/>
    </row>
    <row r="11914" spans="13:19" x14ac:dyDescent="0.25">
      <c r="M11914" s="8"/>
      <c r="N11914" s="124"/>
      <c r="O11914" s="124"/>
      <c r="P11914" s="124"/>
      <c r="Q11914" s="124"/>
      <c r="R11914" s="124"/>
      <c r="S11914" s="124"/>
    </row>
    <row r="11915" spans="13:19" x14ac:dyDescent="0.25">
      <c r="M11915" s="8"/>
      <c r="N11915" s="124"/>
      <c r="O11915" s="124"/>
      <c r="P11915" s="124"/>
      <c r="Q11915" s="124"/>
      <c r="R11915" s="124"/>
      <c r="S11915" s="124"/>
    </row>
    <row r="11916" spans="13:19" x14ac:dyDescent="0.25">
      <c r="M11916" s="8"/>
      <c r="N11916" s="124"/>
      <c r="O11916" s="124"/>
      <c r="P11916" s="124"/>
      <c r="Q11916" s="124"/>
      <c r="R11916" s="124"/>
      <c r="S11916" s="124"/>
    </row>
    <row r="11917" spans="13:19" x14ac:dyDescent="0.25">
      <c r="M11917" s="8"/>
      <c r="N11917" s="124"/>
      <c r="O11917" s="124"/>
      <c r="P11917" s="124"/>
      <c r="Q11917" s="124"/>
      <c r="R11917" s="124"/>
      <c r="S11917" s="124"/>
    </row>
    <row r="11918" spans="13:19" x14ac:dyDescent="0.25">
      <c r="M11918" s="8"/>
      <c r="N11918" s="124"/>
      <c r="O11918" s="124"/>
      <c r="P11918" s="124"/>
      <c r="Q11918" s="124"/>
      <c r="R11918" s="124"/>
      <c r="S11918" s="124"/>
    </row>
    <row r="11919" spans="13:19" x14ac:dyDescent="0.25">
      <c r="M11919" s="8"/>
      <c r="N11919" s="124"/>
      <c r="O11919" s="124"/>
      <c r="P11919" s="124"/>
      <c r="Q11919" s="124"/>
      <c r="R11919" s="124"/>
      <c r="S11919" s="124"/>
    </row>
    <row r="11920" spans="13:19" x14ac:dyDescent="0.25">
      <c r="M11920" s="8"/>
      <c r="N11920" s="124"/>
      <c r="O11920" s="124"/>
      <c r="P11920" s="124"/>
      <c r="Q11920" s="124"/>
      <c r="R11920" s="124"/>
      <c r="S11920" s="124"/>
    </row>
    <row r="11921" spans="13:19" x14ac:dyDescent="0.25">
      <c r="M11921" s="8"/>
      <c r="N11921" s="124"/>
      <c r="O11921" s="124"/>
      <c r="P11921" s="124"/>
      <c r="Q11921" s="124"/>
      <c r="R11921" s="124"/>
      <c r="S11921" s="124"/>
    </row>
    <row r="11922" spans="13:19" x14ac:dyDescent="0.25">
      <c r="M11922" s="8"/>
      <c r="N11922" s="124"/>
      <c r="O11922" s="124"/>
      <c r="P11922" s="124"/>
      <c r="Q11922" s="124"/>
      <c r="R11922" s="124"/>
      <c r="S11922" s="124"/>
    </row>
    <row r="11923" spans="13:19" x14ac:dyDescent="0.25">
      <c r="M11923" s="8"/>
      <c r="N11923" s="124"/>
      <c r="O11923" s="124"/>
      <c r="P11923" s="124"/>
      <c r="Q11923" s="124"/>
      <c r="R11923" s="124"/>
      <c r="S11923" s="124"/>
    </row>
    <row r="11924" spans="13:19" x14ac:dyDescent="0.25">
      <c r="M11924" s="8"/>
      <c r="N11924" s="124"/>
      <c r="O11924" s="124"/>
      <c r="P11924" s="124"/>
      <c r="Q11924" s="124"/>
      <c r="R11924" s="124"/>
      <c r="S11924" s="124"/>
    </row>
    <row r="11925" spans="13:19" x14ac:dyDescent="0.25">
      <c r="M11925" s="8"/>
      <c r="N11925" s="124"/>
      <c r="O11925" s="124"/>
      <c r="P11925" s="124"/>
      <c r="Q11925" s="124"/>
      <c r="R11925" s="124"/>
      <c r="S11925" s="124"/>
    </row>
    <row r="11926" spans="13:19" x14ac:dyDescent="0.25">
      <c r="M11926" s="8"/>
      <c r="N11926" s="124"/>
      <c r="O11926" s="124"/>
      <c r="P11926" s="124"/>
      <c r="Q11926" s="124"/>
      <c r="R11926" s="124"/>
      <c r="S11926" s="124"/>
    </row>
    <row r="11927" spans="13:19" x14ac:dyDescent="0.25">
      <c r="M11927" s="8"/>
      <c r="N11927" s="124"/>
      <c r="O11927" s="124"/>
      <c r="P11927" s="124"/>
      <c r="Q11927" s="124"/>
      <c r="R11927" s="124"/>
      <c r="S11927" s="124"/>
    </row>
    <row r="11928" spans="13:19" x14ac:dyDescent="0.25">
      <c r="M11928" s="8"/>
      <c r="N11928" s="124"/>
      <c r="O11928" s="124"/>
      <c r="P11928" s="124"/>
      <c r="Q11928" s="124"/>
      <c r="R11928" s="124"/>
      <c r="S11928" s="124"/>
    </row>
    <row r="11929" spans="13:19" x14ac:dyDescent="0.25">
      <c r="M11929" s="8"/>
      <c r="N11929" s="124"/>
      <c r="O11929" s="124"/>
      <c r="P11929" s="124"/>
      <c r="Q11929" s="124"/>
      <c r="R11929" s="124"/>
      <c r="S11929" s="124"/>
    </row>
    <row r="11930" spans="13:19" x14ac:dyDescent="0.25">
      <c r="M11930" s="8"/>
      <c r="N11930" s="124"/>
      <c r="O11930" s="124"/>
      <c r="P11930" s="124"/>
      <c r="Q11930" s="124"/>
      <c r="R11930" s="124"/>
      <c r="S11930" s="124"/>
    </row>
    <row r="11931" spans="13:19" x14ac:dyDescent="0.25">
      <c r="M11931" s="8"/>
      <c r="N11931" s="124"/>
      <c r="O11931" s="124"/>
      <c r="P11931" s="124"/>
      <c r="Q11931" s="124"/>
      <c r="R11931" s="124"/>
      <c r="S11931" s="124"/>
    </row>
    <row r="11932" spans="13:19" x14ac:dyDescent="0.25">
      <c r="M11932" s="8"/>
      <c r="N11932" s="124"/>
      <c r="O11932" s="124"/>
      <c r="P11932" s="124"/>
      <c r="Q11932" s="124"/>
      <c r="R11932" s="124"/>
      <c r="S11932" s="124"/>
    </row>
    <row r="11933" spans="13:19" x14ac:dyDescent="0.25">
      <c r="M11933" s="8"/>
      <c r="N11933" s="124"/>
      <c r="O11933" s="124"/>
      <c r="P11933" s="124"/>
      <c r="Q11933" s="124"/>
      <c r="R11933" s="124"/>
      <c r="S11933" s="124"/>
    </row>
    <row r="11934" spans="13:19" x14ac:dyDescent="0.25">
      <c r="M11934" s="8"/>
      <c r="N11934" s="124"/>
      <c r="O11934" s="124"/>
      <c r="P11934" s="124"/>
      <c r="Q11934" s="124"/>
      <c r="R11934" s="124"/>
      <c r="S11934" s="124"/>
    </row>
    <row r="11935" spans="13:19" x14ac:dyDescent="0.25">
      <c r="M11935" s="8"/>
      <c r="N11935" s="124"/>
      <c r="O11935" s="124"/>
      <c r="P11935" s="124"/>
      <c r="Q11935" s="124"/>
      <c r="R11935" s="124"/>
      <c r="S11935" s="124"/>
    </row>
    <row r="11936" spans="13:19" x14ac:dyDescent="0.25">
      <c r="M11936" s="8"/>
      <c r="N11936" s="124"/>
      <c r="O11936" s="124"/>
      <c r="P11936" s="124"/>
      <c r="Q11936" s="124"/>
      <c r="R11936" s="124"/>
      <c r="S11936" s="124"/>
    </row>
    <row r="11937" spans="13:19" x14ac:dyDescent="0.25">
      <c r="M11937" s="8"/>
      <c r="N11937" s="124"/>
      <c r="O11937" s="124"/>
      <c r="P11937" s="124"/>
      <c r="Q11937" s="124"/>
      <c r="R11937" s="124"/>
      <c r="S11937" s="124"/>
    </row>
    <row r="11938" spans="13:19" x14ac:dyDescent="0.25">
      <c r="M11938" s="8"/>
      <c r="N11938" s="124"/>
      <c r="O11938" s="124"/>
      <c r="P11938" s="124"/>
      <c r="Q11938" s="124"/>
      <c r="R11938" s="124"/>
      <c r="S11938" s="124"/>
    </row>
    <row r="11939" spans="13:19" x14ac:dyDescent="0.25">
      <c r="M11939" s="8"/>
      <c r="N11939" s="124"/>
      <c r="O11939" s="124"/>
      <c r="P11939" s="124"/>
      <c r="Q11939" s="124"/>
      <c r="R11939" s="124"/>
      <c r="S11939" s="124"/>
    </row>
    <row r="11940" spans="13:19" x14ac:dyDescent="0.25">
      <c r="M11940" s="8"/>
      <c r="N11940" s="124"/>
      <c r="O11940" s="124"/>
      <c r="P11940" s="124"/>
      <c r="Q11940" s="124"/>
      <c r="R11940" s="124"/>
      <c r="S11940" s="124"/>
    </row>
    <row r="11941" spans="13:19" x14ac:dyDescent="0.25">
      <c r="M11941" s="8"/>
      <c r="N11941" s="124"/>
      <c r="O11941" s="124"/>
      <c r="P11941" s="124"/>
      <c r="Q11941" s="124"/>
      <c r="R11941" s="124"/>
      <c r="S11941" s="124"/>
    </row>
    <row r="11942" spans="13:19" x14ac:dyDescent="0.25">
      <c r="M11942" s="8"/>
      <c r="N11942" s="124"/>
      <c r="O11942" s="124"/>
      <c r="P11942" s="124"/>
      <c r="Q11942" s="124"/>
      <c r="R11942" s="124"/>
      <c r="S11942" s="124"/>
    </row>
    <row r="11943" spans="13:19" x14ac:dyDescent="0.25">
      <c r="M11943" s="8"/>
      <c r="N11943" s="124"/>
      <c r="O11943" s="124"/>
      <c r="P11943" s="124"/>
      <c r="Q11943" s="124"/>
      <c r="R11943" s="124"/>
      <c r="S11943" s="124"/>
    </row>
    <row r="11944" spans="13:19" x14ac:dyDescent="0.25">
      <c r="M11944" s="8"/>
      <c r="N11944" s="124"/>
      <c r="O11944" s="124"/>
      <c r="P11944" s="124"/>
      <c r="Q11944" s="124"/>
      <c r="R11944" s="124"/>
      <c r="S11944" s="124"/>
    </row>
    <row r="11945" spans="13:19" x14ac:dyDescent="0.25">
      <c r="M11945" s="8"/>
      <c r="N11945" s="124"/>
      <c r="O11945" s="124"/>
      <c r="P11945" s="124"/>
      <c r="Q11945" s="124"/>
      <c r="R11945" s="124"/>
      <c r="S11945" s="124"/>
    </row>
    <row r="11946" spans="13:19" x14ac:dyDescent="0.25">
      <c r="M11946" s="8"/>
      <c r="N11946" s="124"/>
      <c r="O11946" s="124"/>
      <c r="P11946" s="124"/>
      <c r="Q11946" s="124"/>
      <c r="R11946" s="124"/>
      <c r="S11946" s="124"/>
    </row>
    <row r="11947" spans="13:19" x14ac:dyDescent="0.25">
      <c r="M11947" s="8"/>
      <c r="N11947" s="124"/>
      <c r="O11947" s="124"/>
      <c r="P11947" s="124"/>
      <c r="Q11947" s="124"/>
      <c r="R11947" s="124"/>
      <c r="S11947" s="124"/>
    </row>
    <row r="11948" spans="13:19" x14ac:dyDescent="0.25">
      <c r="M11948" s="8"/>
      <c r="N11948" s="124"/>
      <c r="O11948" s="124"/>
      <c r="P11948" s="124"/>
      <c r="Q11948" s="124"/>
      <c r="R11948" s="124"/>
      <c r="S11948" s="124"/>
    </row>
    <row r="11949" spans="13:19" x14ac:dyDescent="0.25">
      <c r="M11949" s="8"/>
      <c r="N11949" s="124"/>
      <c r="O11949" s="124"/>
      <c r="P11949" s="124"/>
      <c r="Q11949" s="124"/>
      <c r="R11949" s="124"/>
      <c r="S11949" s="124"/>
    </row>
    <row r="11950" spans="13:19" x14ac:dyDescent="0.25">
      <c r="M11950" s="8"/>
      <c r="N11950" s="124"/>
      <c r="O11950" s="124"/>
      <c r="P11950" s="124"/>
      <c r="Q11950" s="124"/>
      <c r="R11950" s="124"/>
      <c r="S11950" s="124"/>
    </row>
    <row r="11951" spans="13:19" x14ac:dyDescent="0.25">
      <c r="M11951" s="8"/>
      <c r="N11951" s="124"/>
      <c r="O11951" s="124"/>
      <c r="P11951" s="124"/>
      <c r="Q11951" s="124"/>
      <c r="R11951" s="124"/>
      <c r="S11951" s="124"/>
    </row>
    <row r="11952" spans="13:19" x14ac:dyDescent="0.25">
      <c r="M11952" s="8"/>
      <c r="N11952" s="124"/>
      <c r="O11952" s="124"/>
      <c r="P11952" s="124"/>
      <c r="Q11952" s="124"/>
      <c r="R11952" s="124"/>
      <c r="S11952" s="124"/>
    </row>
    <row r="11953" spans="13:19" x14ac:dyDescent="0.25">
      <c r="M11953" s="8"/>
      <c r="N11953" s="124"/>
      <c r="O11953" s="124"/>
      <c r="P11953" s="124"/>
      <c r="Q11953" s="124"/>
      <c r="R11953" s="124"/>
      <c r="S11953" s="124"/>
    </row>
    <row r="11954" spans="13:19" x14ac:dyDescent="0.25">
      <c r="M11954" s="8"/>
      <c r="N11954" s="124"/>
      <c r="O11954" s="124"/>
      <c r="P11954" s="124"/>
      <c r="Q11954" s="124"/>
      <c r="R11954" s="124"/>
      <c r="S11954" s="124"/>
    </row>
    <row r="11955" spans="13:19" x14ac:dyDescent="0.25">
      <c r="M11955" s="8"/>
      <c r="N11955" s="124"/>
      <c r="O11955" s="124"/>
      <c r="P11955" s="124"/>
      <c r="Q11955" s="124"/>
      <c r="R11955" s="124"/>
      <c r="S11955" s="124"/>
    </row>
    <row r="11956" spans="13:19" x14ac:dyDescent="0.25">
      <c r="M11956" s="8"/>
      <c r="N11956" s="124"/>
      <c r="O11956" s="124"/>
      <c r="P11956" s="124"/>
      <c r="Q11956" s="124"/>
      <c r="R11956" s="124"/>
      <c r="S11956" s="124"/>
    </row>
    <row r="11957" spans="13:19" x14ac:dyDescent="0.25">
      <c r="M11957" s="8"/>
      <c r="N11957" s="124"/>
      <c r="O11957" s="124"/>
      <c r="P11957" s="124"/>
      <c r="Q11957" s="124"/>
      <c r="R11957" s="124"/>
      <c r="S11957" s="124"/>
    </row>
    <row r="11958" spans="13:19" x14ac:dyDescent="0.25">
      <c r="M11958" s="8"/>
      <c r="N11958" s="124"/>
      <c r="O11958" s="124"/>
      <c r="P11958" s="124"/>
      <c r="Q11958" s="124"/>
      <c r="R11958" s="124"/>
      <c r="S11958" s="124"/>
    </row>
    <row r="11959" spans="13:19" x14ac:dyDescent="0.25">
      <c r="M11959" s="8"/>
      <c r="N11959" s="124"/>
      <c r="O11959" s="124"/>
      <c r="P11959" s="124"/>
      <c r="Q11959" s="124"/>
      <c r="R11959" s="124"/>
      <c r="S11959" s="124"/>
    </row>
    <row r="11960" spans="13:19" x14ac:dyDescent="0.25">
      <c r="M11960" s="8"/>
      <c r="N11960" s="124"/>
      <c r="O11960" s="124"/>
      <c r="P11960" s="124"/>
      <c r="Q11960" s="124"/>
      <c r="R11960" s="124"/>
      <c r="S11960" s="124"/>
    </row>
    <row r="11961" spans="13:19" x14ac:dyDescent="0.25">
      <c r="M11961" s="8"/>
      <c r="N11961" s="124"/>
      <c r="O11961" s="124"/>
      <c r="P11961" s="124"/>
      <c r="Q11961" s="124"/>
      <c r="R11961" s="124"/>
      <c r="S11961" s="124"/>
    </row>
    <row r="11962" spans="13:19" x14ac:dyDescent="0.25">
      <c r="M11962" s="8"/>
      <c r="N11962" s="124"/>
      <c r="O11962" s="124"/>
      <c r="P11962" s="124"/>
      <c r="Q11962" s="124"/>
      <c r="R11962" s="124"/>
      <c r="S11962" s="124"/>
    </row>
    <row r="11963" spans="13:19" x14ac:dyDescent="0.25">
      <c r="M11963" s="8"/>
      <c r="N11963" s="124"/>
      <c r="O11963" s="124"/>
      <c r="P11963" s="124"/>
      <c r="Q11963" s="124"/>
      <c r="R11963" s="124"/>
      <c r="S11963" s="124"/>
    </row>
    <row r="11964" spans="13:19" x14ac:dyDescent="0.25">
      <c r="M11964" s="8"/>
      <c r="N11964" s="124"/>
      <c r="O11964" s="124"/>
      <c r="P11964" s="124"/>
      <c r="Q11964" s="124"/>
      <c r="R11964" s="124"/>
      <c r="S11964" s="124"/>
    </row>
    <row r="11965" spans="13:19" x14ac:dyDescent="0.25">
      <c r="M11965" s="8"/>
      <c r="N11965" s="124"/>
      <c r="O11965" s="124"/>
      <c r="P11965" s="124"/>
      <c r="Q11965" s="124"/>
      <c r="R11965" s="124"/>
      <c r="S11965" s="124"/>
    </row>
    <row r="11966" spans="13:19" x14ac:dyDescent="0.25">
      <c r="M11966" s="8"/>
      <c r="N11966" s="124"/>
      <c r="O11966" s="124"/>
      <c r="P11966" s="124"/>
      <c r="Q11966" s="124"/>
      <c r="R11966" s="124"/>
      <c r="S11966" s="124"/>
    </row>
    <row r="11967" spans="13:19" x14ac:dyDescent="0.25">
      <c r="M11967" s="8"/>
      <c r="N11967" s="124"/>
      <c r="O11967" s="124"/>
      <c r="P11967" s="124"/>
      <c r="Q11967" s="124"/>
      <c r="R11967" s="124"/>
      <c r="S11967" s="124"/>
    </row>
    <row r="11968" spans="13:19" x14ac:dyDescent="0.25">
      <c r="M11968" s="8"/>
      <c r="N11968" s="124"/>
      <c r="O11968" s="124"/>
      <c r="P11968" s="124"/>
      <c r="Q11968" s="124"/>
      <c r="R11968" s="124"/>
      <c r="S11968" s="124"/>
    </row>
    <row r="11969" spans="13:19" x14ac:dyDescent="0.25">
      <c r="M11969" s="8"/>
      <c r="N11969" s="124"/>
      <c r="O11969" s="124"/>
      <c r="P11969" s="124"/>
      <c r="Q11969" s="124"/>
      <c r="R11969" s="124"/>
      <c r="S11969" s="124"/>
    </row>
    <row r="11970" spans="13:19" x14ac:dyDescent="0.25">
      <c r="M11970" s="8"/>
      <c r="N11970" s="124"/>
      <c r="O11970" s="124"/>
      <c r="P11970" s="124"/>
      <c r="Q11970" s="124"/>
      <c r="R11970" s="124"/>
      <c r="S11970" s="124"/>
    </row>
    <row r="11971" spans="13:19" x14ac:dyDescent="0.25">
      <c r="M11971" s="8"/>
      <c r="N11971" s="124"/>
      <c r="O11971" s="124"/>
      <c r="P11971" s="124"/>
      <c r="Q11971" s="124"/>
      <c r="R11971" s="124"/>
      <c r="S11971" s="124"/>
    </row>
    <row r="11972" spans="13:19" x14ac:dyDescent="0.25">
      <c r="M11972" s="8"/>
      <c r="N11972" s="124"/>
      <c r="O11972" s="124"/>
      <c r="P11972" s="124"/>
      <c r="Q11972" s="124"/>
      <c r="R11972" s="124"/>
      <c r="S11972" s="124"/>
    </row>
    <row r="11973" spans="13:19" x14ac:dyDescent="0.25">
      <c r="M11973" s="8"/>
      <c r="N11973" s="124"/>
      <c r="O11973" s="124"/>
      <c r="P11973" s="124"/>
      <c r="Q11973" s="124"/>
      <c r="R11973" s="124"/>
      <c r="S11973" s="124"/>
    </row>
    <row r="11974" spans="13:19" x14ac:dyDescent="0.25">
      <c r="M11974" s="8"/>
      <c r="N11974" s="124"/>
      <c r="O11974" s="124"/>
      <c r="P11974" s="124"/>
      <c r="Q11974" s="124"/>
      <c r="R11974" s="124"/>
      <c r="S11974" s="124"/>
    </row>
    <row r="11975" spans="13:19" x14ac:dyDescent="0.25">
      <c r="M11975" s="8"/>
      <c r="N11975" s="124"/>
      <c r="O11975" s="124"/>
      <c r="P11975" s="124"/>
      <c r="Q11975" s="124"/>
      <c r="R11975" s="124"/>
      <c r="S11975" s="124"/>
    </row>
    <row r="11976" spans="13:19" x14ac:dyDescent="0.25">
      <c r="M11976" s="8"/>
      <c r="N11976" s="124"/>
      <c r="O11976" s="124"/>
      <c r="P11976" s="124"/>
      <c r="Q11976" s="124"/>
      <c r="R11976" s="124"/>
      <c r="S11976" s="124"/>
    </row>
    <row r="11977" spans="13:19" x14ac:dyDescent="0.25">
      <c r="M11977" s="8"/>
      <c r="N11977" s="124"/>
      <c r="O11977" s="124"/>
      <c r="P11977" s="124"/>
      <c r="Q11977" s="124"/>
      <c r="R11977" s="124"/>
      <c r="S11977" s="124"/>
    </row>
    <row r="11978" spans="13:19" x14ac:dyDescent="0.25">
      <c r="M11978" s="8"/>
      <c r="N11978" s="124"/>
      <c r="O11978" s="124"/>
      <c r="P11978" s="124"/>
      <c r="Q11978" s="124"/>
      <c r="R11978" s="124"/>
      <c r="S11978" s="124"/>
    </row>
    <row r="11979" spans="13:19" x14ac:dyDescent="0.25">
      <c r="M11979" s="8"/>
      <c r="N11979" s="124"/>
      <c r="O11979" s="124"/>
      <c r="P11979" s="124"/>
      <c r="Q11979" s="124"/>
      <c r="R11979" s="124"/>
      <c r="S11979" s="124"/>
    </row>
    <row r="11980" spans="13:19" x14ac:dyDescent="0.25">
      <c r="M11980" s="8"/>
      <c r="N11980" s="124"/>
      <c r="O11980" s="124"/>
      <c r="P11980" s="124"/>
      <c r="Q11980" s="124"/>
      <c r="R11980" s="124"/>
      <c r="S11980" s="124"/>
    </row>
    <row r="11981" spans="13:19" x14ac:dyDescent="0.25">
      <c r="M11981" s="8"/>
      <c r="N11981" s="124"/>
      <c r="O11981" s="124"/>
      <c r="P11981" s="124"/>
      <c r="Q11981" s="124"/>
      <c r="R11981" s="124"/>
      <c r="S11981" s="124"/>
    </row>
    <row r="11982" spans="13:19" x14ac:dyDescent="0.25">
      <c r="M11982" s="8"/>
      <c r="N11982" s="124"/>
      <c r="O11982" s="124"/>
      <c r="P11982" s="124"/>
      <c r="Q11982" s="124"/>
      <c r="R11982" s="124"/>
      <c r="S11982" s="124"/>
    </row>
    <row r="11983" spans="13:19" x14ac:dyDescent="0.25">
      <c r="M11983" s="8"/>
      <c r="N11983" s="124"/>
      <c r="O11983" s="124"/>
      <c r="P11983" s="124"/>
      <c r="Q11983" s="124"/>
      <c r="R11983" s="124"/>
      <c r="S11983" s="124"/>
    </row>
    <row r="11984" spans="13:19" x14ac:dyDescent="0.25">
      <c r="M11984" s="8"/>
      <c r="N11984" s="124"/>
      <c r="O11984" s="124"/>
      <c r="P11984" s="124"/>
      <c r="Q11984" s="124"/>
      <c r="R11984" s="124"/>
      <c r="S11984" s="124"/>
    </row>
    <row r="11985" spans="13:19" x14ac:dyDescent="0.25">
      <c r="M11985" s="8"/>
      <c r="N11985" s="124"/>
      <c r="O11985" s="124"/>
      <c r="P11985" s="124"/>
      <c r="Q11985" s="124"/>
      <c r="R11985" s="124"/>
      <c r="S11985" s="124"/>
    </row>
    <row r="11986" spans="13:19" x14ac:dyDescent="0.25">
      <c r="M11986" s="8"/>
      <c r="N11986" s="124"/>
      <c r="O11986" s="124"/>
      <c r="P11986" s="124"/>
      <c r="Q11986" s="124"/>
      <c r="R11986" s="124"/>
      <c r="S11986" s="124"/>
    </row>
    <row r="11987" spans="13:19" x14ac:dyDescent="0.25">
      <c r="M11987" s="8"/>
      <c r="N11987" s="124"/>
      <c r="O11987" s="124"/>
      <c r="P11987" s="124"/>
      <c r="Q11987" s="124"/>
      <c r="R11987" s="124"/>
      <c r="S11987" s="124"/>
    </row>
    <row r="11988" spans="13:19" x14ac:dyDescent="0.25">
      <c r="M11988" s="8"/>
      <c r="N11988" s="124"/>
      <c r="O11988" s="124"/>
      <c r="P11988" s="124"/>
      <c r="Q11988" s="124"/>
      <c r="R11988" s="124"/>
      <c r="S11988" s="124"/>
    </row>
    <row r="11989" spans="13:19" x14ac:dyDescent="0.25">
      <c r="M11989" s="8"/>
      <c r="N11989" s="124"/>
      <c r="O11989" s="124"/>
      <c r="P11989" s="124"/>
      <c r="Q11989" s="124"/>
      <c r="R11989" s="124"/>
      <c r="S11989" s="124"/>
    </row>
    <row r="11990" spans="13:19" x14ac:dyDescent="0.25">
      <c r="M11990" s="8"/>
      <c r="N11990" s="124"/>
      <c r="O11990" s="124"/>
      <c r="P11990" s="124"/>
      <c r="Q11990" s="124"/>
      <c r="R11990" s="124"/>
      <c r="S11990" s="124"/>
    </row>
    <row r="11991" spans="13:19" x14ac:dyDescent="0.25">
      <c r="M11991" s="8"/>
      <c r="N11991" s="124"/>
      <c r="O11991" s="124"/>
      <c r="P11991" s="124"/>
      <c r="Q11991" s="124"/>
      <c r="R11991" s="124"/>
      <c r="S11991" s="124"/>
    </row>
    <row r="11992" spans="13:19" x14ac:dyDescent="0.25">
      <c r="M11992" s="8"/>
      <c r="N11992" s="124"/>
      <c r="O11992" s="124"/>
      <c r="P11992" s="124"/>
      <c r="Q11992" s="124"/>
      <c r="R11992" s="124"/>
      <c r="S11992" s="124"/>
    </row>
    <row r="11993" spans="13:19" x14ac:dyDescent="0.25">
      <c r="M11993" s="8"/>
      <c r="N11993" s="124"/>
      <c r="O11993" s="124"/>
      <c r="P11993" s="124"/>
      <c r="Q11993" s="124"/>
      <c r="R11993" s="124"/>
      <c r="S11993" s="124"/>
    </row>
    <row r="11994" spans="13:19" x14ac:dyDescent="0.25">
      <c r="M11994" s="8"/>
      <c r="N11994" s="124"/>
      <c r="O11994" s="124"/>
      <c r="P11994" s="124"/>
      <c r="Q11994" s="124"/>
      <c r="R11994" s="124"/>
      <c r="S11994" s="124"/>
    </row>
    <row r="11995" spans="13:19" x14ac:dyDescent="0.25">
      <c r="M11995" s="8"/>
      <c r="N11995" s="124"/>
      <c r="O11995" s="124"/>
      <c r="P11995" s="124"/>
      <c r="Q11995" s="124"/>
      <c r="R11995" s="124"/>
      <c r="S11995" s="124"/>
    </row>
    <row r="11996" spans="13:19" x14ac:dyDescent="0.25">
      <c r="M11996" s="8"/>
      <c r="N11996" s="124"/>
      <c r="O11996" s="124"/>
      <c r="P11996" s="124"/>
      <c r="Q11996" s="124"/>
      <c r="R11996" s="124"/>
      <c r="S11996" s="124"/>
    </row>
    <row r="11997" spans="13:19" x14ac:dyDescent="0.25">
      <c r="M11997" s="8"/>
      <c r="N11997" s="124"/>
      <c r="O11997" s="124"/>
      <c r="P11997" s="124"/>
      <c r="Q11997" s="124"/>
      <c r="R11997" s="124"/>
      <c r="S11997" s="124"/>
    </row>
    <row r="11998" spans="13:19" x14ac:dyDescent="0.25">
      <c r="M11998" s="8"/>
      <c r="N11998" s="124"/>
      <c r="O11998" s="124"/>
      <c r="P11998" s="124"/>
      <c r="Q11998" s="124"/>
      <c r="R11998" s="124"/>
      <c r="S11998" s="124"/>
    </row>
    <row r="11999" spans="13:19" x14ac:dyDescent="0.25">
      <c r="M11999" s="8"/>
      <c r="N11999" s="124"/>
      <c r="O11999" s="124"/>
      <c r="P11999" s="124"/>
      <c r="Q11999" s="124"/>
      <c r="R11999" s="124"/>
      <c r="S11999" s="124"/>
    </row>
    <row r="12000" spans="13:19" x14ac:dyDescent="0.25">
      <c r="M12000" s="8"/>
      <c r="N12000" s="124"/>
      <c r="O12000" s="124"/>
      <c r="P12000" s="124"/>
      <c r="Q12000" s="124"/>
      <c r="R12000" s="124"/>
      <c r="S12000" s="124"/>
    </row>
    <row r="12001" spans="13:19" x14ac:dyDescent="0.25">
      <c r="M12001" s="8"/>
      <c r="N12001" s="124"/>
      <c r="O12001" s="124"/>
      <c r="P12001" s="124"/>
      <c r="Q12001" s="124"/>
      <c r="R12001" s="124"/>
      <c r="S12001" s="124"/>
    </row>
    <row r="12002" spans="13:19" x14ac:dyDescent="0.25">
      <c r="M12002" s="8"/>
      <c r="N12002" s="124"/>
      <c r="O12002" s="124"/>
      <c r="P12002" s="124"/>
      <c r="Q12002" s="124"/>
      <c r="R12002" s="124"/>
      <c r="S12002" s="124"/>
    </row>
    <row r="12003" spans="13:19" x14ac:dyDescent="0.25">
      <c r="M12003" s="8"/>
      <c r="N12003" s="124"/>
      <c r="O12003" s="124"/>
      <c r="P12003" s="124"/>
      <c r="Q12003" s="124"/>
      <c r="R12003" s="124"/>
      <c r="S12003" s="124"/>
    </row>
    <row r="12004" spans="13:19" x14ac:dyDescent="0.25">
      <c r="M12004" s="8"/>
      <c r="N12004" s="124"/>
      <c r="O12004" s="124"/>
      <c r="P12004" s="124"/>
      <c r="Q12004" s="124"/>
      <c r="R12004" s="124"/>
      <c r="S12004" s="124"/>
    </row>
    <row r="12005" spans="13:19" x14ac:dyDescent="0.25">
      <c r="M12005" s="8"/>
      <c r="N12005" s="124"/>
      <c r="O12005" s="124"/>
      <c r="P12005" s="124"/>
      <c r="Q12005" s="124"/>
      <c r="R12005" s="124"/>
      <c r="S12005" s="124"/>
    </row>
    <row r="12006" spans="13:19" x14ac:dyDescent="0.25">
      <c r="M12006" s="8"/>
      <c r="N12006" s="124"/>
      <c r="O12006" s="124"/>
      <c r="P12006" s="124"/>
      <c r="Q12006" s="124"/>
      <c r="R12006" s="124"/>
      <c r="S12006" s="124"/>
    </row>
    <row r="12007" spans="13:19" x14ac:dyDescent="0.25">
      <c r="M12007" s="8"/>
      <c r="N12007" s="124"/>
      <c r="O12007" s="124"/>
      <c r="P12007" s="124"/>
      <c r="Q12007" s="124"/>
      <c r="R12007" s="124"/>
      <c r="S12007" s="124"/>
    </row>
    <row r="12008" spans="13:19" x14ac:dyDescent="0.25">
      <c r="M12008" s="8"/>
      <c r="N12008" s="124"/>
      <c r="O12008" s="124"/>
      <c r="P12008" s="124"/>
      <c r="Q12008" s="124"/>
      <c r="R12008" s="124"/>
      <c r="S12008" s="124"/>
    </row>
    <row r="12009" spans="13:19" x14ac:dyDescent="0.25">
      <c r="M12009" s="8"/>
      <c r="N12009" s="124"/>
      <c r="O12009" s="124"/>
      <c r="P12009" s="124"/>
      <c r="Q12009" s="124"/>
      <c r="R12009" s="124"/>
      <c r="S12009" s="124"/>
    </row>
    <row r="12010" spans="13:19" x14ac:dyDescent="0.25">
      <c r="M12010" s="8"/>
      <c r="N12010" s="124"/>
      <c r="O12010" s="124"/>
      <c r="P12010" s="124"/>
      <c r="Q12010" s="124"/>
      <c r="R12010" s="124"/>
      <c r="S12010" s="124"/>
    </row>
    <row r="12011" spans="13:19" x14ac:dyDescent="0.25">
      <c r="M12011" s="8"/>
      <c r="N12011" s="124"/>
      <c r="O12011" s="124"/>
      <c r="P12011" s="124"/>
      <c r="Q12011" s="124"/>
      <c r="R12011" s="124"/>
      <c r="S12011" s="124"/>
    </row>
    <row r="12012" spans="13:19" x14ac:dyDescent="0.25">
      <c r="M12012" s="8"/>
      <c r="N12012" s="124"/>
      <c r="O12012" s="124"/>
      <c r="P12012" s="124"/>
      <c r="Q12012" s="124"/>
      <c r="R12012" s="124"/>
      <c r="S12012" s="124"/>
    </row>
    <row r="12013" spans="13:19" x14ac:dyDescent="0.25">
      <c r="M12013" s="8"/>
      <c r="N12013" s="124"/>
      <c r="O12013" s="124"/>
      <c r="P12013" s="124"/>
      <c r="Q12013" s="124"/>
      <c r="R12013" s="124"/>
      <c r="S12013" s="124"/>
    </row>
    <row r="12014" spans="13:19" x14ac:dyDescent="0.25">
      <c r="M12014" s="8"/>
      <c r="N12014" s="124"/>
      <c r="O12014" s="124"/>
      <c r="P12014" s="124"/>
      <c r="Q12014" s="124"/>
      <c r="R12014" s="124"/>
      <c r="S12014" s="124"/>
    </row>
    <row r="12015" spans="13:19" x14ac:dyDescent="0.25">
      <c r="M12015" s="8"/>
      <c r="N12015" s="124"/>
      <c r="O12015" s="124"/>
      <c r="P12015" s="124"/>
      <c r="Q12015" s="124"/>
      <c r="R12015" s="124"/>
      <c r="S12015" s="124"/>
    </row>
    <row r="12016" spans="13:19" x14ac:dyDescent="0.25">
      <c r="M12016" s="8"/>
      <c r="N12016" s="124"/>
      <c r="O12016" s="124"/>
      <c r="P12016" s="124"/>
      <c r="Q12016" s="124"/>
      <c r="R12016" s="124"/>
      <c r="S12016" s="124"/>
    </row>
    <row r="12017" spans="13:19" x14ac:dyDescent="0.25">
      <c r="M12017" s="8"/>
      <c r="N12017" s="124"/>
      <c r="O12017" s="124"/>
      <c r="P12017" s="124"/>
      <c r="Q12017" s="124"/>
      <c r="R12017" s="124"/>
      <c r="S12017" s="124"/>
    </row>
    <row r="12018" spans="13:19" x14ac:dyDescent="0.25">
      <c r="M12018" s="8"/>
      <c r="N12018" s="124"/>
      <c r="O12018" s="124"/>
      <c r="P12018" s="124"/>
      <c r="Q12018" s="124"/>
      <c r="R12018" s="124"/>
      <c r="S12018" s="124"/>
    </row>
    <row r="12019" spans="13:19" x14ac:dyDescent="0.25">
      <c r="M12019" s="8"/>
      <c r="N12019" s="124"/>
      <c r="O12019" s="124"/>
      <c r="P12019" s="124"/>
      <c r="Q12019" s="124"/>
      <c r="R12019" s="124"/>
      <c r="S12019" s="124"/>
    </row>
    <row r="12020" spans="13:19" x14ac:dyDescent="0.25">
      <c r="M12020" s="8"/>
      <c r="N12020" s="124"/>
      <c r="O12020" s="124"/>
      <c r="P12020" s="124"/>
      <c r="Q12020" s="124"/>
      <c r="R12020" s="124"/>
      <c r="S12020" s="124"/>
    </row>
    <row r="12021" spans="13:19" x14ac:dyDescent="0.25">
      <c r="M12021" s="8"/>
      <c r="N12021" s="124"/>
      <c r="O12021" s="124"/>
      <c r="P12021" s="124"/>
      <c r="Q12021" s="124"/>
      <c r="R12021" s="124"/>
      <c r="S12021" s="124"/>
    </row>
    <row r="12022" spans="13:19" x14ac:dyDescent="0.25">
      <c r="M12022" s="8"/>
      <c r="N12022" s="124"/>
      <c r="O12022" s="124"/>
      <c r="P12022" s="124"/>
      <c r="Q12022" s="124"/>
      <c r="R12022" s="124"/>
      <c r="S12022" s="124"/>
    </row>
    <row r="12023" spans="13:19" x14ac:dyDescent="0.25">
      <c r="M12023" s="8"/>
      <c r="N12023" s="124"/>
      <c r="O12023" s="124"/>
      <c r="P12023" s="124"/>
      <c r="Q12023" s="124"/>
      <c r="R12023" s="124"/>
      <c r="S12023" s="124"/>
    </row>
    <row r="12024" spans="13:19" x14ac:dyDescent="0.25">
      <c r="M12024" s="8"/>
      <c r="N12024" s="124"/>
      <c r="O12024" s="124"/>
      <c r="P12024" s="124"/>
      <c r="Q12024" s="124"/>
      <c r="R12024" s="124"/>
      <c r="S12024" s="124"/>
    </row>
    <row r="12025" spans="13:19" x14ac:dyDescent="0.25">
      <c r="M12025" s="8"/>
      <c r="N12025" s="124"/>
      <c r="O12025" s="124"/>
      <c r="P12025" s="124"/>
      <c r="Q12025" s="124"/>
      <c r="R12025" s="124"/>
      <c r="S12025" s="124"/>
    </row>
    <row r="12026" spans="13:19" x14ac:dyDescent="0.25">
      <c r="M12026" s="8"/>
      <c r="N12026" s="124"/>
      <c r="O12026" s="124"/>
      <c r="P12026" s="124"/>
      <c r="Q12026" s="124"/>
      <c r="R12026" s="124"/>
      <c r="S12026" s="124"/>
    </row>
    <row r="12027" spans="13:19" x14ac:dyDescent="0.25">
      <c r="M12027" s="8"/>
      <c r="N12027" s="124"/>
      <c r="O12027" s="124"/>
      <c r="P12027" s="124"/>
      <c r="Q12027" s="124"/>
      <c r="R12027" s="124"/>
      <c r="S12027" s="124"/>
    </row>
    <row r="12028" spans="13:19" x14ac:dyDescent="0.25">
      <c r="M12028" s="8"/>
      <c r="N12028" s="124"/>
      <c r="O12028" s="124"/>
      <c r="P12028" s="124"/>
      <c r="Q12028" s="124"/>
      <c r="R12028" s="124"/>
      <c r="S12028" s="124"/>
    </row>
    <row r="12029" spans="13:19" x14ac:dyDescent="0.25">
      <c r="M12029" s="8"/>
      <c r="N12029" s="124"/>
      <c r="O12029" s="124"/>
      <c r="P12029" s="124"/>
      <c r="Q12029" s="124"/>
      <c r="R12029" s="124"/>
      <c r="S12029" s="124"/>
    </row>
    <row r="12030" spans="13:19" x14ac:dyDescent="0.25">
      <c r="M12030" s="8"/>
      <c r="N12030" s="124"/>
      <c r="O12030" s="124"/>
      <c r="P12030" s="124"/>
      <c r="Q12030" s="124"/>
      <c r="R12030" s="124"/>
      <c r="S12030" s="124"/>
    </row>
    <row r="12031" spans="13:19" x14ac:dyDescent="0.25">
      <c r="M12031" s="8"/>
      <c r="N12031" s="124"/>
      <c r="O12031" s="124"/>
      <c r="P12031" s="124"/>
      <c r="Q12031" s="124"/>
      <c r="R12031" s="124"/>
      <c r="S12031" s="124"/>
    </row>
    <row r="12032" spans="13:19" x14ac:dyDescent="0.25">
      <c r="M12032" s="8"/>
      <c r="N12032" s="124"/>
      <c r="O12032" s="124"/>
      <c r="P12032" s="124"/>
      <c r="Q12032" s="124"/>
      <c r="R12032" s="124"/>
      <c r="S12032" s="124"/>
    </row>
    <row r="12033" spans="13:19" x14ac:dyDescent="0.25">
      <c r="M12033" s="8"/>
      <c r="N12033" s="124"/>
      <c r="O12033" s="124"/>
      <c r="P12033" s="124"/>
      <c r="Q12033" s="124"/>
      <c r="R12033" s="124"/>
      <c r="S12033" s="124"/>
    </row>
    <row r="12034" spans="13:19" x14ac:dyDescent="0.25">
      <c r="M12034" s="8"/>
      <c r="N12034" s="124"/>
      <c r="O12034" s="124"/>
      <c r="P12034" s="124"/>
      <c r="Q12034" s="124"/>
      <c r="R12034" s="124"/>
      <c r="S12034" s="124"/>
    </row>
    <row r="12035" spans="13:19" x14ac:dyDescent="0.25">
      <c r="M12035" s="8"/>
      <c r="N12035" s="124"/>
      <c r="O12035" s="124"/>
      <c r="P12035" s="124"/>
      <c r="Q12035" s="124"/>
      <c r="R12035" s="124"/>
      <c r="S12035" s="124"/>
    </row>
    <row r="12036" spans="13:19" x14ac:dyDescent="0.25">
      <c r="M12036" s="8"/>
      <c r="N12036" s="124"/>
      <c r="O12036" s="124"/>
      <c r="P12036" s="124"/>
      <c r="Q12036" s="124"/>
      <c r="R12036" s="124"/>
      <c r="S12036" s="124"/>
    </row>
    <row r="12037" spans="13:19" x14ac:dyDescent="0.25">
      <c r="M12037" s="8"/>
      <c r="N12037" s="124"/>
      <c r="O12037" s="124"/>
      <c r="P12037" s="124"/>
      <c r="Q12037" s="124"/>
      <c r="R12037" s="124"/>
      <c r="S12037" s="124"/>
    </row>
    <row r="12038" spans="13:19" x14ac:dyDescent="0.25">
      <c r="M12038" s="8"/>
      <c r="N12038" s="124"/>
      <c r="O12038" s="124"/>
      <c r="P12038" s="124"/>
      <c r="Q12038" s="124"/>
      <c r="R12038" s="124"/>
      <c r="S12038" s="124"/>
    </row>
    <row r="12039" spans="13:19" x14ac:dyDescent="0.25">
      <c r="M12039" s="8"/>
      <c r="N12039" s="124"/>
      <c r="O12039" s="124"/>
      <c r="P12039" s="124"/>
      <c r="Q12039" s="124"/>
      <c r="R12039" s="124"/>
      <c r="S12039" s="124"/>
    </row>
    <row r="12040" spans="13:19" x14ac:dyDescent="0.25">
      <c r="M12040" s="8"/>
      <c r="N12040" s="124"/>
      <c r="O12040" s="124"/>
      <c r="P12040" s="124"/>
      <c r="Q12040" s="124"/>
      <c r="R12040" s="124"/>
      <c r="S12040" s="124"/>
    </row>
    <row r="12041" spans="13:19" x14ac:dyDescent="0.25">
      <c r="M12041" s="8"/>
      <c r="N12041" s="124"/>
      <c r="O12041" s="124"/>
      <c r="P12041" s="124"/>
      <c r="Q12041" s="124"/>
      <c r="R12041" s="124"/>
      <c r="S12041" s="124"/>
    </row>
    <row r="12042" spans="13:19" x14ac:dyDescent="0.25">
      <c r="M12042" s="8"/>
      <c r="N12042" s="124"/>
      <c r="O12042" s="124"/>
      <c r="P12042" s="124"/>
      <c r="Q12042" s="124"/>
      <c r="R12042" s="124"/>
      <c r="S12042" s="124"/>
    </row>
    <row r="12043" spans="13:19" x14ac:dyDescent="0.25">
      <c r="M12043" s="8"/>
      <c r="N12043" s="124"/>
      <c r="O12043" s="124"/>
      <c r="P12043" s="124"/>
      <c r="Q12043" s="124"/>
      <c r="R12043" s="124"/>
      <c r="S12043" s="124"/>
    </row>
    <row r="12044" spans="13:19" x14ac:dyDescent="0.25">
      <c r="M12044" s="8"/>
      <c r="N12044" s="124"/>
      <c r="O12044" s="124"/>
      <c r="P12044" s="124"/>
      <c r="Q12044" s="124"/>
      <c r="R12044" s="124"/>
      <c r="S12044" s="124"/>
    </row>
    <row r="12045" spans="13:19" x14ac:dyDescent="0.25">
      <c r="M12045" s="8"/>
      <c r="N12045" s="124"/>
      <c r="O12045" s="124"/>
      <c r="P12045" s="124"/>
      <c r="Q12045" s="124"/>
      <c r="R12045" s="124"/>
      <c r="S12045" s="124"/>
    </row>
    <row r="12046" spans="13:19" x14ac:dyDescent="0.25">
      <c r="M12046" s="8"/>
      <c r="N12046" s="124"/>
      <c r="O12046" s="124"/>
      <c r="P12046" s="124"/>
      <c r="Q12046" s="124"/>
      <c r="R12046" s="124"/>
      <c r="S12046" s="124"/>
    </row>
    <row r="12047" spans="13:19" x14ac:dyDescent="0.25">
      <c r="M12047" s="8"/>
      <c r="N12047" s="124"/>
      <c r="O12047" s="124"/>
      <c r="P12047" s="124"/>
      <c r="Q12047" s="124"/>
      <c r="R12047" s="124"/>
      <c r="S12047" s="124"/>
    </row>
    <row r="12048" spans="13:19" x14ac:dyDescent="0.25">
      <c r="M12048" s="8"/>
      <c r="N12048" s="124"/>
      <c r="O12048" s="124"/>
      <c r="P12048" s="124"/>
      <c r="Q12048" s="124"/>
      <c r="R12048" s="124"/>
      <c r="S12048" s="124"/>
    </row>
    <row r="12049" spans="13:19" x14ac:dyDescent="0.25">
      <c r="M12049" s="8"/>
      <c r="N12049" s="124"/>
      <c r="O12049" s="124"/>
      <c r="P12049" s="124"/>
      <c r="Q12049" s="124"/>
      <c r="R12049" s="124"/>
      <c r="S12049" s="124"/>
    </row>
    <row r="12050" spans="13:19" x14ac:dyDescent="0.25">
      <c r="M12050" s="8"/>
      <c r="N12050" s="124"/>
      <c r="O12050" s="124"/>
      <c r="P12050" s="124"/>
      <c r="Q12050" s="124"/>
      <c r="R12050" s="124"/>
      <c r="S12050" s="124"/>
    </row>
    <row r="12051" spans="13:19" x14ac:dyDescent="0.25">
      <c r="M12051" s="8"/>
      <c r="N12051" s="124"/>
      <c r="O12051" s="124"/>
      <c r="P12051" s="124"/>
      <c r="Q12051" s="124"/>
      <c r="R12051" s="124"/>
      <c r="S12051" s="124"/>
    </row>
    <row r="12052" spans="13:19" x14ac:dyDescent="0.25">
      <c r="M12052" s="8"/>
      <c r="N12052" s="124"/>
      <c r="O12052" s="124"/>
      <c r="P12052" s="124"/>
      <c r="Q12052" s="124"/>
      <c r="R12052" s="124"/>
      <c r="S12052" s="124"/>
    </row>
    <row r="12053" spans="13:19" x14ac:dyDescent="0.25">
      <c r="M12053" s="8"/>
      <c r="N12053" s="124"/>
      <c r="O12053" s="124"/>
      <c r="P12053" s="124"/>
      <c r="Q12053" s="124"/>
      <c r="R12053" s="124"/>
      <c r="S12053" s="124"/>
    </row>
    <row r="12054" spans="13:19" x14ac:dyDescent="0.25">
      <c r="M12054" s="8"/>
      <c r="N12054" s="124"/>
      <c r="O12054" s="124"/>
      <c r="P12054" s="124"/>
      <c r="Q12054" s="124"/>
      <c r="R12054" s="124"/>
      <c r="S12054" s="124"/>
    </row>
    <row r="12055" spans="13:19" x14ac:dyDescent="0.25">
      <c r="M12055" s="8"/>
      <c r="N12055" s="124"/>
      <c r="O12055" s="124"/>
      <c r="P12055" s="124"/>
      <c r="Q12055" s="124"/>
      <c r="R12055" s="124"/>
      <c r="S12055" s="124"/>
    </row>
    <row r="12056" spans="13:19" x14ac:dyDescent="0.25">
      <c r="M12056" s="8"/>
      <c r="N12056" s="124"/>
      <c r="O12056" s="124"/>
      <c r="P12056" s="124"/>
      <c r="Q12056" s="124"/>
      <c r="R12056" s="124"/>
      <c r="S12056" s="124"/>
    </row>
    <row r="12057" spans="13:19" x14ac:dyDescent="0.25">
      <c r="M12057" s="8"/>
      <c r="N12057" s="124"/>
      <c r="O12057" s="124"/>
      <c r="P12057" s="124"/>
      <c r="Q12057" s="124"/>
      <c r="R12057" s="124"/>
      <c r="S12057" s="124"/>
    </row>
    <row r="12058" spans="13:19" x14ac:dyDescent="0.25">
      <c r="M12058" s="8"/>
      <c r="N12058" s="124"/>
      <c r="O12058" s="124"/>
      <c r="P12058" s="124"/>
      <c r="Q12058" s="124"/>
      <c r="R12058" s="124"/>
      <c r="S12058" s="124"/>
    </row>
    <row r="12059" spans="13:19" x14ac:dyDescent="0.25">
      <c r="M12059" s="8"/>
      <c r="N12059" s="124"/>
      <c r="O12059" s="124"/>
      <c r="P12059" s="124"/>
      <c r="Q12059" s="124"/>
      <c r="R12059" s="124"/>
      <c r="S12059" s="124"/>
    </row>
    <row r="12060" spans="13:19" x14ac:dyDescent="0.25">
      <c r="M12060" s="8"/>
      <c r="N12060" s="124"/>
      <c r="O12060" s="124"/>
      <c r="P12060" s="124"/>
      <c r="Q12060" s="124"/>
      <c r="R12060" s="124"/>
      <c r="S12060" s="124"/>
    </row>
    <row r="12061" spans="13:19" x14ac:dyDescent="0.25">
      <c r="M12061" s="8"/>
      <c r="N12061" s="124"/>
      <c r="O12061" s="124"/>
      <c r="P12061" s="124"/>
      <c r="Q12061" s="124"/>
      <c r="R12061" s="124"/>
      <c r="S12061" s="124"/>
    </row>
    <row r="12062" spans="13:19" x14ac:dyDescent="0.25">
      <c r="M12062" s="8"/>
      <c r="N12062" s="124"/>
      <c r="O12062" s="124"/>
      <c r="P12062" s="124"/>
      <c r="Q12062" s="124"/>
      <c r="R12062" s="124"/>
      <c r="S12062" s="124"/>
    </row>
    <row r="12063" spans="13:19" x14ac:dyDescent="0.25">
      <c r="M12063" s="8"/>
      <c r="N12063" s="124"/>
      <c r="O12063" s="124"/>
      <c r="P12063" s="124"/>
      <c r="Q12063" s="124"/>
      <c r="R12063" s="124"/>
      <c r="S12063" s="124"/>
    </row>
    <row r="12064" spans="13:19" x14ac:dyDescent="0.25">
      <c r="M12064" s="8"/>
      <c r="N12064" s="124"/>
      <c r="O12064" s="124"/>
      <c r="P12064" s="124"/>
      <c r="Q12064" s="124"/>
      <c r="R12064" s="124"/>
      <c r="S12064" s="124"/>
    </row>
    <row r="12065" spans="13:19" x14ac:dyDescent="0.25">
      <c r="M12065" s="8"/>
      <c r="N12065" s="124"/>
      <c r="O12065" s="124"/>
      <c r="P12065" s="124"/>
      <c r="Q12065" s="124"/>
      <c r="R12065" s="124"/>
      <c r="S12065" s="124"/>
    </row>
    <row r="12066" spans="13:19" x14ac:dyDescent="0.25">
      <c r="M12066" s="8"/>
      <c r="N12066" s="124"/>
      <c r="O12066" s="124"/>
      <c r="P12066" s="124"/>
      <c r="Q12066" s="124"/>
      <c r="R12066" s="124"/>
      <c r="S12066" s="124"/>
    </row>
    <row r="12067" spans="13:19" x14ac:dyDescent="0.25">
      <c r="M12067" s="8"/>
      <c r="N12067" s="124"/>
      <c r="O12067" s="124"/>
      <c r="P12067" s="124"/>
      <c r="Q12067" s="124"/>
      <c r="R12067" s="124"/>
      <c r="S12067" s="124"/>
    </row>
    <row r="12068" spans="13:19" x14ac:dyDescent="0.25">
      <c r="M12068" s="8"/>
      <c r="N12068" s="124"/>
      <c r="O12068" s="124"/>
      <c r="P12068" s="124"/>
      <c r="Q12068" s="124"/>
      <c r="R12068" s="124"/>
      <c r="S12068" s="124"/>
    </row>
    <row r="12069" spans="13:19" x14ac:dyDescent="0.25">
      <c r="M12069" s="8"/>
      <c r="N12069" s="124"/>
      <c r="O12069" s="124"/>
      <c r="P12069" s="124"/>
      <c r="Q12069" s="124"/>
      <c r="R12069" s="124"/>
      <c r="S12069" s="124"/>
    </row>
    <row r="12070" spans="13:19" x14ac:dyDescent="0.25">
      <c r="M12070" s="8"/>
      <c r="N12070" s="124"/>
      <c r="O12070" s="124"/>
      <c r="P12070" s="124"/>
      <c r="Q12070" s="124"/>
      <c r="R12070" s="124"/>
      <c r="S12070" s="124"/>
    </row>
    <row r="12071" spans="13:19" x14ac:dyDescent="0.25">
      <c r="M12071" s="8"/>
      <c r="N12071" s="124"/>
      <c r="O12071" s="124"/>
      <c r="P12071" s="124"/>
      <c r="Q12071" s="124"/>
      <c r="R12071" s="124"/>
      <c r="S12071" s="124"/>
    </row>
    <row r="12072" spans="13:19" x14ac:dyDescent="0.25">
      <c r="M12072" s="8"/>
      <c r="N12072" s="124"/>
      <c r="O12072" s="124"/>
      <c r="P12072" s="124"/>
      <c r="Q12072" s="124"/>
      <c r="R12072" s="124"/>
      <c r="S12072" s="124"/>
    </row>
    <row r="12073" spans="13:19" x14ac:dyDescent="0.25">
      <c r="M12073" s="8"/>
      <c r="N12073" s="124"/>
      <c r="O12073" s="124"/>
      <c r="P12073" s="124"/>
      <c r="Q12073" s="124"/>
      <c r="R12073" s="124"/>
      <c r="S12073" s="124"/>
    </row>
    <row r="12074" spans="13:19" x14ac:dyDescent="0.25">
      <c r="M12074" s="8"/>
      <c r="N12074" s="124"/>
      <c r="O12074" s="124"/>
      <c r="P12074" s="124"/>
      <c r="Q12074" s="124"/>
      <c r="R12074" s="124"/>
      <c r="S12074" s="124"/>
    </row>
    <row r="12075" spans="13:19" x14ac:dyDescent="0.25">
      <c r="M12075" s="8"/>
      <c r="N12075" s="124"/>
      <c r="O12075" s="124"/>
      <c r="P12075" s="124"/>
      <c r="Q12075" s="124"/>
      <c r="R12075" s="124"/>
      <c r="S12075" s="124"/>
    </row>
    <row r="12076" spans="13:19" x14ac:dyDescent="0.25">
      <c r="M12076" s="8"/>
      <c r="N12076" s="124"/>
      <c r="O12076" s="124"/>
      <c r="P12076" s="124"/>
      <c r="Q12076" s="124"/>
      <c r="R12076" s="124"/>
      <c r="S12076" s="124"/>
    </row>
    <row r="12077" spans="13:19" x14ac:dyDescent="0.25">
      <c r="M12077" s="8"/>
      <c r="N12077" s="124"/>
      <c r="O12077" s="124"/>
      <c r="P12077" s="124"/>
      <c r="Q12077" s="124"/>
      <c r="R12077" s="124"/>
      <c r="S12077" s="124"/>
    </row>
    <row r="12078" spans="13:19" x14ac:dyDescent="0.25">
      <c r="M12078" s="8"/>
      <c r="N12078" s="124"/>
      <c r="O12078" s="124"/>
      <c r="P12078" s="124"/>
      <c r="Q12078" s="124"/>
      <c r="R12078" s="124"/>
      <c r="S12078" s="124"/>
    </row>
    <row r="12079" spans="13:19" x14ac:dyDescent="0.25">
      <c r="M12079" s="8"/>
      <c r="N12079" s="124"/>
      <c r="O12079" s="124"/>
      <c r="P12079" s="124"/>
      <c r="Q12079" s="124"/>
      <c r="R12079" s="124"/>
      <c r="S12079" s="124"/>
    </row>
    <row r="12080" spans="13:19" x14ac:dyDescent="0.25">
      <c r="M12080" s="8"/>
      <c r="N12080" s="124"/>
      <c r="O12080" s="124"/>
      <c r="P12080" s="124"/>
      <c r="Q12080" s="124"/>
      <c r="R12080" s="124"/>
      <c r="S12080" s="124"/>
    </row>
    <row r="12081" spans="13:19" x14ac:dyDescent="0.25">
      <c r="M12081" s="8"/>
      <c r="N12081" s="124"/>
      <c r="O12081" s="124"/>
      <c r="P12081" s="124"/>
      <c r="Q12081" s="124"/>
      <c r="R12081" s="124"/>
      <c r="S12081" s="124"/>
    </row>
    <row r="12082" spans="13:19" x14ac:dyDescent="0.25">
      <c r="M12082" s="8"/>
      <c r="N12082" s="124"/>
      <c r="O12082" s="124"/>
      <c r="P12082" s="124"/>
      <c r="Q12082" s="124"/>
      <c r="R12082" s="124"/>
      <c r="S12082" s="124"/>
    </row>
    <row r="12083" spans="13:19" x14ac:dyDescent="0.25">
      <c r="M12083" s="8"/>
      <c r="N12083" s="124"/>
      <c r="O12083" s="124"/>
      <c r="P12083" s="124"/>
      <c r="Q12083" s="124"/>
      <c r="R12083" s="124"/>
      <c r="S12083" s="124"/>
    </row>
    <row r="12084" spans="13:19" x14ac:dyDescent="0.25">
      <c r="M12084" s="8"/>
      <c r="N12084" s="124"/>
      <c r="O12084" s="124"/>
      <c r="P12084" s="124"/>
      <c r="Q12084" s="124"/>
      <c r="R12084" s="124"/>
      <c r="S12084" s="124"/>
    </row>
    <row r="12085" spans="13:19" x14ac:dyDescent="0.25">
      <c r="M12085" s="8"/>
      <c r="N12085" s="124"/>
      <c r="O12085" s="124"/>
      <c r="P12085" s="124"/>
      <c r="Q12085" s="124"/>
      <c r="R12085" s="124"/>
      <c r="S12085" s="124"/>
    </row>
    <row r="12086" spans="13:19" x14ac:dyDescent="0.25">
      <c r="M12086" s="8"/>
      <c r="N12086" s="124"/>
      <c r="O12086" s="124"/>
      <c r="P12086" s="124"/>
      <c r="Q12086" s="124"/>
      <c r="R12086" s="124"/>
      <c r="S12086" s="124"/>
    </row>
    <row r="12087" spans="13:19" x14ac:dyDescent="0.25">
      <c r="M12087" s="8"/>
      <c r="N12087" s="124"/>
      <c r="O12087" s="124"/>
      <c r="P12087" s="124"/>
      <c r="Q12087" s="124"/>
      <c r="R12087" s="124"/>
      <c r="S12087" s="124"/>
    </row>
    <row r="12088" spans="13:19" x14ac:dyDescent="0.25">
      <c r="M12088" s="8"/>
      <c r="N12088" s="124"/>
      <c r="O12088" s="124"/>
      <c r="P12088" s="124"/>
      <c r="Q12088" s="124"/>
      <c r="R12088" s="124"/>
      <c r="S12088" s="124"/>
    </row>
    <row r="12089" spans="13:19" x14ac:dyDescent="0.25">
      <c r="M12089" s="8"/>
      <c r="N12089" s="124"/>
      <c r="O12089" s="124"/>
      <c r="P12089" s="124"/>
      <c r="Q12089" s="124"/>
      <c r="R12089" s="124"/>
      <c r="S12089" s="124"/>
    </row>
    <row r="12090" spans="13:19" x14ac:dyDescent="0.25">
      <c r="M12090" s="8"/>
      <c r="N12090" s="124"/>
      <c r="O12090" s="124"/>
      <c r="P12090" s="124"/>
      <c r="Q12090" s="124"/>
      <c r="R12090" s="124"/>
      <c r="S12090" s="124"/>
    </row>
    <row r="12091" spans="13:19" x14ac:dyDescent="0.25">
      <c r="M12091" s="8"/>
      <c r="N12091" s="124"/>
      <c r="O12091" s="124"/>
      <c r="P12091" s="124"/>
      <c r="Q12091" s="124"/>
      <c r="R12091" s="124"/>
      <c r="S12091" s="124"/>
    </row>
    <row r="12092" spans="13:19" x14ac:dyDescent="0.25">
      <c r="M12092" s="8"/>
      <c r="N12092" s="124"/>
      <c r="O12092" s="124"/>
      <c r="P12092" s="124"/>
      <c r="Q12092" s="124"/>
      <c r="R12092" s="124"/>
      <c r="S12092" s="124"/>
    </row>
    <row r="12093" spans="13:19" x14ac:dyDescent="0.25">
      <c r="M12093" s="8"/>
      <c r="N12093" s="124"/>
      <c r="O12093" s="124"/>
      <c r="P12093" s="124"/>
      <c r="Q12093" s="124"/>
      <c r="R12093" s="124"/>
      <c r="S12093" s="124"/>
    </row>
    <row r="12094" spans="13:19" x14ac:dyDescent="0.25">
      <c r="M12094" s="8"/>
      <c r="N12094" s="124"/>
      <c r="O12094" s="124"/>
      <c r="P12094" s="124"/>
      <c r="Q12094" s="124"/>
      <c r="R12094" s="124"/>
      <c r="S12094" s="124"/>
    </row>
    <row r="12095" spans="13:19" x14ac:dyDescent="0.25">
      <c r="M12095" s="8"/>
      <c r="N12095" s="124"/>
      <c r="O12095" s="124"/>
      <c r="P12095" s="124"/>
      <c r="Q12095" s="124"/>
      <c r="R12095" s="124"/>
      <c r="S12095" s="124"/>
    </row>
    <row r="12096" spans="13:19" x14ac:dyDescent="0.25">
      <c r="M12096" s="8"/>
      <c r="N12096" s="124"/>
      <c r="O12096" s="124"/>
      <c r="P12096" s="124"/>
      <c r="Q12096" s="124"/>
      <c r="R12096" s="124"/>
      <c r="S12096" s="124"/>
    </row>
    <row r="12097" spans="13:19" x14ac:dyDescent="0.25">
      <c r="M12097" s="8"/>
      <c r="N12097" s="124"/>
      <c r="O12097" s="124"/>
      <c r="P12097" s="124"/>
      <c r="Q12097" s="124"/>
      <c r="R12097" s="124"/>
      <c r="S12097" s="124"/>
    </row>
    <row r="12098" spans="13:19" x14ac:dyDescent="0.25">
      <c r="M12098" s="8"/>
      <c r="N12098" s="124"/>
      <c r="O12098" s="124"/>
      <c r="P12098" s="124"/>
      <c r="Q12098" s="124"/>
      <c r="R12098" s="124"/>
      <c r="S12098" s="124"/>
    </row>
    <row r="12099" spans="13:19" x14ac:dyDescent="0.25">
      <c r="M12099" s="8"/>
      <c r="N12099" s="124"/>
      <c r="O12099" s="124"/>
      <c r="P12099" s="124"/>
      <c r="Q12099" s="124"/>
      <c r="R12099" s="124"/>
      <c r="S12099" s="124"/>
    </row>
    <row r="12100" spans="13:19" x14ac:dyDescent="0.25">
      <c r="M12100" s="8"/>
      <c r="N12100" s="124"/>
      <c r="O12100" s="124"/>
      <c r="P12100" s="124"/>
      <c r="Q12100" s="124"/>
      <c r="R12100" s="124"/>
      <c r="S12100" s="124"/>
    </row>
    <row r="12101" spans="13:19" x14ac:dyDescent="0.25">
      <c r="M12101" s="8"/>
      <c r="N12101" s="124"/>
      <c r="O12101" s="124"/>
      <c r="P12101" s="124"/>
      <c r="Q12101" s="124"/>
      <c r="R12101" s="124"/>
      <c r="S12101" s="124"/>
    </row>
    <row r="12102" spans="13:19" x14ac:dyDescent="0.25">
      <c r="M12102" s="8"/>
      <c r="N12102" s="124"/>
      <c r="O12102" s="124"/>
      <c r="P12102" s="124"/>
      <c r="Q12102" s="124"/>
      <c r="R12102" s="124"/>
      <c r="S12102" s="124"/>
    </row>
    <row r="12103" spans="13:19" x14ac:dyDescent="0.25">
      <c r="M12103" s="8"/>
      <c r="N12103" s="124"/>
      <c r="O12103" s="124"/>
      <c r="P12103" s="124"/>
      <c r="Q12103" s="124"/>
      <c r="R12103" s="124"/>
      <c r="S12103" s="124"/>
    </row>
    <row r="12104" spans="13:19" x14ac:dyDescent="0.25">
      <c r="M12104" s="8"/>
      <c r="N12104" s="124"/>
      <c r="O12104" s="124"/>
      <c r="P12104" s="124"/>
      <c r="Q12104" s="124"/>
      <c r="R12104" s="124"/>
      <c r="S12104" s="124"/>
    </row>
    <row r="12105" spans="13:19" x14ac:dyDescent="0.25">
      <c r="M12105" s="8"/>
      <c r="N12105" s="124"/>
      <c r="O12105" s="124"/>
      <c r="P12105" s="124"/>
      <c r="Q12105" s="124"/>
      <c r="R12105" s="124"/>
      <c r="S12105" s="124"/>
    </row>
    <row r="12106" spans="13:19" x14ac:dyDescent="0.25">
      <c r="M12106" s="8"/>
      <c r="N12106" s="124"/>
      <c r="O12106" s="124"/>
      <c r="P12106" s="124"/>
      <c r="Q12106" s="124"/>
      <c r="R12106" s="124"/>
      <c r="S12106" s="124"/>
    </row>
    <row r="12107" spans="13:19" x14ac:dyDescent="0.25">
      <c r="M12107" s="8"/>
      <c r="N12107" s="124"/>
      <c r="O12107" s="124"/>
      <c r="P12107" s="124"/>
      <c r="Q12107" s="124"/>
      <c r="R12107" s="124"/>
      <c r="S12107" s="124"/>
    </row>
    <row r="12108" spans="13:19" x14ac:dyDescent="0.25">
      <c r="M12108" s="8"/>
      <c r="N12108" s="124"/>
      <c r="O12108" s="124"/>
      <c r="P12108" s="124"/>
      <c r="Q12108" s="124"/>
      <c r="R12108" s="124"/>
      <c r="S12108" s="124"/>
    </row>
    <row r="12109" spans="13:19" x14ac:dyDescent="0.25">
      <c r="M12109" s="8"/>
      <c r="N12109" s="124"/>
      <c r="O12109" s="124"/>
      <c r="P12109" s="124"/>
      <c r="Q12109" s="124"/>
      <c r="R12109" s="124"/>
      <c r="S12109" s="124"/>
    </row>
    <row r="12110" spans="13:19" x14ac:dyDescent="0.25">
      <c r="M12110" s="8"/>
      <c r="N12110" s="124"/>
      <c r="O12110" s="124"/>
      <c r="P12110" s="124"/>
      <c r="Q12110" s="124"/>
      <c r="R12110" s="124"/>
      <c r="S12110" s="124"/>
    </row>
    <row r="12111" spans="13:19" x14ac:dyDescent="0.25">
      <c r="M12111" s="8"/>
      <c r="N12111" s="124"/>
      <c r="O12111" s="124"/>
      <c r="P12111" s="124"/>
      <c r="Q12111" s="124"/>
      <c r="R12111" s="124"/>
      <c r="S12111" s="124"/>
    </row>
    <row r="12112" spans="13:19" x14ac:dyDescent="0.25">
      <c r="M12112" s="8"/>
      <c r="N12112" s="124"/>
      <c r="O12112" s="124"/>
      <c r="P12112" s="124"/>
      <c r="Q12112" s="124"/>
      <c r="R12112" s="124"/>
      <c r="S12112" s="124"/>
    </row>
    <row r="12113" spans="13:19" x14ac:dyDescent="0.25">
      <c r="M12113" s="8"/>
      <c r="N12113" s="124"/>
      <c r="O12113" s="124"/>
      <c r="P12113" s="124"/>
      <c r="Q12113" s="124"/>
      <c r="R12113" s="124"/>
      <c r="S12113" s="124"/>
    </row>
    <row r="12114" spans="13:19" x14ac:dyDescent="0.25">
      <c r="M12114" s="8"/>
      <c r="N12114" s="124"/>
      <c r="O12114" s="124"/>
      <c r="P12114" s="124"/>
      <c r="Q12114" s="124"/>
      <c r="R12114" s="124"/>
      <c r="S12114" s="124"/>
    </row>
    <row r="12115" spans="13:19" x14ac:dyDescent="0.25">
      <c r="M12115" s="8"/>
      <c r="N12115" s="124"/>
      <c r="O12115" s="124"/>
      <c r="P12115" s="124"/>
      <c r="Q12115" s="124"/>
      <c r="R12115" s="124"/>
      <c r="S12115" s="124"/>
    </row>
    <row r="12116" spans="13:19" x14ac:dyDescent="0.25">
      <c r="M12116" s="8"/>
      <c r="N12116" s="124"/>
      <c r="O12116" s="124"/>
      <c r="P12116" s="124"/>
      <c r="Q12116" s="124"/>
      <c r="R12116" s="124"/>
      <c r="S12116" s="124"/>
    </row>
    <row r="12117" spans="13:19" x14ac:dyDescent="0.25">
      <c r="M12117" s="8"/>
      <c r="N12117" s="124"/>
      <c r="O12117" s="124"/>
      <c r="P12117" s="124"/>
      <c r="Q12117" s="124"/>
      <c r="R12117" s="124"/>
      <c r="S12117" s="124"/>
    </row>
    <row r="12118" spans="13:19" x14ac:dyDescent="0.25">
      <c r="M12118" s="8"/>
      <c r="N12118" s="124"/>
      <c r="O12118" s="124"/>
      <c r="P12118" s="124"/>
      <c r="Q12118" s="124"/>
      <c r="R12118" s="124"/>
      <c r="S12118" s="124"/>
    </row>
    <row r="12119" spans="13:19" x14ac:dyDescent="0.25">
      <c r="M12119" s="8"/>
      <c r="N12119" s="124"/>
      <c r="O12119" s="124"/>
      <c r="P12119" s="124"/>
      <c r="Q12119" s="124"/>
      <c r="R12119" s="124"/>
      <c r="S12119" s="124"/>
    </row>
    <row r="12120" spans="13:19" x14ac:dyDescent="0.25">
      <c r="M12120" s="8"/>
      <c r="N12120" s="124"/>
      <c r="O12120" s="124"/>
      <c r="P12120" s="124"/>
      <c r="Q12120" s="124"/>
      <c r="R12120" s="124"/>
      <c r="S12120" s="124"/>
    </row>
    <row r="12121" spans="13:19" x14ac:dyDescent="0.25">
      <c r="M12121" s="8"/>
      <c r="N12121" s="124"/>
      <c r="O12121" s="124"/>
      <c r="P12121" s="124"/>
      <c r="Q12121" s="124"/>
      <c r="R12121" s="124"/>
      <c r="S12121" s="124"/>
    </row>
    <row r="12122" spans="13:19" x14ac:dyDescent="0.25">
      <c r="M12122" s="8"/>
      <c r="N12122" s="124"/>
      <c r="O12122" s="124"/>
      <c r="P12122" s="124"/>
      <c r="Q12122" s="124"/>
      <c r="R12122" s="124"/>
      <c r="S12122" s="124"/>
    </row>
    <row r="12123" spans="13:19" x14ac:dyDescent="0.25">
      <c r="M12123" s="8"/>
      <c r="N12123" s="124"/>
      <c r="O12123" s="124"/>
      <c r="P12123" s="124"/>
      <c r="Q12123" s="124"/>
      <c r="R12123" s="124"/>
      <c r="S12123" s="124"/>
    </row>
    <row r="12124" spans="13:19" x14ac:dyDescent="0.25">
      <c r="M12124" s="8"/>
      <c r="N12124" s="124"/>
      <c r="O12124" s="124"/>
      <c r="P12124" s="124"/>
      <c r="Q12124" s="124"/>
      <c r="R12124" s="124"/>
      <c r="S12124" s="124"/>
    </row>
    <row r="12125" spans="13:19" x14ac:dyDescent="0.25">
      <c r="M12125" s="8"/>
      <c r="N12125" s="124"/>
      <c r="O12125" s="124"/>
      <c r="P12125" s="124"/>
      <c r="Q12125" s="124"/>
      <c r="R12125" s="124"/>
      <c r="S12125" s="124"/>
    </row>
    <row r="12126" spans="13:19" x14ac:dyDescent="0.25">
      <c r="M12126" s="8"/>
      <c r="N12126" s="124"/>
      <c r="O12126" s="124"/>
      <c r="P12126" s="124"/>
      <c r="Q12126" s="124"/>
      <c r="R12126" s="124"/>
      <c r="S12126" s="124"/>
    </row>
    <row r="12127" spans="13:19" x14ac:dyDescent="0.25">
      <c r="M12127" s="8"/>
      <c r="N12127" s="124"/>
      <c r="O12127" s="124"/>
      <c r="P12127" s="124"/>
      <c r="Q12127" s="124"/>
      <c r="R12127" s="124"/>
      <c r="S12127" s="124"/>
    </row>
    <row r="12128" spans="13:19" x14ac:dyDescent="0.25">
      <c r="M12128" s="8"/>
      <c r="N12128" s="124"/>
      <c r="O12128" s="124"/>
      <c r="P12128" s="124"/>
      <c r="Q12128" s="124"/>
      <c r="R12128" s="124"/>
      <c r="S12128" s="124"/>
    </row>
    <row r="12129" spans="13:19" x14ac:dyDescent="0.25">
      <c r="M12129" s="8"/>
      <c r="N12129" s="124"/>
      <c r="O12129" s="124"/>
      <c r="P12129" s="124"/>
      <c r="Q12129" s="124"/>
      <c r="R12129" s="124"/>
      <c r="S12129" s="124"/>
    </row>
    <row r="12130" spans="13:19" x14ac:dyDescent="0.25">
      <c r="M12130" s="8"/>
      <c r="N12130" s="124"/>
      <c r="O12130" s="124"/>
      <c r="P12130" s="124"/>
      <c r="Q12130" s="124"/>
      <c r="R12130" s="124"/>
      <c r="S12130" s="124"/>
    </row>
    <row r="12131" spans="13:19" x14ac:dyDescent="0.25">
      <c r="M12131" s="8"/>
      <c r="N12131" s="124"/>
      <c r="O12131" s="124"/>
      <c r="P12131" s="124"/>
      <c r="Q12131" s="124"/>
      <c r="R12131" s="124"/>
      <c r="S12131" s="124"/>
    </row>
    <row r="12132" spans="13:19" x14ac:dyDescent="0.25">
      <c r="M12132" s="8"/>
      <c r="N12132" s="124"/>
      <c r="O12132" s="124"/>
      <c r="P12132" s="124"/>
      <c r="Q12132" s="124"/>
      <c r="R12132" s="124"/>
      <c r="S12132" s="124"/>
    </row>
    <row r="12133" spans="13:19" x14ac:dyDescent="0.25">
      <c r="M12133" s="8"/>
      <c r="N12133" s="124"/>
      <c r="O12133" s="124"/>
      <c r="P12133" s="124"/>
      <c r="Q12133" s="124"/>
      <c r="R12133" s="124"/>
      <c r="S12133" s="124"/>
    </row>
    <row r="12134" spans="13:19" x14ac:dyDescent="0.25">
      <c r="M12134" s="8"/>
      <c r="N12134" s="124"/>
      <c r="O12134" s="124"/>
      <c r="P12134" s="124"/>
      <c r="Q12134" s="124"/>
      <c r="R12134" s="124"/>
      <c r="S12134" s="124"/>
    </row>
    <row r="12135" spans="13:19" x14ac:dyDescent="0.25">
      <c r="M12135" s="8"/>
      <c r="N12135" s="124"/>
      <c r="O12135" s="124"/>
      <c r="P12135" s="124"/>
      <c r="Q12135" s="124"/>
      <c r="R12135" s="124"/>
      <c r="S12135" s="124"/>
    </row>
    <row r="12136" spans="13:19" x14ac:dyDescent="0.25">
      <c r="M12136" s="8"/>
      <c r="N12136" s="124"/>
      <c r="O12136" s="124"/>
      <c r="P12136" s="124"/>
      <c r="Q12136" s="124"/>
      <c r="R12136" s="124"/>
      <c r="S12136" s="124"/>
    </row>
    <row r="12137" spans="13:19" x14ac:dyDescent="0.25">
      <c r="M12137" s="8"/>
      <c r="N12137" s="124"/>
      <c r="O12137" s="124"/>
      <c r="P12137" s="124"/>
      <c r="Q12137" s="124"/>
      <c r="R12137" s="124"/>
      <c r="S12137" s="124"/>
    </row>
    <row r="12138" spans="13:19" x14ac:dyDescent="0.25">
      <c r="M12138" s="8"/>
      <c r="N12138" s="124"/>
      <c r="O12138" s="124"/>
      <c r="P12138" s="124"/>
      <c r="Q12138" s="124"/>
      <c r="R12138" s="124"/>
      <c r="S12138" s="124"/>
    </row>
    <row r="12139" spans="13:19" x14ac:dyDescent="0.25">
      <c r="M12139" s="8"/>
      <c r="N12139" s="124"/>
      <c r="O12139" s="124"/>
      <c r="P12139" s="124"/>
      <c r="Q12139" s="124"/>
      <c r="R12139" s="124"/>
      <c r="S12139" s="124"/>
    </row>
    <row r="12140" spans="13:19" x14ac:dyDescent="0.25">
      <c r="M12140" s="8"/>
      <c r="N12140" s="124"/>
      <c r="O12140" s="124"/>
      <c r="P12140" s="124"/>
      <c r="Q12140" s="124"/>
      <c r="R12140" s="124"/>
      <c r="S12140" s="124"/>
    </row>
    <row r="12141" spans="13:19" x14ac:dyDescent="0.25">
      <c r="M12141" s="8"/>
      <c r="N12141" s="124"/>
      <c r="O12141" s="124"/>
      <c r="P12141" s="124"/>
      <c r="Q12141" s="124"/>
      <c r="R12141" s="124"/>
      <c r="S12141" s="124"/>
    </row>
    <row r="12142" spans="13:19" x14ac:dyDescent="0.25">
      <c r="M12142" s="8"/>
      <c r="N12142" s="124"/>
      <c r="O12142" s="124"/>
      <c r="P12142" s="124"/>
      <c r="Q12142" s="124"/>
      <c r="R12142" s="124"/>
      <c r="S12142" s="124"/>
    </row>
    <row r="12143" spans="13:19" x14ac:dyDescent="0.25">
      <c r="M12143" s="8"/>
      <c r="N12143" s="124"/>
      <c r="O12143" s="124"/>
      <c r="P12143" s="124"/>
      <c r="Q12143" s="124"/>
      <c r="R12143" s="124"/>
      <c r="S12143" s="124"/>
    </row>
    <row r="12144" spans="13:19" x14ac:dyDescent="0.25">
      <c r="M12144" s="8"/>
      <c r="N12144" s="124"/>
      <c r="O12144" s="124"/>
      <c r="P12144" s="124"/>
      <c r="Q12144" s="124"/>
      <c r="R12144" s="124"/>
      <c r="S12144" s="124"/>
    </row>
    <row r="12145" spans="13:19" x14ac:dyDescent="0.25">
      <c r="M12145" s="8"/>
      <c r="N12145" s="124"/>
      <c r="O12145" s="124"/>
      <c r="P12145" s="124"/>
      <c r="Q12145" s="124"/>
      <c r="R12145" s="124"/>
      <c r="S12145" s="124"/>
    </row>
    <row r="12146" spans="13:19" x14ac:dyDescent="0.25">
      <c r="M12146" s="8"/>
      <c r="N12146" s="124"/>
      <c r="O12146" s="124"/>
      <c r="P12146" s="124"/>
      <c r="Q12146" s="124"/>
      <c r="R12146" s="124"/>
      <c r="S12146" s="124"/>
    </row>
    <row r="12147" spans="13:19" x14ac:dyDescent="0.25">
      <c r="M12147" s="8"/>
      <c r="N12147" s="124"/>
      <c r="O12147" s="124"/>
      <c r="P12147" s="124"/>
      <c r="Q12147" s="124"/>
      <c r="R12147" s="124"/>
      <c r="S12147" s="124"/>
    </row>
    <row r="12148" spans="13:19" x14ac:dyDescent="0.25">
      <c r="M12148" s="8"/>
      <c r="N12148" s="124"/>
      <c r="O12148" s="124"/>
      <c r="P12148" s="124"/>
      <c r="Q12148" s="124"/>
      <c r="R12148" s="124"/>
      <c r="S12148" s="124"/>
    </row>
    <row r="12149" spans="13:19" x14ac:dyDescent="0.25">
      <c r="M12149" s="8"/>
      <c r="N12149" s="124"/>
      <c r="O12149" s="124"/>
      <c r="P12149" s="124"/>
      <c r="Q12149" s="124"/>
      <c r="R12149" s="124"/>
      <c r="S12149" s="124"/>
    </row>
    <row r="12150" spans="13:19" x14ac:dyDescent="0.25">
      <c r="M12150" s="8"/>
      <c r="N12150" s="124"/>
      <c r="O12150" s="124"/>
      <c r="P12150" s="124"/>
      <c r="Q12150" s="124"/>
      <c r="R12150" s="124"/>
      <c r="S12150" s="124"/>
    </row>
    <row r="12151" spans="13:19" x14ac:dyDescent="0.25">
      <c r="M12151" s="8"/>
      <c r="N12151" s="124"/>
      <c r="O12151" s="124"/>
      <c r="P12151" s="124"/>
      <c r="Q12151" s="124"/>
      <c r="R12151" s="124"/>
      <c r="S12151" s="124"/>
    </row>
    <row r="12152" spans="13:19" x14ac:dyDescent="0.25">
      <c r="M12152" s="8"/>
      <c r="N12152" s="124"/>
      <c r="O12152" s="124"/>
      <c r="P12152" s="124"/>
      <c r="Q12152" s="124"/>
      <c r="R12152" s="124"/>
      <c r="S12152" s="124"/>
    </row>
    <row r="12153" spans="13:19" x14ac:dyDescent="0.25">
      <c r="M12153" s="8"/>
      <c r="N12153" s="124"/>
      <c r="O12153" s="124"/>
      <c r="P12153" s="124"/>
      <c r="Q12153" s="124"/>
      <c r="R12153" s="124"/>
      <c r="S12153" s="124"/>
    </row>
    <row r="12154" spans="13:19" x14ac:dyDescent="0.25">
      <c r="M12154" s="8"/>
      <c r="N12154" s="124"/>
      <c r="O12154" s="124"/>
      <c r="P12154" s="124"/>
      <c r="Q12154" s="124"/>
      <c r="R12154" s="124"/>
      <c r="S12154" s="124"/>
    </row>
    <row r="12155" spans="13:19" x14ac:dyDescent="0.25">
      <c r="M12155" s="8"/>
      <c r="N12155" s="124"/>
      <c r="O12155" s="124"/>
      <c r="P12155" s="124"/>
      <c r="Q12155" s="124"/>
      <c r="R12155" s="124"/>
      <c r="S12155" s="124"/>
    </row>
    <row r="12156" spans="13:19" x14ac:dyDescent="0.25">
      <c r="M12156" s="8"/>
      <c r="N12156" s="124"/>
      <c r="O12156" s="124"/>
      <c r="P12156" s="124"/>
      <c r="Q12156" s="124"/>
      <c r="R12156" s="124"/>
      <c r="S12156" s="124"/>
    </row>
    <row r="12157" spans="13:19" x14ac:dyDescent="0.25">
      <c r="M12157" s="8"/>
      <c r="N12157" s="124"/>
      <c r="O12157" s="124"/>
      <c r="P12157" s="124"/>
      <c r="Q12157" s="124"/>
      <c r="R12157" s="124"/>
      <c r="S12157" s="124"/>
    </row>
    <row r="12158" spans="13:19" x14ac:dyDescent="0.25">
      <c r="M12158" s="8"/>
      <c r="N12158" s="124"/>
      <c r="O12158" s="124"/>
      <c r="P12158" s="124"/>
      <c r="Q12158" s="124"/>
      <c r="R12158" s="124"/>
      <c r="S12158" s="124"/>
    </row>
    <row r="12159" spans="13:19" x14ac:dyDescent="0.25">
      <c r="M12159" s="8"/>
      <c r="N12159" s="124"/>
      <c r="O12159" s="124"/>
      <c r="P12159" s="124"/>
      <c r="Q12159" s="124"/>
      <c r="R12159" s="124"/>
      <c r="S12159" s="124"/>
    </row>
    <row r="12160" spans="13:19" x14ac:dyDescent="0.25">
      <c r="M12160" s="8"/>
      <c r="N12160" s="124"/>
      <c r="O12160" s="124"/>
      <c r="P12160" s="124"/>
      <c r="Q12160" s="124"/>
      <c r="R12160" s="124"/>
      <c r="S12160" s="124"/>
    </row>
    <row r="12161" spans="13:19" x14ac:dyDescent="0.25">
      <c r="M12161" s="8"/>
      <c r="N12161" s="124"/>
      <c r="O12161" s="124"/>
      <c r="P12161" s="124"/>
      <c r="Q12161" s="124"/>
      <c r="R12161" s="124"/>
      <c r="S12161" s="124"/>
    </row>
    <row r="12162" spans="13:19" x14ac:dyDescent="0.25">
      <c r="M12162" s="8"/>
      <c r="N12162" s="124"/>
      <c r="O12162" s="124"/>
      <c r="P12162" s="124"/>
      <c r="Q12162" s="124"/>
      <c r="R12162" s="124"/>
      <c r="S12162" s="124"/>
    </row>
    <row r="12163" spans="13:19" x14ac:dyDescent="0.25">
      <c r="M12163" s="8"/>
      <c r="N12163" s="124"/>
      <c r="O12163" s="124"/>
      <c r="P12163" s="124"/>
      <c r="Q12163" s="124"/>
      <c r="R12163" s="124"/>
      <c r="S12163" s="124"/>
    </row>
    <row r="12164" spans="13:19" x14ac:dyDescent="0.25">
      <c r="M12164" s="8"/>
      <c r="N12164" s="124"/>
      <c r="O12164" s="124"/>
      <c r="P12164" s="124"/>
      <c r="Q12164" s="124"/>
      <c r="R12164" s="124"/>
      <c r="S12164" s="124"/>
    </row>
    <row r="12165" spans="13:19" x14ac:dyDescent="0.25">
      <c r="M12165" s="8"/>
      <c r="N12165" s="124"/>
      <c r="O12165" s="124"/>
      <c r="P12165" s="124"/>
      <c r="Q12165" s="124"/>
      <c r="R12165" s="124"/>
      <c r="S12165" s="124"/>
    </row>
    <row r="12166" spans="13:19" x14ac:dyDescent="0.25">
      <c r="M12166" s="8"/>
      <c r="N12166" s="124"/>
      <c r="O12166" s="124"/>
      <c r="P12166" s="124"/>
      <c r="Q12166" s="124"/>
      <c r="R12166" s="124"/>
      <c r="S12166" s="124"/>
    </row>
    <row r="12167" spans="13:19" x14ac:dyDescent="0.25">
      <c r="M12167" s="8"/>
      <c r="N12167" s="124"/>
      <c r="O12167" s="124"/>
      <c r="P12167" s="124"/>
      <c r="Q12167" s="124"/>
      <c r="R12167" s="124"/>
      <c r="S12167" s="124"/>
    </row>
    <row r="12168" spans="13:19" x14ac:dyDescent="0.25">
      <c r="M12168" s="8"/>
      <c r="N12168" s="124"/>
      <c r="O12168" s="124"/>
      <c r="P12168" s="124"/>
      <c r="Q12168" s="124"/>
      <c r="R12168" s="124"/>
      <c r="S12168" s="124"/>
    </row>
    <row r="12169" spans="13:19" x14ac:dyDescent="0.25">
      <c r="M12169" s="8"/>
      <c r="N12169" s="124"/>
      <c r="O12169" s="124"/>
      <c r="P12169" s="124"/>
      <c r="Q12169" s="124"/>
      <c r="R12169" s="124"/>
      <c r="S12169" s="124"/>
    </row>
    <row r="12170" spans="13:19" x14ac:dyDescent="0.25">
      <c r="M12170" s="8"/>
      <c r="N12170" s="124"/>
      <c r="O12170" s="124"/>
      <c r="P12170" s="124"/>
      <c r="Q12170" s="124"/>
      <c r="R12170" s="124"/>
      <c r="S12170" s="124"/>
    </row>
    <row r="12171" spans="13:19" x14ac:dyDescent="0.25">
      <c r="M12171" s="8"/>
      <c r="N12171" s="124"/>
      <c r="O12171" s="124"/>
      <c r="P12171" s="124"/>
      <c r="Q12171" s="124"/>
      <c r="R12171" s="124"/>
      <c r="S12171" s="124"/>
    </row>
    <row r="12172" spans="13:19" x14ac:dyDescent="0.25">
      <c r="M12172" s="8"/>
      <c r="N12172" s="124"/>
      <c r="O12172" s="124"/>
      <c r="P12172" s="124"/>
      <c r="Q12172" s="124"/>
      <c r="R12172" s="124"/>
      <c r="S12172" s="124"/>
    </row>
    <row r="12173" spans="13:19" x14ac:dyDescent="0.25">
      <c r="M12173" s="8"/>
      <c r="N12173" s="124"/>
      <c r="O12173" s="124"/>
      <c r="P12173" s="124"/>
      <c r="Q12173" s="124"/>
      <c r="R12173" s="124"/>
      <c r="S12173" s="124"/>
    </row>
    <row r="12174" spans="13:19" x14ac:dyDescent="0.25">
      <c r="M12174" s="8"/>
      <c r="N12174" s="124"/>
      <c r="O12174" s="124"/>
      <c r="P12174" s="124"/>
      <c r="Q12174" s="124"/>
      <c r="R12174" s="124"/>
      <c r="S12174" s="124"/>
    </row>
    <row r="12175" spans="13:19" x14ac:dyDescent="0.25">
      <c r="M12175" s="8"/>
      <c r="N12175" s="124"/>
      <c r="O12175" s="124"/>
      <c r="P12175" s="124"/>
      <c r="Q12175" s="124"/>
      <c r="R12175" s="124"/>
      <c r="S12175" s="124"/>
    </row>
    <row r="12176" spans="13:19" x14ac:dyDescent="0.25">
      <c r="M12176" s="8"/>
      <c r="N12176" s="124"/>
      <c r="O12176" s="124"/>
      <c r="P12176" s="124"/>
      <c r="Q12176" s="124"/>
      <c r="R12176" s="124"/>
      <c r="S12176" s="124"/>
    </row>
    <row r="12177" spans="13:19" x14ac:dyDescent="0.25">
      <c r="M12177" s="8"/>
      <c r="N12177" s="124"/>
      <c r="O12177" s="124"/>
      <c r="P12177" s="124"/>
      <c r="Q12177" s="124"/>
      <c r="R12177" s="124"/>
      <c r="S12177" s="124"/>
    </row>
    <row r="12178" spans="13:19" x14ac:dyDescent="0.25">
      <c r="M12178" s="8"/>
      <c r="N12178" s="124"/>
      <c r="O12178" s="124"/>
      <c r="P12178" s="124"/>
      <c r="Q12178" s="124"/>
      <c r="R12178" s="124"/>
      <c r="S12178" s="124"/>
    </row>
    <row r="12179" spans="13:19" x14ac:dyDescent="0.25">
      <c r="M12179" s="8"/>
      <c r="N12179" s="124"/>
      <c r="O12179" s="124"/>
      <c r="P12179" s="124"/>
      <c r="Q12179" s="124"/>
      <c r="R12179" s="124"/>
      <c r="S12179" s="124"/>
    </row>
    <row r="12180" spans="13:19" x14ac:dyDescent="0.25">
      <c r="M12180" s="8"/>
      <c r="N12180" s="124"/>
      <c r="O12180" s="124"/>
      <c r="P12180" s="124"/>
      <c r="Q12180" s="124"/>
      <c r="R12180" s="124"/>
      <c r="S12180" s="124"/>
    </row>
    <row r="12181" spans="13:19" x14ac:dyDescent="0.25">
      <c r="M12181" s="8"/>
      <c r="N12181" s="124"/>
      <c r="O12181" s="124"/>
      <c r="P12181" s="124"/>
      <c r="Q12181" s="124"/>
      <c r="R12181" s="124"/>
      <c r="S12181" s="124"/>
    </row>
    <row r="12182" spans="13:19" x14ac:dyDescent="0.25">
      <c r="M12182" s="8"/>
      <c r="N12182" s="124"/>
      <c r="O12182" s="124"/>
      <c r="P12182" s="124"/>
      <c r="Q12182" s="124"/>
      <c r="R12182" s="124"/>
      <c r="S12182" s="124"/>
    </row>
    <row r="12183" spans="13:19" x14ac:dyDescent="0.25">
      <c r="M12183" s="8"/>
      <c r="N12183" s="124"/>
      <c r="O12183" s="124"/>
      <c r="P12183" s="124"/>
      <c r="Q12183" s="124"/>
      <c r="R12183" s="124"/>
      <c r="S12183" s="124"/>
    </row>
    <row r="12184" spans="13:19" x14ac:dyDescent="0.25">
      <c r="M12184" s="8"/>
      <c r="N12184" s="124"/>
      <c r="O12184" s="124"/>
      <c r="P12184" s="124"/>
      <c r="Q12184" s="124"/>
      <c r="R12184" s="124"/>
      <c r="S12184" s="124"/>
    </row>
    <row r="12185" spans="13:19" x14ac:dyDescent="0.25">
      <c r="M12185" s="8"/>
      <c r="N12185" s="124"/>
      <c r="O12185" s="124"/>
      <c r="P12185" s="124"/>
      <c r="Q12185" s="124"/>
      <c r="R12185" s="124"/>
      <c r="S12185" s="124"/>
    </row>
    <row r="12186" spans="13:19" x14ac:dyDescent="0.25">
      <c r="M12186" s="8"/>
      <c r="N12186" s="124"/>
      <c r="O12186" s="124"/>
      <c r="P12186" s="124"/>
      <c r="Q12186" s="124"/>
      <c r="R12186" s="124"/>
      <c r="S12186" s="124"/>
    </row>
    <row r="12187" spans="13:19" x14ac:dyDescent="0.25">
      <c r="M12187" s="8"/>
      <c r="N12187" s="124"/>
      <c r="O12187" s="124"/>
      <c r="P12187" s="124"/>
      <c r="Q12187" s="124"/>
      <c r="R12187" s="124"/>
      <c r="S12187" s="124"/>
    </row>
    <row r="12188" spans="13:19" x14ac:dyDescent="0.25">
      <c r="M12188" s="8"/>
      <c r="N12188" s="124"/>
      <c r="O12188" s="124"/>
      <c r="P12188" s="124"/>
      <c r="Q12188" s="124"/>
      <c r="R12188" s="124"/>
      <c r="S12188" s="124"/>
    </row>
    <row r="12189" spans="13:19" x14ac:dyDescent="0.25">
      <c r="M12189" s="8"/>
      <c r="N12189" s="124"/>
      <c r="O12189" s="124"/>
      <c r="P12189" s="124"/>
      <c r="Q12189" s="124"/>
      <c r="R12189" s="124"/>
      <c r="S12189" s="124"/>
    </row>
    <row r="12190" spans="13:19" x14ac:dyDescent="0.25">
      <c r="M12190" s="8"/>
      <c r="N12190" s="124"/>
      <c r="O12190" s="124"/>
      <c r="P12190" s="124"/>
      <c r="Q12190" s="124"/>
      <c r="R12190" s="124"/>
      <c r="S12190" s="124"/>
    </row>
    <row r="12191" spans="13:19" x14ac:dyDescent="0.25">
      <c r="M12191" s="8"/>
      <c r="N12191" s="124"/>
      <c r="O12191" s="124"/>
      <c r="P12191" s="124"/>
      <c r="Q12191" s="124"/>
      <c r="R12191" s="124"/>
      <c r="S12191" s="124"/>
    </row>
    <row r="12192" spans="13:19" x14ac:dyDescent="0.25">
      <c r="M12192" s="8"/>
      <c r="N12192" s="124"/>
      <c r="O12192" s="124"/>
      <c r="P12192" s="124"/>
      <c r="Q12192" s="124"/>
      <c r="R12192" s="124"/>
      <c r="S12192" s="124"/>
    </row>
    <row r="12193" spans="13:19" x14ac:dyDescent="0.25">
      <c r="M12193" s="8"/>
      <c r="N12193" s="124"/>
      <c r="O12193" s="124"/>
      <c r="P12193" s="124"/>
      <c r="Q12193" s="124"/>
      <c r="R12193" s="124"/>
      <c r="S12193" s="124"/>
    </row>
    <row r="12194" spans="13:19" x14ac:dyDescent="0.25">
      <c r="M12194" s="8"/>
      <c r="N12194" s="124"/>
      <c r="O12194" s="124"/>
      <c r="P12194" s="124"/>
      <c r="Q12194" s="124"/>
      <c r="R12194" s="124"/>
      <c r="S12194" s="124"/>
    </row>
    <row r="12195" spans="13:19" x14ac:dyDescent="0.25">
      <c r="M12195" s="8"/>
      <c r="N12195" s="124"/>
      <c r="O12195" s="124"/>
      <c r="P12195" s="124"/>
      <c r="Q12195" s="124"/>
      <c r="R12195" s="124"/>
      <c r="S12195" s="124"/>
    </row>
    <row r="12196" spans="13:19" x14ac:dyDescent="0.25">
      <c r="M12196" s="8"/>
      <c r="N12196" s="124"/>
      <c r="O12196" s="124"/>
      <c r="P12196" s="124"/>
      <c r="Q12196" s="124"/>
      <c r="R12196" s="124"/>
      <c r="S12196" s="124"/>
    </row>
    <row r="12197" spans="13:19" x14ac:dyDescent="0.25">
      <c r="M12197" s="8"/>
      <c r="N12197" s="124"/>
      <c r="O12197" s="124"/>
      <c r="P12197" s="124"/>
      <c r="Q12197" s="124"/>
      <c r="R12197" s="124"/>
      <c r="S12197" s="124"/>
    </row>
    <row r="12198" spans="13:19" x14ac:dyDescent="0.25">
      <c r="M12198" s="8"/>
      <c r="N12198" s="124"/>
      <c r="O12198" s="124"/>
      <c r="P12198" s="124"/>
      <c r="Q12198" s="124"/>
      <c r="R12198" s="124"/>
      <c r="S12198" s="124"/>
    </row>
    <row r="12199" spans="13:19" x14ac:dyDescent="0.25">
      <c r="M12199" s="8"/>
      <c r="N12199" s="124"/>
      <c r="O12199" s="124"/>
      <c r="P12199" s="124"/>
      <c r="Q12199" s="124"/>
      <c r="R12199" s="124"/>
      <c r="S12199" s="124"/>
    </row>
    <row r="12200" spans="13:19" x14ac:dyDescent="0.25">
      <c r="M12200" s="8"/>
      <c r="N12200" s="124"/>
      <c r="O12200" s="124"/>
      <c r="P12200" s="124"/>
      <c r="Q12200" s="124"/>
      <c r="R12200" s="124"/>
      <c r="S12200" s="124"/>
    </row>
    <row r="12201" spans="13:19" x14ac:dyDescent="0.25">
      <c r="M12201" s="8"/>
      <c r="N12201" s="124"/>
      <c r="O12201" s="124"/>
      <c r="P12201" s="124"/>
      <c r="Q12201" s="124"/>
      <c r="R12201" s="124"/>
      <c r="S12201" s="124"/>
    </row>
    <row r="12202" spans="13:19" x14ac:dyDescent="0.25">
      <c r="M12202" s="8"/>
      <c r="N12202" s="124"/>
      <c r="O12202" s="124"/>
      <c r="P12202" s="124"/>
      <c r="Q12202" s="124"/>
      <c r="R12202" s="124"/>
      <c r="S12202" s="124"/>
    </row>
    <row r="12203" spans="13:19" x14ac:dyDescent="0.25">
      <c r="M12203" s="8"/>
      <c r="N12203" s="124"/>
      <c r="O12203" s="124"/>
      <c r="P12203" s="124"/>
      <c r="Q12203" s="124"/>
      <c r="R12203" s="124"/>
      <c r="S12203" s="124"/>
    </row>
    <row r="12204" spans="13:19" x14ac:dyDescent="0.25">
      <c r="M12204" s="8"/>
      <c r="N12204" s="124"/>
      <c r="O12204" s="124"/>
      <c r="P12204" s="124"/>
      <c r="Q12204" s="124"/>
      <c r="R12204" s="124"/>
      <c r="S12204" s="124"/>
    </row>
    <row r="12205" spans="13:19" x14ac:dyDescent="0.25">
      <c r="M12205" s="8"/>
      <c r="N12205" s="124"/>
      <c r="O12205" s="124"/>
      <c r="P12205" s="124"/>
      <c r="Q12205" s="124"/>
      <c r="R12205" s="124"/>
      <c r="S12205" s="124"/>
    </row>
    <row r="12206" spans="13:19" x14ac:dyDescent="0.25">
      <c r="M12206" s="8"/>
      <c r="N12206" s="124"/>
      <c r="O12206" s="124"/>
      <c r="P12206" s="124"/>
      <c r="Q12206" s="124"/>
      <c r="R12206" s="124"/>
      <c r="S12206" s="124"/>
    </row>
    <row r="12207" spans="13:19" x14ac:dyDescent="0.25">
      <c r="M12207" s="8"/>
      <c r="N12207" s="124"/>
      <c r="O12207" s="124"/>
      <c r="P12207" s="124"/>
      <c r="Q12207" s="124"/>
      <c r="R12207" s="124"/>
      <c r="S12207" s="124"/>
    </row>
    <row r="12208" spans="13:19" x14ac:dyDescent="0.25">
      <c r="M12208" s="8"/>
      <c r="N12208" s="124"/>
      <c r="O12208" s="124"/>
      <c r="P12208" s="124"/>
      <c r="Q12208" s="124"/>
      <c r="R12208" s="124"/>
      <c r="S12208" s="124"/>
    </row>
    <row r="12209" spans="13:19" x14ac:dyDescent="0.25">
      <c r="M12209" s="8"/>
      <c r="N12209" s="124"/>
      <c r="O12209" s="124"/>
      <c r="P12209" s="124"/>
      <c r="Q12209" s="124"/>
      <c r="R12209" s="124"/>
      <c r="S12209" s="124"/>
    </row>
    <row r="12210" spans="13:19" x14ac:dyDescent="0.25">
      <c r="M12210" s="8"/>
      <c r="N12210" s="124"/>
      <c r="O12210" s="124"/>
      <c r="P12210" s="124"/>
      <c r="Q12210" s="124"/>
      <c r="R12210" s="124"/>
      <c r="S12210" s="124"/>
    </row>
    <row r="12211" spans="13:19" x14ac:dyDescent="0.25">
      <c r="M12211" s="8"/>
      <c r="N12211" s="124"/>
      <c r="O12211" s="124"/>
      <c r="P12211" s="124"/>
      <c r="Q12211" s="124"/>
      <c r="R12211" s="124"/>
      <c r="S12211" s="124"/>
    </row>
    <row r="12212" spans="13:19" x14ac:dyDescent="0.25">
      <c r="M12212" s="8"/>
      <c r="N12212" s="124"/>
      <c r="O12212" s="124"/>
      <c r="P12212" s="124"/>
      <c r="Q12212" s="124"/>
      <c r="R12212" s="124"/>
      <c r="S12212" s="124"/>
    </row>
    <row r="12213" spans="13:19" x14ac:dyDescent="0.25">
      <c r="M12213" s="8"/>
      <c r="N12213" s="124"/>
      <c r="O12213" s="124"/>
      <c r="P12213" s="124"/>
      <c r="Q12213" s="124"/>
      <c r="R12213" s="124"/>
      <c r="S12213" s="124"/>
    </row>
    <row r="12214" spans="13:19" x14ac:dyDescent="0.25">
      <c r="M12214" s="8"/>
      <c r="N12214" s="124"/>
      <c r="O12214" s="124"/>
      <c r="P12214" s="124"/>
      <c r="Q12214" s="124"/>
      <c r="R12214" s="124"/>
      <c r="S12214" s="124"/>
    </row>
    <row r="12215" spans="13:19" x14ac:dyDescent="0.25">
      <c r="M12215" s="8"/>
      <c r="N12215" s="124"/>
      <c r="O12215" s="124"/>
      <c r="P12215" s="124"/>
      <c r="Q12215" s="124"/>
      <c r="R12215" s="124"/>
      <c r="S12215" s="124"/>
    </row>
    <row r="12216" spans="13:19" x14ac:dyDescent="0.25">
      <c r="M12216" s="8"/>
      <c r="N12216" s="124"/>
      <c r="O12216" s="124"/>
      <c r="P12216" s="124"/>
      <c r="Q12216" s="124"/>
      <c r="R12216" s="124"/>
      <c r="S12216" s="124"/>
    </row>
    <row r="12217" spans="13:19" x14ac:dyDescent="0.25">
      <c r="M12217" s="8"/>
      <c r="N12217" s="124"/>
      <c r="O12217" s="124"/>
      <c r="P12217" s="124"/>
      <c r="Q12217" s="124"/>
      <c r="R12217" s="124"/>
      <c r="S12217" s="124"/>
    </row>
    <row r="12218" spans="13:19" x14ac:dyDescent="0.25">
      <c r="M12218" s="8"/>
      <c r="N12218" s="124"/>
      <c r="O12218" s="124"/>
      <c r="P12218" s="124"/>
      <c r="Q12218" s="124"/>
      <c r="R12218" s="124"/>
      <c r="S12218" s="124"/>
    </row>
    <row r="12219" spans="13:19" x14ac:dyDescent="0.25">
      <c r="M12219" s="8"/>
      <c r="N12219" s="124"/>
      <c r="O12219" s="124"/>
      <c r="P12219" s="124"/>
      <c r="Q12219" s="124"/>
      <c r="R12219" s="124"/>
      <c r="S12219" s="124"/>
    </row>
    <row r="12220" spans="13:19" x14ac:dyDescent="0.25">
      <c r="M12220" s="8"/>
      <c r="N12220" s="124"/>
      <c r="O12220" s="124"/>
      <c r="P12220" s="124"/>
      <c r="Q12220" s="124"/>
      <c r="R12220" s="124"/>
      <c r="S12220" s="124"/>
    </row>
    <row r="12221" spans="13:19" x14ac:dyDescent="0.25">
      <c r="M12221" s="8"/>
      <c r="N12221" s="124"/>
      <c r="O12221" s="124"/>
      <c r="P12221" s="124"/>
      <c r="Q12221" s="124"/>
      <c r="R12221" s="124"/>
      <c r="S12221" s="124"/>
    </row>
    <row r="12222" spans="13:19" x14ac:dyDescent="0.25">
      <c r="M12222" s="8"/>
      <c r="N12222" s="124"/>
      <c r="O12222" s="124"/>
      <c r="P12222" s="124"/>
      <c r="Q12222" s="124"/>
      <c r="R12222" s="124"/>
      <c r="S12222" s="124"/>
    </row>
    <row r="12223" spans="13:19" x14ac:dyDescent="0.25">
      <c r="M12223" s="8"/>
      <c r="N12223" s="124"/>
      <c r="O12223" s="124"/>
      <c r="P12223" s="124"/>
      <c r="Q12223" s="124"/>
      <c r="R12223" s="124"/>
      <c r="S12223" s="124"/>
    </row>
    <row r="12224" spans="13:19" x14ac:dyDescent="0.25">
      <c r="M12224" s="8"/>
      <c r="N12224" s="124"/>
      <c r="O12224" s="124"/>
      <c r="P12224" s="124"/>
      <c r="Q12224" s="124"/>
      <c r="R12224" s="124"/>
      <c r="S12224" s="124"/>
    </row>
    <row r="12225" spans="13:19" x14ac:dyDescent="0.25">
      <c r="M12225" s="8"/>
      <c r="N12225" s="124"/>
      <c r="O12225" s="124"/>
      <c r="P12225" s="124"/>
      <c r="Q12225" s="124"/>
      <c r="R12225" s="124"/>
      <c r="S12225" s="124"/>
    </row>
    <row r="12226" spans="13:19" x14ac:dyDescent="0.25">
      <c r="M12226" s="8"/>
      <c r="N12226" s="124"/>
      <c r="O12226" s="124"/>
      <c r="P12226" s="124"/>
      <c r="Q12226" s="124"/>
      <c r="R12226" s="124"/>
      <c r="S12226" s="124"/>
    </row>
    <row r="12227" spans="13:19" x14ac:dyDescent="0.25">
      <c r="M12227" s="8"/>
      <c r="N12227" s="124"/>
      <c r="O12227" s="124"/>
      <c r="P12227" s="124"/>
      <c r="Q12227" s="124"/>
      <c r="R12227" s="124"/>
      <c r="S12227" s="124"/>
    </row>
    <row r="12228" spans="13:19" x14ac:dyDescent="0.25">
      <c r="M12228" s="8"/>
      <c r="N12228" s="124"/>
      <c r="O12228" s="124"/>
      <c r="P12228" s="124"/>
      <c r="Q12228" s="124"/>
      <c r="R12228" s="124"/>
      <c r="S12228" s="124"/>
    </row>
    <row r="12229" spans="13:19" x14ac:dyDescent="0.25">
      <c r="M12229" s="8"/>
      <c r="N12229" s="124"/>
      <c r="O12229" s="124"/>
      <c r="P12229" s="124"/>
      <c r="Q12229" s="124"/>
      <c r="R12229" s="124"/>
      <c r="S12229" s="124"/>
    </row>
    <row r="12230" spans="13:19" x14ac:dyDescent="0.25">
      <c r="M12230" s="8"/>
      <c r="N12230" s="124"/>
      <c r="O12230" s="124"/>
      <c r="P12230" s="124"/>
      <c r="Q12230" s="124"/>
      <c r="R12230" s="124"/>
      <c r="S12230" s="124"/>
    </row>
    <row r="12231" spans="13:19" x14ac:dyDescent="0.25">
      <c r="M12231" s="8"/>
      <c r="N12231" s="124"/>
      <c r="O12231" s="124"/>
      <c r="P12231" s="124"/>
      <c r="Q12231" s="124"/>
      <c r="R12231" s="124"/>
      <c r="S12231" s="124"/>
    </row>
    <row r="12232" spans="13:19" x14ac:dyDescent="0.25">
      <c r="M12232" s="8"/>
      <c r="N12232" s="124"/>
      <c r="O12232" s="124"/>
      <c r="P12232" s="124"/>
      <c r="Q12232" s="124"/>
      <c r="R12232" s="124"/>
      <c r="S12232" s="124"/>
    </row>
    <row r="12233" spans="13:19" x14ac:dyDescent="0.25">
      <c r="M12233" s="8"/>
      <c r="N12233" s="124"/>
      <c r="O12233" s="124"/>
      <c r="P12233" s="124"/>
      <c r="Q12233" s="124"/>
      <c r="R12233" s="124"/>
      <c r="S12233" s="124"/>
    </row>
    <row r="12234" spans="13:19" x14ac:dyDescent="0.25">
      <c r="M12234" s="8"/>
      <c r="N12234" s="124"/>
      <c r="O12234" s="124"/>
      <c r="P12234" s="124"/>
      <c r="Q12234" s="124"/>
      <c r="R12234" s="124"/>
      <c r="S12234" s="124"/>
    </row>
    <row r="12235" spans="13:19" x14ac:dyDescent="0.25">
      <c r="M12235" s="8"/>
      <c r="N12235" s="124"/>
      <c r="O12235" s="124"/>
      <c r="P12235" s="124"/>
      <c r="Q12235" s="124"/>
      <c r="R12235" s="124"/>
      <c r="S12235" s="124"/>
    </row>
    <row r="12236" spans="13:19" x14ac:dyDescent="0.25">
      <c r="M12236" s="8"/>
      <c r="N12236" s="124"/>
      <c r="O12236" s="124"/>
      <c r="P12236" s="124"/>
      <c r="Q12236" s="124"/>
      <c r="R12236" s="124"/>
      <c r="S12236" s="124"/>
    </row>
    <row r="12237" spans="13:19" x14ac:dyDescent="0.25">
      <c r="M12237" s="8"/>
      <c r="N12237" s="124"/>
      <c r="O12237" s="124"/>
      <c r="P12237" s="124"/>
      <c r="Q12237" s="124"/>
      <c r="R12237" s="124"/>
      <c r="S12237" s="124"/>
    </row>
    <row r="12238" spans="13:19" x14ac:dyDescent="0.25">
      <c r="M12238" s="8"/>
      <c r="N12238" s="124"/>
      <c r="O12238" s="124"/>
      <c r="P12238" s="124"/>
      <c r="Q12238" s="124"/>
      <c r="R12238" s="124"/>
      <c r="S12238" s="124"/>
    </row>
    <row r="12239" spans="13:19" x14ac:dyDescent="0.25">
      <c r="M12239" s="8"/>
      <c r="N12239" s="124"/>
      <c r="O12239" s="124"/>
      <c r="P12239" s="124"/>
      <c r="Q12239" s="124"/>
      <c r="R12239" s="124"/>
      <c r="S12239" s="124"/>
    </row>
    <row r="12240" spans="13:19" x14ac:dyDescent="0.25">
      <c r="M12240" s="8"/>
      <c r="N12240" s="124"/>
      <c r="O12240" s="124"/>
      <c r="P12240" s="124"/>
      <c r="Q12240" s="124"/>
      <c r="R12240" s="124"/>
      <c r="S12240" s="124"/>
    </row>
    <row r="12241" spans="13:19" x14ac:dyDescent="0.25">
      <c r="M12241" s="8"/>
      <c r="N12241" s="124"/>
      <c r="O12241" s="124"/>
      <c r="P12241" s="124"/>
      <c r="Q12241" s="124"/>
      <c r="R12241" s="124"/>
      <c r="S12241" s="124"/>
    </row>
    <row r="12242" spans="13:19" x14ac:dyDescent="0.25">
      <c r="M12242" s="8"/>
      <c r="N12242" s="124"/>
      <c r="O12242" s="124"/>
      <c r="P12242" s="124"/>
      <c r="Q12242" s="124"/>
      <c r="R12242" s="124"/>
      <c r="S12242" s="124"/>
    </row>
    <row r="12243" spans="13:19" x14ac:dyDescent="0.25">
      <c r="M12243" s="8"/>
      <c r="N12243" s="124"/>
      <c r="O12243" s="124"/>
      <c r="P12243" s="124"/>
      <c r="Q12243" s="124"/>
      <c r="R12243" s="124"/>
      <c r="S12243" s="124"/>
    </row>
    <row r="12244" spans="13:19" x14ac:dyDescent="0.25">
      <c r="M12244" s="8"/>
      <c r="N12244" s="124"/>
      <c r="O12244" s="124"/>
      <c r="P12244" s="124"/>
      <c r="Q12244" s="124"/>
      <c r="R12244" s="124"/>
      <c r="S12244" s="124"/>
    </row>
    <row r="12245" spans="13:19" x14ac:dyDescent="0.25">
      <c r="M12245" s="8"/>
      <c r="N12245" s="124"/>
      <c r="O12245" s="124"/>
      <c r="P12245" s="124"/>
      <c r="Q12245" s="124"/>
      <c r="R12245" s="124"/>
      <c r="S12245" s="124"/>
    </row>
    <row r="12246" spans="13:19" x14ac:dyDescent="0.25">
      <c r="M12246" s="8"/>
      <c r="N12246" s="124"/>
      <c r="O12246" s="124"/>
      <c r="P12246" s="124"/>
      <c r="Q12246" s="124"/>
      <c r="R12246" s="124"/>
      <c r="S12246" s="124"/>
    </row>
    <row r="12247" spans="13:19" x14ac:dyDescent="0.25">
      <c r="M12247" s="8"/>
      <c r="N12247" s="124"/>
      <c r="O12247" s="124"/>
      <c r="P12247" s="124"/>
      <c r="Q12247" s="124"/>
      <c r="R12247" s="124"/>
      <c r="S12247" s="124"/>
    </row>
    <row r="12248" spans="13:19" x14ac:dyDescent="0.25">
      <c r="M12248" s="8"/>
      <c r="N12248" s="124"/>
      <c r="O12248" s="124"/>
      <c r="P12248" s="124"/>
      <c r="Q12248" s="124"/>
      <c r="R12248" s="124"/>
      <c r="S12248" s="124"/>
    </row>
    <row r="12249" spans="13:19" x14ac:dyDescent="0.25">
      <c r="M12249" s="8"/>
      <c r="N12249" s="124"/>
      <c r="O12249" s="124"/>
      <c r="P12249" s="124"/>
      <c r="Q12249" s="124"/>
      <c r="R12249" s="124"/>
      <c r="S12249" s="124"/>
    </row>
    <row r="12250" spans="13:19" x14ac:dyDescent="0.25">
      <c r="M12250" s="8"/>
      <c r="N12250" s="124"/>
      <c r="O12250" s="124"/>
      <c r="P12250" s="124"/>
      <c r="Q12250" s="124"/>
      <c r="R12250" s="124"/>
      <c r="S12250" s="124"/>
    </row>
    <row r="12251" spans="13:19" x14ac:dyDescent="0.25">
      <c r="M12251" s="8"/>
      <c r="N12251" s="124"/>
      <c r="O12251" s="124"/>
      <c r="P12251" s="124"/>
      <c r="Q12251" s="124"/>
      <c r="R12251" s="124"/>
      <c r="S12251" s="124"/>
    </row>
    <row r="12252" spans="13:19" x14ac:dyDescent="0.25">
      <c r="M12252" s="8"/>
      <c r="N12252" s="124"/>
      <c r="O12252" s="124"/>
      <c r="P12252" s="124"/>
      <c r="Q12252" s="124"/>
      <c r="R12252" s="124"/>
      <c r="S12252" s="124"/>
    </row>
    <row r="12253" spans="13:19" x14ac:dyDescent="0.25">
      <c r="M12253" s="8"/>
      <c r="N12253" s="124"/>
      <c r="O12253" s="124"/>
      <c r="P12253" s="124"/>
      <c r="Q12253" s="124"/>
      <c r="R12253" s="124"/>
      <c r="S12253" s="124"/>
    </row>
    <row r="12254" spans="13:19" x14ac:dyDescent="0.25">
      <c r="M12254" s="8"/>
      <c r="N12254" s="124"/>
      <c r="O12254" s="124"/>
      <c r="P12254" s="124"/>
      <c r="Q12254" s="124"/>
      <c r="R12254" s="124"/>
      <c r="S12254" s="124"/>
    </row>
    <row r="12255" spans="13:19" x14ac:dyDescent="0.25">
      <c r="M12255" s="8"/>
      <c r="N12255" s="124"/>
      <c r="O12255" s="124"/>
      <c r="P12255" s="124"/>
      <c r="Q12255" s="124"/>
      <c r="R12255" s="124"/>
      <c r="S12255" s="124"/>
    </row>
    <row r="12256" spans="13:19" x14ac:dyDescent="0.25">
      <c r="M12256" s="8"/>
      <c r="N12256" s="124"/>
      <c r="O12256" s="124"/>
      <c r="P12256" s="124"/>
      <c r="Q12256" s="124"/>
      <c r="R12256" s="124"/>
      <c r="S12256" s="124"/>
    </row>
    <row r="12257" spans="13:19" x14ac:dyDescent="0.25">
      <c r="M12257" s="8"/>
      <c r="N12257" s="124"/>
      <c r="O12257" s="124"/>
      <c r="P12257" s="124"/>
      <c r="Q12257" s="124"/>
      <c r="R12257" s="124"/>
      <c r="S12257" s="124"/>
    </row>
    <row r="12258" spans="13:19" x14ac:dyDescent="0.25">
      <c r="M12258" s="8"/>
      <c r="N12258" s="124"/>
      <c r="O12258" s="124"/>
      <c r="P12258" s="124"/>
      <c r="Q12258" s="124"/>
      <c r="R12258" s="124"/>
      <c r="S12258" s="124"/>
    </row>
    <row r="12259" spans="13:19" x14ac:dyDescent="0.25">
      <c r="M12259" s="8"/>
      <c r="N12259" s="124"/>
      <c r="O12259" s="124"/>
      <c r="P12259" s="124"/>
      <c r="Q12259" s="124"/>
      <c r="R12259" s="124"/>
      <c r="S12259" s="124"/>
    </row>
    <row r="12260" spans="13:19" x14ac:dyDescent="0.25">
      <c r="M12260" s="8"/>
      <c r="N12260" s="124"/>
      <c r="O12260" s="124"/>
      <c r="P12260" s="124"/>
      <c r="Q12260" s="124"/>
      <c r="R12260" s="124"/>
      <c r="S12260" s="124"/>
    </row>
    <row r="12261" spans="13:19" x14ac:dyDescent="0.25">
      <c r="M12261" s="8"/>
      <c r="N12261" s="124"/>
      <c r="O12261" s="124"/>
      <c r="P12261" s="124"/>
      <c r="Q12261" s="124"/>
      <c r="R12261" s="124"/>
      <c r="S12261" s="124"/>
    </row>
    <row r="12262" spans="13:19" x14ac:dyDescent="0.25">
      <c r="M12262" s="8"/>
      <c r="N12262" s="124"/>
      <c r="O12262" s="124"/>
      <c r="P12262" s="124"/>
      <c r="Q12262" s="124"/>
      <c r="R12262" s="124"/>
      <c r="S12262" s="124"/>
    </row>
    <row r="12263" spans="13:19" x14ac:dyDescent="0.25">
      <c r="M12263" s="8"/>
      <c r="N12263" s="124"/>
      <c r="O12263" s="124"/>
      <c r="P12263" s="124"/>
      <c r="Q12263" s="124"/>
      <c r="R12263" s="124"/>
      <c r="S12263" s="124"/>
    </row>
    <row r="12264" spans="13:19" x14ac:dyDescent="0.25">
      <c r="M12264" s="8"/>
      <c r="N12264" s="124"/>
      <c r="O12264" s="124"/>
      <c r="P12264" s="124"/>
      <c r="Q12264" s="124"/>
      <c r="R12264" s="124"/>
      <c r="S12264" s="124"/>
    </row>
    <row r="12265" spans="13:19" x14ac:dyDescent="0.25">
      <c r="M12265" s="8"/>
      <c r="N12265" s="124"/>
      <c r="O12265" s="124"/>
      <c r="P12265" s="124"/>
      <c r="Q12265" s="124"/>
      <c r="R12265" s="124"/>
      <c r="S12265" s="124"/>
    </row>
    <row r="12266" spans="13:19" x14ac:dyDescent="0.25">
      <c r="M12266" s="8"/>
      <c r="N12266" s="124"/>
      <c r="O12266" s="124"/>
      <c r="P12266" s="124"/>
      <c r="Q12266" s="124"/>
      <c r="R12266" s="124"/>
      <c r="S12266" s="124"/>
    </row>
    <row r="12267" spans="13:19" x14ac:dyDescent="0.25">
      <c r="M12267" s="8"/>
      <c r="N12267" s="124"/>
      <c r="O12267" s="124"/>
      <c r="P12267" s="124"/>
      <c r="Q12267" s="124"/>
      <c r="R12267" s="124"/>
      <c r="S12267" s="124"/>
    </row>
    <row r="12268" spans="13:19" x14ac:dyDescent="0.25">
      <c r="M12268" s="8"/>
      <c r="N12268" s="124"/>
      <c r="O12268" s="124"/>
      <c r="P12268" s="124"/>
      <c r="Q12268" s="124"/>
      <c r="R12268" s="124"/>
      <c r="S12268" s="124"/>
    </row>
    <row r="12269" spans="13:19" x14ac:dyDescent="0.25">
      <c r="M12269" s="8"/>
      <c r="N12269" s="124"/>
      <c r="O12269" s="124"/>
      <c r="P12269" s="124"/>
      <c r="Q12269" s="124"/>
      <c r="R12269" s="124"/>
      <c r="S12269" s="124"/>
    </row>
    <row r="12270" spans="13:19" x14ac:dyDescent="0.25">
      <c r="M12270" s="8"/>
      <c r="N12270" s="124"/>
      <c r="O12270" s="124"/>
      <c r="P12270" s="124"/>
      <c r="Q12270" s="124"/>
      <c r="R12270" s="124"/>
      <c r="S12270" s="124"/>
    </row>
    <row r="12271" spans="13:19" x14ac:dyDescent="0.25">
      <c r="M12271" s="8"/>
      <c r="N12271" s="124"/>
      <c r="O12271" s="124"/>
      <c r="P12271" s="124"/>
      <c r="Q12271" s="124"/>
      <c r="R12271" s="124"/>
      <c r="S12271" s="124"/>
    </row>
    <row r="12272" spans="13:19" x14ac:dyDescent="0.25">
      <c r="M12272" s="8"/>
      <c r="N12272" s="124"/>
      <c r="O12272" s="124"/>
      <c r="P12272" s="124"/>
      <c r="Q12272" s="124"/>
      <c r="R12272" s="124"/>
      <c r="S12272" s="124"/>
    </row>
    <row r="12273" spans="13:19" x14ac:dyDescent="0.25">
      <c r="M12273" s="8"/>
      <c r="N12273" s="124"/>
      <c r="O12273" s="124"/>
      <c r="P12273" s="124"/>
      <c r="Q12273" s="124"/>
      <c r="R12273" s="124"/>
      <c r="S12273" s="124"/>
    </row>
    <row r="12274" spans="13:19" x14ac:dyDescent="0.25">
      <c r="M12274" s="8"/>
      <c r="N12274" s="124"/>
      <c r="O12274" s="124"/>
      <c r="P12274" s="124"/>
      <c r="Q12274" s="124"/>
      <c r="R12274" s="124"/>
      <c r="S12274" s="124"/>
    </row>
    <row r="12275" spans="13:19" x14ac:dyDescent="0.25">
      <c r="M12275" s="8"/>
      <c r="N12275" s="124"/>
      <c r="O12275" s="124"/>
      <c r="P12275" s="124"/>
      <c r="Q12275" s="124"/>
      <c r="R12275" s="124"/>
      <c r="S12275" s="124"/>
    </row>
    <row r="12276" spans="13:19" x14ac:dyDescent="0.25">
      <c r="M12276" s="8"/>
      <c r="N12276" s="124"/>
      <c r="O12276" s="124"/>
      <c r="P12276" s="124"/>
      <c r="Q12276" s="124"/>
      <c r="R12276" s="124"/>
      <c r="S12276" s="124"/>
    </row>
    <row r="12277" spans="13:19" x14ac:dyDescent="0.25">
      <c r="M12277" s="8"/>
      <c r="N12277" s="124"/>
      <c r="O12277" s="124"/>
      <c r="P12277" s="124"/>
      <c r="Q12277" s="124"/>
      <c r="R12277" s="124"/>
      <c r="S12277" s="124"/>
    </row>
    <row r="12278" spans="13:19" x14ac:dyDescent="0.25">
      <c r="M12278" s="8"/>
      <c r="N12278" s="124"/>
      <c r="O12278" s="124"/>
      <c r="P12278" s="124"/>
      <c r="Q12278" s="124"/>
      <c r="R12278" s="124"/>
      <c r="S12278" s="124"/>
    </row>
    <row r="12279" spans="13:19" x14ac:dyDescent="0.25">
      <c r="M12279" s="8"/>
      <c r="N12279" s="124"/>
      <c r="O12279" s="124"/>
      <c r="P12279" s="124"/>
      <c r="Q12279" s="124"/>
      <c r="R12279" s="124"/>
      <c r="S12279" s="124"/>
    </row>
    <row r="12280" spans="13:19" x14ac:dyDescent="0.25">
      <c r="M12280" s="8"/>
      <c r="N12280" s="124"/>
      <c r="O12280" s="124"/>
      <c r="P12280" s="124"/>
      <c r="Q12280" s="124"/>
      <c r="R12280" s="124"/>
      <c r="S12280" s="124"/>
    </row>
    <row r="12281" spans="13:19" x14ac:dyDescent="0.25">
      <c r="M12281" s="8"/>
      <c r="N12281" s="124"/>
      <c r="O12281" s="124"/>
      <c r="P12281" s="124"/>
      <c r="Q12281" s="124"/>
      <c r="R12281" s="124"/>
      <c r="S12281" s="124"/>
    </row>
    <row r="12282" spans="13:19" x14ac:dyDescent="0.25">
      <c r="M12282" s="8"/>
      <c r="N12282" s="124"/>
      <c r="O12282" s="124"/>
      <c r="P12282" s="124"/>
      <c r="Q12282" s="124"/>
      <c r="R12282" s="124"/>
      <c r="S12282" s="124"/>
    </row>
    <row r="12283" spans="13:19" x14ac:dyDescent="0.25">
      <c r="M12283" s="8"/>
      <c r="N12283" s="124"/>
      <c r="O12283" s="124"/>
      <c r="P12283" s="124"/>
      <c r="Q12283" s="124"/>
      <c r="R12283" s="124"/>
      <c r="S12283" s="124"/>
    </row>
    <row r="12284" spans="13:19" x14ac:dyDescent="0.25">
      <c r="M12284" s="8"/>
      <c r="N12284" s="124"/>
      <c r="O12284" s="124"/>
      <c r="P12284" s="124"/>
      <c r="Q12284" s="124"/>
      <c r="R12284" s="124"/>
      <c r="S12284" s="124"/>
    </row>
    <row r="12285" spans="13:19" x14ac:dyDescent="0.25">
      <c r="M12285" s="8"/>
      <c r="N12285" s="124"/>
      <c r="O12285" s="124"/>
      <c r="P12285" s="124"/>
      <c r="Q12285" s="124"/>
      <c r="R12285" s="124"/>
      <c r="S12285" s="124"/>
    </row>
    <row r="12286" spans="13:19" x14ac:dyDescent="0.25">
      <c r="M12286" s="8"/>
      <c r="N12286" s="124"/>
      <c r="O12286" s="124"/>
      <c r="P12286" s="124"/>
      <c r="Q12286" s="124"/>
      <c r="R12286" s="124"/>
      <c r="S12286" s="124"/>
    </row>
    <row r="12287" spans="13:19" x14ac:dyDescent="0.25">
      <c r="M12287" s="8"/>
      <c r="N12287" s="124"/>
      <c r="O12287" s="124"/>
      <c r="P12287" s="124"/>
      <c r="Q12287" s="124"/>
      <c r="R12287" s="124"/>
      <c r="S12287" s="124"/>
    </row>
    <row r="12288" spans="13:19" x14ac:dyDescent="0.25">
      <c r="M12288" s="8"/>
      <c r="N12288" s="124"/>
      <c r="O12288" s="124"/>
      <c r="P12288" s="124"/>
      <c r="Q12288" s="124"/>
      <c r="R12288" s="124"/>
      <c r="S12288" s="124"/>
    </row>
    <row r="12289" spans="13:19" x14ac:dyDescent="0.25">
      <c r="M12289" s="8"/>
      <c r="N12289" s="124"/>
      <c r="O12289" s="124"/>
      <c r="P12289" s="124"/>
      <c r="Q12289" s="124"/>
      <c r="R12289" s="124"/>
      <c r="S12289" s="124"/>
    </row>
    <row r="12290" spans="13:19" x14ac:dyDescent="0.25">
      <c r="M12290" s="8"/>
      <c r="N12290" s="124"/>
      <c r="O12290" s="124"/>
      <c r="P12290" s="124"/>
      <c r="Q12290" s="124"/>
      <c r="R12290" s="124"/>
      <c r="S12290" s="124"/>
    </row>
    <row r="12291" spans="13:19" x14ac:dyDescent="0.25">
      <c r="M12291" s="8"/>
      <c r="N12291" s="124"/>
      <c r="O12291" s="124"/>
      <c r="P12291" s="124"/>
      <c r="Q12291" s="124"/>
      <c r="R12291" s="124"/>
      <c r="S12291" s="124"/>
    </row>
    <row r="12292" spans="13:19" x14ac:dyDescent="0.25">
      <c r="M12292" s="8"/>
      <c r="N12292" s="124"/>
      <c r="O12292" s="124"/>
      <c r="P12292" s="124"/>
      <c r="Q12292" s="124"/>
      <c r="R12292" s="124"/>
      <c r="S12292" s="124"/>
    </row>
    <row r="12293" spans="13:19" x14ac:dyDescent="0.25">
      <c r="M12293" s="8"/>
      <c r="N12293" s="124"/>
      <c r="O12293" s="124"/>
      <c r="P12293" s="124"/>
      <c r="Q12293" s="124"/>
      <c r="R12293" s="124"/>
      <c r="S12293" s="124"/>
    </row>
    <row r="12294" spans="13:19" x14ac:dyDescent="0.25">
      <c r="M12294" s="8"/>
      <c r="N12294" s="124"/>
      <c r="O12294" s="124"/>
      <c r="P12294" s="124"/>
      <c r="Q12294" s="124"/>
      <c r="R12294" s="124"/>
      <c r="S12294" s="124"/>
    </row>
    <row r="12295" spans="13:19" x14ac:dyDescent="0.25">
      <c r="M12295" s="8"/>
      <c r="N12295" s="124"/>
      <c r="O12295" s="124"/>
      <c r="P12295" s="124"/>
      <c r="Q12295" s="124"/>
      <c r="R12295" s="124"/>
      <c r="S12295" s="124"/>
    </row>
    <row r="12296" spans="13:19" x14ac:dyDescent="0.25">
      <c r="M12296" s="8"/>
      <c r="N12296" s="124"/>
      <c r="O12296" s="124"/>
      <c r="P12296" s="124"/>
      <c r="Q12296" s="124"/>
      <c r="R12296" s="124"/>
      <c r="S12296" s="124"/>
    </row>
    <row r="12297" spans="13:19" x14ac:dyDescent="0.25">
      <c r="M12297" s="8"/>
      <c r="N12297" s="124"/>
      <c r="O12297" s="124"/>
      <c r="P12297" s="124"/>
      <c r="Q12297" s="124"/>
      <c r="R12297" s="124"/>
      <c r="S12297" s="124"/>
    </row>
    <row r="12298" spans="13:19" x14ac:dyDescent="0.25">
      <c r="M12298" s="8"/>
      <c r="N12298" s="124"/>
      <c r="O12298" s="124"/>
      <c r="P12298" s="124"/>
      <c r="Q12298" s="124"/>
      <c r="R12298" s="124"/>
      <c r="S12298" s="124"/>
    </row>
    <row r="12299" spans="13:19" x14ac:dyDescent="0.25">
      <c r="M12299" s="8"/>
      <c r="N12299" s="124"/>
      <c r="O12299" s="124"/>
      <c r="P12299" s="124"/>
      <c r="Q12299" s="124"/>
      <c r="R12299" s="124"/>
      <c r="S12299" s="124"/>
    </row>
    <row r="12300" spans="13:19" x14ac:dyDescent="0.25">
      <c r="M12300" s="8"/>
      <c r="N12300" s="124"/>
      <c r="O12300" s="124"/>
      <c r="P12300" s="124"/>
      <c r="Q12300" s="124"/>
      <c r="R12300" s="124"/>
      <c r="S12300" s="124"/>
    </row>
    <row r="12301" spans="13:19" x14ac:dyDescent="0.25">
      <c r="M12301" s="8"/>
      <c r="N12301" s="124"/>
      <c r="O12301" s="124"/>
      <c r="P12301" s="124"/>
      <c r="Q12301" s="124"/>
      <c r="R12301" s="124"/>
      <c r="S12301" s="124"/>
    </row>
    <row r="12302" spans="13:19" x14ac:dyDescent="0.25">
      <c r="M12302" s="8"/>
      <c r="N12302" s="124"/>
      <c r="O12302" s="124"/>
      <c r="P12302" s="124"/>
      <c r="Q12302" s="124"/>
      <c r="R12302" s="124"/>
      <c r="S12302" s="124"/>
    </row>
    <row r="12303" spans="13:19" x14ac:dyDescent="0.25">
      <c r="M12303" s="8"/>
      <c r="N12303" s="124"/>
      <c r="O12303" s="124"/>
      <c r="P12303" s="124"/>
      <c r="Q12303" s="124"/>
      <c r="R12303" s="124"/>
      <c r="S12303" s="124"/>
    </row>
    <row r="12304" spans="13:19" x14ac:dyDescent="0.25">
      <c r="M12304" s="8"/>
      <c r="N12304" s="124"/>
      <c r="O12304" s="124"/>
      <c r="P12304" s="124"/>
      <c r="Q12304" s="124"/>
      <c r="R12304" s="124"/>
      <c r="S12304" s="124"/>
    </row>
    <row r="12305" spans="13:19" x14ac:dyDescent="0.25">
      <c r="M12305" s="8"/>
      <c r="N12305" s="124"/>
      <c r="O12305" s="124"/>
      <c r="P12305" s="124"/>
      <c r="Q12305" s="124"/>
      <c r="R12305" s="124"/>
      <c r="S12305" s="124"/>
    </row>
    <row r="12306" spans="13:19" x14ac:dyDescent="0.25">
      <c r="M12306" s="8"/>
      <c r="N12306" s="124"/>
      <c r="O12306" s="124"/>
      <c r="P12306" s="124"/>
      <c r="Q12306" s="124"/>
      <c r="R12306" s="124"/>
      <c r="S12306" s="124"/>
    </row>
    <row r="12307" spans="13:19" x14ac:dyDescent="0.25">
      <c r="M12307" s="8"/>
      <c r="N12307" s="124"/>
      <c r="O12307" s="124"/>
      <c r="P12307" s="124"/>
      <c r="Q12307" s="124"/>
      <c r="R12307" s="124"/>
      <c r="S12307" s="124"/>
    </row>
    <row r="12308" spans="13:19" x14ac:dyDescent="0.25">
      <c r="M12308" s="8"/>
      <c r="N12308" s="124"/>
      <c r="O12308" s="124"/>
      <c r="P12308" s="124"/>
      <c r="Q12308" s="124"/>
      <c r="R12308" s="124"/>
      <c r="S12308" s="124"/>
    </row>
    <row r="12309" spans="13:19" x14ac:dyDescent="0.25">
      <c r="M12309" s="8"/>
      <c r="N12309" s="124"/>
      <c r="O12309" s="124"/>
      <c r="P12309" s="124"/>
      <c r="Q12309" s="124"/>
      <c r="R12309" s="124"/>
      <c r="S12309" s="124"/>
    </row>
    <row r="12310" spans="13:19" x14ac:dyDescent="0.25">
      <c r="M12310" s="8"/>
      <c r="N12310" s="124"/>
      <c r="O12310" s="124"/>
      <c r="P12310" s="124"/>
      <c r="Q12310" s="124"/>
      <c r="R12310" s="124"/>
      <c r="S12310" s="124"/>
    </row>
    <row r="12311" spans="13:19" x14ac:dyDescent="0.25">
      <c r="M12311" s="8"/>
      <c r="N12311" s="124"/>
      <c r="O12311" s="124"/>
      <c r="P12311" s="124"/>
      <c r="Q12311" s="124"/>
      <c r="R12311" s="124"/>
      <c r="S12311" s="124"/>
    </row>
    <row r="12312" spans="13:19" x14ac:dyDescent="0.25">
      <c r="M12312" s="8"/>
      <c r="N12312" s="124"/>
      <c r="O12312" s="124"/>
      <c r="P12312" s="124"/>
      <c r="Q12312" s="124"/>
      <c r="R12312" s="124"/>
      <c r="S12312" s="124"/>
    </row>
    <row r="12313" spans="13:19" x14ac:dyDescent="0.25">
      <c r="M12313" s="8"/>
      <c r="N12313" s="124"/>
      <c r="O12313" s="124"/>
      <c r="P12313" s="124"/>
      <c r="Q12313" s="124"/>
      <c r="R12313" s="124"/>
      <c r="S12313" s="124"/>
    </row>
    <row r="12314" spans="13:19" x14ac:dyDescent="0.25">
      <c r="M12314" s="8"/>
      <c r="N12314" s="124"/>
      <c r="O12314" s="124"/>
      <c r="P12314" s="124"/>
      <c r="Q12314" s="124"/>
      <c r="R12314" s="124"/>
      <c r="S12314" s="124"/>
    </row>
    <row r="12315" spans="13:19" x14ac:dyDescent="0.25">
      <c r="M12315" s="8"/>
      <c r="N12315" s="124"/>
      <c r="O12315" s="124"/>
      <c r="P12315" s="124"/>
      <c r="Q12315" s="124"/>
      <c r="R12315" s="124"/>
      <c r="S12315" s="124"/>
    </row>
    <row r="12316" spans="13:19" x14ac:dyDescent="0.25">
      <c r="M12316" s="8"/>
      <c r="N12316" s="124"/>
      <c r="O12316" s="124"/>
      <c r="P12316" s="124"/>
      <c r="Q12316" s="124"/>
      <c r="R12316" s="124"/>
      <c r="S12316" s="124"/>
    </row>
    <row r="12317" spans="13:19" x14ac:dyDescent="0.25">
      <c r="M12317" s="8"/>
      <c r="N12317" s="124"/>
      <c r="O12317" s="124"/>
      <c r="P12317" s="124"/>
      <c r="Q12317" s="124"/>
      <c r="R12317" s="124"/>
      <c r="S12317" s="124"/>
    </row>
    <row r="12318" spans="13:19" x14ac:dyDescent="0.25">
      <c r="M12318" s="8"/>
      <c r="N12318" s="124"/>
      <c r="O12318" s="124"/>
      <c r="P12318" s="124"/>
      <c r="Q12318" s="124"/>
      <c r="R12318" s="124"/>
      <c r="S12318" s="124"/>
    </row>
    <row r="12319" spans="13:19" x14ac:dyDescent="0.25">
      <c r="M12319" s="8"/>
      <c r="N12319" s="124"/>
      <c r="O12319" s="124"/>
      <c r="P12319" s="124"/>
      <c r="Q12319" s="124"/>
      <c r="R12319" s="124"/>
      <c r="S12319" s="124"/>
    </row>
    <row r="12320" spans="13:19" x14ac:dyDescent="0.25">
      <c r="M12320" s="8"/>
      <c r="N12320" s="124"/>
      <c r="O12320" s="124"/>
      <c r="P12320" s="124"/>
      <c r="Q12320" s="124"/>
      <c r="R12320" s="124"/>
      <c r="S12320" s="124"/>
    </row>
    <row r="12321" spans="13:19" x14ac:dyDescent="0.25">
      <c r="M12321" s="8"/>
      <c r="N12321" s="124"/>
      <c r="O12321" s="124"/>
      <c r="P12321" s="124"/>
      <c r="Q12321" s="124"/>
      <c r="R12321" s="124"/>
      <c r="S12321" s="124"/>
    </row>
    <row r="12322" spans="13:19" x14ac:dyDescent="0.25">
      <c r="M12322" s="8"/>
      <c r="N12322" s="124"/>
      <c r="O12322" s="124"/>
      <c r="P12322" s="124"/>
      <c r="Q12322" s="124"/>
      <c r="R12322" s="124"/>
      <c r="S12322" s="124"/>
    </row>
    <row r="12323" spans="13:19" x14ac:dyDescent="0.25">
      <c r="M12323" s="8"/>
      <c r="N12323" s="124"/>
      <c r="O12323" s="124"/>
      <c r="P12323" s="124"/>
      <c r="Q12323" s="124"/>
      <c r="R12323" s="124"/>
      <c r="S12323" s="124"/>
    </row>
    <row r="12324" spans="13:19" x14ac:dyDescent="0.25">
      <c r="M12324" s="8"/>
      <c r="N12324" s="124"/>
      <c r="O12324" s="124"/>
      <c r="P12324" s="124"/>
      <c r="Q12324" s="124"/>
      <c r="R12324" s="124"/>
      <c r="S12324" s="124"/>
    </row>
    <row r="12325" spans="13:19" x14ac:dyDescent="0.25">
      <c r="M12325" s="8"/>
      <c r="N12325" s="124"/>
      <c r="O12325" s="124"/>
      <c r="P12325" s="124"/>
      <c r="Q12325" s="124"/>
      <c r="R12325" s="124"/>
      <c r="S12325" s="124"/>
    </row>
    <row r="12326" spans="13:19" x14ac:dyDescent="0.25">
      <c r="M12326" s="8"/>
      <c r="N12326" s="124"/>
      <c r="O12326" s="124"/>
      <c r="P12326" s="124"/>
      <c r="Q12326" s="124"/>
      <c r="R12326" s="124"/>
      <c r="S12326" s="124"/>
    </row>
    <row r="12327" spans="13:19" x14ac:dyDescent="0.25">
      <c r="M12327" s="8"/>
      <c r="N12327" s="124"/>
      <c r="O12327" s="124"/>
      <c r="P12327" s="124"/>
      <c r="Q12327" s="124"/>
      <c r="R12327" s="124"/>
      <c r="S12327" s="124"/>
    </row>
    <row r="12328" spans="13:19" x14ac:dyDescent="0.25">
      <c r="M12328" s="8"/>
      <c r="N12328" s="124"/>
      <c r="O12328" s="124"/>
      <c r="P12328" s="124"/>
      <c r="Q12328" s="124"/>
      <c r="R12328" s="124"/>
      <c r="S12328" s="124"/>
    </row>
    <row r="12329" spans="13:19" x14ac:dyDescent="0.25">
      <c r="M12329" s="8"/>
      <c r="N12329" s="124"/>
      <c r="O12329" s="124"/>
      <c r="P12329" s="124"/>
      <c r="Q12329" s="124"/>
      <c r="R12329" s="124"/>
      <c r="S12329" s="124"/>
    </row>
    <row r="12330" spans="13:19" x14ac:dyDescent="0.25">
      <c r="M12330" s="8"/>
      <c r="N12330" s="124"/>
      <c r="O12330" s="124"/>
      <c r="P12330" s="124"/>
      <c r="Q12330" s="124"/>
      <c r="R12330" s="124"/>
      <c r="S12330" s="124"/>
    </row>
    <row r="12331" spans="13:19" x14ac:dyDescent="0.25">
      <c r="M12331" s="8"/>
      <c r="N12331" s="124"/>
      <c r="O12331" s="124"/>
      <c r="P12331" s="124"/>
      <c r="Q12331" s="124"/>
      <c r="R12331" s="124"/>
      <c r="S12331" s="124"/>
    </row>
    <row r="12332" spans="13:19" x14ac:dyDescent="0.25">
      <c r="M12332" s="8"/>
      <c r="N12332" s="124"/>
      <c r="O12332" s="124"/>
      <c r="P12332" s="124"/>
      <c r="Q12332" s="124"/>
      <c r="R12332" s="124"/>
      <c r="S12332" s="124"/>
    </row>
    <row r="12333" spans="13:19" x14ac:dyDescent="0.25">
      <c r="M12333" s="8"/>
      <c r="N12333" s="124"/>
      <c r="O12333" s="124"/>
      <c r="P12333" s="124"/>
      <c r="Q12333" s="124"/>
      <c r="R12333" s="124"/>
      <c r="S12333" s="124"/>
    </row>
    <row r="12334" spans="13:19" x14ac:dyDescent="0.25">
      <c r="M12334" s="8"/>
      <c r="N12334" s="124"/>
      <c r="O12334" s="124"/>
      <c r="P12334" s="124"/>
      <c r="Q12334" s="124"/>
      <c r="R12334" s="124"/>
      <c r="S12334" s="124"/>
    </row>
    <row r="12335" spans="13:19" x14ac:dyDescent="0.25">
      <c r="M12335" s="8"/>
      <c r="N12335" s="124"/>
      <c r="O12335" s="124"/>
      <c r="P12335" s="124"/>
      <c r="Q12335" s="124"/>
      <c r="R12335" s="124"/>
      <c r="S12335" s="124"/>
    </row>
    <row r="12336" spans="13:19" x14ac:dyDescent="0.25">
      <c r="M12336" s="8"/>
      <c r="N12336" s="124"/>
      <c r="O12336" s="124"/>
      <c r="P12336" s="124"/>
      <c r="Q12336" s="124"/>
      <c r="R12336" s="124"/>
      <c r="S12336" s="124"/>
    </row>
    <row r="12337" spans="13:19" x14ac:dyDescent="0.25">
      <c r="M12337" s="8"/>
      <c r="N12337" s="124"/>
      <c r="O12337" s="124"/>
      <c r="P12337" s="124"/>
      <c r="Q12337" s="124"/>
      <c r="R12337" s="124"/>
      <c r="S12337" s="124"/>
    </row>
    <row r="12338" spans="13:19" x14ac:dyDescent="0.25">
      <c r="M12338" s="8"/>
      <c r="N12338" s="124"/>
      <c r="O12338" s="124"/>
      <c r="P12338" s="124"/>
      <c r="Q12338" s="124"/>
      <c r="R12338" s="124"/>
      <c r="S12338" s="124"/>
    </row>
    <row r="12339" spans="13:19" x14ac:dyDescent="0.25">
      <c r="M12339" s="8"/>
      <c r="N12339" s="124"/>
      <c r="O12339" s="124"/>
      <c r="P12339" s="124"/>
      <c r="Q12339" s="124"/>
      <c r="R12339" s="124"/>
      <c r="S12339" s="124"/>
    </row>
    <row r="12340" spans="13:19" x14ac:dyDescent="0.25">
      <c r="M12340" s="8"/>
      <c r="N12340" s="124"/>
      <c r="O12340" s="124"/>
      <c r="P12340" s="124"/>
      <c r="Q12340" s="124"/>
      <c r="R12340" s="124"/>
      <c r="S12340" s="124"/>
    </row>
    <row r="12341" spans="13:19" x14ac:dyDescent="0.25">
      <c r="M12341" s="8"/>
      <c r="N12341" s="124"/>
      <c r="O12341" s="124"/>
      <c r="P12341" s="124"/>
      <c r="Q12341" s="124"/>
      <c r="R12341" s="124"/>
      <c r="S12341" s="124"/>
    </row>
    <row r="12342" spans="13:19" x14ac:dyDescent="0.25">
      <c r="M12342" s="8"/>
      <c r="N12342" s="124"/>
      <c r="O12342" s="124"/>
      <c r="P12342" s="124"/>
      <c r="Q12342" s="124"/>
      <c r="R12342" s="124"/>
      <c r="S12342" s="124"/>
    </row>
    <row r="12343" spans="13:19" x14ac:dyDescent="0.25">
      <c r="M12343" s="8"/>
      <c r="N12343" s="124"/>
      <c r="O12343" s="124"/>
      <c r="P12343" s="124"/>
      <c r="Q12343" s="124"/>
      <c r="R12343" s="124"/>
      <c r="S12343" s="124"/>
    </row>
    <row r="12344" spans="13:19" x14ac:dyDescent="0.25">
      <c r="M12344" s="8"/>
      <c r="N12344" s="124"/>
      <c r="O12344" s="124"/>
      <c r="P12344" s="124"/>
      <c r="Q12344" s="124"/>
      <c r="R12344" s="124"/>
      <c r="S12344" s="124"/>
    </row>
    <row r="12345" spans="13:19" x14ac:dyDescent="0.25">
      <c r="M12345" s="8"/>
      <c r="N12345" s="124"/>
      <c r="O12345" s="124"/>
      <c r="P12345" s="124"/>
      <c r="Q12345" s="124"/>
      <c r="R12345" s="124"/>
      <c r="S12345" s="124"/>
    </row>
    <row r="12346" spans="13:19" x14ac:dyDescent="0.25">
      <c r="M12346" s="8"/>
      <c r="N12346" s="124"/>
      <c r="O12346" s="124"/>
      <c r="P12346" s="124"/>
      <c r="Q12346" s="124"/>
      <c r="R12346" s="124"/>
      <c r="S12346" s="124"/>
    </row>
    <row r="12347" spans="13:19" x14ac:dyDescent="0.25">
      <c r="M12347" s="8"/>
      <c r="N12347" s="124"/>
      <c r="O12347" s="124"/>
      <c r="P12347" s="124"/>
      <c r="Q12347" s="124"/>
      <c r="R12347" s="124"/>
      <c r="S12347" s="124"/>
    </row>
    <row r="12348" spans="13:19" x14ac:dyDescent="0.25">
      <c r="M12348" s="8"/>
      <c r="N12348" s="124"/>
      <c r="O12348" s="124"/>
      <c r="P12348" s="124"/>
      <c r="Q12348" s="124"/>
      <c r="R12348" s="124"/>
      <c r="S12348" s="124"/>
    </row>
    <row r="12349" spans="13:19" x14ac:dyDescent="0.25">
      <c r="M12349" s="8"/>
      <c r="N12349" s="124"/>
      <c r="O12349" s="124"/>
      <c r="P12349" s="124"/>
      <c r="Q12349" s="124"/>
      <c r="R12349" s="124"/>
      <c r="S12349" s="124"/>
    </row>
    <row r="12350" spans="13:19" x14ac:dyDescent="0.25">
      <c r="M12350" s="8"/>
      <c r="N12350" s="124"/>
      <c r="O12350" s="124"/>
      <c r="P12350" s="124"/>
      <c r="Q12350" s="124"/>
      <c r="R12350" s="124"/>
      <c r="S12350" s="124"/>
    </row>
    <row r="12351" spans="13:19" x14ac:dyDescent="0.25">
      <c r="M12351" s="8"/>
      <c r="N12351" s="124"/>
      <c r="O12351" s="124"/>
      <c r="P12351" s="124"/>
      <c r="Q12351" s="124"/>
      <c r="R12351" s="124"/>
      <c r="S12351" s="124"/>
    </row>
    <row r="12352" spans="13:19" x14ac:dyDescent="0.25">
      <c r="M12352" s="8"/>
      <c r="N12352" s="124"/>
      <c r="O12352" s="124"/>
      <c r="P12352" s="124"/>
      <c r="Q12352" s="124"/>
      <c r="R12352" s="124"/>
      <c r="S12352" s="124"/>
    </row>
    <row r="12353" spans="13:19" x14ac:dyDescent="0.25">
      <c r="M12353" s="8"/>
      <c r="N12353" s="124"/>
      <c r="O12353" s="124"/>
      <c r="P12353" s="124"/>
      <c r="Q12353" s="124"/>
      <c r="R12353" s="124"/>
      <c r="S12353" s="124"/>
    </row>
    <row r="12354" spans="13:19" x14ac:dyDescent="0.25">
      <c r="M12354" s="8"/>
      <c r="N12354" s="124"/>
      <c r="O12354" s="124"/>
      <c r="P12354" s="124"/>
      <c r="Q12354" s="124"/>
      <c r="R12354" s="124"/>
      <c r="S12354" s="124"/>
    </row>
    <row r="12355" spans="13:19" x14ac:dyDescent="0.25">
      <c r="M12355" s="8"/>
      <c r="N12355" s="124"/>
      <c r="O12355" s="124"/>
      <c r="P12355" s="124"/>
      <c r="Q12355" s="124"/>
      <c r="R12355" s="124"/>
      <c r="S12355" s="124"/>
    </row>
    <row r="12356" spans="13:19" x14ac:dyDescent="0.25">
      <c r="M12356" s="8"/>
      <c r="N12356" s="124"/>
      <c r="O12356" s="124"/>
      <c r="P12356" s="124"/>
      <c r="Q12356" s="124"/>
      <c r="R12356" s="124"/>
      <c r="S12356" s="124"/>
    </row>
    <row r="12357" spans="13:19" x14ac:dyDescent="0.25">
      <c r="M12357" s="8"/>
      <c r="N12357" s="124"/>
      <c r="O12357" s="124"/>
      <c r="P12357" s="124"/>
      <c r="Q12357" s="124"/>
      <c r="R12357" s="124"/>
      <c r="S12357" s="124"/>
    </row>
    <row r="12358" spans="13:19" x14ac:dyDescent="0.25">
      <c r="M12358" s="8"/>
      <c r="N12358" s="124"/>
      <c r="O12358" s="124"/>
      <c r="P12358" s="124"/>
      <c r="Q12358" s="124"/>
      <c r="R12358" s="124"/>
      <c r="S12358" s="124"/>
    </row>
    <row r="12359" spans="13:19" x14ac:dyDescent="0.25">
      <c r="M12359" s="8"/>
      <c r="N12359" s="124"/>
      <c r="O12359" s="124"/>
      <c r="P12359" s="124"/>
      <c r="Q12359" s="124"/>
      <c r="R12359" s="124"/>
      <c r="S12359" s="124"/>
    </row>
    <row r="12360" spans="13:19" x14ac:dyDescent="0.25">
      <c r="M12360" s="8"/>
      <c r="N12360" s="124"/>
      <c r="O12360" s="124"/>
      <c r="P12360" s="124"/>
      <c r="Q12360" s="124"/>
      <c r="R12360" s="124"/>
      <c r="S12360" s="124"/>
    </row>
    <row r="12361" spans="13:19" x14ac:dyDescent="0.25">
      <c r="M12361" s="8"/>
      <c r="N12361" s="124"/>
      <c r="O12361" s="124"/>
      <c r="P12361" s="124"/>
      <c r="Q12361" s="124"/>
      <c r="R12361" s="124"/>
      <c r="S12361" s="124"/>
    </row>
    <row r="12362" spans="13:19" x14ac:dyDescent="0.25">
      <c r="M12362" s="8"/>
      <c r="N12362" s="124"/>
      <c r="O12362" s="124"/>
      <c r="P12362" s="124"/>
      <c r="Q12362" s="124"/>
      <c r="R12362" s="124"/>
      <c r="S12362" s="124"/>
    </row>
    <row r="12363" spans="13:19" x14ac:dyDescent="0.25">
      <c r="M12363" s="8"/>
      <c r="N12363" s="124"/>
      <c r="O12363" s="124"/>
      <c r="P12363" s="124"/>
      <c r="Q12363" s="124"/>
      <c r="R12363" s="124"/>
      <c r="S12363" s="124"/>
    </row>
    <row r="12364" spans="13:19" x14ac:dyDescent="0.25">
      <c r="M12364" s="8"/>
      <c r="N12364" s="124"/>
      <c r="O12364" s="124"/>
      <c r="P12364" s="124"/>
      <c r="Q12364" s="124"/>
      <c r="R12364" s="124"/>
      <c r="S12364" s="124"/>
    </row>
    <row r="12365" spans="13:19" x14ac:dyDescent="0.25">
      <c r="M12365" s="8"/>
      <c r="N12365" s="124"/>
      <c r="O12365" s="124"/>
      <c r="P12365" s="124"/>
      <c r="Q12365" s="124"/>
      <c r="R12365" s="124"/>
      <c r="S12365" s="124"/>
    </row>
    <row r="12366" spans="13:19" x14ac:dyDescent="0.25">
      <c r="M12366" s="8"/>
      <c r="N12366" s="124"/>
      <c r="O12366" s="124"/>
      <c r="P12366" s="124"/>
      <c r="Q12366" s="124"/>
      <c r="R12366" s="124"/>
      <c r="S12366" s="124"/>
    </row>
    <row r="12367" spans="13:19" x14ac:dyDescent="0.25">
      <c r="M12367" s="8"/>
      <c r="N12367" s="124"/>
      <c r="O12367" s="124"/>
      <c r="P12367" s="124"/>
      <c r="Q12367" s="124"/>
      <c r="R12367" s="124"/>
      <c r="S12367" s="124"/>
    </row>
    <row r="12368" spans="13:19" x14ac:dyDescent="0.25">
      <c r="M12368" s="8"/>
      <c r="N12368" s="124"/>
      <c r="O12368" s="124"/>
      <c r="P12368" s="124"/>
      <c r="Q12368" s="124"/>
      <c r="R12368" s="124"/>
      <c r="S12368" s="124"/>
    </row>
    <row r="12369" spans="13:19" x14ac:dyDescent="0.25">
      <c r="M12369" s="8"/>
      <c r="N12369" s="124"/>
      <c r="O12369" s="124"/>
      <c r="P12369" s="124"/>
      <c r="Q12369" s="124"/>
      <c r="R12369" s="124"/>
      <c r="S12369" s="124"/>
    </row>
    <row r="12370" spans="13:19" x14ac:dyDescent="0.25">
      <c r="M12370" s="8"/>
      <c r="N12370" s="124"/>
      <c r="O12370" s="124"/>
      <c r="P12370" s="124"/>
      <c r="Q12370" s="124"/>
      <c r="R12370" s="124"/>
      <c r="S12370" s="124"/>
    </row>
    <row r="12371" spans="13:19" x14ac:dyDescent="0.25">
      <c r="M12371" s="8"/>
      <c r="N12371" s="124"/>
      <c r="O12371" s="124"/>
      <c r="P12371" s="124"/>
      <c r="Q12371" s="124"/>
      <c r="R12371" s="124"/>
      <c r="S12371" s="124"/>
    </row>
    <row r="12372" spans="13:19" x14ac:dyDescent="0.25">
      <c r="M12372" s="8"/>
      <c r="N12372" s="124"/>
      <c r="O12372" s="124"/>
      <c r="P12372" s="124"/>
      <c r="Q12372" s="124"/>
      <c r="R12372" s="124"/>
      <c r="S12372" s="124"/>
    </row>
    <row r="12373" spans="13:19" x14ac:dyDescent="0.25">
      <c r="M12373" s="8"/>
      <c r="N12373" s="124"/>
      <c r="O12373" s="124"/>
      <c r="P12373" s="124"/>
      <c r="Q12373" s="124"/>
      <c r="R12373" s="124"/>
      <c r="S12373" s="124"/>
    </row>
    <row r="12374" spans="13:19" x14ac:dyDescent="0.25">
      <c r="M12374" s="8"/>
      <c r="N12374" s="124"/>
      <c r="O12374" s="124"/>
      <c r="P12374" s="124"/>
      <c r="Q12374" s="124"/>
      <c r="R12374" s="124"/>
      <c r="S12374" s="124"/>
    </row>
    <row r="12375" spans="13:19" x14ac:dyDescent="0.25">
      <c r="M12375" s="8"/>
      <c r="N12375" s="124"/>
      <c r="O12375" s="124"/>
      <c r="P12375" s="124"/>
      <c r="Q12375" s="124"/>
      <c r="R12375" s="124"/>
      <c r="S12375" s="124"/>
    </row>
    <row r="12376" spans="13:19" x14ac:dyDescent="0.25">
      <c r="M12376" s="8"/>
      <c r="N12376" s="124"/>
      <c r="O12376" s="124"/>
      <c r="P12376" s="124"/>
      <c r="Q12376" s="124"/>
      <c r="R12376" s="124"/>
      <c r="S12376" s="124"/>
    </row>
    <row r="12377" spans="13:19" x14ac:dyDescent="0.25">
      <c r="M12377" s="8"/>
      <c r="N12377" s="124"/>
      <c r="O12377" s="124"/>
      <c r="P12377" s="124"/>
      <c r="Q12377" s="124"/>
      <c r="R12377" s="124"/>
      <c r="S12377" s="124"/>
    </row>
    <row r="12378" spans="13:19" x14ac:dyDescent="0.25">
      <c r="M12378" s="8"/>
      <c r="N12378" s="124"/>
      <c r="O12378" s="124"/>
      <c r="P12378" s="124"/>
      <c r="Q12378" s="124"/>
      <c r="R12378" s="124"/>
      <c r="S12378" s="124"/>
    </row>
    <row r="12379" spans="13:19" x14ac:dyDescent="0.25">
      <c r="M12379" s="8"/>
      <c r="N12379" s="124"/>
      <c r="O12379" s="124"/>
      <c r="P12379" s="124"/>
      <c r="Q12379" s="124"/>
      <c r="R12379" s="124"/>
      <c r="S12379" s="124"/>
    </row>
    <row r="12380" spans="13:19" x14ac:dyDescent="0.25">
      <c r="M12380" s="8"/>
      <c r="N12380" s="124"/>
      <c r="O12380" s="124"/>
      <c r="P12380" s="124"/>
      <c r="Q12380" s="124"/>
      <c r="R12380" s="124"/>
      <c r="S12380" s="124"/>
    </row>
    <row r="12381" spans="13:19" x14ac:dyDescent="0.25">
      <c r="M12381" s="8"/>
      <c r="N12381" s="124"/>
      <c r="O12381" s="124"/>
      <c r="P12381" s="124"/>
      <c r="Q12381" s="124"/>
      <c r="R12381" s="124"/>
      <c r="S12381" s="124"/>
    </row>
    <row r="12382" spans="13:19" x14ac:dyDescent="0.25">
      <c r="M12382" s="8"/>
      <c r="N12382" s="124"/>
      <c r="O12382" s="124"/>
      <c r="P12382" s="124"/>
      <c r="Q12382" s="124"/>
      <c r="R12382" s="124"/>
      <c r="S12382" s="124"/>
    </row>
    <row r="12383" spans="13:19" x14ac:dyDescent="0.25">
      <c r="M12383" s="8"/>
      <c r="N12383" s="124"/>
      <c r="O12383" s="124"/>
      <c r="P12383" s="124"/>
      <c r="Q12383" s="124"/>
      <c r="R12383" s="124"/>
      <c r="S12383" s="124"/>
    </row>
    <row r="12384" spans="13:19" x14ac:dyDescent="0.25">
      <c r="M12384" s="8"/>
      <c r="N12384" s="124"/>
      <c r="O12384" s="124"/>
      <c r="P12384" s="124"/>
      <c r="Q12384" s="124"/>
      <c r="R12384" s="124"/>
      <c r="S12384" s="124"/>
    </row>
    <row r="12385" spans="13:19" x14ac:dyDescent="0.25">
      <c r="M12385" s="8"/>
      <c r="N12385" s="124"/>
      <c r="O12385" s="124"/>
      <c r="P12385" s="124"/>
      <c r="Q12385" s="124"/>
      <c r="R12385" s="124"/>
      <c r="S12385" s="124"/>
    </row>
    <row r="12386" spans="13:19" x14ac:dyDescent="0.25">
      <c r="M12386" s="8"/>
      <c r="N12386" s="124"/>
      <c r="O12386" s="124"/>
      <c r="P12386" s="124"/>
      <c r="Q12386" s="124"/>
      <c r="R12386" s="124"/>
      <c r="S12386" s="124"/>
    </row>
    <row r="12387" spans="13:19" x14ac:dyDescent="0.25">
      <c r="M12387" s="8"/>
      <c r="N12387" s="124"/>
      <c r="O12387" s="124"/>
      <c r="P12387" s="124"/>
      <c r="Q12387" s="124"/>
      <c r="R12387" s="124"/>
      <c r="S12387" s="124"/>
    </row>
    <row r="12388" spans="13:19" x14ac:dyDescent="0.25">
      <c r="M12388" s="8"/>
      <c r="N12388" s="124"/>
      <c r="O12388" s="124"/>
      <c r="P12388" s="124"/>
      <c r="Q12388" s="124"/>
      <c r="R12388" s="124"/>
      <c r="S12388" s="124"/>
    </row>
    <row r="12389" spans="13:19" x14ac:dyDescent="0.25">
      <c r="M12389" s="8"/>
      <c r="N12389" s="124"/>
      <c r="O12389" s="124"/>
      <c r="P12389" s="124"/>
      <c r="Q12389" s="124"/>
      <c r="R12389" s="124"/>
      <c r="S12389" s="124"/>
    </row>
    <row r="12390" spans="13:19" x14ac:dyDescent="0.25">
      <c r="M12390" s="8"/>
      <c r="N12390" s="124"/>
      <c r="O12390" s="124"/>
      <c r="P12390" s="124"/>
      <c r="Q12390" s="124"/>
      <c r="R12390" s="124"/>
      <c r="S12390" s="124"/>
    </row>
    <row r="12391" spans="13:19" x14ac:dyDescent="0.25">
      <c r="M12391" s="8"/>
      <c r="N12391" s="124"/>
      <c r="O12391" s="124"/>
      <c r="P12391" s="124"/>
      <c r="Q12391" s="124"/>
      <c r="R12391" s="124"/>
      <c r="S12391" s="124"/>
    </row>
    <row r="12392" spans="13:19" x14ac:dyDescent="0.25">
      <c r="M12392" s="8"/>
      <c r="N12392" s="124"/>
      <c r="O12392" s="124"/>
      <c r="P12392" s="124"/>
      <c r="Q12392" s="124"/>
      <c r="R12392" s="124"/>
      <c r="S12392" s="124"/>
    </row>
    <row r="12393" spans="13:19" x14ac:dyDescent="0.25">
      <c r="M12393" s="8"/>
      <c r="N12393" s="124"/>
      <c r="O12393" s="124"/>
      <c r="P12393" s="124"/>
      <c r="Q12393" s="124"/>
      <c r="R12393" s="124"/>
      <c r="S12393" s="124"/>
    </row>
    <row r="12394" spans="13:19" x14ac:dyDescent="0.25">
      <c r="M12394" s="8"/>
      <c r="N12394" s="124"/>
      <c r="O12394" s="124"/>
      <c r="P12394" s="124"/>
      <c r="Q12394" s="124"/>
      <c r="R12394" s="124"/>
      <c r="S12394" s="124"/>
    </row>
    <row r="12395" spans="13:19" x14ac:dyDescent="0.25">
      <c r="M12395" s="8"/>
      <c r="N12395" s="124"/>
      <c r="O12395" s="124"/>
      <c r="P12395" s="124"/>
      <c r="Q12395" s="124"/>
      <c r="R12395" s="124"/>
      <c r="S12395" s="124"/>
    </row>
    <row r="12396" spans="13:19" x14ac:dyDescent="0.25">
      <c r="M12396" s="8"/>
      <c r="N12396" s="124"/>
      <c r="O12396" s="124"/>
      <c r="P12396" s="124"/>
      <c r="Q12396" s="124"/>
      <c r="R12396" s="124"/>
      <c r="S12396" s="124"/>
    </row>
    <row r="12397" spans="13:19" x14ac:dyDescent="0.25">
      <c r="M12397" s="8"/>
      <c r="N12397" s="124"/>
      <c r="O12397" s="124"/>
      <c r="P12397" s="124"/>
      <c r="Q12397" s="124"/>
      <c r="R12397" s="124"/>
      <c r="S12397" s="124"/>
    </row>
    <row r="12398" spans="13:19" x14ac:dyDescent="0.25">
      <c r="M12398" s="8"/>
      <c r="N12398" s="124"/>
      <c r="O12398" s="124"/>
      <c r="P12398" s="124"/>
      <c r="Q12398" s="124"/>
      <c r="R12398" s="124"/>
      <c r="S12398" s="124"/>
    </row>
    <row r="12399" spans="13:19" x14ac:dyDescent="0.25">
      <c r="M12399" s="8"/>
      <c r="N12399" s="124"/>
      <c r="O12399" s="124"/>
      <c r="P12399" s="124"/>
      <c r="Q12399" s="124"/>
      <c r="R12399" s="124"/>
      <c r="S12399" s="124"/>
    </row>
    <row r="12400" spans="13:19" x14ac:dyDescent="0.25">
      <c r="M12400" s="8"/>
      <c r="N12400" s="124"/>
      <c r="O12400" s="124"/>
      <c r="P12400" s="124"/>
      <c r="Q12400" s="124"/>
      <c r="R12400" s="124"/>
      <c r="S12400" s="124"/>
    </row>
    <row r="12401" spans="13:19" x14ac:dyDescent="0.25">
      <c r="M12401" s="8"/>
      <c r="N12401" s="124"/>
      <c r="O12401" s="124"/>
      <c r="P12401" s="124"/>
      <c r="Q12401" s="124"/>
      <c r="R12401" s="124"/>
      <c r="S12401" s="124"/>
    </row>
    <row r="12402" spans="13:19" x14ac:dyDescent="0.25">
      <c r="M12402" s="8"/>
      <c r="N12402" s="124"/>
      <c r="O12402" s="124"/>
      <c r="P12402" s="124"/>
      <c r="Q12402" s="124"/>
      <c r="R12402" s="124"/>
      <c r="S12402" s="124"/>
    </row>
    <row r="12403" spans="13:19" x14ac:dyDescent="0.25">
      <c r="M12403" s="8"/>
      <c r="N12403" s="124"/>
      <c r="O12403" s="124"/>
      <c r="P12403" s="124"/>
      <c r="Q12403" s="124"/>
      <c r="R12403" s="124"/>
      <c r="S12403" s="124"/>
    </row>
    <row r="12404" spans="13:19" x14ac:dyDescent="0.25">
      <c r="M12404" s="8"/>
      <c r="N12404" s="124"/>
      <c r="O12404" s="124"/>
      <c r="P12404" s="124"/>
      <c r="Q12404" s="124"/>
      <c r="R12404" s="124"/>
      <c r="S12404" s="124"/>
    </row>
    <row r="12405" spans="13:19" x14ac:dyDescent="0.25">
      <c r="M12405" s="8"/>
      <c r="N12405" s="124"/>
      <c r="O12405" s="124"/>
      <c r="P12405" s="124"/>
      <c r="Q12405" s="124"/>
      <c r="R12405" s="124"/>
      <c r="S12405" s="124"/>
    </row>
    <row r="12406" spans="13:19" x14ac:dyDescent="0.25">
      <c r="M12406" s="8"/>
      <c r="N12406" s="124"/>
      <c r="O12406" s="124"/>
      <c r="P12406" s="124"/>
      <c r="Q12406" s="124"/>
      <c r="R12406" s="124"/>
      <c r="S12406" s="124"/>
    </row>
    <row r="12407" spans="13:19" x14ac:dyDescent="0.25">
      <c r="M12407" s="8"/>
      <c r="N12407" s="124"/>
      <c r="O12407" s="124"/>
      <c r="P12407" s="124"/>
      <c r="Q12407" s="124"/>
      <c r="R12407" s="124"/>
      <c r="S12407" s="124"/>
    </row>
    <row r="12408" spans="13:19" x14ac:dyDescent="0.25">
      <c r="M12408" s="8"/>
      <c r="N12408" s="124"/>
      <c r="O12408" s="124"/>
      <c r="P12408" s="124"/>
      <c r="Q12408" s="124"/>
      <c r="R12408" s="124"/>
      <c r="S12408" s="124"/>
    </row>
    <row r="12409" spans="13:19" x14ac:dyDescent="0.25">
      <c r="M12409" s="8"/>
      <c r="N12409" s="124"/>
      <c r="O12409" s="124"/>
      <c r="P12409" s="124"/>
      <c r="Q12409" s="124"/>
      <c r="R12409" s="124"/>
      <c r="S12409" s="124"/>
    </row>
    <row r="12410" spans="13:19" x14ac:dyDescent="0.25">
      <c r="M12410" s="8"/>
      <c r="N12410" s="124"/>
      <c r="O12410" s="124"/>
      <c r="P12410" s="124"/>
      <c r="Q12410" s="124"/>
      <c r="R12410" s="124"/>
      <c r="S12410" s="124"/>
    </row>
    <row r="12411" spans="13:19" x14ac:dyDescent="0.25">
      <c r="M12411" s="8"/>
      <c r="N12411" s="124"/>
      <c r="O12411" s="124"/>
      <c r="P12411" s="124"/>
      <c r="Q12411" s="124"/>
      <c r="R12411" s="124"/>
      <c r="S12411" s="124"/>
    </row>
    <row r="12412" spans="13:19" x14ac:dyDescent="0.25">
      <c r="M12412" s="8"/>
      <c r="N12412" s="124"/>
      <c r="O12412" s="124"/>
      <c r="P12412" s="124"/>
      <c r="Q12412" s="124"/>
      <c r="R12412" s="124"/>
      <c r="S12412" s="124"/>
    </row>
    <row r="12413" spans="13:19" x14ac:dyDescent="0.25">
      <c r="M12413" s="8"/>
      <c r="N12413" s="124"/>
      <c r="O12413" s="124"/>
      <c r="P12413" s="124"/>
      <c r="Q12413" s="124"/>
      <c r="R12413" s="124"/>
      <c r="S12413" s="124"/>
    </row>
    <row r="12414" spans="13:19" x14ac:dyDescent="0.25">
      <c r="M12414" s="8"/>
      <c r="N12414" s="124"/>
      <c r="O12414" s="124"/>
      <c r="P12414" s="124"/>
      <c r="Q12414" s="124"/>
      <c r="R12414" s="124"/>
      <c r="S12414" s="124"/>
    </row>
    <row r="12415" spans="13:19" x14ac:dyDescent="0.25">
      <c r="M12415" s="8"/>
      <c r="N12415" s="124"/>
      <c r="O12415" s="124"/>
      <c r="P12415" s="124"/>
      <c r="Q12415" s="124"/>
      <c r="R12415" s="124"/>
      <c r="S12415" s="124"/>
    </row>
    <row r="12416" spans="13:19" x14ac:dyDescent="0.25">
      <c r="M12416" s="8"/>
      <c r="N12416" s="124"/>
      <c r="O12416" s="124"/>
      <c r="P12416" s="124"/>
      <c r="Q12416" s="124"/>
      <c r="R12416" s="124"/>
      <c r="S12416" s="124"/>
    </row>
    <row r="12417" spans="13:19" x14ac:dyDescent="0.25">
      <c r="M12417" s="8"/>
      <c r="N12417" s="124"/>
      <c r="O12417" s="124"/>
      <c r="P12417" s="124"/>
      <c r="Q12417" s="124"/>
      <c r="R12417" s="124"/>
      <c r="S12417" s="124"/>
    </row>
    <row r="12418" spans="13:19" x14ac:dyDescent="0.25">
      <c r="M12418" s="8"/>
      <c r="N12418" s="124"/>
      <c r="O12418" s="124"/>
      <c r="P12418" s="124"/>
      <c r="Q12418" s="124"/>
      <c r="R12418" s="124"/>
      <c r="S12418" s="124"/>
    </row>
    <row r="12419" spans="13:19" x14ac:dyDescent="0.25">
      <c r="M12419" s="8"/>
      <c r="N12419" s="124"/>
      <c r="O12419" s="124"/>
      <c r="P12419" s="124"/>
      <c r="Q12419" s="124"/>
      <c r="R12419" s="124"/>
      <c r="S12419" s="124"/>
    </row>
    <row r="12420" spans="13:19" x14ac:dyDescent="0.25">
      <c r="M12420" s="8"/>
      <c r="N12420" s="124"/>
      <c r="O12420" s="124"/>
      <c r="P12420" s="124"/>
      <c r="Q12420" s="124"/>
      <c r="R12420" s="124"/>
      <c r="S12420" s="124"/>
    </row>
    <row r="12421" spans="13:19" x14ac:dyDescent="0.25">
      <c r="M12421" s="8"/>
      <c r="N12421" s="124"/>
      <c r="O12421" s="124"/>
      <c r="P12421" s="124"/>
      <c r="Q12421" s="124"/>
      <c r="R12421" s="124"/>
      <c r="S12421" s="124"/>
    </row>
    <row r="12422" spans="13:19" x14ac:dyDescent="0.25">
      <c r="M12422" s="8"/>
      <c r="N12422" s="124"/>
      <c r="O12422" s="124"/>
      <c r="P12422" s="124"/>
      <c r="Q12422" s="124"/>
      <c r="R12422" s="124"/>
      <c r="S12422" s="124"/>
    </row>
    <row r="12423" spans="13:19" x14ac:dyDescent="0.25">
      <c r="M12423" s="8"/>
      <c r="N12423" s="124"/>
      <c r="O12423" s="124"/>
      <c r="P12423" s="124"/>
      <c r="Q12423" s="124"/>
      <c r="R12423" s="124"/>
      <c r="S12423" s="124"/>
    </row>
    <row r="12424" spans="13:19" x14ac:dyDescent="0.25">
      <c r="M12424" s="8"/>
      <c r="N12424" s="124"/>
      <c r="O12424" s="124"/>
      <c r="P12424" s="124"/>
      <c r="Q12424" s="124"/>
      <c r="R12424" s="124"/>
      <c r="S12424" s="124"/>
    </row>
    <row r="12425" spans="13:19" x14ac:dyDescent="0.25">
      <c r="M12425" s="8"/>
      <c r="N12425" s="124"/>
      <c r="O12425" s="124"/>
      <c r="P12425" s="124"/>
      <c r="Q12425" s="124"/>
      <c r="R12425" s="124"/>
      <c r="S12425" s="124"/>
    </row>
    <row r="12426" spans="13:19" x14ac:dyDescent="0.25">
      <c r="M12426" s="8"/>
      <c r="N12426" s="124"/>
      <c r="O12426" s="124"/>
      <c r="P12426" s="124"/>
      <c r="Q12426" s="124"/>
      <c r="R12426" s="124"/>
      <c r="S12426" s="124"/>
    </row>
    <row r="12427" spans="13:19" x14ac:dyDescent="0.25">
      <c r="M12427" s="8"/>
      <c r="N12427" s="124"/>
      <c r="O12427" s="124"/>
      <c r="P12427" s="124"/>
      <c r="Q12427" s="124"/>
      <c r="R12427" s="124"/>
      <c r="S12427" s="124"/>
    </row>
    <row r="12428" spans="13:19" x14ac:dyDescent="0.25">
      <c r="M12428" s="8"/>
      <c r="N12428" s="124"/>
      <c r="O12428" s="124"/>
      <c r="P12428" s="124"/>
      <c r="Q12428" s="124"/>
      <c r="R12428" s="124"/>
      <c r="S12428" s="124"/>
    </row>
    <row r="12429" spans="13:19" x14ac:dyDescent="0.25">
      <c r="M12429" s="8"/>
      <c r="N12429" s="124"/>
      <c r="O12429" s="124"/>
      <c r="P12429" s="124"/>
      <c r="Q12429" s="124"/>
      <c r="R12429" s="124"/>
      <c r="S12429" s="124"/>
    </row>
    <row r="12430" spans="13:19" x14ac:dyDescent="0.25">
      <c r="M12430" s="8"/>
      <c r="N12430" s="124"/>
      <c r="O12430" s="124"/>
      <c r="P12430" s="124"/>
      <c r="Q12430" s="124"/>
      <c r="R12430" s="124"/>
      <c r="S12430" s="124"/>
    </row>
    <row r="12431" spans="13:19" x14ac:dyDescent="0.25">
      <c r="M12431" s="8"/>
      <c r="N12431" s="124"/>
      <c r="O12431" s="124"/>
      <c r="P12431" s="124"/>
      <c r="Q12431" s="124"/>
      <c r="R12431" s="124"/>
      <c r="S12431" s="124"/>
    </row>
    <row r="12432" spans="13:19" x14ac:dyDescent="0.25">
      <c r="M12432" s="8"/>
      <c r="N12432" s="124"/>
      <c r="O12432" s="124"/>
      <c r="P12432" s="124"/>
      <c r="Q12432" s="124"/>
      <c r="R12432" s="124"/>
      <c r="S12432" s="124"/>
    </row>
    <row r="12433" spans="13:19" x14ac:dyDescent="0.25">
      <c r="M12433" s="8"/>
      <c r="N12433" s="124"/>
      <c r="O12433" s="124"/>
      <c r="P12433" s="124"/>
      <c r="Q12433" s="124"/>
      <c r="R12433" s="124"/>
      <c r="S12433" s="124"/>
    </row>
    <row r="12434" spans="13:19" x14ac:dyDescent="0.25">
      <c r="M12434" s="8"/>
      <c r="N12434" s="124"/>
      <c r="O12434" s="124"/>
      <c r="P12434" s="124"/>
      <c r="Q12434" s="124"/>
      <c r="R12434" s="124"/>
      <c r="S12434" s="124"/>
    </row>
    <row r="12435" spans="13:19" x14ac:dyDescent="0.25">
      <c r="M12435" s="8"/>
      <c r="N12435" s="124"/>
      <c r="O12435" s="124"/>
      <c r="P12435" s="124"/>
      <c r="Q12435" s="124"/>
      <c r="R12435" s="124"/>
      <c r="S12435" s="124"/>
    </row>
    <row r="12436" spans="13:19" x14ac:dyDescent="0.25">
      <c r="M12436" s="8"/>
      <c r="N12436" s="124"/>
      <c r="O12436" s="124"/>
      <c r="P12436" s="124"/>
      <c r="Q12436" s="124"/>
      <c r="R12436" s="124"/>
      <c r="S12436" s="124"/>
    </row>
    <row r="12437" spans="13:19" x14ac:dyDescent="0.25">
      <c r="M12437" s="8"/>
      <c r="N12437" s="124"/>
      <c r="O12437" s="124"/>
      <c r="P12437" s="124"/>
      <c r="Q12437" s="124"/>
      <c r="R12437" s="124"/>
      <c r="S12437" s="124"/>
    </row>
    <row r="12438" spans="13:19" x14ac:dyDescent="0.25">
      <c r="M12438" s="8"/>
      <c r="N12438" s="124"/>
      <c r="O12438" s="124"/>
      <c r="P12438" s="124"/>
      <c r="Q12438" s="124"/>
      <c r="R12438" s="124"/>
      <c r="S12438" s="124"/>
    </row>
    <row r="12439" spans="13:19" x14ac:dyDescent="0.25">
      <c r="M12439" s="8"/>
      <c r="N12439" s="124"/>
      <c r="O12439" s="124"/>
      <c r="P12439" s="124"/>
      <c r="Q12439" s="124"/>
      <c r="R12439" s="124"/>
      <c r="S12439" s="124"/>
    </row>
    <row r="12440" spans="13:19" x14ac:dyDescent="0.25">
      <c r="M12440" s="8"/>
      <c r="N12440" s="124"/>
      <c r="O12440" s="124"/>
      <c r="P12440" s="124"/>
      <c r="Q12440" s="124"/>
      <c r="R12440" s="124"/>
      <c r="S12440" s="124"/>
    </row>
    <row r="12441" spans="13:19" x14ac:dyDescent="0.25">
      <c r="M12441" s="8"/>
      <c r="N12441" s="124"/>
      <c r="O12441" s="124"/>
      <c r="P12441" s="124"/>
      <c r="Q12441" s="124"/>
      <c r="R12441" s="124"/>
      <c r="S12441" s="124"/>
    </row>
    <row r="12442" spans="13:19" x14ac:dyDescent="0.25">
      <c r="M12442" s="8"/>
      <c r="N12442" s="124"/>
      <c r="O12442" s="124"/>
      <c r="P12442" s="124"/>
      <c r="Q12442" s="124"/>
      <c r="R12442" s="124"/>
      <c r="S12442" s="124"/>
    </row>
    <row r="12443" spans="13:19" x14ac:dyDescent="0.25">
      <c r="M12443" s="8"/>
      <c r="N12443" s="124"/>
      <c r="O12443" s="124"/>
      <c r="P12443" s="124"/>
      <c r="Q12443" s="124"/>
      <c r="R12443" s="124"/>
      <c r="S12443" s="124"/>
    </row>
    <row r="12444" spans="13:19" x14ac:dyDescent="0.25">
      <c r="M12444" s="8"/>
      <c r="N12444" s="124"/>
      <c r="O12444" s="124"/>
      <c r="P12444" s="124"/>
      <c r="Q12444" s="124"/>
      <c r="R12444" s="124"/>
      <c r="S12444" s="124"/>
    </row>
    <row r="12445" spans="13:19" x14ac:dyDescent="0.25">
      <c r="M12445" s="8"/>
      <c r="N12445" s="124"/>
      <c r="O12445" s="124"/>
      <c r="P12445" s="124"/>
      <c r="Q12445" s="124"/>
      <c r="R12445" s="124"/>
      <c r="S12445" s="124"/>
    </row>
    <row r="12446" spans="13:19" x14ac:dyDescent="0.25">
      <c r="M12446" s="8"/>
      <c r="N12446" s="124"/>
      <c r="O12446" s="124"/>
      <c r="P12446" s="124"/>
      <c r="Q12446" s="124"/>
      <c r="R12446" s="124"/>
      <c r="S12446" s="124"/>
    </row>
    <row r="12447" spans="13:19" x14ac:dyDescent="0.25">
      <c r="M12447" s="8"/>
      <c r="N12447" s="124"/>
      <c r="O12447" s="124"/>
      <c r="P12447" s="124"/>
      <c r="Q12447" s="124"/>
      <c r="R12447" s="124"/>
      <c r="S12447" s="124"/>
    </row>
    <row r="12448" spans="13:19" x14ac:dyDescent="0.25">
      <c r="M12448" s="8"/>
      <c r="N12448" s="124"/>
      <c r="O12448" s="124"/>
      <c r="P12448" s="124"/>
      <c r="Q12448" s="124"/>
      <c r="R12448" s="124"/>
      <c r="S12448" s="124"/>
    </row>
    <row r="12449" spans="13:19" x14ac:dyDescent="0.25">
      <c r="M12449" s="8"/>
      <c r="N12449" s="124"/>
      <c r="O12449" s="124"/>
      <c r="P12449" s="124"/>
      <c r="Q12449" s="124"/>
      <c r="R12449" s="124"/>
      <c r="S12449" s="124"/>
    </row>
    <row r="12450" spans="13:19" x14ac:dyDescent="0.25">
      <c r="M12450" s="8"/>
      <c r="N12450" s="124"/>
      <c r="O12450" s="124"/>
      <c r="P12450" s="124"/>
      <c r="Q12450" s="124"/>
      <c r="R12450" s="124"/>
      <c r="S12450" s="124"/>
    </row>
    <row r="12451" spans="13:19" x14ac:dyDescent="0.25">
      <c r="M12451" s="8"/>
      <c r="N12451" s="124"/>
      <c r="O12451" s="124"/>
      <c r="P12451" s="124"/>
      <c r="Q12451" s="124"/>
      <c r="R12451" s="124"/>
      <c r="S12451" s="124"/>
    </row>
    <row r="12452" spans="13:19" x14ac:dyDescent="0.25">
      <c r="M12452" s="8"/>
      <c r="N12452" s="124"/>
      <c r="O12452" s="124"/>
      <c r="P12452" s="124"/>
      <c r="Q12452" s="124"/>
      <c r="R12452" s="124"/>
      <c r="S12452" s="124"/>
    </row>
    <row r="12453" spans="13:19" x14ac:dyDescent="0.25">
      <c r="M12453" s="8"/>
      <c r="N12453" s="124"/>
      <c r="O12453" s="124"/>
      <c r="P12453" s="124"/>
      <c r="Q12453" s="124"/>
      <c r="R12453" s="124"/>
      <c r="S12453" s="124"/>
    </row>
    <row r="12454" spans="13:19" x14ac:dyDescent="0.25">
      <c r="M12454" s="8"/>
      <c r="N12454" s="124"/>
      <c r="O12454" s="124"/>
      <c r="P12454" s="124"/>
      <c r="Q12454" s="124"/>
      <c r="R12454" s="124"/>
      <c r="S12454" s="124"/>
    </row>
    <row r="12455" spans="13:19" x14ac:dyDescent="0.25">
      <c r="M12455" s="8"/>
      <c r="N12455" s="124"/>
      <c r="O12455" s="124"/>
      <c r="P12455" s="124"/>
      <c r="Q12455" s="124"/>
      <c r="R12455" s="124"/>
      <c r="S12455" s="124"/>
    </row>
    <row r="12456" spans="13:19" x14ac:dyDescent="0.25">
      <c r="M12456" s="8"/>
      <c r="N12456" s="124"/>
      <c r="O12456" s="124"/>
      <c r="P12456" s="124"/>
      <c r="Q12456" s="124"/>
      <c r="R12456" s="124"/>
      <c r="S12456" s="124"/>
    </row>
    <row r="12457" spans="13:19" x14ac:dyDescent="0.25">
      <c r="M12457" s="8"/>
      <c r="N12457" s="124"/>
      <c r="O12457" s="124"/>
      <c r="P12457" s="124"/>
      <c r="Q12457" s="124"/>
      <c r="R12457" s="124"/>
      <c r="S12457" s="124"/>
    </row>
    <row r="12458" spans="13:19" x14ac:dyDescent="0.25">
      <c r="M12458" s="8"/>
      <c r="N12458" s="124"/>
      <c r="O12458" s="124"/>
      <c r="P12458" s="124"/>
      <c r="Q12458" s="124"/>
      <c r="R12458" s="124"/>
      <c r="S12458" s="124"/>
    </row>
    <row r="12459" spans="13:19" x14ac:dyDescent="0.25">
      <c r="M12459" s="8"/>
      <c r="N12459" s="124"/>
      <c r="O12459" s="124"/>
      <c r="P12459" s="124"/>
      <c r="Q12459" s="124"/>
      <c r="R12459" s="124"/>
      <c r="S12459" s="124"/>
    </row>
    <row r="12460" spans="13:19" x14ac:dyDescent="0.25">
      <c r="M12460" s="8"/>
      <c r="N12460" s="124"/>
      <c r="O12460" s="124"/>
      <c r="P12460" s="124"/>
      <c r="Q12460" s="124"/>
      <c r="R12460" s="124"/>
      <c r="S12460" s="124"/>
    </row>
    <row r="12461" spans="13:19" x14ac:dyDescent="0.25">
      <c r="M12461" s="8"/>
      <c r="N12461" s="124"/>
      <c r="O12461" s="124"/>
      <c r="P12461" s="124"/>
      <c r="Q12461" s="124"/>
      <c r="R12461" s="124"/>
      <c r="S12461" s="124"/>
    </row>
    <row r="12462" spans="13:19" x14ac:dyDescent="0.25">
      <c r="M12462" s="8"/>
      <c r="N12462" s="124"/>
      <c r="O12462" s="124"/>
      <c r="P12462" s="124"/>
      <c r="Q12462" s="124"/>
      <c r="R12462" s="124"/>
      <c r="S12462" s="124"/>
    </row>
    <row r="12463" spans="13:19" x14ac:dyDescent="0.25">
      <c r="M12463" s="8"/>
      <c r="N12463" s="124"/>
      <c r="O12463" s="124"/>
      <c r="P12463" s="124"/>
      <c r="Q12463" s="124"/>
      <c r="R12463" s="124"/>
      <c r="S12463" s="124"/>
    </row>
    <row r="12464" spans="13:19" x14ac:dyDescent="0.25">
      <c r="M12464" s="8"/>
      <c r="N12464" s="124"/>
      <c r="O12464" s="124"/>
      <c r="P12464" s="124"/>
      <c r="Q12464" s="124"/>
      <c r="R12464" s="124"/>
      <c r="S12464" s="124"/>
    </row>
    <row r="12465" spans="13:19" x14ac:dyDescent="0.25">
      <c r="M12465" s="8"/>
      <c r="N12465" s="124"/>
      <c r="O12465" s="124"/>
      <c r="P12465" s="124"/>
      <c r="Q12465" s="124"/>
      <c r="R12465" s="124"/>
      <c r="S12465" s="124"/>
    </row>
    <row r="12466" spans="13:19" x14ac:dyDescent="0.25">
      <c r="M12466" s="8"/>
      <c r="N12466" s="124"/>
      <c r="O12466" s="124"/>
      <c r="P12466" s="124"/>
      <c r="Q12466" s="124"/>
      <c r="R12466" s="124"/>
      <c r="S12466" s="124"/>
    </row>
    <row r="12467" spans="13:19" x14ac:dyDescent="0.25">
      <c r="M12467" s="8"/>
      <c r="N12467" s="124"/>
      <c r="O12467" s="124"/>
      <c r="P12467" s="124"/>
      <c r="Q12467" s="124"/>
      <c r="R12467" s="124"/>
      <c r="S12467" s="124"/>
    </row>
    <row r="12468" spans="13:19" x14ac:dyDescent="0.25">
      <c r="M12468" s="8"/>
      <c r="N12468" s="124"/>
      <c r="O12468" s="124"/>
      <c r="P12468" s="124"/>
      <c r="Q12468" s="124"/>
      <c r="R12468" s="124"/>
      <c r="S12468" s="124"/>
    </row>
    <row r="12469" spans="13:19" x14ac:dyDescent="0.25">
      <c r="M12469" s="8"/>
      <c r="N12469" s="124"/>
      <c r="O12469" s="124"/>
      <c r="P12469" s="124"/>
      <c r="Q12469" s="124"/>
      <c r="R12469" s="124"/>
      <c r="S12469" s="124"/>
    </row>
    <row r="12470" spans="13:19" x14ac:dyDescent="0.25">
      <c r="M12470" s="8"/>
      <c r="N12470" s="124"/>
      <c r="O12470" s="124"/>
      <c r="P12470" s="124"/>
      <c r="Q12470" s="124"/>
      <c r="R12470" s="124"/>
      <c r="S12470" s="124"/>
    </row>
    <row r="12471" spans="13:19" x14ac:dyDescent="0.25">
      <c r="M12471" s="8"/>
      <c r="N12471" s="124"/>
      <c r="O12471" s="124"/>
      <c r="P12471" s="124"/>
      <c r="Q12471" s="124"/>
      <c r="R12471" s="124"/>
      <c r="S12471" s="124"/>
    </row>
    <row r="12472" spans="13:19" x14ac:dyDescent="0.25">
      <c r="M12472" s="8"/>
      <c r="N12472" s="124"/>
      <c r="O12472" s="124"/>
      <c r="P12472" s="124"/>
      <c r="Q12472" s="124"/>
      <c r="R12472" s="124"/>
      <c r="S12472" s="124"/>
    </row>
    <row r="12473" spans="13:19" x14ac:dyDescent="0.25">
      <c r="M12473" s="8"/>
      <c r="N12473" s="124"/>
      <c r="O12473" s="124"/>
      <c r="P12473" s="124"/>
      <c r="Q12473" s="124"/>
      <c r="R12473" s="124"/>
      <c r="S12473" s="124"/>
    </row>
    <row r="12474" spans="13:19" x14ac:dyDescent="0.25">
      <c r="M12474" s="8"/>
      <c r="N12474" s="124"/>
      <c r="O12474" s="124"/>
      <c r="P12474" s="124"/>
      <c r="Q12474" s="124"/>
      <c r="R12474" s="124"/>
      <c r="S12474" s="124"/>
    </row>
    <row r="12475" spans="13:19" x14ac:dyDescent="0.25">
      <c r="M12475" s="8"/>
      <c r="N12475" s="124"/>
      <c r="O12475" s="124"/>
      <c r="P12475" s="124"/>
      <c r="Q12475" s="124"/>
      <c r="R12475" s="124"/>
      <c r="S12475" s="124"/>
    </row>
    <row r="12476" spans="13:19" x14ac:dyDescent="0.25">
      <c r="M12476" s="8"/>
      <c r="N12476" s="124"/>
      <c r="O12476" s="124"/>
      <c r="P12476" s="124"/>
      <c r="Q12476" s="124"/>
      <c r="R12476" s="124"/>
      <c r="S12476" s="124"/>
    </row>
    <row r="12477" spans="13:19" x14ac:dyDescent="0.25">
      <c r="M12477" s="8"/>
      <c r="N12477" s="124"/>
      <c r="O12477" s="124"/>
      <c r="P12477" s="124"/>
      <c r="Q12477" s="124"/>
      <c r="R12477" s="124"/>
      <c r="S12477" s="124"/>
    </row>
    <row r="12478" spans="13:19" x14ac:dyDescent="0.25">
      <c r="M12478" s="8"/>
      <c r="N12478" s="124"/>
      <c r="O12478" s="124"/>
      <c r="P12478" s="124"/>
      <c r="Q12478" s="124"/>
      <c r="R12478" s="124"/>
      <c r="S12478" s="124"/>
    </row>
    <row r="12479" spans="13:19" x14ac:dyDescent="0.25">
      <c r="M12479" s="8"/>
      <c r="N12479" s="124"/>
      <c r="O12479" s="124"/>
      <c r="P12479" s="124"/>
      <c r="Q12479" s="124"/>
      <c r="R12479" s="124"/>
      <c r="S12479" s="124"/>
    </row>
    <row r="12480" spans="13:19" x14ac:dyDescent="0.25">
      <c r="M12480" s="8"/>
      <c r="N12480" s="124"/>
      <c r="O12480" s="124"/>
      <c r="P12480" s="124"/>
      <c r="Q12480" s="124"/>
      <c r="R12480" s="124"/>
      <c r="S12480" s="124"/>
    </row>
    <row r="12481" spans="13:19" x14ac:dyDescent="0.25">
      <c r="M12481" s="8"/>
      <c r="N12481" s="124"/>
      <c r="O12481" s="124"/>
      <c r="P12481" s="124"/>
      <c r="Q12481" s="124"/>
      <c r="R12481" s="124"/>
      <c r="S12481" s="124"/>
    </row>
    <row r="12482" spans="13:19" x14ac:dyDescent="0.25">
      <c r="M12482" s="8"/>
      <c r="N12482" s="124"/>
      <c r="O12482" s="124"/>
      <c r="P12482" s="124"/>
      <c r="Q12482" s="124"/>
      <c r="R12482" s="124"/>
      <c r="S12482" s="124"/>
    </row>
    <row r="12483" spans="13:19" x14ac:dyDescent="0.25">
      <c r="M12483" s="8"/>
      <c r="N12483" s="124"/>
      <c r="O12483" s="124"/>
      <c r="P12483" s="124"/>
      <c r="Q12483" s="124"/>
      <c r="R12483" s="124"/>
      <c r="S12483" s="124"/>
    </row>
    <row r="12484" spans="13:19" x14ac:dyDescent="0.25">
      <c r="M12484" s="8"/>
      <c r="N12484" s="124"/>
      <c r="O12484" s="124"/>
      <c r="P12484" s="124"/>
      <c r="Q12484" s="124"/>
      <c r="R12484" s="124"/>
      <c r="S12484" s="124"/>
    </row>
    <row r="12485" spans="13:19" x14ac:dyDescent="0.25">
      <c r="M12485" s="8"/>
      <c r="N12485" s="124"/>
      <c r="O12485" s="124"/>
      <c r="P12485" s="124"/>
      <c r="Q12485" s="124"/>
      <c r="R12485" s="124"/>
      <c r="S12485" s="124"/>
    </row>
    <row r="12486" spans="13:19" x14ac:dyDescent="0.25">
      <c r="M12486" s="8"/>
      <c r="N12486" s="124"/>
      <c r="O12486" s="124"/>
      <c r="P12486" s="124"/>
      <c r="Q12486" s="124"/>
      <c r="R12486" s="124"/>
      <c r="S12486" s="124"/>
    </row>
    <row r="12487" spans="13:19" x14ac:dyDescent="0.25">
      <c r="M12487" s="8"/>
      <c r="N12487" s="124"/>
      <c r="O12487" s="124"/>
      <c r="P12487" s="124"/>
      <c r="Q12487" s="124"/>
      <c r="R12487" s="124"/>
      <c r="S12487" s="124"/>
    </row>
    <row r="12488" spans="13:19" x14ac:dyDescent="0.25">
      <c r="M12488" s="8"/>
      <c r="N12488" s="124"/>
      <c r="O12488" s="124"/>
      <c r="P12488" s="124"/>
      <c r="Q12488" s="124"/>
      <c r="R12488" s="124"/>
      <c r="S12488" s="124"/>
    </row>
    <row r="12489" spans="13:19" x14ac:dyDescent="0.25">
      <c r="M12489" s="8"/>
      <c r="N12489" s="124"/>
      <c r="O12489" s="124"/>
      <c r="P12489" s="124"/>
      <c r="Q12489" s="124"/>
      <c r="R12489" s="124"/>
      <c r="S12489" s="124"/>
    </row>
    <row r="12490" spans="13:19" x14ac:dyDescent="0.25">
      <c r="M12490" s="8"/>
      <c r="N12490" s="124"/>
      <c r="O12490" s="124"/>
      <c r="P12490" s="124"/>
      <c r="Q12490" s="124"/>
      <c r="R12490" s="124"/>
      <c r="S12490" s="124"/>
    </row>
    <row r="12491" spans="13:19" x14ac:dyDescent="0.25">
      <c r="M12491" s="8"/>
      <c r="N12491" s="124"/>
      <c r="O12491" s="124"/>
      <c r="P12491" s="124"/>
      <c r="Q12491" s="124"/>
      <c r="R12491" s="124"/>
      <c r="S12491" s="124"/>
    </row>
    <row r="12492" spans="13:19" x14ac:dyDescent="0.25">
      <c r="M12492" s="8"/>
      <c r="N12492" s="124"/>
      <c r="O12492" s="124"/>
      <c r="P12492" s="124"/>
      <c r="Q12492" s="124"/>
      <c r="R12492" s="124"/>
      <c r="S12492" s="124"/>
    </row>
    <row r="12493" spans="13:19" x14ac:dyDescent="0.25">
      <c r="M12493" s="8"/>
      <c r="N12493" s="124"/>
      <c r="O12493" s="124"/>
      <c r="P12493" s="124"/>
      <c r="Q12493" s="124"/>
      <c r="R12493" s="124"/>
      <c r="S12493" s="124"/>
    </row>
    <row r="12494" spans="13:19" x14ac:dyDescent="0.25">
      <c r="M12494" s="8"/>
      <c r="N12494" s="124"/>
      <c r="O12494" s="124"/>
      <c r="P12494" s="124"/>
      <c r="Q12494" s="124"/>
      <c r="R12494" s="124"/>
      <c r="S12494" s="124"/>
    </row>
    <row r="12495" spans="13:19" x14ac:dyDescent="0.25">
      <c r="M12495" s="8"/>
      <c r="N12495" s="124"/>
      <c r="O12495" s="124"/>
      <c r="P12495" s="124"/>
      <c r="Q12495" s="124"/>
      <c r="R12495" s="124"/>
      <c r="S12495" s="124"/>
    </row>
    <row r="12496" spans="13:19" x14ac:dyDescent="0.25">
      <c r="M12496" s="8"/>
      <c r="N12496" s="124"/>
      <c r="O12496" s="124"/>
      <c r="P12496" s="124"/>
      <c r="Q12496" s="124"/>
      <c r="R12496" s="124"/>
      <c r="S12496" s="124"/>
    </row>
    <row r="12497" spans="13:19" x14ac:dyDescent="0.25">
      <c r="M12497" s="8"/>
      <c r="N12497" s="124"/>
      <c r="O12497" s="124"/>
      <c r="P12497" s="124"/>
      <c r="Q12497" s="124"/>
      <c r="R12497" s="124"/>
      <c r="S12497" s="124"/>
    </row>
    <row r="12498" spans="13:19" x14ac:dyDescent="0.25">
      <c r="M12498" s="8"/>
      <c r="N12498" s="124"/>
      <c r="O12498" s="124"/>
      <c r="P12498" s="124"/>
      <c r="Q12498" s="124"/>
      <c r="R12498" s="124"/>
      <c r="S12498" s="124"/>
    </row>
    <row r="12499" spans="13:19" x14ac:dyDescent="0.25">
      <c r="M12499" s="8"/>
      <c r="N12499" s="124"/>
      <c r="O12499" s="124"/>
      <c r="P12499" s="124"/>
      <c r="Q12499" s="124"/>
      <c r="R12499" s="124"/>
      <c r="S12499" s="124"/>
    </row>
    <row r="12500" spans="13:19" x14ac:dyDescent="0.25">
      <c r="M12500" s="8"/>
      <c r="N12500" s="124"/>
      <c r="O12500" s="124"/>
      <c r="P12500" s="124"/>
      <c r="Q12500" s="124"/>
      <c r="R12500" s="124"/>
      <c r="S12500" s="124"/>
    </row>
    <row r="12501" spans="13:19" x14ac:dyDescent="0.25">
      <c r="M12501" s="8"/>
      <c r="N12501" s="124"/>
      <c r="O12501" s="124"/>
      <c r="P12501" s="124"/>
      <c r="Q12501" s="124"/>
      <c r="R12501" s="124"/>
      <c r="S12501" s="124"/>
    </row>
    <row r="12502" spans="13:19" x14ac:dyDescent="0.25">
      <c r="M12502" s="8"/>
      <c r="N12502" s="124"/>
      <c r="O12502" s="124"/>
      <c r="P12502" s="124"/>
      <c r="Q12502" s="124"/>
      <c r="R12502" s="124"/>
      <c r="S12502" s="124"/>
    </row>
    <row r="12503" spans="13:19" x14ac:dyDescent="0.25">
      <c r="M12503" s="8"/>
      <c r="N12503" s="124"/>
      <c r="O12503" s="124"/>
      <c r="P12503" s="124"/>
      <c r="Q12503" s="124"/>
      <c r="R12503" s="124"/>
      <c r="S12503" s="124"/>
    </row>
    <row r="12504" spans="13:19" x14ac:dyDescent="0.25">
      <c r="M12504" s="8"/>
      <c r="N12504" s="124"/>
      <c r="O12504" s="124"/>
      <c r="P12504" s="124"/>
      <c r="Q12504" s="124"/>
      <c r="R12504" s="124"/>
      <c r="S12504" s="124"/>
    </row>
    <row r="12505" spans="13:19" x14ac:dyDescent="0.25">
      <c r="M12505" s="8"/>
      <c r="N12505" s="124"/>
      <c r="O12505" s="124"/>
      <c r="P12505" s="124"/>
      <c r="Q12505" s="124"/>
      <c r="R12505" s="124"/>
      <c r="S12505" s="124"/>
    </row>
    <row r="12506" spans="13:19" x14ac:dyDescent="0.25">
      <c r="M12506" s="8"/>
      <c r="N12506" s="124"/>
      <c r="O12506" s="124"/>
      <c r="P12506" s="124"/>
      <c r="Q12506" s="124"/>
      <c r="R12506" s="124"/>
      <c r="S12506" s="124"/>
    </row>
    <row r="12507" spans="13:19" x14ac:dyDescent="0.25">
      <c r="M12507" s="8"/>
      <c r="N12507" s="124"/>
      <c r="O12507" s="124"/>
      <c r="P12507" s="124"/>
      <c r="Q12507" s="124"/>
      <c r="R12507" s="124"/>
      <c r="S12507" s="124"/>
    </row>
    <row r="12508" spans="13:19" x14ac:dyDescent="0.25">
      <c r="M12508" s="8"/>
      <c r="N12508" s="124"/>
      <c r="O12508" s="124"/>
      <c r="P12508" s="124"/>
      <c r="Q12508" s="124"/>
      <c r="R12508" s="124"/>
      <c r="S12508" s="124"/>
    </row>
    <row r="12509" spans="13:19" x14ac:dyDescent="0.25">
      <c r="M12509" s="8"/>
      <c r="N12509" s="124"/>
      <c r="O12509" s="124"/>
      <c r="P12509" s="124"/>
      <c r="Q12509" s="124"/>
      <c r="R12509" s="124"/>
      <c r="S12509" s="124"/>
    </row>
    <row r="12510" spans="13:19" x14ac:dyDescent="0.25">
      <c r="M12510" s="8"/>
      <c r="N12510" s="124"/>
      <c r="O12510" s="124"/>
      <c r="P12510" s="124"/>
      <c r="Q12510" s="124"/>
      <c r="R12510" s="124"/>
      <c r="S12510" s="124"/>
    </row>
    <row r="12511" spans="13:19" x14ac:dyDescent="0.25">
      <c r="M12511" s="8"/>
      <c r="N12511" s="124"/>
      <c r="O12511" s="124"/>
      <c r="P12511" s="124"/>
      <c r="Q12511" s="124"/>
      <c r="R12511" s="124"/>
      <c r="S12511" s="124"/>
    </row>
    <row r="12512" spans="13:19" x14ac:dyDescent="0.25">
      <c r="M12512" s="8"/>
      <c r="N12512" s="124"/>
      <c r="O12512" s="124"/>
      <c r="P12512" s="124"/>
      <c r="Q12512" s="124"/>
      <c r="R12512" s="124"/>
      <c r="S12512" s="124"/>
    </row>
    <row r="12513" spans="13:19" x14ac:dyDescent="0.25">
      <c r="M12513" s="8"/>
      <c r="N12513" s="124"/>
      <c r="O12513" s="124"/>
      <c r="P12513" s="124"/>
      <c r="Q12513" s="124"/>
      <c r="R12513" s="124"/>
      <c r="S12513" s="124"/>
    </row>
    <row r="12514" spans="13:19" x14ac:dyDescent="0.25">
      <c r="M12514" s="8"/>
      <c r="N12514" s="124"/>
      <c r="O12514" s="124"/>
      <c r="P12514" s="124"/>
      <c r="Q12514" s="124"/>
      <c r="R12514" s="124"/>
      <c r="S12514" s="124"/>
    </row>
    <row r="12515" spans="13:19" x14ac:dyDescent="0.25">
      <c r="M12515" s="8"/>
      <c r="N12515" s="124"/>
      <c r="O12515" s="124"/>
      <c r="P12515" s="124"/>
      <c r="Q12515" s="124"/>
      <c r="R12515" s="124"/>
      <c r="S12515" s="124"/>
    </row>
    <row r="12516" spans="13:19" x14ac:dyDescent="0.25">
      <c r="M12516" s="8"/>
      <c r="N12516" s="124"/>
      <c r="O12516" s="124"/>
      <c r="P12516" s="124"/>
      <c r="Q12516" s="124"/>
      <c r="R12516" s="124"/>
      <c r="S12516" s="124"/>
    </row>
    <row r="12517" spans="13:19" x14ac:dyDescent="0.25">
      <c r="M12517" s="8"/>
      <c r="N12517" s="124"/>
      <c r="O12517" s="124"/>
      <c r="P12517" s="124"/>
      <c r="Q12517" s="124"/>
      <c r="R12517" s="124"/>
      <c r="S12517" s="124"/>
    </row>
    <row r="12518" spans="13:19" x14ac:dyDescent="0.25">
      <c r="M12518" s="8"/>
      <c r="N12518" s="124"/>
      <c r="O12518" s="124"/>
      <c r="P12518" s="124"/>
      <c r="Q12518" s="124"/>
      <c r="R12518" s="124"/>
      <c r="S12518" s="124"/>
    </row>
    <row r="12519" spans="13:19" x14ac:dyDescent="0.25">
      <c r="M12519" s="8"/>
      <c r="N12519" s="124"/>
      <c r="O12519" s="124"/>
      <c r="P12519" s="124"/>
      <c r="Q12519" s="124"/>
      <c r="R12519" s="124"/>
      <c r="S12519" s="124"/>
    </row>
    <row r="12520" spans="13:19" x14ac:dyDescent="0.25">
      <c r="M12520" s="8"/>
      <c r="N12520" s="124"/>
      <c r="O12520" s="124"/>
      <c r="P12520" s="124"/>
      <c r="Q12520" s="124"/>
      <c r="R12520" s="124"/>
      <c r="S12520" s="124"/>
    </row>
    <row r="12521" spans="13:19" x14ac:dyDescent="0.25">
      <c r="M12521" s="8"/>
      <c r="N12521" s="124"/>
      <c r="O12521" s="124"/>
      <c r="P12521" s="124"/>
      <c r="Q12521" s="124"/>
      <c r="R12521" s="124"/>
      <c r="S12521" s="124"/>
    </row>
    <row r="12522" spans="13:19" x14ac:dyDescent="0.25">
      <c r="M12522" s="8"/>
      <c r="N12522" s="124"/>
      <c r="O12522" s="124"/>
      <c r="P12522" s="124"/>
      <c r="Q12522" s="124"/>
      <c r="R12522" s="124"/>
      <c r="S12522" s="124"/>
    </row>
    <row r="12523" spans="13:19" x14ac:dyDescent="0.25">
      <c r="M12523" s="8"/>
      <c r="N12523" s="124"/>
      <c r="O12523" s="124"/>
      <c r="P12523" s="124"/>
      <c r="Q12523" s="124"/>
      <c r="R12523" s="124"/>
      <c r="S12523" s="124"/>
    </row>
    <row r="12524" spans="13:19" x14ac:dyDescent="0.25">
      <c r="M12524" s="8"/>
      <c r="N12524" s="124"/>
      <c r="O12524" s="124"/>
      <c r="P12524" s="124"/>
      <c r="Q12524" s="124"/>
      <c r="R12524" s="124"/>
      <c r="S12524" s="124"/>
    </row>
    <row r="12525" spans="13:19" x14ac:dyDescent="0.25">
      <c r="M12525" s="8"/>
      <c r="N12525" s="124"/>
      <c r="O12525" s="124"/>
      <c r="P12525" s="124"/>
      <c r="Q12525" s="124"/>
      <c r="R12525" s="124"/>
      <c r="S12525" s="124"/>
    </row>
    <row r="12526" spans="13:19" x14ac:dyDescent="0.25">
      <c r="M12526" s="8"/>
      <c r="N12526" s="124"/>
      <c r="O12526" s="124"/>
      <c r="P12526" s="124"/>
      <c r="Q12526" s="124"/>
      <c r="R12526" s="124"/>
      <c r="S12526" s="124"/>
    </row>
    <row r="12527" spans="13:19" x14ac:dyDescent="0.25">
      <c r="M12527" s="8"/>
      <c r="N12527" s="124"/>
      <c r="O12527" s="124"/>
      <c r="P12527" s="124"/>
      <c r="Q12527" s="124"/>
      <c r="R12527" s="124"/>
      <c r="S12527" s="124"/>
    </row>
    <row r="12528" spans="13:19" x14ac:dyDescent="0.25">
      <c r="M12528" s="8"/>
      <c r="N12528" s="124"/>
      <c r="O12528" s="124"/>
      <c r="P12528" s="124"/>
      <c r="Q12528" s="124"/>
      <c r="R12528" s="124"/>
      <c r="S12528" s="124"/>
    </row>
    <row r="12529" spans="13:19" x14ac:dyDescent="0.25">
      <c r="M12529" s="8"/>
      <c r="N12529" s="124"/>
      <c r="O12529" s="124"/>
      <c r="P12529" s="124"/>
      <c r="Q12529" s="124"/>
      <c r="R12529" s="124"/>
      <c r="S12529" s="124"/>
    </row>
    <row r="12530" spans="13:19" x14ac:dyDescent="0.25">
      <c r="M12530" s="8"/>
      <c r="N12530" s="124"/>
      <c r="O12530" s="124"/>
      <c r="P12530" s="124"/>
      <c r="Q12530" s="124"/>
      <c r="R12530" s="124"/>
      <c r="S12530" s="124"/>
    </row>
    <row r="12531" spans="13:19" x14ac:dyDescent="0.25">
      <c r="M12531" s="8"/>
      <c r="N12531" s="124"/>
      <c r="O12531" s="124"/>
      <c r="P12531" s="124"/>
      <c r="Q12531" s="124"/>
      <c r="R12531" s="124"/>
      <c r="S12531" s="124"/>
    </row>
    <row r="12532" spans="13:19" x14ac:dyDescent="0.25">
      <c r="M12532" s="8"/>
      <c r="N12532" s="124"/>
      <c r="O12532" s="124"/>
      <c r="P12532" s="124"/>
      <c r="Q12532" s="124"/>
      <c r="R12532" s="124"/>
      <c r="S12532" s="124"/>
    </row>
    <row r="12533" spans="13:19" x14ac:dyDescent="0.25">
      <c r="M12533" s="8"/>
      <c r="N12533" s="124"/>
      <c r="O12533" s="124"/>
      <c r="P12533" s="124"/>
      <c r="Q12533" s="124"/>
      <c r="R12533" s="124"/>
      <c r="S12533" s="124"/>
    </row>
    <row r="12534" spans="13:19" x14ac:dyDescent="0.25">
      <c r="M12534" s="8"/>
      <c r="N12534" s="124"/>
      <c r="O12534" s="124"/>
      <c r="P12534" s="124"/>
      <c r="Q12534" s="124"/>
      <c r="R12534" s="124"/>
      <c r="S12534" s="124"/>
    </row>
    <row r="12535" spans="13:19" x14ac:dyDescent="0.25">
      <c r="M12535" s="8"/>
      <c r="N12535" s="124"/>
      <c r="O12535" s="124"/>
      <c r="P12535" s="124"/>
      <c r="Q12535" s="124"/>
      <c r="R12535" s="124"/>
      <c r="S12535" s="124"/>
    </row>
    <row r="12536" spans="13:19" x14ac:dyDescent="0.25">
      <c r="M12536" s="8"/>
      <c r="N12536" s="124"/>
      <c r="O12536" s="124"/>
      <c r="P12536" s="124"/>
      <c r="Q12536" s="124"/>
      <c r="R12536" s="124"/>
      <c r="S12536" s="124"/>
    </row>
    <row r="12537" spans="13:19" x14ac:dyDescent="0.25">
      <c r="M12537" s="8"/>
      <c r="N12537" s="124"/>
      <c r="O12537" s="124"/>
      <c r="P12537" s="124"/>
      <c r="Q12537" s="124"/>
      <c r="R12537" s="124"/>
      <c r="S12537" s="124"/>
    </row>
    <row r="12538" spans="13:19" x14ac:dyDescent="0.25">
      <c r="M12538" s="8"/>
      <c r="N12538" s="124"/>
      <c r="O12538" s="124"/>
      <c r="P12538" s="124"/>
      <c r="Q12538" s="124"/>
      <c r="R12538" s="124"/>
      <c r="S12538" s="124"/>
    </row>
    <row r="12539" spans="13:19" x14ac:dyDescent="0.25">
      <c r="M12539" s="8"/>
      <c r="N12539" s="124"/>
      <c r="O12539" s="124"/>
      <c r="P12539" s="124"/>
      <c r="Q12539" s="124"/>
      <c r="R12539" s="124"/>
      <c r="S12539" s="124"/>
    </row>
    <row r="12540" spans="13:19" x14ac:dyDescent="0.25">
      <c r="M12540" s="8"/>
      <c r="N12540" s="124"/>
      <c r="O12540" s="124"/>
      <c r="P12540" s="124"/>
      <c r="Q12540" s="124"/>
      <c r="R12540" s="124"/>
      <c r="S12540" s="124"/>
    </row>
    <row r="12541" spans="13:19" x14ac:dyDescent="0.25">
      <c r="M12541" s="8"/>
      <c r="N12541" s="124"/>
      <c r="O12541" s="124"/>
      <c r="P12541" s="124"/>
      <c r="Q12541" s="124"/>
      <c r="R12541" s="124"/>
      <c r="S12541" s="124"/>
    </row>
    <row r="12542" spans="13:19" x14ac:dyDescent="0.25">
      <c r="M12542" s="8"/>
      <c r="N12542" s="124"/>
      <c r="O12542" s="124"/>
      <c r="P12542" s="124"/>
      <c r="Q12542" s="124"/>
      <c r="R12542" s="124"/>
      <c r="S12542" s="124"/>
    </row>
    <row r="12543" spans="13:19" x14ac:dyDescent="0.25">
      <c r="M12543" s="8"/>
      <c r="N12543" s="124"/>
      <c r="O12543" s="124"/>
      <c r="P12543" s="124"/>
      <c r="Q12543" s="124"/>
      <c r="R12543" s="124"/>
      <c r="S12543" s="124"/>
    </row>
    <row r="12544" spans="13:19" x14ac:dyDescent="0.25">
      <c r="M12544" s="8"/>
      <c r="N12544" s="124"/>
      <c r="O12544" s="124"/>
      <c r="P12544" s="124"/>
      <c r="Q12544" s="124"/>
      <c r="R12544" s="124"/>
      <c r="S12544" s="124"/>
    </row>
    <row r="12545" spans="13:19" x14ac:dyDescent="0.25">
      <c r="M12545" s="8"/>
      <c r="N12545" s="124"/>
      <c r="O12545" s="124"/>
      <c r="P12545" s="124"/>
      <c r="Q12545" s="124"/>
      <c r="R12545" s="124"/>
      <c r="S12545" s="124"/>
    </row>
    <row r="12546" spans="13:19" x14ac:dyDescent="0.25">
      <c r="M12546" s="8"/>
      <c r="N12546" s="124"/>
      <c r="O12546" s="124"/>
      <c r="P12546" s="124"/>
      <c r="Q12546" s="124"/>
      <c r="R12546" s="124"/>
      <c r="S12546" s="124"/>
    </row>
    <row r="12547" spans="13:19" x14ac:dyDescent="0.25">
      <c r="M12547" s="8"/>
      <c r="N12547" s="124"/>
      <c r="O12547" s="124"/>
      <c r="P12547" s="124"/>
      <c r="Q12547" s="124"/>
      <c r="R12547" s="124"/>
      <c r="S12547" s="124"/>
    </row>
    <row r="12548" spans="13:19" x14ac:dyDescent="0.25">
      <c r="M12548" s="8"/>
      <c r="N12548" s="124"/>
      <c r="O12548" s="124"/>
      <c r="P12548" s="124"/>
      <c r="Q12548" s="124"/>
      <c r="R12548" s="124"/>
      <c r="S12548" s="124"/>
    </row>
    <row r="12549" spans="13:19" x14ac:dyDescent="0.25">
      <c r="M12549" s="8"/>
      <c r="N12549" s="124"/>
      <c r="O12549" s="124"/>
      <c r="P12549" s="124"/>
      <c r="Q12549" s="124"/>
      <c r="R12549" s="124"/>
      <c r="S12549" s="124"/>
    </row>
    <row r="12550" spans="13:19" x14ac:dyDescent="0.25">
      <c r="M12550" s="8"/>
      <c r="N12550" s="124"/>
      <c r="O12550" s="124"/>
      <c r="P12550" s="124"/>
      <c r="Q12550" s="124"/>
      <c r="R12550" s="124"/>
      <c r="S12550" s="124"/>
    </row>
    <row r="12551" spans="13:19" x14ac:dyDescent="0.25">
      <c r="M12551" s="8"/>
      <c r="N12551" s="124"/>
      <c r="O12551" s="124"/>
      <c r="P12551" s="124"/>
      <c r="Q12551" s="124"/>
      <c r="R12551" s="124"/>
      <c r="S12551" s="124"/>
    </row>
    <row r="12552" spans="13:19" x14ac:dyDescent="0.25">
      <c r="M12552" s="8"/>
      <c r="N12552" s="124"/>
      <c r="O12552" s="124"/>
      <c r="P12552" s="124"/>
      <c r="Q12552" s="124"/>
      <c r="R12552" s="124"/>
      <c r="S12552" s="124"/>
    </row>
    <row r="12553" spans="13:19" x14ac:dyDescent="0.25">
      <c r="M12553" s="8"/>
      <c r="N12553" s="124"/>
      <c r="O12553" s="124"/>
      <c r="P12553" s="124"/>
      <c r="Q12553" s="124"/>
      <c r="R12553" s="124"/>
      <c r="S12553" s="124"/>
    </row>
    <row r="12554" spans="13:19" x14ac:dyDescent="0.25">
      <c r="M12554" s="8"/>
      <c r="N12554" s="124"/>
      <c r="O12554" s="124"/>
      <c r="P12554" s="124"/>
      <c r="Q12554" s="124"/>
      <c r="R12554" s="124"/>
      <c r="S12554" s="124"/>
    </row>
    <row r="12555" spans="13:19" x14ac:dyDescent="0.25">
      <c r="M12555" s="8"/>
      <c r="N12555" s="124"/>
      <c r="O12555" s="124"/>
      <c r="P12555" s="124"/>
      <c r="Q12555" s="124"/>
      <c r="R12555" s="124"/>
      <c r="S12555" s="124"/>
    </row>
    <row r="12556" spans="13:19" x14ac:dyDescent="0.25">
      <c r="M12556" s="8"/>
      <c r="N12556" s="124"/>
      <c r="O12556" s="124"/>
      <c r="P12556" s="124"/>
      <c r="Q12556" s="124"/>
      <c r="R12556" s="124"/>
      <c r="S12556" s="124"/>
    </row>
    <row r="12557" spans="13:19" x14ac:dyDescent="0.25">
      <c r="M12557" s="8"/>
      <c r="N12557" s="124"/>
      <c r="O12557" s="124"/>
      <c r="P12557" s="124"/>
      <c r="Q12557" s="124"/>
      <c r="R12557" s="124"/>
      <c r="S12557" s="124"/>
    </row>
    <row r="12558" spans="13:19" x14ac:dyDescent="0.25">
      <c r="M12558" s="8"/>
      <c r="N12558" s="124"/>
      <c r="O12558" s="124"/>
      <c r="P12558" s="124"/>
      <c r="Q12558" s="124"/>
      <c r="R12558" s="124"/>
      <c r="S12558" s="124"/>
    </row>
    <row r="12559" spans="13:19" x14ac:dyDescent="0.25">
      <c r="M12559" s="8"/>
      <c r="N12559" s="124"/>
      <c r="O12559" s="124"/>
      <c r="P12559" s="124"/>
      <c r="Q12559" s="124"/>
      <c r="R12559" s="124"/>
      <c r="S12559" s="124"/>
    </row>
    <row r="12560" spans="13:19" x14ac:dyDescent="0.25">
      <c r="M12560" s="8"/>
      <c r="N12560" s="124"/>
      <c r="O12560" s="124"/>
      <c r="P12560" s="124"/>
      <c r="Q12560" s="124"/>
      <c r="R12560" s="124"/>
      <c r="S12560" s="124"/>
    </row>
    <row r="12561" spans="13:19" x14ac:dyDescent="0.25">
      <c r="M12561" s="8"/>
      <c r="N12561" s="124"/>
      <c r="O12561" s="124"/>
      <c r="P12561" s="124"/>
      <c r="Q12561" s="124"/>
      <c r="R12561" s="124"/>
      <c r="S12561" s="124"/>
    </row>
    <row r="12562" spans="13:19" x14ac:dyDescent="0.25">
      <c r="M12562" s="8"/>
      <c r="N12562" s="124"/>
      <c r="O12562" s="124"/>
      <c r="P12562" s="124"/>
      <c r="Q12562" s="124"/>
      <c r="R12562" s="124"/>
      <c r="S12562" s="124"/>
    </row>
    <row r="12563" spans="13:19" x14ac:dyDescent="0.25">
      <c r="M12563" s="8"/>
      <c r="N12563" s="124"/>
      <c r="O12563" s="124"/>
      <c r="P12563" s="124"/>
      <c r="Q12563" s="124"/>
      <c r="R12563" s="124"/>
      <c r="S12563" s="124"/>
    </row>
    <row r="12564" spans="13:19" x14ac:dyDescent="0.25">
      <c r="M12564" s="8"/>
      <c r="N12564" s="124"/>
      <c r="O12564" s="124"/>
      <c r="P12564" s="124"/>
      <c r="Q12564" s="124"/>
      <c r="R12564" s="124"/>
      <c r="S12564" s="124"/>
    </row>
    <row r="12565" spans="13:19" x14ac:dyDescent="0.25">
      <c r="M12565" s="8"/>
      <c r="N12565" s="124"/>
      <c r="O12565" s="124"/>
      <c r="P12565" s="124"/>
      <c r="Q12565" s="124"/>
      <c r="R12565" s="124"/>
      <c r="S12565" s="124"/>
    </row>
    <row r="12566" spans="13:19" x14ac:dyDescent="0.25">
      <c r="M12566" s="8"/>
      <c r="N12566" s="124"/>
      <c r="O12566" s="124"/>
      <c r="P12566" s="124"/>
      <c r="Q12566" s="124"/>
      <c r="R12566" s="124"/>
      <c r="S12566" s="124"/>
    </row>
    <row r="12567" spans="13:19" x14ac:dyDescent="0.25">
      <c r="M12567" s="8"/>
      <c r="N12567" s="124"/>
      <c r="O12567" s="124"/>
      <c r="P12567" s="124"/>
      <c r="Q12567" s="124"/>
      <c r="R12567" s="124"/>
      <c r="S12567" s="124"/>
    </row>
    <row r="12568" spans="13:19" x14ac:dyDescent="0.25">
      <c r="M12568" s="8"/>
      <c r="N12568" s="124"/>
      <c r="O12568" s="124"/>
      <c r="P12568" s="124"/>
      <c r="Q12568" s="124"/>
      <c r="R12568" s="124"/>
      <c r="S12568" s="124"/>
    </row>
    <row r="12569" spans="13:19" x14ac:dyDescent="0.25">
      <c r="M12569" s="8"/>
      <c r="N12569" s="124"/>
      <c r="O12569" s="124"/>
      <c r="P12569" s="124"/>
      <c r="Q12569" s="124"/>
      <c r="R12569" s="124"/>
      <c r="S12569" s="124"/>
    </row>
    <row r="12570" spans="13:19" x14ac:dyDescent="0.25">
      <c r="M12570" s="8"/>
      <c r="N12570" s="124"/>
      <c r="O12570" s="124"/>
      <c r="P12570" s="124"/>
      <c r="Q12570" s="124"/>
      <c r="R12570" s="124"/>
      <c r="S12570" s="124"/>
    </row>
    <row r="12571" spans="13:19" x14ac:dyDescent="0.25">
      <c r="M12571" s="8"/>
      <c r="N12571" s="124"/>
      <c r="O12571" s="124"/>
      <c r="P12571" s="124"/>
      <c r="Q12571" s="124"/>
      <c r="R12571" s="124"/>
      <c r="S12571" s="124"/>
    </row>
    <row r="12572" spans="13:19" x14ac:dyDescent="0.25">
      <c r="M12572" s="8"/>
      <c r="N12572" s="124"/>
      <c r="O12572" s="124"/>
      <c r="P12572" s="124"/>
      <c r="Q12572" s="124"/>
      <c r="R12572" s="124"/>
      <c r="S12572" s="124"/>
    </row>
    <row r="12573" spans="13:19" x14ac:dyDescent="0.25">
      <c r="M12573" s="8"/>
      <c r="N12573" s="124"/>
      <c r="O12573" s="124"/>
      <c r="P12573" s="124"/>
      <c r="Q12573" s="124"/>
      <c r="R12573" s="124"/>
      <c r="S12573" s="124"/>
    </row>
    <row r="12574" spans="13:19" x14ac:dyDescent="0.25">
      <c r="M12574" s="8"/>
      <c r="N12574" s="124"/>
      <c r="O12574" s="124"/>
      <c r="P12574" s="124"/>
      <c r="Q12574" s="124"/>
      <c r="R12574" s="124"/>
      <c r="S12574" s="124"/>
    </row>
    <row r="12575" spans="13:19" x14ac:dyDescent="0.25">
      <c r="M12575" s="8"/>
      <c r="N12575" s="124"/>
      <c r="O12575" s="124"/>
      <c r="P12575" s="124"/>
      <c r="Q12575" s="124"/>
      <c r="R12575" s="124"/>
      <c r="S12575" s="124"/>
    </row>
    <row r="12576" spans="13:19" x14ac:dyDescent="0.25">
      <c r="M12576" s="8"/>
      <c r="N12576" s="124"/>
      <c r="O12576" s="124"/>
      <c r="P12576" s="124"/>
      <c r="Q12576" s="124"/>
      <c r="R12576" s="124"/>
      <c r="S12576" s="124"/>
    </row>
    <row r="12577" spans="13:19" x14ac:dyDescent="0.25">
      <c r="M12577" s="8"/>
      <c r="N12577" s="124"/>
      <c r="O12577" s="124"/>
      <c r="P12577" s="124"/>
      <c r="Q12577" s="124"/>
      <c r="R12577" s="124"/>
      <c r="S12577" s="124"/>
    </row>
    <row r="12578" spans="13:19" x14ac:dyDescent="0.25">
      <c r="M12578" s="8"/>
      <c r="N12578" s="124"/>
      <c r="O12578" s="124"/>
      <c r="P12578" s="124"/>
      <c r="Q12578" s="124"/>
      <c r="R12578" s="124"/>
      <c r="S12578" s="124"/>
    </row>
    <row r="12579" spans="13:19" x14ac:dyDescent="0.25">
      <c r="M12579" s="8"/>
      <c r="N12579" s="124"/>
      <c r="O12579" s="124"/>
      <c r="P12579" s="124"/>
      <c r="Q12579" s="124"/>
      <c r="R12579" s="124"/>
      <c r="S12579" s="124"/>
    </row>
    <row r="12580" spans="13:19" x14ac:dyDescent="0.25">
      <c r="M12580" s="8"/>
      <c r="N12580" s="124"/>
      <c r="O12580" s="124"/>
      <c r="P12580" s="124"/>
      <c r="Q12580" s="124"/>
      <c r="R12580" s="124"/>
      <c r="S12580" s="124"/>
    </row>
    <row r="12581" spans="13:19" x14ac:dyDescent="0.25">
      <c r="M12581" s="8"/>
      <c r="N12581" s="124"/>
      <c r="O12581" s="124"/>
      <c r="P12581" s="124"/>
      <c r="Q12581" s="124"/>
      <c r="R12581" s="124"/>
      <c r="S12581" s="124"/>
    </row>
    <row r="12582" spans="13:19" x14ac:dyDescent="0.25">
      <c r="M12582" s="8"/>
      <c r="N12582" s="124"/>
      <c r="O12582" s="124"/>
      <c r="P12582" s="124"/>
      <c r="Q12582" s="124"/>
      <c r="R12582" s="124"/>
      <c r="S12582" s="124"/>
    </row>
    <row r="12583" spans="13:19" x14ac:dyDescent="0.25">
      <c r="M12583" s="8"/>
      <c r="N12583" s="124"/>
      <c r="O12583" s="124"/>
      <c r="P12583" s="124"/>
      <c r="Q12583" s="124"/>
      <c r="R12583" s="124"/>
      <c r="S12583" s="124"/>
    </row>
    <row r="12584" spans="13:19" x14ac:dyDescent="0.25">
      <c r="M12584" s="8"/>
      <c r="N12584" s="124"/>
      <c r="O12584" s="124"/>
      <c r="P12584" s="124"/>
      <c r="Q12584" s="124"/>
      <c r="R12584" s="124"/>
      <c r="S12584" s="124"/>
    </row>
    <row r="12585" spans="13:19" x14ac:dyDescent="0.25">
      <c r="M12585" s="8"/>
      <c r="N12585" s="124"/>
      <c r="O12585" s="124"/>
      <c r="P12585" s="124"/>
      <c r="Q12585" s="124"/>
      <c r="R12585" s="124"/>
      <c r="S12585" s="124"/>
    </row>
    <row r="12586" spans="13:19" x14ac:dyDescent="0.25">
      <c r="M12586" s="8"/>
      <c r="N12586" s="124"/>
      <c r="O12586" s="124"/>
      <c r="P12586" s="124"/>
      <c r="Q12586" s="124"/>
      <c r="R12586" s="124"/>
      <c r="S12586" s="124"/>
    </row>
    <row r="12587" spans="13:19" x14ac:dyDescent="0.25">
      <c r="M12587" s="8"/>
      <c r="N12587" s="124"/>
      <c r="O12587" s="124"/>
      <c r="P12587" s="124"/>
      <c r="Q12587" s="124"/>
      <c r="R12587" s="124"/>
      <c r="S12587" s="124"/>
    </row>
    <row r="12588" spans="13:19" x14ac:dyDescent="0.25">
      <c r="M12588" s="8"/>
      <c r="N12588" s="124"/>
      <c r="O12588" s="124"/>
      <c r="P12588" s="124"/>
      <c r="Q12588" s="124"/>
      <c r="R12588" s="124"/>
      <c r="S12588" s="124"/>
    </row>
    <row r="12589" spans="13:19" x14ac:dyDescent="0.25">
      <c r="M12589" s="8"/>
      <c r="N12589" s="124"/>
      <c r="O12589" s="124"/>
      <c r="P12589" s="124"/>
      <c r="Q12589" s="124"/>
      <c r="R12589" s="124"/>
      <c r="S12589" s="124"/>
    </row>
    <row r="12590" spans="13:19" x14ac:dyDescent="0.25">
      <c r="M12590" s="8"/>
      <c r="N12590" s="124"/>
      <c r="O12590" s="124"/>
      <c r="P12590" s="124"/>
      <c r="Q12590" s="124"/>
      <c r="R12590" s="124"/>
      <c r="S12590" s="124"/>
    </row>
    <row r="12591" spans="13:19" x14ac:dyDescent="0.25">
      <c r="M12591" s="8"/>
      <c r="N12591" s="124"/>
      <c r="O12591" s="124"/>
      <c r="P12591" s="124"/>
      <c r="Q12591" s="124"/>
      <c r="R12591" s="124"/>
      <c r="S12591" s="124"/>
    </row>
    <row r="12592" spans="13:19" x14ac:dyDescent="0.25">
      <c r="M12592" s="8"/>
      <c r="N12592" s="124"/>
      <c r="O12592" s="124"/>
      <c r="P12592" s="124"/>
      <c r="Q12592" s="124"/>
      <c r="R12592" s="124"/>
      <c r="S12592" s="124"/>
    </row>
    <row r="12593" spans="13:19" x14ac:dyDescent="0.25">
      <c r="M12593" s="8"/>
      <c r="N12593" s="124"/>
      <c r="O12593" s="124"/>
      <c r="P12593" s="124"/>
      <c r="Q12593" s="124"/>
      <c r="R12593" s="124"/>
      <c r="S12593" s="124"/>
    </row>
    <row r="12594" spans="13:19" x14ac:dyDescent="0.25">
      <c r="M12594" s="8"/>
      <c r="N12594" s="124"/>
      <c r="O12594" s="124"/>
      <c r="P12594" s="124"/>
      <c r="Q12594" s="124"/>
      <c r="R12594" s="124"/>
      <c r="S12594" s="124"/>
    </row>
    <row r="12595" spans="13:19" x14ac:dyDescent="0.25">
      <c r="M12595" s="8"/>
      <c r="N12595" s="124"/>
      <c r="O12595" s="124"/>
      <c r="P12595" s="124"/>
      <c r="Q12595" s="124"/>
      <c r="R12595" s="124"/>
      <c r="S12595" s="124"/>
    </row>
    <row r="12596" spans="13:19" x14ac:dyDescent="0.25">
      <c r="M12596" s="8"/>
      <c r="N12596" s="124"/>
      <c r="O12596" s="124"/>
      <c r="P12596" s="124"/>
      <c r="Q12596" s="124"/>
      <c r="R12596" s="124"/>
      <c r="S12596" s="124"/>
    </row>
    <row r="12597" spans="13:19" x14ac:dyDescent="0.25">
      <c r="M12597" s="8"/>
      <c r="N12597" s="124"/>
      <c r="O12597" s="124"/>
      <c r="P12597" s="124"/>
      <c r="Q12597" s="124"/>
      <c r="R12597" s="124"/>
      <c r="S12597" s="124"/>
    </row>
    <row r="12598" spans="13:19" x14ac:dyDescent="0.25">
      <c r="M12598" s="8"/>
      <c r="N12598" s="124"/>
      <c r="O12598" s="124"/>
      <c r="P12598" s="124"/>
      <c r="Q12598" s="124"/>
      <c r="R12598" s="124"/>
      <c r="S12598" s="124"/>
    </row>
    <row r="12599" spans="13:19" x14ac:dyDescent="0.25">
      <c r="M12599" s="8"/>
      <c r="N12599" s="124"/>
      <c r="O12599" s="124"/>
      <c r="P12599" s="124"/>
      <c r="Q12599" s="124"/>
      <c r="R12599" s="124"/>
      <c r="S12599" s="124"/>
    </row>
    <row r="12600" spans="13:19" x14ac:dyDescent="0.25">
      <c r="M12600" s="8"/>
      <c r="N12600" s="124"/>
      <c r="O12600" s="124"/>
      <c r="P12600" s="124"/>
      <c r="Q12600" s="124"/>
      <c r="R12600" s="124"/>
      <c r="S12600" s="124"/>
    </row>
    <row r="12601" spans="13:19" x14ac:dyDescent="0.25">
      <c r="M12601" s="8"/>
      <c r="N12601" s="124"/>
      <c r="O12601" s="124"/>
      <c r="P12601" s="124"/>
      <c r="Q12601" s="124"/>
      <c r="R12601" s="124"/>
      <c r="S12601" s="124"/>
    </row>
    <row r="12602" spans="13:19" x14ac:dyDescent="0.25">
      <c r="M12602" s="8"/>
      <c r="N12602" s="124"/>
      <c r="O12602" s="124"/>
      <c r="P12602" s="124"/>
      <c r="Q12602" s="124"/>
      <c r="R12602" s="124"/>
      <c r="S12602" s="124"/>
    </row>
    <row r="12603" spans="13:19" x14ac:dyDescent="0.25">
      <c r="M12603" s="8"/>
      <c r="N12603" s="124"/>
      <c r="O12603" s="124"/>
      <c r="P12603" s="124"/>
      <c r="Q12603" s="124"/>
      <c r="R12603" s="124"/>
      <c r="S12603" s="124"/>
    </row>
    <row r="12604" spans="13:19" x14ac:dyDescent="0.25">
      <c r="M12604" s="8"/>
      <c r="N12604" s="124"/>
      <c r="O12604" s="124"/>
      <c r="P12604" s="124"/>
      <c r="Q12604" s="124"/>
      <c r="R12604" s="124"/>
      <c r="S12604" s="124"/>
    </row>
    <row r="12605" spans="13:19" x14ac:dyDescent="0.25">
      <c r="M12605" s="8"/>
      <c r="N12605" s="124"/>
      <c r="O12605" s="124"/>
      <c r="P12605" s="124"/>
      <c r="Q12605" s="124"/>
      <c r="R12605" s="124"/>
      <c r="S12605" s="124"/>
    </row>
    <row r="12606" spans="13:19" x14ac:dyDescent="0.25">
      <c r="M12606" s="8"/>
      <c r="N12606" s="124"/>
      <c r="O12606" s="124"/>
      <c r="P12606" s="124"/>
      <c r="Q12606" s="124"/>
      <c r="R12606" s="124"/>
      <c r="S12606" s="124"/>
    </row>
    <row r="12607" spans="13:19" x14ac:dyDescent="0.25">
      <c r="M12607" s="8"/>
      <c r="N12607" s="124"/>
      <c r="O12607" s="124"/>
      <c r="P12607" s="124"/>
      <c r="Q12607" s="124"/>
      <c r="R12607" s="124"/>
      <c r="S12607" s="124"/>
    </row>
    <row r="12608" spans="13:19" x14ac:dyDescent="0.25">
      <c r="M12608" s="8"/>
      <c r="N12608" s="124"/>
      <c r="O12608" s="124"/>
      <c r="P12608" s="124"/>
      <c r="Q12608" s="124"/>
      <c r="R12608" s="124"/>
      <c r="S12608" s="124"/>
    </row>
    <row r="12609" spans="13:19" x14ac:dyDescent="0.25">
      <c r="M12609" s="8"/>
      <c r="N12609" s="124"/>
      <c r="O12609" s="124"/>
      <c r="P12609" s="124"/>
      <c r="Q12609" s="124"/>
      <c r="R12609" s="124"/>
      <c r="S12609" s="124"/>
    </row>
    <row r="12610" spans="13:19" x14ac:dyDescent="0.25">
      <c r="M12610" s="8"/>
      <c r="N12610" s="124"/>
      <c r="O12610" s="124"/>
      <c r="P12610" s="124"/>
      <c r="Q12610" s="124"/>
      <c r="R12610" s="124"/>
      <c r="S12610" s="124"/>
    </row>
    <row r="12611" spans="13:19" x14ac:dyDescent="0.25">
      <c r="M12611" s="8"/>
      <c r="N12611" s="124"/>
      <c r="O12611" s="124"/>
      <c r="P12611" s="124"/>
      <c r="Q12611" s="124"/>
      <c r="R12611" s="124"/>
      <c r="S12611" s="124"/>
    </row>
    <row r="12612" spans="13:19" x14ac:dyDescent="0.25">
      <c r="M12612" s="8"/>
      <c r="N12612" s="124"/>
      <c r="O12612" s="124"/>
      <c r="P12612" s="124"/>
      <c r="Q12612" s="124"/>
      <c r="R12612" s="124"/>
      <c r="S12612" s="124"/>
    </row>
    <row r="12613" spans="13:19" x14ac:dyDescent="0.25">
      <c r="M12613" s="8"/>
      <c r="N12613" s="124"/>
      <c r="O12613" s="124"/>
      <c r="P12613" s="124"/>
      <c r="Q12613" s="124"/>
      <c r="R12613" s="124"/>
      <c r="S12613" s="124"/>
    </row>
    <row r="12614" spans="13:19" x14ac:dyDescent="0.25">
      <c r="M12614" s="8"/>
      <c r="N12614" s="124"/>
      <c r="O12614" s="124"/>
      <c r="P12614" s="124"/>
      <c r="Q12614" s="124"/>
      <c r="R12614" s="124"/>
      <c r="S12614" s="124"/>
    </row>
    <row r="12615" spans="13:19" x14ac:dyDescent="0.25">
      <c r="M12615" s="8"/>
      <c r="N12615" s="124"/>
      <c r="O12615" s="124"/>
      <c r="P12615" s="124"/>
      <c r="Q12615" s="124"/>
      <c r="R12615" s="124"/>
      <c r="S12615" s="124"/>
    </row>
    <row r="12616" spans="13:19" x14ac:dyDescent="0.25">
      <c r="M12616" s="8"/>
      <c r="N12616" s="124"/>
      <c r="O12616" s="124"/>
      <c r="P12616" s="124"/>
      <c r="Q12616" s="124"/>
      <c r="R12616" s="124"/>
      <c r="S12616" s="124"/>
    </row>
    <row r="12617" spans="13:19" x14ac:dyDescent="0.25">
      <c r="M12617" s="8"/>
      <c r="N12617" s="124"/>
      <c r="O12617" s="124"/>
      <c r="P12617" s="124"/>
      <c r="Q12617" s="124"/>
      <c r="R12617" s="124"/>
      <c r="S12617" s="124"/>
    </row>
    <row r="12618" spans="13:19" x14ac:dyDescent="0.25">
      <c r="M12618" s="8"/>
      <c r="N12618" s="124"/>
      <c r="O12618" s="124"/>
      <c r="P12618" s="124"/>
      <c r="Q12618" s="124"/>
      <c r="R12618" s="124"/>
      <c r="S12618" s="124"/>
    </row>
    <row r="12619" spans="13:19" x14ac:dyDescent="0.25">
      <c r="M12619" s="8"/>
      <c r="N12619" s="124"/>
      <c r="O12619" s="124"/>
      <c r="P12619" s="124"/>
      <c r="Q12619" s="124"/>
      <c r="R12619" s="124"/>
      <c r="S12619" s="124"/>
    </row>
    <row r="12620" spans="13:19" x14ac:dyDescent="0.25">
      <c r="M12620" s="8"/>
      <c r="N12620" s="124"/>
      <c r="O12620" s="124"/>
      <c r="P12620" s="124"/>
      <c r="Q12620" s="124"/>
      <c r="R12620" s="124"/>
      <c r="S12620" s="124"/>
    </row>
    <row r="12621" spans="13:19" x14ac:dyDescent="0.25">
      <c r="M12621" s="8"/>
      <c r="N12621" s="124"/>
      <c r="O12621" s="124"/>
      <c r="P12621" s="124"/>
      <c r="Q12621" s="124"/>
      <c r="R12621" s="124"/>
      <c r="S12621" s="124"/>
    </row>
    <row r="12622" spans="13:19" x14ac:dyDescent="0.25">
      <c r="M12622" s="8"/>
      <c r="N12622" s="124"/>
      <c r="O12622" s="124"/>
      <c r="P12622" s="124"/>
      <c r="Q12622" s="124"/>
      <c r="R12622" s="124"/>
      <c r="S12622" s="124"/>
    </row>
    <row r="12623" spans="13:19" x14ac:dyDescent="0.25">
      <c r="M12623" s="8"/>
      <c r="N12623" s="124"/>
      <c r="O12623" s="124"/>
      <c r="P12623" s="124"/>
      <c r="Q12623" s="124"/>
      <c r="R12623" s="124"/>
      <c r="S12623" s="124"/>
    </row>
    <row r="12624" spans="13:19" x14ac:dyDescent="0.25">
      <c r="M12624" s="8"/>
      <c r="N12624" s="124"/>
      <c r="O12624" s="124"/>
      <c r="P12624" s="124"/>
      <c r="Q12624" s="124"/>
      <c r="R12624" s="124"/>
      <c r="S12624" s="124"/>
    </row>
    <row r="12625" spans="13:19" x14ac:dyDescent="0.25">
      <c r="M12625" s="8"/>
      <c r="N12625" s="124"/>
      <c r="O12625" s="124"/>
      <c r="P12625" s="124"/>
      <c r="Q12625" s="124"/>
      <c r="R12625" s="124"/>
      <c r="S12625" s="124"/>
    </row>
    <row r="12626" spans="13:19" x14ac:dyDescent="0.25">
      <c r="M12626" s="8"/>
      <c r="N12626" s="124"/>
      <c r="O12626" s="124"/>
      <c r="P12626" s="124"/>
      <c r="Q12626" s="124"/>
      <c r="R12626" s="124"/>
      <c r="S12626" s="124"/>
    </row>
    <row r="12627" spans="13:19" x14ac:dyDescent="0.25">
      <c r="M12627" s="8"/>
      <c r="N12627" s="124"/>
      <c r="O12627" s="124"/>
      <c r="P12627" s="124"/>
      <c r="Q12627" s="124"/>
      <c r="R12627" s="124"/>
      <c r="S12627" s="124"/>
    </row>
    <row r="12628" spans="13:19" x14ac:dyDescent="0.25">
      <c r="M12628" s="8"/>
      <c r="N12628" s="124"/>
      <c r="O12628" s="124"/>
      <c r="P12628" s="124"/>
      <c r="Q12628" s="124"/>
      <c r="R12628" s="124"/>
      <c r="S12628" s="124"/>
    </row>
    <row r="12629" spans="13:19" x14ac:dyDescent="0.25">
      <c r="M12629" s="8"/>
      <c r="N12629" s="124"/>
      <c r="O12629" s="124"/>
      <c r="P12629" s="124"/>
      <c r="Q12629" s="124"/>
      <c r="R12629" s="124"/>
      <c r="S12629" s="124"/>
    </row>
    <row r="12630" spans="13:19" x14ac:dyDescent="0.25">
      <c r="M12630" s="8"/>
      <c r="N12630" s="124"/>
      <c r="O12630" s="124"/>
      <c r="P12630" s="124"/>
      <c r="Q12630" s="124"/>
      <c r="R12630" s="124"/>
      <c r="S12630" s="124"/>
    </row>
    <row r="12631" spans="13:19" x14ac:dyDescent="0.25">
      <c r="M12631" s="8"/>
      <c r="N12631" s="124"/>
      <c r="O12631" s="124"/>
      <c r="P12631" s="124"/>
      <c r="Q12631" s="124"/>
      <c r="R12631" s="124"/>
      <c r="S12631" s="124"/>
    </row>
    <row r="12632" spans="13:19" x14ac:dyDescent="0.25">
      <c r="M12632" s="8"/>
      <c r="N12632" s="124"/>
      <c r="O12632" s="124"/>
      <c r="P12632" s="124"/>
      <c r="Q12632" s="124"/>
      <c r="R12632" s="124"/>
      <c r="S12632" s="124"/>
    </row>
    <row r="12633" spans="13:19" x14ac:dyDescent="0.25">
      <c r="M12633" s="8"/>
      <c r="N12633" s="124"/>
      <c r="O12633" s="124"/>
      <c r="P12633" s="124"/>
      <c r="Q12633" s="124"/>
      <c r="R12633" s="124"/>
      <c r="S12633" s="124"/>
    </row>
    <row r="12634" spans="13:19" x14ac:dyDescent="0.25">
      <c r="M12634" s="8"/>
      <c r="N12634" s="124"/>
      <c r="O12634" s="124"/>
      <c r="P12634" s="124"/>
      <c r="Q12634" s="124"/>
      <c r="R12634" s="124"/>
      <c r="S12634" s="124"/>
    </row>
    <row r="12635" spans="13:19" x14ac:dyDescent="0.25">
      <c r="M12635" s="8"/>
      <c r="N12635" s="124"/>
      <c r="O12635" s="124"/>
      <c r="P12635" s="124"/>
      <c r="Q12635" s="124"/>
      <c r="R12635" s="124"/>
      <c r="S12635" s="124"/>
    </row>
    <row r="12636" spans="13:19" x14ac:dyDescent="0.25">
      <c r="M12636" s="8"/>
      <c r="N12636" s="124"/>
      <c r="O12636" s="124"/>
      <c r="P12636" s="124"/>
      <c r="Q12636" s="124"/>
      <c r="R12636" s="124"/>
      <c r="S12636" s="124"/>
    </row>
    <row r="12637" spans="13:19" x14ac:dyDescent="0.25">
      <c r="M12637" s="8"/>
      <c r="N12637" s="124"/>
      <c r="O12637" s="124"/>
      <c r="P12637" s="124"/>
      <c r="Q12637" s="124"/>
      <c r="R12637" s="124"/>
      <c r="S12637" s="124"/>
    </row>
    <row r="12638" spans="13:19" x14ac:dyDescent="0.25">
      <c r="M12638" s="8"/>
      <c r="N12638" s="124"/>
      <c r="O12638" s="124"/>
      <c r="P12638" s="124"/>
      <c r="Q12638" s="124"/>
      <c r="R12638" s="124"/>
      <c r="S12638" s="124"/>
    </row>
    <row r="12639" spans="13:19" x14ac:dyDescent="0.25">
      <c r="M12639" s="8"/>
      <c r="N12639" s="124"/>
      <c r="O12639" s="124"/>
      <c r="P12639" s="124"/>
      <c r="Q12639" s="124"/>
      <c r="R12639" s="124"/>
      <c r="S12639" s="124"/>
    </row>
    <row r="12640" spans="13:19" x14ac:dyDescent="0.25">
      <c r="M12640" s="8"/>
      <c r="N12640" s="124"/>
      <c r="O12640" s="124"/>
      <c r="P12640" s="124"/>
      <c r="Q12640" s="124"/>
      <c r="R12640" s="124"/>
      <c r="S12640" s="124"/>
    </row>
    <row r="12641" spans="13:19" x14ac:dyDescent="0.25">
      <c r="M12641" s="8"/>
      <c r="N12641" s="124"/>
      <c r="O12641" s="124"/>
      <c r="P12641" s="124"/>
      <c r="Q12641" s="124"/>
      <c r="R12641" s="124"/>
      <c r="S12641" s="124"/>
    </row>
    <row r="12642" spans="13:19" x14ac:dyDescent="0.25">
      <c r="M12642" s="8"/>
      <c r="N12642" s="124"/>
      <c r="O12642" s="124"/>
      <c r="P12642" s="124"/>
      <c r="Q12642" s="124"/>
      <c r="R12642" s="124"/>
      <c r="S12642" s="124"/>
    </row>
    <row r="12643" spans="13:19" x14ac:dyDescent="0.25">
      <c r="M12643" s="8"/>
      <c r="N12643" s="124"/>
      <c r="O12643" s="124"/>
      <c r="P12643" s="124"/>
      <c r="Q12643" s="124"/>
      <c r="R12643" s="124"/>
      <c r="S12643" s="124"/>
    </row>
    <row r="12644" spans="13:19" x14ac:dyDescent="0.25">
      <c r="M12644" s="8"/>
      <c r="N12644" s="124"/>
      <c r="O12644" s="124"/>
      <c r="P12644" s="124"/>
      <c r="Q12644" s="124"/>
      <c r="R12644" s="124"/>
      <c r="S12644" s="124"/>
    </row>
    <row r="12645" spans="13:19" x14ac:dyDescent="0.25">
      <c r="M12645" s="8"/>
      <c r="N12645" s="124"/>
      <c r="O12645" s="124"/>
      <c r="P12645" s="124"/>
      <c r="Q12645" s="124"/>
      <c r="R12645" s="124"/>
      <c r="S12645" s="124"/>
    </row>
    <row r="12646" spans="13:19" x14ac:dyDescent="0.25">
      <c r="M12646" s="8"/>
      <c r="N12646" s="124"/>
      <c r="O12646" s="124"/>
      <c r="P12646" s="124"/>
      <c r="Q12646" s="124"/>
      <c r="R12646" s="124"/>
      <c r="S12646" s="124"/>
    </row>
    <row r="12647" spans="13:19" x14ac:dyDescent="0.25">
      <c r="M12647" s="8"/>
      <c r="N12647" s="124"/>
      <c r="O12647" s="124"/>
      <c r="P12647" s="124"/>
      <c r="Q12647" s="124"/>
      <c r="R12647" s="124"/>
      <c r="S12647" s="124"/>
    </row>
    <row r="12648" spans="13:19" x14ac:dyDescent="0.25">
      <c r="M12648" s="8"/>
      <c r="N12648" s="124"/>
      <c r="O12648" s="124"/>
      <c r="P12648" s="124"/>
      <c r="Q12648" s="124"/>
      <c r="R12648" s="124"/>
      <c r="S12648" s="124"/>
    </row>
    <row r="12649" spans="13:19" x14ac:dyDescent="0.25">
      <c r="M12649" s="8"/>
      <c r="N12649" s="124"/>
      <c r="O12649" s="124"/>
      <c r="P12649" s="124"/>
      <c r="Q12649" s="124"/>
      <c r="R12649" s="124"/>
      <c r="S12649" s="124"/>
    </row>
    <row r="12650" spans="13:19" x14ac:dyDescent="0.25">
      <c r="M12650" s="8"/>
      <c r="N12650" s="124"/>
      <c r="O12650" s="124"/>
      <c r="P12650" s="124"/>
      <c r="Q12650" s="124"/>
      <c r="R12650" s="124"/>
      <c r="S12650" s="124"/>
    </row>
    <row r="12651" spans="13:19" x14ac:dyDescent="0.25">
      <c r="M12651" s="8"/>
      <c r="N12651" s="124"/>
      <c r="O12651" s="124"/>
      <c r="P12651" s="124"/>
      <c r="Q12651" s="124"/>
      <c r="R12651" s="124"/>
      <c r="S12651" s="124"/>
    </row>
    <row r="12652" spans="13:19" x14ac:dyDescent="0.25">
      <c r="M12652" s="8"/>
      <c r="N12652" s="124"/>
      <c r="O12652" s="124"/>
      <c r="P12652" s="124"/>
      <c r="Q12652" s="124"/>
      <c r="R12652" s="124"/>
      <c r="S12652" s="124"/>
    </row>
    <row r="12653" spans="13:19" x14ac:dyDescent="0.25">
      <c r="M12653" s="8"/>
      <c r="N12653" s="124"/>
      <c r="O12653" s="124"/>
      <c r="P12653" s="124"/>
      <c r="Q12653" s="124"/>
      <c r="R12653" s="124"/>
      <c r="S12653" s="124"/>
    </row>
    <row r="12654" spans="13:19" x14ac:dyDescent="0.25">
      <c r="M12654" s="8"/>
      <c r="N12654" s="124"/>
      <c r="O12654" s="124"/>
      <c r="P12654" s="124"/>
      <c r="Q12654" s="124"/>
      <c r="R12654" s="124"/>
      <c r="S12654" s="124"/>
    </row>
    <row r="12655" spans="13:19" x14ac:dyDescent="0.25">
      <c r="M12655" s="8"/>
      <c r="N12655" s="124"/>
      <c r="O12655" s="124"/>
      <c r="P12655" s="124"/>
      <c r="Q12655" s="124"/>
      <c r="R12655" s="124"/>
      <c r="S12655" s="124"/>
    </row>
    <row r="12656" spans="13:19" x14ac:dyDescent="0.25">
      <c r="M12656" s="8"/>
      <c r="N12656" s="124"/>
      <c r="O12656" s="124"/>
      <c r="P12656" s="124"/>
      <c r="Q12656" s="124"/>
      <c r="R12656" s="124"/>
      <c r="S12656" s="124"/>
    </row>
    <row r="12657" spans="13:19" x14ac:dyDescent="0.25">
      <c r="M12657" s="8"/>
      <c r="N12657" s="124"/>
      <c r="O12657" s="124"/>
      <c r="P12657" s="124"/>
      <c r="Q12657" s="124"/>
      <c r="R12657" s="124"/>
      <c r="S12657" s="124"/>
    </row>
    <row r="12658" spans="13:19" x14ac:dyDescent="0.25">
      <c r="M12658" s="8"/>
      <c r="N12658" s="124"/>
      <c r="O12658" s="124"/>
      <c r="P12658" s="124"/>
      <c r="Q12658" s="124"/>
      <c r="R12658" s="124"/>
      <c r="S12658" s="124"/>
    </row>
    <row r="12659" spans="13:19" x14ac:dyDescent="0.25">
      <c r="M12659" s="8"/>
      <c r="N12659" s="124"/>
      <c r="O12659" s="124"/>
      <c r="P12659" s="124"/>
      <c r="Q12659" s="124"/>
      <c r="R12659" s="124"/>
      <c r="S12659" s="124"/>
    </row>
    <row r="12660" spans="13:19" x14ac:dyDescent="0.25">
      <c r="M12660" s="8"/>
      <c r="N12660" s="124"/>
      <c r="O12660" s="124"/>
      <c r="P12660" s="124"/>
      <c r="Q12660" s="124"/>
      <c r="R12660" s="124"/>
      <c r="S12660" s="124"/>
    </row>
    <row r="12661" spans="13:19" x14ac:dyDescent="0.25">
      <c r="M12661" s="8"/>
      <c r="N12661" s="124"/>
      <c r="O12661" s="124"/>
      <c r="P12661" s="124"/>
      <c r="Q12661" s="124"/>
      <c r="R12661" s="124"/>
      <c r="S12661" s="124"/>
    </row>
    <row r="12662" spans="13:19" x14ac:dyDescent="0.25">
      <c r="M12662" s="8"/>
      <c r="N12662" s="124"/>
      <c r="O12662" s="124"/>
      <c r="P12662" s="124"/>
      <c r="Q12662" s="124"/>
      <c r="R12662" s="124"/>
      <c r="S12662" s="124"/>
    </row>
    <row r="12663" spans="13:19" x14ac:dyDescent="0.25">
      <c r="M12663" s="8"/>
      <c r="N12663" s="124"/>
      <c r="O12663" s="124"/>
      <c r="P12663" s="124"/>
      <c r="Q12663" s="124"/>
      <c r="R12663" s="124"/>
      <c r="S12663" s="124"/>
    </row>
    <row r="12664" spans="13:19" x14ac:dyDescent="0.25">
      <c r="M12664" s="8"/>
      <c r="N12664" s="124"/>
      <c r="O12664" s="124"/>
      <c r="P12664" s="124"/>
      <c r="Q12664" s="124"/>
      <c r="R12664" s="124"/>
      <c r="S12664" s="124"/>
    </row>
    <row r="12665" spans="13:19" x14ac:dyDescent="0.25">
      <c r="M12665" s="8"/>
      <c r="N12665" s="124"/>
      <c r="O12665" s="124"/>
      <c r="P12665" s="124"/>
      <c r="Q12665" s="124"/>
      <c r="R12665" s="124"/>
      <c r="S12665" s="124"/>
    </row>
    <row r="12666" spans="13:19" x14ac:dyDescent="0.25">
      <c r="M12666" s="8"/>
      <c r="N12666" s="124"/>
      <c r="O12666" s="124"/>
      <c r="P12666" s="124"/>
      <c r="Q12666" s="124"/>
      <c r="R12666" s="124"/>
      <c r="S12666" s="124"/>
    </row>
    <row r="12667" spans="13:19" x14ac:dyDescent="0.25">
      <c r="M12667" s="8"/>
      <c r="N12667" s="124"/>
      <c r="O12667" s="124"/>
      <c r="P12667" s="124"/>
      <c r="Q12667" s="124"/>
      <c r="R12667" s="124"/>
      <c r="S12667" s="124"/>
    </row>
    <row r="12668" spans="13:19" x14ac:dyDescent="0.25">
      <c r="M12668" s="8"/>
      <c r="N12668" s="124"/>
      <c r="O12668" s="124"/>
      <c r="P12668" s="124"/>
      <c r="Q12668" s="124"/>
      <c r="R12668" s="124"/>
      <c r="S12668" s="124"/>
    </row>
    <row r="12669" spans="13:19" x14ac:dyDescent="0.25">
      <c r="M12669" s="8"/>
      <c r="N12669" s="124"/>
      <c r="O12669" s="124"/>
      <c r="P12669" s="124"/>
      <c r="Q12669" s="124"/>
      <c r="R12669" s="124"/>
      <c r="S12669" s="124"/>
    </row>
    <row r="12670" spans="13:19" x14ac:dyDescent="0.25">
      <c r="M12670" s="8"/>
      <c r="N12670" s="124"/>
      <c r="O12670" s="124"/>
      <c r="P12670" s="124"/>
      <c r="Q12670" s="124"/>
      <c r="R12670" s="124"/>
      <c r="S12670" s="124"/>
    </row>
    <row r="12671" spans="13:19" x14ac:dyDescent="0.25">
      <c r="M12671" s="8"/>
      <c r="N12671" s="124"/>
      <c r="O12671" s="124"/>
      <c r="P12671" s="124"/>
      <c r="Q12671" s="124"/>
      <c r="R12671" s="124"/>
      <c r="S12671" s="124"/>
    </row>
    <row r="12672" spans="13:19" x14ac:dyDescent="0.25">
      <c r="M12672" s="8"/>
      <c r="N12672" s="124"/>
      <c r="O12672" s="124"/>
      <c r="P12672" s="124"/>
      <c r="Q12672" s="124"/>
      <c r="R12672" s="124"/>
      <c r="S12672" s="124"/>
    </row>
    <row r="12673" spans="13:19" x14ac:dyDescent="0.25">
      <c r="M12673" s="8"/>
      <c r="N12673" s="124"/>
      <c r="O12673" s="124"/>
      <c r="P12673" s="124"/>
      <c r="Q12673" s="124"/>
      <c r="R12673" s="124"/>
      <c r="S12673" s="124"/>
    </row>
    <row r="12674" spans="13:19" x14ac:dyDescent="0.25">
      <c r="M12674" s="8"/>
      <c r="N12674" s="124"/>
      <c r="O12674" s="124"/>
      <c r="P12674" s="124"/>
      <c r="Q12674" s="124"/>
      <c r="R12674" s="124"/>
      <c r="S12674" s="124"/>
    </row>
    <row r="12675" spans="13:19" x14ac:dyDescent="0.25">
      <c r="M12675" s="8"/>
      <c r="N12675" s="124"/>
      <c r="O12675" s="124"/>
      <c r="P12675" s="124"/>
      <c r="Q12675" s="124"/>
      <c r="R12675" s="124"/>
      <c r="S12675" s="124"/>
    </row>
    <row r="12676" spans="13:19" x14ac:dyDescent="0.25">
      <c r="M12676" s="8"/>
      <c r="N12676" s="124"/>
      <c r="O12676" s="124"/>
      <c r="P12676" s="124"/>
      <c r="Q12676" s="124"/>
      <c r="R12676" s="124"/>
      <c r="S12676" s="124"/>
    </row>
    <row r="12677" spans="13:19" x14ac:dyDescent="0.25">
      <c r="M12677" s="8"/>
      <c r="N12677" s="124"/>
      <c r="O12677" s="124"/>
      <c r="P12677" s="124"/>
      <c r="Q12677" s="124"/>
      <c r="R12677" s="124"/>
      <c r="S12677" s="124"/>
    </row>
    <row r="12678" spans="13:19" x14ac:dyDescent="0.25">
      <c r="M12678" s="8"/>
      <c r="N12678" s="124"/>
      <c r="O12678" s="124"/>
      <c r="P12678" s="124"/>
      <c r="Q12678" s="124"/>
      <c r="R12678" s="124"/>
      <c r="S12678" s="124"/>
    </row>
    <row r="12679" spans="13:19" x14ac:dyDescent="0.25">
      <c r="M12679" s="8"/>
      <c r="N12679" s="124"/>
      <c r="O12679" s="124"/>
      <c r="P12679" s="124"/>
      <c r="Q12679" s="124"/>
      <c r="R12679" s="124"/>
      <c r="S12679" s="124"/>
    </row>
    <row r="12680" spans="13:19" x14ac:dyDescent="0.25">
      <c r="M12680" s="8"/>
      <c r="N12680" s="124"/>
      <c r="O12680" s="124"/>
      <c r="P12680" s="124"/>
      <c r="Q12680" s="124"/>
      <c r="R12680" s="124"/>
      <c r="S12680" s="124"/>
    </row>
    <row r="12681" spans="13:19" x14ac:dyDescent="0.25">
      <c r="M12681" s="8"/>
      <c r="N12681" s="124"/>
      <c r="O12681" s="124"/>
      <c r="P12681" s="124"/>
      <c r="Q12681" s="124"/>
      <c r="R12681" s="124"/>
      <c r="S12681" s="124"/>
    </row>
    <row r="12682" spans="13:19" x14ac:dyDescent="0.25">
      <c r="M12682" s="8"/>
      <c r="N12682" s="124"/>
      <c r="O12682" s="124"/>
      <c r="P12682" s="124"/>
      <c r="Q12682" s="124"/>
      <c r="R12682" s="124"/>
      <c r="S12682" s="124"/>
    </row>
    <row r="12683" spans="13:19" x14ac:dyDescent="0.25">
      <c r="M12683" s="8"/>
      <c r="N12683" s="124"/>
      <c r="O12683" s="124"/>
      <c r="P12683" s="124"/>
      <c r="Q12683" s="124"/>
      <c r="R12683" s="124"/>
      <c r="S12683" s="124"/>
    </row>
    <row r="12684" spans="13:19" x14ac:dyDescent="0.25">
      <c r="M12684" s="8"/>
      <c r="N12684" s="124"/>
      <c r="O12684" s="124"/>
      <c r="P12684" s="124"/>
      <c r="Q12684" s="124"/>
      <c r="R12684" s="124"/>
      <c r="S12684" s="124"/>
    </row>
    <row r="12685" spans="13:19" x14ac:dyDescent="0.25">
      <c r="M12685" s="8"/>
      <c r="N12685" s="124"/>
      <c r="O12685" s="124"/>
      <c r="P12685" s="124"/>
      <c r="Q12685" s="124"/>
      <c r="R12685" s="124"/>
      <c r="S12685" s="124"/>
    </row>
    <row r="12686" spans="13:19" x14ac:dyDescent="0.25">
      <c r="M12686" s="8"/>
      <c r="N12686" s="124"/>
      <c r="O12686" s="124"/>
      <c r="P12686" s="124"/>
      <c r="Q12686" s="124"/>
      <c r="R12686" s="124"/>
      <c r="S12686" s="124"/>
    </row>
    <row r="12687" spans="13:19" x14ac:dyDescent="0.25">
      <c r="M12687" s="8"/>
      <c r="N12687" s="124"/>
      <c r="O12687" s="124"/>
      <c r="P12687" s="124"/>
      <c r="Q12687" s="124"/>
      <c r="R12687" s="124"/>
      <c r="S12687" s="124"/>
    </row>
    <row r="12688" spans="13:19" x14ac:dyDescent="0.25">
      <c r="M12688" s="8"/>
      <c r="N12688" s="124"/>
      <c r="O12688" s="124"/>
      <c r="P12688" s="124"/>
      <c r="Q12688" s="124"/>
      <c r="R12688" s="124"/>
      <c r="S12688" s="124"/>
    </row>
    <row r="12689" spans="13:19" x14ac:dyDescent="0.25">
      <c r="M12689" s="8"/>
      <c r="N12689" s="124"/>
      <c r="O12689" s="124"/>
      <c r="P12689" s="124"/>
      <c r="Q12689" s="124"/>
      <c r="R12689" s="124"/>
      <c r="S12689" s="124"/>
    </row>
    <row r="12690" spans="13:19" x14ac:dyDescent="0.25">
      <c r="M12690" s="8"/>
      <c r="N12690" s="124"/>
      <c r="O12690" s="124"/>
      <c r="P12690" s="124"/>
      <c r="Q12690" s="124"/>
      <c r="R12690" s="124"/>
      <c r="S12690" s="124"/>
    </row>
    <row r="12691" spans="13:19" x14ac:dyDescent="0.25">
      <c r="M12691" s="8"/>
      <c r="N12691" s="124"/>
      <c r="O12691" s="124"/>
      <c r="P12691" s="124"/>
      <c r="Q12691" s="124"/>
      <c r="R12691" s="124"/>
      <c r="S12691" s="124"/>
    </row>
    <row r="12692" spans="13:19" x14ac:dyDescent="0.25">
      <c r="M12692" s="8"/>
      <c r="N12692" s="124"/>
      <c r="O12692" s="124"/>
      <c r="P12692" s="124"/>
      <c r="Q12692" s="124"/>
      <c r="R12692" s="124"/>
      <c r="S12692" s="124"/>
    </row>
    <row r="12693" spans="13:19" x14ac:dyDescent="0.25">
      <c r="M12693" s="8"/>
      <c r="N12693" s="124"/>
      <c r="O12693" s="124"/>
      <c r="P12693" s="124"/>
      <c r="Q12693" s="124"/>
      <c r="R12693" s="124"/>
      <c r="S12693" s="124"/>
    </row>
    <row r="12694" spans="13:19" x14ac:dyDescent="0.25">
      <c r="M12694" s="8"/>
      <c r="N12694" s="124"/>
      <c r="O12694" s="124"/>
      <c r="P12694" s="124"/>
      <c r="Q12694" s="124"/>
      <c r="R12694" s="124"/>
      <c r="S12694" s="124"/>
    </row>
    <row r="12695" spans="13:19" x14ac:dyDescent="0.25">
      <c r="M12695" s="8"/>
      <c r="N12695" s="124"/>
      <c r="O12695" s="124"/>
      <c r="P12695" s="124"/>
      <c r="Q12695" s="124"/>
      <c r="R12695" s="124"/>
      <c r="S12695" s="124"/>
    </row>
    <row r="12696" spans="13:19" x14ac:dyDescent="0.25">
      <c r="M12696" s="8"/>
      <c r="N12696" s="124"/>
      <c r="O12696" s="124"/>
      <c r="P12696" s="124"/>
      <c r="Q12696" s="124"/>
      <c r="R12696" s="124"/>
      <c r="S12696" s="124"/>
    </row>
    <row r="12697" spans="13:19" x14ac:dyDescent="0.25">
      <c r="M12697" s="8"/>
      <c r="N12697" s="124"/>
      <c r="O12697" s="124"/>
      <c r="P12697" s="124"/>
      <c r="Q12697" s="124"/>
      <c r="R12697" s="124"/>
      <c r="S12697" s="124"/>
    </row>
    <row r="12698" spans="13:19" x14ac:dyDescent="0.25">
      <c r="M12698" s="8"/>
      <c r="N12698" s="124"/>
      <c r="O12698" s="124"/>
      <c r="P12698" s="124"/>
      <c r="Q12698" s="124"/>
      <c r="R12698" s="124"/>
      <c r="S12698" s="124"/>
    </row>
    <row r="12699" spans="13:19" x14ac:dyDescent="0.25">
      <c r="M12699" s="8"/>
      <c r="N12699" s="124"/>
      <c r="O12699" s="124"/>
      <c r="P12699" s="124"/>
      <c r="Q12699" s="124"/>
      <c r="R12699" s="124"/>
      <c r="S12699" s="124"/>
    </row>
    <row r="12700" spans="13:19" x14ac:dyDescent="0.25">
      <c r="M12700" s="8"/>
      <c r="N12700" s="124"/>
      <c r="O12700" s="124"/>
      <c r="P12700" s="124"/>
      <c r="Q12700" s="124"/>
      <c r="R12700" s="124"/>
      <c r="S12700" s="124"/>
    </row>
    <row r="12701" spans="13:19" x14ac:dyDescent="0.25">
      <c r="M12701" s="8"/>
      <c r="N12701" s="124"/>
      <c r="O12701" s="124"/>
      <c r="P12701" s="124"/>
      <c r="Q12701" s="124"/>
      <c r="R12701" s="124"/>
      <c r="S12701" s="124"/>
    </row>
    <row r="12702" spans="13:19" x14ac:dyDescent="0.25">
      <c r="M12702" s="8"/>
      <c r="N12702" s="124"/>
      <c r="O12702" s="124"/>
      <c r="P12702" s="124"/>
      <c r="Q12702" s="124"/>
      <c r="R12702" s="124"/>
      <c r="S12702" s="124"/>
    </row>
    <row r="12703" spans="13:19" x14ac:dyDescent="0.25">
      <c r="M12703" s="8"/>
      <c r="N12703" s="124"/>
      <c r="O12703" s="124"/>
      <c r="P12703" s="124"/>
      <c r="Q12703" s="124"/>
      <c r="R12703" s="124"/>
      <c r="S12703" s="124"/>
    </row>
    <row r="12704" spans="13:19" x14ac:dyDescent="0.25">
      <c r="M12704" s="8"/>
      <c r="N12704" s="124"/>
      <c r="O12704" s="124"/>
      <c r="P12704" s="124"/>
      <c r="Q12704" s="124"/>
      <c r="R12704" s="124"/>
      <c r="S12704" s="124"/>
    </row>
    <row r="12705" spans="13:19" x14ac:dyDescent="0.25">
      <c r="M12705" s="8"/>
      <c r="N12705" s="124"/>
      <c r="O12705" s="124"/>
      <c r="P12705" s="124"/>
      <c r="Q12705" s="124"/>
      <c r="R12705" s="124"/>
      <c r="S12705" s="124"/>
    </row>
    <row r="12706" spans="13:19" x14ac:dyDescent="0.25">
      <c r="M12706" s="8"/>
      <c r="N12706" s="124"/>
      <c r="O12706" s="124"/>
      <c r="P12706" s="124"/>
      <c r="Q12706" s="124"/>
      <c r="R12706" s="124"/>
      <c r="S12706" s="124"/>
    </row>
    <row r="12707" spans="13:19" x14ac:dyDescent="0.25">
      <c r="M12707" s="8"/>
      <c r="N12707" s="124"/>
      <c r="O12707" s="124"/>
      <c r="P12707" s="124"/>
      <c r="Q12707" s="124"/>
      <c r="R12707" s="124"/>
      <c r="S12707" s="124"/>
    </row>
    <row r="12708" spans="13:19" x14ac:dyDescent="0.25">
      <c r="M12708" s="8"/>
      <c r="N12708" s="124"/>
      <c r="O12708" s="124"/>
      <c r="P12708" s="124"/>
      <c r="Q12708" s="124"/>
      <c r="R12708" s="124"/>
      <c r="S12708" s="124"/>
    </row>
    <row r="12709" spans="13:19" x14ac:dyDescent="0.25">
      <c r="M12709" s="8"/>
      <c r="N12709" s="124"/>
      <c r="O12709" s="124"/>
      <c r="P12709" s="124"/>
      <c r="Q12709" s="124"/>
      <c r="R12709" s="124"/>
      <c r="S12709" s="124"/>
    </row>
    <row r="12710" spans="13:19" x14ac:dyDescent="0.25">
      <c r="M12710" s="8"/>
      <c r="N12710" s="124"/>
      <c r="O12710" s="124"/>
      <c r="P12710" s="124"/>
      <c r="Q12710" s="124"/>
      <c r="R12710" s="124"/>
      <c r="S12710" s="124"/>
    </row>
    <row r="12711" spans="13:19" x14ac:dyDescent="0.25">
      <c r="M12711" s="8"/>
      <c r="N12711" s="124"/>
      <c r="O12711" s="124"/>
      <c r="P12711" s="124"/>
      <c r="Q12711" s="124"/>
      <c r="R12711" s="124"/>
      <c r="S12711" s="124"/>
    </row>
    <row r="12712" spans="13:19" x14ac:dyDescent="0.25">
      <c r="M12712" s="8"/>
      <c r="N12712" s="124"/>
      <c r="O12712" s="124"/>
      <c r="P12712" s="124"/>
      <c r="Q12712" s="124"/>
      <c r="R12712" s="124"/>
      <c r="S12712" s="124"/>
    </row>
    <row r="12713" spans="13:19" x14ac:dyDescent="0.25">
      <c r="M12713" s="8"/>
      <c r="N12713" s="124"/>
      <c r="O12713" s="124"/>
      <c r="P12713" s="124"/>
      <c r="Q12713" s="124"/>
      <c r="R12713" s="124"/>
      <c r="S12713" s="124"/>
    </row>
    <row r="12714" spans="13:19" x14ac:dyDescent="0.25">
      <c r="M12714" s="8"/>
      <c r="N12714" s="124"/>
      <c r="O12714" s="124"/>
      <c r="P12714" s="124"/>
      <c r="Q12714" s="124"/>
      <c r="R12714" s="124"/>
      <c r="S12714" s="124"/>
    </row>
    <row r="12715" spans="13:19" x14ac:dyDescent="0.25">
      <c r="M12715" s="8"/>
      <c r="N12715" s="124"/>
      <c r="O12715" s="124"/>
      <c r="P12715" s="124"/>
      <c r="Q12715" s="124"/>
      <c r="R12715" s="124"/>
      <c r="S12715" s="124"/>
    </row>
    <row r="12716" spans="13:19" x14ac:dyDescent="0.25">
      <c r="M12716" s="8"/>
      <c r="N12716" s="124"/>
      <c r="O12716" s="124"/>
      <c r="P12716" s="124"/>
      <c r="Q12716" s="124"/>
      <c r="R12716" s="124"/>
      <c r="S12716" s="124"/>
    </row>
    <row r="12717" spans="13:19" x14ac:dyDescent="0.25">
      <c r="M12717" s="8"/>
      <c r="N12717" s="124"/>
      <c r="O12717" s="124"/>
      <c r="P12717" s="124"/>
      <c r="Q12717" s="124"/>
      <c r="R12717" s="124"/>
      <c r="S12717" s="124"/>
    </row>
    <row r="12718" spans="13:19" x14ac:dyDescent="0.25">
      <c r="M12718" s="8"/>
      <c r="N12718" s="124"/>
      <c r="O12718" s="124"/>
      <c r="P12718" s="124"/>
      <c r="Q12718" s="124"/>
      <c r="R12718" s="124"/>
      <c r="S12718" s="124"/>
    </row>
    <row r="12719" spans="13:19" x14ac:dyDescent="0.25">
      <c r="M12719" s="8"/>
      <c r="N12719" s="124"/>
      <c r="O12719" s="124"/>
      <c r="P12719" s="124"/>
      <c r="Q12719" s="124"/>
      <c r="R12719" s="124"/>
      <c r="S12719" s="124"/>
    </row>
    <row r="12720" spans="13:19" x14ac:dyDescent="0.25">
      <c r="M12720" s="8"/>
      <c r="N12720" s="124"/>
      <c r="O12720" s="124"/>
      <c r="P12720" s="124"/>
      <c r="Q12720" s="124"/>
      <c r="R12720" s="124"/>
      <c r="S12720" s="124"/>
    </row>
    <row r="12721" spans="13:19" x14ac:dyDescent="0.25">
      <c r="M12721" s="8"/>
      <c r="N12721" s="124"/>
      <c r="O12721" s="124"/>
      <c r="P12721" s="124"/>
      <c r="Q12721" s="124"/>
      <c r="R12721" s="124"/>
      <c r="S12721" s="124"/>
    </row>
    <row r="12722" spans="13:19" x14ac:dyDescent="0.25">
      <c r="M12722" s="8"/>
      <c r="N12722" s="124"/>
      <c r="O12722" s="124"/>
      <c r="P12722" s="124"/>
      <c r="Q12722" s="124"/>
      <c r="R12722" s="124"/>
      <c r="S12722" s="124"/>
    </row>
    <row r="12723" spans="13:19" x14ac:dyDescent="0.25">
      <c r="M12723" s="8"/>
      <c r="N12723" s="124"/>
      <c r="O12723" s="124"/>
      <c r="P12723" s="124"/>
      <c r="Q12723" s="124"/>
      <c r="R12723" s="124"/>
      <c r="S12723" s="124"/>
    </row>
    <row r="12724" spans="13:19" x14ac:dyDescent="0.25">
      <c r="M12724" s="8"/>
      <c r="N12724" s="124"/>
      <c r="O12724" s="124"/>
      <c r="P12724" s="124"/>
      <c r="Q12724" s="124"/>
      <c r="R12724" s="124"/>
      <c r="S12724" s="124"/>
    </row>
    <row r="12725" spans="13:19" x14ac:dyDescent="0.25">
      <c r="M12725" s="8"/>
      <c r="N12725" s="124"/>
      <c r="O12725" s="124"/>
      <c r="P12725" s="124"/>
      <c r="Q12725" s="124"/>
      <c r="R12725" s="124"/>
      <c r="S12725" s="124"/>
    </row>
    <row r="12726" spans="13:19" x14ac:dyDescent="0.25">
      <c r="M12726" s="8"/>
      <c r="N12726" s="124"/>
      <c r="O12726" s="124"/>
      <c r="P12726" s="124"/>
      <c r="Q12726" s="124"/>
      <c r="R12726" s="124"/>
      <c r="S12726" s="124"/>
    </row>
    <row r="12727" spans="13:19" x14ac:dyDescent="0.25">
      <c r="M12727" s="8"/>
      <c r="N12727" s="124"/>
      <c r="O12727" s="124"/>
      <c r="P12727" s="124"/>
      <c r="Q12727" s="124"/>
      <c r="R12727" s="124"/>
      <c r="S12727" s="124"/>
    </row>
    <row r="12728" spans="13:19" x14ac:dyDescent="0.25">
      <c r="M12728" s="8"/>
      <c r="N12728" s="124"/>
      <c r="O12728" s="124"/>
      <c r="P12728" s="124"/>
      <c r="Q12728" s="124"/>
      <c r="R12728" s="124"/>
      <c r="S12728" s="124"/>
    </row>
    <row r="12729" spans="13:19" x14ac:dyDescent="0.25">
      <c r="M12729" s="8"/>
      <c r="N12729" s="124"/>
      <c r="O12729" s="124"/>
      <c r="P12729" s="124"/>
      <c r="Q12729" s="124"/>
      <c r="R12729" s="124"/>
      <c r="S12729" s="124"/>
    </row>
    <row r="12730" spans="13:19" x14ac:dyDescent="0.25">
      <c r="M12730" s="8"/>
      <c r="N12730" s="124"/>
      <c r="O12730" s="124"/>
      <c r="P12730" s="124"/>
      <c r="Q12730" s="124"/>
      <c r="R12730" s="124"/>
      <c r="S12730" s="124"/>
    </row>
    <row r="12731" spans="13:19" x14ac:dyDescent="0.25">
      <c r="M12731" s="8"/>
      <c r="N12731" s="124"/>
      <c r="O12731" s="124"/>
      <c r="P12731" s="124"/>
      <c r="Q12731" s="124"/>
      <c r="R12731" s="124"/>
      <c r="S12731" s="124"/>
    </row>
    <row r="12732" spans="13:19" x14ac:dyDescent="0.25">
      <c r="M12732" s="8"/>
      <c r="N12732" s="124"/>
      <c r="O12732" s="124"/>
      <c r="P12732" s="124"/>
      <c r="Q12732" s="124"/>
      <c r="R12732" s="124"/>
      <c r="S12732" s="124"/>
    </row>
    <row r="12733" spans="13:19" x14ac:dyDescent="0.25">
      <c r="M12733" s="8"/>
      <c r="N12733" s="124"/>
      <c r="O12733" s="124"/>
      <c r="P12733" s="124"/>
      <c r="Q12733" s="124"/>
      <c r="R12733" s="124"/>
      <c r="S12733" s="124"/>
    </row>
    <row r="12734" spans="13:19" x14ac:dyDescent="0.25">
      <c r="M12734" s="8"/>
      <c r="N12734" s="124"/>
      <c r="O12734" s="124"/>
      <c r="P12734" s="124"/>
      <c r="Q12734" s="124"/>
      <c r="R12734" s="124"/>
      <c r="S12734" s="124"/>
    </row>
    <row r="12735" spans="13:19" x14ac:dyDescent="0.25">
      <c r="M12735" s="8"/>
      <c r="N12735" s="124"/>
      <c r="O12735" s="124"/>
      <c r="P12735" s="124"/>
      <c r="Q12735" s="124"/>
      <c r="R12735" s="124"/>
      <c r="S12735" s="124"/>
    </row>
    <row r="12736" spans="13:19" x14ac:dyDescent="0.25">
      <c r="M12736" s="8"/>
      <c r="N12736" s="124"/>
      <c r="O12736" s="124"/>
      <c r="P12736" s="124"/>
      <c r="Q12736" s="124"/>
      <c r="R12736" s="124"/>
      <c r="S12736" s="124"/>
    </row>
    <row r="12737" spans="13:19" x14ac:dyDescent="0.25">
      <c r="M12737" s="8"/>
      <c r="N12737" s="124"/>
      <c r="O12737" s="124"/>
      <c r="P12737" s="124"/>
      <c r="Q12737" s="124"/>
      <c r="R12737" s="124"/>
      <c r="S12737" s="124"/>
    </row>
    <row r="12738" spans="13:19" x14ac:dyDescent="0.25">
      <c r="M12738" s="8"/>
      <c r="N12738" s="124"/>
      <c r="O12738" s="124"/>
      <c r="P12738" s="124"/>
      <c r="Q12738" s="124"/>
      <c r="R12738" s="124"/>
      <c r="S12738" s="124"/>
    </row>
    <row r="12739" spans="13:19" x14ac:dyDescent="0.25">
      <c r="M12739" s="8"/>
      <c r="N12739" s="124"/>
      <c r="O12739" s="124"/>
      <c r="P12739" s="124"/>
      <c r="Q12739" s="124"/>
      <c r="R12739" s="124"/>
      <c r="S12739" s="124"/>
    </row>
    <row r="12740" spans="13:19" x14ac:dyDescent="0.25">
      <c r="M12740" s="8"/>
      <c r="N12740" s="124"/>
      <c r="O12740" s="124"/>
      <c r="P12740" s="124"/>
      <c r="Q12740" s="124"/>
      <c r="R12740" s="124"/>
      <c r="S12740" s="124"/>
    </row>
    <row r="12741" spans="13:19" x14ac:dyDescent="0.25">
      <c r="M12741" s="8"/>
      <c r="N12741" s="124"/>
      <c r="O12741" s="124"/>
      <c r="P12741" s="124"/>
      <c r="Q12741" s="124"/>
      <c r="R12741" s="124"/>
      <c r="S12741" s="124"/>
    </row>
    <row r="12742" spans="13:19" x14ac:dyDescent="0.25">
      <c r="M12742" s="8"/>
      <c r="N12742" s="124"/>
      <c r="O12742" s="124"/>
      <c r="P12742" s="124"/>
      <c r="Q12742" s="124"/>
      <c r="R12742" s="124"/>
      <c r="S12742" s="124"/>
    </row>
    <row r="12743" spans="13:19" x14ac:dyDescent="0.25">
      <c r="M12743" s="8"/>
      <c r="N12743" s="124"/>
      <c r="O12743" s="124"/>
      <c r="P12743" s="124"/>
      <c r="Q12743" s="124"/>
      <c r="R12743" s="124"/>
      <c r="S12743" s="124"/>
    </row>
    <row r="12744" spans="13:19" x14ac:dyDescent="0.25">
      <c r="M12744" s="8"/>
      <c r="N12744" s="124"/>
      <c r="O12744" s="124"/>
      <c r="P12744" s="124"/>
      <c r="Q12744" s="124"/>
      <c r="R12744" s="124"/>
      <c r="S12744" s="124"/>
    </row>
    <row r="12745" spans="13:19" x14ac:dyDescent="0.25">
      <c r="M12745" s="8"/>
      <c r="N12745" s="124"/>
      <c r="O12745" s="124"/>
      <c r="P12745" s="124"/>
      <c r="Q12745" s="124"/>
      <c r="R12745" s="124"/>
      <c r="S12745" s="124"/>
    </row>
    <row r="12746" spans="13:19" x14ac:dyDescent="0.25">
      <c r="M12746" s="8"/>
      <c r="N12746" s="124"/>
      <c r="O12746" s="124"/>
      <c r="P12746" s="124"/>
      <c r="Q12746" s="124"/>
      <c r="R12746" s="124"/>
      <c r="S12746" s="124"/>
    </row>
    <row r="12747" spans="13:19" x14ac:dyDescent="0.25">
      <c r="M12747" s="8"/>
      <c r="N12747" s="124"/>
      <c r="O12747" s="124"/>
      <c r="P12747" s="124"/>
      <c r="Q12747" s="124"/>
      <c r="R12747" s="124"/>
      <c r="S12747" s="124"/>
    </row>
    <row r="12748" spans="13:19" x14ac:dyDescent="0.25">
      <c r="M12748" s="8"/>
      <c r="N12748" s="124"/>
      <c r="O12748" s="124"/>
      <c r="P12748" s="124"/>
      <c r="Q12748" s="124"/>
      <c r="R12748" s="124"/>
      <c r="S12748" s="124"/>
    </row>
    <row r="12749" spans="13:19" x14ac:dyDescent="0.25">
      <c r="M12749" s="8"/>
      <c r="N12749" s="124"/>
      <c r="O12749" s="124"/>
      <c r="P12749" s="124"/>
      <c r="Q12749" s="124"/>
      <c r="R12749" s="124"/>
      <c r="S12749" s="124"/>
    </row>
    <row r="12750" spans="13:19" x14ac:dyDescent="0.25">
      <c r="M12750" s="8"/>
      <c r="N12750" s="124"/>
      <c r="O12750" s="124"/>
      <c r="P12750" s="124"/>
      <c r="Q12750" s="124"/>
      <c r="R12750" s="124"/>
      <c r="S12750" s="124"/>
    </row>
    <row r="12751" spans="13:19" x14ac:dyDescent="0.25">
      <c r="M12751" s="8"/>
      <c r="N12751" s="124"/>
      <c r="O12751" s="124"/>
      <c r="P12751" s="124"/>
      <c r="Q12751" s="124"/>
      <c r="R12751" s="124"/>
      <c r="S12751" s="124"/>
    </row>
    <row r="12752" spans="13:19" x14ac:dyDescent="0.25">
      <c r="M12752" s="8"/>
      <c r="N12752" s="124"/>
      <c r="O12752" s="124"/>
      <c r="P12752" s="124"/>
      <c r="Q12752" s="124"/>
      <c r="R12752" s="124"/>
      <c r="S12752" s="124"/>
    </row>
    <row r="12753" spans="13:19" x14ac:dyDescent="0.25">
      <c r="M12753" s="8"/>
      <c r="N12753" s="124"/>
      <c r="O12753" s="124"/>
      <c r="P12753" s="124"/>
      <c r="Q12753" s="124"/>
      <c r="R12753" s="124"/>
      <c r="S12753" s="124"/>
    </row>
    <row r="12754" spans="13:19" x14ac:dyDescent="0.25">
      <c r="M12754" s="8"/>
      <c r="N12754" s="124"/>
      <c r="O12754" s="124"/>
      <c r="P12754" s="124"/>
      <c r="Q12754" s="124"/>
      <c r="R12754" s="124"/>
      <c r="S12754" s="124"/>
    </row>
    <row r="12755" spans="13:19" x14ac:dyDescent="0.25">
      <c r="M12755" s="8"/>
      <c r="N12755" s="124"/>
      <c r="O12755" s="124"/>
      <c r="P12755" s="124"/>
      <c r="Q12755" s="124"/>
      <c r="R12755" s="124"/>
      <c r="S12755" s="124"/>
    </row>
    <row r="12756" spans="13:19" x14ac:dyDescent="0.25">
      <c r="M12756" s="8"/>
      <c r="N12756" s="124"/>
      <c r="O12756" s="124"/>
      <c r="P12756" s="124"/>
      <c r="Q12756" s="124"/>
      <c r="R12756" s="124"/>
      <c r="S12756" s="124"/>
    </row>
    <row r="12757" spans="13:19" x14ac:dyDescent="0.25">
      <c r="M12757" s="8"/>
      <c r="N12757" s="124"/>
      <c r="O12757" s="124"/>
      <c r="P12757" s="124"/>
      <c r="Q12757" s="124"/>
      <c r="R12757" s="124"/>
      <c r="S12757" s="124"/>
    </row>
    <row r="12758" spans="13:19" x14ac:dyDescent="0.25">
      <c r="M12758" s="8"/>
      <c r="N12758" s="124"/>
      <c r="O12758" s="124"/>
      <c r="P12758" s="124"/>
      <c r="Q12758" s="124"/>
      <c r="R12758" s="124"/>
      <c r="S12758" s="124"/>
    </row>
    <row r="12759" spans="13:19" x14ac:dyDescent="0.25">
      <c r="M12759" s="8"/>
      <c r="N12759" s="124"/>
      <c r="O12759" s="124"/>
      <c r="P12759" s="124"/>
      <c r="Q12759" s="124"/>
      <c r="R12759" s="124"/>
      <c r="S12759" s="124"/>
    </row>
    <row r="12760" spans="13:19" x14ac:dyDescent="0.25">
      <c r="M12760" s="8"/>
      <c r="N12760" s="124"/>
      <c r="O12760" s="124"/>
      <c r="P12760" s="124"/>
      <c r="Q12760" s="124"/>
      <c r="R12760" s="124"/>
      <c r="S12760" s="124"/>
    </row>
    <row r="12761" spans="13:19" x14ac:dyDescent="0.25">
      <c r="M12761" s="8"/>
      <c r="N12761" s="124"/>
      <c r="O12761" s="124"/>
      <c r="P12761" s="124"/>
      <c r="Q12761" s="124"/>
      <c r="R12761" s="124"/>
      <c r="S12761" s="124"/>
    </row>
    <row r="12762" spans="13:19" x14ac:dyDescent="0.25">
      <c r="M12762" s="8"/>
      <c r="N12762" s="124"/>
      <c r="O12762" s="124"/>
      <c r="P12762" s="124"/>
      <c r="Q12762" s="124"/>
      <c r="R12762" s="124"/>
      <c r="S12762" s="124"/>
    </row>
    <row r="12763" spans="13:19" x14ac:dyDescent="0.25">
      <c r="M12763" s="8"/>
      <c r="N12763" s="124"/>
      <c r="O12763" s="124"/>
      <c r="P12763" s="124"/>
      <c r="Q12763" s="124"/>
      <c r="R12763" s="124"/>
      <c r="S12763" s="124"/>
    </row>
    <row r="12764" spans="13:19" x14ac:dyDescent="0.25">
      <c r="M12764" s="8"/>
      <c r="N12764" s="124"/>
      <c r="O12764" s="124"/>
      <c r="P12764" s="124"/>
      <c r="Q12764" s="124"/>
      <c r="R12764" s="124"/>
      <c r="S12764" s="124"/>
    </row>
    <row r="12765" spans="13:19" x14ac:dyDescent="0.25">
      <c r="M12765" s="8"/>
      <c r="N12765" s="124"/>
      <c r="O12765" s="124"/>
      <c r="P12765" s="124"/>
      <c r="Q12765" s="124"/>
      <c r="R12765" s="124"/>
      <c r="S12765" s="124"/>
    </row>
    <row r="12766" spans="13:19" x14ac:dyDescent="0.25">
      <c r="M12766" s="8"/>
      <c r="N12766" s="124"/>
      <c r="O12766" s="124"/>
      <c r="P12766" s="124"/>
      <c r="Q12766" s="124"/>
      <c r="R12766" s="124"/>
      <c r="S12766" s="124"/>
    </row>
    <row r="12767" spans="13:19" x14ac:dyDescent="0.25">
      <c r="M12767" s="8"/>
      <c r="N12767" s="124"/>
      <c r="O12767" s="124"/>
      <c r="P12767" s="124"/>
      <c r="Q12767" s="124"/>
      <c r="R12767" s="124"/>
      <c r="S12767" s="124"/>
    </row>
    <row r="12768" spans="13:19" x14ac:dyDescent="0.25">
      <c r="M12768" s="8"/>
      <c r="N12768" s="124"/>
      <c r="O12768" s="124"/>
      <c r="P12768" s="124"/>
      <c r="Q12768" s="124"/>
      <c r="R12768" s="124"/>
      <c r="S12768" s="124"/>
    </row>
    <row r="12769" spans="13:19" x14ac:dyDescent="0.25">
      <c r="M12769" s="8"/>
      <c r="N12769" s="124"/>
      <c r="O12769" s="124"/>
      <c r="P12769" s="124"/>
      <c r="Q12769" s="124"/>
      <c r="R12769" s="124"/>
      <c r="S12769" s="124"/>
    </row>
    <row r="12770" spans="13:19" x14ac:dyDescent="0.25">
      <c r="M12770" s="8"/>
      <c r="N12770" s="124"/>
      <c r="O12770" s="124"/>
      <c r="P12770" s="124"/>
      <c r="Q12770" s="124"/>
      <c r="R12770" s="124"/>
      <c r="S12770" s="124"/>
    </row>
    <row r="12771" spans="13:19" x14ac:dyDescent="0.25">
      <c r="M12771" s="8"/>
      <c r="N12771" s="124"/>
      <c r="O12771" s="124"/>
      <c r="P12771" s="124"/>
      <c r="Q12771" s="124"/>
      <c r="R12771" s="124"/>
      <c r="S12771" s="124"/>
    </row>
    <row r="12772" spans="13:19" x14ac:dyDescent="0.25">
      <c r="M12772" s="8"/>
      <c r="N12772" s="124"/>
      <c r="O12772" s="124"/>
      <c r="P12772" s="124"/>
      <c r="Q12772" s="124"/>
      <c r="R12772" s="124"/>
      <c r="S12772" s="124"/>
    </row>
    <row r="12773" spans="13:19" x14ac:dyDescent="0.25">
      <c r="M12773" s="8"/>
      <c r="N12773" s="124"/>
      <c r="O12773" s="124"/>
      <c r="P12773" s="124"/>
      <c r="Q12773" s="124"/>
      <c r="R12773" s="124"/>
      <c r="S12773" s="124"/>
    </row>
    <row r="12774" spans="13:19" x14ac:dyDescent="0.25">
      <c r="M12774" s="8"/>
      <c r="N12774" s="124"/>
      <c r="O12774" s="124"/>
      <c r="P12774" s="124"/>
      <c r="Q12774" s="124"/>
      <c r="R12774" s="124"/>
      <c r="S12774" s="124"/>
    </row>
    <row r="12775" spans="13:19" x14ac:dyDescent="0.25">
      <c r="M12775" s="8"/>
      <c r="N12775" s="124"/>
      <c r="O12775" s="124"/>
      <c r="P12775" s="124"/>
      <c r="Q12775" s="124"/>
      <c r="R12775" s="124"/>
      <c r="S12775" s="124"/>
    </row>
    <row r="12776" spans="13:19" x14ac:dyDescent="0.25">
      <c r="M12776" s="8"/>
      <c r="N12776" s="124"/>
      <c r="O12776" s="124"/>
      <c r="P12776" s="124"/>
      <c r="Q12776" s="124"/>
      <c r="R12776" s="124"/>
      <c r="S12776" s="124"/>
    </row>
    <row r="12777" spans="13:19" x14ac:dyDescent="0.25">
      <c r="M12777" s="8"/>
      <c r="N12777" s="124"/>
      <c r="O12777" s="124"/>
      <c r="P12777" s="124"/>
      <c r="Q12777" s="124"/>
      <c r="R12777" s="124"/>
      <c r="S12777" s="124"/>
    </row>
    <row r="12778" spans="13:19" x14ac:dyDescent="0.25">
      <c r="M12778" s="8"/>
      <c r="N12778" s="124"/>
      <c r="O12778" s="124"/>
      <c r="P12778" s="124"/>
      <c r="Q12778" s="124"/>
      <c r="R12778" s="124"/>
      <c r="S12778" s="124"/>
    </row>
    <row r="12779" spans="13:19" x14ac:dyDescent="0.25">
      <c r="M12779" s="8"/>
      <c r="N12779" s="124"/>
      <c r="O12779" s="124"/>
      <c r="P12779" s="124"/>
      <c r="Q12779" s="124"/>
      <c r="R12779" s="124"/>
      <c r="S12779" s="124"/>
    </row>
    <row r="12780" spans="13:19" x14ac:dyDescent="0.25">
      <c r="M12780" s="8"/>
      <c r="N12780" s="124"/>
      <c r="O12780" s="124"/>
      <c r="P12780" s="124"/>
      <c r="Q12780" s="124"/>
      <c r="R12780" s="124"/>
      <c r="S12780" s="124"/>
    </row>
    <row r="12781" spans="13:19" x14ac:dyDescent="0.25">
      <c r="M12781" s="8"/>
      <c r="N12781" s="124"/>
      <c r="O12781" s="124"/>
      <c r="P12781" s="124"/>
      <c r="Q12781" s="124"/>
      <c r="R12781" s="124"/>
      <c r="S12781" s="124"/>
    </row>
    <row r="12782" spans="13:19" x14ac:dyDescent="0.25">
      <c r="M12782" s="8"/>
      <c r="N12782" s="124"/>
      <c r="O12782" s="124"/>
      <c r="P12782" s="124"/>
      <c r="Q12782" s="124"/>
      <c r="R12782" s="124"/>
      <c r="S12782" s="124"/>
    </row>
    <row r="12783" spans="13:19" x14ac:dyDescent="0.25">
      <c r="M12783" s="8"/>
      <c r="N12783" s="124"/>
      <c r="O12783" s="124"/>
      <c r="P12783" s="124"/>
      <c r="Q12783" s="124"/>
      <c r="R12783" s="124"/>
      <c r="S12783" s="124"/>
    </row>
    <row r="12784" spans="13:19" x14ac:dyDescent="0.25">
      <c r="M12784" s="8"/>
      <c r="N12784" s="124"/>
      <c r="O12784" s="124"/>
      <c r="P12784" s="124"/>
      <c r="Q12784" s="124"/>
      <c r="R12784" s="124"/>
      <c r="S12784" s="124"/>
    </row>
    <row r="12785" spans="13:19" x14ac:dyDescent="0.25">
      <c r="M12785" s="8"/>
      <c r="N12785" s="124"/>
      <c r="O12785" s="124"/>
      <c r="P12785" s="124"/>
      <c r="Q12785" s="124"/>
      <c r="R12785" s="124"/>
      <c r="S12785" s="124"/>
    </row>
    <row r="12786" spans="13:19" x14ac:dyDescent="0.25">
      <c r="M12786" s="8"/>
      <c r="N12786" s="124"/>
      <c r="O12786" s="124"/>
      <c r="P12786" s="124"/>
      <c r="Q12786" s="124"/>
      <c r="R12786" s="124"/>
      <c r="S12786" s="124"/>
    </row>
    <row r="12787" spans="13:19" x14ac:dyDescent="0.25">
      <c r="M12787" s="8"/>
      <c r="N12787" s="124"/>
      <c r="O12787" s="124"/>
      <c r="P12787" s="124"/>
      <c r="Q12787" s="124"/>
      <c r="R12787" s="124"/>
      <c r="S12787" s="124"/>
    </row>
    <row r="12788" spans="13:19" x14ac:dyDescent="0.25">
      <c r="M12788" s="8"/>
      <c r="N12788" s="124"/>
      <c r="O12788" s="124"/>
      <c r="P12788" s="124"/>
      <c r="Q12788" s="124"/>
      <c r="R12788" s="124"/>
      <c r="S12788" s="124"/>
    </row>
    <row r="12789" spans="13:19" x14ac:dyDescent="0.25">
      <c r="M12789" s="8"/>
      <c r="N12789" s="124"/>
      <c r="O12789" s="124"/>
      <c r="P12789" s="124"/>
      <c r="Q12789" s="124"/>
      <c r="R12789" s="124"/>
      <c r="S12789" s="124"/>
    </row>
    <row r="12790" spans="13:19" x14ac:dyDescent="0.25">
      <c r="M12790" s="8"/>
      <c r="N12790" s="124"/>
      <c r="O12790" s="124"/>
      <c r="P12790" s="124"/>
      <c r="Q12790" s="124"/>
      <c r="R12790" s="124"/>
      <c r="S12790" s="124"/>
    </row>
    <row r="12791" spans="13:19" x14ac:dyDescent="0.25">
      <c r="M12791" s="8"/>
      <c r="N12791" s="124"/>
      <c r="O12791" s="124"/>
      <c r="P12791" s="124"/>
      <c r="Q12791" s="124"/>
      <c r="R12791" s="124"/>
      <c r="S12791" s="124"/>
    </row>
    <row r="12792" spans="13:19" x14ac:dyDescent="0.25">
      <c r="M12792" s="8"/>
      <c r="N12792" s="124"/>
      <c r="O12792" s="124"/>
      <c r="P12792" s="124"/>
      <c r="Q12792" s="124"/>
      <c r="R12792" s="124"/>
      <c r="S12792" s="124"/>
    </row>
    <row r="12793" spans="13:19" x14ac:dyDescent="0.25">
      <c r="M12793" s="8"/>
      <c r="N12793" s="124"/>
      <c r="O12793" s="124"/>
      <c r="P12793" s="124"/>
      <c r="Q12793" s="124"/>
      <c r="R12793" s="124"/>
      <c r="S12793" s="124"/>
    </row>
    <row r="12794" spans="13:19" x14ac:dyDescent="0.25">
      <c r="M12794" s="8"/>
      <c r="N12794" s="124"/>
      <c r="O12794" s="124"/>
      <c r="P12794" s="124"/>
      <c r="Q12794" s="124"/>
      <c r="R12794" s="124"/>
      <c r="S12794" s="124"/>
    </row>
    <row r="12795" spans="13:19" x14ac:dyDescent="0.25">
      <c r="M12795" s="8"/>
      <c r="N12795" s="124"/>
      <c r="O12795" s="124"/>
      <c r="P12795" s="124"/>
      <c r="Q12795" s="124"/>
      <c r="R12795" s="124"/>
      <c r="S12795" s="124"/>
    </row>
    <row r="12796" spans="13:19" x14ac:dyDescent="0.25">
      <c r="M12796" s="8"/>
      <c r="N12796" s="124"/>
      <c r="O12796" s="124"/>
      <c r="P12796" s="124"/>
      <c r="Q12796" s="124"/>
      <c r="R12796" s="124"/>
      <c r="S12796" s="124"/>
    </row>
    <row r="12797" spans="13:19" x14ac:dyDescent="0.25">
      <c r="M12797" s="8"/>
      <c r="N12797" s="124"/>
      <c r="O12797" s="124"/>
      <c r="P12797" s="124"/>
      <c r="Q12797" s="124"/>
      <c r="R12797" s="124"/>
      <c r="S12797" s="124"/>
    </row>
    <row r="12798" spans="13:19" x14ac:dyDescent="0.25">
      <c r="M12798" s="8"/>
      <c r="N12798" s="124"/>
      <c r="O12798" s="124"/>
      <c r="P12798" s="124"/>
      <c r="Q12798" s="124"/>
      <c r="R12798" s="124"/>
      <c r="S12798" s="124"/>
    </row>
    <row r="12799" spans="13:19" x14ac:dyDescent="0.25">
      <c r="M12799" s="8"/>
      <c r="N12799" s="124"/>
      <c r="O12799" s="124"/>
      <c r="P12799" s="124"/>
      <c r="Q12799" s="124"/>
      <c r="R12799" s="124"/>
      <c r="S12799" s="124"/>
    </row>
    <row r="12800" spans="13:19" x14ac:dyDescent="0.25">
      <c r="M12800" s="8"/>
      <c r="N12800" s="124"/>
      <c r="O12800" s="124"/>
      <c r="P12800" s="124"/>
      <c r="Q12800" s="124"/>
      <c r="R12800" s="124"/>
      <c r="S12800" s="124"/>
    </row>
    <row r="12801" spans="13:19" x14ac:dyDescent="0.25">
      <c r="M12801" s="8"/>
      <c r="N12801" s="124"/>
      <c r="O12801" s="124"/>
      <c r="P12801" s="124"/>
      <c r="Q12801" s="124"/>
      <c r="R12801" s="124"/>
      <c r="S12801" s="124"/>
    </row>
    <row r="12802" spans="13:19" x14ac:dyDescent="0.25">
      <c r="M12802" s="8"/>
      <c r="N12802" s="124"/>
      <c r="O12802" s="124"/>
      <c r="P12802" s="124"/>
      <c r="Q12802" s="124"/>
      <c r="R12802" s="124"/>
      <c r="S12802" s="124"/>
    </row>
    <row r="12803" spans="13:19" x14ac:dyDescent="0.25">
      <c r="M12803" s="8"/>
      <c r="N12803" s="124"/>
      <c r="O12803" s="124"/>
      <c r="P12803" s="124"/>
      <c r="Q12803" s="124"/>
      <c r="R12803" s="124"/>
      <c r="S12803" s="124"/>
    </row>
    <row r="12804" spans="13:19" x14ac:dyDescent="0.25">
      <c r="M12804" s="8"/>
      <c r="N12804" s="124"/>
      <c r="O12804" s="124"/>
      <c r="P12804" s="124"/>
      <c r="Q12804" s="124"/>
      <c r="R12804" s="124"/>
      <c r="S12804" s="124"/>
    </row>
    <row r="12805" spans="13:19" x14ac:dyDescent="0.25">
      <c r="M12805" s="8"/>
      <c r="N12805" s="124"/>
      <c r="O12805" s="124"/>
      <c r="P12805" s="124"/>
      <c r="Q12805" s="124"/>
      <c r="R12805" s="124"/>
      <c r="S12805" s="124"/>
    </row>
    <row r="12806" spans="13:19" x14ac:dyDescent="0.25">
      <c r="M12806" s="8"/>
      <c r="N12806" s="124"/>
      <c r="O12806" s="124"/>
      <c r="P12806" s="124"/>
      <c r="Q12806" s="124"/>
      <c r="R12806" s="124"/>
      <c r="S12806" s="124"/>
    </row>
    <row r="12807" spans="13:19" x14ac:dyDescent="0.25">
      <c r="M12807" s="8"/>
      <c r="N12807" s="124"/>
      <c r="O12807" s="124"/>
      <c r="P12807" s="124"/>
      <c r="Q12807" s="124"/>
      <c r="R12807" s="124"/>
      <c r="S12807" s="124"/>
    </row>
    <row r="12808" spans="13:19" x14ac:dyDescent="0.25">
      <c r="M12808" s="8"/>
      <c r="N12808" s="124"/>
      <c r="O12808" s="124"/>
      <c r="P12808" s="124"/>
      <c r="Q12808" s="124"/>
      <c r="R12808" s="124"/>
      <c r="S12808" s="124"/>
    </row>
    <row r="12809" spans="13:19" x14ac:dyDescent="0.25">
      <c r="M12809" s="8"/>
      <c r="N12809" s="124"/>
      <c r="O12809" s="124"/>
      <c r="P12809" s="124"/>
      <c r="Q12809" s="124"/>
      <c r="R12809" s="124"/>
      <c r="S12809" s="124"/>
    </row>
    <row r="12810" spans="13:19" x14ac:dyDescent="0.25">
      <c r="M12810" s="8"/>
      <c r="N12810" s="124"/>
      <c r="O12810" s="124"/>
      <c r="P12810" s="124"/>
      <c r="Q12810" s="124"/>
      <c r="R12810" s="124"/>
      <c r="S12810" s="124"/>
    </row>
    <row r="12811" spans="13:19" x14ac:dyDescent="0.25">
      <c r="M12811" s="8"/>
      <c r="N12811" s="124"/>
      <c r="O12811" s="124"/>
      <c r="P12811" s="124"/>
      <c r="Q12811" s="124"/>
      <c r="R12811" s="124"/>
      <c r="S12811" s="124"/>
    </row>
    <row r="12812" spans="13:19" x14ac:dyDescent="0.25">
      <c r="M12812" s="8"/>
      <c r="N12812" s="124"/>
      <c r="O12812" s="124"/>
      <c r="P12812" s="124"/>
      <c r="Q12812" s="124"/>
      <c r="R12812" s="124"/>
      <c r="S12812" s="124"/>
    </row>
    <row r="12813" spans="13:19" x14ac:dyDescent="0.25">
      <c r="M12813" s="8"/>
      <c r="N12813" s="124"/>
      <c r="O12813" s="124"/>
      <c r="P12813" s="124"/>
      <c r="Q12813" s="124"/>
      <c r="R12813" s="124"/>
      <c r="S12813" s="124"/>
    </row>
    <row r="12814" spans="13:19" x14ac:dyDescent="0.25">
      <c r="M12814" s="8"/>
      <c r="N12814" s="124"/>
      <c r="O12814" s="124"/>
      <c r="P12814" s="124"/>
      <c r="Q12814" s="124"/>
      <c r="R12814" s="124"/>
      <c r="S12814" s="124"/>
    </row>
    <row r="12815" spans="13:19" x14ac:dyDescent="0.25">
      <c r="M12815" s="8"/>
      <c r="N12815" s="124"/>
      <c r="O12815" s="124"/>
      <c r="P12815" s="124"/>
      <c r="Q12815" s="124"/>
      <c r="R12815" s="124"/>
      <c r="S12815" s="124"/>
    </row>
    <row r="12816" spans="13:19" x14ac:dyDescent="0.25">
      <c r="M12816" s="8"/>
      <c r="N12816" s="124"/>
      <c r="O12816" s="124"/>
      <c r="P12816" s="124"/>
      <c r="Q12816" s="124"/>
      <c r="R12816" s="124"/>
      <c r="S12816" s="124"/>
    </row>
    <row r="12817" spans="13:19" x14ac:dyDescent="0.25">
      <c r="M12817" s="8"/>
      <c r="N12817" s="124"/>
      <c r="O12817" s="124"/>
      <c r="P12817" s="124"/>
      <c r="Q12817" s="124"/>
      <c r="R12817" s="124"/>
      <c r="S12817" s="124"/>
    </row>
    <row r="12818" spans="13:19" x14ac:dyDescent="0.25">
      <c r="M12818" s="8"/>
      <c r="N12818" s="124"/>
      <c r="O12818" s="124"/>
      <c r="P12818" s="124"/>
      <c r="Q12818" s="124"/>
      <c r="R12818" s="124"/>
      <c r="S12818" s="124"/>
    </row>
    <row r="12819" spans="13:19" x14ac:dyDescent="0.25">
      <c r="M12819" s="8"/>
      <c r="N12819" s="124"/>
      <c r="O12819" s="124"/>
      <c r="P12819" s="124"/>
      <c r="Q12819" s="124"/>
      <c r="R12819" s="124"/>
      <c r="S12819" s="124"/>
    </row>
    <row r="12820" spans="13:19" x14ac:dyDescent="0.25">
      <c r="M12820" s="8"/>
      <c r="N12820" s="124"/>
      <c r="O12820" s="124"/>
      <c r="P12820" s="124"/>
      <c r="Q12820" s="124"/>
      <c r="R12820" s="124"/>
      <c r="S12820" s="124"/>
    </row>
    <row r="12821" spans="13:19" x14ac:dyDescent="0.25">
      <c r="M12821" s="8"/>
      <c r="N12821" s="124"/>
      <c r="O12821" s="124"/>
      <c r="P12821" s="124"/>
      <c r="Q12821" s="124"/>
      <c r="R12821" s="124"/>
      <c r="S12821" s="124"/>
    </row>
    <row r="12822" spans="13:19" x14ac:dyDescent="0.25">
      <c r="M12822" s="8"/>
      <c r="N12822" s="124"/>
      <c r="O12822" s="124"/>
      <c r="P12822" s="124"/>
      <c r="Q12822" s="124"/>
      <c r="R12822" s="124"/>
      <c r="S12822" s="124"/>
    </row>
    <row r="12823" spans="13:19" x14ac:dyDescent="0.25">
      <c r="M12823" s="8"/>
      <c r="N12823" s="124"/>
      <c r="O12823" s="124"/>
      <c r="P12823" s="124"/>
      <c r="Q12823" s="124"/>
      <c r="R12823" s="124"/>
      <c r="S12823" s="124"/>
    </row>
    <row r="12824" spans="13:19" x14ac:dyDescent="0.25">
      <c r="M12824" s="8"/>
      <c r="N12824" s="124"/>
      <c r="O12824" s="124"/>
      <c r="P12824" s="124"/>
      <c r="Q12824" s="124"/>
      <c r="R12824" s="124"/>
      <c r="S12824" s="124"/>
    </row>
    <row r="12825" spans="13:19" x14ac:dyDescent="0.25">
      <c r="M12825" s="8"/>
      <c r="N12825" s="124"/>
      <c r="O12825" s="124"/>
      <c r="P12825" s="124"/>
      <c r="Q12825" s="124"/>
      <c r="R12825" s="124"/>
      <c r="S12825" s="124"/>
    </row>
    <row r="12826" spans="13:19" x14ac:dyDescent="0.25">
      <c r="M12826" s="8"/>
      <c r="N12826" s="124"/>
      <c r="O12826" s="124"/>
      <c r="P12826" s="124"/>
      <c r="Q12826" s="124"/>
      <c r="R12826" s="124"/>
      <c r="S12826" s="124"/>
    </row>
    <row r="12827" spans="13:19" x14ac:dyDescent="0.25">
      <c r="M12827" s="8"/>
      <c r="N12827" s="124"/>
      <c r="O12827" s="124"/>
      <c r="P12827" s="124"/>
      <c r="Q12827" s="124"/>
      <c r="R12827" s="124"/>
      <c r="S12827" s="124"/>
    </row>
    <row r="12828" spans="13:19" x14ac:dyDescent="0.25">
      <c r="M12828" s="8"/>
      <c r="N12828" s="124"/>
      <c r="O12828" s="124"/>
      <c r="P12828" s="124"/>
      <c r="Q12828" s="124"/>
      <c r="R12828" s="124"/>
      <c r="S12828" s="124"/>
    </row>
    <row r="12829" spans="13:19" x14ac:dyDescent="0.25">
      <c r="M12829" s="8"/>
      <c r="N12829" s="124"/>
      <c r="O12829" s="124"/>
      <c r="P12829" s="124"/>
      <c r="Q12829" s="124"/>
      <c r="R12829" s="124"/>
      <c r="S12829" s="124"/>
    </row>
    <row r="12830" spans="13:19" x14ac:dyDescent="0.25">
      <c r="M12830" s="8"/>
      <c r="N12830" s="124"/>
      <c r="O12830" s="124"/>
      <c r="P12830" s="124"/>
      <c r="Q12830" s="124"/>
      <c r="R12830" s="124"/>
      <c r="S12830" s="124"/>
    </row>
    <row r="12831" spans="13:19" x14ac:dyDescent="0.25">
      <c r="M12831" s="8"/>
      <c r="N12831" s="124"/>
      <c r="O12831" s="124"/>
      <c r="P12831" s="124"/>
      <c r="Q12831" s="124"/>
      <c r="R12831" s="124"/>
      <c r="S12831" s="124"/>
    </row>
    <row r="12832" spans="13:19" x14ac:dyDescent="0.25">
      <c r="M12832" s="8"/>
      <c r="N12832" s="124"/>
      <c r="O12832" s="124"/>
      <c r="P12832" s="124"/>
      <c r="Q12832" s="124"/>
      <c r="R12832" s="124"/>
      <c r="S12832" s="124"/>
    </row>
    <row r="12833" spans="13:19" x14ac:dyDescent="0.25">
      <c r="M12833" s="8"/>
      <c r="N12833" s="124"/>
      <c r="O12833" s="124"/>
      <c r="P12833" s="124"/>
      <c r="Q12833" s="124"/>
      <c r="R12833" s="124"/>
      <c r="S12833" s="124"/>
    </row>
    <row r="12834" spans="13:19" x14ac:dyDescent="0.25">
      <c r="M12834" s="8"/>
      <c r="N12834" s="124"/>
      <c r="O12834" s="124"/>
      <c r="P12834" s="124"/>
      <c r="Q12834" s="124"/>
      <c r="R12834" s="124"/>
      <c r="S12834" s="124"/>
    </row>
    <row r="12835" spans="13:19" x14ac:dyDescent="0.25">
      <c r="M12835" s="8"/>
      <c r="N12835" s="124"/>
      <c r="O12835" s="124"/>
      <c r="P12835" s="124"/>
      <c r="Q12835" s="124"/>
      <c r="R12835" s="124"/>
      <c r="S12835" s="124"/>
    </row>
    <row r="12836" spans="13:19" x14ac:dyDescent="0.25">
      <c r="M12836" s="8"/>
      <c r="N12836" s="124"/>
      <c r="O12836" s="124"/>
      <c r="P12836" s="124"/>
      <c r="Q12836" s="124"/>
      <c r="R12836" s="124"/>
      <c r="S12836" s="124"/>
    </row>
    <row r="12837" spans="13:19" x14ac:dyDescent="0.25">
      <c r="M12837" s="8"/>
      <c r="N12837" s="124"/>
      <c r="O12837" s="124"/>
      <c r="P12837" s="124"/>
      <c r="Q12837" s="124"/>
      <c r="R12837" s="124"/>
      <c r="S12837" s="124"/>
    </row>
    <row r="12838" spans="13:19" x14ac:dyDescent="0.25">
      <c r="M12838" s="8"/>
      <c r="N12838" s="124"/>
      <c r="O12838" s="124"/>
      <c r="P12838" s="124"/>
      <c r="Q12838" s="124"/>
      <c r="R12838" s="124"/>
      <c r="S12838" s="124"/>
    </row>
    <row r="12839" spans="13:19" x14ac:dyDescent="0.25">
      <c r="M12839" s="8"/>
      <c r="N12839" s="124"/>
      <c r="O12839" s="124"/>
      <c r="P12839" s="124"/>
      <c r="Q12839" s="124"/>
      <c r="R12839" s="124"/>
      <c r="S12839" s="124"/>
    </row>
    <row r="12840" spans="13:19" x14ac:dyDescent="0.25">
      <c r="M12840" s="8"/>
      <c r="N12840" s="124"/>
      <c r="O12840" s="124"/>
      <c r="P12840" s="124"/>
      <c r="Q12840" s="124"/>
      <c r="R12840" s="124"/>
      <c r="S12840" s="124"/>
    </row>
    <row r="12841" spans="13:19" x14ac:dyDescent="0.25">
      <c r="M12841" s="8"/>
      <c r="N12841" s="124"/>
      <c r="O12841" s="124"/>
      <c r="P12841" s="124"/>
      <c r="Q12841" s="124"/>
      <c r="R12841" s="124"/>
      <c r="S12841" s="124"/>
    </row>
    <row r="12842" spans="13:19" x14ac:dyDescent="0.25">
      <c r="M12842" s="8"/>
      <c r="N12842" s="124"/>
      <c r="O12842" s="124"/>
      <c r="P12842" s="124"/>
      <c r="Q12842" s="124"/>
      <c r="R12842" s="124"/>
      <c r="S12842" s="124"/>
    </row>
    <row r="12843" spans="13:19" x14ac:dyDescent="0.25">
      <c r="M12843" s="8"/>
      <c r="N12843" s="124"/>
      <c r="O12843" s="124"/>
      <c r="P12843" s="124"/>
      <c r="Q12843" s="124"/>
      <c r="R12843" s="124"/>
      <c r="S12843" s="124"/>
    </row>
    <row r="12844" spans="13:19" x14ac:dyDescent="0.25">
      <c r="M12844" s="8"/>
      <c r="N12844" s="124"/>
      <c r="O12844" s="124"/>
      <c r="P12844" s="124"/>
      <c r="Q12844" s="124"/>
      <c r="R12844" s="124"/>
      <c r="S12844" s="124"/>
    </row>
    <row r="12845" spans="13:19" x14ac:dyDescent="0.25">
      <c r="M12845" s="8"/>
      <c r="N12845" s="124"/>
      <c r="O12845" s="124"/>
      <c r="P12845" s="124"/>
      <c r="Q12845" s="124"/>
      <c r="R12845" s="124"/>
      <c r="S12845" s="124"/>
    </row>
    <row r="12846" spans="13:19" x14ac:dyDescent="0.25">
      <c r="M12846" s="8"/>
      <c r="N12846" s="124"/>
      <c r="O12846" s="124"/>
      <c r="P12846" s="124"/>
      <c r="Q12846" s="124"/>
      <c r="R12846" s="124"/>
      <c r="S12846" s="124"/>
    </row>
    <row r="12847" spans="13:19" x14ac:dyDescent="0.25">
      <c r="M12847" s="8"/>
      <c r="N12847" s="124"/>
      <c r="O12847" s="124"/>
      <c r="P12847" s="124"/>
      <c r="Q12847" s="124"/>
      <c r="R12847" s="124"/>
      <c r="S12847" s="124"/>
    </row>
    <row r="12848" spans="13:19" x14ac:dyDescent="0.25">
      <c r="M12848" s="8"/>
      <c r="N12848" s="124"/>
      <c r="O12848" s="124"/>
      <c r="P12848" s="124"/>
      <c r="Q12848" s="124"/>
      <c r="R12848" s="124"/>
      <c r="S12848" s="124"/>
    </row>
    <row r="12849" spans="13:19" x14ac:dyDescent="0.25">
      <c r="M12849" s="8"/>
      <c r="N12849" s="124"/>
      <c r="O12849" s="124"/>
      <c r="P12849" s="124"/>
      <c r="Q12849" s="124"/>
      <c r="R12849" s="124"/>
      <c r="S12849" s="124"/>
    </row>
    <row r="12850" spans="13:19" x14ac:dyDescent="0.25">
      <c r="M12850" s="8"/>
      <c r="N12850" s="124"/>
      <c r="O12850" s="124"/>
      <c r="P12850" s="124"/>
      <c r="Q12850" s="124"/>
      <c r="R12850" s="124"/>
      <c r="S12850" s="124"/>
    </row>
    <row r="12851" spans="13:19" x14ac:dyDescent="0.25">
      <c r="M12851" s="8"/>
      <c r="N12851" s="124"/>
      <c r="O12851" s="124"/>
      <c r="P12851" s="124"/>
      <c r="Q12851" s="124"/>
      <c r="R12851" s="124"/>
      <c r="S12851" s="124"/>
    </row>
    <row r="12852" spans="13:19" x14ac:dyDescent="0.25">
      <c r="M12852" s="8"/>
      <c r="N12852" s="124"/>
      <c r="O12852" s="124"/>
      <c r="P12852" s="124"/>
      <c r="Q12852" s="124"/>
      <c r="R12852" s="124"/>
      <c r="S12852" s="124"/>
    </row>
    <row r="12853" spans="13:19" x14ac:dyDescent="0.25">
      <c r="M12853" s="8"/>
      <c r="N12853" s="124"/>
      <c r="O12853" s="124"/>
      <c r="P12853" s="124"/>
      <c r="Q12853" s="124"/>
      <c r="R12853" s="124"/>
      <c r="S12853" s="124"/>
    </row>
    <row r="12854" spans="13:19" x14ac:dyDescent="0.25">
      <c r="M12854" s="8"/>
      <c r="N12854" s="124"/>
      <c r="O12854" s="124"/>
      <c r="P12854" s="124"/>
      <c r="Q12854" s="124"/>
      <c r="R12854" s="124"/>
      <c r="S12854" s="124"/>
    </row>
    <row r="12855" spans="13:19" x14ac:dyDescent="0.25">
      <c r="M12855" s="8"/>
      <c r="N12855" s="124"/>
      <c r="O12855" s="124"/>
      <c r="P12855" s="124"/>
      <c r="Q12855" s="124"/>
      <c r="R12855" s="124"/>
      <c r="S12855" s="124"/>
    </row>
    <row r="12856" spans="13:19" x14ac:dyDescent="0.25">
      <c r="M12856" s="8"/>
      <c r="N12856" s="124"/>
      <c r="O12856" s="124"/>
      <c r="P12856" s="124"/>
      <c r="Q12856" s="124"/>
      <c r="R12856" s="124"/>
      <c r="S12856" s="124"/>
    </row>
    <row r="12857" spans="13:19" x14ac:dyDescent="0.25">
      <c r="M12857" s="8"/>
      <c r="N12857" s="124"/>
      <c r="O12857" s="124"/>
      <c r="P12857" s="124"/>
      <c r="Q12857" s="124"/>
      <c r="R12857" s="124"/>
      <c r="S12857" s="124"/>
    </row>
    <row r="12858" spans="13:19" x14ac:dyDescent="0.25">
      <c r="M12858" s="8"/>
      <c r="N12858" s="124"/>
      <c r="O12858" s="124"/>
      <c r="P12858" s="124"/>
      <c r="Q12858" s="124"/>
      <c r="R12858" s="124"/>
      <c r="S12858" s="124"/>
    </row>
    <row r="12859" spans="13:19" x14ac:dyDescent="0.25">
      <c r="M12859" s="8"/>
      <c r="N12859" s="124"/>
      <c r="O12859" s="124"/>
      <c r="P12859" s="124"/>
      <c r="Q12859" s="124"/>
      <c r="R12859" s="124"/>
      <c r="S12859" s="124"/>
    </row>
    <row r="12860" spans="13:19" x14ac:dyDescent="0.25">
      <c r="M12860" s="8"/>
      <c r="N12860" s="124"/>
      <c r="O12860" s="124"/>
      <c r="P12860" s="124"/>
      <c r="Q12860" s="124"/>
      <c r="R12860" s="124"/>
      <c r="S12860" s="124"/>
    </row>
    <row r="12861" spans="13:19" x14ac:dyDescent="0.25">
      <c r="M12861" s="8"/>
      <c r="N12861" s="124"/>
      <c r="O12861" s="124"/>
      <c r="P12861" s="124"/>
      <c r="Q12861" s="124"/>
      <c r="R12861" s="124"/>
      <c r="S12861" s="124"/>
    </row>
    <row r="12862" spans="13:19" x14ac:dyDescent="0.25">
      <c r="M12862" s="8"/>
      <c r="N12862" s="124"/>
      <c r="O12862" s="124"/>
      <c r="P12862" s="124"/>
      <c r="Q12862" s="124"/>
      <c r="R12862" s="124"/>
      <c r="S12862" s="124"/>
    </row>
    <row r="12863" spans="13:19" x14ac:dyDescent="0.25">
      <c r="M12863" s="8"/>
      <c r="N12863" s="124"/>
      <c r="O12863" s="124"/>
      <c r="P12863" s="124"/>
      <c r="Q12863" s="124"/>
      <c r="R12863" s="124"/>
      <c r="S12863" s="124"/>
    </row>
    <row r="12864" spans="13:19" x14ac:dyDescent="0.25">
      <c r="M12864" s="8"/>
      <c r="N12864" s="124"/>
      <c r="O12864" s="124"/>
      <c r="P12864" s="124"/>
      <c r="Q12864" s="124"/>
      <c r="R12864" s="124"/>
      <c r="S12864" s="124"/>
    </row>
    <row r="12865" spans="13:19" x14ac:dyDescent="0.25">
      <c r="M12865" s="8"/>
      <c r="N12865" s="124"/>
      <c r="O12865" s="124"/>
      <c r="P12865" s="124"/>
      <c r="Q12865" s="124"/>
      <c r="R12865" s="124"/>
      <c r="S12865" s="124"/>
    </row>
    <row r="12866" spans="13:19" x14ac:dyDescent="0.25">
      <c r="M12866" s="8"/>
      <c r="N12866" s="124"/>
      <c r="O12866" s="124"/>
      <c r="P12866" s="124"/>
      <c r="Q12866" s="124"/>
      <c r="R12866" s="124"/>
      <c r="S12866" s="124"/>
    </row>
    <row r="12867" spans="13:19" x14ac:dyDescent="0.25">
      <c r="M12867" s="8"/>
      <c r="N12867" s="124"/>
      <c r="O12867" s="124"/>
      <c r="P12867" s="124"/>
      <c r="Q12867" s="124"/>
      <c r="R12867" s="124"/>
      <c r="S12867" s="124"/>
    </row>
    <row r="12868" spans="13:19" x14ac:dyDescent="0.25">
      <c r="M12868" s="8"/>
      <c r="N12868" s="124"/>
      <c r="O12868" s="124"/>
      <c r="P12868" s="124"/>
      <c r="Q12868" s="124"/>
      <c r="R12868" s="124"/>
      <c r="S12868" s="124"/>
    </row>
    <row r="12869" spans="13:19" x14ac:dyDescent="0.25">
      <c r="M12869" s="8"/>
      <c r="N12869" s="124"/>
      <c r="O12869" s="124"/>
      <c r="P12869" s="124"/>
      <c r="Q12869" s="124"/>
      <c r="R12869" s="124"/>
      <c r="S12869" s="124"/>
    </row>
    <row r="12870" spans="13:19" x14ac:dyDescent="0.25">
      <c r="M12870" s="8"/>
      <c r="N12870" s="124"/>
      <c r="O12870" s="124"/>
      <c r="P12870" s="124"/>
      <c r="Q12870" s="124"/>
      <c r="R12870" s="124"/>
      <c r="S12870" s="124"/>
    </row>
    <row r="12871" spans="13:19" x14ac:dyDescent="0.25">
      <c r="M12871" s="8"/>
      <c r="N12871" s="124"/>
      <c r="O12871" s="124"/>
      <c r="P12871" s="124"/>
      <c r="Q12871" s="124"/>
      <c r="R12871" s="124"/>
      <c r="S12871" s="124"/>
    </row>
    <row r="12872" spans="13:19" x14ac:dyDescent="0.25">
      <c r="M12872" s="8"/>
      <c r="N12872" s="124"/>
      <c r="O12872" s="124"/>
      <c r="P12872" s="124"/>
      <c r="Q12872" s="124"/>
      <c r="R12872" s="124"/>
      <c r="S12872" s="124"/>
    </row>
    <row r="12873" spans="13:19" x14ac:dyDescent="0.25">
      <c r="M12873" s="8"/>
      <c r="N12873" s="124"/>
      <c r="O12873" s="124"/>
      <c r="P12873" s="124"/>
      <c r="Q12873" s="124"/>
      <c r="R12873" s="124"/>
      <c r="S12873" s="124"/>
    </row>
    <row r="12874" spans="13:19" x14ac:dyDescent="0.25">
      <c r="M12874" s="8"/>
      <c r="N12874" s="124"/>
      <c r="O12874" s="124"/>
      <c r="P12874" s="124"/>
      <c r="Q12874" s="124"/>
      <c r="R12874" s="124"/>
      <c r="S12874" s="124"/>
    </row>
    <row r="12875" spans="13:19" x14ac:dyDescent="0.25">
      <c r="M12875" s="8"/>
      <c r="N12875" s="124"/>
      <c r="O12875" s="124"/>
      <c r="P12875" s="124"/>
      <c r="Q12875" s="124"/>
      <c r="R12875" s="124"/>
      <c r="S12875" s="124"/>
    </row>
    <row r="12876" spans="13:19" x14ac:dyDescent="0.25">
      <c r="M12876" s="8"/>
      <c r="N12876" s="124"/>
      <c r="O12876" s="124"/>
      <c r="P12876" s="124"/>
      <c r="Q12876" s="124"/>
      <c r="R12876" s="124"/>
      <c r="S12876" s="124"/>
    </row>
    <row r="12877" spans="13:19" x14ac:dyDescent="0.25">
      <c r="M12877" s="8"/>
      <c r="N12877" s="124"/>
      <c r="O12877" s="124"/>
      <c r="P12877" s="124"/>
      <c r="Q12877" s="124"/>
      <c r="R12877" s="124"/>
      <c r="S12877" s="124"/>
    </row>
    <row r="12878" spans="13:19" x14ac:dyDescent="0.25">
      <c r="M12878" s="8"/>
      <c r="N12878" s="124"/>
      <c r="O12878" s="124"/>
      <c r="P12878" s="124"/>
      <c r="Q12878" s="124"/>
      <c r="R12878" s="124"/>
      <c r="S12878" s="124"/>
    </row>
    <row r="12879" spans="13:19" x14ac:dyDescent="0.25">
      <c r="M12879" s="8"/>
      <c r="N12879" s="124"/>
      <c r="O12879" s="124"/>
      <c r="P12879" s="124"/>
      <c r="Q12879" s="124"/>
      <c r="R12879" s="124"/>
      <c r="S12879" s="124"/>
    </row>
    <row r="12880" spans="13:19" x14ac:dyDescent="0.25">
      <c r="M12880" s="8"/>
      <c r="N12880" s="124"/>
      <c r="O12880" s="124"/>
      <c r="P12880" s="124"/>
      <c r="Q12880" s="124"/>
      <c r="R12880" s="124"/>
      <c r="S12880" s="124"/>
    </row>
    <row r="12881" spans="13:19" x14ac:dyDescent="0.25">
      <c r="M12881" s="8"/>
      <c r="N12881" s="124"/>
      <c r="O12881" s="124"/>
      <c r="P12881" s="124"/>
      <c r="Q12881" s="124"/>
      <c r="R12881" s="124"/>
      <c r="S12881" s="124"/>
    </row>
    <row r="12882" spans="13:19" x14ac:dyDescent="0.25">
      <c r="M12882" s="8"/>
      <c r="N12882" s="124"/>
      <c r="O12882" s="124"/>
      <c r="P12882" s="124"/>
      <c r="Q12882" s="124"/>
      <c r="R12882" s="124"/>
      <c r="S12882" s="124"/>
    </row>
    <row r="12883" spans="13:19" x14ac:dyDescent="0.25">
      <c r="M12883" s="8"/>
      <c r="N12883" s="124"/>
      <c r="O12883" s="124"/>
      <c r="P12883" s="124"/>
      <c r="Q12883" s="124"/>
      <c r="R12883" s="124"/>
      <c r="S12883" s="124"/>
    </row>
    <row r="12884" spans="13:19" x14ac:dyDescent="0.25">
      <c r="M12884" s="8"/>
      <c r="N12884" s="124"/>
      <c r="O12884" s="124"/>
      <c r="P12884" s="124"/>
      <c r="Q12884" s="124"/>
      <c r="R12884" s="124"/>
      <c r="S12884" s="124"/>
    </row>
    <row r="12885" spans="13:19" x14ac:dyDescent="0.25">
      <c r="M12885" s="8"/>
      <c r="N12885" s="124"/>
      <c r="O12885" s="124"/>
      <c r="P12885" s="124"/>
      <c r="Q12885" s="124"/>
      <c r="R12885" s="124"/>
      <c r="S12885" s="124"/>
    </row>
    <row r="12886" spans="13:19" x14ac:dyDescent="0.25">
      <c r="M12886" s="8"/>
      <c r="N12886" s="124"/>
      <c r="O12886" s="124"/>
      <c r="P12886" s="124"/>
      <c r="Q12886" s="124"/>
      <c r="R12886" s="124"/>
      <c r="S12886" s="124"/>
    </row>
    <row r="12887" spans="13:19" x14ac:dyDescent="0.25">
      <c r="M12887" s="8"/>
      <c r="N12887" s="124"/>
      <c r="O12887" s="124"/>
      <c r="P12887" s="124"/>
      <c r="Q12887" s="124"/>
      <c r="R12887" s="124"/>
      <c r="S12887" s="124"/>
    </row>
    <row r="12888" spans="13:19" x14ac:dyDescent="0.25">
      <c r="M12888" s="8"/>
      <c r="N12888" s="124"/>
      <c r="O12888" s="124"/>
      <c r="P12888" s="124"/>
      <c r="Q12888" s="124"/>
      <c r="R12888" s="124"/>
      <c r="S12888" s="124"/>
    </row>
    <row r="12889" spans="13:19" x14ac:dyDescent="0.25">
      <c r="M12889" s="8"/>
      <c r="N12889" s="124"/>
      <c r="O12889" s="124"/>
      <c r="P12889" s="124"/>
      <c r="Q12889" s="124"/>
      <c r="R12889" s="124"/>
      <c r="S12889" s="124"/>
    </row>
    <row r="12890" spans="13:19" x14ac:dyDescent="0.25">
      <c r="M12890" s="8"/>
      <c r="N12890" s="124"/>
      <c r="O12890" s="124"/>
      <c r="P12890" s="124"/>
      <c r="Q12890" s="124"/>
      <c r="R12890" s="124"/>
      <c r="S12890" s="124"/>
    </row>
    <row r="12891" spans="13:19" x14ac:dyDescent="0.25">
      <c r="M12891" s="8"/>
      <c r="N12891" s="124"/>
      <c r="O12891" s="124"/>
      <c r="P12891" s="124"/>
      <c r="Q12891" s="124"/>
      <c r="R12891" s="124"/>
      <c r="S12891" s="124"/>
    </row>
    <row r="12892" spans="13:19" x14ac:dyDescent="0.25">
      <c r="M12892" s="8"/>
      <c r="N12892" s="124"/>
      <c r="O12892" s="124"/>
      <c r="P12892" s="124"/>
      <c r="Q12892" s="124"/>
      <c r="R12892" s="124"/>
      <c r="S12892" s="124"/>
    </row>
    <row r="12893" spans="13:19" x14ac:dyDescent="0.25">
      <c r="M12893" s="8"/>
      <c r="N12893" s="124"/>
      <c r="O12893" s="124"/>
      <c r="P12893" s="124"/>
      <c r="Q12893" s="124"/>
      <c r="R12893" s="124"/>
      <c r="S12893" s="124"/>
    </row>
    <row r="12894" spans="13:19" x14ac:dyDescent="0.25">
      <c r="M12894" s="8"/>
      <c r="N12894" s="124"/>
      <c r="O12894" s="124"/>
      <c r="P12894" s="124"/>
      <c r="Q12894" s="124"/>
      <c r="R12894" s="124"/>
      <c r="S12894" s="124"/>
    </row>
    <row r="12895" spans="13:19" x14ac:dyDescent="0.25">
      <c r="M12895" s="8"/>
      <c r="N12895" s="124"/>
      <c r="O12895" s="124"/>
      <c r="P12895" s="124"/>
      <c r="Q12895" s="124"/>
      <c r="R12895" s="124"/>
      <c r="S12895" s="124"/>
    </row>
    <row r="12896" spans="13:19" x14ac:dyDescent="0.25">
      <c r="M12896" s="8"/>
      <c r="N12896" s="124"/>
      <c r="O12896" s="124"/>
      <c r="P12896" s="124"/>
      <c r="Q12896" s="124"/>
      <c r="R12896" s="124"/>
      <c r="S12896" s="124"/>
    </row>
    <row r="12897" spans="13:19" x14ac:dyDescent="0.25">
      <c r="M12897" s="8"/>
      <c r="N12897" s="124"/>
      <c r="O12897" s="124"/>
      <c r="P12897" s="124"/>
      <c r="Q12897" s="124"/>
      <c r="R12897" s="124"/>
      <c r="S12897" s="124"/>
    </row>
    <row r="12898" spans="13:19" x14ac:dyDescent="0.25">
      <c r="M12898" s="8"/>
      <c r="N12898" s="124"/>
      <c r="O12898" s="124"/>
      <c r="P12898" s="124"/>
      <c r="Q12898" s="124"/>
      <c r="R12898" s="124"/>
      <c r="S12898" s="124"/>
    </row>
    <row r="12899" spans="13:19" x14ac:dyDescent="0.25">
      <c r="M12899" s="8"/>
      <c r="N12899" s="124"/>
      <c r="O12899" s="124"/>
      <c r="P12899" s="124"/>
      <c r="Q12899" s="124"/>
      <c r="R12899" s="124"/>
      <c r="S12899" s="124"/>
    </row>
    <row r="12900" spans="13:19" x14ac:dyDescent="0.25">
      <c r="M12900" s="8"/>
      <c r="N12900" s="124"/>
      <c r="O12900" s="124"/>
      <c r="P12900" s="124"/>
      <c r="Q12900" s="124"/>
      <c r="R12900" s="124"/>
      <c r="S12900" s="124"/>
    </row>
    <row r="12901" spans="13:19" x14ac:dyDescent="0.25">
      <c r="M12901" s="8"/>
      <c r="N12901" s="124"/>
      <c r="O12901" s="124"/>
      <c r="P12901" s="124"/>
      <c r="Q12901" s="124"/>
      <c r="R12901" s="124"/>
      <c r="S12901" s="124"/>
    </row>
    <row r="12902" spans="13:19" x14ac:dyDescent="0.25">
      <c r="M12902" s="8"/>
      <c r="N12902" s="124"/>
      <c r="O12902" s="124"/>
      <c r="P12902" s="124"/>
      <c r="Q12902" s="124"/>
      <c r="R12902" s="124"/>
      <c r="S12902" s="124"/>
    </row>
    <row r="12903" spans="13:19" x14ac:dyDescent="0.25">
      <c r="M12903" s="8"/>
      <c r="N12903" s="124"/>
      <c r="O12903" s="124"/>
      <c r="P12903" s="124"/>
      <c r="Q12903" s="124"/>
      <c r="R12903" s="124"/>
      <c r="S12903" s="124"/>
    </row>
    <row r="12904" spans="13:19" x14ac:dyDescent="0.25">
      <c r="M12904" s="8"/>
      <c r="N12904" s="124"/>
      <c r="O12904" s="124"/>
      <c r="P12904" s="124"/>
      <c r="Q12904" s="124"/>
      <c r="R12904" s="124"/>
      <c r="S12904" s="124"/>
    </row>
    <row r="12905" spans="13:19" x14ac:dyDescent="0.25">
      <c r="M12905" s="8"/>
      <c r="N12905" s="124"/>
      <c r="O12905" s="124"/>
      <c r="P12905" s="124"/>
      <c r="Q12905" s="124"/>
      <c r="R12905" s="124"/>
      <c r="S12905" s="124"/>
    </row>
    <row r="12906" spans="13:19" x14ac:dyDescent="0.25">
      <c r="M12906" s="8"/>
      <c r="N12906" s="124"/>
      <c r="O12906" s="124"/>
      <c r="P12906" s="124"/>
      <c r="Q12906" s="124"/>
      <c r="R12906" s="124"/>
      <c r="S12906" s="124"/>
    </row>
    <row r="12907" spans="13:19" x14ac:dyDescent="0.25">
      <c r="M12907" s="8"/>
      <c r="N12907" s="124"/>
      <c r="O12907" s="124"/>
      <c r="P12907" s="124"/>
      <c r="Q12907" s="124"/>
      <c r="R12907" s="124"/>
      <c r="S12907" s="124"/>
    </row>
    <row r="12908" spans="13:19" x14ac:dyDescent="0.25">
      <c r="M12908" s="8"/>
      <c r="N12908" s="124"/>
      <c r="O12908" s="124"/>
      <c r="P12908" s="124"/>
      <c r="Q12908" s="124"/>
      <c r="R12908" s="124"/>
      <c r="S12908" s="124"/>
    </row>
    <row r="12909" spans="13:19" x14ac:dyDescent="0.25">
      <c r="M12909" s="8"/>
      <c r="N12909" s="124"/>
      <c r="O12909" s="124"/>
      <c r="P12909" s="124"/>
      <c r="Q12909" s="124"/>
      <c r="R12909" s="124"/>
      <c r="S12909" s="124"/>
    </row>
    <row r="12910" spans="13:19" x14ac:dyDescent="0.25">
      <c r="M12910" s="8"/>
      <c r="N12910" s="124"/>
      <c r="O12910" s="124"/>
      <c r="P12910" s="124"/>
      <c r="Q12910" s="124"/>
      <c r="R12910" s="124"/>
      <c r="S12910" s="124"/>
    </row>
    <row r="12911" spans="13:19" x14ac:dyDescent="0.25">
      <c r="M12911" s="8"/>
      <c r="N12911" s="124"/>
      <c r="O12911" s="124"/>
      <c r="P12911" s="124"/>
      <c r="Q12911" s="124"/>
      <c r="R12911" s="124"/>
      <c r="S12911" s="124"/>
    </row>
    <row r="12912" spans="13:19" x14ac:dyDescent="0.25">
      <c r="M12912" s="8"/>
      <c r="N12912" s="124"/>
      <c r="O12912" s="124"/>
      <c r="P12912" s="124"/>
      <c r="Q12912" s="124"/>
      <c r="R12912" s="124"/>
      <c r="S12912" s="124"/>
    </row>
    <row r="12913" spans="13:19" x14ac:dyDescent="0.25">
      <c r="M12913" s="8"/>
      <c r="N12913" s="124"/>
      <c r="O12913" s="124"/>
      <c r="P12913" s="124"/>
      <c r="Q12913" s="124"/>
      <c r="R12913" s="124"/>
      <c r="S12913" s="124"/>
    </row>
    <row r="12914" spans="13:19" x14ac:dyDescent="0.25">
      <c r="M12914" s="8"/>
      <c r="N12914" s="124"/>
      <c r="O12914" s="124"/>
      <c r="P12914" s="124"/>
      <c r="Q12914" s="124"/>
      <c r="R12914" s="124"/>
      <c r="S12914" s="124"/>
    </row>
    <row r="12915" spans="13:19" x14ac:dyDescent="0.25">
      <c r="M12915" s="8"/>
      <c r="N12915" s="124"/>
      <c r="O12915" s="124"/>
      <c r="P12915" s="124"/>
      <c r="Q12915" s="124"/>
      <c r="R12915" s="124"/>
      <c r="S12915" s="124"/>
    </row>
    <row r="12916" spans="13:19" x14ac:dyDescent="0.25">
      <c r="M12916" s="8"/>
      <c r="N12916" s="124"/>
      <c r="O12916" s="124"/>
      <c r="P12916" s="124"/>
      <c r="Q12916" s="124"/>
      <c r="R12916" s="124"/>
      <c r="S12916" s="124"/>
    </row>
    <row r="12917" spans="13:19" x14ac:dyDescent="0.25">
      <c r="M12917" s="8"/>
      <c r="N12917" s="124"/>
      <c r="O12917" s="124"/>
      <c r="P12917" s="124"/>
      <c r="Q12917" s="124"/>
      <c r="R12917" s="124"/>
      <c r="S12917" s="124"/>
    </row>
    <row r="12918" spans="13:19" x14ac:dyDescent="0.25">
      <c r="M12918" s="8"/>
      <c r="N12918" s="124"/>
      <c r="O12918" s="124"/>
      <c r="P12918" s="124"/>
      <c r="Q12918" s="124"/>
      <c r="R12918" s="124"/>
      <c r="S12918" s="124"/>
    </row>
    <row r="12919" spans="13:19" x14ac:dyDescent="0.25">
      <c r="M12919" s="8"/>
      <c r="N12919" s="124"/>
      <c r="O12919" s="124"/>
      <c r="P12919" s="124"/>
      <c r="Q12919" s="124"/>
      <c r="R12919" s="124"/>
      <c r="S12919" s="124"/>
    </row>
    <row r="12920" spans="13:19" x14ac:dyDescent="0.25">
      <c r="M12920" s="8"/>
      <c r="N12920" s="124"/>
      <c r="O12920" s="124"/>
      <c r="P12920" s="124"/>
      <c r="Q12920" s="124"/>
      <c r="R12920" s="124"/>
      <c r="S12920" s="124"/>
    </row>
    <row r="12921" spans="13:19" x14ac:dyDescent="0.25">
      <c r="M12921" s="8"/>
      <c r="N12921" s="124"/>
      <c r="O12921" s="124"/>
      <c r="P12921" s="124"/>
      <c r="Q12921" s="124"/>
      <c r="R12921" s="124"/>
      <c r="S12921" s="124"/>
    </row>
    <row r="12922" spans="13:19" x14ac:dyDescent="0.25">
      <c r="M12922" s="8"/>
      <c r="N12922" s="124"/>
      <c r="O12922" s="124"/>
      <c r="P12922" s="124"/>
      <c r="Q12922" s="124"/>
      <c r="R12922" s="124"/>
      <c r="S12922" s="124"/>
    </row>
    <row r="12923" spans="13:19" x14ac:dyDescent="0.25">
      <c r="M12923" s="8"/>
      <c r="N12923" s="124"/>
      <c r="O12923" s="124"/>
      <c r="P12923" s="124"/>
      <c r="Q12923" s="124"/>
      <c r="R12923" s="124"/>
      <c r="S12923" s="124"/>
    </row>
    <row r="12924" spans="13:19" x14ac:dyDescent="0.25">
      <c r="M12924" s="8"/>
      <c r="N12924" s="124"/>
      <c r="O12924" s="124"/>
      <c r="P12924" s="124"/>
      <c r="Q12924" s="124"/>
      <c r="R12924" s="124"/>
      <c r="S12924" s="124"/>
    </row>
    <row r="12925" spans="13:19" x14ac:dyDescent="0.25">
      <c r="M12925" s="8"/>
      <c r="N12925" s="124"/>
      <c r="O12925" s="124"/>
      <c r="P12925" s="124"/>
      <c r="Q12925" s="124"/>
      <c r="R12925" s="124"/>
      <c r="S12925" s="124"/>
    </row>
    <row r="12926" spans="13:19" x14ac:dyDescent="0.25">
      <c r="M12926" s="8"/>
      <c r="N12926" s="124"/>
      <c r="O12926" s="124"/>
      <c r="P12926" s="124"/>
      <c r="Q12926" s="124"/>
      <c r="R12926" s="124"/>
      <c r="S12926" s="124"/>
    </row>
    <row r="12927" spans="13:19" x14ac:dyDescent="0.25">
      <c r="M12927" s="8"/>
      <c r="N12927" s="124"/>
      <c r="O12927" s="124"/>
      <c r="P12927" s="124"/>
      <c r="Q12927" s="124"/>
      <c r="R12927" s="124"/>
      <c r="S12927" s="124"/>
    </row>
    <row r="12928" spans="13:19" x14ac:dyDescent="0.25">
      <c r="M12928" s="8"/>
      <c r="N12928" s="124"/>
      <c r="O12928" s="124"/>
      <c r="P12928" s="124"/>
      <c r="Q12928" s="124"/>
      <c r="R12928" s="124"/>
      <c r="S12928" s="124"/>
    </row>
    <row r="12929" spans="13:19" x14ac:dyDescent="0.25">
      <c r="M12929" s="8"/>
      <c r="N12929" s="124"/>
      <c r="O12929" s="124"/>
      <c r="P12929" s="124"/>
      <c r="Q12929" s="124"/>
      <c r="R12929" s="124"/>
      <c r="S12929" s="124"/>
    </row>
    <row r="12930" spans="13:19" x14ac:dyDescent="0.25">
      <c r="M12930" s="8"/>
      <c r="N12930" s="124"/>
      <c r="O12930" s="124"/>
      <c r="P12930" s="124"/>
      <c r="Q12930" s="124"/>
      <c r="R12930" s="124"/>
      <c r="S12930" s="124"/>
    </row>
    <row r="12931" spans="13:19" x14ac:dyDescent="0.25">
      <c r="M12931" s="8"/>
      <c r="N12931" s="124"/>
      <c r="O12931" s="124"/>
      <c r="P12931" s="124"/>
      <c r="Q12931" s="124"/>
      <c r="R12931" s="124"/>
      <c r="S12931" s="124"/>
    </row>
    <row r="12932" spans="13:19" x14ac:dyDescent="0.25">
      <c r="M12932" s="8"/>
      <c r="N12932" s="124"/>
      <c r="O12932" s="124"/>
      <c r="P12932" s="124"/>
      <c r="Q12932" s="124"/>
      <c r="R12932" s="124"/>
      <c r="S12932" s="124"/>
    </row>
    <row r="12933" spans="13:19" x14ac:dyDescent="0.25">
      <c r="M12933" s="8"/>
      <c r="N12933" s="124"/>
      <c r="O12933" s="124"/>
      <c r="P12933" s="124"/>
      <c r="Q12933" s="124"/>
      <c r="R12933" s="124"/>
      <c r="S12933" s="124"/>
    </row>
    <row r="12934" spans="13:19" x14ac:dyDescent="0.25">
      <c r="M12934" s="8"/>
      <c r="N12934" s="124"/>
      <c r="O12934" s="124"/>
      <c r="P12934" s="124"/>
      <c r="Q12934" s="124"/>
      <c r="R12934" s="124"/>
      <c r="S12934" s="124"/>
    </row>
    <row r="12935" spans="13:19" x14ac:dyDescent="0.25">
      <c r="M12935" s="8"/>
      <c r="N12935" s="124"/>
      <c r="O12935" s="124"/>
      <c r="P12935" s="124"/>
      <c r="Q12935" s="124"/>
      <c r="R12935" s="124"/>
      <c r="S12935" s="124"/>
    </row>
    <row r="12936" spans="13:19" x14ac:dyDescent="0.25">
      <c r="M12936" s="8"/>
      <c r="N12936" s="124"/>
      <c r="O12936" s="124"/>
      <c r="P12936" s="124"/>
      <c r="Q12936" s="124"/>
      <c r="R12936" s="124"/>
      <c r="S12936" s="124"/>
    </row>
    <row r="12937" spans="13:19" x14ac:dyDescent="0.25">
      <c r="M12937" s="8"/>
      <c r="N12937" s="124"/>
      <c r="O12937" s="124"/>
      <c r="P12937" s="124"/>
      <c r="Q12937" s="124"/>
      <c r="R12937" s="124"/>
      <c r="S12937" s="124"/>
    </row>
    <row r="12938" spans="13:19" x14ac:dyDescent="0.25">
      <c r="M12938" s="8"/>
      <c r="N12938" s="124"/>
      <c r="O12938" s="124"/>
      <c r="P12938" s="124"/>
      <c r="Q12938" s="124"/>
      <c r="R12938" s="124"/>
      <c r="S12938" s="124"/>
    </row>
    <row r="12939" spans="13:19" x14ac:dyDescent="0.25">
      <c r="M12939" s="8"/>
      <c r="N12939" s="124"/>
      <c r="O12939" s="124"/>
      <c r="P12939" s="124"/>
      <c r="Q12939" s="124"/>
      <c r="R12939" s="124"/>
      <c r="S12939" s="124"/>
    </row>
    <row r="12940" spans="13:19" x14ac:dyDescent="0.25">
      <c r="M12940" s="8"/>
      <c r="N12940" s="124"/>
      <c r="O12940" s="124"/>
      <c r="P12940" s="124"/>
      <c r="Q12940" s="124"/>
      <c r="R12940" s="124"/>
      <c r="S12940" s="124"/>
    </row>
    <row r="12941" spans="13:19" x14ac:dyDescent="0.25">
      <c r="M12941" s="8"/>
      <c r="N12941" s="124"/>
      <c r="O12941" s="124"/>
      <c r="P12941" s="124"/>
      <c r="Q12941" s="124"/>
      <c r="R12941" s="124"/>
      <c r="S12941" s="124"/>
    </row>
    <row r="12942" spans="13:19" x14ac:dyDescent="0.25">
      <c r="M12942" s="8"/>
      <c r="N12942" s="124"/>
      <c r="O12942" s="124"/>
      <c r="P12942" s="124"/>
      <c r="Q12942" s="124"/>
      <c r="R12942" s="124"/>
      <c r="S12942" s="124"/>
    </row>
    <row r="12943" spans="13:19" x14ac:dyDescent="0.25">
      <c r="M12943" s="8"/>
      <c r="N12943" s="124"/>
      <c r="O12943" s="124"/>
      <c r="P12943" s="124"/>
      <c r="Q12943" s="124"/>
      <c r="R12943" s="124"/>
      <c r="S12943" s="124"/>
    </row>
    <row r="12944" spans="13:19" x14ac:dyDescent="0.25">
      <c r="M12944" s="8"/>
      <c r="N12944" s="124"/>
      <c r="O12944" s="124"/>
      <c r="P12944" s="124"/>
      <c r="Q12944" s="124"/>
      <c r="R12944" s="124"/>
      <c r="S12944" s="124"/>
    </row>
    <row r="12945" spans="13:19" x14ac:dyDescent="0.25">
      <c r="M12945" s="8"/>
      <c r="N12945" s="124"/>
      <c r="O12945" s="124"/>
      <c r="P12945" s="124"/>
      <c r="Q12945" s="124"/>
      <c r="R12945" s="124"/>
      <c r="S12945" s="124"/>
    </row>
    <row r="12946" spans="13:19" x14ac:dyDescent="0.25">
      <c r="M12946" s="8"/>
      <c r="N12946" s="124"/>
      <c r="O12946" s="124"/>
      <c r="P12946" s="124"/>
      <c r="Q12946" s="124"/>
      <c r="R12946" s="124"/>
      <c r="S12946" s="124"/>
    </row>
    <row r="12947" spans="13:19" x14ac:dyDescent="0.25">
      <c r="M12947" s="8"/>
      <c r="N12947" s="124"/>
      <c r="O12947" s="124"/>
      <c r="P12947" s="124"/>
      <c r="Q12947" s="124"/>
      <c r="R12947" s="124"/>
      <c r="S12947" s="124"/>
    </row>
    <row r="12948" spans="13:19" x14ac:dyDescent="0.25">
      <c r="M12948" s="8"/>
      <c r="N12948" s="124"/>
      <c r="O12948" s="124"/>
      <c r="P12948" s="124"/>
      <c r="Q12948" s="124"/>
      <c r="R12948" s="124"/>
      <c r="S12948" s="124"/>
    </row>
    <row r="12949" spans="13:19" x14ac:dyDescent="0.25">
      <c r="M12949" s="8"/>
      <c r="N12949" s="124"/>
      <c r="O12949" s="124"/>
      <c r="P12949" s="124"/>
      <c r="Q12949" s="124"/>
      <c r="R12949" s="124"/>
      <c r="S12949" s="124"/>
    </row>
    <row r="12950" spans="13:19" x14ac:dyDescent="0.25">
      <c r="M12950" s="8"/>
      <c r="N12950" s="124"/>
      <c r="O12950" s="124"/>
      <c r="P12950" s="124"/>
      <c r="Q12950" s="124"/>
      <c r="R12950" s="124"/>
      <c r="S12950" s="124"/>
    </row>
    <row r="12951" spans="13:19" x14ac:dyDescent="0.25">
      <c r="M12951" s="8"/>
      <c r="N12951" s="124"/>
      <c r="O12951" s="124"/>
      <c r="P12951" s="124"/>
      <c r="Q12951" s="124"/>
      <c r="R12951" s="124"/>
      <c r="S12951" s="124"/>
    </row>
    <row r="12952" spans="13:19" x14ac:dyDescent="0.25">
      <c r="M12952" s="8"/>
      <c r="N12952" s="124"/>
      <c r="O12952" s="124"/>
      <c r="P12952" s="124"/>
      <c r="Q12952" s="124"/>
      <c r="R12952" s="124"/>
      <c r="S12952" s="124"/>
    </row>
    <row r="12953" spans="13:19" x14ac:dyDescent="0.25">
      <c r="M12953" s="8"/>
      <c r="N12953" s="124"/>
      <c r="O12953" s="124"/>
      <c r="P12953" s="124"/>
      <c r="Q12953" s="124"/>
      <c r="R12953" s="124"/>
      <c r="S12953" s="124"/>
    </row>
    <row r="12954" spans="13:19" x14ac:dyDescent="0.25">
      <c r="M12954" s="8"/>
      <c r="N12954" s="124"/>
      <c r="O12954" s="124"/>
      <c r="P12954" s="124"/>
      <c r="Q12954" s="124"/>
      <c r="R12954" s="124"/>
      <c r="S12954" s="124"/>
    </row>
    <row r="12955" spans="13:19" x14ac:dyDescent="0.25">
      <c r="M12955" s="8"/>
      <c r="N12955" s="124"/>
      <c r="O12955" s="124"/>
      <c r="P12955" s="124"/>
      <c r="Q12955" s="124"/>
      <c r="R12955" s="124"/>
      <c r="S12955" s="124"/>
    </row>
    <row r="12956" spans="13:19" x14ac:dyDescent="0.25">
      <c r="M12956" s="8"/>
      <c r="N12956" s="124"/>
      <c r="O12956" s="124"/>
      <c r="P12956" s="124"/>
      <c r="Q12956" s="124"/>
      <c r="R12956" s="124"/>
      <c r="S12956" s="124"/>
    </row>
    <row r="12957" spans="13:19" x14ac:dyDescent="0.25">
      <c r="M12957" s="8"/>
      <c r="N12957" s="124"/>
      <c r="O12957" s="124"/>
      <c r="P12957" s="124"/>
      <c r="Q12957" s="124"/>
      <c r="R12957" s="124"/>
      <c r="S12957" s="124"/>
    </row>
    <row r="12958" spans="13:19" x14ac:dyDescent="0.25">
      <c r="M12958" s="8"/>
      <c r="N12958" s="124"/>
      <c r="O12958" s="124"/>
      <c r="P12958" s="124"/>
      <c r="Q12958" s="124"/>
      <c r="R12958" s="124"/>
      <c r="S12958" s="124"/>
    </row>
    <row r="12959" spans="13:19" x14ac:dyDescent="0.25">
      <c r="M12959" s="8"/>
      <c r="N12959" s="124"/>
      <c r="O12959" s="124"/>
      <c r="P12959" s="124"/>
      <c r="Q12959" s="124"/>
      <c r="R12959" s="124"/>
      <c r="S12959" s="124"/>
    </row>
    <row r="12960" spans="13:19" x14ac:dyDescent="0.25">
      <c r="M12960" s="8"/>
      <c r="N12960" s="124"/>
      <c r="O12960" s="124"/>
      <c r="P12960" s="124"/>
      <c r="Q12960" s="124"/>
      <c r="R12960" s="124"/>
      <c r="S12960" s="124"/>
    </row>
    <row r="12961" spans="13:19" x14ac:dyDescent="0.25">
      <c r="M12961" s="8"/>
      <c r="N12961" s="124"/>
      <c r="O12961" s="124"/>
      <c r="P12961" s="124"/>
      <c r="Q12961" s="124"/>
      <c r="R12961" s="124"/>
      <c r="S12961" s="124"/>
    </row>
    <row r="12962" spans="13:19" x14ac:dyDescent="0.25">
      <c r="M12962" s="8"/>
      <c r="N12962" s="124"/>
      <c r="O12962" s="124"/>
      <c r="P12962" s="124"/>
      <c r="Q12962" s="124"/>
      <c r="R12962" s="124"/>
      <c r="S12962" s="124"/>
    </row>
    <row r="12963" spans="13:19" x14ac:dyDescent="0.25">
      <c r="M12963" s="8"/>
      <c r="N12963" s="124"/>
      <c r="O12963" s="124"/>
      <c r="P12963" s="124"/>
      <c r="Q12963" s="124"/>
      <c r="R12963" s="124"/>
      <c r="S12963" s="124"/>
    </row>
    <row r="12964" spans="13:19" x14ac:dyDescent="0.25">
      <c r="M12964" s="8"/>
      <c r="N12964" s="124"/>
      <c r="O12964" s="124"/>
      <c r="P12964" s="124"/>
      <c r="Q12964" s="124"/>
      <c r="R12964" s="124"/>
      <c r="S12964" s="124"/>
    </row>
    <row r="12965" spans="13:19" x14ac:dyDescent="0.25">
      <c r="M12965" s="8"/>
      <c r="N12965" s="124"/>
      <c r="O12965" s="124"/>
      <c r="P12965" s="124"/>
      <c r="Q12965" s="124"/>
      <c r="R12965" s="124"/>
      <c r="S12965" s="124"/>
    </row>
    <row r="12966" spans="13:19" x14ac:dyDescent="0.25">
      <c r="M12966" s="8"/>
      <c r="N12966" s="124"/>
      <c r="O12966" s="124"/>
      <c r="P12966" s="124"/>
      <c r="Q12966" s="124"/>
      <c r="R12966" s="124"/>
      <c r="S12966" s="124"/>
    </row>
    <row r="12967" spans="13:19" x14ac:dyDescent="0.25">
      <c r="M12967" s="8"/>
      <c r="N12967" s="124"/>
      <c r="O12967" s="124"/>
      <c r="P12967" s="124"/>
      <c r="Q12967" s="124"/>
      <c r="R12967" s="124"/>
      <c r="S12967" s="124"/>
    </row>
    <row r="12968" spans="13:19" x14ac:dyDescent="0.25">
      <c r="M12968" s="8"/>
      <c r="N12968" s="124"/>
      <c r="O12968" s="124"/>
      <c r="P12968" s="124"/>
      <c r="Q12968" s="124"/>
      <c r="R12968" s="124"/>
      <c r="S12968" s="124"/>
    </row>
    <row r="12969" spans="13:19" x14ac:dyDescent="0.25">
      <c r="M12969" s="8"/>
      <c r="N12969" s="124"/>
      <c r="O12969" s="124"/>
      <c r="P12969" s="124"/>
      <c r="Q12969" s="124"/>
      <c r="R12969" s="124"/>
      <c r="S12969" s="124"/>
    </row>
    <row r="12970" spans="13:19" x14ac:dyDescent="0.25">
      <c r="M12970" s="8"/>
      <c r="N12970" s="124"/>
      <c r="O12970" s="124"/>
      <c r="P12970" s="124"/>
      <c r="Q12970" s="124"/>
      <c r="R12970" s="124"/>
      <c r="S12970" s="124"/>
    </row>
    <row r="12971" spans="13:19" x14ac:dyDescent="0.25">
      <c r="M12971" s="8"/>
      <c r="N12971" s="124"/>
      <c r="O12971" s="124"/>
      <c r="P12971" s="124"/>
      <c r="Q12971" s="124"/>
      <c r="R12971" s="124"/>
      <c r="S12971" s="124"/>
    </row>
    <row r="12972" spans="13:19" x14ac:dyDescent="0.25">
      <c r="M12972" s="8"/>
      <c r="N12972" s="124"/>
      <c r="O12972" s="124"/>
      <c r="P12972" s="124"/>
      <c r="Q12972" s="124"/>
      <c r="R12972" s="124"/>
      <c r="S12972" s="124"/>
    </row>
    <row r="12973" spans="13:19" x14ac:dyDescent="0.25">
      <c r="M12973" s="8"/>
      <c r="N12973" s="124"/>
      <c r="O12973" s="124"/>
      <c r="P12973" s="124"/>
      <c r="Q12973" s="124"/>
      <c r="R12973" s="124"/>
      <c r="S12973" s="124"/>
    </row>
    <row r="12974" spans="13:19" x14ac:dyDescent="0.25">
      <c r="M12974" s="8"/>
      <c r="N12974" s="124"/>
      <c r="O12974" s="124"/>
      <c r="P12974" s="124"/>
      <c r="Q12974" s="124"/>
      <c r="R12974" s="124"/>
      <c r="S12974" s="124"/>
    </row>
    <row r="12975" spans="13:19" x14ac:dyDescent="0.25">
      <c r="M12975" s="8"/>
      <c r="N12975" s="124"/>
      <c r="O12975" s="124"/>
      <c r="P12975" s="124"/>
      <c r="Q12975" s="124"/>
      <c r="R12975" s="124"/>
      <c r="S12975" s="124"/>
    </row>
    <row r="12976" spans="13:19" x14ac:dyDescent="0.25">
      <c r="M12976" s="8"/>
      <c r="N12976" s="124"/>
      <c r="O12976" s="124"/>
      <c r="P12976" s="124"/>
      <c r="Q12976" s="124"/>
      <c r="R12976" s="124"/>
      <c r="S12976" s="124"/>
    </row>
    <row r="12977" spans="13:19" x14ac:dyDescent="0.25">
      <c r="M12977" s="8"/>
      <c r="N12977" s="124"/>
      <c r="O12977" s="124"/>
      <c r="P12977" s="124"/>
      <c r="Q12977" s="124"/>
      <c r="R12977" s="124"/>
      <c r="S12977" s="124"/>
    </row>
    <row r="12978" spans="13:19" x14ac:dyDescent="0.25">
      <c r="M12978" s="8"/>
      <c r="N12978" s="124"/>
      <c r="O12978" s="124"/>
      <c r="P12978" s="124"/>
      <c r="Q12978" s="124"/>
      <c r="R12978" s="124"/>
      <c r="S12978" s="124"/>
    </row>
    <row r="12979" spans="13:19" x14ac:dyDescent="0.25">
      <c r="M12979" s="8"/>
      <c r="N12979" s="124"/>
      <c r="O12979" s="124"/>
      <c r="P12979" s="124"/>
      <c r="Q12979" s="124"/>
      <c r="R12979" s="124"/>
      <c r="S12979" s="124"/>
    </row>
    <row r="12980" spans="13:19" x14ac:dyDescent="0.25">
      <c r="M12980" s="8"/>
      <c r="N12980" s="124"/>
      <c r="O12980" s="124"/>
      <c r="P12980" s="124"/>
      <c r="Q12980" s="124"/>
      <c r="R12980" s="124"/>
      <c r="S12980" s="124"/>
    </row>
    <row r="12981" spans="13:19" x14ac:dyDescent="0.25">
      <c r="M12981" s="8"/>
      <c r="N12981" s="124"/>
      <c r="O12981" s="124"/>
      <c r="P12981" s="124"/>
      <c r="Q12981" s="124"/>
      <c r="R12981" s="124"/>
      <c r="S12981" s="124"/>
    </row>
    <row r="12982" spans="13:19" x14ac:dyDescent="0.25">
      <c r="M12982" s="8"/>
      <c r="N12982" s="124"/>
      <c r="O12982" s="124"/>
      <c r="P12982" s="124"/>
      <c r="Q12982" s="124"/>
      <c r="R12982" s="124"/>
      <c r="S12982" s="124"/>
    </row>
    <row r="12983" spans="13:19" x14ac:dyDescent="0.25">
      <c r="M12983" s="8"/>
      <c r="N12983" s="124"/>
      <c r="O12983" s="124"/>
      <c r="P12983" s="124"/>
      <c r="Q12983" s="124"/>
      <c r="R12983" s="124"/>
      <c r="S12983" s="124"/>
    </row>
    <row r="12984" spans="13:19" x14ac:dyDescent="0.25">
      <c r="M12984" s="8"/>
      <c r="N12984" s="124"/>
      <c r="O12984" s="124"/>
      <c r="P12984" s="124"/>
      <c r="Q12984" s="124"/>
      <c r="R12984" s="124"/>
      <c r="S12984" s="124"/>
    </row>
    <row r="12985" spans="13:19" x14ac:dyDescent="0.25">
      <c r="M12985" s="8"/>
      <c r="N12985" s="124"/>
      <c r="O12985" s="124"/>
      <c r="P12985" s="124"/>
      <c r="Q12985" s="124"/>
      <c r="R12985" s="124"/>
      <c r="S12985" s="124"/>
    </row>
    <row r="12986" spans="13:19" x14ac:dyDescent="0.25">
      <c r="M12986" s="8"/>
      <c r="N12986" s="124"/>
      <c r="O12986" s="124"/>
      <c r="P12986" s="124"/>
      <c r="Q12986" s="124"/>
      <c r="R12986" s="124"/>
      <c r="S12986" s="124"/>
    </row>
    <row r="12987" spans="13:19" x14ac:dyDescent="0.25">
      <c r="M12987" s="8"/>
      <c r="N12987" s="124"/>
      <c r="O12987" s="124"/>
      <c r="P12987" s="124"/>
      <c r="Q12987" s="124"/>
      <c r="R12987" s="124"/>
      <c r="S12987" s="124"/>
    </row>
    <row r="12988" spans="13:19" x14ac:dyDescent="0.25">
      <c r="M12988" s="8"/>
      <c r="N12988" s="124"/>
      <c r="O12988" s="124"/>
      <c r="P12988" s="124"/>
      <c r="Q12988" s="124"/>
      <c r="R12988" s="124"/>
      <c r="S12988" s="124"/>
    </row>
    <row r="12989" spans="13:19" x14ac:dyDescent="0.25">
      <c r="M12989" s="8"/>
      <c r="N12989" s="124"/>
      <c r="O12989" s="124"/>
      <c r="P12989" s="124"/>
      <c r="Q12989" s="124"/>
      <c r="R12989" s="124"/>
      <c r="S12989" s="124"/>
    </row>
    <row r="12990" spans="13:19" x14ac:dyDescent="0.25">
      <c r="M12990" s="8"/>
      <c r="N12990" s="124"/>
      <c r="O12990" s="124"/>
      <c r="P12990" s="124"/>
      <c r="Q12990" s="124"/>
      <c r="R12990" s="124"/>
      <c r="S12990" s="124"/>
    </row>
    <row r="12991" spans="13:19" x14ac:dyDescent="0.25">
      <c r="M12991" s="8"/>
      <c r="N12991" s="124"/>
      <c r="O12991" s="124"/>
      <c r="P12991" s="124"/>
      <c r="Q12991" s="124"/>
      <c r="R12991" s="124"/>
      <c r="S12991" s="124"/>
    </row>
    <row r="12992" spans="13:19" x14ac:dyDescent="0.25">
      <c r="M12992" s="8"/>
      <c r="N12992" s="124"/>
      <c r="O12992" s="124"/>
      <c r="P12992" s="124"/>
      <c r="Q12992" s="124"/>
      <c r="R12992" s="124"/>
      <c r="S12992" s="124"/>
    </row>
    <row r="12993" spans="13:19" x14ac:dyDescent="0.25">
      <c r="M12993" s="8"/>
      <c r="N12993" s="124"/>
      <c r="O12993" s="124"/>
      <c r="P12993" s="124"/>
      <c r="Q12993" s="124"/>
      <c r="R12993" s="124"/>
      <c r="S12993" s="124"/>
    </row>
    <row r="12994" spans="13:19" x14ac:dyDescent="0.25">
      <c r="M12994" s="8"/>
      <c r="N12994" s="124"/>
      <c r="O12994" s="124"/>
      <c r="P12994" s="124"/>
      <c r="Q12994" s="124"/>
      <c r="R12994" s="124"/>
      <c r="S12994" s="124"/>
    </row>
    <row r="12995" spans="13:19" x14ac:dyDescent="0.25">
      <c r="M12995" s="8"/>
      <c r="N12995" s="124"/>
      <c r="O12995" s="124"/>
      <c r="P12995" s="124"/>
      <c r="Q12995" s="124"/>
      <c r="R12995" s="124"/>
      <c r="S12995" s="124"/>
    </row>
    <row r="12996" spans="13:19" x14ac:dyDescent="0.25">
      <c r="M12996" s="8"/>
      <c r="N12996" s="124"/>
      <c r="O12996" s="124"/>
      <c r="P12996" s="124"/>
      <c r="Q12996" s="124"/>
      <c r="R12996" s="124"/>
      <c r="S12996" s="124"/>
    </row>
    <row r="12997" spans="13:19" x14ac:dyDescent="0.25">
      <c r="M12997" s="8"/>
      <c r="N12997" s="124"/>
      <c r="O12997" s="124"/>
      <c r="P12997" s="124"/>
      <c r="Q12997" s="124"/>
      <c r="R12997" s="124"/>
      <c r="S12997" s="124"/>
    </row>
    <row r="12998" spans="13:19" x14ac:dyDescent="0.25">
      <c r="M12998" s="8"/>
      <c r="N12998" s="124"/>
      <c r="O12998" s="124"/>
      <c r="P12998" s="124"/>
      <c r="Q12998" s="124"/>
      <c r="R12998" s="124"/>
      <c r="S12998" s="124"/>
    </row>
    <row r="12999" spans="13:19" x14ac:dyDescent="0.25">
      <c r="M12999" s="8"/>
      <c r="N12999" s="124"/>
      <c r="O12999" s="124"/>
      <c r="P12999" s="124"/>
      <c r="Q12999" s="124"/>
      <c r="R12999" s="124"/>
      <c r="S12999" s="124"/>
    </row>
    <row r="13000" spans="13:19" x14ac:dyDescent="0.25">
      <c r="M13000" s="8"/>
      <c r="N13000" s="124"/>
      <c r="O13000" s="124"/>
      <c r="P13000" s="124"/>
      <c r="Q13000" s="124"/>
      <c r="R13000" s="124"/>
      <c r="S13000" s="124"/>
    </row>
    <row r="13001" spans="13:19" x14ac:dyDescent="0.25">
      <c r="M13001" s="8"/>
      <c r="N13001" s="124"/>
      <c r="O13001" s="124"/>
      <c r="P13001" s="124"/>
      <c r="Q13001" s="124"/>
      <c r="R13001" s="124"/>
      <c r="S13001" s="124"/>
    </row>
    <row r="13002" spans="13:19" x14ac:dyDescent="0.25">
      <c r="M13002" s="8"/>
      <c r="N13002" s="124"/>
      <c r="O13002" s="124"/>
      <c r="P13002" s="124"/>
      <c r="Q13002" s="124"/>
      <c r="R13002" s="124"/>
      <c r="S13002" s="124"/>
    </row>
    <row r="13003" spans="13:19" x14ac:dyDescent="0.25">
      <c r="M13003" s="8"/>
      <c r="N13003" s="124"/>
      <c r="O13003" s="124"/>
      <c r="P13003" s="124"/>
      <c r="Q13003" s="124"/>
      <c r="R13003" s="124"/>
      <c r="S13003" s="124"/>
    </row>
    <row r="13004" spans="13:19" x14ac:dyDescent="0.25">
      <c r="M13004" s="8"/>
      <c r="N13004" s="124"/>
      <c r="O13004" s="124"/>
      <c r="P13004" s="124"/>
      <c r="Q13004" s="124"/>
      <c r="R13004" s="124"/>
      <c r="S13004" s="124"/>
    </row>
    <row r="13005" spans="13:19" x14ac:dyDescent="0.25">
      <c r="M13005" s="8"/>
      <c r="N13005" s="124"/>
      <c r="O13005" s="124"/>
      <c r="P13005" s="124"/>
      <c r="Q13005" s="124"/>
      <c r="R13005" s="124"/>
      <c r="S13005" s="124"/>
    </row>
    <row r="13006" spans="13:19" x14ac:dyDescent="0.25">
      <c r="M13006" s="8"/>
      <c r="N13006" s="124"/>
      <c r="O13006" s="124"/>
      <c r="P13006" s="124"/>
      <c r="Q13006" s="124"/>
      <c r="R13006" s="124"/>
      <c r="S13006" s="124"/>
    </row>
    <row r="13007" spans="13:19" x14ac:dyDescent="0.25">
      <c r="M13007" s="8"/>
      <c r="N13007" s="124"/>
      <c r="O13007" s="124"/>
      <c r="P13007" s="124"/>
      <c r="Q13007" s="124"/>
      <c r="R13007" s="124"/>
      <c r="S13007" s="124"/>
    </row>
    <row r="13008" spans="13:19" x14ac:dyDescent="0.25">
      <c r="M13008" s="8"/>
      <c r="N13008" s="124"/>
      <c r="O13008" s="124"/>
      <c r="P13008" s="124"/>
      <c r="Q13008" s="124"/>
      <c r="R13008" s="124"/>
      <c r="S13008" s="124"/>
    </row>
    <row r="13009" spans="13:19" x14ac:dyDescent="0.25">
      <c r="M13009" s="8"/>
      <c r="N13009" s="124"/>
      <c r="O13009" s="124"/>
      <c r="P13009" s="124"/>
      <c r="Q13009" s="124"/>
      <c r="R13009" s="124"/>
      <c r="S13009" s="124"/>
    </row>
    <row r="13010" spans="13:19" x14ac:dyDescent="0.25">
      <c r="M13010" s="8"/>
      <c r="N13010" s="124"/>
      <c r="O13010" s="124"/>
      <c r="P13010" s="124"/>
      <c r="Q13010" s="124"/>
      <c r="R13010" s="124"/>
      <c r="S13010" s="124"/>
    </row>
    <row r="13011" spans="13:19" x14ac:dyDescent="0.25">
      <c r="M13011" s="8"/>
      <c r="N13011" s="124"/>
      <c r="O13011" s="124"/>
      <c r="P13011" s="124"/>
      <c r="Q13011" s="124"/>
      <c r="R13011" s="124"/>
      <c r="S13011" s="124"/>
    </row>
    <row r="13012" spans="13:19" x14ac:dyDescent="0.25">
      <c r="M13012" s="8"/>
      <c r="N13012" s="124"/>
      <c r="O13012" s="124"/>
      <c r="P13012" s="124"/>
      <c r="Q13012" s="124"/>
      <c r="R13012" s="124"/>
      <c r="S13012" s="124"/>
    </row>
    <row r="13013" spans="13:19" x14ac:dyDescent="0.25">
      <c r="M13013" s="8"/>
      <c r="N13013" s="124"/>
      <c r="O13013" s="124"/>
      <c r="P13013" s="124"/>
      <c r="Q13013" s="124"/>
      <c r="R13013" s="124"/>
      <c r="S13013" s="124"/>
    </row>
    <row r="13014" spans="13:19" x14ac:dyDescent="0.25">
      <c r="M13014" s="8"/>
      <c r="N13014" s="124"/>
      <c r="O13014" s="124"/>
      <c r="P13014" s="124"/>
      <c r="Q13014" s="124"/>
      <c r="R13014" s="124"/>
      <c r="S13014" s="124"/>
    </row>
    <row r="13015" spans="13:19" x14ac:dyDescent="0.25">
      <c r="M13015" s="8"/>
      <c r="N13015" s="124"/>
      <c r="O13015" s="124"/>
      <c r="P13015" s="124"/>
      <c r="Q13015" s="124"/>
      <c r="R13015" s="124"/>
      <c r="S13015" s="124"/>
    </row>
    <row r="13016" spans="13:19" x14ac:dyDescent="0.25">
      <c r="M13016" s="8"/>
      <c r="N13016" s="124"/>
      <c r="O13016" s="124"/>
      <c r="P13016" s="124"/>
      <c r="Q13016" s="124"/>
      <c r="R13016" s="124"/>
      <c r="S13016" s="124"/>
    </row>
    <row r="13017" spans="13:19" x14ac:dyDescent="0.25">
      <c r="M13017" s="8"/>
      <c r="N13017" s="124"/>
      <c r="O13017" s="124"/>
      <c r="P13017" s="124"/>
      <c r="Q13017" s="124"/>
      <c r="R13017" s="124"/>
      <c r="S13017" s="124"/>
    </row>
    <row r="13018" spans="13:19" x14ac:dyDescent="0.25">
      <c r="M13018" s="8"/>
      <c r="N13018" s="124"/>
      <c r="O13018" s="124"/>
      <c r="P13018" s="124"/>
      <c r="Q13018" s="124"/>
      <c r="R13018" s="124"/>
      <c r="S13018" s="124"/>
    </row>
    <row r="13019" spans="13:19" x14ac:dyDescent="0.25">
      <c r="M13019" s="8"/>
      <c r="N13019" s="124"/>
      <c r="O13019" s="124"/>
      <c r="P13019" s="124"/>
      <c r="Q13019" s="124"/>
      <c r="R13019" s="124"/>
      <c r="S13019" s="124"/>
    </row>
    <row r="13020" spans="13:19" x14ac:dyDescent="0.25">
      <c r="M13020" s="8"/>
      <c r="N13020" s="124"/>
      <c r="O13020" s="124"/>
      <c r="P13020" s="124"/>
      <c r="Q13020" s="124"/>
      <c r="R13020" s="124"/>
      <c r="S13020" s="124"/>
    </row>
    <row r="13021" spans="13:19" x14ac:dyDescent="0.25">
      <c r="M13021" s="8"/>
      <c r="N13021" s="124"/>
      <c r="O13021" s="124"/>
      <c r="P13021" s="124"/>
      <c r="Q13021" s="124"/>
      <c r="R13021" s="124"/>
      <c r="S13021" s="124"/>
    </row>
    <row r="13022" spans="13:19" x14ac:dyDescent="0.25">
      <c r="M13022" s="8"/>
      <c r="N13022" s="124"/>
      <c r="O13022" s="124"/>
      <c r="P13022" s="124"/>
      <c r="Q13022" s="124"/>
      <c r="R13022" s="124"/>
      <c r="S13022" s="124"/>
    </row>
    <row r="13023" spans="13:19" x14ac:dyDescent="0.25">
      <c r="M13023" s="8"/>
      <c r="N13023" s="124"/>
      <c r="O13023" s="124"/>
      <c r="P13023" s="124"/>
      <c r="Q13023" s="124"/>
      <c r="R13023" s="124"/>
      <c r="S13023" s="124"/>
    </row>
    <row r="13024" spans="13:19" x14ac:dyDescent="0.25">
      <c r="M13024" s="8"/>
      <c r="N13024" s="124"/>
      <c r="O13024" s="124"/>
      <c r="P13024" s="124"/>
      <c r="Q13024" s="124"/>
      <c r="R13024" s="124"/>
      <c r="S13024" s="124"/>
    </row>
    <row r="13025" spans="13:19" x14ac:dyDescent="0.25">
      <c r="M13025" s="8"/>
      <c r="N13025" s="124"/>
      <c r="O13025" s="124"/>
      <c r="P13025" s="124"/>
      <c r="Q13025" s="124"/>
      <c r="R13025" s="124"/>
      <c r="S13025" s="124"/>
    </row>
    <row r="13026" spans="13:19" x14ac:dyDescent="0.25">
      <c r="M13026" s="8"/>
      <c r="N13026" s="124"/>
      <c r="O13026" s="124"/>
      <c r="P13026" s="124"/>
      <c r="Q13026" s="124"/>
      <c r="R13026" s="124"/>
      <c r="S13026" s="124"/>
    </row>
    <row r="13027" spans="13:19" x14ac:dyDescent="0.25">
      <c r="M13027" s="8"/>
      <c r="N13027" s="124"/>
      <c r="O13027" s="124"/>
      <c r="P13027" s="124"/>
      <c r="Q13027" s="124"/>
      <c r="R13027" s="124"/>
      <c r="S13027" s="124"/>
    </row>
    <row r="13028" spans="13:19" x14ac:dyDescent="0.25">
      <c r="M13028" s="8"/>
      <c r="N13028" s="124"/>
      <c r="O13028" s="124"/>
      <c r="P13028" s="124"/>
      <c r="Q13028" s="124"/>
      <c r="R13028" s="124"/>
      <c r="S13028" s="124"/>
    </row>
    <row r="13029" spans="13:19" x14ac:dyDescent="0.25">
      <c r="M13029" s="8"/>
      <c r="N13029" s="124"/>
      <c r="O13029" s="124"/>
      <c r="P13029" s="124"/>
      <c r="Q13029" s="124"/>
      <c r="R13029" s="124"/>
      <c r="S13029" s="124"/>
    </row>
    <row r="13030" spans="13:19" x14ac:dyDescent="0.25">
      <c r="M13030" s="8"/>
      <c r="N13030" s="124"/>
      <c r="O13030" s="124"/>
      <c r="P13030" s="124"/>
      <c r="Q13030" s="124"/>
      <c r="R13030" s="124"/>
      <c r="S13030" s="124"/>
    </row>
    <row r="13031" spans="13:19" x14ac:dyDescent="0.25">
      <c r="M13031" s="8"/>
      <c r="N13031" s="124"/>
      <c r="O13031" s="124"/>
      <c r="P13031" s="124"/>
      <c r="Q13031" s="124"/>
      <c r="R13031" s="124"/>
      <c r="S13031" s="124"/>
    </row>
    <row r="13032" spans="13:19" x14ac:dyDescent="0.25">
      <c r="M13032" s="8"/>
      <c r="N13032" s="124"/>
      <c r="O13032" s="124"/>
      <c r="P13032" s="124"/>
      <c r="Q13032" s="124"/>
      <c r="R13032" s="124"/>
      <c r="S13032" s="124"/>
    </row>
    <row r="13033" spans="13:19" x14ac:dyDescent="0.25">
      <c r="M13033" s="8"/>
      <c r="N13033" s="124"/>
      <c r="O13033" s="124"/>
      <c r="P13033" s="124"/>
      <c r="Q13033" s="124"/>
      <c r="R13033" s="124"/>
      <c r="S13033" s="124"/>
    </row>
    <row r="13034" spans="13:19" x14ac:dyDescent="0.25">
      <c r="M13034" s="8"/>
      <c r="N13034" s="124"/>
      <c r="O13034" s="124"/>
      <c r="P13034" s="124"/>
      <c r="Q13034" s="124"/>
      <c r="R13034" s="124"/>
      <c r="S13034" s="124"/>
    </row>
    <row r="13035" spans="13:19" x14ac:dyDescent="0.25">
      <c r="M13035" s="8"/>
      <c r="N13035" s="124"/>
      <c r="O13035" s="124"/>
      <c r="P13035" s="124"/>
      <c r="Q13035" s="124"/>
      <c r="R13035" s="124"/>
      <c r="S13035" s="124"/>
    </row>
    <row r="13036" spans="13:19" x14ac:dyDescent="0.25">
      <c r="M13036" s="8"/>
      <c r="N13036" s="124"/>
      <c r="O13036" s="124"/>
      <c r="P13036" s="124"/>
      <c r="Q13036" s="124"/>
      <c r="R13036" s="124"/>
      <c r="S13036" s="124"/>
    </row>
    <row r="13037" spans="13:19" x14ac:dyDescent="0.25">
      <c r="M13037" s="8"/>
      <c r="N13037" s="124"/>
      <c r="O13037" s="124"/>
      <c r="P13037" s="124"/>
      <c r="Q13037" s="124"/>
      <c r="R13037" s="124"/>
      <c r="S13037" s="124"/>
    </row>
    <row r="13038" spans="13:19" x14ac:dyDescent="0.25">
      <c r="M13038" s="8"/>
      <c r="N13038" s="124"/>
      <c r="O13038" s="124"/>
      <c r="P13038" s="124"/>
      <c r="Q13038" s="124"/>
      <c r="R13038" s="124"/>
      <c r="S13038" s="124"/>
    </row>
    <row r="13039" spans="13:19" x14ac:dyDescent="0.25">
      <c r="M13039" s="8"/>
      <c r="N13039" s="124"/>
      <c r="O13039" s="124"/>
      <c r="P13039" s="124"/>
      <c r="Q13039" s="124"/>
      <c r="R13039" s="124"/>
      <c r="S13039" s="124"/>
    </row>
    <row r="13040" spans="13:19" x14ac:dyDescent="0.25">
      <c r="M13040" s="8"/>
      <c r="N13040" s="124"/>
      <c r="O13040" s="124"/>
      <c r="P13040" s="124"/>
      <c r="Q13040" s="124"/>
      <c r="R13040" s="124"/>
      <c r="S13040" s="124"/>
    </row>
    <row r="13041" spans="13:19" x14ac:dyDescent="0.25">
      <c r="M13041" s="8"/>
      <c r="N13041" s="124"/>
      <c r="O13041" s="124"/>
      <c r="P13041" s="124"/>
      <c r="Q13041" s="124"/>
      <c r="R13041" s="124"/>
      <c r="S13041" s="124"/>
    </row>
    <row r="13042" spans="13:19" x14ac:dyDescent="0.25">
      <c r="M13042" s="8"/>
      <c r="N13042" s="124"/>
      <c r="O13042" s="124"/>
      <c r="P13042" s="124"/>
      <c r="Q13042" s="124"/>
      <c r="R13042" s="124"/>
      <c r="S13042" s="124"/>
    </row>
    <row r="13043" spans="13:19" x14ac:dyDescent="0.25">
      <c r="M13043" s="8"/>
      <c r="N13043" s="124"/>
      <c r="O13043" s="124"/>
      <c r="P13043" s="124"/>
      <c r="Q13043" s="124"/>
      <c r="R13043" s="124"/>
      <c r="S13043" s="124"/>
    </row>
    <row r="13044" spans="13:19" x14ac:dyDescent="0.25">
      <c r="M13044" s="8"/>
      <c r="N13044" s="124"/>
      <c r="O13044" s="124"/>
      <c r="P13044" s="124"/>
      <c r="Q13044" s="124"/>
      <c r="R13044" s="124"/>
      <c r="S13044" s="124"/>
    </row>
    <row r="13045" spans="13:19" x14ac:dyDescent="0.25">
      <c r="M13045" s="8"/>
      <c r="N13045" s="124"/>
      <c r="O13045" s="124"/>
      <c r="P13045" s="124"/>
      <c r="Q13045" s="124"/>
      <c r="R13045" s="124"/>
      <c r="S13045" s="124"/>
    </row>
    <row r="13046" spans="13:19" x14ac:dyDescent="0.25">
      <c r="M13046" s="8"/>
      <c r="N13046" s="124"/>
      <c r="O13046" s="124"/>
      <c r="P13046" s="124"/>
      <c r="Q13046" s="124"/>
      <c r="R13046" s="124"/>
      <c r="S13046" s="124"/>
    </row>
    <row r="13047" spans="13:19" x14ac:dyDescent="0.25">
      <c r="M13047" s="8"/>
      <c r="N13047" s="124"/>
      <c r="O13047" s="124"/>
      <c r="P13047" s="124"/>
      <c r="Q13047" s="124"/>
      <c r="R13047" s="124"/>
      <c r="S13047" s="124"/>
    </row>
    <row r="13048" spans="13:19" x14ac:dyDescent="0.25">
      <c r="M13048" s="8"/>
      <c r="N13048" s="124"/>
      <c r="O13048" s="124"/>
      <c r="P13048" s="124"/>
      <c r="Q13048" s="124"/>
      <c r="R13048" s="124"/>
      <c r="S13048" s="124"/>
    </row>
    <row r="13049" spans="13:19" x14ac:dyDescent="0.25">
      <c r="M13049" s="8"/>
      <c r="N13049" s="124"/>
      <c r="O13049" s="124"/>
      <c r="P13049" s="124"/>
      <c r="Q13049" s="124"/>
      <c r="R13049" s="124"/>
      <c r="S13049" s="124"/>
    </row>
    <row r="13050" spans="13:19" x14ac:dyDescent="0.25">
      <c r="M13050" s="8"/>
      <c r="N13050" s="124"/>
      <c r="O13050" s="124"/>
      <c r="P13050" s="124"/>
      <c r="Q13050" s="124"/>
      <c r="R13050" s="124"/>
      <c r="S13050" s="124"/>
    </row>
    <row r="13051" spans="13:19" x14ac:dyDescent="0.25">
      <c r="M13051" s="8"/>
      <c r="N13051" s="124"/>
      <c r="O13051" s="124"/>
      <c r="P13051" s="124"/>
      <c r="Q13051" s="124"/>
      <c r="R13051" s="124"/>
      <c r="S13051" s="124"/>
    </row>
    <row r="13052" spans="13:19" x14ac:dyDescent="0.25">
      <c r="M13052" s="8"/>
      <c r="N13052" s="124"/>
      <c r="O13052" s="124"/>
      <c r="P13052" s="124"/>
      <c r="Q13052" s="124"/>
      <c r="R13052" s="124"/>
      <c r="S13052" s="124"/>
    </row>
    <row r="13053" spans="13:19" x14ac:dyDescent="0.25">
      <c r="M13053" s="8"/>
      <c r="N13053" s="124"/>
      <c r="O13053" s="124"/>
      <c r="P13053" s="124"/>
      <c r="Q13053" s="124"/>
      <c r="R13053" s="124"/>
      <c r="S13053" s="124"/>
    </row>
    <row r="13054" spans="13:19" x14ac:dyDescent="0.25">
      <c r="M13054" s="8"/>
      <c r="N13054" s="124"/>
      <c r="O13054" s="124"/>
      <c r="P13054" s="124"/>
      <c r="Q13054" s="124"/>
      <c r="R13054" s="124"/>
      <c r="S13054" s="124"/>
    </row>
    <row r="13055" spans="13:19" x14ac:dyDescent="0.25">
      <c r="M13055" s="8"/>
      <c r="N13055" s="124"/>
      <c r="O13055" s="124"/>
      <c r="P13055" s="124"/>
      <c r="Q13055" s="124"/>
      <c r="R13055" s="124"/>
      <c r="S13055" s="124"/>
    </row>
    <row r="13056" spans="13:19" x14ac:dyDescent="0.25">
      <c r="M13056" s="8"/>
      <c r="N13056" s="124"/>
      <c r="O13056" s="124"/>
      <c r="P13056" s="124"/>
      <c r="Q13056" s="124"/>
      <c r="R13056" s="124"/>
      <c r="S13056" s="124"/>
    </row>
    <row r="13057" spans="13:19" x14ac:dyDescent="0.25">
      <c r="M13057" s="8"/>
      <c r="N13057" s="124"/>
      <c r="O13057" s="124"/>
      <c r="P13057" s="124"/>
      <c r="Q13057" s="124"/>
      <c r="R13057" s="124"/>
      <c r="S13057" s="124"/>
    </row>
    <row r="13058" spans="13:19" x14ac:dyDescent="0.25">
      <c r="M13058" s="8"/>
      <c r="N13058" s="124"/>
      <c r="O13058" s="124"/>
      <c r="P13058" s="124"/>
      <c r="Q13058" s="124"/>
      <c r="R13058" s="124"/>
      <c r="S13058" s="124"/>
    </row>
    <row r="13059" spans="13:19" x14ac:dyDescent="0.25">
      <c r="M13059" s="8"/>
      <c r="N13059" s="124"/>
      <c r="O13059" s="124"/>
      <c r="P13059" s="124"/>
      <c r="Q13059" s="124"/>
      <c r="R13059" s="124"/>
      <c r="S13059" s="124"/>
    </row>
    <row r="13060" spans="13:19" x14ac:dyDescent="0.25">
      <c r="M13060" s="8"/>
      <c r="N13060" s="124"/>
      <c r="O13060" s="124"/>
      <c r="P13060" s="124"/>
      <c r="Q13060" s="124"/>
      <c r="R13060" s="124"/>
      <c r="S13060" s="124"/>
    </row>
    <row r="13061" spans="13:19" x14ac:dyDescent="0.25">
      <c r="M13061" s="8"/>
      <c r="N13061" s="124"/>
      <c r="O13061" s="124"/>
      <c r="P13061" s="124"/>
      <c r="Q13061" s="124"/>
      <c r="R13061" s="124"/>
      <c r="S13061" s="124"/>
    </row>
    <row r="13062" spans="13:19" x14ac:dyDescent="0.25">
      <c r="M13062" s="8"/>
      <c r="N13062" s="124"/>
      <c r="O13062" s="124"/>
      <c r="P13062" s="124"/>
      <c r="Q13062" s="124"/>
      <c r="R13062" s="124"/>
      <c r="S13062" s="124"/>
    </row>
    <row r="13063" spans="13:19" x14ac:dyDescent="0.25">
      <c r="M13063" s="8"/>
      <c r="N13063" s="124"/>
      <c r="O13063" s="124"/>
      <c r="P13063" s="124"/>
      <c r="Q13063" s="124"/>
      <c r="R13063" s="124"/>
      <c r="S13063" s="124"/>
    </row>
    <row r="13064" spans="13:19" x14ac:dyDescent="0.25">
      <c r="M13064" s="8"/>
      <c r="N13064" s="124"/>
      <c r="O13064" s="124"/>
      <c r="P13064" s="124"/>
      <c r="Q13064" s="124"/>
      <c r="R13064" s="124"/>
      <c r="S13064" s="124"/>
    </row>
    <row r="13065" spans="13:19" x14ac:dyDescent="0.25">
      <c r="M13065" s="8"/>
      <c r="N13065" s="124"/>
      <c r="O13065" s="124"/>
      <c r="P13065" s="124"/>
      <c r="Q13065" s="124"/>
      <c r="R13065" s="124"/>
      <c r="S13065" s="124"/>
    </row>
    <row r="13066" spans="13:19" x14ac:dyDescent="0.25">
      <c r="M13066" s="8"/>
      <c r="N13066" s="124"/>
      <c r="O13066" s="124"/>
      <c r="P13066" s="124"/>
      <c r="Q13066" s="124"/>
      <c r="R13066" s="124"/>
      <c r="S13066" s="124"/>
    </row>
    <row r="13067" spans="13:19" x14ac:dyDescent="0.25">
      <c r="M13067" s="8"/>
      <c r="N13067" s="124"/>
      <c r="O13067" s="124"/>
      <c r="P13067" s="124"/>
      <c r="Q13067" s="124"/>
      <c r="R13067" s="124"/>
      <c r="S13067" s="124"/>
    </row>
    <row r="13068" spans="13:19" x14ac:dyDescent="0.25">
      <c r="M13068" s="8"/>
      <c r="N13068" s="124"/>
      <c r="O13068" s="124"/>
      <c r="P13068" s="124"/>
      <c r="Q13068" s="124"/>
      <c r="R13068" s="124"/>
      <c r="S13068" s="124"/>
    </row>
    <row r="13069" spans="13:19" x14ac:dyDescent="0.25">
      <c r="M13069" s="8"/>
      <c r="N13069" s="124"/>
      <c r="O13069" s="124"/>
      <c r="P13069" s="124"/>
      <c r="Q13069" s="124"/>
      <c r="R13069" s="124"/>
      <c r="S13069" s="124"/>
    </row>
    <row r="13070" spans="13:19" x14ac:dyDescent="0.25">
      <c r="M13070" s="8"/>
      <c r="N13070" s="124"/>
      <c r="O13070" s="124"/>
      <c r="P13070" s="124"/>
      <c r="Q13070" s="124"/>
      <c r="R13070" s="124"/>
      <c r="S13070" s="124"/>
    </row>
    <row r="13071" spans="13:19" x14ac:dyDescent="0.25">
      <c r="M13071" s="8"/>
      <c r="N13071" s="124"/>
      <c r="O13071" s="124"/>
      <c r="P13071" s="124"/>
      <c r="Q13071" s="124"/>
      <c r="R13071" s="124"/>
      <c r="S13071" s="124"/>
    </row>
    <row r="13072" spans="13:19" x14ac:dyDescent="0.25">
      <c r="M13072" s="8"/>
      <c r="N13072" s="124"/>
      <c r="O13072" s="124"/>
      <c r="P13072" s="124"/>
      <c r="Q13072" s="124"/>
      <c r="R13072" s="124"/>
      <c r="S13072" s="124"/>
    </row>
    <row r="13073" spans="13:19" x14ac:dyDescent="0.25">
      <c r="M13073" s="8"/>
      <c r="N13073" s="124"/>
      <c r="O13073" s="124"/>
      <c r="P13073" s="124"/>
      <c r="Q13073" s="124"/>
      <c r="R13073" s="124"/>
      <c r="S13073" s="124"/>
    </row>
    <row r="13074" spans="13:19" x14ac:dyDescent="0.25">
      <c r="M13074" s="8"/>
      <c r="N13074" s="124"/>
      <c r="O13074" s="124"/>
      <c r="P13074" s="124"/>
      <c r="Q13074" s="124"/>
      <c r="R13074" s="124"/>
      <c r="S13074" s="124"/>
    </row>
    <row r="13075" spans="13:19" x14ac:dyDescent="0.25">
      <c r="M13075" s="8"/>
      <c r="N13075" s="124"/>
      <c r="O13075" s="124"/>
      <c r="P13075" s="124"/>
      <c r="Q13075" s="124"/>
      <c r="R13075" s="124"/>
      <c r="S13075" s="124"/>
    </row>
    <row r="13076" spans="13:19" x14ac:dyDescent="0.25">
      <c r="M13076" s="8"/>
      <c r="N13076" s="124"/>
      <c r="O13076" s="124"/>
      <c r="P13076" s="124"/>
      <c r="Q13076" s="124"/>
      <c r="R13076" s="124"/>
      <c r="S13076" s="124"/>
    </row>
    <row r="13077" spans="13:19" x14ac:dyDescent="0.25">
      <c r="M13077" s="8"/>
      <c r="N13077" s="124"/>
      <c r="O13077" s="124"/>
      <c r="P13077" s="124"/>
      <c r="Q13077" s="124"/>
      <c r="R13077" s="124"/>
      <c r="S13077" s="124"/>
    </row>
    <row r="13078" spans="13:19" x14ac:dyDescent="0.25">
      <c r="M13078" s="8"/>
      <c r="N13078" s="124"/>
      <c r="O13078" s="124"/>
      <c r="P13078" s="124"/>
      <c r="Q13078" s="124"/>
      <c r="R13078" s="124"/>
      <c r="S13078" s="124"/>
    </row>
    <row r="13079" spans="13:19" x14ac:dyDescent="0.25">
      <c r="M13079" s="8"/>
      <c r="N13079" s="124"/>
      <c r="O13079" s="124"/>
      <c r="P13079" s="124"/>
      <c r="Q13079" s="124"/>
      <c r="R13079" s="124"/>
      <c r="S13079" s="124"/>
    </row>
    <row r="13080" spans="13:19" x14ac:dyDescent="0.25">
      <c r="M13080" s="8"/>
      <c r="N13080" s="124"/>
      <c r="O13080" s="124"/>
      <c r="P13080" s="124"/>
      <c r="Q13080" s="124"/>
      <c r="R13080" s="124"/>
      <c r="S13080" s="124"/>
    </row>
    <row r="13081" spans="13:19" x14ac:dyDescent="0.25">
      <c r="M13081" s="8"/>
      <c r="N13081" s="124"/>
      <c r="O13081" s="124"/>
      <c r="P13081" s="124"/>
      <c r="Q13081" s="124"/>
      <c r="R13081" s="124"/>
      <c r="S13081" s="124"/>
    </row>
    <row r="13082" spans="13:19" x14ac:dyDescent="0.25">
      <c r="M13082" s="8"/>
      <c r="N13082" s="124"/>
      <c r="O13082" s="124"/>
      <c r="P13082" s="124"/>
      <c r="Q13082" s="124"/>
      <c r="R13082" s="124"/>
      <c r="S13082" s="124"/>
    </row>
    <row r="13083" spans="13:19" x14ac:dyDescent="0.25">
      <c r="M13083" s="8"/>
      <c r="N13083" s="124"/>
      <c r="O13083" s="124"/>
      <c r="P13083" s="124"/>
      <c r="Q13083" s="124"/>
      <c r="R13083" s="124"/>
      <c r="S13083" s="124"/>
    </row>
    <row r="13084" spans="13:19" x14ac:dyDescent="0.25">
      <c r="M13084" s="8"/>
      <c r="N13084" s="124"/>
      <c r="O13084" s="124"/>
      <c r="P13084" s="124"/>
      <c r="Q13084" s="124"/>
      <c r="R13084" s="124"/>
      <c r="S13084" s="124"/>
    </row>
    <row r="13085" spans="13:19" x14ac:dyDescent="0.25">
      <c r="M13085" s="8"/>
      <c r="N13085" s="124"/>
      <c r="O13085" s="124"/>
      <c r="P13085" s="124"/>
      <c r="Q13085" s="124"/>
      <c r="R13085" s="124"/>
      <c r="S13085" s="124"/>
    </row>
    <row r="13086" spans="13:19" x14ac:dyDescent="0.25">
      <c r="M13086" s="8"/>
      <c r="N13086" s="124"/>
      <c r="O13086" s="124"/>
      <c r="P13086" s="124"/>
      <c r="Q13086" s="124"/>
      <c r="R13086" s="124"/>
      <c r="S13086" s="124"/>
    </row>
    <row r="13087" spans="13:19" x14ac:dyDescent="0.25">
      <c r="M13087" s="8"/>
      <c r="N13087" s="124"/>
      <c r="O13087" s="124"/>
      <c r="P13087" s="124"/>
      <c r="Q13087" s="124"/>
      <c r="R13087" s="124"/>
      <c r="S13087" s="124"/>
    </row>
    <row r="13088" spans="13:19" x14ac:dyDescent="0.25">
      <c r="M13088" s="8"/>
      <c r="N13088" s="124"/>
      <c r="O13088" s="124"/>
      <c r="P13088" s="124"/>
      <c r="Q13088" s="124"/>
      <c r="R13088" s="124"/>
      <c r="S13088" s="124"/>
    </row>
    <row r="13089" spans="13:19" x14ac:dyDescent="0.25">
      <c r="M13089" s="8"/>
      <c r="N13089" s="124"/>
      <c r="O13089" s="124"/>
      <c r="P13089" s="124"/>
      <c r="Q13089" s="124"/>
      <c r="R13089" s="124"/>
      <c r="S13089" s="124"/>
    </row>
    <row r="13090" spans="13:19" x14ac:dyDescent="0.25">
      <c r="M13090" s="8"/>
      <c r="N13090" s="124"/>
      <c r="O13090" s="124"/>
      <c r="P13090" s="124"/>
      <c r="Q13090" s="124"/>
      <c r="R13090" s="124"/>
      <c r="S13090" s="124"/>
    </row>
    <row r="13091" spans="13:19" x14ac:dyDescent="0.25">
      <c r="M13091" s="8"/>
      <c r="N13091" s="124"/>
      <c r="O13091" s="124"/>
      <c r="P13091" s="124"/>
      <c r="Q13091" s="124"/>
      <c r="R13091" s="124"/>
      <c r="S13091" s="124"/>
    </row>
    <row r="13092" spans="13:19" x14ac:dyDescent="0.25">
      <c r="M13092" s="8"/>
      <c r="N13092" s="124"/>
      <c r="O13092" s="124"/>
      <c r="P13092" s="124"/>
      <c r="Q13092" s="124"/>
      <c r="R13092" s="124"/>
      <c r="S13092" s="124"/>
    </row>
    <row r="13093" spans="13:19" x14ac:dyDescent="0.25">
      <c r="M13093" s="8"/>
      <c r="N13093" s="124"/>
      <c r="O13093" s="124"/>
      <c r="P13093" s="124"/>
      <c r="Q13093" s="124"/>
      <c r="R13093" s="124"/>
      <c r="S13093" s="124"/>
    </row>
    <row r="13094" spans="13:19" x14ac:dyDescent="0.25">
      <c r="M13094" s="8"/>
      <c r="N13094" s="124"/>
      <c r="O13094" s="124"/>
      <c r="P13094" s="124"/>
      <c r="Q13094" s="124"/>
      <c r="R13094" s="124"/>
      <c r="S13094" s="124"/>
    </row>
    <row r="13095" spans="13:19" x14ac:dyDescent="0.25">
      <c r="M13095" s="8"/>
      <c r="N13095" s="124"/>
      <c r="O13095" s="124"/>
      <c r="P13095" s="124"/>
      <c r="Q13095" s="124"/>
      <c r="R13095" s="124"/>
      <c r="S13095" s="124"/>
    </row>
    <row r="13096" spans="13:19" x14ac:dyDescent="0.25">
      <c r="M13096" s="8"/>
      <c r="N13096" s="124"/>
      <c r="O13096" s="124"/>
      <c r="P13096" s="124"/>
      <c r="Q13096" s="124"/>
      <c r="R13096" s="124"/>
      <c r="S13096" s="124"/>
    </row>
    <row r="13097" spans="13:19" x14ac:dyDescent="0.25">
      <c r="M13097" s="8"/>
      <c r="N13097" s="124"/>
      <c r="O13097" s="124"/>
      <c r="P13097" s="124"/>
      <c r="Q13097" s="124"/>
      <c r="R13097" s="124"/>
      <c r="S13097" s="124"/>
    </row>
    <row r="13098" spans="13:19" x14ac:dyDescent="0.25">
      <c r="M13098" s="8"/>
      <c r="N13098" s="124"/>
      <c r="O13098" s="124"/>
      <c r="P13098" s="124"/>
      <c r="Q13098" s="124"/>
      <c r="R13098" s="124"/>
      <c r="S13098" s="124"/>
    </row>
    <row r="13099" spans="13:19" x14ac:dyDescent="0.25">
      <c r="M13099" s="8"/>
      <c r="N13099" s="124"/>
      <c r="O13099" s="124"/>
      <c r="P13099" s="124"/>
      <c r="Q13099" s="124"/>
      <c r="R13099" s="124"/>
      <c r="S13099" s="124"/>
    </row>
    <row r="13100" spans="13:19" x14ac:dyDescent="0.25">
      <c r="M13100" s="8"/>
      <c r="N13100" s="124"/>
      <c r="O13100" s="124"/>
      <c r="P13100" s="124"/>
      <c r="Q13100" s="124"/>
      <c r="R13100" s="124"/>
      <c r="S13100" s="124"/>
    </row>
    <row r="13101" spans="13:19" x14ac:dyDescent="0.25">
      <c r="M13101" s="8"/>
      <c r="N13101" s="124"/>
      <c r="O13101" s="124"/>
      <c r="P13101" s="124"/>
      <c r="Q13101" s="124"/>
      <c r="R13101" s="124"/>
      <c r="S13101" s="124"/>
    </row>
    <row r="13102" spans="13:19" x14ac:dyDescent="0.25">
      <c r="M13102" s="8"/>
      <c r="N13102" s="124"/>
      <c r="O13102" s="124"/>
      <c r="P13102" s="124"/>
      <c r="Q13102" s="124"/>
      <c r="R13102" s="124"/>
      <c r="S13102" s="124"/>
    </row>
    <row r="13103" spans="13:19" x14ac:dyDescent="0.25">
      <c r="M13103" s="8"/>
      <c r="N13103" s="124"/>
      <c r="O13103" s="124"/>
      <c r="P13103" s="124"/>
      <c r="Q13103" s="124"/>
      <c r="R13103" s="124"/>
      <c r="S13103" s="124"/>
    </row>
    <row r="13104" spans="13:19" x14ac:dyDescent="0.25">
      <c r="M13104" s="8"/>
      <c r="N13104" s="124"/>
      <c r="O13104" s="124"/>
      <c r="P13104" s="124"/>
      <c r="Q13104" s="124"/>
      <c r="R13104" s="124"/>
      <c r="S13104" s="124"/>
    </row>
    <row r="13105" spans="13:19" x14ac:dyDescent="0.25">
      <c r="M13105" s="8"/>
      <c r="N13105" s="124"/>
      <c r="O13105" s="124"/>
      <c r="P13105" s="124"/>
      <c r="Q13105" s="124"/>
      <c r="R13105" s="124"/>
      <c r="S13105" s="124"/>
    </row>
    <row r="13106" spans="13:19" x14ac:dyDescent="0.25">
      <c r="M13106" s="8"/>
      <c r="N13106" s="124"/>
      <c r="O13106" s="124"/>
      <c r="P13106" s="124"/>
      <c r="Q13106" s="124"/>
      <c r="R13106" s="124"/>
      <c r="S13106" s="124"/>
    </row>
    <row r="13107" spans="13:19" x14ac:dyDescent="0.25">
      <c r="M13107" s="8"/>
      <c r="N13107" s="124"/>
      <c r="O13107" s="124"/>
      <c r="P13107" s="124"/>
      <c r="Q13107" s="124"/>
      <c r="R13107" s="124"/>
      <c r="S13107" s="124"/>
    </row>
    <row r="13108" spans="13:19" x14ac:dyDescent="0.25">
      <c r="M13108" s="8"/>
      <c r="N13108" s="124"/>
      <c r="O13108" s="124"/>
      <c r="P13108" s="124"/>
      <c r="Q13108" s="124"/>
      <c r="R13108" s="124"/>
      <c r="S13108" s="124"/>
    </row>
    <row r="13109" spans="13:19" x14ac:dyDescent="0.25">
      <c r="M13109" s="8"/>
      <c r="N13109" s="124"/>
      <c r="O13109" s="124"/>
      <c r="P13109" s="124"/>
      <c r="Q13109" s="124"/>
      <c r="R13109" s="124"/>
      <c r="S13109" s="124"/>
    </row>
    <row r="13110" spans="13:19" x14ac:dyDescent="0.25">
      <c r="M13110" s="8"/>
      <c r="N13110" s="124"/>
      <c r="O13110" s="124"/>
      <c r="P13110" s="124"/>
      <c r="Q13110" s="124"/>
      <c r="R13110" s="124"/>
      <c r="S13110" s="124"/>
    </row>
    <row r="13111" spans="13:19" x14ac:dyDescent="0.25">
      <c r="M13111" s="8"/>
      <c r="N13111" s="124"/>
      <c r="O13111" s="124"/>
      <c r="P13111" s="124"/>
      <c r="Q13111" s="124"/>
      <c r="R13111" s="124"/>
      <c r="S13111" s="124"/>
    </row>
    <row r="13112" spans="13:19" x14ac:dyDescent="0.25">
      <c r="M13112" s="8"/>
      <c r="N13112" s="124"/>
      <c r="O13112" s="124"/>
      <c r="P13112" s="124"/>
      <c r="Q13112" s="124"/>
      <c r="R13112" s="124"/>
      <c r="S13112" s="124"/>
    </row>
    <row r="13113" spans="13:19" x14ac:dyDescent="0.25">
      <c r="M13113" s="8"/>
      <c r="N13113" s="124"/>
      <c r="O13113" s="124"/>
      <c r="P13113" s="124"/>
      <c r="Q13113" s="124"/>
      <c r="R13113" s="124"/>
      <c r="S13113" s="124"/>
    </row>
    <row r="13114" spans="13:19" x14ac:dyDescent="0.25">
      <c r="M13114" s="8"/>
      <c r="N13114" s="124"/>
      <c r="O13114" s="124"/>
      <c r="P13114" s="124"/>
      <c r="Q13114" s="124"/>
      <c r="R13114" s="124"/>
      <c r="S13114" s="124"/>
    </row>
    <row r="13115" spans="13:19" x14ac:dyDescent="0.25">
      <c r="M13115" s="8"/>
      <c r="N13115" s="124"/>
      <c r="O13115" s="124"/>
      <c r="P13115" s="124"/>
      <c r="Q13115" s="124"/>
      <c r="R13115" s="124"/>
      <c r="S13115" s="124"/>
    </row>
    <row r="13116" spans="13:19" x14ac:dyDescent="0.25">
      <c r="M13116" s="8"/>
      <c r="N13116" s="124"/>
      <c r="O13116" s="124"/>
      <c r="P13116" s="124"/>
      <c r="Q13116" s="124"/>
      <c r="R13116" s="124"/>
      <c r="S13116" s="124"/>
    </row>
    <row r="13117" spans="13:19" x14ac:dyDescent="0.25">
      <c r="M13117" s="8"/>
      <c r="N13117" s="124"/>
      <c r="O13117" s="124"/>
      <c r="P13117" s="124"/>
      <c r="Q13117" s="124"/>
      <c r="R13117" s="124"/>
      <c r="S13117" s="124"/>
    </row>
    <row r="13118" spans="13:19" x14ac:dyDescent="0.25">
      <c r="M13118" s="8"/>
      <c r="N13118" s="124"/>
      <c r="O13118" s="124"/>
      <c r="P13118" s="124"/>
      <c r="Q13118" s="124"/>
      <c r="R13118" s="124"/>
      <c r="S13118" s="124"/>
    </row>
    <row r="13119" spans="13:19" x14ac:dyDescent="0.25">
      <c r="M13119" s="8"/>
      <c r="N13119" s="124"/>
      <c r="O13119" s="124"/>
      <c r="P13119" s="124"/>
      <c r="Q13119" s="124"/>
      <c r="R13119" s="124"/>
      <c r="S13119" s="124"/>
    </row>
    <row r="13120" spans="13:19" x14ac:dyDescent="0.25">
      <c r="M13120" s="8"/>
      <c r="N13120" s="124"/>
      <c r="O13120" s="124"/>
      <c r="P13120" s="124"/>
      <c r="Q13120" s="124"/>
      <c r="R13120" s="124"/>
      <c r="S13120" s="124"/>
    </row>
    <row r="13121" spans="13:19" x14ac:dyDescent="0.25">
      <c r="M13121" s="8"/>
      <c r="N13121" s="124"/>
      <c r="O13121" s="124"/>
      <c r="P13121" s="124"/>
      <c r="Q13121" s="124"/>
      <c r="R13121" s="124"/>
      <c r="S13121" s="124"/>
    </row>
    <row r="13122" spans="13:19" x14ac:dyDescent="0.25">
      <c r="M13122" s="8"/>
      <c r="N13122" s="124"/>
      <c r="O13122" s="124"/>
      <c r="P13122" s="124"/>
      <c r="Q13122" s="124"/>
      <c r="R13122" s="124"/>
      <c r="S13122" s="124"/>
    </row>
    <row r="13123" spans="13:19" x14ac:dyDescent="0.25">
      <c r="M13123" s="8"/>
      <c r="N13123" s="124"/>
      <c r="O13123" s="124"/>
      <c r="P13123" s="124"/>
      <c r="Q13123" s="124"/>
      <c r="R13123" s="124"/>
      <c r="S13123" s="124"/>
    </row>
    <row r="13124" spans="13:19" x14ac:dyDescent="0.25">
      <c r="M13124" s="8"/>
      <c r="N13124" s="124"/>
      <c r="O13124" s="124"/>
      <c r="P13124" s="124"/>
      <c r="Q13124" s="124"/>
      <c r="R13124" s="124"/>
      <c r="S13124" s="124"/>
    </row>
    <row r="13125" spans="13:19" x14ac:dyDescent="0.25">
      <c r="M13125" s="8"/>
      <c r="N13125" s="124"/>
      <c r="O13125" s="124"/>
      <c r="P13125" s="124"/>
      <c r="Q13125" s="124"/>
      <c r="R13125" s="124"/>
      <c r="S13125" s="124"/>
    </row>
    <row r="13126" spans="13:19" x14ac:dyDescent="0.25">
      <c r="M13126" s="8"/>
      <c r="N13126" s="124"/>
      <c r="O13126" s="124"/>
      <c r="P13126" s="124"/>
      <c r="Q13126" s="124"/>
      <c r="R13126" s="124"/>
      <c r="S13126" s="124"/>
    </row>
    <row r="13127" spans="13:19" x14ac:dyDescent="0.25">
      <c r="M13127" s="8"/>
      <c r="N13127" s="124"/>
      <c r="O13127" s="124"/>
      <c r="P13127" s="124"/>
      <c r="Q13127" s="124"/>
      <c r="R13127" s="124"/>
      <c r="S13127" s="124"/>
    </row>
    <row r="13128" spans="13:19" x14ac:dyDescent="0.25">
      <c r="M13128" s="8"/>
      <c r="N13128" s="124"/>
      <c r="O13128" s="124"/>
      <c r="P13128" s="124"/>
      <c r="Q13128" s="124"/>
      <c r="R13128" s="124"/>
      <c r="S13128" s="124"/>
    </row>
    <row r="13129" spans="13:19" x14ac:dyDescent="0.25">
      <c r="M13129" s="8"/>
      <c r="N13129" s="124"/>
      <c r="O13129" s="124"/>
      <c r="P13129" s="124"/>
      <c r="Q13129" s="124"/>
      <c r="R13129" s="124"/>
      <c r="S13129" s="124"/>
    </row>
    <row r="13130" spans="13:19" x14ac:dyDescent="0.25">
      <c r="M13130" s="8"/>
      <c r="N13130" s="124"/>
      <c r="O13130" s="124"/>
      <c r="P13130" s="124"/>
      <c r="Q13130" s="124"/>
      <c r="R13130" s="124"/>
      <c r="S13130" s="124"/>
    </row>
    <row r="13131" spans="13:19" x14ac:dyDescent="0.25">
      <c r="M13131" s="8"/>
      <c r="N13131" s="124"/>
      <c r="O13131" s="124"/>
      <c r="P13131" s="124"/>
      <c r="Q13131" s="124"/>
      <c r="R13131" s="124"/>
      <c r="S13131" s="124"/>
    </row>
    <row r="13132" spans="13:19" x14ac:dyDescent="0.25">
      <c r="M13132" s="8"/>
      <c r="N13132" s="124"/>
      <c r="O13132" s="124"/>
      <c r="P13132" s="124"/>
      <c r="Q13132" s="124"/>
      <c r="R13132" s="124"/>
      <c r="S13132" s="124"/>
    </row>
    <row r="13133" spans="13:19" x14ac:dyDescent="0.25">
      <c r="M13133" s="8"/>
      <c r="N13133" s="124"/>
      <c r="O13133" s="124"/>
      <c r="P13133" s="124"/>
      <c r="Q13133" s="124"/>
      <c r="R13133" s="124"/>
      <c r="S13133" s="124"/>
    </row>
    <row r="13134" spans="13:19" x14ac:dyDescent="0.25">
      <c r="M13134" s="8"/>
      <c r="N13134" s="124"/>
      <c r="O13134" s="124"/>
      <c r="P13134" s="124"/>
      <c r="Q13134" s="124"/>
      <c r="R13134" s="124"/>
      <c r="S13134" s="124"/>
    </row>
    <row r="13135" spans="13:19" x14ac:dyDescent="0.25">
      <c r="M13135" s="8"/>
      <c r="N13135" s="124"/>
      <c r="O13135" s="124"/>
      <c r="P13135" s="124"/>
      <c r="Q13135" s="124"/>
      <c r="R13135" s="124"/>
      <c r="S13135" s="124"/>
    </row>
    <row r="13136" spans="13:19" x14ac:dyDescent="0.25">
      <c r="M13136" s="8"/>
      <c r="N13136" s="124"/>
      <c r="O13136" s="124"/>
      <c r="P13136" s="124"/>
      <c r="Q13136" s="124"/>
      <c r="R13136" s="124"/>
      <c r="S13136" s="124"/>
    </row>
    <row r="13137" spans="13:19" x14ac:dyDescent="0.25">
      <c r="M13137" s="8"/>
      <c r="N13137" s="124"/>
      <c r="O13137" s="124"/>
      <c r="P13137" s="124"/>
      <c r="Q13137" s="124"/>
      <c r="R13137" s="124"/>
      <c r="S13137" s="124"/>
    </row>
    <row r="13138" spans="13:19" x14ac:dyDescent="0.25">
      <c r="M13138" s="8"/>
      <c r="N13138" s="124"/>
      <c r="O13138" s="124"/>
      <c r="P13138" s="124"/>
      <c r="Q13138" s="124"/>
      <c r="R13138" s="124"/>
      <c r="S13138" s="124"/>
    </row>
    <row r="13139" spans="13:19" x14ac:dyDescent="0.25">
      <c r="M13139" s="8"/>
      <c r="N13139" s="124"/>
      <c r="O13139" s="124"/>
      <c r="P13139" s="124"/>
      <c r="Q13139" s="124"/>
      <c r="R13139" s="124"/>
      <c r="S13139" s="124"/>
    </row>
    <row r="13140" spans="13:19" x14ac:dyDescent="0.25">
      <c r="M13140" s="8"/>
      <c r="N13140" s="124"/>
      <c r="O13140" s="124"/>
      <c r="P13140" s="124"/>
      <c r="Q13140" s="124"/>
      <c r="R13140" s="124"/>
      <c r="S13140" s="124"/>
    </row>
    <row r="13141" spans="13:19" x14ac:dyDescent="0.25">
      <c r="M13141" s="8"/>
      <c r="N13141" s="124"/>
      <c r="O13141" s="124"/>
      <c r="P13141" s="124"/>
      <c r="Q13141" s="124"/>
      <c r="R13141" s="124"/>
      <c r="S13141" s="124"/>
    </row>
    <row r="13142" spans="13:19" x14ac:dyDescent="0.25">
      <c r="M13142" s="8"/>
      <c r="N13142" s="124"/>
      <c r="O13142" s="124"/>
      <c r="P13142" s="124"/>
      <c r="Q13142" s="124"/>
      <c r="R13142" s="124"/>
      <c r="S13142" s="124"/>
    </row>
    <row r="13143" spans="13:19" x14ac:dyDescent="0.25">
      <c r="M13143" s="8"/>
      <c r="N13143" s="124"/>
      <c r="O13143" s="124"/>
      <c r="P13143" s="124"/>
      <c r="Q13143" s="124"/>
      <c r="R13143" s="124"/>
      <c r="S13143" s="124"/>
    </row>
    <row r="13144" spans="13:19" x14ac:dyDescent="0.25">
      <c r="M13144" s="8"/>
      <c r="N13144" s="124"/>
      <c r="O13144" s="124"/>
      <c r="P13144" s="124"/>
      <c r="Q13144" s="124"/>
      <c r="R13144" s="124"/>
      <c r="S13144" s="124"/>
    </row>
    <row r="13145" spans="13:19" x14ac:dyDescent="0.25">
      <c r="M13145" s="8"/>
      <c r="N13145" s="124"/>
      <c r="O13145" s="124"/>
      <c r="P13145" s="124"/>
      <c r="Q13145" s="124"/>
      <c r="R13145" s="124"/>
      <c r="S13145" s="124"/>
    </row>
    <row r="13146" spans="13:19" x14ac:dyDescent="0.25">
      <c r="M13146" s="8"/>
      <c r="N13146" s="124"/>
      <c r="O13146" s="124"/>
      <c r="P13146" s="124"/>
      <c r="Q13146" s="124"/>
      <c r="R13146" s="124"/>
      <c r="S13146" s="124"/>
    </row>
    <row r="13147" spans="13:19" x14ac:dyDescent="0.25">
      <c r="M13147" s="8"/>
      <c r="N13147" s="124"/>
      <c r="O13147" s="124"/>
      <c r="P13147" s="124"/>
      <c r="Q13147" s="124"/>
      <c r="R13147" s="124"/>
      <c r="S13147" s="124"/>
    </row>
    <row r="13148" spans="13:19" x14ac:dyDescent="0.25">
      <c r="M13148" s="8"/>
      <c r="N13148" s="124"/>
      <c r="O13148" s="124"/>
      <c r="P13148" s="124"/>
      <c r="Q13148" s="124"/>
      <c r="R13148" s="124"/>
      <c r="S13148" s="124"/>
    </row>
    <row r="13149" spans="13:19" x14ac:dyDescent="0.25">
      <c r="M13149" s="8"/>
      <c r="N13149" s="124"/>
      <c r="O13149" s="124"/>
      <c r="P13149" s="124"/>
      <c r="Q13149" s="124"/>
      <c r="R13149" s="124"/>
      <c r="S13149" s="124"/>
    </row>
    <row r="13150" spans="13:19" x14ac:dyDescent="0.25">
      <c r="M13150" s="8"/>
      <c r="N13150" s="124"/>
      <c r="O13150" s="124"/>
      <c r="P13150" s="124"/>
      <c r="Q13150" s="124"/>
      <c r="R13150" s="124"/>
      <c r="S13150" s="124"/>
    </row>
    <row r="13151" spans="13:19" x14ac:dyDescent="0.25">
      <c r="M13151" s="8"/>
      <c r="N13151" s="124"/>
      <c r="O13151" s="124"/>
      <c r="P13151" s="124"/>
      <c r="Q13151" s="124"/>
      <c r="R13151" s="124"/>
      <c r="S13151" s="124"/>
    </row>
    <row r="13152" spans="13:19" x14ac:dyDescent="0.25">
      <c r="M13152" s="8"/>
      <c r="N13152" s="124"/>
      <c r="O13152" s="124"/>
      <c r="P13152" s="124"/>
      <c r="Q13152" s="124"/>
      <c r="R13152" s="124"/>
      <c r="S13152" s="124"/>
    </row>
    <row r="13153" spans="13:19" x14ac:dyDescent="0.25">
      <c r="M13153" s="8"/>
      <c r="N13153" s="124"/>
      <c r="O13153" s="124"/>
      <c r="P13153" s="124"/>
      <c r="Q13153" s="124"/>
      <c r="R13153" s="124"/>
      <c r="S13153" s="124"/>
    </row>
    <row r="13154" spans="13:19" x14ac:dyDescent="0.25">
      <c r="M13154" s="8"/>
      <c r="N13154" s="124"/>
      <c r="O13154" s="124"/>
      <c r="P13154" s="124"/>
      <c r="Q13154" s="124"/>
      <c r="R13154" s="124"/>
      <c r="S13154" s="124"/>
    </row>
    <row r="13155" spans="13:19" x14ac:dyDescent="0.25">
      <c r="M13155" s="8"/>
      <c r="N13155" s="124"/>
      <c r="O13155" s="124"/>
      <c r="P13155" s="124"/>
      <c r="Q13155" s="124"/>
      <c r="R13155" s="124"/>
      <c r="S13155" s="124"/>
    </row>
    <row r="13156" spans="13:19" x14ac:dyDescent="0.25">
      <c r="M13156" s="8"/>
      <c r="N13156" s="124"/>
      <c r="O13156" s="124"/>
      <c r="P13156" s="124"/>
      <c r="Q13156" s="124"/>
      <c r="R13156" s="124"/>
      <c r="S13156" s="124"/>
    </row>
    <row r="13157" spans="13:19" x14ac:dyDescent="0.25">
      <c r="M13157" s="8"/>
      <c r="N13157" s="124"/>
      <c r="O13157" s="124"/>
      <c r="P13157" s="124"/>
      <c r="Q13157" s="124"/>
      <c r="R13157" s="124"/>
      <c r="S13157" s="124"/>
    </row>
    <row r="13158" spans="13:19" x14ac:dyDescent="0.25">
      <c r="M13158" s="8"/>
      <c r="N13158" s="124"/>
      <c r="O13158" s="124"/>
      <c r="P13158" s="124"/>
      <c r="Q13158" s="124"/>
      <c r="R13158" s="124"/>
      <c r="S13158" s="124"/>
    </row>
    <row r="13159" spans="13:19" x14ac:dyDescent="0.25">
      <c r="M13159" s="8"/>
      <c r="N13159" s="124"/>
      <c r="O13159" s="124"/>
      <c r="P13159" s="124"/>
      <c r="Q13159" s="124"/>
      <c r="R13159" s="124"/>
      <c r="S13159" s="124"/>
    </row>
    <row r="13160" spans="13:19" x14ac:dyDescent="0.25">
      <c r="M13160" s="8"/>
      <c r="N13160" s="124"/>
      <c r="O13160" s="124"/>
      <c r="P13160" s="124"/>
      <c r="Q13160" s="124"/>
      <c r="R13160" s="124"/>
      <c r="S13160" s="124"/>
    </row>
    <row r="13161" spans="13:19" x14ac:dyDescent="0.25">
      <c r="M13161" s="8"/>
      <c r="N13161" s="124"/>
      <c r="O13161" s="124"/>
      <c r="P13161" s="124"/>
      <c r="Q13161" s="124"/>
      <c r="R13161" s="124"/>
      <c r="S13161" s="124"/>
    </row>
    <row r="13162" spans="13:19" x14ac:dyDescent="0.25">
      <c r="M13162" s="8"/>
      <c r="N13162" s="124"/>
      <c r="O13162" s="124"/>
      <c r="P13162" s="124"/>
      <c r="Q13162" s="124"/>
      <c r="R13162" s="124"/>
      <c r="S13162" s="124"/>
    </row>
    <row r="13163" spans="13:19" x14ac:dyDescent="0.25">
      <c r="M13163" s="8"/>
      <c r="N13163" s="124"/>
      <c r="O13163" s="124"/>
      <c r="P13163" s="124"/>
      <c r="Q13163" s="124"/>
      <c r="R13163" s="124"/>
      <c r="S13163" s="124"/>
    </row>
    <row r="13164" spans="13:19" x14ac:dyDescent="0.25">
      <c r="M13164" s="8"/>
      <c r="N13164" s="124"/>
      <c r="O13164" s="124"/>
      <c r="P13164" s="124"/>
      <c r="Q13164" s="124"/>
      <c r="R13164" s="124"/>
      <c r="S13164" s="124"/>
    </row>
    <row r="13165" spans="13:19" x14ac:dyDescent="0.25">
      <c r="M13165" s="8"/>
      <c r="N13165" s="124"/>
      <c r="O13165" s="124"/>
      <c r="P13165" s="124"/>
      <c r="Q13165" s="124"/>
      <c r="R13165" s="124"/>
      <c r="S13165" s="124"/>
    </row>
    <row r="13166" spans="13:19" x14ac:dyDescent="0.25">
      <c r="M13166" s="8"/>
      <c r="N13166" s="124"/>
      <c r="O13166" s="124"/>
      <c r="P13166" s="124"/>
      <c r="Q13166" s="124"/>
      <c r="R13166" s="124"/>
      <c r="S13166" s="124"/>
    </row>
    <row r="13167" spans="13:19" x14ac:dyDescent="0.25">
      <c r="M13167" s="8"/>
      <c r="N13167" s="124"/>
      <c r="O13167" s="124"/>
      <c r="P13167" s="124"/>
      <c r="Q13167" s="124"/>
      <c r="R13167" s="124"/>
      <c r="S13167" s="124"/>
    </row>
    <row r="13168" spans="13:19" x14ac:dyDescent="0.25">
      <c r="M13168" s="8"/>
      <c r="N13168" s="124"/>
      <c r="O13168" s="124"/>
      <c r="P13168" s="124"/>
      <c r="Q13168" s="124"/>
      <c r="R13168" s="124"/>
      <c r="S13168" s="124"/>
    </row>
    <row r="13169" spans="13:19" x14ac:dyDescent="0.25">
      <c r="M13169" s="8"/>
      <c r="N13169" s="124"/>
      <c r="O13169" s="124"/>
      <c r="P13169" s="124"/>
      <c r="Q13169" s="124"/>
      <c r="R13169" s="124"/>
      <c r="S13169" s="124"/>
    </row>
    <row r="13170" spans="13:19" x14ac:dyDescent="0.25">
      <c r="M13170" s="8"/>
      <c r="N13170" s="124"/>
      <c r="O13170" s="124"/>
      <c r="P13170" s="124"/>
      <c r="Q13170" s="124"/>
      <c r="R13170" s="124"/>
      <c r="S13170" s="124"/>
    </row>
    <row r="13171" spans="13:19" x14ac:dyDescent="0.25">
      <c r="M13171" s="8"/>
      <c r="N13171" s="124"/>
      <c r="O13171" s="124"/>
      <c r="P13171" s="124"/>
      <c r="Q13171" s="124"/>
      <c r="R13171" s="124"/>
      <c r="S13171" s="124"/>
    </row>
    <row r="13172" spans="13:19" x14ac:dyDescent="0.25">
      <c r="M13172" s="8"/>
      <c r="N13172" s="124"/>
      <c r="O13172" s="124"/>
      <c r="P13172" s="124"/>
      <c r="Q13172" s="124"/>
      <c r="R13172" s="124"/>
      <c r="S13172" s="124"/>
    </row>
    <row r="13173" spans="13:19" x14ac:dyDescent="0.25">
      <c r="M13173" s="8"/>
      <c r="N13173" s="124"/>
      <c r="O13173" s="124"/>
      <c r="P13173" s="124"/>
      <c r="Q13173" s="124"/>
      <c r="R13173" s="124"/>
      <c r="S13173" s="124"/>
    </row>
    <row r="13174" spans="13:19" x14ac:dyDescent="0.25">
      <c r="M13174" s="8"/>
      <c r="N13174" s="124"/>
      <c r="O13174" s="124"/>
      <c r="P13174" s="124"/>
      <c r="Q13174" s="124"/>
      <c r="R13174" s="124"/>
      <c r="S13174" s="124"/>
    </row>
    <row r="13175" spans="13:19" x14ac:dyDescent="0.25">
      <c r="M13175" s="8"/>
      <c r="N13175" s="124"/>
      <c r="O13175" s="124"/>
      <c r="P13175" s="124"/>
      <c r="Q13175" s="124"/>
      <c r="R13175" s="124"/>
      <c r="S13175" s="124"/>
    </row>
    <row r="13176" spans="13:19" x14ac:dyDescent="0.25">
      <c r="M13176" s="8"/>
      <c r="N13176" s="124"/>
      <c r="O13176" s="124"/>
      <c r="P13176" s="124"/>
      <c r="Q13176" s="124"/>
      <c r="R13176" s="124"/>
      <c r="S13176" s="124"/>
    </row>
    <row r="13177" spans="13:19" x14ac:dyDescent="0.25">
      <c r="M13177" s="8"/>
      <c r="N13177" s="124"/>
      <c r="O13177" s="124"/>
      <c r="P13177" s="124"/>
      <c r="Q13177" s="124"/>
      <c r="R13177" s="124"/>
      <c r="S13177" s="124"/>
    </row>
    <row r="13178" spans="13:19" x14ac:dyDescent="0.25">
      <c r="M13178" s="8"/>
      <c r="N13178" s="124"/>
      <c r="O13178" s="124"/>
      <c r="P13178" s="124"/>
      <c r="Q13178" s="124"/>
      <c r="R13178" s="124"/>
      <c r="S13178" s="124"/>
    </row>
    <row r="13179" spans="13:19" x14ac:dyDescent="0.25">
      <c r="M13179" s="8"/>
      <c r="N13179" s="124"/>
      <c r="O13179" s="124"/>
      <c r="P13179" s="124"/>
      <c r="Q13179" s="124"/>
      <c r="R13179" s="124"/>
      <c r="S13179" s="124"/>
    </row>
    <row r="13180" spans="13:19" x14ac:dyDescent="0.25">
      <c r="M13180" s="8"/>
      <c r="N13180" s="124"/>
      <c r="O13180" s="124"/>
      <c r="P13180" s="124"/>
      <c r="Q13180" s="124"/>
      <c r="R13180" s="124"/>
      <c r="S13180" s="124"/>
    </row>
    <row r="13181" spans="13:19" x14ac:dyDescent="0.25">
      <c r="M13181" s="8"/>
      <c r="N13181" s="124"/>
      <c r="O13181" s="124"/>
      <c r="P13181" s="124"/>
      <c r="Q13181" s="124"/>
      <c r="R13181" s="124"/>
      <c r="S13181" s="124"/>
    </row>
    <row r="13182" spans="13:19" x14ac:dyDescent="0.25">
      <c r="M13182" s="8"/>
      <c r="N13182" s="124"/>
      <c r="O13182" s="124"/>
      <c r="P13182" s="124"/>
      <c r="Q13182" s="124"/>
      <c r="R13182" s="124"/>
      <c r="S13182" s="124"/>
    </row>
    <row r="13183" spans="13:19" x14ac:dyDescent="0.25">
      <c r="M13183" s="8"/>
      <c r="N13183" s="124"/>
      <c r="O13183" s="124"/>
      <c r="P13183" s="124"/>
      <c r="Q13183" s="124"/>
      <c r="R13183" s="124"/>
      <c r="S13183" s="124"/>
    </row>
    <row r="13184" spans="13:19" x14ac:dyDescent="0.25">
      <c r="M13184" s="8"/>
      <c r="N13184" s="124"/>
      <c r="O13184" s="124"/>
      <c r="P13184" s="124"/>
      <c r="Q13184" s="124"/>
      <c r="R13184" s="124"/>
      <c r="S13184" s="124"/>
    </row>
    <row r="13185" spans="13:19" x14ac:dyDescent="0.25">
      <c r="M13185" s="8"/>
      <c r="N13185" s="124"/>
      <c r="O13185" s="124"/>
      <c r="P13185" s="124"/>
      <c r="Q13185" s="124"/>
      <c r="R13185" s="124"/>
      <c r="S13185" s="124"/>
    </row>
    <row r="13186" spans="13:19" x14ac:dyDescent="0.25">
      <c r="M13186" s="8"/>
      <c r="N13186" s="124"/>
      <c r="O13186" s="124"/>
      <c r="P13186" s="124"/>
      <c r="Q13186" s="124"/>
      <c r="R13186" s="124"/>
      <c r="S13186" s="124"/>
    </row>
    <row r="13187" spans="13:19" x14ac:dyDescent="0.25">
      <c r="M13187" s="8"/>
      <c r="N13187" s="124"/>
      <c r="O13187" s="124"/>
      <c r="P13187" s="124"/>
      <c r="Q13187" s="124"/>
      <c r="R13187" s="124"/>
      <c r="S13187" s="124"/>
    </row>
    <row r="13188" spans="13:19" x14ac:dyDescent="0.25">
      <c r="M13188" s="8"/>
      <c r="N13188" s="124"/>
      <c r="O13188" s="124"/>
      <c r="P13188" s="124"/>
      <c r="Q13188" s="124"/>
      <c r="R13188" s="124"/>
      <c r="S13188" s="124"/>
    </row>
    <row r="13189" spans="13:19" x14ac:dyDescent="0.25">
      <c r="M13189" s="8"/>
      <c r="N13189" s="124"/>
      <c r="O13189" s="124"/>
      <c r="P13189" s="124"/>
      <c r="Q13189" s="124"/>
      <c r="R13189" s="124"/>
      <c r="S13189" s="124"/>
    </row>
    <row r="13190" spans="13:19" x14ac:dyDescent="0.25">
      <c r="M13190" s="8"/>
      <c r="N13190" s="124"/>
      <c r="O13190" s="124"/>
      <c r="P13190" s="124"/>
      <c r="Q13190" s="124"/>
      <c r="R13190" s="124"/>
      <c r="S13190" s="124"/>
    </row>
    <row r="13191" spans="13:19" x14ac:dyDescent="0.25">
      <c r="M13191" s="8"/>
      <c r="N13191" s="124"/>
      <c r="O13191" s="124"/>
      <c r="P13191" s="124"/>
      <c r="Q13191" s="124"/>
      <c r="R13191" s="124"/>
      <c r="S13191" s="124"/>
    </row>
    <row r="13192" spans="13:19" x14ac:dyDescent="0.25">
      <c r="M13192" s="8"/>
      <c r="N13192" s="124"/>
      <c r="O13192" s="124"/>
      <c r="P13192" s="124"/>
      <c r="Q13192" s="124"/>
      <c r="R13192" s="124"/>
      <c r="S13192" s="124"/>
    </row>
    <row r="13193" spans="13:19" x14ac:dyDescent="0.25">
      <c r="M13193" s="8"/>
      <c r="N13193" s="124"/>
      <c r="O13193" s="124"/>
      <c r="P13193" s="124"/>
      <c r="Q13193" s="124"/>
      <c r="R13193" s="124"/>
      <c r="S13193" s="124"/>
    </row>
    <row r="13194" spans="13:19" x14ac:dyDescent="0.25">
      <c r="M13194" s="8"/>
      <c r="N13194" s="124"/>
      <c r="O13194" s="124"/>
      <c r="P13194" s="124"/>
      <c r="Q13194" s="124"/>
      <c r="R13194" s="124"/>
      <c r="S13194" s="124"/>
    </row>
    <row r="13195" spans="13:19" x14ac:dyDescent="0.25">
      <c r="M13195" s="8"/>
      <c r="N13195" s="124"/>
      <c r="O13195" s="124"/>
      <c r="P13195" s="124"/>
      <c r="Q13195" s="124"/>
      <c r="R13195" s="124"/>
      <c r="S13195" s="124"/>
    </row>
    <row r="13196" spans="13:19" x14ac:dyDescent="0.25">
      <c r="M13196" s="8"/>
      <c r="N13196" s="124"/>
      <c r="O13196" s="124"/>
      <c r="P13196" s="124"/>
      <c r="Q13196" s="124"/>
      <c r="R13196" s="124"/>
      <c r="S13196" s="124"/>
    </row>
    <row r="13197" spans="13:19" x14ac:dyDescent="0.25">
      <c r="M13197" s="8"/>
      <c r="N13197" s="124"/>
      <c r="O13197" s="124"/>
      <c r="P13197" s="124"/>
      <c r="Q13197" s="124"/>
      <c r="R13197" s="124"/>
      <c r="S13197" s="124"/>
    </row>
    <row r="13198" spans="13:19" x14ac:dyDescent="0.25">
      <c r="M13198" s="8"/>
      <c r="N13198" s="124"/>
      <c r="O13198" s="124"/>
      <c r="P13198" s="124"/>
      <c r="Q13198" s="124"/>
      <c r="R13198" s="124"/>
      <c r="S13198" s="124"/>
    </row>
    <row r="13199" spans="13:19" x14ac:dyDescent="0.25">
      <c r="M13199" s="8"/>
      <c r="N13199" s="124"/>
      <c r="O13199" s="124"/>
      <c r="P13199" s="124"/>
      <c r="Q13199" s="124"/>
      <c r="R13199" s="124"/>
      <c r="S13199" s="124"/>
    </row>
    <row r="13200" spans="13:19" x14ac:dyDescent="0.25">
      <c r="M13200" s="8"/>
      <c r="N13200" s="124"/>
      <c r="O13200" s="124"/>
      <c r="P13200" s="124"/>
      <c r="Q13200" s="124"/>
      <c r="R13200" s="124"/>
      <c r="S13200" s="124"/>
    </row>
    <row r="13201" spans="13:19" x14ac:dyDescent="0.25">
      <c r="M13201" s="8"/>
      <c r="N13201" s="124"/>
      <c r="O13201" s="124"/>
      <c r="P13201" s="124"/>
      <c r="Q13201" s="124"/>
      <c r="R13201" s="124"/>
      <c r="S13201" s="124"/>
    </row>
    <row r="13202" spans="13:19" x14ac:dyDescent="0.25">
      <c r="M13202" s="8"/>
      <c r="N13202" s="124"/>
      <c r="O13202" s="124"/>
      <c r="P13202" s="124"/>
      <c r="Q13202" s="124"/>
      <c r="R13202" s="124"/>
      <c r="S13202" s="124"/>
    </row>
    <row r="13203" spans="13:19" x14ac:dyDescent="0.25">
      <c r="M13203" s="8"/>
      <c r="N13203" s="124"/>
      <c r="O13203" s="124"/>
      <c r="P13203" s="124"/>
      <c r="Q13203" s="124"/>
      <c r="R13203" s="124"/>
      <c r="S13203" s="124"/>
    </row>
    <row r="13204" spans="13:19" x14ac:dyDescent="0.25">
      <c r="M13204" s="8"/>
      <c r="N13204" s="124"/>
      <c r="O13204" s="124"/>
      <c r="P13204" s="124"/>
      <c r="Q13204" s="124"/>
      <c r="R13204" s="124"/>
      <c r="S13204" s="124"/>
    </row>
    <row r="13205" spans="13:19" x14ac:dyDescent="0.25">
      <c r="M13205" s="8"/>
      <c r="N13205" s="124"/>
      <c r="O13205" s="124"/>
      <c r="P13205" s="124"/>
      <c r="Q13205" s="124"/>
      <c r="R13205" s="124"/>
      <c r="S13205" s="124"/>
    </row>
    <row r="13206" spans="13:19" x14ac:dyDescent="0.25">
      <c r="M13206" s="8"/>
      <c r="N13206" s="124"/>
      <c r="O13206" s="124"/>
      <c r="P13206" s="124"/>
      <c r="Q13206" s="124"/>
      <c r="R13206" s="124"/>
      <c r="S13206" s="124"/>
    </row>
    <row r="13207" spans="13:19" x14ac:dyDescent="0.25">
      <c r="M13207" s="8"/>
      <c r="N13207" s="124"/>
      <c r="O13207" s="124"/>
      <c r="P13207" s="124"/>
      <c r="Q13207" s="124"/>
      <c r="R13207" s="124"/>
      <c r="S13207" s="124"/>
    </row>
    <row r="13208" spans="13:19" x14ac:dyDescent="0.25">
      <c r="M13208" s="8"/>
      <c r="N13208" s="124"/>
      <c r="O13208" s="124"/>
      <c r="P13208" s="124"/>
      <c r="Q13208" s="124"/>
      <c r="R13208" s="124"/>
      <c r="S13208" s="124"/>
    </row>
    <row r="13209" spans="13:19" x14ac:dyDescent="0.25">
      <c r="M13209" s="8"/>
      <c r="N13209" s="124"/>
      <c r="O13209" s="124"/>
      <c r="P13209" s="124"/>
      <c r="Q13209" s="124"/>
      <c r="R13209" s="124"/>
      <c r="S13209" s="124"/>
    </row>
    <row r="13210" spans="13:19" x14ac:dyDescent="0.25">
      <c r="M13210" s="8"/>
      <c r="N13210" s="124"/>
      <c r="O13210" s="124"/>
      <c r="P13210" s="124"/>
      <c r="Q13210" s="124"/>
      <c r="R13210" s="124"/>
      <c r="S13210" s="124"/>
    </row>
    <row r="13211" spans="13:19" x14ac:dyDescent="0.25">
      <c r="M13211" s="8"/>
      <c r="N13211" s="124"/>
      <c r="O13211" s="124"/>
      <c r="P13211" s="124"/>
      <c r="Q13211" s="124"/>
      <c r="R13211" s="124"/>
      <c r="S13211" s="124"/>
    </row>
    <row r="13212" spans="13:19" x14ac:dyDescent="0.25">
      <c r="M13212" s="8"/>
      <c r="N13212" s="124"/>
      <c r="O13212" s="124"/>
      <c r="P13212" s="124"/>
      <c r="Q13212" s="124"/>
      <c r="R13212" s="124"/>
      <c r="S13212" s="124"/>
    </row>
    <row r="13213" spans="13:19" x14ac:dyDescent="0.25">
      <c r="M13213" s="8"/>
      <c r="N13213" s="124"/>
      <c r="O13213" s="124"/>
      <c r="P13213" s="124"/>
      <c r="Q13213" s="124"/>
      <c r="R13213" s="124"/>
      <c r="S13213" s="124"/>
    </row>
    <row r="13214" spans="13:19" x14ac:dyDescent="0.25">
      <c r="M13214" s="8"/>
      <c r="N13214" s="124"/>
      <c r="O13214" s="124"/>
      <c r="P13214" s="124"/>
      <c r="Q13214" s="124"/>
      <c r="R13214" s="124"/>
      <c r="S13214" s="124"/>
    </row>
    <row r="13215" spans="13:19" x14ac:dyDescent="0.25">
      <c r="M13215" s="8"/>
      <c r="N13215" s="124"/>
      <c r="O13215" s="124"/>
      <c r="P13215" s="124"/>
      <c r="Q13215" s="124"/>
      <c r="R13215" s="124"/>
      <c r="S13215" s="124"/>
    </row>
    <row r="13216" spans="13:19" x14ac:dyDescent="0.25">
      <c r="M13216" s="8"/>
      <c r="N13216" s="124"/>
      <c r="O13216" s="124"/>
      <c r="P13216" s="124"/>
      <c r="Q13216" s="124"/>
      <c r="R13216" s="124"/>
      <c r="S13216" s="124"/>
    </row>
    <row r="13217" spans="13:19" x14ac:dyDescent="0.25">
      <c r="M13217" s="8"/>
      <c r="N13217" s="124"/>
      <c r="O13217" s="124"/>
      <c r="P13217" s="124"/>
      <c r="Q13217" s="124"/>
      <c r="R13217" s="124"/>
      <c r="S13217" s="124"/>
    </row>
    <row r="13218" spans="13:19" x14ac:dyDescent="0.25">
      <c r="M13218" s="8"/>
      <c r="N13218" s="124"/>
      <c r="O13218" s="124"/>
      <c r="P13218" s="124"/>
      <c r="Q13218" s="124"/>
      <c r="R13218" s="124"/>
      <c r="S13218" s="124"/>
    </row>
    <row r="13219" spans="13:19" x14ac:dyDescent="0.25">
      <c r="M13219" s="8"/>
      <c r="N13219" s="124"/>
      <c r="O13219" s="124"/>
      <c r="P13219" s="124"/>
      <c r="Q13219" s="124"/>
      <c r="R13219" s="124"/>
      <c r="S13219" s="124"/>
    </row>
    <row r="13220" spans="13:19" x14ac:dyDescent="0.25">
      <c r="M13220" s="8"/>
      <c r="N13220" s="124"/>
      <c r="O13220" s="124"/>
      <c r="P13220" s="124"/>
      <c r="Q13220" s="124"/>
      <c r="R13220" s="124"/>
      <c r="S13220" s="124"/>
    </row>
    <row r="13221" spans="13:19" x14ac:dyDescent="0.25">
      <c r="M13221" s="8"/>
      <c r="N13221" s="124"/>
      <c r="O13221" s="124"/>
      <c r="P13221" s="124"/>
      <c r="Q13221" s="124"/>
      <c r="R13221" s="124"/>
      <c r="S13221" s="124"/>
    </row>
    <row r="13222" spans="13:19" x14ac:dyDescent="0.25">
      <c r="M13222" s="8"/>
      <c r="N13222" s="124"/>
      <c r="O13222" s="124"/>
      <c r="P13222" s="124"/>
      <c r="Q13222" s="124"/>
      <c r="R13222" s="124"/>
      <c r="S13222" s="124"/>
    </row>
    <row r="13223" spans="13:19" x14ac:dyDescent="0.25">
      <c r="M13223" s="8"/>
      <c r="N13223" s="124"/>
      <c r="O13223" s="124"/>
      <c r="P13223" s="124"/>
      <c r="Q13223" s="124"/>
      <c r="R13223" s="124"/>
      <c r="S13223" s="124"/>
    </row>
    <row r="13224" spans="13:19" x14ac:dyDescent="0.25">
      <c r="M13224" s="8"/>
      <c r="N13224" s="124"/>
      <c r="O13224" s="124"/>
      <c r="P13224" s="124"/>
      <c r="Q13224" s="124"/>
      <c r="R13224" s="124"/>
      <c r="S13224" s="124"/>
    </row>
    <row r="13225" spans="13:19" x14ac:dyDescent="0.25">
      <c r="M13225" s="8"/>
      <c r="N13225" s="124"/>
      <c r="O13225" s="124"/>
      <c r="P13225" s="124"/>
      <c r="Q13225" s="124"/>
      <c r="R13225" s="124"/>
      <c r="S13225" s="124"/>
    </row>
    <row r="13226" spans="13:19" x14ac:dyDescent="0.25">
      <c r="M13226" s="8"/>
      <c r="N13226" s="124"/>
      <c r="O13226" s="124"/>
      <c r="P13226" s="124"/>
      <c r="Q13226" s="124"/>
      <c r="R13226" s="124"/>
      <c r="S13226" s="124"/>
    </row>
    <row r="13227" spans="13:19" x14ac:dyDescent="0.25">
      <c r="M13227" s="8"/>
      <c r="N13227" s="124"/>
      <c r="O13227" s="124"/>
      <c r="P13227" s="124"/>
      <c r="Q13227" s="124"/>
      <c r="R13227" s="124"/>
      <c r="S13227" s="124"/>
    </row>
    <row r="13228" spans="13:19" x14ac:dyDescent="0.25">
      <c r="M13228" s="8"/>
      <c r="N13228" s="124"/>
      <c r="O13228" s="124"/>
      <c r="P13228" s="124"/>
      <c r="Q13228" s="124"/>
      <c r="R13228" s="124"/>
      <c r="S13228" s="124"/>
    </row>
    <row r="13229" spans="13:19" x14ac:dyDescent="0.25">
      <c r="M13229" s="8"/>
      <c r="N13229" s="124"/>
      <c r="O13229" s="124"/>
      <c r="P13229" s="124"/>
      <c r="Q13229" s="124"/>
      <c r="R13229" s="124"/>
      <c r="S13229" s="124"/>
    </row>
    <row r="13230" spans="13:19" x14ac:dyDescent="0.25">
      <c r="M13230" s="8"/>
      <c r="N13230" s="124"/>
      <c r="O13230" s="124"/>
      <c r="P13230" s="124"/>
      <c r="Q13230" s="124"/>
      <c r="R13230" s="124"/>
      <c r="S13230" s="124"/>
    </row>
    <row r="13231" spans="13:19" x14ac:dyDescent="0.25">
      <c r="M13231" s="8"/>
      <c r="N13231" s="124"/>
      <c r="O13231" s="124"/>
      <c r="P13231" s="124"/>
      <c r="Q13231" s="124"/>
      <c r="R13231" s="124"/>
      <c r="S13231" s="124"/>
    </row>
    <row r="13232" spans="13:19" x14ac:dyDescent="0.25">
      <c r="M13232" s="8"/>
      <c r="N13232" s="124"/>
      <c r="O13232" s="124"/>
      <c r="P13232" s="124"/>
      <c r="Q13232" s="124"/>
      <c r="R13232" s="124"/>
      <c r="S13232" s="124"/>
    </row>
    <row r="13233" spans="13:19" x14ac:dyDescent="0.25">
      <c r="M13233" s="8"/>
      <c r="N13233" s="124"/>
      <c r="O13233" s="124"/>
      <c r="P13233" s="124"/>
      <c r="Q13233" s="124"/>
      <c r="R13233" s="124"/>
      <c r="S13233" s="124"/>
    </row>
    <row r="13234" spans="13:19" x14ac:dyDescent="0.25">
      <c r="M13234" s="8"/>
      <c r="N13234" s="124"/>
      <c r="O13234" s="124"/>
      <c r="P13234" s="124"/>
      <c r="Q13234" s="124"/>
      <c r="R13234" s="124"/>
      <c r="S13234" s="124"/>
    </row>
    <row r="13235" spans="13:19" x14ac:dyDescent="0.25">
      <c r="M13235" s="8"/>
      <c r="N13235" s="124"/>
      <c r="O13235" s="124"/>
      <c r="P13235" s="124"/>
      <c r="Q13235" s="124"/>
      <c r="R13235" s="124"/>
      <c r="S13235" s="124"/>
    </row>
    <row r="13236" spans="13:19" x14ac:dyDescent="0.25">
      <c r="M13236" s="8"/>
      <c r="N13236" s="124"/>
      <c r="O13236" s="124"/>
      <c r="P13236" s="124"/>
      <c r="Q13236" s="124"/>
      <c r="R13236" s="124"/>
      <c r="S13236" s="124"/>
    </row>
    <row r="13237" spans="13:19" x14ac:dyDescent="0.25">
      <c r="M13237" s="8"/>
      <c r="N13237" s="124"/>
      <c r="O13237" s="124"/>
      <c r="P13237" s="124"/>
      <c r="Q13237" s="124"/>
      <c r="R13237" s="124"/>
      <c r="S13237" s="124"/>
    </row>
    <row r="13238" spans="13:19" x14ac:dyDescent="0.25">
      <c r="M13238" s="8"/>
      <c r="N13238" s="124"/>
      <c r="O13238" s="124"/>
      <c r="P13238" s="124"/>
      <c r="Q13238" s="124"/>
      <c r="R13238" s="124"/>
      <c r="S13238" s="124"/>
    </row>
    <row r="13239" spans="13:19" x14ac:dyDescent="0.25">
      <c r="M13239" s="8"/>
      <c r="N13239" s="124"/>
      <c r="O13239" s="124"/>
      <c r="P13239" s="124"/>
      <c r="Q13239" s="124"/>
      <c r="R13239" s="124"/>
      <c r="S13239" s="124"/>
    </row>
    <row r="13240" spans="13:19" x14ac:dyDescent="0.25">
      <c r="M13240" s="8"/>
      <c r="N13240" s="124"/>
      <c r="O13240" s="124"/>
      <c r="P13240" s="124"/>
      <c r="Q13240" s="124"/>
      <c r="R13240" s="124"/>
      <c r="S13240" s="124"/>
    </row>
    <row r="13241" spans="13:19" x14ac:dyDescent="0.25">
      <c r="M13241" s="8"/>
      <c r="N13241" s="124"/>
      <c r="O13241" s="124"/>
      <c r="P13241" s="124"/>
      <c r="Q13241" s="124"/>
      <c r="R13241" s="124"/>
      <c r="S13241" s="124"/>
    </row>
    <row r="13242" spans="13:19" x14ac:dyDescent="0.25">
      <c r="M13242" s="8"/>
      <c r="N13242" s="124"/>
      <c r="O13242" s="124"/>
      <c r="P13242" s="124"/>
      <c r="Q13242" s="124"/>
      <c r="R13242" s="124"/>
      <c r="S13242" s="124"/>
    </row>
    <row r="13243" spans="13:19" x14ac:dyDescent="0.25">
      <c r="M13243" s="8"/>
      <c r="N13243" s="124"/>
      <c r="O13243" s="124"/>
      <c r="P13243" s="124"/>
      <c r="Q13243" s="124"/>
      <c r="R13243" s="124"/>
      <c r="S13243" s="124"/>
    </row>
    <row r="13244" spans="13:19" x14ac:dyDescent="0.25">
      <c r="M13244" s="8"/>
      <c r="N13244" s="124"/>
      <c r="O13244" s="124"/>
      <c r="P13244" s="124"/>
      <c r="Q13244" s="124"/>
      <c r="R13244" s="124"/>
      <c r="S13244" s="124"/>
    </row>
    <row r="13245" spans="13:19" x14ac:dyDescent="0.25">
      <c r="M13245" s="8"/>
      <c r="N13245" s="124"/>
      <c r="O13245" s="124"/>
      <c r="P13245" s="124"/>
      <c r="Q13245" s="124"/>
      <c r="R13245" s="124"/>
      <c r="S13245" s="124"/>
    </row>
    <row r="13246" spans="13:19" x14ac:dyDescent="0.25">
      <c r="M13246" s="8"/>
      <c r="N13246" s="124"/>
      <c r="O13246" s="124"/>
      <c r="P13246" s="124"/>
      <c r="Q13246" s="124"/>
      <c r="R13246" s="124"/>
      <c r="S13246" s="124"/>
    </row>
    <row r="13247" spans="13:19" x14ac:dyDescent="0.25">
      <c r="M13247" s="8"/>
      <c r="N13247" s="124"/>
      <c r="O13247" s="124"/>
      <c r="P13247" s="124"/>
      <c r="Q13247" s="124"/>
      <c r="R13247" s="124"/>
      <c r="S13247" s="124"/>
    </row>
    <row r="13248" spans="13:19" x14ac:dyDescent="0.25">
      <c r="M13248" s="8"/>
      <c r="N13248" s="124"/>
      <c r="O13248" s="124"/>
      <c r="P13248" s="124"/>
      <c r="Q13248" s="124"/>
      <c r="R13248" s="124"/>
      <c r="S13248" s="124"/>
    </row>
    <row r="13249" spans="13:19" x14ac:dyDescent="0.25">
      <c r="M13249" s="8"/>
      <c r="N13249" s="124"/>
      <c r="O13249" s="124"/>
      <c r="P13249" s="124"/>
      <c r="Q13249" s="124"/>
      <c r="R13249" s="124"/>
      <c r="S13249" s="124"/>
    </row>
    <row r="13250" spans="13:19" x14ac:dyDescent="0.25">
      <c r="M13250" s="8"/>
      <c r="N13250" s="124"/>
      <c r="O13250" s="124"/>
      <c r="P13250" s="124"/>
      <c r="Q13250" s="124"/>
      <c r="R13250" s="124"/>
      <c r="S13250" s="124"/>
    </row>
    <row r="13251" spans="13:19" x14ac:dyDescent="0.25">
      <c r="M13251" s="8"/>
      <c r="N13251" s="124"/>
      <c r="O13251" s="124"/>
      <c r="P13251" s="124"/>
      <c r="Q13251" s="124"/>
      <c r="R13251" s="124"/>
      <c r="S13251" s="124"/>
    </row>
    <row r="13252" spans="13:19" x14ac:dyDescent="0.25">
      <c r="M13252" s="8"/>
      <c r="N13252" s="124"/>
      <c r="O13252" s="124"/>
      <c r="P13252" s="124"/>
      <c r="Q13252" s="124"/>
      <c r="R13252" s="124"/>
      <c r="S13252" s="124"/>
    </row>
    <row r="13253" spans="13:19" x14ac:dyDescent="0.25">
      <c r="M13253" s="8"/>
      <c r="N13253" s="124"/>
      <c r="O13253" s="124"/>
      <c r="P13253" s="124"/>
      <c r="Q13253" s="124"/>
      <c r="R13253" s="124"/>
      <c r="S13253" s="124"/>
    </row>
    <row r="13254" spans="13:19" x14ac:dyDescent="0.25">
      <c r="M13254" s="8"/>
      <c r="N13254" s="124"/>
      <c r="O13254" s="124"/>
      <c r="P13254" s="124"/>
      <c r="Q13254" s="124"/>
      <c r="R13254" s="124"/>
      <c r="S13254" s="124"/>
    </row>
    <row r="13255" spans="13:19" x14ac:dyDescent="0.25">
      <c r="M13255" s="8"/>
      <c r="N13255" s="124"/>
      <c r="O13255" s="124"/>
      <c r="P13255" s="124"/>
      <c r="Q13255" s="124"/>
      <c r="R13255" s="124"/>
      <c r="S13255" s="124"/>
    </row>
    <row r="13256" spans="13:19" x14ac:dyDescent="0.25">
      <c r="M13256" s="8"/>
      <c r="N13256" s="124"/>
      <c r="O13256" s="124"/>
      <c r="P13256" s="124"/>
      <c r="Q13256" s="124"/>
      <c r="R13256" s="124"/>
      <c r="S13256" s="124"/>
    </row>
    <row r="13257" spans="13:19" x14ac:dyDescent="0.25">
      <c r="M13257" s="8"/>
      <c r="N13257" s="124"/>
      <c r="O13257" s="124"/>
      <c r="P13257" s="124"/>
      <c r="Q13257" s="124"/>
      <c r="R13257" s="124"/>
      <c r="S13257" s="124"/>
    </row>
    <row r="13258" spans="13:19" x14ac:dyDescent="0.25">
      <c r="M13258" s="8"/>
      <c r="N13258" s="124"/>
      <c r="O13258" s="124"/>
      <c r="P13258" s="124"/>
      <c r="Q13258" s="124"/>
      <c r="R13258" s="124"/>
      <c r="S13258" s="124"/>
    </row>
    <row r="13259" spans="13:19" x14ac:dyDescent="0.25">
      <c r="M13259" s="8"/>
      <c r="N13259" s="124"/>
      <c r="O13259" s="124"/>
      <c r="P13259" s="124"/>
      <c r="Q13259" s="124"/>
      <c r="R13259" s="124"/>
      <c r="S13259" s="124"/>
    </row>
    <row r="13260" spans="13:19" x14ac:dyDescent="0.25">
      <c r="M13260" s="8"/>
      <c r="N13260" s="124"/>
      <c r="O13260" s="124"/>
      <c r="P13260" s="124"/>
      <c r="Q13260" s="124"/>
      <c r="R13260" s="124"/>
      <c r="S13260" s="124"/>
    </row>
    <row r="13261" spans="13:19" x14ac:dyDescent="0.25">
      <c r="M13261" s="8"/>
      <c r="N13261" s="124"/>
      <c r="O13261" s="124"/>
      <c r="P13261" s="124"/>
      <c r="Q13261" s="124"/>
      <c r="R13261" s="124"/>
      <c r="S13261" s="124"/>
    </row>
    <row r="13262" spans="13:19" x14ac:dyDescent="0.25">
      <c r="M13262" s="8"/>
      <c r="N13262" s="124"/>
      <c r="O13262" s="124"/>
      <c r="P13262" s="124"/>
      <c r="Q13262" s="124"/>
      <c r="R13262" s="124"/>
      <c r="S13262" s="124"/>
    </row>
    <row r="13263" spans="13:19" x14ac:dyDescent="0.25">
      <c r="M13263" s="8"/>
      <c r="N13263" s="124"/>
      <c r="O13263" s="124"/>
      <c r="P13263" s="124"/>
      <c r="Q13263" s="124"/>
      <c r="R13263" s="124"/>
      <c r="S13263" s="124"/>
    </row>
    <row r="13264" spans="13:19" x14ac:dyDescent="0.25">
      <c r="M13264" s="8"/>
      <c r="N13264" s="124"/>
      <c r="O13264" s="124"/>
      <c r="P13264" s="124"/>
      <c r="Q13264" s="124"/>
      <c r="R13264" s="124"/>
      <c r="S13264" s="124"/>
    </row>
    <row r="13265" spans="13:19" x14ac:dyDescent="0.25">
      <c r="M13265" s="8"/>
      <c r="N13265" s="124"/>
      <c r="O13265" s="124"/>
      <c r="P13265" s="124"/>
      <c r="Q13265" s="124"/>
      <c r="R13265" s="124"/>
      <c r="S13265" s="124"/>
    </row>
    <row r="13266" spans="13:19" x14ac:dyDescent="0.25">
      <c r="M13266" s="8"/>
      <c r="N13266" s="124"/>
      <c r="O13266" s="124"/>
      <c r="P13266" s="124"/>
      <c r="Q13266" s="124"/>
      <c r="R13266" s="124"/>
      <c r="S13266" s="124"/>
    </row>
    <row r="13267" spans="13:19" x14ac:dyDescent="0.25">
      <c r="M13267" s="8"/>
      <c r="N13267" s="124"/>
      <c r="O13267" s="124"/>
      <c r="P13267" s="124"/>
      <c r="Q13267" s="124"/>
      <c r="R13267" s="124"/>
      <c r="S13267" s="124"/>
    </row>
    <row r="13268" spans="13:19" x14ac:dyDescent="0.25">
      <c r="M13268" s="8"/>
      <c r="N13268" s="124"/>
      <c r="O13268" s="124"/>
      <c r="P13268" s="124"/>
      <c r="Q13268" s="124"/>
      <c r="R13268" s="124"/>
      <c r="S13268" s="124"/>
    </row>
    <row r="13269" spans="13:19" x14ac:dyDescent="0.25">
      <c r="M13269" s="8"/>
      <c r="N13269" s="124"/>
      <c r="O13269" s="124"/>
      <c r="P13269" s="124"/>
      <c r="Q13269" s="124"/>
      <c r="R13269" s="124"/>
      <c r="S13269" s="124"/>
    </row>
    <row r="13270" spans="13:19" x14ac:dyDescent="0.25">
      <c r="M13270" s="8"/>
      <c r="N13270" s="124"/>
      <c r="O13270" s="124"/>
      <c r="P13270" s="124"/>
      <c r="Q13270" s="124"/>
      <c r="R13270" s="124"/>
      <c r="S13270" s="124"/>
    </row>
    <row r="13271" spans="13:19" x14ac:dyDescent="0.25">
      <c r="M13271" s="8"/>
      <c r="N13271" s="124"/>
      <c r="O13271" s="124"/>
      <c r="P13271" s="124"/>
      <c r="Q13271" s="124"/>
      <c r="R13271" s="124"/>
      <c r="S13271" s="124"/>
    </row>
    <row r="13272" spans="13:19" x14ac:dyDescent="0.25">
      <c r="M13272" s="8"/>
      <c r="N13272" s="124"/>
      <c r="O13272" s="124"/>
      <c r="P13272" s="124"/>
      <c r="Q13272" s="124"/>
      <c r="R13272" s="124"/>
      <c r="S13272" s="124"/>
    </row>
    <row r="13273" spans="13:19" x14ac:dyDescent="0.25">
      <c r="M13273" s="8"/>
      <c r="N13273" s="124"/>
      <c r="O13273" s="124"/>
      <c r="P13273" s="124"/>
      <c r="Q13273" s="124"/>
      <c r="R13273" s="124"/>
      <c r="S13273" s="124"/>
    </row>
    <row r="13274" spans="13:19" x14ac:dyDescent="0.25">
      <c r="M13274" s="8"/>
      <c r="N13274" s="124"/>
      <c r="O13274" s="124"/>
      <c r="P13274" s="124"/>
      <c r="Q13274" s="124"/>
      <c r="R13274" s="124"/>
      <c r="S13274" s="124"/>
    </row>
    <row r="13275" spans="13:19" x14ac:dyDescent="0.25">
      <c r="M13275" s="8"/>
      <c r="N13275" s="124"/>
      <c r="O13275" s="124"/>
      <c r="P13275" s="124"/>
      <c r="Q13275" s="124"/>
      <c r="R13275" s="124"/>
      <c r="S13275" s="124"/>
    </row>
    <row r="13276" spans="13:19" x14ac:dyDescent="0.25">
      <c r="M13276" s="8"/>
      <c r="N13276" s="124"/>
      <c r="O13276" s="124"/>
      <c r="P13276" s="124"/>
      <c r="Q13276" s="124"/>
      <c r="R13276" s="124"/>
      <c r="S13276" s="124"/>
    </row>
    <row r="13277" spans="13:19" x14ac:dyDescent="0.25">
      <c r="M13277" s="8"/>
      <c r="N13277" s="124"/>
      <c r="O13277" s="124"/>
      <c r="P13277" s="124"/>
      <c r="Q13277" s="124"/>
      <c r="R13277" s="124"/>
      <c r="S13277" s="124"/>
    </row>
    <row r="13278" spans="13:19" x14ac:dyDescent="0.25">
      <c r="M13278" s="8"/>
      <c r="N13278" s="124"/>
      <c r="O13278" s="124"/>
      <c r="P13278" s="124"/>
      <c r="Q13278" s="124"/>
      <c r="R13278" s="124"/>
      <c r="S13278" s="124"/>
    </row>
    <row r="13279" spans="13:19" x14ac:dyDescent="0.25">
      <c r="M13279" s="8"/>
      <c r="N13279" s="124"/>
      <c r="O13279" s="124"/>
      <c r="P13279" s="124"/>
      <c r="Q13279" s="124"/>
      <c r="R13279" s="124"/>
      <c r="S13279" s="124"/>
    </row>
    <row r="13280" spans="13:19" x14ac:dyDescent="0.25">
      <c r="M13280" s="8"/>
      <c r="N13280" s="124"/>
      <c r="O13280" s="124"/>
      <c r="P13280" s="124"/>
      <c r="Q13280" s="124"/>
      <c r="R13280" s="124"/>
      <c r="S13280" s="124"/>
    </row>
    <row r="13281" spans="13:19" x14ac:dyDescent="0.25">
      <c r="M13281" s="8"/>
      <c r="N13281" s="124"/>
      <c r="O13281" s="124"/>
      <c r="P13281" s="124"/>
      <c r="Q13281" s="124"/>
      <c r="R13281" s="124"/>
      <c r="S13281" s="124"/>
    </row>
    <row r="13282" spans="13:19" x14ac:dyDescent="0.25">
      <c r="M13282" s="8"/>
      <c r="N13282" s="124"/>
      <c r="O13282" s="124"/>
      <c r="P13282" s="124"/>
      <c r="Q13282" s="124"/>
      <c r="R13282" s="124"/>
      <c r="S13282" s="124"/>
    </row>
    <row r="13283" spans="13:19" x14ac:dyDescent="0.25">
      <c r="M13283" s="8"/>
      <c r="N13283" s="124"/>
      <c r="O13283" s="124"/>
      <c r="P13283" s="124"/>
      <c r="Q13283" s="124"/>
      <c r="R13283" s="124"/>
      <c r="S13283" s="124"/>
    </row>
    <row r="13284" spans="13:19" x14ac:dyDescent="0.25">
      <c r="M13284" s="8"/>
      <c r="N13284" s="124"/>
      <c r="O13284" s="124"/>
      <c r="P13284" s="124"/>
      <c r="Q13284" s="124"/>
      <c r="R13284" s="124"/>
      <c r="S13284" s="124"/>
    </row>
    <row r="13285" spans="13:19" x14ac:dyDescent="0.25">
      <c r="M13285" s="8"/>
      <c r="N13285" s="124"/>
      <c r="O13285" s="124"/>
      <c r="P13285" s="124"/>
      <c r="Q13285" s="124"/>
      <c r="R13285" s="124"/>
      <c r="S13285" s="124"/>
    </row>
    <row r="13286" spans="13:19" x14ac:dyDescent="0.25">
      <c r="M13286" s="8"/>
      <c r="N13286" s="124"/>
      <c r="O13286" s="124"/>
      <c r="P13286" s="124"/>
      <c r="Q13286" s="124"/>
      <c r="R13286" s="124"/>
      <c r="S13286" s="124"/>
    </row>
    <row r="13287" spans="13:19" x14ac:dyDescent="0.25">
      <c r="M13287" s="8"/>
      <c r="N13287" s="124"/>
      <c r="O13287" s="124"/>
      <c r="P13287" s="124"/>
      <c r="Q13287" s="124"/>
      <c r="R13287" s="124"/>
      <c r="S13287" s="124"/>
    </row>
    <row r="13288" spans="13:19" x14ac:dyDescent="0.25">
      <c r="M13288" s="8"/>
      <c r="N13288" s="124"/>
      <c r="O13288" s="124"/>
      <c r="P13288" s="124"/>
      <c r="Q13288" s="124"/>
      <c r="R13288" s="124"/>
      <c r="S13288" s="124"/>
    </row>
    <row r="13289" spans="13:19" x14ac:dyDescent="0.25">
      <c r="M13289" s="8"/>
      <c r="N13289" s="124"/>
      <c r="O13289" s="124"/>
      <c r="P13289" s="124"/>
      <c r="Q13289" s="124"/>
      <c r="R13289" s="124"/>
      <c r="S13289" s="124"/>
    </row>
    <row r="13290" spans="13:19" x14ac:dyDescent="0.25">
      <c r="M13290" s="8"/>
      <c r="N13290" s="124"/>
      <c r="O13290" s="124"/>
      <c r="P13290" s="124"/>
      <c r="Q13290" s="124"/>
      <c r="R13290" s="124"/>
      <c r="S13290" s="124"/>
    </row>
    <row r="13291" spans="13:19" x14ac:dyDescent="0.25">
      <c r="M13291" s="8"/>
      <c r="N13291" s="124"/>
      <c r="O13291" s="124"/>
      <c r="P13291" s="124"/>
      <c r="Q13291" s="124"/>
      <c r="R13291" s="124"/>
      <c r="S13291" s="124"/>
    </row>
    <row r="13292" spans="13:19" x14ac:dyDescent="0.25">
      <c r="M13292" s="8"/>
      <c r="N13292" s="124"/>
      <c r="O13292" s="124"/>
      <c r="P13292" s="124"/>
      <c r="Q13292" s="124"/>
      <c r="R13292" s="124"/>
      <c r="S13292" s="124"/>
    </row>
    <row r="13293" spans="13:19" x14ac:dyDescent="0.25">
      <c r="M13293" s="8"/>
      <c r="N13293" s="124"/>
      <c r="O13293" s="124"/>
      <c r="P13293" s="124"/>
      <c r="Q13293" s="124"/>
      <c r="R13293" s="124"/>
      <c r="S13293" s="124"/>
    </row>
    <row r="13294" spans="13:19" x14ac:dyDescent="0.25">
      <c r="M13294" s="8"/>
      <c r="N13294" s="124"/>
      <c r="O13294" s="124"/>
      <c r="P13294" s="124"/>
      <c r="Q13294" s="124"/>
      <c r="R13294" s="124"/>
      <c r="S13294" s="124"/>
    </row>
    <row r="13295" spans="13:19" x14ac:dyDescent="0.25">
      <c r="M13295" s="8"/>
      <c r="N13295" s="124"/>
      <c r="O13295" s="124"/>
      <c r="P13295" s="124"/>
      <c r="Q13295" s="124"/>
      <c r="R13295" s="124"/>
      <c r="S13295" s="124"/>
    </row>
    <row r="13296" spans="13:19" x14ac:dyDescent="0.25">
      <c r="M13296" s="8"/>
      <c r="N13296" s="124"/>
      <c r="O13296" s="124"/>
      <c r="P13296" s="124"/>
      <c r="Q13296" s="124"/>
      <c r="R13296" s="124"/>
      <c r="S13296" s="124"/>
    </row>
    <row r="13297" spans="13:19" x14ac:dyDescent="0.25">
      <c r="M13297" s="8"/>
      <c r="N13297" s="124"/>
      <c r="O13297" s="124"/>
      <c r="P13297" s="124"/>
      <c r="Q13297" s="124"/>
      <c r="R13297" s="124"/>
      <c r="S13297" s="124"/>
    </row>
    <row r="13298" spans="13:19" x14ac:dyDescent="0.25">
      <c r="M13298" s="8"/>
      <c r="N13298" s="124"/>
      <c r="O13298" s="124"/>
      <c r="P13298" s="124"/>
      <c r="Q13298" s="124"/>
      <c r="R13298" s="124"/>
      <c r="S13298" s="124"/>
    </row>
    <row r="13299" spans="13:19" x14ac:dyDescent="0.25">
      <c r="M13299" s="8"/>
      <c r="N13299" s="124"/>
      <c r="O13299" s="124"/>
      <c r="P13299" s="124"/>
      <c r="Q13299" s="124"/>
      <c r="R13299" s="124"/>
      <c r="S13299" s="124"/>
    </row>
    <row r="13300" spans="13:19" x14ac:dyDescent="0.25">
      <c r="M13300" s="8"/>
      <c r="N13300" s="124"/>
      <c r="O13300" s="124"/>
      <c r="P13300" s="124"/>
      <c r="Q13300" s="124"/>
      <c r="R13300" s="124"/>
      <c r="S13300" s="124"/>
    </row>
    <row r="13301" spans="13:19" x14ac:dyDescent="0.25">
      <c r="M13301" s="8"/>
      <c r="N13301" s="124"/>
      <c r="O13301" s="124"/>
      <c r="P13301" s="124"/>
      <c r="Q13301" s="124"/>
      <c r="R13301" s="124"/>
      <c r="S13301" s="124"/>
    </row>
    <row r="13302" spans="13:19" x14ac:dyDescent="0.25">
      <c r="M13302" s="8"/>
      <c r="N13302" s="124"/>
      <c r="O13302" s="124"/>
      <c r="P13302" s="124"/>
      <c r="Q13302" s="124"/>
      <c r="R13302" s="124"/>
      <c r="S13302" s="124"/>
    </row>
    <row r="13303" spans="13:19" x14ac:dyDescent="0.25">
      <c r="M13303" s="8"/>
      <c r="N13303" s="124"/>
      <c r="O13303" s="124"/>
      <c r="P13303" s="124"/>
      <c r="Q13303" s="124"/>
      <c r="R13303" s="124"/>
      <c r="S13303" s="124"/>
    </row>
    <row r="13304" spans="13:19" x14ac:dyDescent="0.25">
      <c r="M13304" s="8"/>
      <c r="N13304" s="124"/>
      <c r="O13304" s="124"/>
      <c r="P13304" s="124"/>
      <c r="Q13304" s="124"/>
      <c r="R13304" s="124"/>
      <c r="S13304" s="124"/>
    </row>
    <row r="13305" spans="13:19" x14ac:dyDescent="0.25">
      <c r="M13305" s="8"/>
      <c r="N13305" s="124"/>
      <c r="O13305" s="124"/>
      <c r="P13305" s="124"/>
      <c r="Q13305" s="124"/>
      <c r="R13305" s="124"/>
      <c r="S13305" s="124"/>
    </row>
    <row r="13306" spans="13:19" x14ac:dyDescent="0.25">
      <c r="M13306" s="8"/>
      <c r="N13306" s="124"/>
      <c r="O13306" s="124"/>
      <c r="P13306" s="124"/>
      <c r="Q13306" s="124"/>
      <c r="R13306" s="124"/>
      <c r="S13306" s="124"/>
    </row>
    <row r="13307" spans="13:19" x14ac:dyDescent="0.25">
      <c r="M13307" s="8"/>
      <c r="N13307" s="124"/>
      <c r="O13307" s="124"/>
      <c r="P13307" s="124"/>
      <c r="Q13307" s="124"/>
      <c r="R13307" s="124"/>
      <c r="S13307" s="124"/>
    </row>
    <row r="13308" spans="13:19" x14ac:dyDescent="0.25">
      <c r="M13308" s="8"/>
      <c r="N13308" s="124"/>
      <c r="O13308" s="124"/>
      <c r="P13308" s="124"/>
      <c r="Q13308" s="124"/>
      <c r="R13308" s="124"/>
      <c r="S13308" s="124"/>
    </row>
    <row r="13309" spans="13:19" x14ac:dyDescent="0.25">
      <c r="M13309" s="8"/>
      <c r="N13309" s="124"/>
      <c r="O13309" s="124"/>
      <c r="P13309" s="124"/>
      <c r="Q13309" s="124"/>
      <c r="R13309" s="124"/>
      <c r="S13309" s="124"/>
    </row>
    <row r="13310" spans="13:19" x14ac:dyDescent="0.25">
      <c r="M13310" s="8"/>
      <c r="N13310" s="124"/>
      <c r="O13310" s="124"/>
      <c r="P13310" s="124"/>
      <c r="Q13310" s="124"/>
      <c r="R13310" s="124"/>
      <c r="S13310" s="124"/>
    </row>
    <row r="13311" spans="13:19" x14ac:dyDescent="0.25">
      <c r="M13311" s="8"/>
      <c r="N13311" s="124"/>
      <c r="O13311" s="124"/>
      <c r="P13311" s="124"/>
      <c r="Q13311" s="124"/>
      <c r="R13311" s="124"/>
      <c r="S13311" s="124"/>
    </row>
    <row r="13312" spans="13:19" x14ac:dyDescent="0.25">
      <c r="M13312" s="8"/>
      <c r="N13312" s="124"/>
      <c r="O13312" s="124"/>
      <c r="P13312" s="124"/>
      <c r="Q13312" s="124"/>
      <c r="R13312" s="124"/>
      <c r="S13312" s="124"/>
    </row>
    <row r="13313" spans="13:19" x14ac:dyDescent="0.25">
      <c r="M13313" s="8"/>
      <c r="N13313" s="124"/>
      <c r="O13313" s="124"/>
      <c r="P13313" s="124"/>
      <c r="Q13313" s="124"/>
      <c r="R13313" s="124"/>
      <c r="S13313" s="124"/>
    </row>
    <row r="13314" spans="13:19" x14ac:dyDescent="0.25">
      <c r="M13314" s="8"/>
      <c r="N13314" s="124"/>
      <c r="O13314" s="124"/>
      <c r="P13314" s="124"/>
      <c r="Q13314" s="124"/>
      <c r="R13314" s="124"/>
      <c r="S13314" s="124"/>
    </row>
    <row r="13315" spans="13:19" x14ac:dyDescent="0.25">
      <c r="M13315" s="8"/>
      <c r="N13315" s="124"/>
      <c r="O13315" s="124"/>
      <c r="P13315" s="124"/>
      <c r="Q13315" s="124"/>
      <c r="R13315" s="124"/>
      <c r="S13315" s="124"/>
    </row>
    <row r="13316" spans="13:19" x14ac:dyDescent="0.25">
      <c r="M13316" s="8"/>
      <c r="N13316" s="124"/>
      <c r="O13316" s="124"/>
      <c r="P13316" s="124"/>
      <c r="Q13316" s="124"/>
      <c r="R13316" s="124"/>
      <c r="S13316" s="124"/>
    </row>
    <row r="13317" spans="13:19" x14ac:dyDescent="0.25">
      <c r="M13317" s="8"/>
      <c r="N13317" s="124"/>
      <c r="O13317" s="124"/>
      <c r="P13317" s="124"/>
      <c r="Q13317" s="124"/>
      <c r="R13317" s="124"/>
      <c r="S13317" s="124"/>
    </row>
    <row r="13318" spans="13:19" x14ac:dyDescent="0.25">
      <c r="M13318" s="8"/>
      <c r="N13318" s="124"/>
      <c r="O13318" s="124"/>
      <c r="P13318" s="124"/>
      <c r="Q13318" s="124"/>
      <c r="R13318" s="124"/>
      <c r="S13318" s="124"/>
    </row>
    <row r="13319" spans="13:19" x14ac:dyDescent="0.25">
      <c r="M13319" s="8"/>
      <c r="N13319" s="124"/>
      <c r="O13319" s="124"/>
      <c r="P13319" s="124"/>
      <c r="Q13319" s="124"/>
      <c r="R13319" s="124"/>
      <c r="S13319" s="124"/>
    </row>
    <row r="13320" spans="13:19" x14ac:dyDescent="0.25">
      <c r="M13320" s="8"/>
      <c r="N13320" s="124"/>
      <c r="O13320" s="124"/>
      <c r="P13320" s="124"/>
      <c r="Q13320" s="124"/>
      <c r="R13320" s="124"/>
      <c r="S13320" s="124"/>
    </row>
    <row r="13321" spans="13:19" x14ac:dyDescent="0.25">
      <c r="M13321" s="8"/>
      <c r="N13321" s="124"/>
      <c r="O13321" s="124"/>
      <c r="P13321" s="124"/>
      <c r="Q13321" s="124"/>
      <c r="R13321" s="124"/>
      <c r="S13321" s="124"/>
    </row>
    <row r="13322" spans="13:19" x14ac:dyDescent="0.25">
      <c r="M13322" s="8"/>
      <c r="N13322" s="124"/>
      <c r="O13322" s="124"/>
      <c r="P13322" s="124"/>
      <c r="Q13322" s="124"/>
      <c r="R13322" s="124"/>
      <c r="S13322" s="124"/>
    </row>
    <row r="13323" spans="13:19" x14ac:dyDescent="0.25">
      <c r="M13323" s="8"/>
      <c r="N13323" s="124"/>
      <c r="O13323" s="124"/>
      <c r="P13323" s="124"/>
      <c r="Q13323" s="124"/>
      <c r="R13323" s="124"/>
      <c r="S13323" s="124"/>
    </row>
    <row r="13324" spans="13:19" x14ac:dyDescent="0.25">
      <c r="M13324" s="8"/>
      <c r="N13324" s="124"/>
      <c r="O13324" s="124"/>
      <c r="P13324" s="124"/>
      <c r="Q13324" s="124"/>
      <c r="R13324" s="124"/>
      <c r="S13324" s="124"/>
    </row>
    <row r="13325" spans="13:19" x14ac:dyDescent="0.25">
      <c r="M13325" s="8"/>
      <c r="N13325" s="124"/>
      <c r="O13325" s="124"/>
      <c r="P13325" s="124"/>
      <c r="Q13325" s="124"/>
      <c r="R13325" s="124"/>
      <c r="S13325" s="124"/>
    </row>
    <row r="13326" spans="13:19" x14ac:dyDescent="0.25">
      <c r="M13326" s="8"/>
      <c r="N13326" s="124"/>
      <c r="O13326" s="124"/>
      <c r="P13326" s="124"/>
      <c r="Q13326" s="124"/>
      <c r="R13326" s="124"/>
      <c r="S13326" s="124"/>
    </row>
    <row r="13327" spans="13:19" x14ac:dyDescent="0.25">
      <c r="M13327" s="8"/>
      <c r="N13327" s="124"/>
      <c r="O13327" s="124"/>
      <c r="P13327" s="124"/>
      <c r="Q13327" s="124"/>
      <c r="R13327" s="124"/>
      <c r="S13327" s="124"/>
    </row>
    <row r="13328" spans="13:19" x14ac:dyDescent="0.25">
      <c r="M13328" s="8"/>
      <c r="N13328" s="124"/>
      <c r="O13328" s="124"/>
      <c r="P13328" s="124"/>
      <c r="Q13328" s="124"/>
      <c r="R13328" s="124"/>
      <c r="S13328" s="124"/>
    </row>
    <row r="13329" spans="13:19" x14ac:dyDescent="0.25">
      <c r="M13329" s="8"/>
      <c r="N13329" s="124"/>
      <c r="O13329" s="124"/>
      <c r="P13329" s="124"/>
      <c r="Q13329" s="124"/>
      <c r="R13329" s="124"/>
      <c r="S13329" s="124"/>
    </row>
    <row r="13330" spans="13:19" x14ac:dyDescent="0.25">
      <c r="M13330" s="8"/>
      <c r="N13330" s="124"/>
      <c r="O13330" s="124"/>
      <c r="P13330" s="124"/>
      <c r="Q13330" s="124"/>
      <c r="R13330" s="124"/>
      <c r="S13330" s="124"/>
    </row>
    <row r="13331" spans="13:19" x14ac:dyDescent="0.25">
      <c r="M13331" s="8"/>
      <c r="N13331" s="124"/>
      <c r="O13331" s="124"/>
      <c r="P13331" s="124"/>
      <c r="Q13331" s="124"/>
      <c r="R13331" s="124"/>
      <c r="S13331" s="124"/>
    </row>
    <row r="13332" spans="13:19" x14ac:dyDescent="0.25">
      <c r="M13332" s="8"/>
      <c r="N13332" s="124"/>
      <c r="O13332" s="124"/>
      <c r="P13332" s="124"/>
      <c r="Q13332" s="124"/>
      <c r="R13332" s="124"/>
      <c r="S13332" s="124"/>
    </row>
    <row r="13333" spans="13:19" x14ac:dyDescent="0.25">
      <c r="M13333" s="8"/>
      <c r="N13333" s="124"/>
      <c r="O13333" s="124"/>
      <c r="P13333" s="124"/>
      <c r="Q13333" s="124"/>
      <c r="R13333" s="124"/>
      <c r="S13333" s="124"/>
    </row>
    <row r="13334" spans="13:19" x14ac:dyDescent="0.25">
      <c r="M13334" s="8"/>
      <c r="N13334" s="124"/>
      <c r="O13334" s="124"/>
      <c r="P13334" s="124"/>
      <c r="Q13334" s="124"/>
      <c r="R13334" s="124"/>
      <c r="S13334" s="124"/>
    </row>
    <row r="13335" spans="13:19" x14ac:dyDescent="0.25">
      <c r="M13335" s="8"/>
      <c r="N13335" s="124"/>
      <c r="O13335" s="124"/>
      <c r="P13335" s="124"/>
      <c r="Q13335" s="124"/>
      <c r="R13335" s="124"/>
      <c r="S13335" s="124"/>
    </row>
    <row r="13336" spans="13:19" x14ac:dyDescent="0.25">
      <c r="M13336" s="8"/>
      <c r="N13336" s="124"/>
      <c r="O13336" s="124"/>
      <c r="P13336" s="124"/>
      <c r="Q13336" s="124"/>
      <c r="R13336" s="124"/>
      <c r="S13336" s="124"/>
    </row>
    <row r="13337" spans="13:19" x14ac:dyDescent="0.25">
      <c r="M13337" s="8"/>
      <c r="N13337" s="124"/>
      <c r="O13337" s="124"/>
      <c r="P13337" s="124"/>
      <c r="Q13337" s="124"/>
      <c r="R13337" s="124"/>
      <c r="S13337" s="124"/>
    </row>
    <row r="13338" spans="13:19" x14ac:dyDescent="0.25">
      <c r="M13338" s="8"/>
      <c r="N13338" s="124"/>
      <c r="O13338" s="124"/>
      <c r="P13338" s="124"/>
      <c r="Q13338" s="124"/>
      <c r="R13338" s="124"/>
      <c r="S13338" s="124"/>
    </row>
    <row r="13339" spans="13:19" x14ac:dyDescent="0.25">
      <c r="M13339" s="8"/>
      <c r="N13339" s="124"/>
      <c r="O13339" s="124"/>
      <c r="P13339" s="124"/>
      <c r="Q13339" s="124"/>
      <c r="R13339" s="124"/>
      <c r="S13339" s="124"/>
    </row>
    <row r="13340" spans="13:19" x14ac:dyDescent="0.25">
      <c r="M13340" s="8"/>
      <c r="N13340" s="124"/>
      <c r="O13340" s="124"/>
      <c r="P13340" s="124"/>
      <c r="Q13340" s="124"/>
      <c r="R13340" s="124"/>
      <c r="S13340" s="124"/>
    </row>
    <row r="13341" spans="13:19" x14ac:dyDescent="0.25">
      <c r="M13341" s="8"/>
      <c r="N13341" s="124"/>
      <c r="O13341" s="124"/>
      <c r="P13341" s="124"/>
      <c r="Q13341" s="124"/>
      <c r="R13341" s="124"/>
      <c r="S13341" s="124"/>
    </row>
    <row r="13342" spans="13:19" x14ac:dyDescent="0.25">
      <c r="M13342" s="8"/>
      <c r="N13342" s="124"/>
      <c r="O13342" s="124"/>
      <c r="P13342" s="124"/>
      <c r="Q13342" s="124"/>
      <c r="R13342" s="124"/>
      <c r="S13342" s="124"/>
    </row>
    <row r="13343" spans="13:19" x14ac:dyDescent="0.25">
      <c r="M13343" s="8"/>
      <c r="N13343" s="124"/>
      <c r="O13343" s="124"/>
      <c r="P13343" s="124"/>
      <c r="Q13343" s="124"/>
      <c r="R13343" s="124"/>
      <c r="S13343" s="124"/>
    </row>
    <row r="13344" spans="13:19" x14ac:dyDescent="0.25">
      <c r="M13344" s="8"/>
      <c r="N13344" s="124"/>
      <c r="O13344" s="124"/>
      <c r="P13344" s="124"/>
      <c r="Q13344" s="124"/>
      <c r="R13344" s="124"/>
      <c r="S13344" s="124"/>
    </row>
    <row r="13345" spans="13:19" x14ac:dyDescent="0.25">
      <c r="M13345" s="8"/>
      <c r="N13345" s="124"/>
      <c r="O13345" s="124"/>
      <c r="P13345" s="124"/>
      <c r="Q13345" s="124"/>
      <c r="R13345" s="124"/>
      <c r="S13345" s="124"/>
    </row>
    <row r="13346" spans="13:19" x14ac:dyDescent="0.25">
      <c r="M13346" s="8"/>
      <c r="N13346" s="124"/>
      <c r="O13346" s="124"/>
      <c r="P13346" s="124"/>
      <c r="Q13346" s="124"/>
      <c r="R13346" s="124"/>
      <c r="S13346" s="124"/>
    </row>
    <row r="13347" spans="13:19" x14ac:dyDescent="0.25">
      <c r="M13347" s="8"/>
      <c r="N13347" s="124"/>
      <c r="O13347" s="124"/>
      <c r="P13347" s="124"/>
      <c r="Q13347" s="124"/>
      <c r="R13347" s="124"/>
      <c r="S13347" s="124"/>
    </row>
    <row r="13348" spans="13:19" x14ac:dyDescent="0.25">
      <c r="M13348" s="8"/>
      <c r="N13348" s="124"/>
      <c r="O13348" s="124"/>
      <c r="P13348" s="124"/>
      <c r="Q13348" s="124"/>
      <c r="R13348" s="124"/>
      <c r="S13348" s="124"/>
    </row>
    <row r="13349" spans="13:19" x14ac:dyDescent="0.25">
      <c r="M13349" s="8"/>
      <c r="N13349" s="124"/>
      <c r="O13349" s="124"/>
      <c r="P13349" s="124"/>
      <c r="Q13349" s="124"/>
      <c r="R13349" s="124"/>
      <c r="S13349" s="124"/>
    </row>
    <row r="13350" spans="13:19" x14ac:dyDescent="0.25">
      <c r="M13350" s="8"/>
      <c r="N13350" s="124"/>
      <c r="O13350" s="124"/>
      <c r="P13350" s="124"/>
      <c r="Q13350" s="124"/>
      <c r="R13350" s="124"/>
      <c r="S13350" s="124"/>
    </row>
    <row r="13351" spans="13:19" x14ac:dyDescent="0.25">
      <c r="M13351" s="8"/>
      <c r="N13351" s="124"/>
      <c r="O13351" s="124"/>
      <c r="P13351" s="124"/>
      <c r="Q13351" s="124"/>
      <c r="R13351" s="124"/>
      <c r="S13351" s="124"/>
    </row>
    <row r="13352" spans="13:19" x14ac:dyDescent="0.25">
      <c r="M13352" s="8"/>
      <c r="N13352" s="124"/>
      <c r="O13352" s="124"/>
      <c r="P13352" s="124"/>
      <c r="Q13352" s="124"/>
      <c r="R13352" s="124"/>
      <c r="S13352" s="124"/>
    </row>
    <row r="13353" spans="13:19" x14ac:dyDescent="0.25">
      <c r="M13353" s="8"/>
      <c r="N13353" s="124"/>
      <c r="O13353" s="124"/>
      <c r="P13353" s="124"/>
      <c r="Q13353" s="124"/>
      <c r="R13353" s="124"/>
      <c r="S13353" s="124"/>
    </row>
    <row r="13354" spans="13:19" x14ac:dyDescent="0.25">
      <c r="M13354" s="8"/>
      <c r="N13354" s="124"/>
      <c r="O13354" s="124"/>
      <c r="P13354" s="124"/>
      <c r="Q13354" s="124"/>
      <c r="R13354" s="124"/>
      <c r="S13354" s="124"/>
    </row>
    <row r="13355" spans="13:19" x14ac:dyDescent="0.25">
      <c r="M13355" s="8"/>
      <c r="N13355" s="124"/>
      <c r="O13355" s="124"/>
      <c r="P13355" s="124"/>
      <c r="Q13355" s="124"/>
      <c r="R13355" s="124"/>
      <c r="S13355" s="124"/>
    </row>
    <row r="13356" spans="13:19" x14ac:dyDescent="0.25">
      <c r="M13356" s="8"/>
      <c r="N13356" s="124"/>
      <c r="O13356" s="124"/>
      <c r="P13356" s="124"/>
      <c r="Q13356" s="124"/>
      <c r="R13356" s="124"/>
      <c r="S13356" s="124"/>
    </row>
    <row r="13357" spans="13:19" x14ac:dyDescent="0.25">
      <c r="M13357" s="8"/>
      <c r="N13357" s="124"/>
      <c r="O13357" s="124"/>
      <c r="P13357" s="124"/>
      <c r="Q13357" s="124"/>
      <c r="R13357" s="124"/>
      <c r="S13357" s="124"/>
    </row>
    <row r="13358" spans="13:19" x14ac:dyDescent="0.25">
      <c r="M13358" s="8"/>
      <c r="N13358" s="124"/>
      <c r="O13358" s="124"/>
      <c r="P13358" s="124"/>
      <c r="Q13358" s="124"/>
      <c r="R13358" s="124"/>
      <c r="S13358" s="124"/>
    </row>
    <row r="13359" spans="13:19" x14ac:dyDescent="0.25">
      <c r="M13359" s="8"/>
      <c r="N13359" s="124"/>
      <c r="O13359" s="124"/>
      <c r="P13359" s="124"/>
      <c r="Q13359" s="124"/>
      <c r="R13359" s="124"/>
      <c r="S13359" s="124"/>
    </row>
    <row r="13360" spans="13:19" x14ac:dyDescent="0.25">
      <c r="M13360" s="8"/>
      <c r="N13360" s="124"/>
      <c r="O13360" s="124"/>
      <c r="P13360" s="124"/>
      <c r="Q13360" s="124"/>
      <c r="R13360" s="124"/>
      <c r="S13360" s="124"/>
    </row>
    <row r="13361" spans="13:19" x14ac:dyDescent="0.25">
      <c r="M13361" s="8"/>
      <c r="N13361" s="124"/>
      <c r="O13361" s="124"/>
      <c r="P13361" s="124"/>
      <c r="Q13361" s="124"/>
      <c r="R13361" s="124"/>
      <c r="S13361" s="124"/>
    </row>
    <row r="13362" spans="13:19" x14ac:dyDescent="0.25">
      <c r="M13362" s="8"/>
      <c r="N13362" s="124"/>
      <c r="O13362" s="124"/>
      <c r="P13362" s="124"/>
      <c r="Q13362" s="124"/>
      <c r="R13362" s="124"/>
      <c r="S13362" s="124"/>
    </row>
    <row r="13363" spans="13:19" x14ac:dyDescent="0.25">
      <c r="M13363" s="8"/>
      <c r="N13363" s="124"/>
      <c r="O13363" s="124"/>
      <c r="P13363" s="124"/>
      <c r="Q13363" s="124"/>
      <c r="R13363" s="124"/>
      <c r="S13363" s="124"/>
    </row>
    <row r="13364" spans="13:19" x14ac:dyDescent="0.25">
      <c r="M13364" s="8"/>
      <c r="N13364" s="124"/>
      <c r="O13364" s="124"/>
      <c r="P13364" s="124"/>
      <c r="Q13364" s="124"/>
      <c r="R13364" s="124"/>
      <c r="S13364" s="124"/>
    </row>
    <row r="13365" spans="13:19" x14ac:dyDescent="0.25">
      <c r="M13365" s="8"/>
      <c r="N13365" s="124"/>
      <c r="O13365" s="124"/>
      <c r="P13365" s="124"/>
      <c r="Q13365" s="124"/>
      <c r="R13365" s="124"/>
      <c r="S13365" s="124"/>
    </row>
    <row r="13366" spans="13:19" x14ac:dyDescent="0.25">
      <c r="M13366" s="8"/>
      <c r="N13366" s="124"/>
      <c r="O13366" s="124"/>
      <c r="P13366" s="124"/>
      <c r="Q13366" s="124"/>
      <c r="R13366" s="124"/>
      <c r="S13366" s="124"/>
    </row>
    <row r="13367" spans="13:19" x14ac:dyDescent="0.25">
      <c r="M13367" s="8"/>
      <c r="N13367" s="124"/>
      <c r="O13367" s="124"/>
      <c r="P13367" s="124"/>
      <c r="Q13367" s="124"/>
      <c r="R13367" s="124"/>
      <c r="S13367" s="124"/>
    </row>
    <row r="13368" spans="13:19" x14ac:dyDescent="0.25">
      <c r="M13368" s="8"/>
      <c r="N13368" s="124"/>
      <c r="O13368" s="124"/>
      <c r="P13368" s="124"/>
      <c r="Q13368" s="124"/>
      <c r="R13368" s="124"/>
      <c r="S13368" s="124"/>
    </row>
    <row r="13369" spans="13:19" x14ac:dyDescent="0.25">
      <c r="M13369" s="8"/>
      <c r="N13369" s="124"/>
      <c r="O13369" s="124"/>
      <c r="P13369" s="124"/>
      <c r="Q13369" s="124"/>
      <c r="R13369" s="124"/>
      <c r="S13369" s="124"/>
    </row>
    <row r="13370" spans="13:19" x14ac:dyDescent="0.25">
      <c r="M13370" s="8"/>
      <c r="N13370" s="124"/>
      <c r="O13370" s="124"/>
      <c r="P13370" s="124"/>
      <c r="Q13370" s="124"/>
      <c r="R13370" s="124"/>
      <c r="S13370" s="124"/>
    </row>
    <row r="13371" spans="13:19" x14ac:dyDescent="0.25">
      <c r="M13371" s="8"/>
      <c r="N13371" s="124"/>
      <c r="O13371" s="124"/>
      <c r="P13371" s="124"/>
      <c r="Q13371" s="124"/>
      <c r="R13371" s="124"/>
      <c r="S13371" s="124"/>
    </row>
    <row r="13372" spans="13:19" x14ac:dyDescent="0.25">
      <c r="M13372" s="8"/>
      <c r="N13372" s="124"/>
      <c r="O13372" s="124"/>
      <c r="P13372" s="124"/>
      <c r="Q13372" s="124"/>
      <c r="R13372" s="124"/>
      <c r="S13372" s="124"/>
    </row>
    <row r="13373" spans="13:19" x14ac:dyDescent="0.25">
      <c r="M13373" s="8"/>
      <c r="N13373" s="124"/>
      <c r="O13373" s="124"/>
      <c r="P13373" s="124"/>
      <c r="Q13373" s="124"/>
      <c r="R13373" s="124"/>
      <c r="S13373" s="124"/>
    </row>
    <row r="13374" spans="13:19" x14ac:dyDescent="0.25">
      <c r="M13374" s="8"/>
      <c r="N13374" s="124"/>
      <c r="O13374" s="124"/>
      <c r="P13374" s="124"/>
      <c r="Q13374" s="124"/>
      <c r="R13374" s="124"/>
      <c r="S13374" s="124"/>
    </row>
    <row r="13375" spans="13:19" x14ac:dyDescent="0.25">
      <c r="M13375" s="8"/>
      <c r="N13375" s="124"/>
      <c r="O13375" s="124"/>
      <c r="P13375" s="124"/>
      <c r="Q13375" s="124"/>
      <c r="R13375" s="124"/>
      <c r="S13375" s="124"/>
    </row>
    <row r="13376" spans="13:19" x14ac:dyDescent="0.25">
      <c r="M13376" s="8"/>
      <c r="N13376" s="124"/>
      <c r="O13376" s="124"/>
      <c r="P13376" s="124"/>
      <c r="Q13376" s="124"/>
      <c r="R13376" s="124"/>
      <c r="S13376" s="124"/>
    </row>
    <row r="13377" spans="13:19" x14ac:dyDescent="0.25">
      <c r="M13377" s="8"/>
      <c r="N13377" s="124"/>
      <c r="O13377" s="124"/>
      <c r="P13377" s="124"/>
      <c r="Q13377" s="124"/>
      <c r="R13377" s="124"/>
      <c r="S13377" s="124"/>
    </row>
    <row r="13378" spans="13:19" x14ac:dyDescent="0.25">
      <c r="M13378" s="8"/>
      <c r="N13378" s="124"/>
      <c r="O13378" s="124"/>
      <c r="P13378" s="124"/>
      <c r="Q13378" s="124"/>
      <c r="R13378" s="124"/>
      <c r="S13378" s="124"/>
    </row>
    <row r="13379" spans="13:19" x14ac:dyDescent="0.25">
      <c r="M13379" s="8"/>
      <c r="N13379" s="124"/>
      <c r="O13379" s="124"/>
      <c r="P13379" s="124"/>
      <c r="Q13379" s="124"/>
      <c r="R13379" s="124"/>
      <c r="S13379" s="124"/>
    </row>
    <row r="13380" spans="13:19" x14ac:dyDescent="0.25">
      <c r="M13380" s="8"/>
      <c r="N13380" s="124"/>
      <c r="O13380" s="124"/>
      <c r="P13380" s="124"/>
      <c r="Q13380" s="124"/>
      <c r="R13380" s="124"/>
      <c r="S13380" s="124"/>
    </row>
    <row r="13381" spans="13:19" x14ac:dyDescent="0.25">
      <c r="M13381" s="8"/>
      <c r="N13381" s="124"/>
      <c r="O13381" s="124"/>
      <c r="P13381" s="124"/>
      <c r="Q13381" s="124"/>
      <c r="R13381" s="124"/>
      <c r="S13381" s="124"/>
    </row>
    <row r="13382" spans="13:19" x14ac:dyDescent="0.25">
      <c r="M13382" s="8"/>
      <c r="N13382" s="124"/>
      <c r="O13382" s="124"/>
      <c r="P13382" s="124"/>
      <c r="Q13382" s="124"/>
      <c r="R13382" s="124"/>
      <c r="S13382" s="124"/>
    </row>
    <row r="13383" spans="13:19" x14ac:dyDescent="0.25">
      <c r="M13383" s="8"/>
      <c r="N13383" s="124"/>
      <c r="O13383" s="124"/>
      <c r="P13383" s="124"/>
      <c r="Q13383" s="124"/>
      <c r="R13383" s="124"/>
      <c r="S13383" s="124"/>
    </row>
    <row r="13384" spans="13:19" x14ac:dyDescent="0.25">
      <c r="M13384" s="8"/>
      <c r="N13384" s="124"/>
      <c r="O13384" s="124"/>
      <c r="P13384" s="124"/>
      <c r="Q13384" s="124"/>
      <c r="R13384" s="124"/>
      <c r="S13384" s="124"/>
    </row>
    <row r="13385" spans="13:19" x14ac:dyDescent="0.25">
      <c r="M13385" s="8"/>
      <c r="N13385" s="124"/>
      <c r="O13385" s="124"/>
      <c r="P13385" s="124"/>
      <c r="Q13385" s="124"/>
      <c r="R13385" s="124"/>
      <c r="S13385" s="124"/>
    </row>
    <row r="13386" spans="13:19" x14ac:dyDescent="0.25">
      <c r="M13386" s="8"/>
      <c r="N13386" s="124"/>
      <c r="O13386" s="124"/>
      <c r="P13386" s="124"/>
      <c r="Q13386" s="124"/>
      <c r="R13386" s="124"/>
      <c r="S13386" s="124"/>
    </row>
    <row r="13387" spans="13:19" x14ac:dyDescent="0.25">
      <c r="M13387" s="8"/>
      <c r="N13387" s="124"/>
      <c r="O13387" s="124"/>
      <c r="P13387" s="124"/>
      <c r="Q13387" s="124"/>
      <c r="R13387" s="124"/>
      <c r="S13387" s="124"/>
    </row>
    <row r="13388" spans="13:19" x14ac:dyDescent="0.25">
      <c r="M13388" s="8"/>
      <c r="N13388" s="124"/>
      <c r="O13388" s="124"/>
      <c r="P13388" s="124"/>
      <c r="Q13388" s="124"/>
      <c r="R13388" s="124"/>
      <c r="S13388" s="124"/>
    </row>
    <row r="13389" spans="13:19" x14ac:dyDescent="0.25">
      <c r="M13389" s="8"/>
      <c r="N13389" s="124"/>
      <c r="O13389" s="124"/>
      <c r="P13389" s="124"/>
      <c r="Q13389" s="124"/>
      <c r="R13389" s="124"/>
      <c r="S13389" s="124"/>
    </row>
    <row r="13390" spans="13:19" x14ac:dyDescent="0.25">
      <c r="M13390" s="8"/>
      <c r="N13390" s="124"/>
      <c r="O13390" s="124"/>
      <c r="P13390" s="124"/>
      <c r="Q13390" s="124"/>
      <c r="R13390" s="124"/>
      <c r="S13390" s="124"/>
    </row>
    <row r="13391" spans="13:19" x14ac:dyDescent="0.25">
      <c r="M13391" s="8"/>
      <c r="N13391" s="124"/>
      <c r="O13391" s="124"/>
      <c r="P13391" s="124"/>
      <c r="Q13391" s="124"/>
      <c r="R13391" s="124"/>
      <c r="S13391" s="124"/>
    </row>
    <row r="13392" spans="13:19" x14ac:dyDescent="0.25">
      <c r="M13392" s="8"/>
      <c r="N13392" s="124"/>
      <c r="O13392" s="124"/>
      <c r="P13392" s="124"/>
      <c r="Q13392" s="124"/>
      <c r="R13392" s="124"/>
      <c r="S13392" s="124"/>
    </row>
    <row r="13393" spans="13:19" x14ac:dyDescent="0.25">
      <c r="M13393" s="8"/>
      <c r="N13393" s="124"/>
      <c r="O13393" s="124"/>
      <c r="P13393" s="124"/>
      <c r="Q13393" s="124"/>
      <c r="R13393" s="124"/>
      <c r="S13393" s="124"/>
    </row>
    <row r="13394" spans="13:19" x14ac:dyDescent="0.25">
      <c r="M13394" s="8"/>
      <c r="N13394" s="124"/>
      <c r="O13394" s="124"/>
      <c r="P13394" s="124"/>
      <c r="Q13394" s="124"/>
      <c r="R13394" s="124"/>
      <c r="S13394" s="124"/>
    </row>
    <row r="13395" spans="13:19" x14ac:dyDescent="0.25">
      <c r="M13395" s="8"/>
      <c r="N13395" s="124"/>
      <c r="O13395" s="124"/>
      <c r="P13395" s="124"/>
      <c r="Q13395" s="124"/>
      <c r="R13395" s="124"/>
      <c r="S13395" s="124"/>
    </row>
    <row r="13396" spans="13:19" x14ac:dyDescent="0.25">
      <c r="M13396" s="8"/>
      <c r="N13396" s="124"/>
      <c r="O13396" s="124"/>
      <c r="P13396" s="124"/>
      <c r="Q13396" s="124"/>
      <c r="R13396" s="124"/>
      <c r="S13396" s="124"/>
    </row>
    <row r="13397" spans="13:19" x14ac:dyDescent="0.25">
      <c r="M13397" s="8"/>
      <c r="N13397" s="124"/>
      <c r="O13397" s="124"/>
      <c r="P13397" s="124"/>
      <c r="Q13397" s="124"/>
      <c r="R13397" s="124"/>
      <c r="S13397" s="124"/>
    </row>
    <row r="13398" spans="13:19" x14ac:dyDescent="0.25">
      <c r="M13398" s="8"/>
      <c r="N13398" s="124"/>
      <c r="O13398" s="124"/>
      <c r="P13398" s="124"/>
      <c r="Q13398" s="124"/>
      <c r="R13398" s="124"/>
      <c r="S13398" s="124"/>
    </row>
    <row r="13399" spans="13:19" x14ac:dyDescent="0.25">
      <c r="M13399" s="8"/>
      <c r="N13399" s="124"/>
      <c r="O13399" s="124"/>
      <c r="P13399" s="124"/>
      <c r="Q13399" s="124"/>
      <c r="R13399" s="124"/>
      <c r="S13399" s="124"/>
    </row>
    <row r="13400" spans="13:19" x14ac:dyDescent="0.25">
      <c r="M13400" s="8"/>
      <c r="N13400" s="124"/>
      <c r="O13400" s="124"/>
      <c r="P13400" s="124"/>
      <c r="Q13400" s="124"/>
      <c r="R13400" s="124"/>
      <c r="S13400" s="124"/>
    </row>
    <row r="13401" spans="13:19" x14ac:dyDescent="0.25">
      <c r="M13401" s="8"/>
      <c r="N13401" s="124"/>
      <c r="O13401" s="124"/>
      <c r="P13401" s="124"/>
      <c r="Q13401" s="124"/>
      <c r="R13401" s="124"/>
      <c r="S13401" s="124"/>
    </row>
    <row r="13402" spans="13:19" x14ac:dyDescent="0.25">
      <c r="M13402" s="8"/>
      <c r="N13402" s="124"/>
      <c r="O13402" s="124"/>
      <c r="P13402" s="124"/>
      <c r="Q13402" s="124"/>
      <c r="R13402" s="124"/>
      <c r="S13402" s="124"/>
    </row>
    <row r="13403" spans="13:19" x14ac:dyDescent="0.25">
      <c r="M13403" s="8"/>
      <c r="N13403" s="124"/>
      <c r="O13403" s="124"/>
      <c r="P13403" s="124"/>
      <c r="Q13403" s="124"/>
      <c r="R13403" s="124"/>
      <c r="S13403" s="124"/>
    </row>
    <row r="13404" spans="13:19" x14ac:dyDescent="0.25">
      <c r="M13404" s="8"/>
      <c r="N13404" s="124"/>
      <c r="O13404" s="124"/>
      <c r="P13404" s="124"/>
      <c r="Q13404" s="124"/>
      <c r="R13404" s="124"/>
      <c r="S13404" s="124"/>
    </row>
    <row r="13405" spans="13:19" x14ac:dyDescent="0.25">
      <c r="M13405" s="8"/>
      <c r="N13405" s="124"/>
      <c r="O13405" s="124"/>
      <c r="P13405" s="124"/>
      <c r="Q13405" s="124"/>
      <c r="R13405" s="124"/>
      <c r="S13405" s="124"/>
    </row>
    <row r="13406" spans="13:19" x14ac:dyDescent="0.25">
      <c r="M13406" s="8"/>
      <c r="N13406" s="124"/>
      <c r="O13406" s="124"/>
      <c r="P13406" s="124"/>
      <c r="Q13406" s="124"/>
      <c r="R13406" s="124"/>
      <c r="S13406" s="124"/>
    </row>
    <row r="13407" spans="13:19" x14ac:dyDescent="0.25">
      <c r="M13407" s="8"/>
      <c r="N13407" s="124"/>
      <c r="O13407" s="124"/>
      <c r="P13407" s="124"/>
      <c r="Q13407" s="124"/>
      <c r="R13407" s="124"/>
      <c r="S13407" s="124"/>
    </row>
    <row r="13408" spans="13:19" x14ac:dyDescent="0.25">
      <c r="M13408" s="8"/>
      <c r="N13408" s="124"/>
      <c r="O13408" s="124"/>
      <c r="P13408" s="124"/>
      <c r="Q13408" s="124"/>
      <c r="R13408" s="124"/>
      <c r="S13408" s="124"/>
    </row>
    <row r="13409" spans="13:19" x14ac:dyDescent="0.25">
      <c r="M13409" s="8"/>
      <c r="N13409" s="124"/>
      <c r="O13409" s="124"/>
      <c r="P13409" s="124"/>
      <c r="Q13409" s="124"/>
      <c r="R13409" s="124"/>
      <c r="S13409" s="124"/>
    </row>
    <row r="13410" spans="13:19" x14ac:dyDescent="0.25">
      <c r="M13410" s="8"/>
      <c r="N13410" s="124"/>
      <c r="O13410" s="124"/>
      <c r="P13410" s="124"/>
      <c r="Q13410" s="124"/>
      <c r="R13410" s="124"/>
      <c r="S13410" s="124"/>
    </row>
    <row r="13411" spans="13:19" x14ac:dyDescent="0.25">
      <c r="M13411" s="8"/>
      <c r="N13411" s="124"/>
      <c r="O13411" s="124"/>
      <c r="P13411" s="124"/>
      <c r="Q13411" s="124"/>
      <c r="R13411" s="124"/>
      <c r="S13411" s="124"/>
    </row>
    <row r="13412" spans="13:19" x14ac:dyDescent="0.25">
      <c r="M13412" s="8"/>
      <c r="N13412" s="124"/>
      <c r="O13412" s="124"/>
      <c r="P13412" s="124"/>
      <c r="Q13412" s="124"/>
      <c r="R13412" s="124"/>
      <c r="S13412" s="124"/>
    </row>
    <row r="13413" spans="13:19" x14ac:dyDescent="0.25">
      <c r="M13413" s="8"/>
      <c r="N13413" s="124"/>
      <c r="O13413" s="124"/>
      <c r="P13413" s="124"/>
      <c r="Q13413" s="124"/>
      <c r="R13413" s="124"/>
      <c r="S13413" s="124"/>
    </row>
    <row r="13414" spans="13:19" x14ac:dyDescent="0.25">
      <c r="M13414" s="8"/>
      <c r="N13414" s="124"/>
      <c r="O13414" s="124"/>
      <c r="P13414" s="124"/>
      <c r="Q13414" s="124"/>
      <c r="R13414" s="124"/>
      <c r="S13414" s="124"/>
    </row>
    <row r="13415" spans="13:19" x14ac:dyDescent="0.25">
      <c r="M13415" s="8"/>
      <c r="N13415" s="124"/>
      <c r="O13415" s="124"/>
      <c r="P13415" s="124"/>
      <c r="Q13415" s="124"/>
      <c r="R13415" s="124"/>
      <c r="S13415" s="124"/>
    </row>
    <row r="13416" spans="13:19" x14ac:dyDescent="0.25">
      <c r="M13416" s="8"/>
      <c r="N13416" s="124"/>
      <c r="O13416" s="124"/>
      <c r="P13416" s="124"/>
      <c r="Q13416" s="124"/>
      <c r="R13416" s="124"/>
      <c r="S13416" s="124"/>
    </row>
    <row r="13417" spans="13:19" x14ac:dyDescent="0.25">
      <c r="M13417" s="8"/>
      <c r="N13417" s="124"/>
      <c r="O13417" s="124"/>
      <c r="P13417" s="124"/>
      <c r="Q13417" s="124"/>
      <c r="R13417" s="124"/>
      <c r="S13417" s="124"/>
    </row>
    <row r="13418" spans="13:19" x14ac:dyDescent="0.25">
      <c r="M13418" s="8"/>
      <c r="N13418" s="124"/>
      <c r="O13418" s="124"/>
      <c r="P13418" s="124"/>
      <c r="Q13418" s="124"/>
      <c r="R13418" s="124"/>
      <c r="S13418" s="124"/>
    </row>
    <row r="13419" spans="13:19" x14ac:dyDescent="0.25">
      <c r="M13419" s="8"/>
      <c r="N13419" s="124"/>
      <c r="O13419" s="124"/>
      <c r="P13419" s="124"/>
      <c r="Q13419" s="124"/>
      <c r="R13419" s="124"/>
      <c r="S13419" s="124"/>
    </row>
    <row r="13420" spans="13:19" x14ac:dyDescent="0.25">
      <c r="M13420" s="8"/>
      <c r="N13420" s="124"/>
      <c r="O13420" s="124"/>
      <c r="P13420" s="124"/>
      <c r="Q13420" s="124"/>
      <c r="R13420" s="124"/>
      <c r="S13420" s="124"/>
    </row>
    <row r="13421" spans="13:19" x14ac:dyDescent="0.25">
      <c r="M13421" s="8"/>
      <c r="N13421" s="124"/>
      <c r="O13421" s="124"/>
      <c r="P13421" s="124"/>
      <c r="Q13421" s="124"/>
      <c r="R13421" s="124"/>
      <c r="S13421" s="124"/>
    </row>
    <row r="13422" spans="13:19" x14ac:dyDescent="0.25">
      <c r="M13422" s="8"/>
      <c r="N13422" s="124"/>
      <c r="O13422" s="124"/>
      <c r="P13422" s="124"/>
      <c r="Q13422" s="124"/>
      <c r="R13422" s="124"/>
      <c r="S13422" s="124"/>
    </row>
    <row r="13423" spans="13:19" x14ac:dyDescent="0.25">
      <c r="M13423" s="8"/>
      <c r="N13423" s="124"/>
      <c r="O13423" s="124"/>
      <c r="P13423" s="124"/>
      <c r="Q13423" s="124"/>
      <c r="R13423" s="124"/>
      <c r="S13423" s="124"/>
    </row>
    <row r="13424" spans="13:19" x14ac:dyDescent="0.25">
      <c r="M13424" s="8"/>
      <c r="N13424" s="124"/>
      <c r="O13424" s="124"/>
      <c r="P13424" s="124"/>
      <c r="Q13424" s="124"/>
      <c r="R13424" s="124"/>
      <c r="S13424" s="124"/>
    </row>
    <row r="13425" spans="13:19" x14ac:dyDescent="0.25">
      <c r="M13425" s="8"/>
      <c r="N13425" s="124"/>
      <c r="O13425" s="124"/>
      <c r="P13425" s="124"/>
      <c r="Q13425" s="124"/>
      <c r="R13425" s="124"/>
      <c r="S13425" s="124"/>
    </row>
    <row r="13426" spans="13:19" x14ac:dyDescent="0.25">
      <c r="M13426" s="8"/>
      <c r="N13426" s="124"/>
      <c r="O13426" s="124"/>
      <c r="P13426" s="124"/>
      <c r="Q13426" s="124"/>
      <c r="R13426" s="124"/>
      <c r="S13426" s="124"/>
    </row>
    <row r="13427" spans="13:19" x14ac:dyDescent="0.25">
      <c r="M13427" s="8"/>
      <c r="N13427" s="124"/>
      <c r="O13427" s="124"/>
      <c r="P13427" s="124"/>
      <c r="Q13427" s="124"/>
      <c r="R13427" s="124"/>
      <c r="S13427" s="124"/>
    </row>
    <row r="13428" spans="13:19" x14ac:dyDescent="0.25">
      <c r="M13428" s="8"/>
      <c r="N13428" s="124"/>
      <c r="O13428" s="124"/>
      <c r="P13428" s="124"/>
      <c r="Q13428" s="124"/>
      <c r="R13428" s="124"/>
      <c r="S13428" s="124"/>
    </row>
    <row r="13429" spans="13:19" x14ac:dyDescent="0.25">
      <c r="M13429" s="8"/>
      <c r="N13429" s="124"/>
      <c r="O13429" s="124"/>
      <c r="P13429" s="124"/>
      <c r="Q13429" s="124"/>
      <c r="R13429" s="124"/>
      <c r="S13429" s="124"/>
    </row>
    <row r="13430" spans="13:19" x14ac:dyDescent="0.25">
      <c r="M13430" s="8"/>
      <c r="N13430" s="124"/>
      <c r="O13430" s="124"/>
      <c r="P13430" s="124"/>
      <c r="Q13430" s="124"/>
      <c r="R13430" s="124"/>
      <c r="S13430" s="124"/>
    </row>
    <row r="13431" spans="13:19" x14ac:dyDescent="0.25">
      <c r="M13431" s="8"/>
      <c r="N13431" s="124"/>
      <c r="O13431" s="124"/>
      <c r="P13431" s="124"/>
      <c r="Q13431" s="124"/>
      <c r="R13431" s="124"/>
      <c r="S13431" s="124"/>
    </row>
    <row r="13432" spans="13:19" x14ac:dyDescent="0.25">
      <c r="M13432" s="8"/>
      <c r="N13432" s="124"/>
      <c r="O13432" s="124"/>
      <c r="P13432" s="124"/>
      <c r="Q13432" s="124"/>
      <c r="R13432" s="124"/>
      <c r="S13432" s="124"/>
    </row>
    <row r="13433" spans="13:19" x14ac:dyDescent="0.25">
      <c r="M13433" s="8"/>
      <c r="N13433" s="124"/>
      <c r="O13433" s="124"/>
      <c r="P13433" s="124"/>
      <c r="Q13433" s="124"/>
      <c r="R13433" s="124"/>
      <c r="S13433" s="124"/>
    </row>
    <row r="13434" spans="13:19" x14ac:dyDescent="0.25">
      <c r="M13434" s="8"/>
      <c r="N13434" s="124"/>
      <c r="O13434" s="124"/>
      <c r="P13434" s="124"/>
      <c r="Q13434" s="124"/>
      <c r="R13434" s="124"/>
      <c r="S13434" s="124"/>
    </row>
    <row r="13435" spans="13:19" x14ac:dyDescent="0.25">
      <c r="M13435" s="8"/>
      <c r="N13435" s="124"/>
      <c r="O13435" s="124"/>
      <c r="P13435" s="124"/>
      <c r="Q13435" s="124"/>
      <c r="R13435" s="124"/>
      <c r="S13435" s="124"/>
    </row>
    <row r="13436" spans="13:19" x14ac:dyDescent="0.25">
      <c r="M13436" s="8"/>
      <c r="N13436" s="124"/>
      <c r="O13436" s="124"/>
      <c r="P13436" s="124"/>
      <c r="Q13436" s="124"/>
      <c r="R13436" s="124"/>
      <c r="S13436" s="124"/>
    </row>
    <row r="13437" spans="13:19" x14ac:dyDescent="0.25">
      <c r="M13437" s="8"/>
      <c r="N13437" s="124"/>
      <c r="O13437" s="124"/>
      <c r="P13437" s="124"/>
      <c r="Q13437" s="124"/>
      <c r="R13437" s="124"/>
      <c r="S13437" s="124"/>
    </row>
    <row r="13438" spans="13:19" x14ac:dyDescent="0.25">
      <c r="M13438" s="8"/>
      <c r="N13438" s="124"/>
      <c r="O13438" s="124"/>
      <c r="P13438" s="124"/>
      <c r="Q13438" s="124"/>
      <c r="R13438" s="124"/>
      <c r="S13438" s="124"/>
    </row>
    <row r="13439" spans="13:19" x14ac:dyDescent="0.25">
      <c r="M13439" s="8"/>
      <c r="N13439" s="124"/>
      <c r="O13439" s="124"/>
      <c r="P13439" s="124"/>
      <c r="Q13439" s="124"/>
      <c r="R13439" s="124"/>
      <c r="S13439" s="124"/>
    </row>
    <row r="13440" spans="13:19" x14ac:dyDescent="0.25">
      <c r="M13440" s="8"/>
      <c r="N13440" s="124"/>
      <c r="O13440" s="124"/>
      <c r="P13440" s="124"/>
      <c r="Q13440" s="124"/>
      <c r="R13440" s="124"/>
      <c r="S13440" s="124"/>
    </row>
    <row r="13441" spans="13:19" x14ac:dyDescent="0.25">
      <c r="M13441" s="8"/>
      <c r="N13441" s="124"/>
      <c r="O13441" s="124"/>
      <c r="P13441" s="124"/>
      <c r="Q13441" s="124"/>
      <c r="R13441" s="124"/>
      <c r="S13441" s="124"/>
    </row>
    <row r="13442" spans="13:19" x14ac:dyDescent="0.25">
      <c r="M13442" s="8"/>
      <c r="N13442" s="124"/>
      <c r="O13442" s="124"/>
      <c r="P13442" s="124"/>
      <c r="Q13442" s="124"/>
      <c r="R13442" s="124"/>
      <c r="S13442" s="124"/>
    </row>
    <row r="13443" spans="13:19" x14ac:dyDescent="0.25">
      <c r="M13443" s="8"/>
      <c r="N13443" s="124"/>
      <c r="O13443" s="124"/>
      <c r="P13443" s="124"/>
      <c r="Q13443" s="124"/>
      <c r="R13443" s="124"/>
      <c r="S13443" s="124"/>
    </row>
    <row r="13444" spans="13:19" x14ac:dyDescent="0.25">
      <c r="M13444" s="8"/>
      <c r="N13444" s="124"/>
      <c r="O13444" s="124"/>
      <c r="P13444" s="124"/>
      <c r="Q13444" s="124"/>
      <c r="R13444" s="124"/>
      <c r="S13444" s="124"/>
    </row>
    <row r="13445" spans="13:19" x14ac:dyDescent="0.25">
      <c r="M13445" s="8"/>
      <c r="N13445" s="124"/>
      <c r="O13445" s="124"/>
      <c r="P13445" s="124"/>
      <c r="Q13445" s="124"/>
      <c r="R13445" s="124"/>
      <c r="S13445" s="124"/>
    </row>
    <row r="13446" spans="13:19" x14ac:dyDescent="0.25">
      <c r="M13446" s="8"/>
      <c r="N13446" s="124"/>
      <c r="O13446" s="124"/>
      <c r="P13446" s="124"/>
      <c r="Q13446" s="124"/>
      <c r="R13446" s="124"/>
      <c r="S13446" s="124"/>
    </row>
    <row r="13447" spans="13:19" x14ac:dyDescent="0.25">
      <c r="M13447" s="8"/>
      <c r="N13447" s="124"/>
      <c r="O13447" s="124"/>
      <c r="P13447" s="124"/>
      <c r="Q13447" s="124"/>
      <c r="R13447" s="124"/>
      <c r="S13447" s="124"/>
    </row>
    <row r="13448" spans="13:19" x14ac:dyDescent="0.25">
      <c r="M13448" s="8"/>
      <c r="N13448" s="124"/>
      <c r="O13448" s="124"/>
      <c r="P13448" s="124"/>
      <c r="Q13448" s="124"/>
      <c r="R13448" s="124"/>
      <c r="S13448" s="124"/>
    </row>
    <row r="13449" spans="13:19" x14ac:dyDescent="0.25">
      <c r="M13449" s="8"/>
      <c r="N13449" s="124"/>
      <c r="O13449" s="124"/>
      <c r="P13449" s="124"/>
      <c r="Q13449" s="124"/>
      <c r="R13449" s="124"/>
      <c r="S13449" s="124"/>
    </row>
    <row r="13450" spans="13:19" x14ac:dyDescent="0.25">
      <c r="M13450" s="8"/>
      <c r="N13450" s="124"/>
      <c r="O13450" s="124"/>
      <c r="P13450" s="124"/>
      <c r="Q13450" s="124"/>
      <c r="R13450" s="124"/>
      <c r="S13450" s="124"/>
    </row>
    <row r="13451" spans="13:19" x14ac:dyDescent="0.25">
      <c r="M13451" s="8"/>
      <c r="N13451" s="124"/>
      <c r="O13451" s="124"/>
      <c r="P13451" s="124"/>
      <c r="Q13451" s="124"/>
      <c r="R13451" s="124"/>
      <c r="S13451" s="124"/>
    </row>
    <row r="13452" spans="13:19" x14ac:dyDescent="0.25">
      <c r="M13452" s="8"/>
      <c r="N13452" s="124"/>
      <c r="O13452" s="124"/>
      <c r="P13452" s="124"/>
      <c r="Q13452" s="124"/>
      <c r="R13452" s="124"/>
      <c r="S13452" s="124"/>
    </row>
    <row r="13453" spans="13:19" x14ac:dyDescent="0.25">
      <c r="M13453" s="8"/>
      <c r="N13453" s="124"/>
      <c r="O13453" s="124"/>
      <c r="P13453" s="124"/>
      <c r="Q13453" s="124"/>
      <c r="R13453" s="124"/>
      <c r="S13453" s="124"/>
    </row>
    <row r="13454" spans="13:19" x14ac:dyDescent="0.25">
      <c r="M13454" s="8"/>
      <c r="N13454" s="124"/>
      <c r="O13454" s="124"/>
      <c r="P13454" s="124"/>
      <c r="Q13454" s="124"/>
      <c r="R13454" s="124"/>
      <c r="S13454" s="124"/>
    </row>
    <row r="13455" spans="13:19" x14ac:dyDescent="0.25">
      <c r="M13455" s="8"/>
      <c r="N13455" s="124"/>
      <c r="O13455" s="124"/>
      <c r="P13455" s="124"/>
      <c r="Q13455" s="124"/>
      <c r="R13455" s="124"/>
      <c r="S13455" s="124"/>
    </row>
    <row r="13456" spans="13:19" x14ac:dyDescent="0.25">
      <c r="M13456" s="8"/>
      <c r="N13456" s="124"/>
      <c r="O13456" s="124"/>
      <c r="P13456" s="124"/>
      <c r="Q13456" s="124"/>
      <c r="R13456" s="124"/>
      <c r="S13456" s="124"/>
    </row>
    <row r="13457" spans="13:19" x14ac:dyDescent="0.25">
      <c r="M13457" s="8"/>
      <c r="N13457" s="124"/>
      <c r="O13457" s="124"/>
      <c r="P13457" s="124"/>
      <c r="Q13457" s="124"/>
      <c r="R13457" s="124"/>
      <c r="S13457" s="124"/>
    </row>
    <row r="13458" spans="13:19" x14ac:dyDescent="0.25">
      <c r="M13458" s="8"/>
      <c r="N13458" s="124"/>
      <c r="O13458" s="124"/>
      <c r="P13458" s="124"/>
      <c r="Q13458" s="124"/>
      <c r="R13458" s="124"/>
      <c r="S13458" s="124"/>
    </row>
    <row r="13459" spans="13:19" x14ac:dyDescent="0.25">
      <c r="M13459" s="8"/>
      <c r="N13459" s="124"/>
      <c r="O13459" s="124"/>
      <c r="P13459" s="124"/>
      <c r="Q13459" s="124"/>
      <c r="R13459" s="124"/>
      <c r="S13459" s="124"/>
    </row>
    <row r="13460" spans="13:19" x14ac:dyDescent="0.25">
      <c r="M13460" s="8"/>
      <c r="N13460" s="124"/>
      <c r="O13460" s="124"/>
      <c r="P13460" s="124"/>
      <c r="Q13460" s="124"/>
      <c r="R13460" s="124"/>
      <c r="S13460" s="124"/>
    </row>
    <row r="13461" spans="13:19" x14ac:dyDescent="0.25">
      <c r="M13461" s="8"/>
      <c r="N13461" s="124"/>
      <c r="O13461" s="124"/>
      <c r="P13461" s="124"/>
      <c r="Q13461" s="124"/>
      <c r="R13461" s="124"/>
      <c r="S13461" s="124"/>
    </row>
    <row r="13462" spans="13:19" x14ac:dyDescent="0.25">
      <c r="M13462" s="8"/>
      <c r="N13462" s="124"/>
      <c r="O13462" s="124"/>
      <c r="P13462" s="124"/>
      <c r="Q13462" s="124"/>
      <c r="R13462" s="124"/>
      <c r="S13462" s="124"/>
    </row>
    <row r="13463" spans="13:19" x14ac:dyDescent="0.25">
      <c r="M13463" s="8"/>
      <c r="N13463" s="124"/>
      <c r="O13463" s="124"/>
      <c r="P13463" s="124"/>
      <c r="Q13463" s="124"/>
      <c r="R13463" s="124"/>
      <c r="S13463" s="124"/>
    </row>
    <row r="13464" spans="13:19" x14ac:dyDescent="0.25">
      <c r="M13464" s="8"/>
      <c r="N13464" s="124"/>
      <c r="O13464" s="124"/>
      <c r="P13464" s="124"/>
      <c r="Q13464" s="124"/>
      <c r="R13464" s="124"/>
      <c r="S13464" s="124"/>
    </row>
    <row r="13465" spans="13:19" x14ac:dyDescent="0.25">
      <c r="M13465" s="8"/>
      <c r="N13465" s="124"/>
      <c r="O13465" s="124"/>
      <c r="P13465" s="124"/>
      <c r="Q13465" s="124"/>
      <c r="R13465" s="124"/>
      <c r="S13465" s="124"/>
    </row>
    <row r="13466" spans="13:19" x14ac:dyDescent="0.25">
      <c r="M13466" s="8"/>
      <c r="N13466" s="124"/>
      <c r="O13466" s="124"/>
      <c r="P13466" s="124"/>
      <c r="Q13466" s="124"/>
      <c r="R13466" s="124"/>
      <c r="S13466" s="124"/>
    </row>
    <row r="13467" spans="13:19" x14ac:dyDescent="0.25">
      <c r="M13467" s="8"/>
      <c r="N13467" s="124"/>
      <c r="O13467" s="124"/>
      <c r="P13467" s="124"/>
      <c r="Q13467" s="124"/>
      <c r="R13467" s="124"/>
      <c r="S13467" s="124"/>
    </row>
    <row r="13468" spans="13:19" x14ac:dyDescent="0.25">
      <c r="M13468" s="8"/>
      <c r="N13468" s="124"/>
      <c r="O13468" s="124"/>
      <c r="P13468" s="124"/>
      <c r="Q13468" s="124"/>
      <c r="R13468" s="124"/>
      <c r="S13468" s="124"/>
    </row>
    <row r="13469" spans="13:19" x14ac:dyDescent="0.25">
      <c r="M13469" s="8"/>
      <c r="N13469" s="124"/>
      <c r="O13469" s="124"/>
      <c r="P13469" s="124"/>
      <c r="Q13469" s="124"/>
      <c r="R13469" s="124"/>
      <c r="S13469" s="124"/>
    </row>
    <row r="13470" spans="13:19" x14ac:dyDescent="0.25">
      <c r="M13470" s="8"/>
      <c r="N13470" s="124"/>
      <c r="O13470" s="124"/>
      <c r="P13470" s="124"/>
      <c r="Q13470" s="124"/>
      <c r="R13470" s="124"/>
      <c r="S13470" s="124"/>
    </row>
    <row r="13471" spans="13:19" x14ac:dyDescent="0.25">
      <c r="M13471" s="8"/>
      <c r="N13471" s="124"/>
      <c r="O13471" s="124"/>
      <c r="P13471" s="124"/>
      <c r="Q13471" s="124"/>
      <c r="R13471" s="124"/>
      <c r="S13471" s="124"/>
    </row>
    <row r="13472" spans="13:19" x14ac:dyDescent="0.25">
      <c r="M13472" s="8"/>
      <c r="N13472" s="124"/>
      <c r="O13472" s="124"/>
      <c r="P13472" s="124"/>
      <c r="Q13472" s="124"/>
      <c r="R13472" s="124"/>
      <c r="S13472" s="124"/>
    </row>
    <row r="13473" spans="13:19" x14ac:dyDescent="0.25">
      <c r="M13473" s="8"/>
      <c r="N13473" s="124"/>
      <c r="O13473" s="124"/>
      <c r="P13473" s="124"/>
      <c r="Q13473" s="124"/>
      <c r="R13473" s="124"/>
      <c r="S13473" s="124"/>
    </row>
    <row r="13474" spans="13:19" x14ac:dyDescent="0.25">
      <c r="M13474" s="8"/>
      <c r="N13474" s="124"/>
      <c r="O13474" s="124"/>
      <c r="P13474" s="124"/>
      <c r="Q13474" s="124"/>
      <c r="R13474" s="124"/>
      <c r="S13474" s="124"/>
    </row>
    <row r="13475" spans="13:19" x14ac:dyDescent="0.25">
      <c r="M13475" s="8"/>
      <c r="N13475" s="124"/>
      <c r="O13475" s="124"/>
      <c r="P13475" s="124"/>
      <c r="Q13475" s="124"/>
      <c r="R13475" s="124"/>
      <c r="S13475" s="124"/>
    </row>
    <row r="13476" spans="13:19" x14ac:dyDescent="0.25">
      <c r="M13476" s="8"/>
      <c r="N13476" s="124"/>
      <c r="O13476" s="124"/>
      <c r="P13476" s="124"/>
      <c r="Q13476" s="124"/>
      <c r="R13476" s="124"/>
      <c r="S13476" s="124"/>
    </row>
    <row r="13477" spans="13:19" x14ac:dyDescent="0.25">
      <c r="M13477" s="8"/>
      <c r="N13477" s="124"/>
      <c r="O13477" s="124"/>
      <c r="P13477" s="124"/>
      <c r="Q13477" s="124"/>
      <c r="R13477" s="124"/>
      <c r="S13477" s="124"/>
    </row>
    <row r="13478" spans="13:19" x14ac:dyDescent="0.25">
      <c r="M13478" s="8"/>
      <c r="N13478" s="124"/>
      <c r="O13478" s="124"/>
      <c r="P13478" s="124"/>
      <c r="Q13478" s="124"/>
      <c r="R13478" s="124"/>
      <c r="S13478" s="124"/>
    </row>
    <row r="13479" spans="13:19" x14ac:dyDescent="0.25">
      <c r="M13479" s="8"/>
      <c r="N13479" s="124"/>
      <c r="O13479" s="124"/>
      <c r="P13479" s="124"/>
      <c r="Q13479" s="124"/>
      <c r="R13479" s="124"/>
      <c r="S13479" s="124"/>
    </row>
    <row r="13480" spans="13:19" x14ac:dyDescent="0.25">
      <c r="M13480" s="8"/>
      <c r="N13480" s="124"/>
      <c r="O13480" s="124"/>
      <c r="P13480" s="124"/>
      <c r="Q13480" s="124"/>
      <c r="R13480" s="124"/>
      <c r="S13480" s="124"/>
    </row>
    <row r="13481" spans="13:19" x14ac:dyDescent="0.25">
      <c r="M13481" s="8"/>
      <c r="N13481" s="124"/>
      <c r="O13481" s="124"/>
      <c r="P13481" s="124"/>
      <c r="Q13481" s="124"/>
      <c r="R13481" s="124"/>
      <c r="S13481" s="124"/>
    </row>
    <row r="13482" spans="13:19" x14ac:dyDescent="0.25">
      <c r="M13482" s="8"/>
      <c r="N13482" s="124"/>
      <c r="O13482" s="124"/>
      <c r="P13482" s="124"/>
      <c r="Q13482" s="124"/>
      <c r="R13482" s="124"/>
      <c r="S13482" s="124"/>
    </row>
    <row r="13483" spans="13:19" x14ac:dyDescent="0.25">
      <c r="M13483" s="8"/>
      <c r="N13483" s="124"/>
      <c r="O13483" s="124"/>
      <c r="P13483" s="124"/>
      <c r="Q13483" s="124"/>
      <c r="R13483" s="124"/>
      <c r="S13483" s="124"/>
    </row>
    <row r="13484" spans="13:19" x14ac:dyDescent="0.25">
      <c r="M13484" s="8"/>
      <c r="N13484" s="124"/>
      <c r="O13484" s="124"/>
      <c r="P13484" s="124"/>
      <c r="Q13484" s="124"/>
      <c r="R13484" s="124"/>
      <c r="S13484" s="124"/>
    </row>
    <row r="13485" spans="13:19" x14ac:dyDescent="0.25">
      <c r="M13485" s="8"/>
      <c r="N13485" s="124"/>
      <c r="O13485" s="124"/>
      <c r="P13485" s="124"/>
      <c r="Q13485" s="124"/>
      <c r="R13485" s="124"/>
      <c r="S13485" s="124"/>
    </row>
    <row r="13486" spans="13:19" x14ac:dyDescent="0.25">
      <c r="M13486" s="8"/>
      <c r="N13486" s="124"/>
      <c r="O13486" s="124"/>
      <c r="P13486" s="124"/>
      <c r="Q13486" s="124"/>
      <c r="R13486" s="124"/>
      <c r="S13486" s="124"/>
    </row>
    <row r="13487" spans="13:19" x14ac:dyDescent="0.25">
      <c r="M13487" s="8"/>
      <c r="N13487" s="124"/>
      <c r="O13487" s="124"/>
      <c r="P13487" s="124"/>
      <c r="Q13487" s="124"/>
      <c r="R13487" s="124"/>
      <c r="S13487" s="124"/>
    </row>
    <row r="13488" spans="13:19" x14ac:dyDescent="0.25">
      <c r="M13488" s="8"/>
      <c r="N13488" s="124"/>
      <c r="O13488" s="124"/>
      <c r="P13488" s="124"/>
      <c r="Q13488" s="124"/>
      <c r="R13488" s="124"/>
      <c r="S13488" s="124"/>
    </row>
    <row r="13489" spans="13:19" x14ac:dyDescent="0.25">
      <c r="M13489" s="8"/>
      <c r="N13489" s="124"/>
      <c r="O13489" s="124"/>
      <c r="P13489" s="124"/>
      <c r="Q13489" s="124"/>
      <c r="R13489" s="124"/>
      <c r="S13489" s="124"/>
    </row>
    <row r="13490" spans="13:19" x14ac:dyDescent="0.25">
      <c r="M13490" s="8"/>
      <c r="N13490" s="124"/>
      <c r="O13490" s="124"/>
      <c r="P13490" s="124"/>
      <c r="Q13490" s="124"/>
      <c r="R13490" s="124"/>
      <c r="S13490" s="124"/>
    </row>
    <row r="13491" spans="13:19" x14ac:dyDescent="0.25">
      <c r="M13491" s="8"/>
      <c r="N13491" s="124"/>
      <c r="O13491" s="124"/>
      <c r="P13491" s="124"/>
      <c r="Q13491" s="124"/>
      <c r="R13491" s="124"/>
      <c r="S13491" s="124"/>
    </row>
    <row r="13492" spans="13:19" x14ac:dyDescent="0.25">
      <c r="M13492" s="8"/>
      <c r="N13492" s="124"/>
      <c r="O13492" s="124"/>
      <c r="P13492" s="124"/>
      <c r="Q13492" s="124"/>
      <c r="R13492" s="124"/>
      <c r="S13492" s="124"/>
    </row>
    <row r="13493" spans="13:19" x14ac:dyDescent="0.25">
      <c r="M13493" s="8"/>
      <c r="N13493" s="124"/>
      <c r="O13493" s="124"/>
      <c r="P13493" s="124"/>
      <c r="Q13493" s="124"/>
      <c r="R13493" s="124"/>
      <c r="S13493" s="124"/>
    </row>
    <row r="13494" spans="13:19" x14ac:dyDescent="0.25">
      <c r="M13494" s="8"/>
      <c r="N13494" s="124"/>
      <c r="O13494" s="124"/>
      <c r="P13494" s="124"/>
      <c r="Q13494" s="124"/>
      <c r="R13494" s="124"/>
      <c r="S13494" s="124"/>
    </row>
    <row r="13495" spans="13:19" x14ac:dyDescent="0.25">
      <c r="M13495" s="8"/>
      <c r="N13495" s="124"/>
      <c r="O13495" s="124"/>
      <c r="P13495" s="124"/>
      <c r="Q13495" s="124"/>
      <c r="R13495" s="124"/>
      <c r="S13495" s="124"/>
    </row>
    <row r="13496" spans="13:19" x14ac:dyDescent="0.25">
      <c r="M13496" s="8"/>
      <c r="N13496" s="124"/>
      <c r="O13496" s="124"/>
      <c r="P13496" s="124"/>
      <c r="Q13496" s="124"/>
      <c r="R13496" s="124"/>
      <c r="S13496" s="124"/>
    </row>
    <row r="13497" spans="13:19" x14ac:dyDescent="0.25">
      <c r="M13497" s="8"/>
      <c r="N13497" s="124"/>
      <c r="O13497" s="124"/>
      <c r="P13497" s="124"/>
      <c r="Q13497" s="124"/>
      <c r="R13497" s="124"/>
      <c r="S13497" s="124"/>
    </row>
    <row r="13498" spans="13:19" x14ac:dyDescent="0.25">
      <c r="M13498" s="8"/>
      <c r="N13498" s="124"/>
      <c r="O13498" s="124"/>
      <c r="P13498" s="124"/>
      <c r="Q13498" s="124"/>
      <c r="R13498" s="124"/>
      <c r="S13498" s="124"/>
    </row>
    <row r="13499" spans="13:19" x14ac:dyDescent="0.25">
      <c r="M13499" s="8"/>
      <c r="N13499" s="124"/>
      <c r="O13499" s="124"/>
      <c r="P13499" s="124"/>
      <c r="Q13499" s="124"/>
      <c r="R13499" s="124"/>
      <c r="S13499" s="124"/>
    </row>
    <row r="13500" spans="13:19" x14ac:dyDescent="0.25">
      <c r="M13500" s="8"/>
      <c r="N13500" s="124"/>
      <c r="O13500" s="124"/>
      <c r="P13500" s="124"/>
      <c r="Q13500" s="124"/>
      <c r="R13500" s="124"/>
      <c r="S13500" s="124"/>
    </row>
    <row r="13501" spans="13:19" x14ac:dyDescent="0.25">
      <c r="M13501" s="8"/>
      <c r="N13501" s="124"/>
      <c r="O13501" s="124"/>
      <c r="P13501" s="124"/>
      <c r="Q13501" s="124"/>
      <c r="R13501" s="124"/>
      <c r="S13501" s="124"/>
    </row>
    <row r="13502" spans="13:19" x14ac:dyDescent="0.25">
      <c r="M13502" s="8"/>
      <c r="N13502" s="124"/>
      <c r="O13502" s="124"/>
      <c r="P13502" s="124"/>
      <c r="Q13502" s="124"/>
      <c r="R13502" s="124"/>
      <c r="S13502" s="124"/>
    </row>
    <row r="13503" spans="13:19" x14ac:dyDescent="0.25">
      <c r="M13503" s="8"/>
      <c r="N13503" s="124"/>
      <c r="O13503" s="124"/>
      <c r="P13503" s="124"/>
      <c r="Q13503" s="124"/>
      <c r="R13503" s="124"/>
      <c r="S13503" s="124"/>
    </row>
    <row r="13504" spans="13:19" x14ac:dyDescent="0.25">
      <c r="M13504" s="8"/>
      <c r="N13504" s="124"/>
      <c r="O13504" s="124"/>
      <c r="P13504" s="124"/>
      <c r="Q13504" s="124"/>
      <c r="R13504" s="124"/>
      <c r="S13504" s="124"/>
    </row>
    <row r="13505" spans="13:19" x14ac:dyDescent="0.25">
      <c r="M13505" s="8"/>
      <c r="N13505" s="124"/>
      <c r="O13505" s="124"/>
      <c r="P13505" s="124"/>
      <c r="Q13505" s="124"/>
      <c r="R13505" s="124"/>
      <c r="S13505" s="124"/>
    </row>
    <row r="13506" spans="13:19" x14ac:dyDescent="0.25">
      <c r="M13506" s="8"/>
      <c r="N13506" s="124"/>
      <c r="O13506" s="124"/>
      <c r="P13506" s="124"/>
      <c r="Q13506" s="124"/>
      <c r="R13506" s="124"/>
      <c r="S13506" s="124"/>
    </row>
    <row r="13507" spans="13:19" x14ac:dyDescent="0.25">
      <c r="M13507" s="8"/>
      <c r="N13507" s="124"/>
      <c r="O13507" s="124"/>
      <c r="P13507" s="124"/>
      <c r="Q13507" s="124"/>
      <c r="R13507" s="124"/>
      <c r="S13507" s="124"/>
    </row>
    <row r="13508" spans="13:19" x14ac:dyDescent="0.25">
      <c r="M13508" s="8"/>
      <c r="N13508" s="124"/>
      <c r="O13508" s="124"/>
      <c r="P13508" s="124"/>
      <c r="Q13508" s="124"/>
      <c r="R13508" s="124"/>
      <c r="S13508" s="124"/>
    </row>
    <row r="13509" spans="13:19" x14ac:dyDescent="0.25">
      <c r="M13509" s="8"/>
      <c r="N13509" s="124"/>
      <c r="O13509" s="124"/>
      <c r="P13509" s="124"/>
      <c r="Q13509" s="124"/>
      <c r="R13509" s="124"/>
      <c r="S13509" s="124"/>
    </row>
    <row r="13510" spans="13:19" x14ac:dyDescent="0.25">
      <c r="M13510" s="8"/>
      <c r="N13510" s="124"/>
      <c r="O13510" s="124"/>
      <c r="P13510" s="124"/>
      <c r="Q13510" s="124"/>
      <c r="R13510" s="124"/>
      <c r="S13510" s="124"/>
    </row>
    <row r="13511" spans="13:19" x14ac:dyDescent="0.25">
      <c r="M13511" s="8"/>
      <c r="N13511" s="124"/>
      <c r="O13511" s="124"/>
      <c r="P13511" s="124"/>
      <c r="Q13511" s="124"/>
      <c r="R13511" s="124"/>
      <c r="S13511" s="124"/>
    </row>
    <row r="13512" spans="13:19" x14ac:dyDescent="0.25">
      <c r="M13512" s="8"/>
      <c r="N13512" s="124"/>
      <c r="O13512" s="124"/>
      <c r="P13512" s="124"/>
      <c r="Q13512" s="124"/>
      <c r="R13512" s="124"/>
      <c r="S13512" s="124"/>
    </row>
    <row r="13513" spans="13:19" x14ac:dyDescent="0.25">
      <c r="M13513" s="8"/>
      <c r="N13513" s="124"/>
      <c r="O13513" s="124"/>
      <c r="P13513" s="124"/>
      <c r="Q13513" s="124"/>
      <c r="R13513" s="124"/>
      <c r="S13513" s="124"/>
    </row>
    <row r="13514" spans="13:19" x14ac:dyDescent="0.25">
      <c r="M13514" s="8"/>
      <c r="N13514" s="124"/>
      <c r="O13514" s="124"/>
      <c r="P13514" s="124"/>
      <c r="Q13514" s="124"/>
      <c r="R13514" s="124"/>
      <c r="S13514" s="124"/>
    </row>
    <row r="13515" spans="13:19" x14ac:dyDescent="0.25">
      <c r="M13515" s="8"/>
      <c r="N13515" s="124"/>
      <c r="O13515" s="124"/>
      <c r="P13515" s="124"/>
      <c r="Q13515" s="124"/>
      <c r="R13515" s="124"/>
      <c r="S13515" s="124"/>
    </row>
    <row r="13516" spans="13:19" x14ac:dyDescent="0.25">
      <c r="M13516" s="8"/>
      <c r="N13516" s="124"/>
      <c r="O13516" s="124"/>
      <c r="P13516" s="124"/>
      <c r="Q13516" s="124"/>
      <c r="R13516" s="124"/>
      <c r="S13516" s="124"/>
    </row>
    <row r="13517" spans="13:19" x14ac:dyDescent="0.25">
      <c r="M13517" s="8"/>
      <c r="N13517" s="124"/>
      <c r="O13517" s="124"/>
      <c r="P13517" s="124"/>
      <c r="Q13517" s="124"/>
      <c r="R13517" s="124"/>
      <c r="S13517" s="124"/>
    </row>
    <row r="13518" spans="13:19" x14ac:dyDescent="0.25">
      <c r="M13518" s="8"/>
      <c r="N13518" s="124"/>
      <c r="O13518" s="124"/>
      <c r="P13518" s="124"/>
      <c r="Q13518" s="124"/>
      <c r="R13518" s="124"/>
      <c r="S13518" s="124"/>
    </row>
    <row r="13519" spans="13:19" x14ac:dyDescent="0.25">
      <c r="M13519" s="8"/>
      <c r="N13519" s="124"/>
      <c r="O13519" s="124"/>
      <c r="P13519" s="124"/>
      <c r="Q13519" s="124"/>
      <c r="R13519" s="124"/>
      <c r="S13519" s="124"/>
    </row>
    <row r="13520" spans="13:19" x14ac:dyDescent="0.25">
      <c r="M13520" s="8"/>
      <c r="N13520" s="124"/>
      <c r="O13520" s="124"/>
      <c r="P13520" s="124"/>
      <c r="Q13520" s="124"/>
      <c r="R13520" s="124"/>
      <c r="S13520" s="124"/>
    </row>
    <row r="13521" spans="13:19" x14ac:dyDescent="0.25">
      <c r="M13521" s="8"/>
      <c r="N13521" s="124"/>
      <c r="O13521" s="124"/>
      <c r="P13521" s="124"/>
      <c r="Q13521" s="124"/>
      <c r="R13521" s="124"/>
      <c r="S13521" s="124"/>
    </row>
    <row r="13522" spans="13:19" x14ac:dyDescent="0.25">
      <c r="M13522" s="8"/>
      <c r="N13522" s="124"/>
      <c r="O13522" s="124"/>
      <c r="P13522" s="124"/>
      <c r="Q13522" s="124"/>
      <c r="R13522" s="124"/>
      <c r="S13522" s="124"/>
    </row>
    <row r="13523" spans="13:19" x14ac:dyDescent="0.25">
      <c r="M13523" s="8"/>
      <c r="N13523" s="124"/>
      <c r="O13523" s="124"/>
      <c r="P13523" s="124"/>
      <c r="Q13523" s="124"/>
      <c r="R13523" s="124"/>
      <c r="S13523" s="124"/>
    </row>
    <row r="13524" spans="13:19" x14ac:dyDescent="0.25">
      <c r="M13524" s="8"/>
      <c r="N13524" s="124"/>
      <c r="O13524" s="124"/>
      <c r="P13524" s="124"/>
      <c r="Q13524" s="124"/>
      <c r="R13524" s="124"/>
      <c r="S13524" s="124"/>
    </row>
    <row r="13525" spans="13:19" x14ac:dyDescent="0.25">
      <c r="M13525" s="8"/>
      <c r="N13525" s="124"/>
      <c r="O13525" s="124"/>
      <c r="P13525" s="124"/>
      <c r="Q13525" s="124"/>
      <c r="R13525" s="124"/>
      <c r="S13525" s="124"/>
    </row>
    <row r="13526" spans="13:19" x14ac:dyDescent="0.25">
      <c r="M13526" s="8"/>
      <c r="N13526" s="124"/>
      <c r="O13526" s="124"/>
      <c r="P13526" s="124"/>
      <c r="Q13526" s="124"/>
      <c r="R13526" s="124"/>
      <c r="S13526" s="124"/>
    </row>
    <row r="13527" spans="13:19" x14ac:dyDescent="0.25">
      <c r="M13527" s="8"/>
      <c r="N13527" s="124"/>
      <c r="O13527" s="124"/>
      <c r="P13527" s="124"/>
      <c r="Q13527" s="124"/>
      <c r="R13527" s="124"/>
      <c r="S13527" s="124"/>
    </row>
    <row r="13528" spans="13:19" x14ac:dyDescent="0.25">
      <c r="M13528" s="8"/>
      <c r="N13528" s="124"/>
      <c r="O13528" s="124"/>
      <c r="P13528" s="124"/>
      <c r="Q13528" s="124"/>
      <c r="R13528" s="124"/>
      <c r="S13528" s="124"/>
    </row>
    <row r="13529" spans="13:19" x14ac:dyDescent="0.25">
      <c r="M13529" s="8"/>
      <c r="N13529" s="124"/>
      <c r="O13529" s="124"/>
      <c r="P13529" s="124"/>
      <c r="Q13529" s="124"/>
      <c r="R13529" s="124"/>
      <c r="S13529" s="124"/>
    </row>
    <row r="13530" spans="13:19" x14ac:dyDescent="0.25">
      <c r="M13530" s="8"/>
      <c r="N13530" s="124"/>
      <c r="O13530" s="124"/>
      <c r="P13530" s="124"/>
      <c r="Q13530" s="124"/>
      <c r="R13530" s="124"/>
      <c r="S13530" s="124"/>
    </row>
    <row r="13531" spans="13:19" x14ac:dyDescent="0.25">
      <c r="M13531" s="8"/>
      <c r="N13531" s="124"/>
      <c r="O13531" s="124"/>
      <c r="P13531" s="124"/>
      <c r="Q13531" s="124"/>
      <c r="R13531" s="124"/>
      <c r="S13531" s="124"/>
    </row>
    <row r="13532" spans="13:19" x14ac:dyDescent="0.25">
      <c r="M13532" s="8"/>
      <c r="N13532" s="124"/>
      <c r="O13532" s="124"/>
      <c r="P13532" s="124"/>
      <c r="Q13532" s="124"/>
      <c r="R13532" s="124"/>
      <c r="S13532" s="124"/>
    </row>
    <row r="13533" spans="13:19" x14ac:dyDescent="0.25">
      <c r="M13533" s="8"/>
      <c r="N13533" s="124"/>
      <c r="O13533" s="124"/>
      <c r="P13533" s="124"/>
      <c r="Q13533" s="124"/>
      <c r="R13533" s="124"/>
      <c r="S13533" s="124"/>
    </row>
    <row r="13534" spans="13:19" x14ac:dyDescent="0.25">
      <c r="M13534" s="8"/>
      <c r="N13534" s="124"/>
      <c r="O13534" s="124"/>
      <c r="P13534" s="124"/>
      <c r="Q13534" s="124"/>
      <c r="R13534" s="124"/>
      <c r="S13534" s="124"/>
    </row>
    <row r="13535" spans="13:19" x14ac:dyDescent="0.25">
      <c r="M13535" s="8"/>
      <c r="N13535" s="124"/>
      <c r="O13535" s="124"/>
      <c r="P13535" s="124"/>
      <c r="Q13535" s="124"/>
      <c r="R13535" s="124"/>
      <c r="S13535" s="124"/>
    </row>
    <row r="13536" spans="13:19" x14ac:dyDescent="0.25">
      <c r="M13536" s="8"/>
      <c r="N13536" s="124"/>
      <c r="O13536" s="124"/>
      <c r="P13536" s="124"/>
      <c r="Q13536" s="124"/>
      <c r="R13536" s="124"/>
      <c r="S13536" s="124"/>
    </row>
    <row r="13537" spans="13:19" x14ac:dyDescent="0.25">
      <c r="M13537" s="8"/>
      <c r="N13537" s="124"/>
      <c r="O13537" s="124"/>
      <c r="P13537" s="124"/>
      <c r="Q13537" s="124"/>
      <c r="R13537" s="124"/>
      <c r="S13537" s="124"/>
    </row>
    <row r="13538" spans="13:19" x14ac:dyDescent="0.25">
      <c r="M13538" s="8"/>
      <c r="N13538" s="124"/>
      <c r="O13538" s="124"/>
      <c r="P13538" s="124"/>
      <c r="Q13538" s="124"/>
      <c r="R13538" s="124"/>
      <c r="S13538" s="124"/>
    </row>
    <row r="13539" spans="13:19" x14ac:dyDescent="0.25">
      <c r="M13539" s="8"/>
      <c r="N13539" s="124"/>
      <c r="O13539" s="124"/>
      <c r="P13539" s="124"/>
      <c r="Q13539" s="124"/>
      <c r="R13539" s="124"/>
      <c r="S13539" s="124"/>
    </row>
    <row r="13540" spans="13:19" x14ac:dyDescent="0.25">
      <c r="M13540" s="8"/>
      <c r="N13540" s="124"/>
      <c r="O13540" s="124"/>
      <c r="P13540" s="124"/>
      <c r="Q13540" s="124"/>
      <c r="R13540" s="124"/>
      <c r="S13540" s="124"/>
    </row>
    <row r="13541" spans="13:19" x14ac:dyDescent="0.25">
      <c r="M13541" s="8"/>
      <c r="N13541" s="124"/>
      <c r="O13541" s="124"/>
      <c r="P13541" s="124"/>
      <c r="Q13541" s="124"/>
      <c r="R13541" s="124"/>
      <c r="S13541" s="124"/>
    </row>
    <row r="13542" spans="13:19" x14ac:dyDescent="0.25">
      <c r="M13542" s="8"/>
      <c r="N13542" s="124"/>
      <c r="O13542" s="124"/>
      <c r="P13542" s="124"/>
      <c r="Q13542" s="124"/>
      <c r="R13542" s="124"/>
      <c r="S13542" s="124"/>
    </row>
    <row r="13543" spans="13:19" x14ac:dyDescent="0.25">
      <c r="M13543" s="8"/>
      <c r="N13543" s="124"/>
      <c r="O13543" s="124"/>
      <c r="P13543" s="124"/>
      <c r="Q13543" s="124"/>
      <c r="R13543" s="124"/>
      <c r="S13543" s="124"/>
    </row>
    <row r="13544" spans="13:19" x14ac:dyDescent="0.25">
      <c r="M13544" s="8"/>
      <c r="N13544" s="124"/>
      <c r="O13544" s="124"/>
      <c r="P13544" s="124"/>
      <c r="Q13544" s="124"/>
      <c r="R13544" s="124"/>
      <c r="S13544" s="124"/>
    </row>
    <row r="13545" spans="13:19" x14ac:dyDescent="0.25">
      <c r="M13545" s="8"/>
      <c r="N13545" s="124"/>
      <c r="O13545" s="124"/>
      <c r="P13545" s="124"/>
      <c r="Q13545" s="124"/>
      <c r="R13545" s="124"/>
      <c r="S13545" s="124"/>
    </row>
    <row r="13546" spans="13:19" x14ac:dyDescent="0.25">
      <c r="M13546" s="8"/>
      <c r="N13546" s="124"/>
      <c r="O13546" s="124"/>
      <c r="P13546" s="124"/>
      <c r="Q13546" s="124"/>
      <c r="R13546" s="124"/>
      <c r="S13546" s="124"/>
    </row>
    <row r="13547" spans="13:19" x14ac:dyDescent="0.25">
      <c r="M13547" s="8"/>
      <c r="N13547" s="124"/>
      <c r="O13547" s="124"/>
      <c r="P13547" s="124"/>
      <c r="Q13547" s="124"/>
      <c r="R13547" s="124"/>
      <c r="S13547" s="124"/>
    </row>
    <row r="13548" spans="13:19" x14ac:dyDescent="0.25">
      <c r="M13548" s="8"/>
      <c r="N13548" s="124"/>
      <c r="O13548" s="124"/>
      <c r="P13548" s="124"/>
      <c r="Q13548" s="124"/>
      <c r="R13548" s="124"/>
      <c r="S13548" s="124"/>
    </row>
    <row r="13549" spans="13:19" x14ac:dyDescent="0.25">
      <c r="M13549" s="8"/>
      <c r="N13549" s="124"/>
      <c r="O13549" s="124"/>
      <c r="P13549" s="124"/>
      <c r="Q13549" s="124"/>
      <c r="R13549" s="124"/>
      <c r="S13549" s="124"/>
    </row>
    <row r="13550" spans="13:19" x14ac:dyDescent="0.25">
      <c r="M13550" s="8"/>
      <c r="N13550" s="124"/>
      <c r="O13550" s="124"/>
      <c r="P13550" s="124"/>
      <c r="Q13550" s="124"/>
      <c r="R13550" s="124"/>
      <c r="S13550" s="124"/>
    </row>
    <row r="13551" spans="13:19" x14ac:dyDescent="0.25">
      <c r="M13551" s="8"/>
      <c r="N13551" s="124"/>
      <c r="O13551" s="124"/>
      <c r="P13551" s="124"/>
      <c r="Q13551" s="124"/>
      <c r="R13551" s="124"/>
      <c r="S13551" s="124"/>
    </row>
    <row r="13552" spans="13:19" x14ac:dyDescent="0.25">
      <c r="M13552" s="8"/>
      <c r="N13552" s="124"/>
      <c r="O13552" s="124"/>
      <c r="P13552" s="124"/>
      <c r="Q13552" s="124"/>
      <c r="R13552" s="124"/>
      <c r="S13552" s="124"/>
    </row>
    <row r="13553" spans="13:19" x14ac:dyDescent="0.25">
      <c r="M13553" s="8"/>
      <c r="N13553" s="124"/>
      <c r="O13553" s="124"/>
      <c r="P13553" s="124"/>
      <c r="Q13553" s="124"/>
      <c r="R13553" s="124"/>
      <c r="S13553" s="124"/>
    </row>
    <row r="13554" spans="13:19" x14ac:dyDescent="0.25">
      <c r="M13554" s="8"/>
      <c r="N13554" s="124"/>
      <c r="O13554" s="124"/>
      <c r="P13554" s="124"/>
      <c r="Q13554" s="124"/>
      <c r="R13554" s="124"/>
      <c r="S13554" s="124"/>
    </row>
    <row r="13555" spans="13:19" x14ac:dyDescent="0.25">
      <c r="M13555" s="8"/>
      <c r="N13555" s="124"/>
      <c r="O13555" s="124"/>
      <c r="P13555" s="124"/>
      <c r="Q13555" s="124"/>
      <c r="R13555" s="124"/>
      <c r="S13555" s="124"/>
    </row>
    <row r="13556" spans="13:19" x14ac:dyDescent="0.25">
      <c r="M13556" s="8"/>
      <c r="N13556" s="124"/>
      <c r="O13556" s="124"/>
      <c r="P13556" s="124"/>
      <c r="Q13556" s="124"/>
      <c r="R13556" s="124"/>
      <c r="S13556" s="124"/>
    </row>
    <row r="13557" spans="13:19" x14ac:dyDescent="0.25">
      <c r="M13557" s="8"/>
      <c r="N13557" s="124"/>
      <c r="O13557" s="124"/>
      <c r="P13557" s="124"/>
      <c r="Q13557" s="124"/>
      <c r="R13557" s="124"/>
      <c r="S13557" s="124"/>
    </row>
    <row r="13558" spans="13:19" x14ac:dyDescent="0.25">
      <c r="M13558" s="8"/>
      <c r="N13558" s="124"/>
      <c r="O13558" s="124"/>
      <c r="P13558" s="124"/>
      <c r="Q13558" s="124"/>
      <c r="R13558" s="124"/>
      <c r="S13558" s="124"/>
    </row>
    <row r="13559" spans="13:19" x14ac:dyDescent="0.25">
      <c r="M13559" s="8"/>
      <c r="N13559" s="124"/>
      <c r="O13559" s="124"/>
      <c r="P13559" s="124"/>
      <c r="Q13559" s="124"/>
      <c r="R13559" s="124"/>
      <c r="S13559" s="124"/>
    </row>
    <row r="13560" spans="13:19" x14ac:dyDescent="0.25">
      <c r="M13560" s="8"/>
      <c r="N13560" s="124"/>
      <c r="O13560" s="124"/>
      <c r="P13560" s="124"/>
      <c r="Q13560" s="124"/>
      <c r="R13560" s="124"/>
      <c r="S13560" s="124"/>
    </row>
    <row r="13561" spans="13:19" x14ac:dyDescent="0.25">
      <c r="M13561" s="8"/>
      <c r="N13561" s="124"/>
      <c r="O13561" s="124"/>
      <c r="P13561" s="124"/>
      <c r="Q13561" s="124"/>
      <c r="R13561" s="124"/>
      <c r="S13561" s="124"/>
    </row>
    <row r="13562" spans="13:19" x14ac:dyDescent="0.25">
      <c r="M13562" s="8"/>
      <c r="N13562" s="124"/>
      <c r="O13562" s="124"/>
      <c r="P13562" s="124"/>
      <c r="Q13562" s="124"/>
      <c r="R13562" s="124"/>
      <c r="S13562" s="124"/>
    </row>
    <row r="13563" spans="13:19" x14ac:dyDescent="0.25">
      <c r="M13563" s="8"/>
      <c r="N13563" s="124"/>
      <c r="O13563" s="124"/>
      <c r="P13563" s="124"/>
      <c r="Q13563" s="124"/>
      <c r="R13563" s="124"/>
      <c r="S13563" s="124"/>
    </row>
    <row r="13564" spans="13:19" x14ac:dyDescent="0.25">
      <c r="M13564" s="8"/>
      <c r="N13564" s="124"/>
      <c r="O13564" s="124"/>
      <c r="P13564" s="124"/>
      <c r="Q13564" s="124"/>
      <c r="R13564" s="124"/>
      <c r="S13564" s="124"/>
    </row>
    <row r="13565" spans="13:19" x14ac:dyDescent="0.25">
      <c r="M13565" s="8"/>
      <c r="N13565" s="124"/>
      <c r="O13565" s="124"/>
      <c r="P13565" s="124"/>
      <c r="Q13565" s="124"/>
      <c r="R13565" s="124"/>
      <c r="S13565" s="124"/>
    </row>
    <row r="13566" spans="13:19" x14ac:dyDescent="0.25">
      <c r="M13566" s="8"/>
      <c r="N13566" s="124"/>
      <c r="O13566" s="124"/>
      <c r="P13566" s="124"/>
      <c r="Q13566" s="124"/>
      <c r="R13566" s="124"/>
      <c r="S13566" s="124"/>
    </row>
    <row r="13567" spans="13:19" x14ac:dyDescent="0.25">
      <c r="M13567" s="8"/>
      <c r="N13567" s="124"/>
      <c r="O13567" s="124"/>
      <c r="P13567" s="124"/>
      <c r="Q13567" s="124"/>
      <c r="R13567" s="124"/>
      <c r="S13567" s="124"/>
    </row>
    <row r="13568" spans="13:19" x14ac:dyDescent="0.25">
      <c r="M13568" s="8"/>
      <c r="N13568" s="124"/>
      <c r="O13568" s="124"/>
      <c r="P13568" s="124"/>
      <c r="Q13568" s="124"/>
      <c r="R13568" s="124"/>
      <c r="S13568" s="124"/>
    </row>
    <row r="13569" spans="13:19" x14ac:dyDescent="0.25">
      <c r="M13569" s="8"/>
      <c r="N13569" s="124"/>
      <c r="O13569" s="124"/>
      <c r="P13569" s="124"/>
      <c r="Q13569" s="124"/>
      <c r="R13569" s="124"/>
      <c r="S13569" s="124"/>
    </row>
    <row r="13570" spans="13:19" x14ac:dyDescent="0.25">
      <c r="M13570" s="8"/>
      <c r="N13570" s="124"/>
      <c r="O13570" s="124"/>
      <c r="P13570" s="124"/>
      <c r="Q13570" s="124"/>
      <c r="R13570" s="124"/>
      <c r="S13570" s="124"/>
    </row>
    <row r="13571" spans="13:19" x14ac:dyDescent="0.25">
      <c r="M13571" s="8"/>
      <c r="N13571" s="124"/>
      <c r="O13571" s="124"/>
      <c r="P13571" s="124"/>
      <c r="Q13571" s="124"/>
      <c r="R13571" s="124"/>
      <c r="S13571" s="124"/>
    </row>
    <row r="13572" spans="13:19" x14ac:dyDescent="0.25">
      <c r="M13572" s="8"/>
      <c r="N13572" s="124"/>
      <c r="O13572" s="124"/>
      <c r="P13572" s="124"/>
      <c r="Q13572" s="124"/>
      <c r="R13572" s="124"/>
      <c r="S13572" s="124"/>
    </row>
    <row r="13573" spans="13:19" x14ac:dyDescent="0.25">
      <c r="M13573" s="8"/>
      <c r="N13573" s="124"/>
      <c r="O13573" s="124"/>
      <c r="P13573" s="124"/>
      <c r="Q13573" s="124"/>
      <c r="R13573" s="124"/>
      <c r="S13573" s="124"/>
    </row>
    <row r="13574" spans="13:19" x14ac:dyDescent="0.25">
      <c r="M13574" s="8"/>
      <c r="N13574" s="124"/>
      <c r="O13574" s="124"/>
      <c r="P13574" s="124"/>
      <c r="Q13574" s="124"/>
      <c r="R13574" s="124"/>
      <c r="S13574" s="124"/>
    </row>
    <row r="13575" spans="13:19" x14ac:dyDescent="0.25">
      <c r="M13575" s="8"/>
      <c r="N13575" s="124"/>
      <c r="O13575" s="124"/>
      <c r="P13575" s="124"/>
      <c r="Q13575" s="124"/>
      <c r="R13575" s="124"/>
      <c r="S13575" s="124"/>
    </row>
    <row r="13576" spans="13:19" x14ac:dyDescent="0.25">
      <c r="M13576" s="8"/>
      <c r="N13576" s="124"/>
      <c r="O13576" s="124"/>
      <c r="P13576" s="124"/>
      <c r="Q13576" s="124"/>
      <c r="R13576" s="124"/>
      <c r="S13576" s="124"/>
    </row>
    <row r="13577" spans="13:19" x14ac:dyDescent="0.25">
      <c r="M13577" s="8"/>
      <c r="N13577" s="124"/>
      <c r="O13577" s="124"/>
      <c r="P13577" s="124"/>
      <c r="Q13577" s="124"/>
      <c r="R13577" s="124"/>
      <c r="S13577" s="124"/>
    </row>
    <row r="13578" spans="13:19" x14ac:dyDescent="0.25">
      <c r="M13578" s="8"/>
      <c r="N13578" s="124"/>
      <c r="O13578" s="124"/>
      <c r="P13578" s="124"/>
      <c r="Q13578" s="124"/>
      <c r="R13578" s="124"/>
      <c r="S13578" s="124"/>
    </row>
    <row r="13579" spans="13:19" x14ac:dyDescent="0.25">
      <c r="M13579" s="8"/>
      <c r="N13579" s="124"/>
      <c r="O13579" s="124"/>
      <c r="P13579" s="124"/>
      <c r="Q13579" s="124"/>
      <c r="R13579" s="124"/>
      <c r="S13579" s="124"/>
    </row>
    <row r="13580" spans="13:19" x14ac:dyDescent="0.25">
      <c r="M13580" s="8"/>
      <c r="N13580" s="124"/>
      <c r="O13580" s="124"/>
      <c r="P13580" s="124"/>
      <c r="Q13580" s="124"/>
      <c r="R13580" s="124"/>
      <c r="S13580" s="124"/>
    </row>
    <row r="13581" spans="13:19" x14ac:dyDescent="0.25">
      <c r="M13581" s="8"/>
      <c r="N13581" s="124"/>
      <c r="O13581" s="124"/>
      <c r="P13581" s="124"/>
      <c r="Q13581" s="124"/>
      <c r="R13581" s="124"/>
      <c r="S13581" s="124"/>
    </row>
    <row r="13582" spans="13:19" x14ac:dyDescent="0.25">
      <c r="M13582" s="8"/>
      <c r="N13582" s="124"/>
      <c r="O13582" s="124"/>
      <c r="P13582" s="124"/>
      <c r="Q13582" s="124"/>
      <c r="R13582" s="124"/>
      <c r="S13582" s="124"/>
    </row>
    <row r="13583" spans="13:19" x14ac:dyDescent="0.25">
      <c r="M13583" s="8"/>
      <c r="N13583" s="124"/>
      <c r="O13583" s="124"/>
      <c r="P13583" s="124"/>
      <c r="Q13583" s="124"/>
      <c r="R13583" s="124"/>
      <c r="S13583" s="124"/>
    </row>
    <row r="13584" spans="13:19" x14ac:dyDescent="0.25">
      <c r="M13584" s="8"/>
      <c r="N13584" s="124"/>
      <c r="O13584" s="124"/>
      <c r="P13584" s="124"/>
      <c r="Q13584" s="124"/>
      <c r="R13584" s="124"/>
      <c r="S13584" s="124"/>
    </row>
    <row r="13585" spans="13:19" x14ac:dyDescent="0.25">
      <c r="M13585" s="8"/>
      <c r="N13585" s="124"/>
      <c r="O13585" s="124"/>
      <c r="P13585" s="124"/>
      <c r="Q13585" s="124"/>
      <c r="R13585" s="124"/>
      <c r="S13585" s="124"/>
    </row>
    <row r="13586" spans="13:19" x14ac:dyDescent="0.25">
      <c r="M13586" s="8"/>
      <c r="N13586" s="124"/>
      <c r="O13586" s="124"/>
      <c r="P13586" s="124"/>
      <c r="Q13586" s="124"/>
      <c r="R13586" s="124"/>
      <c r="S13586" s="124"/>
    </row>
    <row r="13587" spans="13:19" x14ac:dyDescent="0.25">
      <c r="M13587" s="8"/>
      <c r="N13587" s="124"/>
      <c r="O13587" s="124"/>
      <c r="P13587" s="124"/>
      <c r="Q13587" s="124"/>
      <c r="R13587" s="124"/>
      <c r="S13587" s="124"/>
    </row>
    <row r="13588" spans="13:19" x14ac:dyDescent="0.25">
      <c r="M13588" s="8"/>
      <c r="N13588" s="124"/>
      <c r="O13588" s="124"/>
      <c r="P13588" s="124"/>
      <c r="Q13588" s="124"/>
      <c r="R13588" s="124"/>
      <c r="S13588" s="124"/>
    </row>
    <row r="13589" spans="13:19" x14ac:dyDescent="0.25">
      <c r="M13589" s="8"/>
      <c r="N13589" s="124"/>
      <c r="O13589" s="124"/>
      <c r="P13589" s="124"/>
      <c r="Q13589" s="124"/>
      <c r="R13589" s="124"/>
      <c r="S13589" s="124"/>
    </row>
    <row r="13590" spans="13:19" x14ac:dyDescent="0.25">
      <c r="M13590" s="8"/>
      <c r="N13590" s="124"/>
      <c r="O13590" s="124"/>
      <c r="P13590" s="124"/>
      <c r="Q13590" s="124"/>
      <c r="R13590" s="124"/>
      <c r="S13590" s="124"/>
    </row>
    <row r="13591" spans="13:19" x14ac:dyDescent="0.25">
      <c r="M13591" s="8"/>
      <c r="N13591" s="124"/>
      <c r="O13591" s="124"/>
      <c r="P13591" s="124"/>
      <c r="Q13591" s="124"/>
      <c r="R13591" s="124"/>
      <c r="S13591" s="124"/>
    </row>
    <row r="13592" spans="13:19" x14ac:dyDescent="0.25">
      <c r="M13592" s="8"/>
      <c r="N13592" s="124"/>
      <c r="O13592" s="124"/>
      <c r="P13592" s="124"/>
      <c r="Q13592" s="124"/>
      <c r="R13592" s="124"/>
      <c r="S13592" s="124"/>
    </row>
    <row r="13593" spans="13:19" x14ac:dyDescent="0.25">
      <c r="M13593" s="8"/>
      <c r="N13593" s="124"/>
      <c r="O13593" s="124"/>
      <c r="P13593" s="124"/>
      <c r="Q13593" s="124"/>
      <c r="R13593" s="124"/>
      <c r="S13593" s="124"/>
    </row>
    <row r="13594" spans="13:19" x14ac:dyDescent="0.25">
      <c r="M13594" s="8"/>
      <c r="N13594" s="124"/>
      <c r="O13594" s="124"/>
      <c r="P13594" s="124"/>
      <c r="Q13594" s="124"/>
      <c r="R13594" s="124"/>
      <c r="S13594" s="124"/>
    </row>
    <row r="13595" spans="13:19" x14ac:dyDescent="0.25">
      <c r="M13595" s="8"/>
      <c r="N13595" s="124"/>
      <c r="O13595" s="124"/>
      <c r="P13595" s="124"/>
      <c r="Q13595" s="124"/>
      <c r="R13595" s="124"/>
      <c r="S13595" s="124"/>
    </row>
    <row r="13596" spans="13:19" x14ac:dyDescent="0.25">
      <c r="M13596" s="8"/>
      <c r="N13596" s="124"/>
      <c r="O13596" s="124"/>
      <c r="P13596" s="124"/>
      <c r="Q13596" s="124"/>
      <c r="R13596" s="124"/>
      <c r="S13596" s="124"/>
    </row>
    <row r="13597" spans="13:19" x14ac:dyDescent="0.25">
      <c r="M13597" s="8"/>
      <c r="N13597" s="124"/>
      <c r="O13597" s="124"/>
      <c r="P13597" s="124"/>
      <c r="Q13597" s="124"/>
      <c r="R13597" s="124"/>
      <c r="S13597" s="124"/>
    </row>
    <row r="13598" spans="13:19" x14ac:dyDescent="0.25">
      <c r="M13598" s="8"/>
      <c r="N13598" s="124"/>
      <c r="O13598" s="124"/>
      <c r="P13598" s="124"/>
      <c r="Q13598" s="124"/>
      <c r="R13598" s="124"/>
      <c r="S13598" s="124"/>
    </row>
    <row r="13599" spans="13:19" x14ac:dyDescent="0.25">
      <c r="M13599" s="8"/>
      <c r="N13599" s="124"/>
      <c r="O13599" s="124"/>
      <c r="P13599" s="124"/>
      <c r="Q13599" s="124"/>
      <c r="R13599" s="124"/>
      <c r="S13599" s="124"/>
    </row>
    <row r="13600" spans="13:19" x14ac:dyDescent="0.25">
      <c r="M13600" s="8"/>
      <c r="N13600" s="124"/>
      <c r="O13600" s="124"/>
      <c r="P13600" s="124"/>
      <c r="Q13600" s="124"/>
      <c r="R13600" s="124"/>
      <c r="S13600" s="124"/>
    </row>
    <row r="13601" spans="13:19" x14ac:dyDescent="0.25">
      <c r="M13601" s="8"/>
      <c r="N13601" s="124"/>
      <c r="O13601" s="124"/>
      <c r="P13601" s="124"/>
      <c r="Q13601" s="124"/>
      <c r="R13601" s="124"/>
      <c r="S13601" s="124"/>
    </row>
    <row r="13602" spans="13:19" x14ac:dyDescent="0.25">
      <c r="M13602" s="8"/>
      <c r="N13602" s="124"/>
      <c r="O13602" s="124"/>
      <c r="P13602" s="124"/>
      <c r="Q13602" s="124"/>
      <c r="R13602" s="124"/>
      <c r="S13602" s="124"/>
    </row>
    <row r="13603" spans="13:19" x14ac:dyDescent="0.25">
      <c r="M13603" s="8"/>
      <c r="N13603" s="124"/>
      <c r="O13603" s="124"/>
      <c r="P13603" s="124"/>
      <c r="Q13603" s="124"/>
      <c r="R13603" s="124"/>
      <c r="S13603" s="124"/>
    </row>
    <row r="13604" spans="13:19" x14ac:dyDescent="0.25">
      <c r="M13604" s="8"/>
      <c r="N13604" s="124"/>
      <c r="O13604" s="124"/>
      <c r="P13604" s="124"/>
      <c r="Q13604" s="124"/>
      <c r="R13604" s="124"/>
      <c r="S13604" s="124"/>
    </row>
    <row r="13605" spans="13:19" x14ac:dyDescent="0.25">
      <c r="M13605" s="8"/>
      <c r="N13605" s="124"/>
      <c r="O13605" s="124"/>
      <c r="P13605" s="124"/>
      <c r="Q13605" s="124"/>
      <c r="R13605" s="124"/>
      <c r="S13605" s="124"/>
    </row>
    <row r="13606" spans="13:19" x14ac:dyDescent="0.25">
      <c r="M13606" s="8"/>
      <c r="N13606" s="124"/>
      <c r="O13606" s="124"/>
      <c r="P13606" s="124"/>
      <c r="Q13606" s="124"/>
      <c r="R13606" s="124"/>
      <c r="S13606" s="124"/>
    </row>
    <row r="13607" spans="13:19" x14ac:dyDescent="0.25">
      <c r="M13607" s="8"/>
      <c r="N13607" s="124"/>
      <c r="O13607" s="124"/>
      <c r="P13607" s="124"/>
      <c r="Q13607" s="124"/>
      <c r="R13607" s="124"/>
      <c r="S13607" s="124"/>
    </row>
    <row r="13608" spans="13:19" x14ac:dyDescent="0.25">
      <c r="M13608" s="8"/>
      <c r="N13608" s="124"/>
      <c r="O13608" s="124"/>
      <c r="P13608" s="124"/>
      <c r="Q13608" s="124"/>
      <c r="R13608" s="124"/>
      <c r="S13608" s="124"/>
    </row>
    <row r="13609" spans="13:19" x14ac:dyDescent="0.25">
      <c r="M13609" s="8"/>
      <c r="N13609" s="124"/>
      <c r="O13609" s="124"/>
      <c r="P13609" s="124"/>
      <c r="Q13609" s="124"/>
      <c r="R13609" s="124"/>
      <c r="S13609" s="124"/>
    </row>
    <row r="13610" spans="13:19" x14ac:dyDescent="0.25">
      <c r="M13610" s="8"/>
      <c r="N13610" s="124"/>
      <c r="O13610" s="124"/>
      <c r="P13610" s="124"/>
      <c r="Q13610" s="124"/>
      <c r="R13610" s="124"/>
      <c r="S13610" s="124"/>
    </row>
    <row r="13611" spans="13:19" x14ac:dyDescent="0.25">
      <c r="M13611" s="8"/>
      <c r="N13611" s="124"/>
      <c r="O13611" s="124"/>
      <c r="P13611" s="124"/>
      <c r="Q13611" s="124"/>
      <c r="R13611" s="124"/>
      <c r="S13611" s="124"/>
    </row>
    <row r="13612" spans="13:19" x14ac:dyDescent="0.25">
      <c r="M13612" s="8"/>
      <c r="N13612" s="124"/>
      <c r="O13612" s="124"/>
      <c r="P13612" s="124"/>
      <c r="Q13612" s="124"/>
      <c r="R13612" s="124"/>
      <c r="S13612" s="124"/>
    </row>
    <row r="13613" spans="13:19" x14ac:dyDescent="0.25">
      <c r="M13613" s="8"/>
      <c r="N13613" s="124"/>
      <c r="O13613" s="124"/>
      <c r="P13613" s="124"/>
      <c r="Q13613" s="124"/>
      <c r="R13613" s="124"/>
      <c r="S13613" s="124"/>
    </row>
    <row r="13614" spans="13:19" x14ac:dyDescent="0.25">
      <c r="M13614" s="8"/>
      <c r="N13614" s="124"/>
      <c r="O13614" s="124"/>
      <c r="P13614" s="124"/>
      <c r="Q13614" s="124"/>
      <c r="R13614" s="124"/>
      <c r="S13614" s="124"/>
    </row>
    <row r="13615" spans="13:19" x14ac:dyDescent="0.25">
      <c r="M13615" s="8"/>
      <c r="N13615" s="124"/>
      <c r="O13615" s="124"/>
      <c r="P13615" s="124"/>
      <c r="Q13615" s="124"/>
      <c r="R13615" s="124"/>
      <c r="S13615" s="124"/>
    </row>
    <row r="13616" spans="13:19" x14ac:dyDescent="0.25">
      <c r="M13616" s="8"/>
      <c r="N13616" s="124"/>
      <c r="O13616" s="124"/>
      <c r="P13616" s="124"/>
      <c r="Q13616" s="124"/>
      <c r="R13616" s="124"/>
      <c r="S13616" s="124"/>
    </row>
    <row r="13617" spans="13:19" x14ac:dyDescent="0.25">
      <c r="M13617" s="8"/>
      <c r="N13617" s="124"/>
      <c r="O13617" s="124"/>
      <c r="P13617" s="124"/>
      <c r="Q13617" s="124"/>
      <c r="R13617" s="124"/>
      <c r="S13617" s="124"/>
    </row>
    <row r="13618" spans="13:19" x14ac:dyDescent="0.25">
      <c r="M13618" s="8"/>
      <c r="N13618" s="124"/>
      <c r="O13618" s="124"/>
      <c r="P13618" s="124"/>
      <c r="Q13618" s="124"/>
      <c r="R13618" s="124"/>
      <c r="S13618" s="124"/>
    </row>
    <row r="13619" spans="13:19" x14ac:dyDescent="0.25">
      <c r="M13619" s="8"/>
      <c r="N13619" s="124"/>
      <c r="O13619" s="124"/>
      <c r="P13619" s="124"/>
      <c r="Q13619" s="124"/>
      <c r="R13619" s="124"/>
      <c r="S13619" s="124"/>
    </row>
    <row r="13620" spans="13:19" x14ac:dyDescent="0.25">
      <c r="M13620" s="8"/>
      <c r="N13620" s="124"/>
      <c r="O13620" s="124"/>
      <c r="P13620" s="124"/>
      <c r="Q13620" s="124"/>
      <c r="R13620" s="124"/>
      <c r="S13620" s="124"/>
    </row>
    <row r="13621" spans="13:19" x14ac:dyDescent="0.25">
      <c r="M13621" s="8"/>
      <c r="N13621" s="124"/>
      <c r="O13621" s="124"/>
      <c r="P13621" s="124"/>
      <c r="Q13621" s="124"/>
      <c r="R13621" s="124"/>
      <c r="S13621" s="124"/>
    </row>
    <row r="13622" spans="13:19" x14ac:dyDescent="0.25">
      <c r="M13622" s="8"/>
      <c r="N13622" s="124"/>
      <c r="O13622" s="124"/>
      <c r="P13622" s="124"/>
      <c r="Q13622" s="124"/>
      <c r="R13622" s="124"/>
      <c r="S13622" s="124"/>
    </row>
    <row r="13623" spans="13:19" x14ac:dyDescent="0.25">
      <c r="M13623" s="8"/>
      <c r="N13623" s="124"/>
      <c r="O13623" s="124"/>
      <c r="P13623" s="124"/>
      <c r="Q13623" s="124"/>
      <c r="R13623" s="124"/>
      <c r="S13623" s="124"/>
    </row>
    <row r="13624" spans="13:19" x14ac:dyDescent="0.25">
      <c r="M13624" s="8"/>
      <c r="N13624" s="124"/>
      <c r="O13624" s="124"/>
      <c r="P13624" s="124"/>
      <c r="Q13624" s="124"/>
      <c r="R13624" s="124"/>
      <c r="S13624" s="124"/>
    </row>
    <row r="13625" spans="13:19" x14ac:dyDescent="0.25">
      <c r="M13625" s="8"/>
      <c r="N13625" s="124"/>
      <c r="O13625" s="124"/>
      <c r="P13625" s="124"/>
      <c r="Q13625" s="124"/>
      <c r="R13625" s="124"/>
      <c r="S13625" s="124"/>
    </row>
    <row r="13626" spans="13:19" x14ac:dyDescent="0.25">
      <c r="M13626" s="8"/>
      <c r="N13626" s="124"/>
      <c r="O13626" s="124"/>
      <c r="P13626" s="124"/>
      <c r="Q13626" s="124"/>
      <c r="R13626" s="124"/>
      <c r="S13626" s="124"/>
    </row>
    <row r="13627" spans="13:19" x14ac:dyDescent="0.25">
      <c r="M13627" s="8"/>
      <c r="N13627" s="124"/>
      <c r="O13627" s="124"/>
      <c r="P13627" s="124"/>
      <c r="Q13627" s="124"/>
      <c r="R13627" s="124"/>
      <c r="S13627" s="124"/>
    </row>
    <row r="13628" spans="13:19" x14ac:dyDescent="0.25">
      <c r="M13628" s="8"/>
      <c r="N13628" s="124"/>
      <c r="O13628" s="124"/>
      <c r="P13628" s="124"/>
      <c r="Q13628" s="124"/>
      <c r="R13628" s="124"/>
      <c r="S13628" s="124"/>
    </row>
    <row r="13629" spans="13:19" x14ac:dyDescent="0.25">
      <c r="M13629" s="8"/>
      <c r="N13629" s="124"/>
      <c r="O13629" s="124"/>
      <c r="P13629" s="124"/>
      <c r="Q13629" s="124"/>
      <c r="R13629" s="124"/>
      <c r="S13629" s="124"/>
    </row>
    <row r="13630" spans="13:19" x14ac:dyDescent="0.25">
      <c r="M13630" s="8"/>
      <c r="N13630" s="124"/>
      <c r="O13630" s="124"/>
      <c r="P13630" s="124"/>
      <c r="Q13630" s="124"/>
      <c r="R13630" s="124"/>
      <c r="S13630" s="124"/>
    </row>
    <row r="13631" spans="13:19" x14ac:dyDescent="0.25">
      <c r="M13631" s="8"/>
      <c r="N13631" s="124"/>
      <c r="O13631" s="124"/>
      <c r="P13631" s="124"/>
      <c r="Q13631" s="124"/>
      <c r="R13631" s="124"/>
      <c r="S13631" s="124"/>
    </row>
    <row r="13632" spans="13:19" x14ac:dyDescent="0.25">
      <c r="M13632" s="8"/>
      <c r="N13632" s="124"/>
      <c r="O13632" s="124"/>
      <c r="P13632" s="124"/>
      <c r="Q13632" s="124"/>
      <c r="R13632" s="124"/>
      <c r="S13632" s="124"/>
    </row>
    <row r="13633" spans="13:19" x14ac:dyDescent="0.25">
      <c r="M13633" s="8"/>
      <c r="N13633" s="124"/>
      <c r="O13633" s="124"/>
      <c r="P13633" s="124"/>
      <c r="Q13633" s="124"/>
      <c r="R13633" s="124"/>
      <c r="S13633" s="124"/>
    </row>
    <row r="13634" spans="13:19" x14ac:dyDescent="0.25">
      <c r="M13634" s="8"/>
      <c r="N13634" s="124"/>
      <c r="O13634" s="124"/>
      <c r="P13634" s="124"/>
      <c r="Q13634" s="124"/>
      <c r="R13634" s="124"/>
      <c r="S13634" s="124"/>
    </row>
    <row r="13635" spans="13:19" x14ac:dyDescent="0.25">
      <c r="M13635" s="8"/>
      <c r="N13635" s="124"/>
      <c r="O13635" s="124"/>
      <c r="P13635" s="124"/>
      <c r="Q13635" s="124"/>
      <c r="R13635" s="124"/>
      <c r="S13635" s="124"/>
    </row>
    <row r="13636" spans="13:19" x14ac:dyDescent="0.25">
      <c r="M13636" s="8"/>
      <c r="N13636" s="124"/>
      <c r="O13636" s="124"/>
      <c r="P13636" s="124"/>
      <c r="Q13636" s="124"/>
      <c r="R13636" s="124"/>
      <c r="S13636" s="124"/>
    </row>
    <row r="13637" spans="13:19" x14ac:dyDescent="0.25">
      <c r="M13637" s="8"/>
      <c r="N13637" s="124"/>
      <c r="O13637" s="124"/>
      <c r="P13637" s="124"/>
      <c r="Q13637" s="124"/>
      <c r="R13637" s="124"/>
      <c r="S13637" s="124"/>
    </row>
    <row r="13638" spans="13:19" x14ac:dyDescent="0.25">
      <c r="M13638" s="8"/>
      <c r="N13638" s="124"/>
      <c r="O13638" s="124"/>
      <c r="P13638" s="124"/>
      <c r="Q13638" s="124"/>
      <c r="R13638" s="124"/>
      <c r="S13638" s="124"/>
    </row>
    <row r="13639" spans="13:19" x14ac:dyDescent="0.25">
      <c r="M13639" s="8"/>
      <c r="N13639" s="124"/>
      <c r="O13639" s="124"/>
      <c r="P13639" s="124"/>
      <c r="Q13639" s="124"/>
      <c r="R13639" s="124"/>
      <c r="S13639" s="124"/>
    </row>
    <row r="13640" spans="13:19" x14ac:dyDescent="0.25">
      <c r="M13640" s="8"/>
      <c r="N13640" s="124"/>
      <c r="O13640" s="124"/>
      <c r="P13640" s="124"/>
      <c r="Q13640" s="124"/>
      <c r="R13640" s="124"/>
      <c r="S13640" s="124"/>
    </row>
    <row r="13641" spans="13:19" x14ac:dyDescent="0.25">
      <c r="M13641" s="8"/>
      <c r="N13641" s="124"/>
      <c r="O13641" s="124"/>
      <c r="P13641" s="124"/>
      <c r="Q13641" s="124"/>
      <c r="R13641" s="124"/>
      <c r="S13641" s="124"/>
    </row>
    <row r="13642" spans="13:19" x14ac:dyDescent="0.25">
      <c r="M13642" s="8"/>
      <c r="N13642" s="124"/>
      <c r="O13642" s="124"/>
      <c r="P13642" s="124"/>
      <c r="Q13642" s="124"/>
      <c r="R13642" s="124"/>
      <c r="S13642" s="124"/>
    </row>
    <row r="13643" spans="13:19" x14ac:dyDescent="0.25">
      <c r="M13643" s="8"/>
      <c r="N13643" s="124"/>
      <c r="O13643" s="124"/>
      <c r="P13643" s="124"/>
      <c r="Q13643" s="124"/>
      <c r="R13643" s="124"/>
      <c r="S13643" s="124"/>
    </row>
    <row r="13644" spans="13:19" x14ac:dyDescent="0.25">
      <c r="M13644" s="8"/>
      <c r="N13644" s="124"/>
      <c r="O13644" s="124"/>
      <c r="P13644" s="124"/>
      <c r="Q13644" s="124"/>
      <c r="R13644" s="124"/>
      <c r="S13644" s="124"/>
    </row>
    <row r="13645" spans="13:19" x14ac:dyDescent="0.25">
      <c r="M13645" s="8"/>
      <c r="N13645" s="124"/>
      <c r="O13645" s="124"/>
      <c r="P13645" s="124"/>
      <c r="Q13645" s="124"/>
      <c r="R13645" s="124"/>
      <c r="S13645" s="124"/>
    </row>
    <row r="13646" spans="13:19" x14ac:dyDescent="0.25">
      <c r="M13646" s="8"/>
      <c r="N13646" s="124"/>
      <c r="O13646" s="124"/>
      <c r="P13646" s="124"/>
      <c r="Q13646" s="124"/>
      <c r="R13646" s="124"/>
      <c r="S13646" s="124"/>
    </row>
    <row r="13647" spans="13:19" x14ac:dyDescent="0.25">
      <c r="M13647" s="8"/>
      <c r="N13647" s="124"/>
      <c r="O13647" s="124"/>
      <c r="P13647" s="124"/>
      <c r="Q13647" s="124"/>
      <c r="R13647" s="124"/>
      <c r="S13647" s="124"/>
    </row>
    <row r="13648" spans="13:19" x14ac:dyDescent="0.25">
      <c r="M13648" s="8"/>
      <c r="N13648" s="124"/>
      <c r="O13648" s="124"/>
      <c r="P13648" s="124"/>
      <c r="Q13648" s="124"/>
      <c r="R13648" s="124"/>
      <c r="S13648" s="124"/>
    </row>
    <row r="13649" spans="13:19" x14ac:dyDescent="0.25">
      <c r="M13649" s="8"/>
      <c r="N13649" s="124"/>
      <c r="O13649" s="124"/>
      <c r="P13649" s="124"/>
      <c r="Q13649" s="124"/>
      <c r="R13649" s="124"/>
      <c r="S13649" s="124"/>
    </row>
    <row r="13650" spans="13:19" x14ac:dyDescent="0.25">
      <c r="M13650" s="8"/>
      <c r="N13650" s="124"/>
      <c r="O13650" s="124"/>
      <c r="P13650" s="124"/>
      <c r="Q13650" s="124"/>
      <c r="R13650" s="124"/>
      <c r="S13650" s="124"/>
    </row>
    <row r="13651" spans="13:19" x14ac:dyDescent="0.25">
      <c r="M13651" s="8"/>
      <c r="N13651" s="124"/>
      <c r="O13651" s="124"/>
      <c r="P13651" s="124"/>
      <c r="Q13651" s="124"/>
      <c r="R13651" s="124"/>
      <c r="S13651" s="124"/>
    </row>
    <row r="13652" spans="13:19" x14ac:dyDescent="0.25">
      <c r="M13652" s="8"/>
      <c r="N13652" s="124"/>
      <c r="O13652" s="124"/>
      <c r="P13652" s="124"/>
      <c r="Q13652" s="124"/>
      <c r="R13652" s="124"/>
      <c r="S13652" s="124"/>
    </row>
    <row r="13653" spans="13:19" x14ac:dyDescent="0.25">
      <c r="M13653" s="8"/>
      <c r="N13653" s="124"/>
      <c r="O13653" s="124"/>
      <c r="P13653" s="124"/>
      <c r="Q13653" s="124"/>
      <c r="R13653" s="124"/>
      <c r="S13653" s="124"/>
    </row>
    <row r="13654" spans="13:19" x14ac:dyDescent="0.25">
      <c r="M13654" s="8"/>
      <c r="N13654" s="124"/>
      <c r="O13654" s="124"/>
      <c r="P13654" s="124"/>
      <c r="Q13654" s="124"/>
      <c r="R13654" s="124"/>
      <c r="S13654" s="124"/>
    </row>
    <row r="13655" spans="13:19" x14ac:dyDescent="0.25">
      <c r="M13655" s="8"/>
      <c r="N13655" s="124"/>
      <c r="O13655" s="124"/>
      <c r="P13655" s="124"/>
      <c r="Q13655" s="124"/>
      <c r="R13655" s="124"/>
      <c r="S13655" s="124"/>
    </row>
    <row r="13656" spans="13:19" x14ac:dyDescent="0.25">
      <c r="M13656" s="8"/>
      <c r="N13656" s="124"/>
      <c r="O13656" s="124"/>
      <c r="P13656" s="124"/>
      <c r="Q13656" s="124"/>
      <c r="R13656" s="124"/>
      <c r="S13656" s="124"/>
    </row>
    <row r="13657" spans="13:19" x14ac:dyDescent="0.25">
      <c r="M13657" s="8"/>
      <c r="N13657" s="124"/>
      <c r="O13657" s="124"/>
      <c r="P13657" s="124"/>
      <c r="Q13657" s="124"/>
      <c r="R13657" s="124"/>
      <c r="S13657" s="124"/>
    </row>
    <row r="13658" spans="13:19" x14ac:dyDescent="0.25">
      <c r="M13658" s="8"/>
      <c r="N13658" s="124"/>
      <c r="O13658" s="124"/>
      <c r="P13658" s="124"/>
      <c r="Q13658" s="124"/>
      <c r="R13658" s="124"/>
      <c r="S13658" s="124"/>
    </row>
    <row r="13659" spans="13:19" x14ac:dyDescent="0.25">
      <c r="M13659" s="8"/>
      <c r="N13659" s="124"/>
      <c r="O13659" s="124"/>
      <c r="P13659" s="124"/>
      <c r="Q13659" s="124"/>
      <c r="R13659" s="124"/>
      <c r="S13659" s="124"/>
    </row>
    <row r="13660" spans="13:19" x14ac:dyDescent="0.25">
      <c r="M13660" s="8"/>
      <c r="N13660" s="124"/>
      <c r="O13660" s="124"/>
      <c r="P13660" s="124"/>
      <c r="Q13660" s="124"/>
      <c r="R13660" s="124"/>
      <c r="S13660" s="124"/>
    </row>
    <row r="13661" spans="13:19" x14ac:dyDescent="0.25">
      <c r="M13661" s="8"/>
      <c r="N13661" s="124"/>
      <c r="O13661" s="124"/>
      <c r="P13661" s="124"/>
      <c r="Q13661" s="124"/>
      <c r="R13661" s="124"/>
      <c r="S13661" s="124"/>
    </row>
    <row r="13662" spans="13:19" x14ac:dyDescent="0.25">
      <c r="M13662" s="8"/>
      <c r="N13662" s="124"/>
      <c r="O13662" s="124"/>
      <c r="P13662" s="124"/>
      <c r="Q13662" s="124"/>
      <c r="R13662" s="124"/>
      <c r="S13662" s="124"/>
    </row>
    <row r="13663" spans="13:19" x14ac:dyDescent="0.25">
      <c r="M13663" s="8"/>
      <c r="N13663" s="124"/>
      <c r="O13663" s="124"/>
      <c r="P13663" s="124"/>
      <c r="Q13663" s="124"/>
      <c r="R13663" s="124"/>
      <c r="S13663" s="124"/>
    </row>
    <row r="13664" spans="13:19" x14ac:dyDescent="0.25">
      <c r="M13664" s="8"/>
      <c r="N13664" s="124"/>
      <c r="O13664" s="124"/>
      <c r="P13664" s="124"/>
      <c r="Q13664" s="124"/>
      <c r="R13664" s="124"/>
      <c r="S13664" s="124"/>
    </row>
    <row r="13665" spans="13:19" x14ac:dyDescent="0.25">
      <c r="M13665" s="8"/>
      <c r="N13665" s="124"/>
      <c r="O13665" s="124"/>
      <c r="P13665" s="124"/>
      <c r="Q13665" s="124"/>
      <c r="R13665" s="124"/>
      <c r="S13665" s="124"/>
    </row>
    <row r="13666" spans="13:19" x14ac:dyDescent="0.25">
      <c r="M13666" s="8"/>
      <c r="N13666" s="124"/>
      <c r="O13666" s="124"/>
      <c r="P13666" s="124"/>
      <c r="Q13666" s="124"/>
      <c r="R13666" s="124"/>
      <c r="S13666" s="124"/>
    </row>
    <row r="13667" spans="13:19" x14ac:dyDescent="0.25">
      <c r="M13667" s="8"/>
      <c r="N13667" s="124"/>
      <c r="O13667" s="124"/>
      <c r="P13667" s="124"/>
      <c r="Q13667" s="124"/>
      <c r="R13667" s="124"/>
      <c r="S13667" s="124"/>
    </row>
    <row r="13668" spans="13:19" x14ac:dyDescent="0.25">
      <c r="M13668" s="8"/>
      <c r="N13668" s="124"/>
      <c r="O13668" s="124"/>
      <c r="P13668" s="124"/>
      <c r="Q13668" s="124"/>
      <c r="R13668" s="124"/>
      <c r="S13668" s="124"/>
    </row>
    <row r="13669" spans="13:19" x14ac:dyDescent="0.25">
      <c r="M13669" s="8"/>
      <c r="N13669" s="124"/>
      <c r="O13669" s="124"/>
      <c r="P13669" s="124"/>
      <c r="Q13669" s="124"/>
      <c r="R13669" s="124"/>
      <c r="S13669" s="124"/>
    </row>
    <row r="13670" spans="13:19" x14ac:dyDescent="0.25">
      <c r="M13670" s="8"/>
      <c r="N13670" s="124"/>
      <c r="O13670" s="124"/>
      <c r="P13670" s="124"/>
      <c r="Q13670" s="124"/>
      <c r="R13670" s="124"/>
      <c r="S13670" s="124"/>
    </row>
    <row r="13671" spans="13:19" x14ac:dyDescent="0.25">
      <c r="M13671" s="8"/>
      <c r="N13671" s="124"/>
      <c r="O13671" s="124"/>
      <c r="P13671" s="124"/>
      <c r="Q13671" s="124"/>
      <c r="R13671" s="124"/>
      <c r="S13671" s="124"/>
    </row>
    <row r="13672" spans="13:19" x14ac:dyDescent="0.25">
      <c r="M13672" s="8"/>
      <c r="N13672" s="124"/>
      <c r="O13672" s="124"/>
      <c r="P13672" s="124"/>
      <c r="Q13672" s="124"/>
      <c r="R13672" s="124"/>
      <c r="S13672" s="124"/>
    </row>
    <row r="13673" spans="13:19" x14ac:dyDescent="0.25">
      <c r="M13673" s="8"/>
      <c r="N13673" s="124"/>
      <c r="O13673" s="124"/>
      <c r="P13673" s="124"/>
      <c r="Q13673" s="124"/>
      <c r="R13673" s="124"/>
      <c r="S13673" s="124"/>
    </row>
    <row r="13674" spans="13:19" x14ac:dyDescent="0.25">
      <c r="M13674" s="8"/>
      <c r="N13674" s="124"/>
      <c r="O13674" s="124"/>
      <c r="P13674" s="124"/>
      <c r="Q13674" s="124"/>
      <c r="R13674" s="124"/>
      <c r="S13674" s="124"/>
    </row>
    <row r="13675" spans="13:19" x14ac:dyDescent="0.25">
      <c r="M13675" s="8"/>
      <c r="N13675" s="124"/>
      <c r="O13675" s="124"/>
      <c r="P13675" s="124"/>
      <c r="Q13675" s="124"/>
      <c r="R13675" s="124"/>
      <c r="S13675" s="124"/>
    </row>
    <row r="13676" spans="13:19" x14ac:dyDescent="0.25">
      <c r="M13676" s="8"/>
      <c r="N13676" s="124"/>
      <c r="O13676" s="124"/>
      <c r="P13676" s="124"/>
      <c r="Q13676" s="124"/>
      <c r="R13676" s="124"/>
      <c r="S13676" s="124"/>
    </row>
    <row r="13677" spans="13:19" x14ac:dyDescent="0.25">
      <c r="M13677" s="8"/>
      <c r="N13677" s="124"/>
      <c r="O13677" s="124"/>
      <c r="P13677" s="124"/>
      <c r="Q13677" s="124"/>
      <c r="R13677" s="124"/>
      <c r="S13677" s="124"/>
    </row>
    <row r="13678" spans="13:19" x14ac:dyDescent="0.25">
      <c r="M13678" s="8"/>
      <c r="N13678" s="124"/>
      <c r="O13678" s="124"/>
      <c r="P13678" s="124"/>
      <c r="Q13678" s="124"/>
      <c r="R13678" s="124"/>
      <c r="S13678" s="124"/>
    </row>
    <row r="13679" spans="13:19" x14ac:dyDescent="0.25">
      <c r="M13679" s="8"/>
      <c r="N13679" s="124"/>
      <c r="O13679" s="124"/>
      <c r="P13679" s="124"/>
      <c r="Q13679" s="124"/>
      <c r="R13679" s="124"/>
      <c r="S13679" s="124"/>
    </row>
    <row r="13680" spans="13:19" x14ac:dyDescent="0.25">
      <c r="M13680" s="8"/>
      <c r="N13680" s="124"/>
      <c r="O13680" s="124"/>
      <c r="P13680" s="124"/>
      <c r="Q13680" s="124"/>
      <c r="R13680" s="124"/>
      <c r="S13680" s="124"/>
    </row>
    <row r="13681" spans="13:19" x14ac:dyDescent="0.25">
      <c r="M13681" s="8"/>
      <c r="N13681" s="124"/>
      <c r="O13681" s="124"/>
      <c r="P13681" s="124"/>
      <c r="Q13681" s="124"/>
      <c r="R13681" s="124"/>
      <c r="S13681" s="124"/>
    </row>
    <row r="13682" spans="13:19" x14ac:dyDescent="0.25">
      <c r="M13682" s="8"/>
      <c r="N13682" s="124"/>
      <c r="O13682" s="124"/>
      <c r="P13682" s="124"/>
      <c r="Q13682" s="124"/>
      <c r="R13682" s="124"/>
      <c r="S13682" s="124"/>
    </row>
    <row r="13683" spans="13:19" x14ac:dyDescent="0.25">
      <c r="M13683" s="8"/>
      <c r="N13683" s="124"/>
      <c r="O13683" s="124"/>
      <c r="P13683" s="124"/>
      <c r="Q13683" s="124"/>
      <c r="R13683" s="124"/>
      <c r="S13683" s="124"/>
    </row>
    <row r="13684" spans="13:19" x14ac:dyDescent="0.25">
      <c r="M13684" s="8"/>
      <c r="N13684" s="124"/>
      <c r="O13684" s="124"/>
      <c r="P13684" s="124"/>
      <c r="Q13684" s="124"/>
      <c r="R13684" s="124"/>
      <c r="S13684" s="124"/>
    </row>
    <row r="13685" spans="13:19" x14ac:dyDescent="0.25">
      <c r="M13685" s="8"/>
      <c r="N13685" s="124"/>
      <c r="O13685" s="124"/>
      <c r="P13685" s="124"/>
      <c r="Q13685" s="124"/>
      <c r="R13685" s="124"/>
      <c r="S13685" s="124"/>
    </row>
    <row r="13686" spans="13:19" x14ac:dyDescent="0.25">
      <c r="M13686" s="8"/>
      <c r="N13686" s="124"/>
      <c r="O13686" s="124"/>
      <c r="P13686" s="124"/>
      <c r="Q13686" s="124"/>
      <c r="R13686" s="124"/>
      <c r="S13686" s="124"/>
    </row>
    <row r="13687" spans="13:19" x14ac:dyDescent="0.25">
      <c r="M13687" s="8"/>
      <c r="N13687" s="124"/>
      <c r="O13687" s="124"/>
      <c r="P13687" s="124"/>
      <c r="Q13687" s="124"/>
      <c r="R13687" s="124"/>
      <c r="S13687" s="124"/>
    </row>
    <row r="13688" spans="13:19" x14ac:dyDescent="0.25">
      <c r="M13688" s="8"/>
      <c r="N13688" s="124"/>
      <c r="O13688" s="124"/>
      <c r="P13688" s="124"/>
      <c r="Q13688" s="124"/>
      <c r="R13688" s="124"/>
      <c r="S13688" s="124"/>
    </row>
    <row r="13689" spans="13:19" x14ac:dyDescent="0.25">
      <c r="M13689" s="8"/>
      <c r="N13689" s="124"/>
      <c r="O13689" s="124"/>
      <c r="P13689" s="124"/>
      <c r="Q13689" s="124"/>
      <c r="R13689" s="124"/>
      <c r="S13689" s="124"/>
    </row>
    <row r="13690" spans="13:19" x14ac:dyDescent="0.25">
      <c r="M13690" s="8"/>
      <c r="N13690" s="124"/>
      <c r="O13690" s="124"/>
      <c r="P13690" s="124"/>
      <c r="Q13690" s="124"/>
      <c r="R13690" s="124"/>
      <c r="S13690" s="124"/>
    </row>
    <row r="13691" spans="13:19" x14ac:dyDescent="0.25">
      <c r="M13691" s="8"/>
      <c r="N13691" s="124"/>
      <c r="O13691" s="124"/>
      <c r="P13691" s="124"/>
      <c r="Q13691" s="124"/>
      <c r="R13691" s="124"/>
      <c r="S13691" s="124"/>
    </row>
    <row r="13692" spans="13:19" x14ac:dyDescent="0.25">
      <c r="M13692" s="8"/>
      <c r="N13692" s="124"/>
      <c r="O13692" s="124"/>
      <c r="P13692" s="124"/>
      <c r="Q13692" s="124"/>
      <c r="R13692" s="124"/>
      <c r="S13692" s="124"/>
    </row>
    <row r="13693" spans="13:19" x14ac:dyDescent="0.25">
      <c r="M13693" s="8"/>
      <c r="N13693" s="124"/>
      <c r="O13693" s="124"/>
      <c r="P13693" s="124"/>
      <c r="Q13693" s="124"/>
      <c r="R13693" s="124"/>
      <c r="S13693" s="124"/>
    </row>
    <row r="13694" spans="13:19" x14ac:dyDescent="0.25">
      <c r="M13694" s="8"/>
      <c r="N13694" s="124"/>
      <c r="O13694" s="124"/>
      <c r="P13694" s="124"/>
      <c r="Q13694" s="124"/>
      <c r="R13694" s="124"/>
      <c r="S13694" s="124"/>
    </row>
    <row r="13695" spans="13:19" x14ac:dyDescent="0.25">
      <c r="M13695" s="8"/>
      <c r="N13695" s="124"/>
      <c r="O13695" s="124"/>
      <c r="P13695" s="124"/>
      <c r="Q13695" s="124"/>
      <c r="R13695" s="124"/>
      <c r="S13695" s="124"/>
    </row>
    <row r="13696" spans="13:19" x14ac:dyDescent="0.25">
      <c r="M13696" s="8"/>
      <c r="N13696" s="124"/>
      <c r="O13696" s="124"/>
      <c r="P13696" s="124"/>
      <c r="Q13696" s="124"/>
      <c r="R13696" s="124"/>
      <c r="S13696" s="124"/>
    </row>
    <row r="13697" spans="13:19" x14ac:dyDescent="0.25">
      <c r="M13697" s="8"/>
      <c r="N13697" s="124"/>
      <c r="O13697" s="124"/>
      <c r="P13697" s="124"/>
      <c r="Q13697" s="124"/>
      <c r="R13697" s="124"/>
      <c r="S13697" s="124"/>
    </row>
    <row r="13698" spans="13:19" x14ac:dyDescent="0.25">
      <c r="M13698" s="8"/>
      <c r="N13698" s="124"/>
      <c r="O13698" s="124"/>
      <c r="P13698" s="124"/>
      <c r="Q13698" s="124"/>
      <c r="R13698" s="124"/>
      <c r="S13698" s="124"/>
    </row>
    <row r="13699" spans="13:19" x14ac:dyDescent="0.25">
      <c r="M13699" s="8"/>
      <c r="N13699" s="124"/>
      <c r="O13699" s="124"/>
      <c r="P13699" s="124"/>
      <c r="Q13699" s="124"/>
      <c r="R13699" s="124"/>
      <c r="S13699" s="124"/>
    </row>
    <row r="13700" spans="13:19" x14ac:dyDescent="0.25">
      <c r="M13700" s="8"/>
      <c r="N13700" s="124"/>
      <c r="O13700" s="124"/>
      <c r="P13700" s="124"/>
      <c r="Q13700" s="124"/>
      <c r="R13700" s="124"/>
      <c r="S13700" s="124"/>
    </row>
    <row r="13701" spans="13:19" x14ac:dyDescent="0.25">
      <c r="M13701" s="8"/>
      <c r="N13701" s="124"/>
      <c r="O13701" s="124"/>
      <c r="P13701" s="124"/>
      <c r="Q13701" s="124"/>
      <c r="R13701" s="124"/>
      <c r="S13701" s="124"/>
    </row>
    <row r="13702" spans="13:19" x14ac:dyDescent="0.25">
      <c r="M13702" s="8"/>
      <c r="N13702" s="124"/>
      <c r="O13702" s="124"/>
      <c r="P13702" s="124"/>
      <c r="Q13702" s="124"/>
      <c r="R13702" s="124"/>
      <c r="S13702" s="124"/>
    </row>
    <row r="13703" spans="13:19" x14ac:dyDescent="0.25">
      <c r="M13703" s="8"/>
      <c r="N13703" s="124"/>
      <c r="O13703" s="124"/>
      <c r="P13703" s="124"/>
      <c r="Q13703" s="124"/>
      <c r="R13703" s="124"/>
      <c r="S13703" s="124"/>
    </row>
    <row r="13704" spans="13:19" x14ac:dyDescent="0.25">
      <c r="M13704" s="8"/>
      <c r="N13704" s="124"/>
      <c r="O13704" s="124"/>
      <c r="P13704" s="124"/>
      <c r="Q13704" s="124"/>
      <c r="R13704" s="124"/>
      <c r="S13704" s="124"/>
    </row>
    <row r="13705" spans="13:19" x14ac:dyDescent="0.25">
      <c r="M13705" s="8"/>
      <c r="N13705" s="124"/>
      <c r="O13705" s="124"/>
      <c r="P13705" s="124"/>
      <c r="Q13705" s="124"/>
      <c r="R13705" s="124"/>
      <c r="S13705" s="124"/>
    </row>
    <row r="13706" spans="13:19" x14ac:dyDescent="0.25">
      <c r="M13706" s="8"/>
      <c r="N13706" s="124"/>
      <c r="O13706" s="124"/>
      <c r="P13706" s="124"/>
      <c r="Q13706" s="124"/>
      <c r="R13706" s="124"/>
      <c r="S13706" s="124"/>
    </row>
    <row r="13707" spans="13:19" x14ac:dyDescent="0.25">
      <c r="M13707" s="8"/>
      <c r="N13707" s="124"/>
      <c r="O13707" s="124"/>
      <c r="P13707" s="124"/>
      <c r="Q13707" s="124"/>
      <c r="R13707" s="124"/>
      <c r="S13707" s="124"/>
    </row>
    <row r="13708" spans="13:19" x14ac:dyDescent="0.25">
      <c r="M13708" s="8"/>
      <c r="N13708" s="124"/>
      <c r="O13708" s="124"/>
      <c r="P13708" s="124"/>
      <c r="Q13708" s="124"/>
      <c r="R13708" s="124"/>
      <c r="S13708" s="124"/>
    </row>
    <row r="13709" spans="13:19" x14ac:dyDescent="0.25">
      <c r="M13709" s="8"/>
      <c r="N13709" s="124"/>
      <c r="O13709" s="124"/>
      <c r="P13709" s="124"/>
      <c r="Q13709" s="124"/>
      <c r="R13709" s="124"/>
      <c r="S13709" s="124"/>
    </row>
    <row r="13710" spans="13:19" x14ac:dyDescent="0.25">
      <c r="M13710" s="8"/>
      <c r="N13710" s="124"/>
      <c r="O13710" s="124"/>
      <c r="P13710" s="124"/>
      <c r="Q13710" s="124"/>
      <c r="R13710" s="124"/>
      <c r="S13710" s="124"/>
    </row>
    <row r="13711" spans="13:19" x14ac:dyDescent="0.25">
      <c r="M13711" s="8"/>
      <c r="N13711" s="124"/>
      <c r="O13711" s="124"/>
      <c r="P13711" s="124"/>
      <c r="Q13711" s="124"/>
      <c r="R13711" s="124"/>
      <c r="S13711" s="124"/>
    </row>
    <row r="13712" spans="13:19" x14ac:dyDescent="0.25">
      <c r="M13712" s="8"/>
      <c r="N13712" s="124"/>
      <c r="O13712" s="124"/>
      <c r="P13712" s="124"/>
      <c r="Q13712" s="124"/>
      <c r="R13712" s="124"/>
      <c r="S13712" s="124"/>
    </row>
    <row r="13713" spans="13:19" x14ac:dyDescent="0.25">
      <c r="M13713" s="8"/>
      <c r="N13713" s="124"/>
      <c r="O13713" s="124"/>
      <c r="P13713" s="124"/>
      <c r="Q13713" s="124"/>
      <c r="R13713" s="124"/>
      <c r="S13713" s="124"/>
    </row>
    <row r="13714" spans="13:19" x14ac:dyDescent="0.25">
      <c r="M13714" s="8"/>
      <c r="N13714" s="124"/>
      <c r="O13714" s="124"/>
      <c r="P13714" s="124"/>
      <c r="Q13714" s="124"/>
      <c r="R13714" s="124"/>
      <c r="S13714" s="124"/>
    </row>
    <row r="13715" spans="13:19" x14ac:dyDescent="0.25">
      <c r="M13715" s="8"/>
      <c r="N13715" s="124"/>
      <c r="O13715" s="124"/>
      <c r="P13715" s="124"/>
      <c r="Q13715" s="124"/>
      <c r="R13715" s="124"/>
      <c r="S13715" s="124"/>
    </row>
    <row r="13716" spans="13:19" x14ac:dyDescent="0.25">
      <c r="M13716" s="8"/>
      <c r="N13716" s="124"/>
      <c r="O13716" s="124"/>
      <c r="P13716" s="124"/>
      <c r="Q13716" s="124"/>
      <c r="R13716" s="124"/>
      <c r="S13716" s="124"/>
    </row>
    <row r="13717" spans="13:19" x14ac:dyDescent="0.25">
      <c r="M13717" s="8"/>
      <c r="N13717" s="124"/>
      <c r="O13717" s="124"/>
      <c r="P13717" s="124"/>
      <c r="Q13717" s="124"/>
      <c r="R13717" s="124"/>
      <c r="S13717" s="124"/>
    </row>
    <row r="13718" spans="13:19" x14ac:dyDescent="0.25">
      <c r="M13718" s="8"/>
      <c r="N13718" s="124"/>
      <c r="O13718" s="124"/>
      <c r="P13718" s="124"/>
      <c r="Q13718" s="124"/>
      <c r="R13718" s="124"/>
      <c r="S13718" s="124"/>
    </row>
    <row r="13719" spans="13:19" x14ac:dyDescent="0.25">
      <c r="M13719" s="8"/>
      <c r="N13719" s="124"/>
      <c r="O13719" s="124"/>
      <c r="P13719" s="124"/>
      <c r="Q13719" s="124"/>
      <c r="R13719" s="124"/>
      <c r="S13719" s="124"/>
    </row>
    <row r="13720" spans="13:19" x14ac:dyDescent="0.25">
      <c r="M13720" s="8"/>
      <c r="N13720" s="124"/>
      <c r="O13720" s="124"/>
      <c r="P13720" s="124"/>
      <c r="Q13720" s="124"/>
      <c r="R13720" s="124"/>
      <c r="S13720" s="124"/>
    </row>
    <row r="13721" spans="13:19" x14ac:dyDescent="0.25">
      <c r="M13721" s="8"/>
      <c r="N13721" s="124"/>
      <c r="O13721" s="124"/>
      <c r="P13721" s="124"/>
      <c r="Q13721" s="124"/>
      <c r="R13721" s="124"/>
      <c r="S13721" s="124"/>
    </row>
    <row r="13722" spans="13:19" x14ac:dyDescent="0.25">
      <c r="M13722" s="8"/>
      <c r="N13722" s="124"/>
      <c r="O13722" s="124"/>
      <c r="P13722" s="124"/>
      <c r="Q13722" s="124"/>
      <c r="R13722" s="124"/>
      <c r="S13722" s="124"/>
    </row>
    <row r="13723" spans="13:19" x14ac:dyDescent="0.25">
      <c r="M13723" s="8"/>
      <c r="N13723" s="124"/>
      <c r="O13723" s="124"/>
      <c r="P13723" s="124"/>
      <c r="Q13723" s="124"/>
      <c r="R13723" s="124"/>
      <c r="S13723" s="124"/>
    </row>
    <row r="13724" spans="13:19" x14ac:dyDescent="0.25">
      <c r="M13724" s="8"/>
      <c r="N13724" s="124"/>
      <c r="O13724" s="124"/>
      <c r="P13724" s="124"/>
      <c r="Q13724" s="124"/>
      <c r="R13724" s="124"/>
      <c r="S13724" s="124"/>
    </row>
    <row r="13725" spans="13:19" x14ac:dyDescent="0.25">
      <c r="M13725" s="8"/>
      <c r="N13725" s="124"/>
      <c r="O13725" s="124"/>
      <c r="P13725" s="124"/>
      <c r="Q13725" s="124"/>
      <c r="R13725" s="124"/>
      <c r="S13725" s="124"/>
    </row>
    <row r="13726" spans="13:19" x14ac:dyDescent="0.25">
      <c r="M13726" s="8"/>
      <c r="N13726" s="124"/>
      <c r="O13726" s="124"/>
      <c r="P13726" s="124"/>
      <c r="Q13726" s="124"/>
      <c r="R13726" s="124"/>
      <c r="S13726" s="124"/>
    </row>
    <row r="13727" spans="13:19" x14ac:dyDescent="0.25">
      <c r="M13727" s="8"/>
      <c r="N13727" s="124"/>
      <c r="O13727" s="124"/>
      <c r="P13727" s="124"/>
      <c r="Q13727" s="124"/>
      <c r="R13727" s="124"/>
      <c r="S13727" s="124"/>
    </row>
    <row r="13728" spans="13:19" x14ac:dyDescent="0.25">
      <c r="M13728" s="8"/>
      <c r="N13728" s="124"/>
      <c r="O13728" s="124"/>
      <c r="P13728" s="124"/>
      <c r="Q13728" s="124"/>
      <c r="R13728" s="124"/>
      <c r="S13728" s="124"/>
    </row>
    <row r="13729" spans="13:19" x14ac:dyDescent="0.25">
      <c r="M13729" s="8"/>
      <c r="N13729" s="124"/>
      <c r="O13729" s="124"/>
      <c r="P13729" s="124"/>
      <c r="Q13729" s="124"/>
      <c r="R13729" s="124"/>
      <c r="S13729" s="124"/>
    </row>
    <row r="13730" spans="13:19" x14ac:dyDescent="0.25">
      <c r="M13730" s="8"/>
      <c r="N13730" s="124"/>
      <c r="O13730" s="124"/>
      <c r="P13730" s="124"/>
      <c r="Q13730" s="124"/>
      <c r="R13730" s="124"/>
      <c r="S13730" s="124"/>
    </row>
    <row r="13731" spans="13:19" x14ac:dyDescent="0.25">
      <c r="M13731" s="8"/>
      <c r="N13731" s="124"/>
      <c r="O13731" s="124"/>
      <c r="P13731" s="124"/>
      <c r="Q13731" s="124"/>
      <c r="R13731" s="124"/>
      <c r="S13731" s="124"/>
    </row>
    <row r="13732" spans="13:19" x14ac:dyDescent="0.25">
      <c r="M13732" s="8"/>
      <c r="N13732" s="124"/>
      <c r="O13732" s="124"/>
      <c r="P13732" s="124"/>
      <c r="Q13732" s="124"/>
      <c r="R13732" s="124"/>
      <c r="S13732" s="124"/>
    </row>
    <row r="13733" spans="13:19" x14ac:dyDescent="0.25">
      <c r="M13733" s="8"/>
      <c r="N13733" s="124"/>
      <c r="O13733" s="124"/>
      <c r="P13733" s="124"/>
      <c r="Q13733" s="124"/>
      <c r="R13733" s="124"/>
      <c r="S13733" s="124"/>
    </row>
    <row r="13734" spans="13:19" x14ac:dyDescent="0.25">
      <c r="M13734" s="8"/>
      <c r="N13734" s="124"/>
      <c r="O13734" s="124"/>
      <c r="P13734" s="124"/>
      <c r="Q13734" s="124"/>
      <c r="R13734" s="124"/>
      <c r="S13734" s="124"/>
    </row>
    <row r="13735" spans="13:19" x14ac:dyDescent="0.25">
      <c r="M13735" s="8"/>
      <c r="N13735" s="124"/>
      <c r="O13735" s="124"/>
      <c r="P13735" s="124"/>
      <c r="Q13735" s="124"/>
      <c r="R13735" s="124"/>
      <c r="S13735" s="124"/>
    </row>
    <row r="13736" spans="13:19" x14ac:dyDescent="0.25">
      <c r="M13736" s="8"/>
      <c r="N13736" s="124"/>
      <c r="O13736" s="124"/>
      <c r="P13736" s="124"/>
      <c r="Q13736" s="124"/>
      <c r="R13736" s="124"/>
      <c r="S13736" s="124"/>
    </row>
    <row r="13737" spans="13:19" x14ac:dyDescent="0.25">
      <c r="M13737" s="8"/>
      <c r="N13737" s="124"/>
      <c r="O13737" s="124"/>
      <c r="P13737" s="124"/>
      <c r="Q13737" s="124"/>
      <c r="R13737" s="124"/>
      <c r="S13737" s="124"/>
    </row>
    <row r="13738" spans="13:19" x14ac:dyDescent="0.25">
      <c r="M13738" s="8"/>
      <c r="N13738" s="124"/>
      <c r="O13738" s="124"/>
      <c r="P13738" s="124"/>
      <c r="Q13738" s="124"/>
      <c r="R13738" s="124"/>
      <c r="S13738" s="124"/>
    </row>
    <row r="13739" spans="13:19" x14ac:dyDescent="0.25">
      <c r="M13739" s="8"/>
      <c r="N13739" s="124"/>
      <c r="O13739" s="124"/>
      <c r="P13739" s="124"/>
      <c r="Q13739" s="124"/>
      <c r="R13739" s="124"/>
      <c r="S13739" s="124"/>
    </row>
    <row r="13740" spans="13:19" x14ac:dyDescent="0.25">
      <c r="M13740" s="8"/>
      <c r="N13740" s="124"/>
      <c r="O13740" s="124"/>
      <c r="P13740" s="124"/>
      <c r="Q13740" s="124"/>
      <c r="R13740" s="124"/>
      <c r="S13740" s="124"/>
    </row>
    <row r="13741" spans="13:19" x14ac:dyDescent="0.25">
      <c r="M13741" s="8"/>
      <c r="N13741" s="124"/>
      <c r="O13741" s="124"/>
      <c r="P13741" s="124"/>
      <c r="Q13741" s="124"/>
      <c r="R13741" s="124"/>
      <c r="S13741" s="124"/>
    </row>
    <row r="13742" spans="13:19" x14ac:dyDescent="0.25">
      <c r="M13742" s="8"/>
      <c r="N13742" s="124"/>
      <c r="O13742" s="124"/>
      <c r="P13742" s="124"/>
      <c r="Q13742" s="124"/>
      <c r="R13742" s="124"/>
      <c r="S13742" s="124"/>
    </row>
    <row r="13743" spans="13:19" x14ac:dyDescent="0.25">
      <c r="M13743" s="8"/>
      <c r="N13743" s="124"/>
      <c r="O13743" s="124"/>
      <c r="P13743" s="124"/>
      <c r="Q13743" s="124"/>
      <c r="R13743" s="124"/>
      <c r="S13743" s="124"/>
    </row>
    <row r="13744" spans="13:19" x14ac:dyDescent="0.25">
      <c r="M13744" s="8"/>
      <c r="N13744" s="124"/>
      <c r="O13744" s="124"/>
      <c r="P13744" s="124"/>
      <c r="Q13744" s="124"/>
      <c r="R13744" s="124"/>
      <c r="S13744" s="124"/>
    </row>
    <row r="13745" spans="13:19" x14ac:dyDescent="0.25">
      <c r="M13745" s="8"/>
      <c r="N13745" s="124"/>
      <c r="O13745" s="124"/>
      <c r="P13745" s="124"/>
      <c r="Q13745" s="124"/>
      <c r="R13745" s="124"/>
      <c r="S13745" s="124"/>
    </row>
    <row r="13746" spans="13:19" x14ac:dyDescent="0.25">
      <c r="M13746" s="8"/>
      <c r="N13746" s="124"/>
      <c r="O13746" s="124"/>
      <c r="P13746" s="124"/>
      <c r="Q13746" s="124"/>
      <c r="R13746" s="124"/>
      <c r="S13746" s="124"/>
    </row>
    <row r="13747" spans="13:19" x14ac:dyDescent="0.25">
      <c r="M13747" s="8"/>
      <c r="N13747" s="124"/>
      <c r="O13747" s="124"/>
      <c r="P13747" s="124"/>
      <c r="Q13747" s="124"/>
      <c r="R13747" s="124"/>
      <c r="S13747" s="124"/>
    </row>
    <row r="13748" spans="13:19" x14ac:dyDescent="0.25">
      <c r="M13748" s="8"/>
      <c r="N13748" s="124"/>
      <c r="O13748" s="124"/>
      <c r="P13748" s="124"/>
      <c r="Q13748" s="124"/>
      <c r="R13748" s="124"/>
      <c r="S13748" s="124"/>
    </row>
    <row r="13749" spans="13:19" x14ac:dyDescent="0.25">
      <c r="M13749" s="8"/>
      <c r="N13749" s="124"/>
      <c r="O13749" s="124"/>
      <c r="P13749" s="124"/>
      <c r="Q13749" s="124"/>
      <c r="R13749" s="124"/>
      <c r="S13749" s="124"/>
    </row>
    <row r="13750" spans="13:19" x14ac:dyDescent="0.25">
      <c r="M13750" s="8"/>
      <c r="N13750" s="124"/>
      <c r="O13750" s="124"/>
      <c r="P13750" s="124"/>
      <c r="Q13750" s="124"/>
      <c r="R13750" s="124"/>
      <c r="S13750" s="124"/>
    </row>
    <row r="13751" spans="13:19" x14ac:dyDescent="0.25">
      <c r="M13751" s="8"/>
      <c r="N13751" s="124"/>
      <c r="O13751" s="124"/>
      <c r="P13751" s="124"/>
      <c r="Q13751" s="124"/>
      <c r="R13751" s="124"/>
      <c r="S13751" s="124"/>
    </row>
    <row r="13752" spans="13:19" x14ac:dyDescent="0.25">
      <c r="M13752" s="8"/>
      <c r="N13752" s="124"/>
      <c r="O13752" s="124"/>
      <c r="P13752" s="124"/>
      <c r="Q13752" s="124"/>
      <c r="R13752" s="124"/>
      <c r="S13752" s="124"/>
    </row>
    <row r="13753" spans="13:19" x14ac:dyDescent="0.25">
      <c r="M13753" s="8"/>
      <c r="N13753" s="124"/>
      <c r="O13753" s="124"/>
      <c r="P13753" s="124"/>
      <c r="Q13753" s="124"/>
      <c r="R13753" s="124"/>
      <c r="S13753" s="124"/>
    </row>
    <row r="13754" spans="13:19" x14ac:dyDescent="0.25">
      <c r="M13754" s="8"/>
      <c r="N13754" s="124"/>
      <c r="O13754" s="124"/>
      <c r="P13754" s="124"/>
      <c r="Q13754" s="124"/>
      <c r="R13754" s="124"/>
      <c r="S13754" s="124"/>
    </row>
    <row r="13755" spans="13:19" x14ac:dyDescent="0.25">
      <c r="M13755" s="8"/>
      <c r="N13755" s="124"/>
      <c r="O13755" s="124"/>
      <c r="P13755" s="124"/>
      <c r="Q13755" s="124"/>
      <c r="R13755" s="124"/>
      <c r="S13755" s="124"/>
    </row>
    <row r="13756" spans="13:19" x14ac:dyDescent="0.25">
      <c r="M13756" s="8"/>
      <c r="N13756" s="124"/>
      <c r="O13756" s="124"/>
      <c r="P13756" s="124"/>
      <c r="Q13756" s="124"/>
      <c r="R13756" s="124"/>
      <c r="S13756" s="124"/>
    </row>
    <row r="13757" spans="13:19" x14ac:dyDescent="0.25">
      <c r="M13757" s="8"/>
      <c r="N13757" s="124"/>
      <c r="O13757" s="124"/>
      <c r="P13757" s="124"/>
      <c r="Q13757" s="124"/>
      <c r="R13757" s="124"/>
      <c r="S13757" s="124"/>
    </row>
    <row r="13758" spans="13:19" x14ac:dyDescent="0.25">
      <c r="M13758" s="8"/>
      <c r="N13758" s="124"/>
      <c r="O13758" s="124"/>
      <c r="P13758" s="124"/>
      <c r="Q13758" s="124"/>
      <c r="R13758" s="124"/>
      <c r="S13758" s="124"/>
    </row>
    <row r="13759" spans="13:19" x14ac:dyDescent="0.25">
      <c r="M13759" s="8"/>
      <c r="N13759" s="124"/>
      <c r="O13759" s="124"/>
      <c r="P13759" s="124"/>
      <c r="Q13759" s="124"/>
      <c r="R13759" s="124"/>
      <c r="S13759" s="124"/>
    </row>
    <row r="13760" spans="13:19" x14ac:dyDescent="0.25">
      <c r="M13760" s="8"/>
      <c r="N13760" s="124"/>
      <c r="O13760" s="124"/>
      <c r="P13760" s="124"/>
      <c r="Q13760" s="124"/>
      <c r="R13760" s="124"/>
      <c r="S13760" s="124"/>
    </row>
    <row r="13761" spans="13:19" x14ac:dyDescent="0.25">
      <c r="M13761" s="8"/>
      <c r="N13761" s="124"/>
      <c r="O13761" s="124"/>
      <c r="P13761" s="124"/>
      <c r="Q13761" s="124"/>
      <c r="R13761" s="124"/>
      <c r="S13761" s="124"/>
    </row>
    <row r="13762" spans="13:19" x14ac:dyDescent="0.25">
      <c r="M13762" s="8"/>
      <c r="N13762" s="124"/>
      <c r="O13762" s="124"/>
      <c r="P13762" s="124"/>
      <c r="Q13762" s="124"/>
      <c r="R13762" s="124"/>
      <c r="S13762" s="124"/>
    </row>
    <row r="13763" spans="13:19" x14ac:dyDescent="0.25">
      <c r="M13763" s="8"/>
      <c r="N13763" s="124"/>
      <c r="O13763" s="124"/>
      <c r="P13763" s="124"/>
      <c r="Q13763" s="124"/>
      <c r="R13763" s="124"/>
      <c r="S13763" s="124"/>
    </row>
    <row r="13764" spans="13:19" x14ac:dyDescent="0.25">
      <c r="M13764" s="8"/>
      <c r="N13764" s="124"/>
      <c r="O13764" s="124"/>
      <c r="P13764" s="124"/>
      <c r="Q13764" s="124"/>
      <c r="R13764" s="124"/>
      <c r="S13764" s="124"/>
    </row>
    <row r="13765" spans="13:19" x14ac:dyDescent="0.25">
      <c r="M13765" s="8"/>
      <c r="N13765" s="124"/>
      <c r="O13765" s="124"/>
      <c r="P13765" s="124"/>
      <c r="Q13765" s="124"/>
      <c r="R13765" s="124"/>
      <c r="S13765" s="124"/>
    </row>
    <row r="13766" spans="13:19" x14ac:dyDescent="0.25">
      <c r="M13766" s="8"/>
      <c r="N13766" s="124"/>
      <c r="O13766" s="124"/>
      <c r="P13766" s="124"/>
      <c r="Q13766" s="124"/>
      <c r="R13766" s="124"/>
      <c r="S13766" s="124"/>
    </row>
    <row r="13767" spans="13:19" x14ac:dyDescent="0.25">
      <c r="M13767" s="8"/>
      <c r="N13767" s="124"/>
      <c r="O13767" s="124"/>
      <c r="P13767" s="124"/>
      <c r="Q13767" s="124"/>
      <c r="R13767" s="124"/>
      <c r="S13767" s="124"/>
    </row>
    <row r="13768" spans="13:19" x14ac:dyDescent="0.25">
      <c r="M13768" s="8"/>
      <c r="N13768" s="124"/>
      <c r="O13768" s="124"/>
      <c r="P13768" s="124"/>
      <c r="Q13768" s="124"/>
      <c r="R13768" s="124"/>
      <c r="S13768" s="124"/>
    </row>
    <row r="13769" spans="13:19" x14ac:dyDescent="0.25">
      <c r="M13769" s="8"/>
      <c r="N13769" s="124"/>
      <c r="O13769" s="124"/>
      <c r="P13769" s="124"/>
      <c r="Q13769" s="124"/>
      <c r="R13769" s="124"/>
      <c r="S13769" s="124"/>
    </row>
    <row r="13770" spans="13:19" x14ac:dyDescent="0.25">
      <c r="M13770" s="8"/>
      <c r="N13770" s="124"/>
      <c r="O13770" s="124"/>
      <c r="P13770" s="124"/>
      <c r="Q13770" s="124"/>
      <c r="R13770" s="124"/>
      <c r="S13770" s="124"/>
    </row>
    <row r="13771" spans="13:19" x14ac:dyDescent="0.25">
      <c r="M13771" s="8"/>
      <c r="N13771" s="124"/>
      <c r="O13771" s="124"/>
      <c r="P13771" s="124"/>
      <c r="Q13771" s="124"/>
      <c r="R13771" s="124"/>
      <c r="S13771" s="124"/>
    </row>
    <row r="13772" spans="13:19" x14ac:dyDescent="0.25">
      <c r="M13772" s="8"/>
      <c r="N13772" s="124"/>
      <c r="O13772" s="124"/>
      <c r="P13772" s="124"/>
      <c r="Q13772" s="124"/>
      <c r="R13772" s="124"/>
      <c r="S13772" s="124"/>
    </row>
    <row r="13773" spans="13:19" x14ac:dyDescent="0.25">
      <c r="M13773" s="8"/>
      <c r="N13773" s="124"/>
      <c r="O13773" s="124"/>
      <c r="P13773" s="124"/>
      <c r="Q13773" s="124"/>
      <c r="R13773" s="124"/>
      <c r="S13773" s="124"/>
    </row>
    <row r="13774" spans="13:19" x14ac:dyDescent="0.25">
      <c r="M13774" s="8"/>
      <c r="N13774" s="124"/>
      <c r="O13774" s="124"/>
      <c r="P13774" s="124"/>
      <c r="Q13774" s="124"/>
      <c r="R13774" s="124"/>
      <c r="S13774" s="124"/>
    </row>
    <row r="13775" spans="13:19" x14ac:dyDescent="0.25">
      <c r="M13775" s="8"/>
      <c r="N13775" s="124"/>
      <c r="O13775" s="124"/>
      <c r="P13775" s="124"/>
      <c r="Q13775" s="124"/>
      <c r="R13775" s="124"/>
      <c r="S13775" s="124"/>
    </row>
    <row r="13776" spans="13:19" x14ac:dyDescent="0.25">
      <c r="M13776" s="8"/>
      <c r="N13776" s="124"/>
      <c r="O13776" s="124"/>
      <c r="P13776" s="124"/>
      <c r="Q13776" s="124"/>
      <c r="R13776" s="124"/>
      <c r="S13776" s="124"/>
    </row>
    <row r="13777" spans="13:19" x14ac:dyDescent="0.25">
      <c r="M13777" s="8"/>
      <c r="N13777" s="124"/>
      <c r="O13777" s="124"/>
      <c r="P13777" s="124"/>
      <c r="Q13777" s="124"/>
      <c r="R13777" s="124"/>
      <c r="S13777" s="124"/>
    </row>
    <row r="13778" spans="13:19" x14ac:dyDescent="0.25">
      <c r="M13778" s="8"/>
      <c r="N13778" s="124"/>
      <c r="O13778" s="124"/>
      <c r="P13778" s="124"/>
      <c r="Q13778" s="124"/>
      <c r="R13778" s="124"/>
      <c r="S13778" s="124"/>
    </row>
    <row r="13779" spans="13:19" x14ac:dyDescent="0.25">
      <c r="M13779" s="8"/>
      <c r="N13779" s="124"/>
      <c r="O13779" s="124"/>
      <c r="P13779" s="124"/>
      <c r="Q13779" s="124"/>
      <c r="R13779" s="124"/>
      <c r="S13779" s="124"/>
    </row>
    <row r="13780" spans="13:19" x14ac:dyDescent="0.25">
      <c r="M13780" s="8"/>
      <c r="N13780" s="124"/>
      <c r="O13780" s="124"/>
      <c r="P13780" s="124"/>
      <c r="Q13780" s="124"/>
      <c r="R13780" s="124"/>
      <c r="S13780" s="124"/>
    </row>
    <row r="13781" spans="13:19" x14ac:dyDescent="0.25">
      <c r="M13781" s="8"/>
      <c r="N13781" s="124"/>
      <c r="O13781" s="124"/>
      <c r="P13781" s="124"/>
      <c r="Q13781" s="124"/>
      <c r="R13781" s="124"/>
      <c r="S13781" s="124"/>
    </row>
    <row r="13782" spans="13:19" x14ac:dyDescent="0.25">
      <c r="M13782" s="8"/>
      <c r="N13782" s="124"/>
      <c r="O13782" s="124"/>
      <c r="P13782" s="124"/>
      <c r="Q13782" s="124"/>
      <c r="R13782" s="124"/>
      <c r="S13782" s="124"/>
    </row>
    <row r="13783" spans="13:19" x14ac:dyDescent="0.25">
      <c r="M13783" s="8"/>
      <c r="N13783" s="124"/>
      <c r="O13783" s="124"/>
      <c r="P13783" s="124"/>
      <c r="Q13783" s="124"/>
      <c r="R13783" s="124"/>
      <c r="S13783" s="124"/>
    </row>
    <row r="13784" spans="13:19" x14ac:dyDescent="0.25">
      <c r="M13784" s="8"/>
      <c r="N13784" s="124"/>
      <c r="O13784" s="124"/>
      <c r="P13784" s="124"/>
      <c r="Q13784" s="124"/>
      <c r="R13784" s="124"/>
      <c r="S13784" s="124"/>
    </row>
    <row r="13785" spans="13:19" x14ac:dyDescent="0.25">
      <c r="M13785" s="8"/>
      <c r="N13785" s="124"/>
      <c r="O13785" s="124"/>
      <c r="P13785" s="124"/>
      <c r="Q13785" s="124"/>
      <c r="R13785" s="124"/>
      <c r="S13785" s="124"/>
    </row>
    <row r="13786" spans="13:19" x14ac:dyDescent="0.25">
      <c r="M13786" s="8"/>
      <c r="N13786" s="124"/>
      <c r="O13786" s="124"/>
      <c r="P13786" s="124"/>
      <c r="Q13786" s="124"/>
      <c r="R13786" s="124"/>
      <c r="S13786" s="124"/>
    </row>
    <row r="13787" spans="13:19" x14ac:dyDescent="0.25">
      <c r="M13787" s="8"/>
      <c r="N13787" s="124"/>
      <c r="O13787" s="124"/>
      <c r="P13787" s="124"/>
      <c r="Q13787" s="124"/>
      <c r="R13787" s="124"/>
      <c r="S13787" s="124"/>
    </row>
    <row r="13788" spans="13:19" x14ac:dyDescent="0.25">
      <c r="M13788" s="8"/>
      <c r="N13788" s="124"/>
      <c r="O13788" s="124"/>
      <c r="P13788" s="124"/>
      <c r="Q13788" s="124"/>
      <c r="R13788" s="124"/>
      <c r="S13788" s="124"/>
    </row>
    <row r="13789" spans="13:19" x14ac:dyDescent="0.25">
      <c r="M13789" s="8"/>
      <c r="N13789" s="124"/>
      <c r="O13789" s="124"/>
      <c r="P13789" s="124"/>
      <c r="Q13789" s="124"/>
      <c r="R13789" s="124"/>
      <c r="S13789" s="124"/>
    </row>
    <row r="13790" spans="13:19" x14ac:dyDescent="0.25">
      <c r="M13790" s="8"/>
      <c r="N13790" s="124"/>
      <c r="O13790" s="124"/>
      <c r="P13790" s="124"/>
      <c r="Q13790" s="124"/>
      <c r="R13790" s="124"/>
      <c r="S13790" s="124"/>
    </row>
    <row r="13791" spans="13:19" x14ac:dyDescent="0.25">
      <c r="M13791" s="8"/>
      <c r="N13791" s="124"/>
      <c r="O13791" s="124"/>
      <c r="P13791" s="124"/>
      <c r="Q13791" s="124"/>
      <c r="R13791" s="124"/>
      <c r="S13791" s="124"/>
    </row>
    <row r="13792" spans="13:19" x14ac:dyDescent="0.25">
      <c r="M13792" s="8"/>
      <c r="N13792" s="124"/>
      <c r="O13792" s="124"/>
      <c r="P13792" s="124"/>
      <c r="Q13792" s="124"/>
      <c r="R13792" s="124"/>
      <c r="S13792" s="124"/>
    </row>
    <row r="13793" spans="13:19" x14ac:dyDescent="0.25">
      <c r="M13793" s="8"/>
      <c r="N13793" s="124"/>
      <c r="O13793" s="124"/>
      <c r="P13793" s="124"/>
      <c r="Q13793" s="124"/>
      <c r="R13793" s="124"/>
      <c r="S13793" s="124"/>
    </row>
    <row r="13794" spans="13:19" x14ac:dyDescent="0.25">
      <c r="M13794" s="8"/>
      <c r="N13794" s="124"/>
      <c r="O13794" s="124"/>
      <c r="P13794" s="124"/>
      <c r="Q13794" s="124"/>
      <c r="R13794" s="124"/>
      <c r="S13794" s="124"/>
    </row>
    <row r="13795" spans="13:19" x14ac:dyDescent="0.25">
      <c r="M13795" s="8"/>
      <c r="N13795" s="124"/>
      <c r="O13795" s="124"/>
      <c r="P13795" s="124"/>
      <c r="Q13795" s="124"/>
      <c r="R13795" s="124"/>
      <c r="S13795" s="124"/>
    </row>
    <row r="13796" spans="13:19" x14ac:dyDescent="0.25">
      <c r="M13796" s="8"/>
      <c r="N13796" s="124"/>
      <c r="O13796" s="124"/>
      <c r="P13796" s="124"/>
      <c r="Q13796" s="124"/>
      <c r="R13796" s="124"/>
      <c r="S13796" s="124"/>
    </row>
    <row r="13797" spans="13:19" x14ac:dyDescent="0.25">
      <c r="M13797" s="8"/>
      <c r="N13797" s="124"/>
      <c r="O13797" s="124"/>
      <c r="P13797" s="124"/>
      <c r="Q13797" s="124"/>
      <c r="R13797" s="124"/>
      <c r="S13797" s="124"/>
    </row>
    <row r="13798" spans="13:19" x14ac:dyDescent="0.25">
      <c r="M13798" s="8"/>
      <c r="N13798" s="124"/>
      <c r="O13798" s="124"/>
      <c r="P13798" s="124"/>
      <c r="Q13798" s="124"/>
      <c r="R13798" s="124"/>
      <c r="S13798" s="124"/>
    </row>
    <row r="13799" spans="13:19" x14ac:dyDescent="0.25">
      <c r="M13799" s="8"/>
      <c r="N13799" s="124"/>
      <c r="O13799" s="124"/>
      <c r="P13799" s="124"/>
      <c r="Q13799" s="124"/>
      <c r="R13799" s="124"/>
      <c r="S13799" s="124"/>
    </row>
    <row r="13800" spans="13:19" x14ac:dyDescent="0.25">
      <c r="M13800" s="8"/>
      <c r="N13800" s="124"/>
      <c r="O13800" s="124"/>
      <c r="P13800" s="124"/>
      <c r="Q13800" s="124"/>
      <c r="R13800" s="124"/>
      <c r="S13800" s="124"/>
    </row>
    <row r="13801" spans="13:19" x14ac:dyDescent="0.25">
      <c r="M13801" s="8"/>
      <c r="N13801" s="124"/>
      <c r="O13801" s="124"/>
      <c r="P13801" s="124"/>
      <c r="Q13801" s="124"/>
      <c r="R13801" s="124"/>
      <c r="S13801" s="124"/>
    </row>
    <row r="13802" spans="13:19" x14ac:dyDescent="0.25">
      <c r="M13802" s="8"/>
      <c r="N13802" s="124"/>
      <c r="O13802" s="124"/>
      <c r="P13802" s="124"/>
      <c r="Q13802" s="124"/>
      <c r="R13802" s="124"/>
      <c r="S13802" s="124"/>
    </row>
    <row r="13803" spans="13:19" x14ac:dyDescent="0.25">
      <c r="M13803" s="8"/>
      <c r="N13803" s="124"/>
      <c r="O13803" s="124"/>
      <c r="P13803" s="124"/>
      <c r="Q13803" s="124"/>
      <c r="R13803" s="124"/>
      <c r="S13803" s="124"/>
    </row>
    <row r="13804" spans="13:19" x14ac:dyDescent="0.25">
      <c r="M13804" s="8"/>
      <c r="N13804" s="124"/>
      <c r="O13804" s="124"/>
      <c r="P13804" s="124"/>
      <c r="Q13804" s="124"/>
      <c r="R13804" s="124"/>
      <c r="S13804" s="124"/>
    </row>
    <row r="13805" spans="13:19" x14ac:dyDescent="0.25">
      <c r="M13805" s="8"/>
      <c r="N13805" s="124"/>
      <c r="O13805" s="124"/>
      <c r="P13805" s="124"/>
      <c r="Q13805" s="124"/>
      <c r="R13805" s="124"/>
      <c r="S13805" s="124"/>
    </row>
    <row r="13806" spans="13:19" x14ac:dyDescent="0.25">
      <c r="M13806" s="8"/>
      <c r="N13806" s="124"/>
      <c r="O13806" s="124"/>
      <c r="P13806" s="124"/>
      <c r="Q13806" s="124"/>
      <c r="R13806" s="124"/>
      <c r="S13806" s="124"/>
    </row>
    <row r="13807" spans="13:19" x14ac:dyDescent="0.25">
      <c r="M13807" s="8"/>
      <c r="N13807" s="124"/>
      <c r="O13807" s="124"/>
      <c r="P13807" s="124"/>
      <c r="Q13807" s="124"/>
      <c r="R13807" s="124"/>
      <c r="S13807" s="124"/>
    </row>
    <row r="13808" spans="13:19" x14ac:dyDescent="0.25">
      <c r="M13808" s="8"/>
      <c r="N13808" s="124"/>
      <c r="O13808" s="124"/>
      <c r="P13808" s="124"/>
      <c r="Q13808" s="124"/>
      <c r="R13808" s="124"/>
      <c r="S13808" s="124"/>
    </row>
    <row r="13809" spans="13:19" x14ac:dyDescent="0.25">
      <c r="M13809" s="8"/>
      <c r="N13809" s="124"/>
      <c r="O13809" s="124"/>
      <c r="P13809" s="124"/>
      <c r="Q13809" s="124"/>
      <c r="R13809" s="124"/>
      <c r="S13809" s="124"/>
    </row>
    <row r="13810" spans="13:19" x14ac:dyDescent="0.25">
      <c r="M13810" s="8"/>
      <c r="N13810" s="124"/>
      <c r="O13810" s="124"/>
      <c r="P13810" s="124"/>
      <c r="Q13810" s="124"/>
      <c r="R13810" s="124"/>
      <c r="S13810" s="124"/>
    </row>
    <row r="13811" spans="13:19" x14ac:dyDescent="0.25">
      <c r="M13811" s="8"/>
      <c r="N13811" s="124"/>
      <c r="O13811" s="124"/>
      <c r="P13811" s="124"/>
      <c r="Q13811" s="124"/>
      <c r="R13811" s="124"/>
      <c r="S13811" s="124"/>
    </row>
    <row r="13812" spans="13:19" x14ac:dyDescent="0.25">
      <c r="M13812" s="8"/>
      <c r="N13812" s="124"/>
      <c r="O13812" s="124"/>
      <c r="P13812" s="124"/>
      <c r="Q13812" s="124"/>
      <c r="R13812" s="124"/>
      <c r="S13812" s="124"/>
    </row>
    <row r="13813" spans="13:19" x14ac:dyDescent="0.25">
      <c r="M13813" s="8"/>
      <c r="N13813" s="124"/>
      <c r="O13813" s="124"/>
      <c r="P13813" s="124"/>
      <c r="Q13813" s="124"/>
      <c r="R13813" s="124"/>
      <c r="S13813" s="124"/>
    </row>
    <row r="13814" spans="13:19" x14ac:dyDescent="0.25">
      <c r="M13814" s="8"/>
      <c r="N13814" s="124"/>
      <c r="O13814" s="124"/>
      <c r="P13814" s="124"/>
      <c r="Q13814" s="124"/>
      <c r="R13814" s="124"/>
      <c r="S13814" s="124"/>
    </row>
    <row r="13815" spans="13:19" x14ac:dyDescent="0.25">
      <c r="M13815" s="8"/>
      <c r="N13815" s="124"/>
      <c r="O13815" s="124"/>
      <c r="P13815" s="124"/>
      <c r="Q13815" s="124"/>
      <c r="R13815" s="124"/>
      <c r="S13815" s="124"/>
    </row>
    <row r="13816" spans="13:19" x14ac:dyDescent="0.25">
      <c r="M13816" s="8"/>
      <c r="N13816" s="124"/>
      <c r="O13816" s="124"/>
      <c r="P13816" s="124"/>
      <c r="Q13816" s="124"/>
      <c r="R13816" s="124"/>
      <c r="S13816" s="124"/>
    </row>
    <row r="13817" spans="13:19" x14ac:dyDescent="0.25">
      <c r="M13817" s="8"/>
      <c r="N13817" s="124"/>
      <c r="O13817" s="124"/>
      <c r="P13817" s="124"/>
      <c r="Q13817" s="124"/>
      <c r="R13817" s="124"/>
      <c r="S13817" s="124"/>
    </row>
    <row r="13818" spans="13:19" x14ac:dyDescent="0.25">
      <c r="M13818" s="8"/>
      <c r="N13818" s="124"/>
      <c r="O13818" s="124"/>
      <c r="P13818" s="124"/>
      <c r="Q13818" s="124"/>
      <c r="R13818" s="124"/>
      <c r="S13818" s="124"/>
    </row>
    <row r="13819" spans="13:19" x14ac:dyDescent="0.25">
      <c r="M13819" s="8"/>
      <c r="N13819" s="124"/>
      <c r="O13819" s="124"/>
      <c r="P13819" s="124"/>
      <c r="Q13819" s="124"/>
      <c r="R13819" s="124"/>
      <c r="S13819" s="124"/>
    </row>
  </sheetData>
  <phoneticPr fontId="0" type="noConversion"/>
  <pageMargins left="0" right="0" top="0" bottom="0" header="0" footer="0"/>
  <pageSetup scale="97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showGridLines="0" zoomScale="65" workbookViewId="0">
      <selection activeCell="L6" sqref="L6"/>
    </sheetView>
  </sheetViews>
  <sheetFormatPr defaultColWidth="9.109375" defaultRowHeight="13.2" x14ac:dyDescent="0.25"/>
  <cols>
    <col min="1" max="1" width="9.33203125" style="26" bestFit="1" customWidth="1"/>
    <col min="2" max="2" width="2.33203125" style="26" bestFit="1" customWidth="1"/>
    <col min="3" max="3" width="17" style="26" customWidth="1"/>
    <col min="4" max="11" width="14.6640625" style="33" customWidth="1"/>
    <col min="12" max="12" width="4.109375" style="33" customWidth="1"/>
    <col min="13" max="17" width="15.5546875" style="33" customWidth="1"/>
    <col min="18" max="18" width="9.109375" style="33"/>
    <col min="19" max="19" width="14.109375" style="33" customWidth="1"/>
    <col min="20" max="20" width="12" style="33" customWidth="1"/>
    <col min="21" max="22" width="9.109375" style="33"/>
    <col min="23" max="23" width="20.44140625" style="33" bestFit="1" customWidth="1"/>
    <col min="24" max="25" width="21.44140625" style="33" customWidth="1"/>
    <col min="26" max="26" width="24.5546875" style="33" customWidth="1"/>
    <col min="27" max="32" width="21.44140625" style="33" customWidth="1"/>
    <col min="33" max="16384" width="9.109375" style="33"/>
  </cols>
  <sheetData>
    <row r="1" spans="1:26" customFormat="1" x14ac:dyDescent="0.25">
      <c r="A1" s="194" t="s">
        <v>187</v>
      </c>
      <c r="B1" s="195"/>
      <c r="C1" s="196"/>
    </row>
    <row r="2" spans="1:26" customFormat="1" x14ac:dyDescent="0.25">
      <c r="A2" s="197" t="s">
        <v>149</v>
      </c>
      <c r="B2" s="191"/>
      <c r="C2" s="198"/>
      <c r="Z2" s="130" t="s">
        <v>180</v>
      </c>
    </row>
    <row r="3" spans="1:26" customFormat="1" x14ac:dyDescent="0.25">
      <c r="A3" s="199"/>
      <c r="B3" s="200"/>
      <c r="C3" s="201"/>
      <c r="Y3" s="130" t="s">
        <v>179</v>
      </c>
      <c r="Z3" s="130" t="s">
        <v>181</v>
      </c>
    </row>
    <row r="4" spans="1:26" customFormat="1" x14ac:dyDescent="0.25">
      <c r="A4" s="202"/>
      <c r="B4" s="203"/>
      <c r="C4" s="196"/>
      <c r="R4" s="264" t="s">
        <v>117</v>
      </c>
      <c r="T4" s="264" t="s">
        <v>117</v>
      </c>
      <c r="W4" s="264" t="s">
        <v>117</v>
      </c>
      <c r="Y4" s="264" t="s">
        <v>177</v>
      </c>
      <c r="Z4" s="264" t="s">
        <v>177</v>
      </c>
    </row>
    <row r="5" spans="1:26" customFormat="1" x14ac:dyDescent="0.25">
      <c r="A5" s="199"/>
      <c r="B5" s="200"/>
      <c r="C5" s="201"/>
      <c r="D5" s="252" t="s">
        <v>94</v>
      </c>
      <c r="E5" s="253" t="s">
        <v>92</v>
      </c>
      <c r="F5" s="253" t="s">
        <v>93</v>
      </c>
      <c r="G5" s="253" t="s">
        <v>106</v>
      </c>
      <c r="H5" s="253" t="s">
        <v>107</v>
      </c>
      <c r="I5" s="253" t="s">
        <v>155</v>
      </c>
      <c r="J5" s="253" t="s">
        <v>170</v>
      </c>
      <c r="K5" s="254" t="s">
        <v>156</v>
      </c>
      <c r="M5" s="262" t="s">
        <v>96</v>
      </c>
      <c r="N5" s="263" t="s">
        <v>128</v>
      </c>
      <c r="O5" s="263" t="s">
        <v>157</v>
      </c>
      <c r="P5" s="263" t="s">
        <v>129</v>
      </c>
      <c r="Q5" s="263" t="s">
        <v>103</v>
      </c>
      <c r="R5" s="254" t="s">
        <v>158</v>
      </c>
      <c r="S5" s="254" t="s">
        <v>159</v>
      </c>
      <c r="T5" s="254" t="s">
        <v>160</v>
      </c>
      <c r="W5" s="268" t="s">
        <v>161</v>
      </c>
      <c r="Y5" s="268" t="s">
        <v>178</v>
      </c>
      <c r="Z5" s="268" t="s">
        <v>178</v>
      </c>
    </row>
    <row r="6" spans="1:26" customFormat="1" x14ac:dyDescent="0.25">
      <c r="A6">
        <f>YEAR(C6)</f>
        <v>2002</v>
      </c>
      <c r="B6" s="293"/>
      <c r="C6" s="22">
        <v>37258</v>
      </c>
      <c r="D6" s="255">
        <f>+SUMPRODUCT(SUPPLY!L6:O6,SUPPLY!L$2:O$2)</f>
        <v>4.0999999999999996</v>
      </c>
      <c r="E6" s="256">
        <f>+SUMPRODUCT(SUPPLY!D6:J6,SUPPLY!D$2:J$2)</f>
        <v>8.1999999999999993</v>
      </c>
      <c r="F6" s="256">
        <f>+SUMPRODUCT(SUPPLY!Q6:U6,SUPPLY!$Q$2:$U$2)</f>
        <v>34.800000000000004</v>
      </c>
      <c r="G6" s="256">
        <f>+SUPPLY!X6*SUPPLY!$X$2</f>
        <v>0</v>
      </c>
      <c r="H6" s="256">
        <f>SUMPRODUCT(SUPPLY!Y6:AB6,SUPPLY!$Y$2:$AB$2)</f>
        <v>0</v>
      </c>
      <c r="I6" s="256">
        <f>SUMPRODUCT(SUPPLY!AC6:AD6,SUPPLY!$AC$2:$AD$2)</f>
        <v>0</v>
      </c>
      <c r="J6" s="256">
        <f>SUPPLY!W6*SUPPLY!$W$2</f>
        <v>0</v>
      </c>
      <c r="K6" s="257">
        <f>SUM(D6:J6)</f>
        <v>47.1</v>
      </c>
      <c r="L6" s="258"/>
      <c r="M6" s="265">
        <f>+SUMPRODUCT(DEMAND!D6:E6,DEMAND!$D$2:$E$2)</f>
        <v>6.2</v>
      </c>
      <c r="N6" s="266">
        <f>+SUMPRODUCT(DEMAND!F6:G6,DEMAND!$F$2:$G$2)</f>
        <v>0</v>
      </c>
      <c r="O6" s="266">
        <f>+SUMPRODUCT(DEMAND!H6:I6,DEMAND!$H$2:$I$2)</f>
        <v>3.7</v>
      </c>
      <c r="P6" s="266">
        <f>+SUMPRODUCT(DEMAND!J6:K6,DEMAND!$J$2:$K$2)</f>
        <v>10.3</v>
      </c>
      <c r="Q6" s="266">
        <f>+SUMPRODUCT(DEMAND!L6:M6,DEMAND!$L$2:$M$2)</f>
        <v>0</v>
      </c>
      <c r="R6" s="267">
        <f>SUM(M6:Q6)</f>
        <v>20.200000000000003</v>
      </c>
      <c r="S6" s="267">
        <f>+SUMPRODUCT(DEMAND!Q6:AI6,DEMAND!$Q$2:$AI$2)</f>
        <v>52.599999999999994</v>
      </c>
      <c r="T6" s="267">
        <f>+S6+R6</f>
        <v>72.8</v>
      </c>
      <c r="W6" s="269">
        <f>+K6-T6</f>
        <v>-25.699999999999996</v>
      </c>
      <c r="Y6" s="269">
        <f>K6-(+M6+Q6+N6)</f>
        <v>40.9</v>
      </c>
      <c r="Z6" s="269">
        <f>+Y6-F6</f>
        <v>6.0999999999999943</v>
      </c>
    </row>
    <row r="7" spans="1:26" customFormat="1" x14ac:dyDescent="0.25">
      <c r="A7">
        <f>YEAR(C7)</f>
        <v>2002</v>
      </c>
      <c r="B7" s="294"/>
      <c r="C7" s="23">
        <v>37289</v>
      </c>
      <c r="D7" s="255">
        <f>+SUMPRODUCT(SUPPLY!L7:O7,SUPPLY!L$2:O$2)</f>
        <v>4.0999999999999996</v>
      </c>
      <c r="E7" s="256">
        <f>+SUMPRODUCT(SUPPLY!D7:J7,SUPPLY!D$2:J$2)</f>
        <v>8.1999999999999993</v>
      </c>
      <c r="F7" s="256">
        <f>+SUMPRODUCT(SUPPLY!Q7:U7,SUPPLY!$Q$2:$U$2)</f>
        <v>34.800000000000004</v>
      </c>
      <c r="G7" s="256">
        <f>+SUPPLY!X7*SUPPLY!$X$2</f>
        <v>0</v>
      </c>
      <c r="H7" s="256">
        <f>SUMPRODUCT(SUPPLY!Y7:AB7,SUPPLY!$Y$2:$AB$2)</f>
        <v>0</v>
      </c>
      <c r="I7" s="256">
        <f>SUMPRODUCT(SUPPLY!AC7:AD7,SUPPLY!$AC$2:$AD$2)</f>
        <v>0</v>
      </c>
      <c r="J7" s="256">
        <f>SUPPLY!W7*SUPPLY!$W$2</f>
        <v>0</v>
      </c>
      <c r="K7" s="257">
        <f t="shared" ref="K7:K70" si="0">SUM(D7:J7)</f>
        <v>47.1</v>
      </c>
      <c r="L7" s="258"/>
      <c r="M7" s="255">
        <f>+SUMPRODUCT(DEMAND!D7:E7,DEMAND!$D$2:$E$2)</f>
        <v>6.2</v>
      </c>
      <c r="N7" s="256">
        <f>+SUMPRODUCT(DEMAND!F7:G7,DEMAND!$F$2:$G$2)</f>
        <v>0</v>
      </c>
      <c r="O7" s="256">
        <f>+SUMPRODUCT(DEMAND!H7:I7,DEMAND!$H$2:$I$2)</f>
        <v>3.7</v>
      </c>
      <c r="P7" s="256">
        <f>+SUMPRODUCT(DEMAND!J7:K7,DEMAND!$J$2:$K$2)</f>
        <v>10.3</v>
      </c>
      <c r="Q7" s="256">
        <f>+SUMPRODUCT(DEMAND!L7:M7,DEMAND!$L$2:$M$2)</f>
        <v>0</v>
      </c>
      <c r="R7" s="257">
        <f t="shared" ref="R7:R70" si="1">SUM(M7:Q7)</f>
        <v>20.200000000000003</v>
      </c>
      <c r="S7" s="257">
        <f>+SUMPRODUCT(DEMAND!Q7:AI7,DEMAND!$Q$2:$AI$2)</f>
        <v>52.599999999999994</v>
      </c>
      <c r="T7" s="257">
        <f t="shared" ref="T7:T70" si="2">+S7+R7</f>
        <v>72.8</v>
      </c>
      <c r="W7" s="269">
        <f t="shared" ref="W7:W70" si="3">+K7-T7</f>
        <v>-25.699999999999996</v>
      </c>
      <c r="Y7" s="269">
        <f t="shared" ref="Y7:Y70" si="4">K7-(+M7+Q7+N7)</f>
        <v>40.9</v>
      </c>
      <c r="Z7" s="269">
        <f t="shared" ref="Z7:Z70" si="5">+Y7-F7</f>
        <v>6.0999999999999943</v>
      </c>
    </row>
    <row r="8" spans="1:26" customFormat="1" x14ac:dyDescent="0.25">
      <c r="A8">
        <f t="shared" ref="A8:A71" si="6">YEAR(C8)</f>
        <v>2002</v>
      </c>
      <c r="B8" s="294"/>
      <c r="C8" s="23">
        <v>37317</v>
      </c>
      <c r="D8" s="255">
        <f>+SUMPRODUCT(SUPPLY!L8:O8,SUPPLY!L$2:O$2)</f>
        <v>4.0999999999999996</v>
      </c>
      <c r="E8" s="256">
        <f>+SUMPRODUCT(SUPPLY!D8:J8,SUPPLY!D$2:J$2)</f>
        <v>8.1999999999999993</v>
      </c>
      <c r="F8" s="256">
        <f>+SUMPRODUCT(SUPPLY!Q8:U8,SUPPLY!$Q$2:$U$2)</f>
        <v>34.800000000000004</v>
      </c>
      <c r="G8" s="256">
        <f>+SUPPLY!X8*SUPPLY!$X$2</f>
        <v>0</v>
      </c>
      <c r="H8" s="256">
        <f>SUMPRODUCT(SUPPLY!Y8:AB8,SUPPLY!$Y$2:$AB$2)</f>
        <v>0</v>
      </c>
      <c r="I8" s="256">
        <f>SUMPRODUCT(SUPPLY!AC8:AD8,SUPPLY!$AC$2:$AD$2)</f>
        <v>0</v>
      </c>
      <c r="J8" s="256">
        <f>SUPPLY!W8*SUPPLY!$W$2</f>
        <v>0</v>
      </c>
      <c r="K8" s="257">
        <f t="shared" si="0"/>
        <v>47.1</v>
      </c>
      <c r="L8" s="258"/>
      <c r="M8" s="255">
        <f>+SUMPRODUCT(DEMAND!D8:E8,DEMAND!$D$2:$E$2)</f>
        <v>6.2</v>
      </c>
      <c r="N8" s="256">
        <f>+SUMPRODUCT(DEMAND!F8:G8,DEMAND!$F$2:$G$2)</f>
        <v>0</v>
      </c>
      <c r="O8" s="256">
        <f>+SUMPRODUCT(DEMAND!H8:I8,DEMAND!$H$2:$I$2)</f>
        <v>3.7</v>
      </c>
      <c r="P8" s="256">
        <f>+SUMPRODUCT(DEMAND!J8:K8,DEMAND!$J$2:$K$2)</f>
        <v>10.3</v>
      </c>
      <c r="Q8" s="256">
        <f>+SUMPRODUCT(DEMAND!L8:M8,DEMAND!$L$2:$M$2)</f>
        <v>0</v>
      </c>
      <c r="R8" s="257">
        <f t="shared" si="1"/>
        <v>20.200000000000003</v>
      </c>
      <c r="S8" s="257">
        <f>+SUMPRODUCT(DEMAND!Q8:AI8,DEMAND!$Q$2:$AI$2)</f>
        <v>52.599999999999994</v>
      </c>
      <c r="T8" s="257">
        <f t="shared" si="2"/>
        <v>72.8</v>
      </c>
      <c r="W8" s="269">
        <f t="shared" si="3"/>
        <v>-25.699999999999996</v>
      </c>
      <c r="Y8" s="269">
        <f t="shared" si="4"/>
        <v>40.9</v>
      </c>
      <c r="Z8" s="269">
        <f t="shared" si="5"/>
        <v>6.0999999999999943</v>
      </c>
    </row>
    <row r="9" spans="1:26" customFormat="1" x14ac:dyDescent="0.25">
      <c r="A9">
        <f t="shared" si="6"/>
        <v>2002</v>
      </c>
      <c r="B9" s="294"/>
      <c r="C9" s="23">
        <v>37348</v>
      </c>
      <c r="D9" s="255">
        <f>+SUMPRODUCT(SUPPLY!L9:O9,SUPPLY!L$2:O$2)</f>
        <v>4.0999999999999996</v>
      </c>
      <c r="E9" s="256">
        <f>+SUMPRODUCT(SUPPLY!D9:J9,SUPPLY!D$2:J$2)</f>
        <v>8.1999999999999993</v>
      </c>
      <c r="F9" s="256">
        <f>+SUMPRODUCT(SUPPLY!Q9:U9,SUPPLY!$Q$2:$U$2)</f>
        <v>34.800000000000004</v>
      </c>
      <c r="G9" s="256">
        <f>+SUPPLY!X9*SUPPLY!$X$2</f>
        <v>0</v>
      </c>
      <c r="H9" s="256">
        <f>SUMPRODUCT(SUPPLY!Y9:AB9,SUPPLY!$Y$2:$AB$2)</f>
        <v>0</v>
      </c>
      <c r="I9" s="256">
        <f>SUMPRODUCT(SUPPLY!AC9:AD9,SUPPLY!$AC$2:$AD$2)</f>
        <v>0</v>
      </c>
      <c r="J9" s="256">
        <f>SUPPLY!W9*SUPPLY!$W$2</f>
        <v>0</v>
      </c>
      <c r="K9" s="257">
        <f t="shared" si="0"/>
        <v>47.1</v>
      </c>
      <c r="L9" s="258"/>
      <c r="M9" s="255">
        <f>+SUMPRODUCT(DEMAND!D9:E9,DEMAND!$D$2:$E$2)</f>
        <v>6.2</v>
      </c>
      <c r="N9" s="256">
        <f>+SUMPRODUCT(DEMAND!F9:G9,DEMAND!$F$2:$G$2)</f>
        <v>0</v>
      </c>
      <c r="O9" s="256">
        <f>+SUMPRODUCT(DEMAND!H9:I9,DEMAND!$H$2:$I$2)</f>
        <v>3.7</v>
      </c>
      <c r="P9" s="256">
        <f>+SUMPRODUCT(DEMAND!J9:K9,DEMAND!$J$2:$K$2)</f>
        <v>10.3</v>
      </c>
      <c r="Q9" s="256">
        <f>+SUMPRODUCT(DEMAND!L9:M9,DEMAND!$L$2:$M$2)</f>
        <v>0</v>
      </c>
      <c r="R9" s="257">
        <f t="shared" si="1"/>
        <v>20.200000000000003</v>
      </c>
      <c r="S9" s="257">
        <f>+SUMPRODUCT(DEMAND!Q9:AI9,DEMAND!$Q$2:$AI$2)</f>
        <v>52.599999999999994</v>
      </c>
      <c r="T9" s="257">
        <f t="shared" si="2"/>
        <v>72.8</v>
      </c>
      <c r="W9" s="269">
        <f t="shared" si="3"/>
        <v>-25.699999999999996</v>
      </c>
      <c r="Y9" s="269">
        <f t="shared" si="4"/>
        <v>40.9</v>
      </c>
      <c r="Z9" s="269">
        <f t="shared" si="5"/>
        <v>6.0999999999999943</v>
      </c>
    </row>
    <row r="10" spans="1:26" customFormat="1" x14ac:dyDescent="0.25">
      <c r="A10">
        <f t="shared" si="6"/>
        <v>2002</v>
      </c>
      <c r="B10" s="294"/>
      <c r="C10" s="23">
        <v>37378</v>
      </c>
      <c r="D10" s="255">
        <f>+SUMPRODUCT(SUPPLY!L10:O10,SUPPLY!L$2:O$2)</f>
        <v>4.0999999999999996</v>
      </c>
      <c r="E10" s="256">
        <f>+SUMPRODUCT(SUPPLY!D10:J10,SUPPLY!D$2:J$2)</f>
        <v>8.1999999999999993</v>
      </c>
      <c r="F10" s="256">
        <f>+SUMPRODUCT(SUPPLY!Q10:U10,SUPPLY!$Q$2:$U$2)</f>
        <v>34.800000000000004</v>
      </c>
      <c r="G10" s="256">
        <f>+SUPPLY!X10*SUPPLY!$X$2</f>
        <v>0</v>
      </c>
      <c r="H10" s="256">
        <f>SUMPRODUCT(SUPPLY!Y10:AB10,SUPPLY!$Y$2:$AB$2)</f>
        <v>0</v>
      </c>
      <c r="I10" s="256">
        <f>SUMPRODUCT(SUPPLY!AC10:AD10,SUPPLY!$AC$2:$AD$2)</f>
        <v>0</v>
      </c>
      <c r="J10" s="256">
        <f>SUPPLY!W10*SUPPLY!$W$2</f>
        <v>0</v>
      </c>
      <c r="K10" s="257">
        <f t="shared" si="0"/>
        <v>47.1</v>
      </c>
      <c r="L10" s="258"/>
      <c r="M10" s="255">
        <f>+SUMPRODUCT(DEMAND!D10:E10,DEMAND!$D$2:$E$2)</f>
        <v>6.2</v>
      </c>
      <c r="N10" s="256">
        <f>+SUMPRODUCT(DEMAND!F10:G10,DEMAND!$F$2:$G$2)</f>
        <v>0</v>
      </c>
      <c r="O10" s="256">
        <f>+SUMPRODUCT(DEMAND!H10:I10,DEMAND!$H$2:$I$2)</f>
        <v>3.7</v>
      </c>
      <c r="P10" s="256">
        <f>+SUMPRODUCT(DEMAND!J10:K10,DEMAND!$J$2:$K$2)</f>
        <v>10.3</v>
      </c>
      <c r="Q10" s="256">
        <f>+SUMPRODUCT(DEMAND!L10:M10,DEMAND!$L$2:$M$2)</f>
        <v>0</v>
      </c>
      <c r="R10" s="257">
        <f t="shared" si="1"/>
        <v>20.200000000000003</v>
      </c>
      <c r="S10" s="257">
        <f>+SUMPRODUCT(DEMAND!Q10:AI10,DEMAND!$Q$2:$AI$2)</f>
        <v>52.599999999999994</v>
      </c>
      <c r="T10" s="257">
        <f t="shared" si="2"/>
        <v>72.8</v>
      </c>
      <c r="W10" s="269">
        <f t="shared" si="3"/>
        <v>-25.699999999999996</v>
      </c>
      <c r="Y10" s="269">
        <f t="shared" si="4"/>
        <v>40.9</v>
      </c>
      <c r="Z10" s="269">
        <f t="shared" si="5"/>
        <v>6.0999999999999943</v>
      </c>
    </row>
    <row r="11" spans="1:26" customFormat="1" x14ac:dyDescent="0.25">
      <c r="A11">
        <f t="shared" si="6"/>
        <v>2002</v>
      </c>
      <c r="B11" s="294"/>
      <c r="C11" s="23">
        <v>37409</v>
      </c>
      <c r="D11" s="255">
        <f>+SUMPRODUCT(SUPPLY!L11:O11,SUPPLY!L$2:O$2)</f>
        <v>4.0999999999999996</v>
      </c>
      <c r="E11" s="256">
        <f>+SUMPRODUCT(SUPPLY!D11:J11,SUPPLY!D$2:J$2)</f>
        <v>8.1999999999999993</v>
      </c>
      <c r="F11" s="256">
        <f>+SUMPRODUCT(SUPPLY!Q11:U11,SUPPLY!$Q$2:$U$2)</f>
        <v>34.800000000000004</v>
      </c>
      <c r="G11" s="256">
        <f>+SUPPLY!X11*SUPPLY!$X$2</f>
        <v>0</v>
      </c>
      <c r="H11" s="256">
        <f>SUMPRODUCT(SUPPLY!Y11:AB11,SUPPLY!$Y$2:$AB$2)</f>
        <v>0</v>
      </c>
      <c r="I11" s="256">
        <f>SUMPRODUCT(SUPPLY!AC11:AD11,SUPPLY!$AC$2:$AD$2)</f>
        <v>0</v>
      </c>
      <c r="J11" s="256">
        <f>SUPPLY!W11*SUPPLY!$W$2</f>
        <v>0</v>
      </c>
      <c r="K11" s="257">
        <f t="shared" si="0"/>
        <v>47.1</v>
      </c>
      <c r="L11" s="258"/>
      <c r="M11" s="255">
        <f>+SUMPRODUCT(DEMAND!D11:E11,DEMAND!$D$2:$E$2)</f>
        <v>6.2</v>
      </c>
      <c r="N11" s="256">
        <f>+SUMPRODUCT(DEMAND!F11:G11,DEMAND!$F$2:$G$2)</f>
        <v>0</v>
      </c>
      <c r="O11" s="256">
        <f>+SUMPRODUCT(DEMAND!H11:I11,DEMAND!$H$2:$I$2)</f>
        <v>3.7</v>
      </c>
      <c r="P11" s="256">
        <f>+SUMPRODUCT(DEMAND!J11:K11,DEMAND!$J$2:$K$2)</f>
        <v>10.3</v>
      </c>
      <c r="Q11" s="256">
        <f>+SUMPRODUCT(DEMAND!L11:M11,DEMAND!$L$2:$M$2)</f>
        <v>0</v>
      </c>
      <c r="R11" s="257">
        <f t="shared" si="1"/>
        <v>20.200000000000003</v>
      </c>
      <c r="S11" s="257">
        <f>+SUMPRODUCT(DEMAND!Q11:AI11,DEMAND!$Q$2:$AI$2)</f>
        <v>52.599999999999994</v>
      </c>
      <c r="T11" s="257">
        <f t="shared" si="2"/>
        <v>72.8</v>
      </c>
      <c r="W11" s="269">
        <f t="shared" si="3"/>
        <v>-25.699999999999996</v>
      </c>
      <c r="Y11" s="269">
        <f t="shared" si="4"/>
        <v>40.9</v>
      </c>
      <c r="Z11" s="269">
        <f t="shared" si="5"/>
        <v>6.0999999999999943</v>
      </c>
    </row>
    <row r="12" spans="1:26" customFormat="1" x14ac:dyDescent="0.25">
      <c r="A12">
        <f t="shared" si="6"/>
        <v>2002</v>
      </c>
      <c r="B12" s="294"/>
      <c r="C12" s="23">
        <v>37439</v>
      </c>
      <c r="D12" s="255">
        <f>+SUMPRODUCT(SUPPLY!L12:O12,SUPPLY!L$2:O$2)</f>
        <v>4.0999999999999996</v>
      </c>
      <c r="E12" s="256">
        <f>+SUMPRODUCT(SUPPLY!D12:J12,SUPPLY!D$2:J$2)</f>
        <v>8.1999999999999993</v>
      </c>
      <c r="F12" s="256">
        <f>+SUMPRODUCT(SUPPLY!Q12:U12,SUPPLY!$Q$2:$U$2)</f>
        <v>34.800000000000004</v>
      </c>
      <c r="G12" s="256">
        <f>+SUPPLY!X12*SUPPLY!$X$2</f>
        <v>0</v>
      </c>
      <c r="H12" s="256">
        <f>SUMPRODUCT(SUPPLY!Y12:AB12,SUPPLY!$Y$2:$AB$2)</f>
        <v>0</v>
      </c>
      <c r="I12" s="256">
        <f>SUMPRODUCT(SUPPLY!AC12:AD12,SUPPLY!$AC$2:$AD$2)</f>
        <v>0</v>
      </c>
      <c r="J12" s="256">
        <f>SUPPLY!W12*SUPPLY!$W$2</f>
        <v>0</v>
      </c>
      <c r="K12" s="257">
        <f t="shared" si="0"/>
        <v>47.1</v>
      </c>
      <c r="L12" s="258"/>
      <c r="M12" s="255">
        <f>+SUMPRODUCT(DEMAND!D12:E12,DEMAND!$D$2:$E$2)</f>
        <v>6.2</v>
      </c>
      <c r="N12" s="256">
        <f>+SUMPRODUCT(DEMAND!F12:G12,DEMAND!$F$2:$G$2)</f>
        <v>0</v>
      </c>
      <c r="O12" s="256">
        <f>+SUMPRODUCT(DEMAND!H12:I12,DEMAND!$H$2:$I$2)</f>
        <v>3.7</v>
      </c>
      <c r="P12" s="256">
        <f>+SUMPRODUCT(DEMAND!J12:K12,DEMAND!$J$2:$K$2)</f>
        <v>10.3</v>
      </c>
      <c r="Q12" s="256">
        <f>+SUMPRODUCT(DEMAND!L12:M12,DEMAND!$L$2:$M$2)</f>
        <v>0</v>
      </c>
      <c r="R12" s="257">
        <f t="shared" si="1"/>
        <v>20.200000000000003</v>
      </c>
      <c r="S12" s="257">
        <f>+SUMPRODUCT(DEMAND!Q12:AI12,DEMAND!$Q$2:$AI$2)</f>
        <v>52.599999999999994</v>
      </c>
      <c r="T12" s="257">
        <f t="shared" si="2"/>
        <v>72.8</v>
      </c>
      <c r="W12" s="269">
        <f t="shared" si="3"/>
        <v>-25.699999999999996</v>
      </c>
      <c r="Y12" s="269">
        <f t="shared" si="4"/>
        <v>40.9</v>
      </c>
      <c r="Z12" s="269">
        <f t="shared" si="5"/>
        <v>6.0999999999999943</v>
      </c>
    </row>
    <row r="13" spans="1:26" customFormat="1" x14ac:dyDescent="0.25">
      <c r="A13">
        <f t="shared" si="6"/>
        <v>2002</v>
      </c>
      <c r="B13" s="294"/>
      <c r="C13" s="23">
        <v>37470</v>
      </c>
      <c r="D13" s="255">
        <f>+SUMPRODUCT(SUPPLY!L13:O13,SUPPLY!L$2:O$2)</f>
        <v>4.0999999999999996</v>
      </c>
      <c r="E13" s="256">
        <f>+SUMPRODUCT(SUPPLY!D13:J13,SUPPLY!D$2:J$2)</f>
        <v>8.1999999999999993</v>
      </c>
      <c r="F13" s="256">
        <f>+SUMPRODUCT(SUPPLY!Q13:U13,SUPPLY!$Q$2:$U$2)</f>
        <v>34.800000000000004</v>
      </c>
      <c r="G13" s="256">
        <f>+SUPPLY!X13*SUPPLY!$X$2</f>
        <v>0</v>
      </c>
      <c r="H13" s="256">
        <f>SUMPRODUCT(SUPPLY!Y13:AB13,SUPPLY!$Y$2:$AB$2)</f>
        <v>0</v>
      </c>
      <c r="I13" s="256">
        <f>SUMPRODUCT(SUPPLY!AC13:AD13,SUPPLY!$AC$2:$AD$2)</f>
        <v>0</v>
      </c>
      <c r="J13" s="256">
        <f>SUPPLY!W13*SUPPLY!$W$2</f>
        <v>0</v>
      </c>
      <c r="K13" s="257">
        <f t="shared" si="0"/>
        <v>47.1</v>
      </c>
      <c r="L13" s="258"/>
      <c r="M13" s="255">
        <f>+SUMPRODUCT(DEMAND!D13:E13,DEMAND!$D$2:$E$2)</f>
        <v>6.2</v>
      </c>
      <c r="N13" s="256">
        <f>+SUMPRODUCT(DEMAND!F13:G13,DEMAND!$F$2:$G$2)</f>
        <v>0</v>
      </c>
      <c r="O13" s="256">
        <f>+SUMPRODUCT(DEMAND!H13:I13,DEMAND!$H$2:$I$2)</f>
        <v>3.7</v>
      </c>
      <c r="P13" s="256">
        <f>+SUMPRODUCT(DEMAND!J13:K13,DEMAND!$J$2:$K$2)</f>
        <v>10.3</v>
      </c>
      <c r="Q13" s="256">
        <f>+SUMPRODUCT(DEMAND!L13:M13,DEMAND!$L$2:$M$2)</f>
        <v>0</v>
      </c>
      <c r="R13" s="257">
        <f t="shared" si="1"/>
        <v>20.200000000000003</v>
      </c>
      <c r="S13" s="257">
        <f>+SUMPRODUCT(DEMAND!Q13:AI13,DEMAND!$Q$2:$AI$2)</f>
        <v>52.599999999999994</v>
      </c>
      <c r="T13" s="257">
        <f t="shared" si="2"/>
        <v>72.8</v>
      </c>
      <c r="W13" s="269">
        <f t="shared" si="3"/>
        <v>-25.699999999999996</v>
      </c>
      <c r="Y13" s="269">
        <f t="shared" si="4"/>
        <v>40.9</v>
      </c>
      <c r="Z13" s="269">
        <f t="shared" si="5"/>
        <v>6.0999999999999943</v>
      </c>
    </row>
    <row r="14" spans="1:26" customFormat="1" x14ac:dyDescent="0.25">
      <c r="A14">
        <f t="shared" si="6"/>
        <v>2002</v>
      </c>
      <c r="B14" s="294"/>
      <c r="C14" s="23">
        <v>37501</v>
      </c>
      <c r="D14" s="255">
        <f>+SUMPRODUCT(SUPPLY!L14:O14,SUPPLY!L$2:O$2)</f>
        <v>4.0999999999999996</v>
      </c>
      <c r="E14" s="256">
        <f>+SUMPRODUCT(SUPPLY!D14:J14,SUPPLY!D$2:J$2)</f>
        <v>8.1999999999999993</v>
      </c>
      <c r="F14" s="256">
        <f>+SUMPRODUCT(SUPPLY!Q14:U14,SUPPLY!$Q$2:$U$2)</f>
        <v>34.800000000000004</v>
      </c>
      <c r="G14" s="256">
        <f>+SUPPLY!X14*SUPPLY!$X$2</f>
        <v>0</v>
      </c>
      <c r="H14" s="256">
        <f>SUMPRODUCT(SUPPLY!Y14:AB14,SUPPLY!$Y$2:$AB$2)</f>
        <v>0</v>
      </c>
      <c r="I14" s="256">
        <f>SUMPRODUCT(SUPPLY!AC14:AD14,SUPPLY!$AC$2:$AD$2)</f>
        <v>0</v>
      </c>
      <c r="J14" s="256">
        <f>SUPPLY!W14*SUPPLY!$W$2</f>
        <v>0</v>
      </c>
      <c r="K14" s="257">
        <f t="shared" si="0"/>
        <v>47.1</v>
      </c>
      <c r="L14" s="258"/>
      <c r="M14" s="255">
        <f>+SUMPRODUCT(DEMAND!D14:E14,DEMAND!$D$2:$E$2)</f>
        <v>6.2</v>
      </c>
      <c r="N14" s="256">
        <f>+SUMPRODUCT(DEMAND!F14:G14,DEMAND!$F$2:$G$2)</f>
        <v>0</v>
      </c>
      <c r="O14" s="256">
        <f>+SUMPRODUCT(DEMAND!H14:I14,DEMAND!$H$2:$I$2)</f>
        <v>4.5</v>
      </c>
      <c r="P14" s="256">
        <f>+SUMPRODUCT(DEMAND!J14:K14,DEMAND!$J$2:$K$2)</f>
        <v>10.3</v>
      </c>
      <c r="Q14" s="256">
        <f>+SUMPRODUCT(DEMAND!L14:M14,DEMAND!$L$2:$M$2)</f>
        <v>0</v>
      </c>
      <c r="R14" s="257">
        <f t="shared" si="1"/>
        <v>21</v>
      </c>
      <c r="S14" s="257">
        <f>+SUMPRODUCT(DEMAND!Q14:AI14,DEMAND!$Q$2:$AI$2)</f>
        <v>52.599999999999994</v>
      </c>
      <c r="T14" s="257">
        <f t="shared" si="2"/>
        <v>73.599999999999994</v>
      </c>
      <c r="W14" s="269">
        <f t="shared" si="3"/>
        <v>-26.499999999999993</v>
      </c>
      <c r="Y14" s="269">
        <f t="shared" si="4"/>
        <v>40.9</v>
      </c>
      <c r="Z14" s="269">
        <f t="shared" si="5"/>
        <v>6.0999999999999943</v>
      </c>
    </row>
    <row r="15" spans="1:26" customFormat="1" x14ac:dyDescent="0.25">
      <c r="A15">
        <f t="shared" si="6"/>
        <v>2002</v>
      </c>
      <c r="B15" s="294"/>
      <c r="C15" s="23">
        <v>37531</v>
      </c>
      <c r="D15" s="255">
        <f>+SUMPRODUCT(SUPPLY!L15:O15,SUPPLY!L$2:O$2)</f>
        <v>8.1999999999999993</v>
      </c>
      <c r="E15" s="256">
        <f>+SUMPRODUCT(SUPPLY!D15:J15,SUPPLY!D$2:J$2)</f>
        <v>12.7</v>
      </c>
      <c r="F15" s="256">
        <f>+SUMPRODUCT(SUPPLY!Q15:U15,SUPPLY!$Q$2:$U$2)</f>
        <v>34.800000000000004</v>
      </c>
      <c r="G15" s="256">
        <f>+SUPPLY!X15*SUPPLY!$X$2</f>
        <v>0</v>
      </c>
      <c r="H15" s="256">
        <f>SUMPRODUCT(SUPPLY!Y15:AB15,SUPPLY!$Y$2:$AB$2)</f>
        <v>0</v>
      </c>
      <c r="I15" s="256">
        <f>SUMPRODUCT(SUPPLY!AC15:AD15,SUPPLY!$AC$2:$AD$2)</f>
        <v>0</v>
      </c>
      <c r="J15" s="256">
        <f>SUPPLY!W15*SUPPLY!$W$2</f>
        <v>0</v>
      </c>
      <c r="K15" s="257">
        <f t="shared" si="0"/>
        <v>55.7</v>
      </c>
      <c r="L15" s="258"/>
      <c r="M15" s="255">
        <f>+SUMPRODUCT(DEMAND!D15:E15,DEMAND!$D$2:$E$2)</f>
        <v>6.2</v>
      </c>
      <c r="N15" s="256">
        <f>+SUMPRODUCT(DEMAND!F15:G15,DEMAND!$F$2:$G$2)</f>
        <v>7.7</v>
      </c>
      <c r="O15" s="256">
        <f>+SUMPRODUCT(DEMAND!H15:I15,DEMAND!$H$2:$I$2)</f>
        <v>4.5</v>
      </c>
      <c r="P15" s="256">
        <f>+SUMPRODUCT(DEMAND!J15:K15,DEMAND!$J$2:$K$2)</f>
        <v>10.3</v>
      </c>
      <c r="Q15" s="256">
        <f>+SUMPRODUCT(DEMAND!L15:M15,DEMAND!$L$2:$M$2)</f>
        <v>0</v>
      </c>
      <c r="R15" s="257">
        <f t="shared" si="1"/>
        <v>28.7</v>
      </c>
      <c r="S15" s="257">
        <f>+SUMPRODUCT(DEMAND!Q15:AI15,DEMAND!$Q$2:$AI$2)</f>
        <v>52.599999999999994</v>
      </c>
      <c r="T15" s="257">
        <f t="shared" si="2"/>
        <v>81.3</v>
      </c>
      <c r="W15" s="269">
        <f t="shared" si="3"/>
        <v>-25.599999999999994</v>
      </c>
      <c r="Y15" s="269">
        <f t="shared" si="4"/>
        <v>41.800000000000004</v>
      </c>
      <c r="Z15" s="269">
        <f t="shared" si="5"/>
        <v>7</v>
      </c>
    </row>
    <row r="16" spans="1:26" customFormat="1" x14ac:dyDescent="0.25">
      <c r="A16">
        <f t="shared" si="6"/>
        <v>2002</v>
      </c>
      <c r="B16" s="294"/>
      <c r="C16" s="23">
        <v>37562</v>
      </c>
      <c r="D16" s="255">
        <f>+SUMPRODUCT(SUPPLY!L16:O16,SUPPLY!L$2:O$2)</f>
        <v>8.1999999999999993</v>
      </c>
      <c r="E16" s="256">
        <f>+SUMPRODUCT(SUPPLY!D16:J16,SUPPLY!D$2:J$2)</f>
        <v>12.7</v>
      </c>
      <c r="F16" s="256">
        <f>+SUMPRODUCT(SUPPLY!Q16:U16,SUPPLY!$Q$2:$U$2)</f>
        <v>34.800000000000004</v>
      </c>
      <c r="G16" s="256">
        <f>+SUPPLY!X16*SUPPLY!$X$2</f>
        <v>0</v>
      </c>
      <c r="H16" s="256">
        <f>SUMPRODUCT(SUPPLY!Y16:AB16,SUPPLY!$Y$2:$AB$2)</f>
        <v>0</v>
      </c>
      <c r="I16" s="256">
        <f>SUMPRODUCT(SUPPLY!AC16:AD16,SUPPLY!$AC$2:$AD$2)</f>
        <v>0</v>
      </c>
      <c r="J16" s="256">
        <f>SUPPLY!W16*SUPPLY!$W$2</f>
        <v>0</v>
      </c>
      <c r="K16" s="257">
        <f t="shared" si="0"/>
        <v>55.7</v>
      </c>
      <c r="L16" s="258"/>
      <c r="M16" s="255">
        <f>+SUMPRODUCT(DEMAND!D16:E16,DEMAND!$D$2:$E$2)</f>
        <v>6.2</v>
      </c>
      <c r="N16" s="256">
        <f>+SUMPRODUCT(DEMAND!F16:G16,DEMAND!$F$2:$G$2)</f>
        <v>7.7</v>
      </c>
      <c r="O16" s="256">
        <f>+SUMPRODUCT(DEMAND!H16:I16,DEMAND!$H$2:$I$2)</f>
        <v>4.5</v>
      </c>
      <c r="P16" s="256">
        <f>+SUMPRODUCT(DEMAND!J16:K16,DEMAND!$J$2:$K$2)</f>
        <v>10.3</v>
      </c>
      <c r="Q16" s="256">
        <f>+SUMPRODUCT(DEMAND!L16:M16,DEMAND!$L$2:$M$2)</f>
        <v>0</v>
      </c>
      <c r="R16" s="257">
        <f t="shared" si="1"/>
        <v>28.7</v>
      </c>
      <c r="S16" s="257">
        <f>+SUMPRODUCT(DEMAND!Q16:AI16,DEMAND!$Q$2:$AI$2)</f>
        <v>52.599999999999994</v>
      </c>
      <c r="T16" s="257">
        <f t="shared" si="2"/>
        <v>81.3</v>
      </c>
      <c r="W16" s="269">
        <f t="shared" si="3"/>
        <v>-25.599999999999994</v>
      </c>
      <c r="Y16" s="269">
        <f t="shared" si="4"/>
        <v>41.800000000000004</v>
      </c>
      <c r="Z16" s="269">
        <f t="shared" si="5"/>
        <v>7</v>
      </c>
    </row>
    <row r="17" spans="1:26" customFormat="1" x14ac:dyDescent="0.25">
      <c r="A17">
        <f t="shared" si="6"/>
        <v>2002</v>
      </c>
      <c r="B17" s="294"/>
      <c r="C17" s="23">
        <v>37592</v>
      </c>
      <c r="D17" s="255">
        <f>+SUMPRODUCT(SUPPLY!L17:O17,SUPPLY!L$2:O$2)</f>
        <v>8.1999999999999993</v>
      </c>
      <c r="E17" s="256">
        <f>+SUMPRODUCT(SUPPLY!D17:J17,SUPPLY!D$2:J$2)</f>
        <v>12.7</v>
      </c>
      <c r="F17" s="256">
        <f>+SUMPRODUCT(SUPPLY!Q17:U17,SUPPLY!$Q$2:$U$2)</f>
        <v>34.800000000000004</v>
      </c>
      <c r="G17" s="256">
        <f>+SUPPLY!X17*SUPPLY!$X$2</f>
        <v>0</v>
      </c>
      <c r="H17" s="256">
        <f>SUMPRODUCT(SUPPLY!Y17:AB17,SUPPLY!$Y$2:$AB$2)</f>
        <v>0</v>
      </c>
      <c r="I17" s="256">
        <f>SUMPRODUCT(SUPPLY!AC17:AD17,SUPPLY!$AC$2:$AD$2)</f>
        <v>0</v>
      </c>
      <c r="J17" s="256">
        <f>SUPPLY!W17*SUPPLY!$W$2</f>
        <v>0</v>
      </c>
      <c r="K17" s="257">
        <f t="shared" si="0"/>
        <v>55.7</v>
      </c>
      <c r="L17" s="258"/>
      <c r="M17" s="255">
        <f>+SUMPRODUCT(DEMAND!D17:E17,DEMAND!$D$2:$E$2)</f>
        <v>6.2</v>
      </c>
      <c r="N17" s="256">
        <f>+SUMPRODUCT(DEMAND!F17:G17,DEMAND!$F$2:$G$2)</f>
        <v>7.7</v>
      </c>
      <c r="O17" s="256">
        <f>+SUMPRODUCT(DEMAND!H17:I17,DEMAND!$H$2:$I$2)</f>
        <v>4.5</v>
      </c>
      <c r="P17" s="256">
        <f>+SUMPRODUCT(DEMAND!J17:K17,DEMAND!$J$2:$K$2)</f>
        <v>10.3</v>
      </c>
      <c r="Q17" s="256">
        <f>+SUMPRODUCT(DEMAND!L17:M17,DEMAND!$L$2:$M$2)</f>
        <v>0</v>
      </c>
      <c r="R17" s="257">
        <f t="shared" si="1"/>
        <v>28.7</v>
      </c>
      <c r="S17" s="257">
        <f>+SUMPRODUCT(DEMAND!Q17:AI17,DEMAND!$Q$2:$AI$2)</f>
        <v>52.599999999999994</v>
      </c>
      <c r="T17" s="257">
        <f t="shared" si="2"/>
        <v>81.3</v>
      </c>
      <c r="W17" s="269">
        <f t="shared" si="3"/>
        <v>-25.599999999999994</v>
      </c>
      <c r="Y17" s="269">
        <f t="shared" si="4"/>
        <v>41.800000000000004</v>
      </c>
      <c r="Z17" s="269">
        <f t="shared" si="5"/>
        <v>7</v>
      </c>
    </row>
    <row r="18" spans="1:26" customFormat="1" x14ac:dyDescent="0.25">
      <c r="A18">
        <f t="shared" si="6"/>
        <v>2003</v>
      </c>
      <c r="B18" s="294"/>
      <c r="C18" s="23">
        <v>37623</v>
      </c>
      <c r="D18" s="255">
        <f>+SUMPRODUCT(SUPPLY!L18:O18,SUPPLY!L$2:O$2)</f>
        <v>8.1999999999999993</v>
      </c>
      <c r="E18" s="256">
        <f>+SUMPRODUCT(SUPPLY!D18:J18,SUPPLY!D$2:J$2)</f>
        <v>12.7</v>
      </c>
      <c r="F18" s="256">
        <f>+SUMPRODUCT(SUPPLY!Q18:U18,SUPPLY!$Q$2:$U$2)</f>
        <v>34.800000000000004</v>
      </c>
      <c r="G18" s="256">
        <f>+SUPPLY!X18*SUPPLY!$X$2</f>
        <v>0</v>
      </c>
      <c r="H18" s="256">
        <f>SUMPRODUCT(SUPPLY!Y18:AB18,SUPPLY!$Y$2:$AB$2)</f>
        <v>0</v>
      </c>
      <c r="I18" s="256">
        <f>SUMPRODUCT(SUPPLY!AC18:AD18,SUPPLY!$AC$2:$AD$2)</f>
        <v>0</v>
      </c>
      <c r="J18" s="256">
        <f>SUPPLY!W18*SUPPLY!$W$2</f>
        <v>0</v>
      </c>
      <c r="K18" s="257">
        <f t="shared" si="0"/>
        <v>55.7</v>
      </c>
      <c r="L18" s="258"/>
      <c r="M18" s="255">
        <f>+SUMPRODUCT(DEMAND!D18:E18,DEMAND!$D$2:$E$2)</f>
        <v>6.2</v>
      </c>
      <c r="N18" s="256">
        <f>+SUMPRODUCT(DEMAND!F18:G18,DEMAND!$F$2:$G$2)</f>
        <v>7.7</v>
      </c>
      <c r="O18" s="256">
        <f>+SUMPRODUCT(DEMAND!H18:I18,DEMAND!$H$2:$I$2)</f>
        <v>4.5</v>
      </c>
      <c r="P18" s="256">
        <f>+SUMPRODUCT(DEMAND!J18:K18,DEMAND!$J$2:$K$2)</f>
        <v>11.600000000000001</v>
      </c>
      <c r="Q18" s="256">
        <f>+SUMPRODUCT(DEMAND!L18:M18,DEMAND!$L$2:$M$2)</f>
        <v>0</v>
      </c>
      <c r="R18" s="257">
        <f t="shared" si="1"/>
        <v>30</v>
      </c>
      <c r="S18" s="257">
        <f>+SUMPRODUCT(DEMAND!Q18:AI18,DEMAND!$Q$2:$AI$2)</f>
        <v>63.199999999999996</v>
      </c>
      <c r="T18" s="257">
        <f t="shared" si="2"/>
        <v>93.199999999999989</v>
      </c>
      <c r="W18" s="269">
        <f t="shared" si="3"/>
        <v>-37.499999999999986</v>
      </c>
      <c r="Y18" s="269">
        <f t="shared" si="4"/>
        <v>41.800000000000004</v>
      </c>
      <c r="Z18" s="269">
        <f t="shared" si="5"/>
        <v>7</v>
      </c>
    </row>
    <row r="19" spans="1:26" customFormat="1" x14ac:dyDescent="0.25">
      <c r="A19">
        <f t="shared" si="6"/>
        <v>2003</v>
      </c>
      <c r="B19" s="294"/>
      <c r="C19" s="23">
        <v>37654</v>
      </c>
      <c r="D19" s="255">
        <f>+SUMPRODUCT(SUPPLY!L19:O19,SUPPLY!L$2:O$2)</f>
        <v>8.1999999999999993</v>
      </c>
      <c r="E19" s="256">
        <f>+SUMPRODUCT(SUPPLY!D19:J19,SUPPLY!D$2:J$2)</f>
        <v>12.7</v>
      </c>
      <c r="F19" s="256">
        <f>+SUMPRODUCT(SUPPLY!Q19:U19,SUPPLY!$Q$2:$U$2)</f>
        <v>34.800000000000004</v>
      </c>
      <c r="G19" s="256">
        <f>+SUPPLY!X19*SUPPLY!$X$2</f>
        <v>0</v>
      </c>
      <c r="H19" s="256">
        <f>SUMPRODUCT(SUPPLY!Y19:AB19,SUPPLY!$Y$2:$AB$2)</f>
        <v>0</v>
      </c>
      <c r="I19" s="256">
        <f>SUMPRODUCT(SUPPLY!AC19:AD19,SUPPLY!$AC$2:$AD$2)</f>
        <v>0</v>
      </c>
      <c r="J19" s="256">
        <f>SUPPLY!W19*SUPPLY!$W$2</f>
        <v>0</v>
      </c>
      <c r="K19" s="257">
        <f t="shared" si="0"/>
        <v>55.7</v>
      </c>
      <c r="L19" s="258"/>
      <c r="M19" s="255">
        <f>+SUMPRODUCT(DEMAND!D19:E19,DEMAND!$D$2:$E$2)</f>
        <v>6.2</v>
      </c>
      <c r="N19" s="256">
        <f>+SUMPRODUCT(DEMAND!F19:G19,DEMAND!$F$2:$G$2)</f>
        <v>7.7</v>
      </c>
      <c r="O19" s="256">
        <f>+SUMPRODUCT(DEMAND!H19:I19,DEMAND!$H$2:$I$2)</f>
        <v>4.5</v>
      </c>
      <c r="P19" s="256">
        <f>+SUMPRODUCT(DEMAND!J19:K19,DEMAND!$J$2:$K$2)</f>
        <v>11.600000000000001</v>
      </c>
      <c r="Q19" s="256">
        <f>+SUMPRODUCT(DEMAND!L19:M19,DEMAND!$L$2:$M$2)</f>
        <v>0</v>
      </c>
      <c r="R19" s="257">
        <f t="shared" si="1"/>
        <v>30</v>
      </c>
      <c r="S19" s="257">
        <f>+SUMPRODUCT(DEMAND!Q19:AI19,DEMAND!$Q$2:$AI$2)</f>
        <v>63.199999999999996</v>
      </c>
      <c r="T19" s="257">
        <f t="shared" si="2"/>
        <v>93.199999999999989</v>
      </c>
      <c r="W19" s="269">
        <f t="shared" si="3"/>
        <v>-37.499999999999986</v>
      </c>
      <c r="Y19" s="269">
        <f t="shared" si="4"/>
        <v>41.800000000000004</v>
      </c>
      <c r="Z19" s="269">
        <f t="shared" si="5"/>
        <v>7</v>
      </c>
    </row>
    <row r="20" spans="1:26" customFormat="1" x14ac:dyDescent="0.25">
      <c r="A20">
        <f t="shared" si="6"/>
        <v>2003</v>
      </c>
      <c r="B20" s="294"/>
      <c r="C20" s="23">
        <v>37682</v>
      </c>
      <c r="D20" s="255">
        <f>+SUMPRODUCT(SUPPLY!L20:O20,SUPPLY!L$2:O$2)</f>
        <v>8.1999999999999993</v>
      </c>
      <c r="E20" s="256">
        <f>+SUMPRODUCT(SUPPLY!D20:J20,SUPPLY!D$2:J$2)</f>
        <v>12.7</v>
      </c>
      <c r="F20" s="256">
        <f>+SUMPRODUCT(SUPPLY!Q20:U20,SUPPLY!$Q$2:$U$2)</f>
        <v>34.800000000000004</v>
      </c>
      <c r="G20" s="256">
        <f>+SUPPLY!X20*SUPPLY!$X$2</f>
        <v>0</v>
      </c>
      <c r="H20" s="256">
        <f>SUMPRODUCT(SUPPLY!Y20:AB20,SUPPLY!$Y$2:$AB$2)</f>
        <v>0</v>
      </c>
      <c r="I20" s="256">
        <f>SUMPRODUCT(SUPPLY!AC20:AD20,SUPPLY!$AC$2:$AD$2)</f>
        <v>0</v>
      </c>
      <c r="J20" s="256">
        <f>SUPPLY!W20*SUPPLY!$W$2</f>
        <v>0</v>
      </c>
      <c r="K20" s="257">
        <f t="shared" si="0"/>
        <v>55.7</v>
      </c>
      <c r="L20" s="258"/>
      <c r="M20" s="255">
        <f>+SUMPRODUCT(DEMAND!D20:E20,DEMAND!$D$2:$E$2)</f>
        <v>6.2</v>
      </c>
      <c r="N20" s="256">
        <f>+SUMPRODUCT(DEMAND!F20:G20,DEMAND!$F$2:$G$2)</f>
        <v>7.7</v>
      </c>
      <c r="O20" s="256">
        <f>+SUMPRODUCT(DEMAND!H20:I20,DEMAND!$H$2:$I$2)</f>
        <v>4.5</v>
      </c>
      <c r="P20" s="256">
        <f>+SUMPRODUCT(DEMAND!J20:K20,DEMAND!$J$2:$K$2)</f>
        <v>11.600000000000001</v>
      </c>
      <c r="Q20" s="256">
        <f>+SUMPRODUCT(DEMAND!L20:M20,DEMAND!$L$2:$M$2)</f>
        <v>0</v>
      </c>
      <c r="R20" s="257">
        <f t="shared" si="1"/>
        <v>30</v>
      </c>
      <c r="S20" s="257">
        <f>+SUMPRODUCT(DEMAND!Q20:AI20,DEMAND!$Q$2:$AI$2)</f>
        <v>63.199999999999996</v>
      </c>
      <c r="T20" s="257">
        <f t="shared" si="2"/>
        <v>93.199999999999989</v>
      </c>
      <c r="W20" s="269">
        <f t="shared" si="3"/>
        <v>-37.499999999999986</v>
      </c>
      <c r="Y20" s="269">
        <f t="shared" si="4"/>
        <v>41.800000000000004</v>
      </c>
      <c r="Z20" s="269">
        <f t="shared" si="5"/>
        <v>7</v>
      </c>
    </row>
    <row r="21" spans="1:26" customFormat="1" x14ac:dyDescent="0.25">
      <c r="A21">
        <f t="shared" si="6"/>
        <v>2003</v>
      </c>
      <c r="B21" s="294"/>
      <c r="C21" s="23">
        <v>37713</v>
      </c>
      <c r="D21" s="255">
        <f>+SUMPRODUCT(SUPPLY!L21:O21,SUPPLY!L$2:O$2)</f>
        <v>8.1999999999999993</v>
      </c>
      <c r="E21" s="256">
        <f>+SUMPRODUCT(SUPPLY!D21:J21,SUPPLY!D$2:J$2)</f>
        <v>12.7</v>
      </c>
      <c r="F21" s="256">
        <f>+SUMPRODUCT(SUPPLY!Q21:U21,SUPPLY!$Q$2:$U$2)</f>
        <v>34.800000000000004</v>
      </c>
      <c r="G21" s="256">
        <f>+SUPPLY!X21*SUPPLY!$X$2</f>
        <v>0</v>
      </c>
      <c r="H21" s="256">
        <f>SUMPRODUCT(SUPPLY!Y21:AB21,SUPPLY!$Y$2:$AB$2)</f>
        <v>0</v>
      </c>
      <c r="I21" s="256">
        <f>SUMPRODUCT(SUPPLY!AC21:AD21,SUPPLY!$AC$2:$AD$2)</f>
        <v>0</v>
      </c>
      <c r="J21" s="256">
        <f>SUPPLY!W21*SUPPLY!$W$2</f>
        <v>0</v>
      </c>
      <c r="K21" s="257">
        <f t="shared" si="0"/>
        <v>55.7</v>
      </c>
      <c r="L21" s="258"/>
      <c r="M21" s="255">
        <f>+SUMPRODUCT(DEMAND!D21:E21,DEMAND!$D$2:$E$2)</f>
        <v>6.2</v>
      </c>
      <c r="N21" s="256">
        <f>+SUMPRODUCT(DEMAND!F21:G21,DEMAND!$F$2:$G$2)</f>
        <v>7.7</v>
      </c>
      <c r="O21" s="256">
        <f>+SUMPRODUCT(DEMAND!H21:I21,DEMAND!$H$2:$I$2)</f>
        <v>4.5</v>
      </c>
      <c r="P21" s="256">
        <f>+SUMPRODUCT(DEMAND!J21:K21,DEMAND!$J$2:$K$2)</f>
        <v>11.600000000000001</v>
      </c>
      <c r="Q21" s="256">
        <f>+SUMPRODUCT(DEMAND!L21:M21,DEMAND!$L$2:$M$2)</f>
        <v>0</v>
      </c>
      <c r="R21" s="257">
        <f t="shared" si="1"/>
        <v>30</v>
      </c>
      <c r="S21" s="257">
        <f>+SUMPRODUCT(DEMAND!Q21:AI21,DEMAND!$Q$2:$AI$2)</f>
        <v>63.199999999999996</v>
      </c>
      <c r="T21" s="257">
        <f t="shared" si="2"/>
        <v>93.199999999999989</v>
      </c>
      <c r="W21" s="269">
        <f t="shared" si="3"/>
        <v>-37.499999999999986</v>
      </c>
      <c r="Y21" s="269">
        <f t="shared" si="4"/>
        <v>41.800000000000004</v>
      </c>
      <c r="Z21" s="269">
        <f t="shared" si="5"/>
        <v>7</v>
      </c>
    </row>
    <row r="22" spans="1:26" customFormat="1" x14ac:dyDescent="0.25">
      <c r="A22">
        <f t="shared" si="6"/>
        <v>2003</v>
      </c>
      <c r="B22" s="294"/>
      <c r="C22" s="23">
        <v>37743</v>
      </c>
      <c r="D22" s="255">
        <f>+SUMPRODUCT(SUPPLY!L22:O22,SUPPLY!L$2:O$2)</f>
        <v>8.1999999999999993</v>
      </c>
      <c r="E22" s="256">
        <f>+SUMPRODUCT(SUPPLY!D22:J22,SUPPLY!D$2:J$2)</f>
        <v>12.7</v>
      </c>
      <c r="F22" s="256">
        <f>+SUMPRODUCT(SUPPLY!Q22:U22,SUPPLY!$Q$2:$U$2)</f>
        <v>34.800000000000004</v>
      </c>
      <c r="G22" s="256">
        <f>+SUPPLY!X22*SUPPLY!$X$2</f>
        <v>0</v>
      </c>
      <c r="H22" s="256">
        <f>SUMPRODUCT(SUPPLY!Y22:AB22,SUPPLY!$Y$2:$AB$2)</f>
        <v>0</v>
      </c>
      <c r="I22" s="256">
        <f>SUMPRODUCT(SUPPLY!AC22:AD22,SUPPLY!$AC$2:$AD$2)</f>
        <v>0</v>
      </c>
      <c r="J22" s="256">
        <f>SUPPLY!W22*SUPPLY!$W$2</f>
        <v>0</v>
      </c>
      <c r="K22" s="257">
        <f t="shared" si="0"/>
        <v>55.7</v>
      </c>
      <c r="L22" s="258"/>
      <c r="M22" s="255">
        <f>+SUMPRODUCT(DEMAND!D22:E22,DEMAND!$D$2:$E$2)</f>
        <v>6.2</v>
      </c>
      <c r="N22" s="256">
        <f>+SUMPRODUCT(DEMAND!F22:G22,DEMAND!$F$2:$G$2)</f>
        <v>7.7</v>
      </c>
      <c r="O22" s="256">
        <f>+SUMPRODUCT(DEMAND!H22:I22,DEMAND!$H$2:$I$2)</f>
        <v>4.5</v>
      </c>
      <c r="P22" s="256">
        <f>+SUMPRODUCT(DEMAND!J22:K22,DEMAND!$J$2:$K$2)</f>
        <v>11.600000000000001</v>
      </c>
      <c r="Q22" s="256">
        <f>+SUMPRODUCT(DEMAND!L22:M22,DEMAND!$L$2:$M$2)</f>
        <v>0</v>
      </c>
      <c r="R22" s="257">
        <f t="shared" si="1"/>
        <v>30</v>
      </c>
      <c r="S22" s="257">
        <f>+SUMPRODUCT(DEMAND!Q22:AI22,DEMAND!$Q$2:$AI$2)</f>
        <v>63.199999999999996</v>
      </c>
      <c r="T22" s="257">
        <f t="shared" si="2"/>
        <v>93.199999999999989</v>
      </c>
      <c r="W22" s="269">
        <f t="shared" si="3"/>
        <v>-37.499999999999986</v>
      </c>
      <c r="Y22" s="269">
        <f t="shared" si="4"/>
        <v>41.800000000000004</v>
      </c>
      <c r="Z22" s="269">
        <f t="shared" si="5"/>
        <v>7</v>
      </c>
    </row>
    <row r="23" spans="1:26" customFormat="1" x14ac:dyDescent="0.25">
      <c r="A23">
        <f t="shared" si="6"/>
        <v>2003</v>
      </c>
      <c r="B23" s="294"/>
      <c r="C23" s="23">
        <v>37774</v>
      </c>
      <c r="D23" s="255">
        <f>+SUMPRODUCT(SUPPLY!L23:O23,SUPPLY!L$2:O$2)</f>
        <v>12.299999999999999</v>
      </c>
      <c r="E23" s="256">
        <f>+SUMPRODUCT(SUPPLY!D23:J23,SUPPLY!D$2:J$2)</f>
        <v>12.7</v>
      </c>
      <c r="F23" s="256">
        <f>+SUMPRODUCT(SUPPLY!Q23:U23,SUPPLY!$Q$2:$U$2)</f>
        <v>34.800000000000004</v>
      </c>
      <c r="G23" s="256">
        <f>+SUPPLY!X23*SUPPLY!$X$2</f>
        <v>0</v>
      </c>
      <c r="H23" s="256">
        <f>SUMPRODUCT(SUPPLY!Y23:AB23,SUPPLY!$Y$2:$AB$2)</f>
        <v>0</v>
      </c>
      <c r="I23" s="256">
        <f>SUMPRODUCT(SUPPLY!AC23:AD23,SUPPLY!$AC$2:$AD$2)</f>
        <v>0</v>
      </c>
      <c r="J23" s="256">
        <f>SUPPLY!W23*SUPPLY!$W$2</f>
        <v>0</v>
      </c>
      <c r="K23" s="257">
        <f t="shared" si="0"/>
        <v>59.800000000000004</v>
      </c>
      <c r="L23" s="258"/>
      <c r="M23" s="255">
        <f>+SUMPRODUCT(DEMAND!D23:E23,DEMAND!$D$2:$E$2)</f>
        <v>6.2</v>
      </c>
      <c r="N23" s="256">
        <f>+SUMPRODUCT(DEMAND!F23:G23,DEMAND!$F$2:$G$2)</f>
        <v>7.7</v>
      </c>
      <c r="O23" s="256">
        <f>+SUMPRODUCT(DEMAND!H23:I23,DEMAND!$H$2:$I$2)</f>
        <v>4.5</v>
      </c>
      <c r="P23" s="256">
        <f>+SUMPRODUCT(DEMAND!J23:K23,DEMAND!$J$2:$K$2)</f>
        <v>11.600000000000001</v>
      </c>
      <c r="Q23" s="256">
        <f>+SUMPRODUCT(DEMAND!L23:M23,DEMAND!$L$2:$M$2)</f>
        <v>0</v>
      </c>
      <c r="R23" s="257">
        <f t="shared" si="1"/>
        <v>30</v>
      </c>
      <c r="S23" s="257">
        <f>+SUMPRODUCT(DEMAND!Q23:AI23,DEMAND!$Q$2:$AI$2)</f>
        <v>63.199999999999996</v>
      </c>
      <c r="T23" s="257">
        <f t="shared" si="2"/>
        <v>93.199999999999989</v>
      </c>
      <c r="W23" s="269">
        <f t="shared" si="3"/>
        <v>-33.399999999999984</v>
      </c>
      <c r="Y23" s="269">
        <f t="shared" si="4"/>
        <v>45.900000000000006</v>
      </c>
      <c r="Z23" s="269">
        <f t="shared" si="5"/>
        <v>11.100000000000001</v>
      </c>
    </row>
    <row r="24" spans="1:26" customFormat="1" x14ac:dyDescent="0.25">
      <c r="A24">
        <f t="shared" si="6"/>
        <v>2003</v>
      </c>
      <c r="B24" s="294"/>
      <c r="C24" s="23">
        <v>37804</v>
      </c>
      <c r="D24" s="255">
        <f>+SUMPRODUCT(SUPPLY!L24:O24,SUPPLY!L$2:O$2)</f>
        <v>12.299999999999999</v>
      </c>
      <c r="E24" s="256">
        <f>+SUMPRODUCT(SUPPLY!D24:J24,SUPPLY!D$2:J$2)</f>
        <v>12.7</v>
      </c>
      <c r="F24" s="256">
        <f>+SUMPRODUCT(SUPPLY!Q24:U24,SUPPLY!$Q$2:$U$2)</f>
        <v>34.800000000000004</v>
      </c>
      <c r="G24" s="256">
        <f>+SUPPLY!X24*SUPPLY!$X$2</f>
        <v>0</v>
      </c>
      <c r="H24" s="256">
        <f>SUMPRODUCT(SUPPLY!Y24:AB24,SUPPLY!$Y$2:$AB$2)</f>
        <v>0</v>
      </c>
      <c r="I24" s="256">
        <f>SUMPRODUCT(SUPPLY!AC24:AD24,SUPPLY!$AC$2:$AD$2)</f>
        <v>0</v>
      </c>
      <c r="J24" s="256">
        <f>SUPPLY!W24*SUPPLY!$W$2</f>
        <v>0</v>
      </c>
      <c r="K24" s="257">
        <f t="shared" si="0"/>
        <v>59.800000000000004</v>
      </c>
      <c r="L24" s="258"/>
      <c r="M24" s="255">
        <f>+SUMPRODUCT(DEMAND!D24:E24,DEMAND!$D$2:$E$2)</f>
        <v>6.2</v>
      </c>
      <c r="N24" s="256">
        <f>+SUMPRODUCT(DEMAND!F24:G24,DEMAND!$F$2:$G$2)</f>
        <v>7.7</v>
      </c>
      <c r="O24" s="256">
        <f>+SUMPRODUCT(DEMAND!H24:I24,DEMAND!$H$2:$I$2)</f>
        <v>6.25</v>
      </c>
      <c r="P24" s="256">
        <f>+SUMPRODUCT(DEMAND!J24:K24,DEMAND!$J$2:$K$2)</f>
        <v>11.600000000000001</v>
      </c>
      <c r="Q24" s="256">
        <f>+SUMPRODUCT(DEMAND!L24:M24,DEMAND!$L$2:$M$2)</f>
        <v>0</v>
      </c>
      <c r="R24" s="257">
        <f t="shared" si="1"/>
        <v>31.75</v>
      </c>
      <c r="S24" s="257">
        <f>+SUMPRODUCT(DEMAND!Q24:AI24,DEMAND!$Q$2:$AI$2)</f>
        <v>63.199999999999996</v>
      </c>
      <c r="T24" s="257">
        <f t="shared" si="2"/>
        <v>94.949999999999989</v>
      </c>
      <c r="W24" s="269">
        <f t="shared" si="3"/>
        <v>-35.149999999999984</v>
      </c>
      <c r="Y24" s="269">
        <f t="shared" si="4"/>
        <v>45.900000000000006</v>
      </c>
      <c r="Z24" s="269">
        <f t="shared" si="5"/>
        <v>11.100000000000001</v>
      </c>
    </row>
    <row r="25" spans="1:26" customFormat="1" x14ac:dyDescent="0.25">
      <c r="A25">
        <f t="shared" si="6"/>
        <v>2003</v>
      </c>
      <c r="B25" s="294"/>
      <c r="C25" s="23">
        <v>37835</v>
      </c>
      <c r="D25" s="255">
        <f>+SUMPRODUCT(SUPPLY!L25:O25,SUPPLY!L$2:O$2)</f>
        <v>12.299999999999999</v>
      </c>
      <c r="E25" s="256">
        <f>+SUMPRODUCT(SUPPLY!D25:J25,SUPPLY!D$2:J$2)</f>
        <v>12.7</v>
      </c>
      <c r="F25" s="256">
        <f>+SUMPRODUCT(SUPPLY!Q25:U25,SUPPLY!$Q$2:$U$2)</f>
        <v>34.800000000000004</v>
      </c>
      <c r="G25" s="256">
        <f>+SUPPLY!X25*SUPPLY!$X$2</f>
        <v>0</v>
      </c>
      <c r="H25" s="256">
        <f>SUMPRODUCT(SUPPLY!Y25:AB25,SUPPLY!$Y$2:$AB$2)</f>
        <v>0</v>
      </c>
      <c r="I25" s="256">
        <f>SUMPRODUCT(SUPPLY!AC25:AD25,SUPPLY!$AC$2:$AD$2)</f>
        <v>0</v>
      </c>
      <c r="J25" s="256">
        <f>SUPPLY!W25*SUPPLY!$W$2</f>
        <v>0</v>
      </c>
      <c r="K25" s="257">
        <f t="shared" si="0"/>
        <v>59.800000000000004</v>
      </c>
      <c r="L25" s="258"/>
      <c r="M25" s="255">
        <f>+SUMPRODUCT(DEMAND!D25:E25,DEMAND!$D$2:$E$2)</f>
        <v>6.2</v>
      </c>
      <c r="N25" s="256">
        <f>+SUMPRODUCT(DEMAND!F25:G25,DEMAND!$F$2:$G$2)</f>
        <v>7.7</v>
      </c>
      <c r="O25" s="256">
        <f>+SUMPRODUCT(DEMAND!H25:I25,DEMAND!$H$2:$I$2)</f>
        <v>6.25</v>
      </c>
      <c r="P25" s="256">
        <f>+SUMPRODUCT(DEMAND!J25:K25,DEMAND!$J$2:$K$2)</f>
        <v>11.600000000000001</v>
      </c>
      <c r="Q25" s="256">
        <f>+SUMPRODUCT(DEMAND!L25:M25,DEMAND!$L$2:$M$2)</f>
        <v>0</v>
      </c>
      <c r="R25" s="257">
        <f t="shared" si="1"/>
        <v>31.75</v>
      </c>
      <c r="S25" s="257">
        <f>+SUMPRODUCT(DEMAND!Q25:AI25,DEMAND!$Q$2:$AI$2)</f>
        <v>63.199999999999996</v>
      </c>
      <c r="T25" s="257">
        <f t="shared" si="2"/>
        <v>94.949999999999989</v>
      </c>
      <c r="W25" s="269">
        <f t="shared" si="3"/>
        <v>-35.149999999999984</v>
      </c>
      <c r="Y25" s="269">
        <f t="shared" si="4"/>
        <v>45.900000000000006</v>
      </c>
      <c r="Z25" s="269">
        <f t="shared" si="5"/>
        <v>11.100000000000001</v>
      </c>
    </row>
    <row r="26" spans="1:26" customFormat="1" x14ac:dyDescent="0.25">
      <c r="A26">
        <f t="shared" si="6"/>
        <v>2003</v>
      </c>
      <c r="B26" s="294"/>
      <c r="C26" s="23">
        <v>37866</v>
      </c>
      <c r="D26" s="255">
        <f>+SUMPRODUCT(SUPPLY!L26:O26,SUPPLY!L$2:O$2)</f>
        <v>12.299999999999999</v>
      </c>
      <c r="E26" s="256">
        <f>+SUMPRODUCT(SUPPLY!D26:J26,SUPPLY!D$2:J$2)</f>
        <v>12.7</v>
      </c>
      <c r="F26" s="256">
        <f>+SUMPRODUCT(SUPPLY!Q26:U26,SUPPLY!$Q$2:$U$2)</f>
        <v>34.800000000000004</v>
      </c>
      <c r="G26" s="256">
        <f>+SUPPLY!X26*SUPPLY!$X$2</f>
        <v>0</v>
      </c>
      <c r="H26" s="256">
        <f>SUMPRODUCT(SUPPLY!Y26:AB26,SUPPLY!$Y$2:$AB$2)</f>
        <v>0</v>
      </c>
      <c r="I26" s="256">
        <f>SUMPRODUCT(SUPPLY!AC26:AD26,SUPPLY!$AC$2:$AD$2)</f>
        <v>0</v>
      </c>
      <c r="J26" s="256">
        <f>SUPPLY!W26*SUPPLY!$W$2</f>
        <v>0</v>
      </c>
      <c r="K26" s="257">
        <f t="shared" si="0"/>
        <v>59.800000000000004</v>
      </c>
      <c r="L26" s="258"/>
      <c r="M26" s="255">
        <f>+SUMPRODUCT(DEMAND!D26:E26,DEMAND!$D$2:$E$2)</f>
        <v>6.2</v>
      </c>
      <c r="N26" s="256">
        <f>+SUMPRODUCT(DEMAND!F26:G26,DEMAND!$F$2:$G$2)</f>
        <v>7.7</v>
      </c>
      <c r="O26" s="256">
        <f>+SUMPRODUCT(DEMAND!H26:I26,DEMAND!$H$2:$I$2)</f>
        <v>6.25</v>
      </c>
      <c r="P26" s="256">
        <f>+SUMPRODUCT(DEMAND!J26:K26,DEMAND!$J$2:$K$2)</f>
        <v>11.600000000000001</v>
      </c>
      <c r="Q26" s="256">
        <f>+SUMPRODUCT(DEMAND!L26:M26,DEMAND!$L$2:$M$2)</f>
        <v>0</v>
      </c>
      <c r="R26" s="257">
        <f t="shared" si="1"/>
        <v>31.75</v>
      </c>
      <c r="S26" s="257">
        <f>+SUMPRODUCT(DEMAND!Q26:AI26,DEMAND!$Q$2:$AI$2)</f>
        <v>63.199999999999996</v>
      </c>
      <c r="T26" s="257">
        <f t="shared" si="2"/>
        <v>94.949999999999989</v>
      </c>
      <c r="W26" s="269">
        <f t="shared" si="3"/>
        <v>-35.149999999999984</v>
      </c>
      <c r="Y26" s="269">
        <f t="shared" si="4"/>
        <v>45.900000000000006</v>
      </c>
      <c r="Z26" s="269">
        <f t="shared" si="5"/>
        <v>11.100000000000001</v>
      </c>
    </row>
    <row r="27" spans="1:26" customFormat="1" x14ac:dyDescent="0.25">
      <c r="A27">
        <f t="shared" si="6"/>
        <v>2003</v>
      </c>
      <c r="B27" s="294"/>
      <c r="C27" s="23">
        <v>37896</v>
      </c>
      <c r="D27" s="255">
        <f>+SUMPRODUCT(SUPPLY!L27:O27,SUPPLY!L$2:O$2)</f>
        <v>12.299999999999999</v>
      </c>
      <c r="E27" s="256">
        <f>+SUMPRODUCT(SUPPLY!D27:J27,SUPPLY!D$2:J$2)</f>
        <v>12.7</v>
      </c>
      <c r="F27" s="256">
        <f>+SUMPRODUCT(SUPPLY!Q27:U27,SUPPLY!$Q$2:$U$2)</f>
        <v>34.800000000000004</v>
      </c>
      <c r="G27" s="256">
        <f>+SUPPLY!X27*SUPPLY!$X$2</f>
        <v>0</v>
      </c>
      <c r="H27" s="256">
        <f>SUMPRODUCT(SUPPLY!Y27:AB27,SUPPLY!$Y$2:$AB$2)</f>
        <v>0</v>
      </c>
      <c r="I27" s="256">
        <f>SUMPRODUCT(SUPPLY!AC27:AD27,SUPPLY!$AC$2:$AD$2)</f>
        <v>0</v>
      </c>
      <c r="J27" s="256">
        <f>SUPPLY!W27*SUPPLY!$W$2</f>
        <v>0</v>
      </c>
      <c r="K27" s="257">
        <f t="shared" si="0"/>
        <v>59.800000000000004</v>
      </c>
      <c r="L27" s="258"/>
      <c r="M27" s="255">
        <f>+SUMPRODUCT(DEMAND!D27:E27,DEMAND!$D$2:$E$2)</f>
        <v>6.2</v>
      </c>
      <c r="N27" s="256">
        <f>+SUMPRODUCT(DEMAND!F27:G27,DEMAND!$F$2:$G$2)</f>
        <v>7.7</v>
      </c>
      <c r="O27" s="256">
        <f>+SUMPRODUCT(DEMAND!H27:I27,DEMAND!$H$2:$I$2)</f>
        <v>6.25</v>
      </c>
      <c r="P27" s="256">
        <f>+SUMPRODUCT(DEMAND!J27:K27,DEMAND!$J$2:$K$2)</f>
        <v>11.600000000000001</v>
      </c>
      <c r="Q27" s="256">
        <f>+SUMPRODUCT(DEMAND!L27:M27,DEMAND!$L$2:$M$2)</f>
        <v>0</v>
      </c>
      <c r="R27" s="257">
        <f t="shared" si="1"/>
        <v>31.75</v>
      </c>
      <c r="S27" s="257">
        <f>+SUMPRODUCT(DEMAND!Q27:AI27,DEMAND!$Q$2:$AI$2)</f>
        <v>63.199999999999996</v>
      </c>
      <c r="T27" s="257">
        <f t="shared" si="2"/>
        <v>94.949999999999989</v>
      </c>
      <c r="W27" s="269">
        <f t="shared" si="3"/>
        <v>-35.149999999999984</v>
      </c>
      <c r="Y27" s="269">
        <f t="shared" si="4"/>
        <v>45.900000000000006</v>
      </c>
      <c r="Z27" s="269">
        <f t="shared" si="5"/>
        <v>11.100000000000001</v>
      </c>
    </row>
    <row r="28" spans="1:26" customFormat="1" x14ac:dyDescent="0.25">
      <c r="A28">
        <f t="shared" si="6"/>
        <v>2003</v>
      </c>
      <c r="B28" s="294"/>
      <c r="C28" s="23">
        <v>37927</v>
      </c>
      <c r="D28" s="255">
        <f>+SUMPRODUCT(SUPPLY!L28:O28,SUPPLY!L$2:O$2)</f>
        <v>12.299999999999999</v>
      </c>
      <c r="E28" s="256">
        <f>+SUMPRODUCT(SUPPLY!D28:J28,SUPPLY!D$2:J$2)</f>
        <v>12.7</v>
      </c>
      <c r="F28" s="256">
        <f>+SUMPRODUCT(SUPPLY!Q28:U28,SUPPLY!$Q$2:$U$2)</f>
        <v>34.800000000000004</v>
      </c>
      <c r="G28" s="256">
        <f>+SUPPLY!X28*SUPPLY!$X$2</f>
        <v>0</v>
      </c>
      <c r="H28" s="256">
        <f>SUMPRODUCT(SUPPLY!Y28:AB28,SUPPLY!$Y$2:$AB$2)</f>
        <v>0</v>
      </c>
      <c r="I28" s="256">
        <f>SUMPRODUCT(SUPPLY!AC28:AD28,SUPPLY!$AC$2:$AD$2)</f>
        <v>0</v>
      </c>
      <c r="J28" s="256">
        <f>SUPPLY!W28*SUPPLY!$W$2</f>
        <v>0</v>
      </c>
      <c r="K28" s="257">
        <f t="shared" si="0"/>
        <v>59.800000000000004</v>
      </c>
      <c r="L28" s="258"/>
      <c r="M28" s="255">
        <f>+SUMPRODUCT(DEMAND!D28:E28,DEMAND!$D$2:$E$2)</f>
        <v>6.2</v>
      </c>
      <c r="N28" s="256">
        <f>+SUMPRODUCT(DEMAND!F28:G28,DEMAND!$F$2:$G$2)</f>
        <v>7.7</v>
      </c>
      <c r="O28" s="256">
        <f>+SUMPRODUCT(DEMAND!H28:I28,DEMAND!$H$2:$I$2)</f>
        <v>6.25</v>
      </c>
      <c r="P28" s="256">
        <f>+SUMPRODUCT(DEMAND!J28:K28,DEMAND!$J$2:$K$2)</f>
        <v>11.600000000000001</v>
      </c>
      <c r="Q28" s="256">
        <f>+SUMPRODUCT(DEMAND!L28:M28,DEMAND!$L$2:$M$2)</f>
        <v>0</v>
      </c>
      <c r="R28" s="257">
        <f t="shared" si="1"/>
        <v>31.75</v>
      </c>
      <c r="S28" s="257">
        <f>+SUMPRODUCT(DEMAND!Q28:AI28,DEMAND!$Q$2:$AI$2)</f>
        <v>63.199999999999996</v>
      </c>
      <c r="T28" s="257">
        <f t="shared" si="2"/>
        <v>94.949999999999989</v>
      </c>
      <c r="W28" s="269">
        <f t="shared" si="3"/>
        <v>-35.149999999999984</v>
      </c>
      <c r="Y28" s="269">
        <f t="shared" si="4"/>
        <v>45.900000000000006</v>
      </c>
      <c r="Z28" s="269">
        <f t="shared" si="5"/>
        <v>11.100000000000001</v>
      </c>
    </row>
    <row r="29" spans="1:26" customFormat="1" x14ac:dyDescent="0.25">
      <c r="A29">
        <f t="shared" si="6"/>
        <v>2003</v>
      </c>
      <c r="B29" s="294"/>
      <c r="C29" s="23">
        <v>37957</v>
      </c>
      <c r="D29" s="255">
        <f>+SUMPRODUCT(SUPPLY!L29:O29,SUPPLY!L$2:O$2)</f>
        <v>12.299999999999999</v>
      </c>
      <c r="E29" s="256">
        <f>+SUMPRODUCT(SUPPLY!D29:J29,SUPPLY!D$2:J$2)</f>
        <v>12.7</v>
      </c>
      <c r="F29" s="256">
        <f>+SUMPRODUCT(SUPPLY!Q29:U29,SUPPLY!$Q$2:$U$2)</f>
        <v>34.800000000000004</v>
      </c>
      <c r="G29" s="256">
        <f>+SUPPLY!X29*SUPPLY!$X$2</f>
        <v>0</v>
      </c>
      <c r="H29" s="256">
        <f>SUMPRODUCT(SUPPLY!Y29:AB29,SUPPLY!$Y$2:$AB$2)</f>
        <v>0</v>
      </c>
      <c r="I29" s="256">
        <f>SUMPRODUCT(SUPPLY!AC29:AD29,SUPPLY!$AC$2:$AD$2)</f>
        <v>0</v>
      </c>
      <c r="J29" s="256">
        <f>SUPPLY!W29*SUPPLY!$W$2</f>
        <v>0</v>
      </c>
      <c r="K29" s="257">
        <f t="shared" si="0"/>
        <v>59.800000000000004</v>
      </c>
      <c r="L29" s="258"/>
      <c r="M29" s="255">
        <f>+SUMPRODUCT(DEMAND!D29:E29,DEMAND!$D$2:$E$2)</f>
        <v>6.2</v>
      </c>
      <c r="N29" s="256">
        <f>+SUMPRODUCT(DEMAND!F29:G29,DEMAND!$F$2:$G$2)</f>
        <v>7.7</v>
      </c>
      <c r="O29" s="256">
        <f>+SUMPRODUCT(DEMAND!H29:I29,DEMAND!$H$2:$I$2)</f>
        <v>6.25</v>
      </c>
      <c r="P29" s="256">
        <f>+SUMPRODUCT(DEMAND!J29:K29,DEMAND!$J$2:$K$2)</f>
        <v>11.600000000000001</v>
      </c>
      <c r="Q29" s="256">
        <f>+SUMPRODUCT(DEMAND!L29:M29,DEMAND!$L$2:$M$2)</f>
        <v>0</v>
      </c>
      <c r="R29" s="257">
        <f t="shared" si="1"/>
        <v>31.75</v>
      </c>
      <c r="S29" s="257">
        <f>+SUMPRODUCT(DEMAND!Q29:AI29,DEMAND!$Q$2:$AI$2)</f>
        <v>63.199999999999996</v>
      </c>
      <c r="T29" s="257">
        <f t="shared" si="2"/>
        <v>94.949999999999989</v>
      </c>
      <c r="W29" s="269">
        <f t="shared" si="3"/>
        <v>-35.149999999999984</v>
      </c>
      <c r="Y29" s="269">
        <f t="shared" si="4"/>
        <v>45.900000000000006</v>
      </c>
      <c r="Z29" s="269">
        <f t="shared" si="5"/>
        <v>11.100000000000001</v>
      </c>
    </row>
    <row r="30" spans="1:26" customFormat="1" x14ac:dyDescent="0.25">
      <c r="A30">
        <f t="shared" si="6"/>
        <v>2004</v>
      </c>
      <c r="B30" s="294"/>
      <c r="C30" s="23">
        <v>37988</v>
      </c>
      <c r="D30" s="255">
        <f>+SUMPRODUCT(SUPPLY!L30:O30,SUPPLY!L$2:O$2)</f>
        <v>12.299999999999999</v>
      </c>
      <c r="E30" s="256">
        <f>+SUMPRODUCT(SUPPLY!D30:J30,SUPPLY!D$2:J$2)</f>
        <v>12.7</v>
      </c>
      <c r="F30" s="256">
        <f>+SUMPRODUCT(SUPPLY!Q30:U30,SUPPLY!$Q$2:$U$2)</f>
        <v>34.800000000000004</v>
      </c>
      <c r="G30" s="256">
        <f>+SUPPLY!X30*SUPPLY!$X$2</f>
        <v>0</v>
      </c>
      <c r="H30" s="256">
        <f>SUMPRODUCT(SUPPLY!Y30:AB30,SUPPLY!$Y$2:$AB$2)</f>
        <v>0</v>
      </c>
      <c r="I30" s="256">
        <f>SUMPRODUCT(SUPPLY!AC30:AD30,SUPPLY!$AC$2:$AD$2)</f>
        <v>0</v>
      </c>
      <c r="J30" s="256">
        <f>SUPPLY!W30*SUPPLY!$W$2</f>
        <v>0</v>
      </c>
      <c r="K30" s="257">
        <f t="shared" si="0"/>
        <v>59.800000000000004</v>
      </c>
      <c r="L30" s="258"/>
      <c r="M30" s="255">
        <f>+SUMPRODUCT(DEMAND!D30:E30,DEMAND!$D$2:$E$2)</f>
        <v>6.2</v>
      </c>
      <c r="N30" s="256">
        <f>+SUMPRODUCT(DEMAND!F30:G30,DEMAND!$F$2:$G$2)</f>
        <v>7.7</v>
      </c>
      <c r="O30" s="256">
        <f>+SUMPRODUCT(DEMAND!H30:I30,DEMAND!$H$2:$I$2)</f>
        <v>6.25</v>
      </c>
      <c r="P30" s="256">
        <f>+SUMPRODUCT(DEMAND!J30:K30,DEMAND!$J$2:$K$2)</f>
        <v>11.600000000000001</v>
      </c>
      <c r="Q30" s="256">
        <f>+SUMPRODUCT(DEMAND!L30:M30,DEMAND!$L$2:$M$2)</f>
        <v>0</v>
      </c>
      <c r="R30" s="257">
        <f t="shared" si="1"/>
        <v>31.75</v>
      </c>
      <c r="S30" s="257">
        <f>+SUMPRODUCT(DEMAND!Q30:AI30,DEMAND!$Q$2:$AI$2)</f>
        <v>66.199999999999989</v>
      </c>
      <c r="T30" s="257">
        <f t="shared" si="2"/>
        <v>97.949999999999989</v>
      </c>
      <c r="W30" s="269">
        <f t="shared" si="3"/>
        <v>-38.149999999999984</v>
      </c>
      <c r="Y30" s="269">
        <f t="shared" si="4"/>
        <v>45.900000000000006</v>
      </c>
      <c r="Z30" s="269">
        <f t="shared" si="5"/>
        <v>11.100000000000001</v>
      </c>
    </row>
    <row r="31" spans="1:26" customFormat="1" x14ac:dyDescent="0.25">
      <c r="A31">
        <f t="shared" si="6"/>
        <v>2004</v>
      </c>
      <c r="B31" s="294"/>
      <c r="C31" s="23">
        <v>38019</v>
      </c>
      <c r="D31" s="255">
        <f>+SUMPRODUCT(SUPPLY!L31:O31,SUPPLY!L$2:O$2)</f>
        <v>12.299999999999999</v>
      </c>
      <c r="E31" s="256">
        <f>+SUMPRODUCT(SUPPLY!D31:J31,SUPPLY!D$2:J$2)</f>
        <v>12.7</v>
      </c>
      <c r="F31" s="256">
        <f>+SUMPRODUCT(SUPPLY!Q31:U31,SUPPLY!$Q$2:$U$2)</f>
        <v>34.800000000000004</v>
      </c>
      <c r="G31" s="256">
        <f>+SUPPLY!X31*SUPPLY!$X$2</f>
        <v>0</v>
      </c>
      <c r="H31" s="256">
        <f>SUMPRODUCT(SUPPLY!Y31:AB31,SUPPLY!$Y$2:$AB$2)</f>
        <v>0</v>
      </c>
      <c r="I31" s="256">
        <f>SUMPRODUCT(SUPPLY!AC31:AD31,SUPPLY!$AC$2:$AD$2)</f>
        <v>0</v>
      </c>
      <c r="J31" s="256">
        <f>SUPPLY!W31*SUPPLY!$W$2</f>
        <v>0</v>
      </c>
      <c r="K31" s="257">
        <f t="shared" si="0"/>
        <v>59.800000000000004</v>
      </c>
      <c r="L31" s="258"/>
      <c r="M31" s="255">
        <f>+SUMPRODUCT(DEMAND!D31:E31,DEMAND!$D$2:$E$2)</f>
        <v>6.2</v>
      </c>
      <c r="N31" s="256">
        <f>+SUMPRODUCT(DEMAND!F31:G31,DEMAND!$F$2:$G$2)</f>
        <v>7.7</v>
      </c>
      <c r="O31" s="256">
        <f>+SUMPRODUCT(DEMAND!H31:I31,DEMAND!$H$2:$I$2)</f>
        <v>6.25</v>
      </c>
      <c r="P31" s="256">
        <f>+SUMPRODUCT(DEMAND!J31:K31,DEMAND!$J$2:$K$2)</f>
        <v>11.600000000000001</v>
      </c>
      <c r="Q31" s="256">
        <f>+SUMPRODUCT(DEMAND!L31:M31,DEMAND!$L$2:$M$2)</f>
        <v>0</v>
      </c>
      <c r="R31" s="257">
        <f t="shared" si="1"/>
        <v>31.75</v>
      </c>
      <c r="S31" s="257">
        <f>+SUMPRODUCT(DEMAND!Q31:AI31,DEMAND!$Q$2:$AI$2)</f>
        <v>66.199999999999989</v>
      </c>
      <c r="T31" s="257">
        <f t="shared" si="2"/>
        <v>97.949999999999989</v>
      </c>
      <c r="W31" s="269">
        <f t="shared" si="3"/>
        <v>-38.149999999999984</v>
      </c>
      <c r="Y31" s="269">
        <f t="shared" si="4"/>
        <v>45.900000000000006</v>
      </c>
      <c r="Z31" s="269">
        <f t="shared" si="5"/>
        <v>11.100000000000001</v>
      </c>
    </row>
    <row r="32" spans="1:26" customFormat="1" x14ac:dyDescent="0.25">
      <c r="A32">
        <f t="shared" si="6"/>
        <v>2004</v>
      </c>
      <c r="B32" s="294"/>
      <c r="C32" s="23">
        <v>38048</v>
      </c>
      <c r="D32" s="255">
        <f>+SUMPRODUCT(SUPPLY!L32:O32,SUPPLY!L$2:O$2)</f>
        <v>12.299999999999999</v>
      </c>
      <c r="E32" s="256">
        <f>+SUMPRODUCT(SUPPLY!D32:J32,SUPPLY!D$2:J$2)</f>
        <v>12.7</v>
      </c>
      <c r="F32" s="256">
        <f>+SUMPRODUCT(SUPPLY!Q32:U32,SUPPLY!$Q$2:$U$2)</f>
        <v>34.800000000000004</v>
      </c>
      <c r="G32" s="256">
        <f>+SUPPLY!X32*SUPPLY!$X$2</f>
        <v>0</v>
      </c>
      <c r="H32" s="256">
        <f>SUMPRODUCT(SUPPLY!Y32:AB32,SUPPLY!$Y$2:$AB$2)</f>
        <v>0</v>
      </c>
      <c r="I32" s="256">
        <f>SUMPRODUCT(SUPPLY!AC32:AD32,SUPPLY!$AC$2:$AD$2)</f>
        <v>0</v>
      </c>
      <c r="J32" s="256">
        <f>SUPPLY!W32*SUPPLY!$W$2</f>
        <v>0</v>
      </c>
      <c r="K32" s="257">
        <f t="shared" si="0"/>
        <v>59.800000000000004</v>
      </c>
      <c r="L32" s="258"/>
      <c r="M32" s="255">
        <f>+SUMPRODUCT(DEMAND!D32:E32,DEMAND!$D$2:$E$2)</f>
        <v>6.2</v>
      </c>
      <c r="N32" s="256">
        <f>+SUMPRODUCT(DEMAND!F32:G32,DEMAND!$F$2:$G$2)</f>
        <v>7.7</v>
      </c>
      <c r="O32" s="256">
        <f>+SUMPRODUCT(DEMAND!H32:I32,DEMAND!$H$2:$I$2)</f>
        <v>6.25</v>
      </c>
      <c r="P32" s="256">
        <f>+SUMPRODUCT(DEMAND!J32:K32,DEMAND!$J$2:$K$2)</f>
        <v>11.600000000000001</v>
      </c>
      <c r="Q32" s="256">
        <f>+SUMPRODUCT(DEMAND!L32:M32,DEMAND!$L$2:$M$2)</f>
        <v>0</v>
      </c>
      <c r="R32" s="257">
        <f t="shared" si="1"/>
        <v>31.75</v>
      </c>
      <c r="S32" s="257">
        <f>+SUMPRODUCT(DEMAND!Q32:AI32,DEMAND!$Q$2:$AI$2)</f>
        <v>66.199999999999989</v>
      </c>
      <c r="T32" s="257">
        <f t="shared" si="2"/>
        <v>97.949999999999989</v>
      </c>
      <c r="W32" s="269">
        <f t="shared" si="3"/>
        <v>-38.149999999999984</v>
      </c>
      <c r="Y32" s="269">
        <f t="shared" si="4"/>
        <v>45.900000000000006</v>
      </c>
      <c r="Z32" s="269">
        <f t="shared" si="5"/>
        <v>11.100000000000001</v>
      </c>
    </row>
    <row r="33" spans="1:26" customFormat="1" x14ac:dyDescent="0.25">
      <c r="A33">
        <f t="shared" si="6"/>
        <v>2004</v>
      </c>
      <c r="B33" s="294"/>
      <c r="C33" s="23">
        <v>38079</v>
      </c>
      <c r="D33" s="255">
        <f>+SUMPRODUCT(SUPPLY!L33:O33,SUPPLY!L$2:O$2)</f>
        <v>12.299999999999999</v>
      </c>
      <c r="E33" s="256">
        <f>+SUMPRODUCT(SUPPLY!D33:J33,SUPPLY!D$2:J$2)</f>
        <v>12.7</v>
      </c>
      <c r="F33" s="256">
        <f>+SUMPRODUCT(SUPPLY!Q33:U33,SUPPLY!$Q$2:$U$2)</f>
        <v>34.800000000000004</v>
      </c>
      <c r="G33" s="256">
        <f>+SUPPLY!X33*SUPPLY!$X$2</f>
        <v>0</v>
      </c>
      <c r="H33" s="256">
        <f>SUMPRODUCT(SUPPLY!Y33:AB33,SUPPLY!$Y$2:$AB$2)</f>
        <v>0</v>
      </c>
      <c r="I33" s="256">
        <f>SUMPRODUCT(SUPPLY!AC33:AD33,SUPPLY!$AC$2:$AD$2)</f>
        <v>0</v>
      </c>
      <c r="J33" s="256">
        <f>SUPPLY!W33*SUPPLY!$W$2</f>
        <v>0</v>
      </c>
      <c r="K33" s="257">
        <f t="shared" si="0"/>
        <v>59.800000000000004</v>
      </c>
      <c r="L33" s="258"/>
      <c r="M33" s="255">
        <f>+SUMPRODUCT(DEMAND!D33:E33,DEMAND!$D$2:$E$2)</f>
        <v>6.2</v>
      </c>
      <c r="N33" s="256">
        <f>+SUMPRODUCT(DEMAND!F33:G33,DEMAND!$F$2:$G$2)</f>
        <v>7.7</v>
      </c>
      <c r="O33" s="256">
        <f>+SUMPRODUCT(DEMAND!H33:I33,DEMAND!$H$2:$I$2)</f>
        <v>6.25</v>
      </c>
      <c r="P33" s="256">
        <f>+SUMPRODUCT(DEMAND!J33:K33,DEMAND!$J$2:$K$2)</f>
        <v>11.600000000000001</v>
      </c>
      <c r="Q33" s="256">
        <f>+SUMPRODUCT(DEMAND!L33:M33,DEMAND!$L$2:$M$2)</f>
        <v>0</v>
      </c>
      <c r="R33" s="257">
        <f t="shared" si="1"/>
        <v>31.75</v>
      </c>
      <c r="S33" s="257">
        <f>+SUMPRODUCT(DEMAND!Q33:AI33,DEMAND!$Q$2:$AI$2)</f>
        <v>66.199999999999989</v>
      </c>
      <c r="T33" s="257">
        <f t="shared" si="2"/>
        <v>97.949999999999989</v>
      </c>
      <c r="W33" s="269">
        <f t="shared" si="3"/>
        <v>-38.149999999999984</v>
      </c>
      <c r="Y33" s="269">
        <f t="shared" si="4"/>
        <v>45.900000000000006</v>
      </c>
      <c r="Z33" s="269">
        <f t="shared" si="5"/>
        <v>11.100000000000001</v>
      </c>
    </row>
    <row r="34" spans="1:26" customFormat="1" x14ac:dyDescent="0.25">
      <c r="A34">
        <f t="shared" si="6"/>
        <v>2004</v>
      </c>
      <c r="B34" s="294"/>
      <c r="C34" s="23">
        <v>38109</v>
      </c>
      <c r="D34" s="255">
        <f>+SUMPRODUCT(SUPPLY!L34:O34,SUPPLY!L$2:O$2)</f>
        <v>12.299999999999999</v>
      </c>
      <c r="E34" s="256">
        <f>+SUMPRODUCT(SUPPLY!D34:J34,SUPPLY!D$2:J$2)</f>
        <v>12.7</v>
      </c>
      <c r="F34" s="256">
        <f>+SUMPRODUCT(SUPPLY!Q34:U34,SUPPLY!$Q$2:$U$2)</f>
        <v>34.800000000000004</v>
      </c>
      <c r="G34" s="256">
        <f>+SUPPLY!X34*SUPPLY!$X$2</f>
        <v>0</v>
      </c>
      <c r="H34" s="256">
        <f>SUMPRODUCT(SUPPLY!Y34:AB34,SUPPLY!$Y$2:$AB$2)</f>
        <v>0</v>
      </c>
      <c r="I34" s="256">
        <f>SUMPRODUCT(SUPPLY!AC34:AD34,SUPPLY!$AC$2:$AD$2)</f>
        <v>0</v>
      </c>
      <c r="J34" s="256">
        <f>SUPPLY!W34*SUPPLY!$W$2</f>
        <v>0</v>
      </c>
      <c r="K34" s="257">
        <f t="shared" si="0"/>
        <v>59.800000000000004</v>
      </c>
      <c r="L34" s="258"/>
      <c r="M34" s="255">
        <f>+SUMPRODUCT(DEMAND!D34:E34,DEMAND!$D$2:$E$2)</f>
        <v>6.2</v>
      </c>
      <c r="N34" s="256">
        <f>+SUMPRODUCT(DEMAND!F34:G34,DEMAND!$F$2:$G$2)</f>
        <v>7.7</v>
      </c>
      <c r="O34" s="256">
        <f>+SUMPRODUCT(DEMAND!H34:I34,DEMAND!$H$2:$I$2)</f>
        <v>6.25</v>
      </c>
      <c r="P34" s="256">
        <f>+SUMPRODUCT(DEMAND!J34:K34,DEMAND!$J$2:$K$2)</f>
        <v>11.600000000000001</v>
      </c>
      <c r="Q34" s="256">
        <f>+SUMPRODUCT(DEMAND!L34:M34,DEMAND!$L$2:$M$2)</f>
        <v>0</v>
      </c>
      <c r="R34" s="257">
        <f t="shared" si="1"/>
        <v>31.75</v>
      </c>
      <c r="S34" s="257">
        <f>+SUMPRODUCT(DEMAND!Q34:AI34,DEMAND!$Q$2:$AI$2)</f>
        <v>66.199999999999989</v>
      </c>
      <c r="T34" s="257">
        <f t="shared" si="2"/>
        <v>97.949999999999989</v>
      </c>
      <c r="W34" s="269">
        <f t="shared" si="3"/>
        <v>-38.149999999999984</v>
      </c>
      <c r="Y34" s="269">
        <f t="shared" si="4"/>
        <v>45.900000000000006</v>
      </c>
      <c r="Z34" s="269">
        <f t="shared" si="5"/>
        <v>11.100000000000001</v>
      </c>
    </row>
    <row r="35" spans="1:26" customFormat="1" x14ac:dyDescent="0.25">
      <c r="A35">
        <f t="shared" si="6"/>
        <v>2004</v>
      </c>
      <c r="B35" s="294"/>
      <c r="C35" s="23">
        <v>38140</v>
      </c>
      <c r="D35" s="255">
        <f>+SUMPRODUCT(SUPPLY!L35:O35,SUPPLY!L$2:O$2)</f>
        <v>12.299999999999999</v>
      </c>
      <c r="E35" s="256">
        <f>+SUMPRODUCT(SUPPLY!D35:J35,SUPPLY!D$2:J$2)</f>
        <v>12.7</v>
      </c>
      <c r="F35" s="256">
        <f>+SUMPRODUCT(SUPPLY!Q35:U35,SUPPLY!$Q$2:$U$2)</f>
        <v>34.800000000000004</v>
      </c>
      <c r="G35" s="256">
        <f>+SUPPLY!X35*SUPPLY!$X$2</f>
        <v>0</v>
      </c>
      <c r="H35" s="256">
        <f>SUMPRODUCT(SUPPLY!Y35:AB35,SUPPLY!$Y$2:$AB$2)</f>
        <v>0</v>
      </c>
      <c r="I35" s="256">
        <f>SUMPRODUCT(SUPPLY!AC35:AD35,SUPPLY!$AC$2:$AD$2)</f>
        <v>0</v>
      </c>
      <c r="J35" s="256">
        <f>SUPPLY!W35*SUPPLY!$W$2</f>
        <v>0</v>
      </c>
      <c r="K35" s="257">
        <f t="shared" si="0"/>
        <v>59.800000000000004</v>
      </c>
      <c r="L35" s="258"/>
      <c r="M35" s="255">
        <f>+SUMPRODUCT(DEMAND!D35:E35,DEMAND!$D$2:$E$2)</f>
        <v>6.2</v>
      </c>
      <c r="N35" s="256">
        <f>+SUMPRODUCT(DEMAND!F35:G35,DEMAND!$F$2:$G$2)</f>
        <v>7.7</v>
      </c>
      <c r="O35" s="256">
        <f>+SUMPRODUCT(DEMAND!H35:I35,DEMAND!$H$2:$I$2)</f>
        <v>6.25</v>
      </c>
      <c r="P35" s="256">
        <f>+SUMPRODUCT(DEMAND!J35:K35,DEMAND!$J$2:$K$2)</f>
        <v>11.600000000000001</v>
      </c>
      <c r="Q35" s="256">
        <f>+SUMPRODUCT(DEMAND!L35:M35,DEMAND!$L$2:$M$2)</f>
        <v>0</v>
      </c>
      <c r="R35" s="257">
        <f t="shared" si="1"/>
        <v>31.75</v>
      </c>
      <c r="S35" s="257">
        <f>+SUMPRODUCT(DEMAND!Q35:AI35,DEMAND!$Q$2:$AI$2)</f>
        <v>66.199999999999989</v>
      </c>
      <c r="T35" s="257">
        <f t="shared" si="2"/>
        <v>97.949999999999989</v>
      </c>
      <c r="W35" s="269">
        <f t="shared" si="3"/>
        <v>-38.149999999999984</v>
      </c>
      <c r="Y35" s="269">
        <f t="shared" si="4"/>
        <v>45.900000000000006</v>
      </c>
      <c r="Z35" s="269">
        <f t="shared" si="5"/>
        <v>11.100000000000001</v>
      </c>
    </row>
    <row r="36" spans="1:26" customFormat="1" x14ac:dyDescent="0.25">
      <c r="A36">
        <f t="shared" si="6"/>
        <v>2004</v>
      </c>
      <c r="B36" s="294"/>
      <c r="C36" s="23">
        <v>38170</v>
      </c>
      <c r="D36" s="255">
        <f>+SUMPRODUCT(SUPPLY!L36:O36,SUPPLY!L$2:O$2)</f>
        <v>12.299999999999999</v>
      </c>
      <c r="E36" s="256">
        <f>+SUMPRODUCT(SUPPLY!D36:J36,SUPPLY!D$2:J$2)</f>
        <v>12.7</v>
      </c>
      <c r="F36" s="256">
        <f>+SUMPRODUCT(SUPPLY!Q36:U36,SUPPLY!$Q$2:$U$2)</f>
        <v>34.800000000000004</v>
      </c>
      <c r="G36" s="256">
        <f>+SUPPLY!X36*SUPPLY!$X$2</f>
        <v>0</v>
      </c>
      <c r="H36" s="256">
        <f>SUMPRODUCT(SUPPLY!Y36:AB36,SUPPLY!$Y$2:$AB$2)</f>
        <v>0</v>
      </c>
      <c r="I36" s="256">
        <f>SUMPRODUCT(SUPPLY!AC36:AD36,SUPPLY!$AC$2:$AD$2)</f>
        <v>0</v>
      </c>
      <c r="J36" s="256">
        <f>SUPPLY!W36*SUPPLY!$W$2</f>
        <v>0</v>
      </c>
      <c r="K36" s="257">
        <f t="shared" si="0"/>
        <v>59.800000000000004</v>
      </c>
      <c r="L36" s="258"/>
      <c r="M36" s="255">
        <f>+SUMPRODUCT(DEMAND!D36:E36,DEMAND!$D$2:$E$2)</f>
        <v>6.2</v>
      </c>
      <c r="N36" s="256">
        <f>+SUMPRODUCT(DEMAND!F36:G36,DEMAND!$F$2:$G$2)</f>
        <v>7.7</v>
      </c>
      <c r="O36" s="256">
        <f>+SUMPRODUCT(DEMAND!H36:I36,DEMAND!$H$2:$I$2)</f>
        <v>6.25</v>
      </c>
      <c r="P36" s="256">
        <f>+SUMPRODUCT(DEMAND!J36:K36,DEMAND!$J$2:$K$2)</f>
        <v>11.600000000000001</v>
      </c>
      <c r="Q36" s="256">
        <f>+SUMPRODUCT(DEMAND!L36:M36,DEMAND!$L$2:$M$2)</f>
        <v>0</v>
      </c>
      <c r="R36" s="257">
        <f t="shared" si="1"/>
        <v>31.75</v>
      </c>
      <c r="S36" s="257">
        <f>+SUMPRODUCT(DEMAND!Q36:AI36,DEMAND!$Q$2:$AI$2)</f>
        <v>66.199999999999989</v>
      </c>
      <c r="T36" s="257">
        <f t="shared" si="2"/>
        <v>97.949999999999989</v>
      </c>
      <c r="W36" s="269">
        <f t="shared" si="3"/>
        <v>-38.149999999999984</v>
      </c>
      <c r="Y36" s="269">
        <f t="shared" si="4"/>
        <v>45.900000000000006</v>
      </c>
      <c r="Z36" s="269">
        <f t="shared" si="5"/>
        <v>11.100000000000001</v>
      </c>
    </row>
    <row r="37" spans="1:26" customFormat="1" x14ac:dyDescent="0.25">
      <c r="A37">
        <f t="shared" si="6"/>
        <v>2004</v>
      </c>
      <c r="B37" s="294"/>
      <c r="C37" s="23">
        <v>38201</v>
      </c>
      <c r="D37" s="255">
        <f>+SUMPRODUCT(SUPPLY!L37:O37,SUPPLY!L$2:O$2)</f>
        <v>12.299999999999999</v>
      </c>
      <c r="E37" s="256">
        <f>+SUMPRODUCT(SUPPLY!D37:J37,SUPPLY!D$2:J$2)</f>
        <v>12.7</v>
      </c>
      <c r="F37" s="256">
        <f>+SUMPRODUCT(SUPPLY!Q37:U37,SUPPLY!$Q$2:$U$2)</f>
        <v>34.800000000000004</v>
      </c>
      <c r="G37" s="256">
        <f>+SUPPLY!X37*SUPPLY!$X$2</f>
        <v>0</v>
      </c>
      <c r="H37" s="256">
        <f>SUMPRODUCT(SUPPLY!Y37:AB37,SUPPLY!$Y$2:$AB$2)</f>
        <v>0</v>
      </c>
      <c r="I37" s="256">
        <f>SUMPRODUCT(SUPPLY!AC37:AD37,SUPPLY!$AC$2:$AD$2)</f>
        <v>0</v>
      </c>
      <c r="J37" s="256">
        <f>SUPPLY!W37*SUPPLY!$W$2</f>
        <v>0</v>
      </c>
      <c r="K37" s="257">
        <f t="shared" si="0"/>
        <v>59.800000000000004</v>
      </c>
      <c r="L37" s="258"/>
      <c r="M37" s="255">
        <f>+SUMPRODUCT(DEMAND!D37:E37,DEMAND!$D$2:$E$2)</f>
        <v>6.2</v>
      </c>
      <c r="N37" s="256">
        <f>+SUMPRODUCT(DEMAND!F37:G37,DEMAND!$F$2:$G$2)</f>
        <v>7.7</v>
      </c>
      <c r="O37" s="256">
        <f>+SUMPRODUCT(DEMAND!H37:I37,DEMAND!$H$2:$I$2)</f>
        <v>6.25</v>
      </c>
      <c r="P37" s="256">
        <f>+SUMPRODUCT(DEMAND!J37:K37,DEMAND!$J$2:$K$2)</f>
        <v>11.600000000000001</v>
      </c>
      <c r="Q37" s="256">
        <f>+SUMPRODUCT(DEMAND!L37:M37,DEMAND!$L$2:$M$2)</f>
        <v>0</v>
      </c>
      <c r="R37" s="257">
        <f t="shared" si="1"/>
        <v>31.75</v>
      </c>
      <c r="S37" s="257">
        <f>+SUMPRODUCT(DEMAND!Q37:AI37,DEMAND!$Q$2:$AI$2)</f>
        <v>66.199999999999989</v>
      </c>
      <c r="T37" s="257">
        <f t="shared" si="2"/>
        <v>97.949999999999989</v>
      </c>
      <c r="W37" s="269">
        <f t="shared" si="3"/>
        <v>-38.149999999999984</v>
      </c>
      <c r="Y37" s="269">
        <f t="shared" si="4"/>
        <v>45.900000000000006</v>
      </c>
      <c r="Z37" s="269">
        <f t="shared" si="5"/>
        <v>11.100000000000001</v>
      </c>
    </row>
    <row r="38" spans="1:26" customFormat="1" x14ac:dyDescent="0.25">
      <c r="A38">
        <f t="shared" si="6"/>
        <v>2004</v>
      </c>
      <c r="B38" s="294"/>
      <c r="C38" s="23">
        <v>38232</v>
      </c>
      <c r="D38" s="255">
        <f>+SUMPRODUCT(SUPPLY!L38:O38,SUPPLY!L$2:O$2)</f>
        <v>12.299999999999999</v>
      </c>
      <c r="E38" s="256">
        <f>+SUMPRODUCT(SUPPLY!D38:J38,SUPPLY!D$2:J$2)</f>
        <v>12.7</v>
      </c>
      <c r="F38" s="256">
        <f>+SUMPRODUCT(SUPPLY!Q38:U38,SUPPLY!$Q$2:$U$2)</f>
        <v>34.800000000000004</v>
      </c>
      <c r="G38" s="256">
        <f>+SUPPLY!X38*SUPPLY!$X$2</f>
        <v>0</v>
      </c>
      <c r="H38" s="256">
        <f>SUMPRODUCT(SUPPLY!Y38:AB38,SUPPLY!$Y$2:$AB$2)</f>
        <v>0</v>
      </c>
      <c r="I38" s="256">
        <f>SUMPRODUCT(SUPPLY!AC38:AD38,SUPPLY!$AC$2:$AD$2)</f>
        <v>0</v>
      </c>
      <c r="J38" s="256">
        <f>SUPPLY!W38*SUPPLY!$W$2</f>
        <v>0</v>
      </c>
      <c r="K38" s="257">
        <f t="shared" si="0"/>
        <v>59.800000000000004</v>
      </c>
      <c r="L38" s="258"/>
      <c r="M38" s="255">
        <f>+SUMPRODUCT(DEMAND!D38:E38,DEMAND!$D$2:$E$2)</f>
        <v>6.2</v>
      </c>
      <c r="N38" s="256">
        <f>+SUMPRODUCT(DEMAND!F38:G38,DEMAND!$F$2:$G$2)</f>
        <v>7.7</v>
      </c>
      <c r="O38" s="256">
        <f>+SUMPRODUCT(DEMAND!H38:I38,DEMAND!$H$2:$I$2)</f>
        <v>6.25</v>
      </c>
      <c r="P38" s="256">
        <f>+SUMPRODUCT(DEMAND!J38:K38,DEMAND!$J$2:$K$2)</f>
        <v>11.600000000000001</v>
      </c>
      <c r="Q38" s="256">
        <f>+SUMPRODUCT(DEMAND!L38:M38,DEMAND!$L$2:$M$2)</f>
        <v>0</v>
      </c>
      <c r="R38" s="257">
        <f t="shared" si="1"/>
        <v>31.75</v>
      </c>
      <c r="S38" s="257">
        <f>+SUMPRODUCT(DEMAND!Q38:AI38,DEMAND!$Q$2:$AI$2)</f>
        <v>66.199999999999989</v>
      </c>
      <c r="T38" s="257">
        <f t="shared" si="2"/>
        <v>97.949999999999989</v>
      </c>
      <c r="W38" s="269">
        <f t="shared" si="3"/>
        <v>-38.149999999999984</v>
      </c>
      <c r="Y38" s="269">
        <f t="shared" si="4"/>
        <v>45.900000000000006</v>
      </c>
      <c r="Z38" s="269">
        <f t="shared" si="5"/>
        <v>11.100000000000001</v>
      </c>
    </row>
    <row r="39" spans="1:26" customFormat="1" x14ac:dyDescent="0.25">
      <c r="A39">
        <f t="shared" si="6"/>
        <v>2004</v>
      </c>
      <c r="B39" s="294"/>
      <c r="C39" s="23">
        <v>38262</v>
      </c>
      <c r="D39" s="255">
        <f>+SUMPRODUCT(SUPPLY!L39:O39,SUPPLY!L$2:O$2)</f>
        <v>12.299999999999999</v>
      </c>
      <c r="E39" s="256">
        <f>+SUMPRODUCT(SUPPLY!D39:J39,SUPPLY!D$2:J$2)</f>
        <v>12.7</v>
      </c>
      <c r="F39" s="256">
        <f>+SUMPRODUCT(SUPPLY!Q39:U39,SUPPLY!$Q$2:$U$2)</f>
        <v>34.800000000000004</v>
      </c>
      <c r="G39" s="256">
        <f>+SUPPLY!X39*SUPPLY!$X$2</f>
        <v>0</v>
      </c>
      <c r="H39" s="256">
        <f>SUMPRODUCT(SUPPLY!Y39:AB39,SUPPLY!$Y$2:$AB$2)</f>
        <v>0</v>
      </c>
      <c r="I39" s="256">
        <f>SUMPRODUCT(SUPPLY!AC39:AD39,SUPPLY!$AC$2:$AD$2)</f>
        <v>0</v>
      </c>
      <c r="J39" s="256">
        <f>SUPPLY!W39*SUPPLY!$W$2</f>
        <v>0</v>
      </c>
      <c r="K39" s="257">
        <f t="shared" si="0"/>
        <v>59.800000000000004</v>
      </c>
      <c r="L39" s="258"/>
      <c r="M39" s="255">
        <f>+SUMPRODUCT(DEMAND!D39:E39,DEMAND!$D$2:$E$2)</f>
        <v>6.2</v>
      </c>
      <c r="N39" s="256">
        <f>+SUMPRODUCT(DEMAND!F39:G39,DEMAND!$F$2:$G$2)</f>
        <v>7.7</v>
      </c>
      <c r="O39" s="256">
        <f>+SUMPRODUCT(DEMAND!H39:I39,DEMAND!$H$2:$I$2)</f>
        <v>6.25</v>
      </c>
      <c r="P39" s="256">
        <f>+SUMPRODUCT(DEMAND!J39:K39,DEMAND!$J$2:$K$2)</f>
        <v>11.600000000000001</v>
      </c>
      <c r="Q39" s="256">
        <f>+SUMPRODUCT(DEMAND!L39:M39,DEMAND!$L$2:$M$2)</f>
        <v>0</v>
      </c>
      <c r="R39" s="257">
        <f t="shared" si="1"/>
        <v>31.75</v>
      </c>
      <c r="S39" s="257">
        <f>+SUMPRODUCT(DEMAND!Q39:AI39,DEMAND!$Q$2:$AI$2)</f>
        <v>66.199999999999989</v>
      </c>
      <c r="T39" s="257">
        <f t="shared" si="2"/>
        <v>97.949999999999989</v>
      </c>
      <c r="W39" s="269">
        <f t="shared" si="3"/>
        <v>-38.149999999999984</v>
      </c>
      <c r="Y39" s="269">
        <f t="shared" si="4"/>
        <v>45.900000000000006</v>
      </c>
      <c r="Z39" s="269">
        <f t="shared" si="5"/>
        <v>11.100000000000001</v>
      </c>
    </row>
    <row r="40" spans="1:26" customFormat="1" x14ac:dyDescent="0.25">
      <c r="A40">
        <f t="shared" si="6"/>
        <v>2004</v>
      </c>
      <c r="B40" s="294"/>
      <c r="C40" s="23">
        <v>38293</v>
      </c>
      <c r="D40" s="255">
        <f>+SUMPRODUCT(SUPPLY!L40:O40,SUPPLY!L$2:O$2)</f>
        <v>12.299999999999999</v>
      </c>
      <c r="E40" s="256">
        <f>+SUMPRODUCT(SUPPLY!D40:J40,SUPPLY!D$2:J$2)</f>
        <v>12.7</v>
      </c>
      <c r="F40" s="256">
        <f>+SUMPRODUCT(SUPPLY!Q40:U40,SUPPLY!$Q$2:$U$2)</f>
        <v>34.800000000000004</v>
      </c>
      <c r="G40" s="256">
        <f>+SUPPLY!X40*SUPPLY!$X$2</f>
        <v>0</v>
      </c>
      <c r="H40" s="256">
        <f>SUMPRODUCT(SUPPLY!Y40:AB40,SUPPLY!$Y$2:$AB$2)</f>
        <v>0</v>
      </c>
      <c r="I40" s="256">
        <f>SUMPRODUCT(SUPPLY!AC40:AD40,SUPPLY!$AC$2:$AD$2)</f>
        <v>0</v>
      </c>
      <c r="J40" s="256">
        <f>SUPPLY!W40*SUPPLY!$W$2</f>
        <v>0</v>
      </c>
      <c r="K40" s="257">
        <f t="shared" si="0"/>
        <v>59.800000000000004</v>
      </c>
      <c r="L40" s="258"/>
      <c r="M40" s="255">
        <f>+SUMPRODUCT(DEMAND!D40:E40,DEMAND!$D$2:$E$2)</f>
        <v>6.2</v>
      </c>
      <c r="N40" s="256">
        <f>+SUMPRODUCT(DEMAND!F40:G40,DEMAND!$F$2:$G$2)</f>
        <v>7.7</v>
      </c>
      <c r="O40" s="256">
        <f>+SUMPRODUCT(DEMAND!H40:I40,DEMAND!$H$2:$I$2)</f>
        <v>6.25</v>
      </c>
      <c r="P40" s="256">
        <f>+SUMPRODUCT(DEMAND!J40:K40,DEMAND!$J$2:$K$2)</f>
        <v>11.600000000000001</v>
      </c>
      <c r="Q40" s="256">
        <f>+SUMPRODUCT(DEMAND!L40:M40,DEMAND!$L$2:$M$2)</f>
        <v>0</v>
      </c>
      <c r="R40" s="257">
        <f t="shared" si="1"/>
        <v>31.75</v>
      </c>
      <c r="S40" s="257">
        <f>+SUMPRODUCT(DEMAND!Q40:AI40,DEMAND!$Q$2:$AI$2)</f>
        <v>66.199999999999989</v>
      </c>
      <c r="T40" s="257">
        <f t="shared" si="2"/>
        <v>97.949999999999989</v>
      </c>
      <c r="W40" s="269">
        <f t="shared" si="3"/>
        <v>-38.149999999999984</v>
      </c>
      <c r="Y40" s="269">
        <f t="shared" si="4"/>
        <v>45.900000000000006</v>
      </c>
      <c r="Z40" s="269">
        <f t="shared" si="5"/>
        <v>11.100000000000001</v>
      </c>
    </row>
    <row r="41" spans="1:26" customFormat="1" x14ac:dyDescent="0.25">
      <c r="A41">
        <f t="shared" si="6"/>
        <v>2004</v>
      </c>
      <c r="B41" s="294"/>
      <c r="C41" s="23">
        <v>38323</v>
      </c>
      <c r="D41" s="255">
        <f>+SUMPRODUCT(SUPPLY!L41:O41,SUPPLY!L$2:O$2)</f>
        <v>12.299999999999999</v>
      </c>
      <c r="E41" s="256">
        <f>+SUMPRODUCT(SUPPLY!D41:J41,SUPPLY!D$2:J$2)</f>
        <v>12.7</v>
      </c>
      <c r="F41" s="256">
        <f>+SUMPRODUCT(SUPPLY!Q41:U41,SUPPLY!$Q$2:$U$2)</f>
        <v>34.800000000000004</v>
      </c>
      <c r="G41" s="256">
        <f>+SUPPLY!X41*SUPPLY!$X$2</f>
        <v>0</v>
      </c>
      <c r="H41" s="256">
        <f>SUMPRODUCT(SUPPLY!Y41:AB41,SUPPLY!$Y$2:$AB$2)</f>
        <v>0</v>
      </c>
      <c r="I41" s="256">
        <f>SUMPRODUCT(SUPPLY!AC41:AD41,SUPPLY!$AC$2:$AD$2)</f>
        <v>0</v>
      </c>
      <c r="J41" s="256">
        <f>SUPPLY!W41*SUPPLY!$W$2</f>
        <v>0</v>
      </c>
      <c r="K41" s="257">
        <f t="shared" si="0"/>
        <v>59.800000000000004</v>
      </c>
      <c r="L41" s="258"/>
      <c r="M41" s="255">
        <f>+SUMPRODUCT(DEMAND!D41:E41,DEMAND!$D$2:$E$2)</f>
        <v>6.2</v>
      </c>
      <c r="N41" s="256">
        <f>+SUMPRODUCT(DEMAND!F41:G41,DEMAND!$F$2:$G$2)</f>
        <v>7.7</v>
      </c>
      <c r="O41" s="256">
        <f>+SUMPRODUCT(DEMAND!H41:I41,DEMAND!$H$2:$I$2)</f>
        <v>6.25</v>
      </c>
      <c r="P41" s="256">
        <f>+SUMPRODUCT(DEMAND!J41:K41,DEMAND!$J$2:$K$2)</f>
        <v>11.600000000000001</v>
      </c>
      <c r="Q41" s="256">
        <f>+SUMPRODUCT(DEMAND!L41:M41,DEMAND!$L$2:$M$2)</f>
        <v>0</v>
      </c>
      <c r="R41" s="257">
        <f t="shared" si="1"/>
        <v>31.75</v>
      </c>
      <c r="S41" s="257">
        <f>+SUMPRODUCT(DEMAND!Q41:AI41,DEMAND!$Q$2:$AI$2)</f>
        <v>66.199999999999989</v>
      </c>
      <c r="T41" s="257">
        <f t="shared" si="2"/>
        <v>97.949999999999989</v>
      </c>
      <c r="W41" s="269">
        <f t="shared" si="3"/>
        <v>-38.149999999999984</v>
      </c>
      <c r="Y41" s="269">
        <f t="shared" si="4"/>
        <v>45.900000000000006</v>
      </c>
      <c r="Z41" s="269">
        <f t="shared" si="5"/>
        <v>11.100000000000001</v>
      </c>
    </row>
    <row r="42" spans="1:26" customFormat="1" x14ac:dyDescent="0.25">
      <c r="A42">
        <f t="shared" si="6"/>
        <v>2005</v>
      </c>
      <c r="B42" s="294"/>
      <c r="C42" s="23">
        <v>38354</v>
      </c>
      <c r="D42" s="255">
        <f>+SUMPRODUCT(SUPPLY!L42:O42,SUPPLY!L$2:O$2)</f>
        <v>15.579999999999998</v>
      </c>
      <c r="E42" s="256">
        <f>+SUMPRODUCT(SUPPLY!D42:J42,SUPPLY!D$2:J$2)</f>
        <v>12.7</v>
      </c>
      <c r="F42" s="256">
        <f>+SUMPRODUCT(SUPPLY!Q42:U42,SUPPLY!$Q$2:$U$2)</f>
        <v>34.800000000000004</v>
      </c>
      <c r="G42" s="256">
        <f>+SUPPLY!X42*SUPPLY!$X$2</f>
        <v>0</v>
      </c>
      <c r="H42" s="256">
        <f>SUMPRODUCT(SUPPLY!Y42:AB42,SUPPLY!$Y$2:$AB$2)</f>
        <v>0</v>
      </c>
      <c r="I42" s="256">
        <f>SUMPRODUCT(SUPPLY!AC42:AD42,SUPPLY!$AC$2:$AD$2)</f>
        <v>0</v>
      </c>
      <c r="J42" s="256">
        <f>SUPPLY!W42*SUPPLY!$W$2</f>
        <v>4.125</v>
      </c>
      <c r="K42" s="257">
        <f t="shared" si="0"/>
        <v>67.204999999999998</v>
      </c>
      <c r="L42" s="258"/>
      <c r="M42" s="255">
        <f>+SUMPRODUCT(DEMAND!D42:E42,DEMAND!$D$2:$E$2)</f>
        <v>6.2</v>
      </c>
      <c r="N42" s="256">
        <f>+SUMPRODUCT(DEMAND!F42:G42,DEMAND!$F$2:$G$2)</f>
        <v>10.050000000000001</v>
      </c>
      <c r="O42" s="256">
        <f>+SUMPRODUCT(DEMAND!H42:I42,DEMAND!$H$2:$I$2)</f>
        <v>6.25</v>
      </c>
      <c r="P42" s="256">
        <f>+SUMPRODUCT(DEMAND!J42:K42,DEMAND!$J$2:$K$2)</f>
        <v>11.600000000000001</v>
      </c>
      <c r="Q42" s="256">
        <f>+SUMPRODUCT(DEMAND!L42:M42,DEMAND!$L$2:$M$2)</f>
        <v>0</v>
      </c>
      <c r="R42" s="257">
        <f t="shared" si="1"/>
        <v>34.1</v>
      </c>
      <c r="S42" s="257">
        <f>+SUMPRODUCT(DEMAND!Q42:AI42,DEMAND!$Q$2:$AI$2)</f>
        <v>66.199999999999989</v>
      </c>
      <c r="T42" s="257">
        <f t="shared" si="2"/>
        <v>100.29999999999998</v>
      </c>
      <c r="W42" s="269">
        <f t="shared" si="3"/>
        <v>-33.094999999999985</v>
      </c>
      <c r="Y42" s="269">
        <f t="shared" si="4"/>
        <v>50.954999999999998</v>
      </c>
      <c r="Z42" s="269">
        <f t="shared" si="5"/>
        <v>16.154999999999994</v>
      </c>
    </row>
    <row r="43" spans="1:26" customFormat="1" x14ac:dyDescent="0.25">
      <c r="A43">
        <f t="shared" si="6"/>
        <v>2005</v>
      </c>
      <c r="B43" s="294"/>
      <c r="C43" s="23">
        <v>38385</v>
      </c>
      <c r="D43" s="255">
        <f>+SUMPRODUCT(SUPPLY!L43:O43,SUPPLY!L$2:O$2)</f>
        <v>15.579999999999998</v>
      </c>
      <c r="E43" s="256">
        <f>+SUMPRODUCT(SUPPLY!D43:J43,SUPPLY!D$2:J$2)</f>
        <v>12.7</v>
      </c>
      <c r="F43" s="256">
        <f>+SUMPRODUCT(SUPPLY!Q43:U43,SUPPLY!$Q$2:$U$2)</f>
        <v>34.800000000000004</v>
      </c>
      <c r="G43" s="256">
        <f>+SUPPLY!X43*SUPPLY!$X$2</f>
        <v>0</v>
      </c>
      <c r="H43" s="256">
        <f>SUMPRODUCT(SUPPLY!Y43:AB43,SUPPLY!$Y$2:$AB$2)</f>
        <v>0</v>
      </c>
      <c r="I43" s="256">
        <f>SUMPRODUCT(SUPPLY!AC43:AD43,SUPPLY!$AC$2:$AD$2)</f>
        <v>0</v>
      </c>
      <c r="J43" s="256">
        <f>SUPPLY!W43*SUPPLY!$W$2</f>
        <v>4.125</v>
      </c>
      <c r="K43" s="257">
        <f t="shared" si="0"/>
        <v>67.204999999999998</v>
      </c>
      <c r="L43" s="258"/>
      <c r="M43" s="255">
        <f>+SUMPRODUCT(DEMAND!D43:E43,DEMAND!$D$2:$E$2)</f>
        <v>6.2</v>
      </c>
      <c r="N43" s="256">
        <f>+SUMPRODUCT(DEMAND!F43:G43,DEMAND!$F$2:$G$2)</f>
        <v>10.050000000000001</v>
      </c>
      <c r="O43" s="256">
        <f>+SUMPRODUCT(DEMAND!H43:I43,DEMAND!$H$2:$I$2)</f>
        <v>6.25</v>
      </c>
      <c r="P43" s="256">
        <f>+SUMPRODUCT(DEMAND!J43:K43,DEMAND!$J$2:$K$2)</f>
        <v>11.600000000000001</v>
      </c>
      <c r="Q43" s="256">
        <f>+SUMPRODUCT(DEMAND!L43:M43,DEMAND!$L$2:$M$2)</f>
        <v>0</v>
      </c>
      <c r="R43" s="257">
        <f t="shared" si="1"/>
        <v>34.1</v>
      </c>
      <c r="S43" s="257">
        <f>+SUMPRODUCT(DEMAND!Q43:AI43,DEMAND!$Q$2:$AI$2)</f>
        <v>66.199999999999989</v>
      </c>
      <c r="T43" s="257">
        <f t="shared" si="2"/>
        <v>100.29999999999998</v>
      </c>
      <c r="W43" s="269">
        <f t="shared" si="3"/>
        <v>-33.094999999999985</v>
      </c>
      <c r="Y43" s="269">
        <f t="shared" si="4"/>
        <v>50.954999999999998</v>
      </c>
      <c r="Z43" s="269">
        <f t="shared" si="5"/>
        <v>16.154999999999994</v>
      </c>
    </row>
    <row r="44" spans="1:26" customFormat="1" x14ac:dyDescent="0.25">
      <c r="A44">
        <f t="shared" si="6"/>
        <v>2005</v>
      </c>
      <c r="B44" s="294"/>
      <c r="C44" s="23">
        <v>38413</v>
      </c>
      <c r="D44" s="255">
        <f>+SUMPRODUCT(SUPPLY!L44:O44,SUPPLY!L$2:O$2)</f>
        <v>15.579999999999998</v>
      </c>
      <c r="E44" s="256">
        <f>+SUMPRODUCT(SUPPLY!D44:J44,SUPPLY!D$2:J$2)</f>
        <v>12.7</v>
      </c>
      <c r="F44" s="256">
        <f>+SUMPRODUCT(SUPPLY!Q44:U44,SUPPLY!$Q$2:$U$2)</f>
        <v>34.800000000000004</v>
      </c>
      <c r="G44" s="256">
        <f>+SUPPLY!X44*SUPPLY!$X$2</f>
        <v>0</v>
      </c>
      <c r="H44" s="256">
        <f>SUMPRODUCT(SUPPLY!Y44:AB44,SUPPLY!$Y$2:$AB$2)</f>
        <v>0</v>
      </c>
      <c r="I44" s="256">
        <f>SUMPRODUCT(SUPPLY!AC44:AD44,SUPPLY!$AC$2:$AD$2)</f>
        <v>0</v>
      </c>
      <c r="J44" s="256">
        <f>SUPPLY!W44*SUPPLY!$W$2</f>
        <v>4.125</v>
      </c>
      <c r="K44" s="257">
        <f t="shared" si="0"/>
        <v>67.204999999999998</v>
      </c>
      <c r="L44" s="258"/>
      <c r="M44" s="255">
        <f>+SUMPRODUCT(DEMAND!D44:E44,DEMAND!$D$2:$E$2)</f>
        <v>6.2</v>
      </c>
      <c r="N44" s="256">
        <f>+SUMPRODUCT(DEMAND!F44:G44,DEMAND!$F$2:$G$2)</f>
        <v>10.050000000000001</v>
      </c>
      <c r="O44" s="256">
        <f>+SUMPRODUCT(DEMAND!H44:I44,DEMAND!$H$2:$I$2)</f>
        <v>6.25</v>
      </c>
      <c r="P44" s="256">
        <f>+SUMPRODUCT(DEMAND!J44:K44,DEMAND!$J$2:$K$2)</f>
        <v>11.600000000000001</v>
      </c>
      <c r="Q44" s="256">
        <f>+SUMPRODUCT(DEMAND!L44:M44,DEMAND!$L$2:$M$2)</f>
        <v>0</v>
      </c>
      <c r="R44" s="257">
        <f t="shared" si="1"/>
        <v>34.1</v>
      </c>
      <c r="S44" s="257">
        <f>+SUMPRODUCT(DEMAND!Q44:AI44,DEMAND!$Q$2:$AI$2)</f>
        <v>66.199999999999989</v>
      </c>
      <c r="T44" s="257">
        <f t="shared" si="2"/>
        <v>100.29999999999998</v>
      </c>
      <c r="W44" s="269">
        <f t="shared" si="3"/>
        <v>-33.094999999999985</v>
      </c>
      <c r="Y44" s="269">
        <f t="shared" si="4"/>
        <v>50.954999999999998</v>
      </c>
      <c r="Z44" s="269">
        <f t="shared" si="5"/>
        <v>16.154999999999994</v>
      </c>
    </row>
    <row r="45" spans="1:26" customFormat="1" x14ac:dyDescent="0.25">
      <c r="A45">
        <f t="shared" si="6"/>
        <v>2005</v>
      </c>
      <c r="B45" s="294"/>
      <c r="C45" s="23">
        <v>38444</v>
      </c>
      <c r="D45" s="255">
        <f>+SUMPRODUCT(SUPPLY!L45:O45,SUPPLY!L$2:O$2)</f>
        <v>15.579999999999998</v>
      </c>
      <c r="E45" s="256">
        <f>+SUMPRODUCT(SUPPLY!D45:J45,SUPPLY!D$2:J$2)</f>
        <v>17.829999999999998</v>
      </c>
      <c r="F45" s="256">
        <f>+SUMPRODUCT(SUPPLY!Q45:U45,SUPPLY!$Q$2:$U$2)</f>
        <v>34.800000000000004</v>
      </c>
      <c r="G45" s="256">
        <f>+SUPPLY!X45*SUPPLY!$X$2</f>
        <v>0</v>
      </c>
      <c r="H45" s="256">
        <f>SUMPRODUCT(SUPPLY!Y45:AB45,SUPPLY!$Y$2:$AB$2)</f>
        <v>0</v>
      </c>
      <c r="I45" s="256">
        <f>SUMPRODUCT(SUPPLY!AC45:AD45,SUPPLY!$AC$2:$AD$2)</f>
        <v>0</v>
      </c>
      <c r="J45" s="256">
        <f>SUPPLY!W45*SUPPLY!$W$2</f>
        <v>4.125</v>
      </c>
      <c r="K45" s="257">
        <f t="shared" si="0"/>
        <v>72.335000000000008</v>
      </c>
      <c r="L45" s="258"/>
      <c r="M45" s="255">
        <f>+SUMPRODUCT(DEMAND!D45:E45,DEMAND!$D$2:$E$2)</f>
        <v>6.2</v>
      </c>
      <c r="N45" s="256">
        <f>+SUMPRODUCT(DEMAND!F45:G45,DEMAND!$F$2:$G$2)</f>
        <v>10.050000000000001</v>
      </c>
      <c r="O45" s="256">
        <f>+SUMPRODUCT(DEMAND!H45:I45,DEMAND!$H$2:$I$2)</f>
        <v>6.25</v>
      </c>
      <c r="P45" s="256">
        <f>+SUMPRODUCT(DEMAND!J45:K45,DEMAND!$J$2:$K$2)</f>
        <v>11.600000000000001</v>
      </c>
      <c r="Q45" s="256">
        <f>+SUMPRODUCT(DEMAND!L45:M45,DEMAND!$L$2:$M$2)</f>
        <v>0</v>
      </c>
      <c r="R45" s="257">
        <f t="shared" si="1"/>
        <v>34.1</v>
      </c>
      <c r="S45" s="257">
        <f>+SUMPRODUCT(DEMAND!Q45:AI45,DEMAND!$Q$2:$AI$2)</f>
        <v>66.199999999999989</v>
      </c>
      <c r="T45" s="257">
        <f t="shared" si="2"/>
        <v>100.29999999999998</v>
      </c>
      <c r="W45" s="269">
        <f t="shared" si="3"/>
        <v>-27.964999999999975</v>
      </c>
      <c r="Y45" s="269">
        <f t="shared" si="4"/>
        <v>56.085000000000008</v>
      </c>
      <c r="Z45" s="269">
        <f t="shared" si="5"/>
        <v>21.285000000000004</v>
      </c>
    </row>
    <row r="46" spans="1:26" customFormat="1" x14ac:dyDescent="0.25">
      <c r="A46">
        <f t="shared" si="6"/>
        <v>2005</v>
      </c>
      <c r="B46" s="294"/>
      <c r="C46" s="23">
        <v>38474</v>
      </c>
      <c r="D46" s="255">
        <f>+SUMPRODUCT(SUPPLY!L46:O46,SUPPLY!L$2:O$2)</f>
        <v>15.579999999999998</v>
      </c>
      <c r="E46" s="256">
        <f>+SUMPRODUCT(SUPPLY!D46:J46,SUPPLY!D$2:J$2)</f>
        <v>17.829999999999998</v>
      </c>
      <c r="F46" s="256">
        <f>+SUMPRODUCT(SUPPLY!Q46:U46,SUPPLY!$Q$2:$U$2)</f>
        <v>34.800000000000004</v>
      </c>
      <c r="G46" s="256">
        <f>+SUPPLY!X46*SUPPLY!$X$2</f>
        <v>0</v>
      </c>
      <c r="H46" s="256">
        <f>SUMPRODUCT(SUPPLY!Y46:AB46,SUPPLY!$Y$2:$AB$2)</f>
        <v>0</v>
      </c>
      <c r="I46" s="256">
        <f>SUMPRODUCT(SUPPLY!AC46:AD46,SUPPLY!$AC$2:$AD$2)</f>
        <v>0</v>
      </c>
      <c r="J46" s="256">
        <f>SUPPLY!W46*SUPPLY!$W$2</f>
        <v>4.125</v>
      </c>
      <c r="K46" s="257">
        <f t="shared" si="0"/>
        <v>72.335000000000008</v>
      </c>
      <c r="L46" s="258"/>
      <c r="M46" s="255">
        <f>+SUMPRODUCT(DEMAND!D46:E46,DEMAND!$D$2:$E$2)</f>
        <v>6.2</v>
      </c>
      <c r="N46" s="256">
        <f>+SUMPRODUCT(DEMAND!F46:G46,DEMAND!$F$2:$G$2)</f>
        <v>10.050000000000001</v>
      </c>
      <c r="O46" s="256">
        <f>+SUMPRODUCT(DEMAND!H46:I46,DEMAND!$H$2:$I$2)</f>
        <v>6.25</v>
      </c>
      <c r="P46" s="256">
        <f>+SUMPRODUCT(DEMAND!J46:K46,DEMAND!$J$2:$K$2)</f>
        <v>11.600000000000001</v>
      </c>
      <c r="Q46" s="256">
        <f>+SUMPRODUCT(DEMAND!L46:M46,DEMAND!$L$2:$M$2)</f>
        <v>0</v>
      </c>
      <c r="R46" s="257">
        <f t="shared" si="1"/>
        <v>34.1</v>
      </c>
      <c r="S46" s="257">
        <f>+SUMPRODUCT(DEMAND!Q46:AI46,DEMAND!$Q$2:$AI$2)</f>
        <v>66.199999999999989</v>
      </c>
      <c r="T46" s="257">
        <f t="shared" si="2"/>
        <v>100.29999999999998</v>
      </c>
      <c r="W46" s="269">
        <f t="shared" si="3"/>
        <v>-27.964999999999975</v>
      </c>
      <c r="Y46" s="269">
        <f t="shared" si="4"/>
        <v>56.085000000000008</v>
      </c>
      <c r="Z46" s="269">
        <f t="shared" si="5"/>
        <v>21.285000000000004</v>
      </c>
    </row>
    <row r="47" spans="1:26" customFormat="1" x14ac:dyDescent="0.25">
      <c r="A47">
        <f t="shared" si="6"/>
        <v>2005</v>
      </c>
      <c r="B47" s="294"/>
      <c r="C47" s="23">
        <v>38505</v>
      </c>
      <c r="D47" s="255">
        <f>+SUMPRODUCT(SUPPLY!L47:O47,SUPPLY!L$2:O$2)</f>
        <v>15.579999999999998</v>
      </c>
      <c r="E47" s="256">
        <f>+SUMPRODUCT(SUPPLY!D47:J47,SUPPLY!D$2:J$2)</f>
        <v>17.829999999999998</v>
      </c>
      <c r="F47" s="256">
        <f>+SUMPRODUCT(SUPPLY!Q47:U47,SUPPLY!$Q$2:$U$2)</f>
        <v>34.800000000000004</v>
      </c>
      <c r="G47" s="256">
        <f>+SUPPLY!X47*SUPPLY!$X$2</f>
        <v>0</v>
      </c>
      <c r="H47" s="256">
        <f>SUMPRODUCT(SUPPLY!Y47:AB47,SUPPLY!$Y$2:$AB$2)</f>
        <v>0</v>
      </c>
      <c r="I47" s="256">
        <f>SUMPRODUCT(SUPPLY!AC47:AD47,SUPPLY!$AC$2:$AD$2)</f>
        <v>0</v>
      </c>
      <c r="J47" s="256">
        <f>SUPPLY!W47*SUPPLY!$W$2</f>
        <v>4.125</v>
      </c>
      <c r="K47" s="257">
        <f t="shared" si="0"/>
        <v>72.335000000000008</v>
      </c>
      <c r="L47" s="258"/>
      <c r="M47" s="255">
        <f>+SUMPRODUCT(DEMAND!D47:E47,DEMAND!$D$2:$E$2)</f>
        <v>6.2</v>
      </c>
      <c r="N47" s="256">
        <f>+SUMPRODUCT(DEMAND!F47:G47,DEMAND!$F$2:$G$2)</f>
        <v>10.050000000000001</v>
      </c>
      <c r="O47" s="256">
        <f>+SUMPRODUCT(DEMAND!H47:I47,DEMAND!$H$2:$I$2)</f>
        <v>6.25</v>
      </c>
      <c r="P47" s="256">
        <f>+SUMPRODUCT(DEMAND!J47:K47,DEMAND!$J$2:$K$2)</f>
        <v>11.600000000000001</v>
      </c>
      <c r="Q47" s="256">
        <f>+SUMPRODUCT(DEMAND!L47:M47,DEMAND!$L$2:$M$2)</f>
        <v>0</v>
      </c>
      <c r="R47" s="257">
        <f t="shared" si="1"/>
        <v>34.1</v>
      </c>
      <c r="S47" s="257">
        <f>+SUMPRODUCT(DEMAND!Q47:AI47,DEMAND!$Q$2:$AI$2)</f>
        <v>66.199999999999989</v>
      </c>
      <c r="T47" s="257">
        <f t="shared" si="2"/>
        <v>100.29999999999998</v>
      </c>
      <c r="W47" s="269">
        <f t="shared" si="3"/>
        <v>-27.964999999999975</v>
      </c>
      <c r="Y47" s="269">
        <f t="shared" si="4"/>
        <v>56.085000000000008</v>
      </c>
      <c r="Z47" s="269">
        <f t="shared" si="5"/>
        <v>21.285000000000004</v>
      </c>
    </row>
    <row r="48" spans="1:26" customFormat="1" x14ac:dyDescent="0.25">
      <c r="A48">
        <f t="shared" si="6"/>
        <v>2005</v>
      </c>
      <c r="B48" s="294"/>
      <c r="C48" s="23">
        <v>38535</v>
      </c>
      <c r="D48" s="255">
        <f>+SUMPRODUCT(SUPPLY!L48:O48,SUPPLY!L$2:O$2)</f>
        <v>15.579999999999998</v>
      </c>
      <c r="E48" s="256">
        <f>+SUMPRODUCT(SUPPLY!D48:J48,SUPPLY!D$2:J$2)</f>
        <v>17.829999999999998</v>
      </c>
      <c r="F48" s="256">
        <f>+SUMPRODUCT(SUPPLY!Q48:U48,SUPPLY!$Q$2:$U$2)</f>
        <v>34.800000000000004</v>
      </c>
      <c r="G48" s="256">
        <f>+SUPPLY!X48*SUPPLY!$X$2</f>
        <v>0</v>
      </c>
      <c r="H48" s="256">
        <f>SUMPRODUCT(SUPPLY!Y48:AB48,SUPPLY!$Y$2:$AB$2)</f>
        <v>0</v>
      </c>
      <c r="I48" s="256">
        <f>SUMPRODUCT(SUPPLY!AC48:AD48,SUPPLY!$AC$2:$AD$2)</f>
        <v>0</v>
      </c>
      <c r="J48" s="256">
        <f>SUPPLY!W48*SUPPLY!$W$2</f>
        <v>4.125</v>
      </c>
      <c r="K48" s="257">
        <f t="shared" si="0"/>
        <v>72.335000000000008</v>
      </c>
      <c r="L48" s="258"/>
      <c r="M48" s="255">
        <f>+SUMPRODUCT(DEMAND!D48:E48,DEMAND!$D$2:$E$2)</f>
        <v>6.2</v>
      </c>
      <c r="N48" s="256">
        <f>+SUMPRODUCT(DEMAND!F48:G48,DEMAND!$F$2:$G$2)</f>
        <v>10.050000000000001</v>
      </c>
      <c r="O48" s="256">
        <f>+SUMPRODUCT(DEMAND!H48:I48,DEMAND!$H$2:$I$2)</f>
        <v>6.25</v>
      </c>
      <c r="P48" s="256">
        <f>+SUMPRODUCT(DEMAND!J48:K48,DEMAND!$J$2:$K$2)</f>
        <v>11.600000000000001</v>
      </c>
      <c r="Q48" s="256">
        <f>+SUMPRODUCT(DEMAND!L48:M48,DEMAND!$L$2:$M$2)</f>
        <v>0</v>
      </c>
      <c r="R48" s="257">
        <f t="shared" si="1"/>
        <v>34.1</v>
      </c>
      <c r="S48" s="257">
        <f>+SUMPRODUCT(DEMAND!Q48:AI48,DEMAND!$Q$2:$AI$2)</f>
        <v>66.199999999999989</v>
      </c>
      <c r="T48" s="257">
        <f t="shared" si="2"/>
        <v>100.29999999999998</v>
      </c>
      <c r="W48" s="269">
        <f t="shared" si="3"/>
        <v>-27.964999999999975</v>
      </c>
      <c r="Y48" s="269">
        <f t="shared" si="4"/>
        <v>56.085000000000008</v>
      </c>
      <c r="Z48" s="269">
        <f t="shared" si="5"/>
        <v>21.285000000000004</v>
      </c>
    </row>
    <row r="49" spans="1:26" customFormat="1" x14ac:dyDescent="0.25">
      <c r="A49">
        <f t="shared" si="6"/>
        <v>2005</v>
      </c>
      <c r="B49" s="294"/>
      <c r="C49" s="23">
        <v>38566</v>
      </c>
      <c r="D49" s="255">
        <f>+SUMPRODUCT(SUPPLY!L49:O49,SUPPLY!L$2:O$2)</f>
        <v>15.579999999999998</v>
      </c>
      <c r="E49" s="256">
        <f>+SUMPRODUCT(SUPPLY!D49:J49,SUPPLY!D$2:J$2)</f>
        <v>17.829999999999998</v>
      </c>
      <c r="F49" s="256">
        <f>+SUMPRODUCT(SUPPLY!Q49:U49,SUPPLY!$Q$2:$U$2)</f>
        <v>34.800000000000004</v>
      </c>
      <c r="G49" s="256">
        <f>+SUPPLY!X49*SUPPLY!$X$2</f>
        <v>0</v>
      </c>
      <c r="H49" s="256">
        <f>SUMPRODUCT(SUPPLY!Y49:AB49,SUPPLY!$Y$2:$AB$2)</f>
        <v>0</v>
      </c>
      <c r="I49" s="256">
        <f>SUMPRODUCT(SUPPLY!AC49:AD49,SUPPLY!$AC$2:$AD$2)</f>
        <v>0</v>
      </c>
      <c r="J49" s="256">
        <f>SUPPLY!W49*SUPPLY!$W$2</f>
        <v>4.125</v>
      </c>
      <c r="K49" s="257">
        <f t="shared" si="0"/>
        <v>72.335000000000008</v>
      </c>
      <c r="L49" s="258"/>
      <c r="M49" s="255">
        <f>+SUMPRODUCT(DEMAND!D49:E49,DEMAND!$D$2:$E$2)</f>
        <v>6.2</v>
      </c>
      <c r="N49" s="256">
        <f>+SUMPRODUCT(DEMAND!F49:G49,DEMAND!$F$2:$G$2)</f>
        <v>10.050000000000001</v>
      </c>
      <c r="O49" s="256">
        <f>+SUMPRODUCT(DEMAND!H49:I49,DEMAND!$H$2:$I$2)</f>
        <v>6.25</v>
      </c>
      <c r="P49" s="256">
        <f>+SUMPRODUCT(DEMAND!J49:K49,DEMAND!$J$2:$K$2)</f>
        <v>11.600000000000001</v>
      </c>
      <c r="Q49" s="256">
        <f>+SUMPRODUCT(DEMAND!L49:M49,DEMAND!$L$2:$M$2)</f>
        <v>0</v>
      </c>
      <c r="R49" s="257">
        <f t="shared" si="1"/>
        <v>34.1</v>
      </c>
      <c r="S49" s="257">
        <f>+SUMPRODUCT(DEMAND!Q49:AI49,DEMAND!$Q$2:$AI$2)</f>
        <v>66.199999999999989</v>
      </c>
      <c r="T49" s="257">
        <f t="shared" si="2"/>
        <v>100.29999999999998</v>
      </c>
      <c r="W49" s="269">
        <f t="shared" si="3"/>
        <v>-27.964999999999975</v>
      </c>
      <c r="Y49" s="269">
        <f t="shared" si="4"/>
        <v>56.085000000000008</v>
      </c>
      <c r="Z49" s="269">
        <f t="shared" si="5"/>
        <v>21.285000000000004</v>
      </c>
    </row>
    <row r="50" spans="1:26" customFormat="1" x14ac:dyDescent="0.25">
      <c r="A50">
        <f t="shared" si="6"/>
        <v>2005</v>
      </c>
      <c r="B50" s="294"/>
      <c r="C50" s="23">
        <v>38597</v>
      </c>
      <c r="D50" s="255">
        <f>+SUMPRODUCT(SUPPLY!L50:O50,SUPPLY!L$2:O$2)</f>
        <v>15.579999999999998</v>
      </c>
      <c r="E50" s="256">
        <f>+SUMPRODUCT(SUPPLY!D50:J50,SUPPLY!D$2:J$2)</f>
        <v>17.829999999999998</v>
      </c>
      <c r="F50" s="256">
        <f>+SUMPRODUCT(SUPPLY!Q50:U50,SUPPLY!$Q$2:$U$2)</f>
        <v>34.800000000000004</v>
      </c>
      <c r="G50" s="256">
        <f>+SUPPLY!X50*SUPPLY!$X$2</f>
        <v>0</v>
      </c>
      <c r="H50" s="256">
        <f>SUMPRODUCT(SUPPLY!Y50:AB50,SUPPLY!$Y$2:$AB$2)</f>
        <v>0</v>
      </c>
      <c r="I50" s="256">
        <f>SUMPRODUCT(SUPPLY!AC50:AD50,SUPPLY!$AC$2:$AD$2)</f>
        <v>0</v>
      </c>
      <c r="J50" s="256">
        <f>SUPPLY!W50*SUPPLY!$W$2</f>
        <v>4.125</v>
      </c>
      <c r="K50" s="257">
        <f t="shared" si="0"/>
        <v>72.335000000000008</v>
      </c>
      <c r="L50" s="258"/>
      <c r="M50" s="255">
        <f>+SUMPRODUCT(DEMAND!D50:E50,DEMAND!$D$2:$E$2)</f>
        <v>6.2</v>
      </c>
      <c r="N50" s="256">
        <f>+SUMPRODUCT(DEMAND!F50:G50,DEMAND!$F$2:$G$2)</f>
        <v>10.050000000000001</v>
      </c>
      <c r="O50" s="256">
        <f>+SUMPRODUCT(DEMAND!H50:I50,DEMAND!$H$2:$I$2)</f>
        <v>6.25</v>
      </c>
      <c r="P50" s="256">
        <f>+SUMPRODUCT(DEMAND!J50:K50,DEMAND!$J$2:$K$2)</f>
        <v>11.600000000000001</v>
      </c>
      <c r="Q50" s="256">
        <f>+SUMPRODUCT(DEMAND!L50:M50,DEMAND!$L$2:$M$2)</f>
        <v>0</v>
      </c>
      <c r="R50" s="257">
        <f t="shared" si="1"/>
        <v>34.1</v>
      </c>
      <c r="S50" s="257">
        <f>+SUMPRODUCT(DEMAND!Q50:AI50,DEMAND!$Q$2:$AI$2)</f>
        <v>66.199999999999989</v>
      </c>
      <c r="T50" s="257">
        <f t="shared" si="2"/>
        <v>100.29999999999998</v>
      </c>
      <c r="W50" s="269">
        <f t="shared" si="3"/>
        <v>-27.964999999999975</v>
      </c>
      <c r="Y50" s="269">
        <f t="shared" si="4"/>
        <v>56.085000000000008</v>
      </c>
      <c r="Z50" s="269">
        <f t="shared" si="5"/>
        <v>21.285000000000004</v>
      </c>
    </row>
    <row r="51" spans="1:26" customFormat="1" x14ac:dyDescent="0.25">
      <c r="A51">
        <f t="shared" si="6"/>
        <v>2005</v>
      </c>
      <c r="B51" s="294"/>
      <c r="C51" s="23">
        <v>38627</v>
      </c>
      <c r="D51" s="255">
        <f>+SUMPRODUCT(SUPPLY!L51:O51,SUPPLY!L$2:O$2)</f>
        <v>15.579999999999998</v>
      </c>
      <c r="E51" s="256">
        <f>+SUMPRODUCT(SUPPLY!D51:J51,SUPPLY!D$2:J$2)</f>
        <v>22.959999999999997</v>
      </c>
      <c r="F51" s="256">
        <f>+SUMPRODUCT(SUPPLY!Q51:U51,SUPPLY!$Q$2:$U$2)</f>
        <v>34.800000000000004</v>
      </c>
      <c r="G51" s="256">
        <f>+SUPPLY!X51*SUPPLY!$X$2</f>
        <v>0</v>
      </c>
      <c r="H51" s="256">
        <f>SUMPRODUCT(SUPPLY!Y51:AB51,SUPPLY!$Y$2:$AB$2)</f>
        <v>0</v>
      </c>
      <c r="I51" s="256">
        <f>SUMPRODUCT(SUPPLY!AC51:AD51,SUPPLY!$AC$2:$AD$2)</f>
        <v>0</v>
      </c>
      <c r="J51" s="256">
        <f>SUPPLY!W51*SUPPLY!$W$2</f>
        <v>4.125</v>
      </c>
      <c r="K51" s="257">
        <f t="shared" si="0"/>
        <v>77.465000000000003</v>
      </c>
      <c r="L51" s="258"/>
      <c r="M51" s="255">
        <f>+SUMPRODUCT(DEMAND!D51:E51,DEMAND!$D$2:$E$2)</f>
        <v>6.2</v>
      </c>
      <c r="N51" s="256">
        <f>+SUMPRODUCT(DEMAND!F51:G51,DEMAND!$F$2:$G$2)</f>
        <v>10.050000000000001</v>
      </c>
      <c r="O51" s="256">
        <f>+SUMPRODUCT(DEMAND!H51:I51,DEMAND!$H$2:$I$2)</f>
        <v>6.25</v>
      </c>
      <c r="P51" s="256">
        <f>+SUMPRODUCT(DEMAND!J51:K51,DEMAND!$J$2:$K$2)</f>
        <v>11.600000000000001</v>
      </c>
      <c r="Q51" s="256">
        <f>+SUMPRODUCT(DEMAND!L51:M51,DEMAND!$L$2:$M$2)</f>
        <v>0</v>
      </c>
      <c r="R51" s="257">
        <f t="shared" si="1"/>
        <v>34.1</v>
      </c>
      <c r="S51" s="257">
        <f>+SUMPRODUCT(DEMAND!Q51:AI51,DEMAND!$Q$2:$AI$2)</f>
        <v>66.199999999999989</v>
      </c>
      <c r="T51" s="257">
        <f t="shared" si="2"/>
        <v>100.29999999999998</v>
      </c>
      <c r="W51" s="269">
        <f t="shared" si="3"/>
        <v>-22.83499999999998</v>
      </c>
      <c r="Y51" s="269">
        <f t="shared" si="4"/>
        <v>61.215000000000003</v>
      </c>
      <c r="Z51" s="269">
        <f t="shared" si="5"/>
        <v>26.414999999999999</v>
      </c>
    </row>
    <row r="52" spans="1:26" customFormat="1" x14ac:dyDescent="0.25">
      <c r="A52">
        <f t="shared" si="6"/>
        <v>2005</v>
      </c>
      <c r="B52" s="294"/>
      <c r="C52" s="23">
        <v>38658</v>
      </c>
      <c r="D52" s="255">
        <f>+SUMPRODUCT(SUPPLY!L52:O52,SUPPLY!L$2:O$2)</f>
        <v>15.579999999999998</v>
      </c>
      <c r="E52" s="256">
        <f>+SUMPRODUCT(SUPPLY!D52:J52,SUPPLY!D$2:J$2)</f>
        <v>22.959999999999997</v>
      </c>
      <c r="F52" s="256">
        <f>+SUMPRODUCT(SUPPLY!Q52:U52,SUPPLY!$Q$2:$U$2)</f>
        <v>34.800000000000004</v>
      </c>
      <c r="G52" s="256">
        <f>+SUPPLY!X52*SUPPLY!$X$2</f>
        <v>0</v>
      </c>
      <c r="H52" s="256">
        <f>SUMPRODUCT(SUPPLY!Y52:AB52,SUPPLY!$Y$2:$AB$2)</f>
        <v>0</v>
      </c>
      <c r="I52" s="256">
        <f>SUMPRODUCT(SUPPLY!AC52:AD52,SUPPLY!$AC$2:$AD$2)</f>
        <v>0</v>
      </c>
      <c r="J52" s="256">
        <f>SUPPLY!W52*SUPPLY!$W$2</f>
        <v>4.125</v>
      </c>
      <c r="K52" s="257">
        <f t="shared" si="0"/>
        <v>77.465000000000003</v>
      </c>
      <c r="L52" s="258"/>
      <c r="M52" s="255">
        <f>+SUMPRODUCT(DEMAND!D52:E52,DEMAND!$D$2:$E$2)</f>
        <v>6.2</v>
      </c>
      <c r="N52" s="256">
        <f>+SUMPRODUCT(DEMAND!F52:G52,DEMAND!$F$2:$G$2)</f>
        <v>10.050000000000001</v>
      </c>
      <c r="O52" s="256">
        <f>+SUMPRODUCT(DEMAND!H52:I52,DEMAND!$H$2:$I$2)</f>
        <v>6.25</v>
      </c>
      <c r="P52" s="256">
        <f>+SUMPRODUCT(DEMAND!J52:K52,DEMAND!$J$2:$K$2)</f>
        <v>11.600000000000001</v>
      </c>
      <c r="Q52" s="256">
        <f>+SUMPRODUCT(DEMAND!L52:M52,DEMAND!$L$2:$M$2)</f>
        <v>0</v>
      </c>
      <c r="R52" s="257">
        <f t="shared" si="1"/>
        <v>34.1</v>
      </c>
      <c r="S52" s="257">
        <f>+SUMPRODUCT(DEMAND!Q52:AI52,DEMAND!$Q$2:$AI$2)</f>
        <v>66.199999999999989</v>
      </c>
      <c r="T52" s="257">
        <f t="shared" si="2"/>
        <v>100.29999999999998</v>
      </c>
      <c r="W52" s="269">
        <f t="shared" si="3"/>
        <v>-22.83499999999998</v>
      </c>
      <c r="Y52" s="269">
        <f t="shared" si="4"/>
        <v>61.215000000000003</v>
      </c>
      <c r="Z52" s="269">
        <f t="shared" si="5"/>
        <v>26.414999999999999</v>
      </c>
    </row>
    <row r="53" spans="1:26" customFormat="1" x14ac:dyDescent="0.25">
      <c r="A53">
        <f t="shared" si="6"/>
        <v>2005</v>
      </c>
      <c r="B53" s="294"/>
      <c r="C53" s="23">
        <v>38688</v>
      </c>
      <c r="D53" s="255">
        <f>+SUMPRODUCT(SUPPLY!L53:O53,SUPPLY!L$2:O$2)</f>
        <v>15.579999999999998</v>
      </c>
      <c r="E53" s="256">
        <f>+SUMPRODUCT(SUPPLY!D53:J53,SUPPLY!D$2:J$2)</f>
        <v>22.959999999999997</v>
      </c>
      <c r="F53" s="256">
        <f>+SUMPRODUCT(SUPPLY!Q53:U53,SUPPLY!$Q$2:$U$2)</f>
        <v>34.800000000000004</v>
      </c>
      <c r="G53" s="256">
        <f>+SUPPLY!X53*SUPPLY!$X$2</f>
        <v>0</v>
      </c>
      <c r="H53" s="256">
        <f>SUMPRODUCT(SUPPLY!Y53:AB53,SUPPLY!$Y$2:$AB$2)</f>
        <v>0</v>
      </c>
      <c r="I53" s="256">
        <f>SUMPRODUCT(SUPPLY!AC53:AD53,SUPPLY!$AC$2:$AD$2)</f>
        <v>0</v>
      </c>
      <c r="J53" s="256">
        <f>SUPPLY!W53*SUPPLY!$W$2</f>
        <v>4.125</v>
      </c>
      <c r="K53" s="257">
        <f t="shared" si="0"/>
        <v>77.465000000000003</v>
      </c>
      <c r="L53" s="258"/>
      <c r="M53" s="255">
        <f>+SUMPRODUCT(DEMAND!D53:E53,DEMAND!$D$2:$E$2)</f>
        <v>6.2</v>
      </c>
      <c r="N53" s="256">
        <f>+SUMPRODUCT(DEMAND!F53:G53,DEMAND!$F$2:$G$2)</f>
        <v>10.050000000000001</v>
      </c>
      <c r="O53" s="256">
        <f>+SUMPRODUCT(DEMAND!H53:I53,DEMAND!$H$2:$I$2)</f>
        <v>6.25</v>
      </c>
      <c r="P53" s="256">
        <f>+SUMPRODUCT(DEMAND!J53:K53,DEMAND!$J$2:$K$2)</f>
        <v>11.600000000000001</v>
      </c>
      <c r="Q53" s="256">
        <f>+SUMPRODUCT(DEMAND!L53:M53,DEMAND!$L$2:$M$2)</f>
        <v>0</v>
      </c>
      <c r="R53" s="257">
        <f t="shared" si="1"/>
        <v>34.1</v>
      </c>
      <c r="S53" s="257">
        <f>+SUMPRODUCT(DEMAND!Q53:AI53,DEMAND!$Q$2:$AI$2)</f>
        <v>66.199999999999989</v>
      </c>
      <c r="T53" s="257">
        <f t="shared" si="2"/>
        <v>100.29999999999998</v>
      </c>
      <c r="W53" s="269">
        <f t="shared" si="3"/>
        <v>-22.83499999999998</v>
      </c>
      <c r="Y53" s="269">
        <f t="shared" si="4"/>
        <v>61.215000000000003</v>
      </c>
      <c r="Z53" s="269">
        <f t="shared" si="5"/>
        <v>26.414999999999999</v>
      </c>
    </row>
    <row r="54" spans="1:26" customFormat="1" x14ac:dyDescent="0.25">
      <c r="A54">
        <f t="shared" si="6"/>
        <v>2006</v>
      </c>
      <c r="B54" s="294"/>
      <c r="C54" s="23">
        <v>38719</v>
      </c>
      <c r="D54" s="255">
        <f>+SUMPRODUCT(SUPPLY!L54:O54,SUPPLY!L$2:O$2)</f>
        <v>15.579999999999998</v>
      </c>
      <c r="E54" s="256">
        <f>+SUMPRODUCT(SUPPLY!D54:J54,SUPPLY!D$2:J$2)</f>
        <v>24.31</v>
      </c>
      <c r="F54" s="256">
        <f>+SUMPRODUCT(SUPPLY!Q54:U54,SUPPLY!$Q$2:$U$2)</f>
        <v>34.800000000000004</v>
      </c>
      <c r="G54" s="256">
        <f>+SUPPLY!X54*SUPPLY!$X$2</f>
        <v>0</v>
      </c>
      <c r="H54" s="256">
        <f>SUMPRODUCT(SUPPLY!Y54:AB54,SUPPLY!$Y$2:$AB$2)</f>
        <v>5.88</v>
      </c>
      <c r="I54" s="256">
        <f>SUMPRODUCT(SUPPLY!AC54:AD54,SUPPLY!$AC$2:$AD$2)</f>
        <v>0.30000000000000004</v>
      </c>
      <c r="J54" s="256">
        <f>SUPPLY!W54*SUPPLY!$W$2</f>
        <v>4.125</v>
      </c>
      <c r="K54" s="257">
        <f t="shared" si="0"/>
        <v>84.99499999999999</v>
      </c>
      <c r="L54" s="258"/>
      <c r="M54" s="255">
        <f>+SUMPRODUCT(DEMAND!D54:E54,DEMAND!$D$2:$E$2)</f>
        <v>6.2</v>
      </c>
      <c r="N54" s="256">
        <f>+SUMPRODUCT(DEMAND!F54:G54,DEMAND!$F$2:$G$2)</f>
        <v>10.050000000000001</v>
      </c>
      <c r="O54" s="256">
        <f>+SUMPRODUCT(DEMAND!H54:I54,DEMAND!$H$2:$I$2)</f>
        <v>6.25</v>
      </c>
      <c r="P54" s="256">
        <f>+SUMPRODUCT(DEMAND!J54:K54,DEMAND!$J$2:$K$2)</f>
        <v>11.600000000000001</v>
      </c>
      <c r="Q54" s="256">
        <f>+SUMPRODUCT(DEMAND!L54:M54,DEMAND!$L$2:$M$2)</f>
        <v>3</v>
      </c>
      <c r="R54" s="257">
        <f t="shared" si="1"/>
        <v>37.1</v>
      </c>
      <c r="S54" s="257">
        <f>+SUMPRODUCT(DEMAND!Q54:AI54,DEMAND!$Q$2:$AI$2)</f>
        <v>67.639999999999986</v>
      </c>
      <c r="T54" s="257">
        <f t="shared" si="2"/>
        <v>104.73999999999998</v>
      </c>
      <c r="W54" s="269">
        <f t="shared" si="3"/>
        <v>-19.74499999999999</v>
      </c>
      <c r="Y54" s="269">
        <f t="shared" si="4"/>
        <v>65.74499999999999</v>
      </c>
      <c r="Z54" s="269">
        <f t="shared" si="5"/>
        <v>30.944999999999986</v>
      </c>
    </row>
    <row r="55" spans="1:26" customFormat="1" x14ac:dyDescent="0.25">
      <c r="A55">
        <f t="shared" si="6"/>
        <v>2006</v>
      </c>
      <c r="B55" s="294"/>
      <c r="C55" s="23">
        <v>38750</v>
      </c>
      <c r="D55" s="255">
        <f>+SUMPRODUCT(SUPPLY!L55:O55,SUPPLY!L$2:O$2)</f>
        <v>15.579999999999998</v>
      </c>
      <c r="E55" s="256">
        <f>+SUMPRODUCT(SUPPLY!D55:J55,SUPPLY!D$2:J$2)</f>
        <v>24.31</v>
      </c>
      <c r="F55" s="256">
        <f>+SUMPRODUCT(SUPPLY!Q55:U55,SUPPLY!$Q$2:$U$2)</f>
        <v>34.800000000000004</v>
      </c>
      <c r="G55" s="256">
        <f>+SUPPLY!X55*SUPPLY!$X$2</f>
        <v>0</v>
      </c>
      <c r="H55" s="256">
        <f>SUMPRODUCT(SUPPLY!Y55:AB55,SUPPLY!$Y$2:$AB$2)</f>
        <v>5.88</v>
      </c>
      <c r="I55" s="256">
        <f>SUMPRODUCT(SUPPLY!AC55:AD55,SUPPLY!$AC$2:$AD$2)</f>
        <v>0.30000000000000004</v>
      </c>
      <c r="J55" s="256">
        <f>SUPPLY!W55*SUPPLY!$W$2</f>
        <v>4.125</v>
      </c>
      <c r="K55" s="257">
        <f t="shared" si="0"/>
        <v>84.99499999999999</v>
      </c>
      <c r="L55" s="258"/>
      <c r="M55" s="255">
        <f>+SUMPRODUCT(DEMAND!D55:E55,DEMAND!$D$2:$E$2)</f>
        <v>6.2</v>
      </c>
      <c r="N55" s="256">
        <f>+SUMPRODUCT(DEMAND!F55:G55,DEMAND!$F$2:$G$2)</f>
        <v>10.050000000000001</v>
      </c>
      <c r="O55" s="256">
        <f>+SUMPRODUCT(DEMAND!H55:I55,DEMAND!$H$2:$I$2)</f>
        <v>6.25</v>
      </c>
      <c r="P55" s="256">
        <f>+SUMPRODUCT(DEMAND!J55:K55,DEMAND!$J$2:$K$2)</f>
        <v>11.600000000000001</v>
      </c>
      <c r="Q55" s="256">
        <f>+SUMPRODUCT(DEMAND!L55:M55,DEMAND!$L$2:$M$2)</f>
        <v>3</v>
      </c>
      <c r="R55" s="257">
        <f t="shared" si="1"/>
        <v>37.1</v>
      </c>
      <c r="S55" s="257">
        <f>+SUMPRODUCT(DEMAND!Q55:AI55,DEMAND!$Q$2:$AI$2)</f>
        <v>67.639999999999986</v>
      </c>
      <c r="T55" s="257">
        <f t="shared" si="2"/>
        <v>104.73999999999998</v>
      </c>
      <c r="W55" s="269">
        <f t="shared" si="3"/>
        <v>-19.74499999999999</v>
      </c>
      <c r="Y55" s="269">
        <f t="shared" si="4"/>
        <v>65.74499999999999</v>
      </c>
      <c r="Z55" s="269">
        <f t="shared" si="5"/>
        <v>30.944999999999986</v>
      </c>
    </row>
    <row r="56" spans="1:26" customFormat="1" x14ac:dyDescent="0.25">
      <c r="A56">
        <f t="shared" si="6"/>
        <v>2006</v>
      </c>
      <c r="B56" s="294"/>
      <c r="C56" s="23">
        <v>38778</v>
      </c>
      <c r="D56" s="255">
        <f>+SUMPRODUCT(SUPPLY!L56:O56,SUPPLY!L$2:O$2)</f>
        <v>15.579999999999998</v>
      </c>
      <c r="E56" s="256">
        <f>+SUMPRODUCT(SUPPLY!D56:J56,SUPPLY!D$2:J$2)</f>
        <v>24.31</v>
      </c>
      <c r="F56" s="256">
        <f>+SUMPRODUCT(SUPPLY!Q56:U56,SUPPLY!$Q$2:$U$2)</f>
        <v>34.800000000000004</v>
      </c>
      <c r="G56" s="256">
        <f>+SUPPLY!X56*SUPPLY!$X$2</f>
        <v>0</v>
      </c>
      <c r="H56" s="256">
        <f>SUMPRODUCT(SUPPLY!Y56:AB56,SUPPLY!$Y$2:$AB$2)</f>
        <v>5.88</v>
      </c>
      <c r="I56" s="256">
        <f>SUMPRODUCT(SUPPLY!AC56:AD56,SUPPLY!$AC$2:$AD$2)</f>
        <v>0.30000000000000004</v>
      </c>
      <c r="J56" s="256">
        <f>SUPPLY!W56*SUPPLY!$W$2</f>
        <v>4.125</v>
      </c>
      <c r="K56" s="257">
        <f t="shared" si="0"/>
        <v>84.99499999999999</v>
      </c>
      <c r="L56" s="258"/>
      <c r="M56" s="255">
        <f>+SUMPRODUCT(DEMAND!D56:E56,DEMAND!$D$2:$E$2)</f>
        <v>6.2</v>
      </c>
      <c r="N56" s="256">
        <f>+SUMPRODUCT(DEMAND!F56:G56,DEMAND!$F$2:$G$2)</f>
        <v>10.050000000000001</v>
      </c>
      <c r="O56" s="256">
        <f>+SUMPRODUCT(DEMAND!H56:I56,DEMAND!$H$2:$I$2)</f>
        <v>6.25</v>
      </c>
      <c r="P56" s="256">
        <f>+SUMPRODUCT(DEMAND!J56:K56,DEMAND!$J$2:$K$2)</f>
        <v>11.600000000000001</v>
      </c>
      <c r="Q56" s="256">
        <f>+SUMPRODUCT(DEMAND!L56:M56,DEMAND!$L$2:$M$2)</f>
        <v>3</v>
      </c>
      <c r="R56" s="257">
        <f t="shared" si="1"/>
        <v>37.1</v>
      </c>
      <c r="S56" s="257">
        <f>+SUMPRODUCT(DEMAND!Q56:AI56,DEMAND!$Q$2:$AI$2)</f>
        <v>67.639999999999986</v>
      </c>
      <c r="T56" s="257">
        <f t="shared" si="2"/>
        <v>104.73999999999998</v>
      </c>
      <c r="W56" s="269">
        <f t="shared" si="3"/>
        <v>-19.74499999999999</v>
      </c>
      <c r="Y56" s="269">
        <f t="shared" si="4"/>
        <v>65.74499999999999</v>
      </c>
      <c r="Z56" s="269">
        <f t="shared" si="5"/>
        <v>30.944999999999986</v>
      </c>
    </row>
    <row r="57" spans="1:26" customFormat="1" x14ac:dyDescent="0.25">
      <c r="A57">
        <f t="shared" si="6"/>
        <v>2006</v>
      </c>
      <c r="B57" s="294"/>
      <c r="C57" s="23">
        <v>38809</v>
      </c>
      <c r="D57" s="255">
        <f>+SUMPRODUCT(SUPPLY!L57:O57,SUPPLY!L$2:O$2)</f>
        <v>15.579999999999998</v>
      </c>
      <c r="E57" s="256">
        <f>+SUMPRODUCT(SUPPLY!D57:J57,SUPPLY!D$2:J$2)</f>
        <v>24.31</v>
      </c>
      <c r="F57" s="256">
        <f>+SUMPRODUCT(SUPPLY!Q57:U57,SUPPLY!$Q$2:$U$2)</f>
        <v>34.800000000000004</v>
      </c>
      <c r="G57" s="256">
        <f>+SUPPLY!X57*SUPPLY!$X$2</f>
        <v>0</v>
      </c>
      <c r="H57" s="256">
        <f>SUMPRODUCT(SUPPLY!Y57:AB57,SUPPLY!$Y$2:$AB$2)</f>
        <v>5.88</v>
      </c>
      <c r="I57" s="256">
        <f>SUMPRODUCT(SUPPLY!AC57:AD57,SUPPLY!$AC$2:$AD$2)</f>
        <v>0.30000000000000004</v>
      </c>
      <c r="J57" s="256">
        <f>SUPPLY!W57*SUPPLY!$W$2</f>
        <v>4.125</v>
      </c>
      <c r="K57" s="257">
        <f t="shared" si="0"/>
        <v>84.99499999999999</v>
      </c>
      <c r="L57" s="258"/>
      <c r="M57" s="255">
        <f>+SUMPRODUCT(DEMAND!D57:E57,DEMAND!$D$2:$E$2)</f>
        <v>6.2</v>
      </c>
      <c r="N57" s="256">
        <f>+SUMPRODUCT(DEMAND!F57:G57,DEMAND!$F$2:$G$2)</f>
        <v>10.050000000000001</v>
      </c>
      <c r="O57" s="256">
        <f>+SUMPRODUCT(DEMAND!H57:I57,DEMAND!$H$2:$I$2)</f>
        <v>6.25</v>
      </c>
      <c r="P57" s="256">
        <f>+SUMPRODUCT(DEMAND!J57:K57,DEMAND!$J$2:$K$2)</f>
        <v>11.600000000000001</v>
      </c>
      <c r="Q57" s="256">
        <f>+SUMPRODUCT(DEMAND!L57:M57,DEMAND!$L$2:$M$2)</f>
        <v>3</v>
      </c>
      <c r="R57" s="257">
        <f t="shared" si="1"/>
        <v>37.1</v>
      </c>
      <c r="S57" s="257">
        <f>+SUMPRODUCT(DEMAND!Q57:AI57,DEMAND!$Q$2:$AI$2)</f>
        <v>67.639999999999986</v>
      </c>
      <c r="T57" s="257">
        <f t="shared" si="2"/>
        <v>104.73999999999998</v>
      </c>
      <c r="W57" s="269">
        <f t="shared" si="3"/>
        <v>-19.74499999999999</v>
      </c>
      <c r="Y57" s="269">
        <f t="shared" si="4"/>
        <v>65.74499999999999</v>
      </c>
      <c r="Z57" s="269">
        <f t="shared" si="5"/>
        <v>30.944999999999986</v>
      </c>
    </row>
    <row r="58" spans="1:26" customFormat="1" x14ac:dyDescent="0.25">
      <c r="A58">
        <f t="shared" si="6"/>
        <v>2006</v>
      </c>
      <c r="B58" s="294"/>
      <c r="C58" s="23">
        <v>38839</v>
      </c>
      <c r="D58" s="255">
        <f>+SUMPRODUCT(SUPPLY!L58:O58,SUPPLY!L$2:O$2)</f>
        <v>15.579999999999998</v>
      </c>
      <c r="E58" s="256">
        <f>+SUMPRODUCT(SUPPLY!D58:J58,SUPPLY!D$2:J$2)</f>
        <v>24.31</v>
      </c>
      <c r="F58" s="256">
        <f>+SUMPRODUCT(SUPPLY!Q58:U58,SUPPLY!$Q$2:$U$2)</f>
        <v>34.800000000000004</v>
      </c>
      <c r="G58" s="256">
        <f>+SUPPLY!X58*SUPPLY!$X$2</f>
        <v>0</v>
      </c>
      <c r="H58" s="256">
        <f>SUMPRODUCT(SUPPLY!Y58:AB58,SUPPLY!$Y$2:$AB$2)</f>
        <v>5.88</v>
      </c>
      <c r="I58" s="256">
        <f>SUMPRODUCT(SUPPLY!AC58:AD58,SUPPLY!$AC$2:$AD$2)</f>
        <v>0.30000000000000004</v>
      </c>
      <c r="J58" s="256">
        <f>SUPPLY!W58*SUPPLY!$W$2</f>
        <v>4.125</v>
      </c>
      <c r="K58" s="257">
        <f t="shared" si="0"/>
        <v>84.99499999999999</v>
      </c>
      <c r="L58" s="258"/>
      <c r="M58" s="255">
        <f>+SUMPRODUCT(DEMAND!D58:E58,DEMAND!$D$2:$E$2)</f>
        <v>6.2</v>
      </c>
      <c r="N58" s="256">
        <f>+SUMPRODUCT(DEMAND!F58:G58,DEMAND!$F$2:$G$2)</f>
        <v>10.050000000000001</v>
      </c>
      <c r="O58" s="256">
        <f>+SUMPRODUCT(DEMAND!H58:I58,DEMAND!$H$2:$I$2)</f>
        <v>6.25</v>
      </c>
      <c r="P58" s="256">
        <f>+SUMPRODUCT(DEMAND!J58:K58,DEMAND!$J$2:$K$2)</f>
        <v>11.600000000000001</v>
      </c>
      <c r="Q58" s="256">
        <f>+SUMPRODUCT(DEMAND!L58:M58,DEMAND!$L$2:$M$2)</f>
        <v>3</v>
      </c>
      <c r="R58" s="257">
        <f t="shared" si="1"/>
        <v>37.1</v>
      </c>
      <c r="S58" s="257">
        <f>+SUMPRODUCT(DEMAND!Q58:AI58,DEMAND!$Q$2:$AI$2)</f>
        <v>67.639999999999986</v>
      </c>
      <c r="T58" s="257">
        <f t="shared" si="2"/>
        <v>104.73999999999998</v>
      </c>
      <c r="W58" s="269">
        <f t="shared" si="3"/>
        <v>-19.74499999999999</v>
      </c>
      <c r="Y58" s="269">
        <f t="shared" si="4"/>
        <v>65.74499999999999</v>
      </c>
      <c r="Z58" s="269">
        <f t="shared" si="5"/>
        <v>30.944999999999986</v>
      </c>
    </row>
    <row r="59" spans="1:26" customFormat="1" x14ac:dyDescent="0.25">
      <c r="A59">
        <f t="shared" si="6"/>
        <v>2006</v>
      </c>
      <c r="B59" s="294"/>
      <c r="C59" s="23">
        <v>38870</v>
      </c>
      <c r="D59" s="255">
        <f>+SUMPRODUCT(SUPPLY!L59:O59,SUPPLY!L$2:O$2)</f>
        <v>15.579999999999998</v>
      </c>
      <c r="E59" s="256">
        <f>+SUMPRODUCT(SUPPLY!D59:J59,SUPPLY!D$2:J$2)</f>
        <v>24.31</v>
      </c>
      <c r="F59" s="256">
        <f>+SUMPRODUCT(SUPPLY!Q59:U59,SUPPLY!$Q$2:$U$2)</f>
        <v>34.800000000000004</v>
      </c>
      <c r="G59" s="256">
        <f>+SUPPLY!X59*SUPPLY!$X$2</f>
        <v>0</v>
      </c>
      <c r="H59" s="256">
        <f>SUMPRODUCT(SUPPLY!Y59:AB59,SUPPLY!$Y$2:$AB$2)</f>
        <v>5.88</v>
      </c>
      <c r="I59" s="256">
        <f>SUMPRODUCT(SUPPLY!AC59:AD59,SUPPLY!$AC$2:$AD$2)</f>
        <v>0.30000000000000004</v>
      </c>
      <c r="J59" s="256">
        <f>SUPPLY!W59*SUPPLY!$W$2</f>
        <v>4.125</v>
      </c>
      <c r="K59" s="257">
        <f t="shared" si="0"/>
        <v>84.99499999999999</v>
      </c>
      <c r="L59" s="258"/>
      <c r="M59" s="255">
        <f>+SUMPRODUCT(DEMAND!D59:E59,DEMAND!$D$2:$E$2)</f>
        <v>6.2</v>
      </c>
      <c r="N59" s="256">
        <f>+SUMPRODUCT(DEMAND!F59:G59,DEMAND!$F$2:$G$2)</f>
        <v>10.050000000000001</v>
      </c>
      <c r="O59" s="256">
        <f>+SUMPRODUCT(DEMAND!H59:I59,DEMAND!$H$2:$I$2)</f>
        <v>6.25</v>
      </c>
      <c r="P59" s="256">
        <f>+SUMPRODUCT(DEMAND!J59:K59,DEMAND!$J$2:$K$2)</f>
        <v>11.600000000000001</v>
      </c>
      <c r="Q59" s="256">
        <f>+SUMPRODUCT(DEMAND!L59:M59,DEMAND!$L$2:$M$2)</f>
        <v>3</v>
      </c>
      <c r="R59" s="257">
        <f t="shared" si="1"/>
        <v>37.1</v>
      </c>
      <c r="S59" s="257">
        <f>+SUMPRODUCT(DEMAND!Q59:AI59,DEMAND!$Q$2:$AI$2)</f>
        <v>67.639999999999986</v>
      </c>
      <c r="T59" s="257">
        <f t="shared" si="2"/>
        <v>104.73999999999998</v>
      </c>
      <c r="W59" s="269">
        <f t="shared" si="3"/>
        <v>-19.74499999999999</v>
      </c>
      <c r="Y59" s="269">
        <f t="shared" si="4"/>
        <v>65.74499999999999</v>
      </c>
      <c r="Z59" s="269">
        <f t="shared" si="5"/>
        <v>30.944999999999986</v>
      </c>
    </row>
    <row r="60" spans="1:26" customFormat="1" x14ac:dyDescent="0.25">
      <c r="A60">
        <f t="shared" si="6"/>
        <v>2006</v>
      </c>
      <c r="B60" s="294"/>
      <c r="C60" s="23">
        <v>38900</v>
      </c>
      <c r="D60" s="255">
        <f>+SUMPRODUCT(SUPPLY!L60:O60,SUPPLY!L$2:O$2)</f>
        <v>15.579999999999998</v>
      </c>
      <c r="E60" s="256">
        <f>+SUMPRODUCT(SUPPLY!D60:J60,SUPPLY!D$2:J$2)</f>
        <v>24.31</v>
      </c>
      <c r="F60" s="256">
        <f>+SUMPRODUCT(SUPPLY!Q60:U60,SUPPLY!$Q$2:$U$2)</f>
        <v>34.800000000000004</v>
      </c>
      <c r="G60" s="256">
        <f>+SUPPLY!X60*SUPPLY!$X$2</f>
        <v>0</v>
      </c>
      <c r="H60" s="256">
        <f>SUMPRODUCT(SUPPLY!Y60:AB60,SUPPLY!$Y$2:$AB$2)</f>
        <v>5.88</v>
      </c>
      <c r="I60" s="256">
        <f>SUMPRODUCT(SUPPLY!AC60:AD60,SUPPLY!$AC$2:$AD$2)</f>
        <v>0.30000000000000004</v>
      </c>
      <c r="J60" s="256">
        <f>SUPPLY!W60*SUPPLY!$W$2</f>
        <v>4.125</v>
      </c>
      <c r="K60" s="257">
        <f t="shared" si="0"/>
        <v>84.99499999999999</v>
      </c>
      <c r="L60" s="258"/>
      <c r="M60" s="255">
        <f>+SUMPRODUCT(DEMAND!D60:E60,DEMAND!$D$2:$E$2)</f>
        <v>6.2</v>
      </c>
      <c r="N60" s="256">
        <f>+SUMPRODUCT(DEMAND!F60:G60,DEMAND!$F$2:$G$2)</f>
        <v>10.050000000000001</v>
      </c>
      <c r="O60" s="256">
        <f>+SUMPRODUCT(DEMAND!H60:I60,DEMAND!$H$2:$I$2)</f>
        <v>6.25</v>
      </c>
      <c r="P60" s="256">
        <f>+SUMPRODUCT(DEMAND!J60:K60,DEMAND!$J$2:$K$2)</f>
        <v>11.600000000000001</v>
      </c>
      <c r="Q60" s="256">
        <f>+SUMPRODUCT(DEMAND!L60:M60,DEMAND!$L$2:$M$2)</f>
        <v>3</v>
      </c>
      <c r="R60" s="257">
        <f t="shared" si="1"/>
        <v>37.1</v>
      </c>
      <c r="S60" s="257">
        <f>+SUMPRODUCT(DEMAND!Q60:AI60,DEMAND!$Q$2:$AI$2)</f>
        <v>67.639999999999986</v>
      </c>
      <c r="T60" s="257">
        <f t="shared" si="2"/>
        <v>104.73999999999998</v>
      </c>
      <c r="W60" s="269">
        <f t="shared" si="3"/>
        <v>-19.74499999999999</v>
      </c>
      <c r="Y60" s="269">
        <f t="shared" si="4"/>
        <v>65.74499999999999</v>
      </c>
      <c r="Z60" s="269">
        <f t="shared" si="5"/>
        <v>30.944999999999986</v>
      </c>
    </row>
    <row r="61" spans="1:26" customFormat="1" x14ac:dyDescent="0.25">
      <c r="A61">
        <f t="shared" si="6"/>
        <v>2006</v>
      </c>
      <c r="B61" s="294"/>
      <c r="C61" s="23">
        <v>38931</v>
      </c>
      <c r="D61" s="255">
        <f>+SUMPRODUCT(SUPPLY!L61:O61,SUPPLY!L$2:O$2)</f>
        <v>15.579999999999998</v>
      </c>
      <c r="E61" s="256">
        <f>+SUMPRODUCT(SUPPLY!D61:J61,SUPPLY!D$2:J$2)</f>
        <v>24.31</v>
      </c>
      <c r="F61" s="256">
        <f>+SUMPRODUCT(SUPPLY!Q61:U61,SUPPLY!$Q$2:$U$2)</f>
        <v>34.800000000000004</v>
      </c>
      <c r="G61" s="256">
        <f>+SUPPLY!X61*SUPPLY!$X$2</f>
        <v>0</v>
      </c>
      <c r="H61" s="256">
        <f>SUMPRODUCT(SUPPLY!Y61:AB61,SUPPLY!$Y$2:$AB$2)</f>
        <v>5.88</v>
      </c>
      <c r="I61" s="256">
        <f>SUMPRODUCT(SUPPLY!AC61:AD61,SUPPLY!$AC$2:$AD$2)</f>
        <v>0.30000000000000004</v>
      </c>
      <c r="J61" s="256">
        <f>SUPPLY!W61*SUPPLY!$W$2</f>
        <v>4.125</v>
      </c>
      <c r="K61" s="257">
        <f t="shared" si="0"/>
        <v>84.99499999999999</v>
      </c>
      <c r="L61" s="258"/>
      <c r="M61" s="255">
        <f>+SUMPRODUCT(DEMAND!D61:E61,DEMAND!$D$2:$E$2)</f>
        <v>6.2</v>
      </c>
      <c r="N61" s="256">
        <f>+SUMPRODUCT(DEMAND!F61:G61,DEMAND!$F$2:$G$2)</f>
        <v>10.050000000000001</v>
      </c>
      <c r="O61" s="256">
        <f>+SUMPRODUCT(DEMAND!H61:I61,DEMAND!$H$2:$I$2)</f>
        <v>6.25</v>
      </c>
      <c r="P61" s="256">
        <f>+SUMPRODUCT(DEMAND!J61:K61,DEMAND!$J$2:$K$2)</f>
        <v>11.600000000000001</v>
      </c>
      <c r="Q61" s="256">
        <f>+SUMPRODUCT(DEMAND!L61:M61,DEMAND!$L$2:$M$2)</f>
        <v>3</v>
      </c>
      <c r="R61" s="257">
        <f t="shared" si="1"/>
        <v>37.1</v>
      </c>
      <c r="S61" s="257">
        <f>+SUMPRODUCT(DEMAND!Q61:AI61,DEMAND!$Q$2:$AI$2)</f>
        <v>67.639999999999986</v>
      </c>
      <c r="T61" s="257">
        <f t="shared" si="2"/>
        <v>104.73999999999998</v>
      </c>
      <c r="W61" s="269">
        <f t="shared" si="3"/>
        <v>-19.74499999999999</v>
      </c>
      <c r="Y61" s="269">
        <f t="shared" si="4"/>
        <v>65.74499999999999</v>
      </c>
      <c r="Z61" s="269">
        <f t="shared" si="5"/>
        <v>30.944999999999986</v>
      </c>
    </row>
    <row r="62" spans="1:26" customFormat="1" x14ac:dyDescent="0.25">
      <c r="A62">
        <f t="shared" si="6"/>
        <v>2006</v>
      </c>
      <c r="B62" s="294"/>
      <c r="C62" s="23">
        <v>38962</v>
      </c>
      <c r="D62" s="255">
        <f>+SUMPRODUCT(SUPPLY!L62:O62,SUPPLY!L$2:O$2)</f>
        <v>15.579999999999998</v>
      </c>
      <c r="E62" s="256">
        <f>+SUMPRODUCT(SUPPLY!D62:J62,SUPPLY!D$2:J$2)</f>
        <v>24.31</v>
      </c>
      <c r="F62" s="256">
        <f>+SUMPRODUCT(SUPPLY!Q62:U62,SUPPLY!$Q$2:$U$2)</f>
        <v>34.800000000000004</v>
      </c>
      <c r="G62" s="256">
        <f>+SUPPLY!X62*SUPPLY!$X$2</f>
        <v>0</v>
      </c>
      <c r="H62" s="256">
        <f>SUMPRODUCT(SUPPLY!Y62:AB62,SUPPLY!$Y$2:$AB$2)</f>
        <v>5.88</v>
      </c>
      <c r="I62" s="256">
        <f>SUMPRODUCT(SUPPLY!AC62:AD62,SUPPLY!$AC$2:$AD$2)</f>
        <v>0.30000000000000004</v>
      </c>
      <c r="J62" s="256">
        <f>SUPPLY!W62*SUPPLY!$W$2</f>
        <v>4.125</v>
      </c>
      <c r="K62" s="257">
        <f t="shared" si="0"/>
        <v>84.99499999999999</v>
      </c>
      <c r="L62" s="258"/>
      <c r="M62" s="255">
        <f>+SUMPRODUCT(DEMAND!D62:E62,DEMAND!$D$2:$E$2)</f>
        <v>6.2</v>
      </c>
      <c r="N62" s="256">
        <f>+SUMPRODUCT(DEMAND!F62:G62,DEMAND!$F$2:$G$2)</f>
        <v>10.050000000000001</v>
      </c>
      <c r="O62" s="256">
        <f>+SUMPRODUCT(DEMAND!H62:I62,DEMAND!$H$2:$I$2)</f>
        <v>6.25</v>
      </c>
      <c r="P62" s="256">
        <f>+SUMPRODUCT(DEMAND!J62:K62,DEMAND!$J$2:$K$2)</f>
        <v>11.600000000000001</v>
      </c>
      <c r="Q62" s="256">
        <f>+SUMPRODUCT(DEMAND!L62:M62,DEMAND!$L$2:$M$2)</f>
        <v>3</v>
      </c>
      <c r="R62" s="257">
        <f t="shared" si="1"/>
        <v>37.1</v>
      </c>
      <c r="S62" s="257">
        <f>+SUMPRODUCT(DEMAND!Q62:AI62,DEMAND!$Q$2:$AI$2)</f>
        <v>67.639999999999986</v>
      </c>
      <c r="T62" s="257">
        <f t="shared" si="2"/>
        <v>104.73999999999998</v>
      </c>
      <c r="W62" s="269">
        <f t="shared" si="3"/>
        <v>-19.74499999999999</v>
      </c>
      <c r="Y62" s="269">
        <f t="shared" si="4"/>
        <v>65.74499999999999</v>
      </c>
      <c r="Z62" s="269">
        <f t="shared" si="5"/>
        <v>30.944999999999986</v>
      </c>
    </row>
    <row r="63" spans="1:26" customFormat="1" x14ac:dyDescent="0.25">
      <c r="A63">
        <f t="shared" si="6"/>
        <v>2006</v>
      </c>
      <c r="B63" s="294"/>
      <c r="C63" s="23">
        <v>38992</v>
      </c>
      <c r="D63" s="255">
        <f>+SUMPRODUCT(SUPPLY!L63:O63,SUPPLY!L$2:O$2)</f>
        <v>15.579999999999998</v>
      </c>
      <c r="E63" s="256">
        <f>+SUMPRODUCT(SUPPLY!D63:J63,SUPPLY!D$2:J$2)</f>
        <v>24.31</v>
      </c>
      <c r="F63" s="256">
        <f>+SUMPRODUCT(SUPPLY!Q63:U63,SUPPLY!$Q$2:$U$2)</f>
        <v>34.800000000000004</v>
      </c>
      <c r="G63" s="256">
        <f>+SUPPLY!X63*SUPPLY!$X$2</f>
        <v>0</v>
      </c>
      <c r="H63" s="256">
        <f>SUMPRODUCT(SUPPLY!Y63:AB63,SUPPLY!$Y$2:$AB$2)</f>
        <v>5.88</v>
      </c>
      <c r="I63" s="256">
        <f>SUMPRODUCT(SUPPLY!AC63:AD63,SUPPLY!$AC$2:$AD$2)</f>
        <v>0.30000000000000004</v>
      </c>
      <c r="J63" s="256">
        <f>SUPPLY!W63*SUPPLY!$W$2</f>
        <v>4.125</v>
      </c>
      <c r="K63" s="257">
        <f t="shared" si="0"/>
        <v>84.99499999999999</v>
      </c>
      <c r="L63" s="258"/>
      <c r="M63" s="255">
        <f>+SUMPRODUCT(DEMAND!D63:E63,DEMAND!$D$2:$E$2)</f>
        <v>6.2</v>
      </c>
      <c r="N63" s="256">
        <f>+SUMPRODUCT(DEMAND!F63:G63,DEMAND!$F$2:$G$2)</f>
        <v>10.050000000000001</v>
      </c>
      <c r="O63" s="256">
        <f>+SUMPRODUCT(DEMAND!H63:I63,DEMAND!$H$2:$I$2)</f>
        <v>6.25</v>
      </c>
      <c r="P63" s="256">
        <f>+SUMPRODUCT(DEMAND!J63:K63,DEMAND!$J$2:$K$2)</f>
        <v>11.600000000000001</v>
      </c>
      <c r="Q63" s="256">
        <f>+SUMPRODUCT(DEMAND!L63:M63,DEMAND!$L$2:$M$2)</f>
        <v>3</v>
      </c>
      <c r="R63" s="257">
        <f t="shared" si="1"/>
        <v>37.1</v>
      </c>
      <c r="S63" s="257">
        <f>+SUMPRODUCT(DEMAND!Q63:AI63,DEMAND!$Q$2:$AI$2)</f>
        <v>67.639999999999986</v>
      </c>
      <c r="T63" s="257">
        <f t="shared" si="2"/>
        <v>104.73999999999998</v>
      </c>
      <c r="W63" s="269">
        <f t="shared" si="3"/>
        <v>-19.74499999999999</v>
      </c>
      <c r="Y63" s="269">
        <f t="shared" si="4"/>
        <v>65.74499999999999</v>
      </c>
      <c r="Z63" s="269">
        <f t="shared" si="5"/>
        <v>30.944999999999986</v>
      </c>
    </row>
    <row r="64" spans="1:26" customFormat="1" x14ac:dyDescent="0.25">
      <c r="A64">
        <f t="shared" si="6"/>
        <v>2006</v>
      </c>
      <c r="B64" s="294"/>
      <c r="C64" s="23">
        <v>39023</v>
      </c>
      <c r="D64" s="255">
        <f>+SUMPRODUCT(SUPPLY!L64:O64,SUPPLY!L$2:O$2)</f>
        <v>15.579999999999998</v>
      </c>
      <c r="E64" s="256">
        <f>+SUMPRODUCT(SUPPLY!D64:J64,SUPPLY!D$2:J$2)</f>
        <v>24.31</v>
      </c>
      <c r="F64" s="256">
        <f>+SUMPRODUCT(SUPPLY!Q64:U64,SUPPLY!$Q$2:$U$2)</f>
        <v>34.800000000000004</v>
      </c>
      <c r="G64" s="256">
        <f>+SUPPLY!X64*SUPPLY!$X$2</f>
        <v>0</v>
      </c>
      <c r="H64" s="256">
        <f>SUMPRODUCT(SUPPLY!Y64:AB64,SUPPLY!$Y$2:$AB$2)</f>
        <v>5.88</v>
      </c>
      <c r="I64" s="256">
        <f>SUMPRODUCT(SUPPLY!AC64:AD64,SUPPLY!$AC$2:$AD$2)</f>
        <v>0.30000000000000004</v>
      </c>
      <c r="J64" s="256">
        <f>SUPPLY!W64*SUPPLY!$W$2</f>
        <v>4.125</v>
      </c>
      <c r="K64" s="257">
        <f t="shared" si="0"/>
        <v>84.99499999999999</v>
      </c>
      <c r="L64" s="258"/>
      <c r="M64" s="255">
        <f>+SUMPRODUCT(DEMAND!D64:E64,DEMAND!$D$2:$E$2)</f>
        <v>6.2</v>
      </c>
      <c r="N64" s="256">
        <f>+SUMPRODUCT(DEMAND!F64:G64,DEMAND!$F$2:$G$2)</f>
        <v>10.050000000000001</v>
      </c>
      <c r="O64" s="256">
        <f>+SUMPRODUCT(DEMAND!H64:I64,DEMAND!$H$2:$I$2)</f>
        <v>6.25</v>
      </c>
      <c r="P64" s="256">
        <f>+SUMPRODUCT(DEMAND!J64:K64,DEMAND!$J$2:$K$2)</f>
        <v>11.600000000000001</v>
      </c>
      <c r="Q64" s="256">
        <f>+SUMPRODUCT(DEMAND!L64:M64,DEMAND!$L$2:$M$2)</f>
        <v>3</v>
      </c>
      <c r="R64" s="257">
        <f t="shared" si="1"/>
        <v>37.1</v>
      </c>
      <c r="S64" s="257">
        <f>+SUMPRODUCT(DEMAND!Q64:AI64,DEMAND!$Q$2:$AI$2)</f>
        <v>67.639999999999986</v>
      </c>
      <c r="T64" s="257">
        <f t="shared" si="2"/>
        <v>104.73999999999998</v>
      </c>
      <c r="W64" s="269">
        <f t="shared" si="3"/>
        <v>-19.74499999999999</v>
      </c>
      <c r="Y64" s="269">
        <f t="shared" si="4"/>
        <v>65.74499999999999</v>
      </c>
      <c r="Z64" s="269">
        <f t="shared" si="5"/>
        <v>30.944999999999986</v>
      </c>
    </row>
    <row r="65" spans="1:26" customFormat="1" x14ac:dyDescent="0.25">
      <c r="A65">
        <f t="shared" si="6"/>
        <v>2006</v>
      </c>
      <c r="B65" s="294"/>
      <c r="C65" s="23">
        <v>39053</v>
      </c>
      <c r="D65" s="255">
        <f>+SUMPRODUCT(SUPPLY!L65:O65,SUPPLY!L$2:O$2)</f>
        <v>15.579999999999998</v>
      </c>
      <c r="E65" s="256">
        <f>+SUMPRODUCT(SUPPLY!D65:J65,SUPPLY!D$2:J$2)</f>
        <v>24.31</v>
      </c>
      <c r="F65" s="256">
        <f>+SUMPRODUCT(SUPPLY!Q65:U65,SUPPLY!$Q$2:$U$2)</f>
        <v>34.800000000000004</v>
      </c>
      <c r="G65" s="256">
        <f>+SUPPLY!X65*SUPPLY!$X$2</f>
        <v>0</v>
      </c>
      <c r="H65" s="256">
        <f>SUMPRODUCT(SUPPLY!Y65:AB65,SUPPLY!$Y$2:$AB$2)</f>
        <v>5.88</v>
      </c>
      <c r="I65" s="256">
        <f>SUMPRODUCT(SUPPLY!AC65:AD65,SUPPLY!$AC$2:$AD$2)</f>
        <v>0.30000000000000004</v>
      </c>
      <c r="J65" s="256">
        <f>SUPPLY!W65*SUPPLY!$W$2</f>
        <v>4.125</v>
      </c>
      <c r="K65" s="257">
        <f t="shared" si="0"/>
        <v>84.99499999999999</v>
      </c>
      <c r="L65" s="258"/>
      <c r="M65" s="255">
        <f>+SUMPRODUCT(DEMAND!D65:E65,DEMAND!$D$2:$E$2)</f>
        <v>6.2</v>
      </c>
      <c r="N65" s="256">
        <f>+SUMPRODUCT(DEMAND!F65:G65,DEMAND!$F$2:$G$2)</f>
        <v>10.050000000000001</v>
      </c>
      <c r="O65" s="256">
        <f>+SUMPRODUCT(DEMAND!H65:I65,DEMAND!$H$2:$I$2)</f>
        <v>6.25</v>
      </c>
      <c r="P65" s="256">
        <f>+SUMPRODUCT(DEMAND!J65:K65,DEMAND!$J$2:$K$2)</f>
        <v>11.600000000000001</v>
      </c>
      <c r="Q65" s="256">
        <f>+SUMPRODUCT(DEMAND!L65:M65,DEMAND!$L$2:$M$2)</f>
        <v>3</v>
      </c>
      <c r="R65" s="257">
        <f t="shared" si="1"/>
        <v>37.1</v>
      </c>
      <c r="S65" s="257">
        <f>+SUMPRODUCT(DEMAND!Q65:AI65,DEMAND!$Q$2:$AI$2)</f>
        <v>67.639999999999986</v>
      </c>
      <c r="T65" s="257">
        <f t="shared" si="2"/>
        <v>104.73999999999998</v>
      </c>
      <c r="W65" s="269">
        <f t="shared" si="3"/>
        <v>-19.74499999999999</v>
      </c>
      <c r="Y65" s="269">
        <f t="shared" si="4"/>
        <v>65.74499999999999</v>
      </c>
      <c r="Z65" s="269">
        <f t="shared" si="5"/>
        <v>30.944999999999986</v>
      </c>
    </row>
    <row r="66" spans="1:26" customFormat="1" x14ac:dyDescent="0.25">
      <c r="A66">
        <f t="shared" si="6"/>
        <v>2007</v>
      </c>
      <c r="B66" s="294"/>
      <c r="C66" s="23">
        <v>39084</v>
      </c>
      <c r="D66" s="255">
        <f>+SUMPRODUCT(SUPPLY!L66:O66,SUPPLY!L$2:O$2)</f>
        <v>15.579999999999998</v>
      </c>
      <c r="E66" s="256">
        <f>+SUMPRODUCT(SUPPLY!D66:J66,SUPPLY!D$2:J$2)</f>
        <v>26.41</v>
      </c>
      <c r="F66" s="256">
        <f>+SUMPRODUCT(SUPPLY!Q66:U66,SUPPLY!$Q$2:$U$2)</f>
        <v>34.800000000000004</v>
      </c>
      <c r="G66" s="256">
        <f>+SUPPLY!X66*SUPPLY!$X$2</f>
        <v>3.0749999999999997</v>
      </c>
      <c r="H66" s="256">
        <f>SUMPRODUCT(SUPPLY!Y66:AB66,SUPPLY!$Y$2:$AB$2)</f>
        <v>5.88</v>
      </c>
      <c r="I66" s="256">
        <f>SUMPRODUCT(SUPPLY!AC66:AD66,SUPPLY!$AC$2:$AD$2)</f>
        <v>2.5</v>
      </c>
      <c r="J66" s="256">
        <f>SUPPLY!W66*SUPPLY!$W$2</f>
        <v>4.125</v>
      </c>
      <c r="K66" s="257">
        <f t="shared" si="0"/>
        <v>92.36999999999999</v>
      </c>
      <c r="L66" s="258"/>
      <c r="M66" s="255">
        <f>+SUMPRODUCT(DEMAND!D66:E66,DEMAND!$D$2:$E$2)</f>
        <v>6.2</v>
      </c>
      <c r="N66" s="256">
        <f>+SUMPRODUCT(DEMAND!F66:G66,DEMAND!$F$2:$G$2)</f>
        <v>10.050000000000001</v>
      </c>
      <c r="O66" s="256">
        <f>+SUMPRODUCT(DEMAND!H66:I66,DEMAND!$H$2:$I$2)</f>
        <v>6.25</v>
      </c>
      <c r="P66" s="256">
        <f>+SUMPRODUCT(DEMAND!J66:K66,DEMAND!$J$2:$K$2)</f>
        <v>11.600000000000001</v>
      </c>
      <c r="Q66" s="256">
        <f>+SUMPRODUCT(DEMAND!L66:M66,DEMAND!$L$2:$M$2)</f>
        <v>4.2</v>
      </c>
      <c r="R66" s="257">
        <f t="shared" si="1"/>
        <v>38.300000000000004</v>
      </c>
      <c r="S66" s="257">
        <f>+SUMPRODUCT(DEMAND!Q66:AI66,DEMAND!$Q$2:$AI$2)</f>
        <v>67.639999999999986</v>
      </c>
      <c r="T66" s="257">
        <f t="shared" si="2"/>
        <v>105.94</v>
      </c>
      <c r="W66" s="269">
        <f t="shared" si="3"/>
        <v>-13.570000000000007</v>
      </c>
      <c r="Y66" s="269">
        <f t="shared" si="4"/>
        <v>71.919999999999987</v>
      </c>
      <c r="Z66" s="269">
        <f t="shared" si="5"/>
        <v>37.119999999999983</v>
      </c>
    </row>
    <row r="67" spans="1:26" customFormat="1" x14ac:dyDescent="0.25">
      <c r="A67">
        <f t="shared" si="6"/>
        <v>2007</v>
      </c>
      <c r="B67" s="294"/>
      <c r="C67" s="23">
        <v>39115</v>
      </c>
      <c r="D67" s="255">
        <f>+SUMPRODUCT(SUPPLY!L67:O67,SUPPLY!L$2:O$2)</f>
        <v>15.579999999999998</v>
      </c>
      <c r="E67" s="256">
        <f>+SUMPRODUCT(SUPPLY!D67:J67,SUPPLY!D$2:J$2)</f>
        <v>26.41</v>
      </c>
      <c r="F67" s="256">
        <f>+SUMPRODUCT(SUPPLY!Q67:U67,SUPPLY!$Q$2:$U$2)</f>
        <v>34.800000000000004</v>
      </c>
      <c r="G67" s="256">
        <f>+SUPPLY!X67*SUPPLY!$X$2</f>
        <v>3.0749999999999997</v>
      </c>
      <c r="H67" s="256">
        <f>SUMPRODUCT(SUPPLY!Y67:AB67,SUPPLY!$Y$2:$AB$2)</f>
        <v>5.88</v>
      </c>
      <c r="I67" s="256">
        <f>SUMPRODUCT(SUPPLY!AC67:AD67,SUPPLY!$AC$2:$AD$2)</f>
        <v>2.5</v>
      </c>
      <c r="J67" s="256">
        <f>SUPPLY!W67*SUPPLY!$W$2</f>
        <v>4.125</v>
      </c>
      <c r="K67" s="257">
        <f t="shared" si="0"/>
        <v>92.36999999999999</v>
      </c>
      <c r="L67" s="258"/>
      <c r="M67" s="255">
        <f>+SUMPRODUCT(DEMAND!D67:E67,DEMAND!$D$2:$E$2)</f>
        <v>6.2</v>
      </c>
      <c r="N67" s="256">
        <f>+SUMPRODUCT(DEMAND!F67:G67,DEMAND!$F$2:$G$2)</f>
        <v>10.050000000000001</v>
      </c>
      <c r="O67" s="256">
        <f>+SUMPRODUCT(DEMAND!H67:I67,DEMAND!$H$2:$I$2)</f>
        <v>6.25</v>
      </c>
      <c r="P67" s="256">
        <f>+SUMPRODUCT(DEMAND!J67:K67,DEMAND!$J$2:$K$2)</f>
        <v>11.600000000000001</v>
      </c>
      <c r="Q67" s="256">
        <f>+SUMPRODUCT(DEMAND!L67:M67,DEMAND!$L$2:$M$2)</f>
        <v>4.2</v>
      </c>
      <c r="R67" s="257">
        <f t="shared" si="1"/>
        <v>38.300000000000004</v>
      </c>
      <c r="S67" s="257">
        <f>+SUMPRODUCT(DEMAND!Q67:AI67,DEMAND!$Q$2:$AI$2)</f>
        <v>67.639999999999986</v>
      </c>
      <c r="T67" s="257">
        <f t="shared" si="2"/>
        <v>105.94</v>
      </c>
      <c r="W67" s="269">
        <f t="shared" si="3"/>
        <v>-13.570000000000007</v>
      </c>
      <c r="Y67" s="269">
        <f t="shared" si="4"/>
        <v>71.919999999999987</v>
      </c>
      <c r="Z67" s="269">
        <f t="shared" si="5"/>
        <v>37.119999999999983</v>
      </c>
    </row>
    <row r="68" spans="1:26" customFormat="1" x14ac:dyDescent="0.25">
      <c r="A68">
        <f t="shared" si="6"/>
        <v>2007</v>
      </c>
      <c r="B68" s="294"/>
      <c r="C68" s="23">
        <v>39143</v>
      </c>
      <c r="D68" s="255">
        <f>+SUMPRODUCT(SUPPLY!L68:O68,SUPPLY!L$2:O$2)</f>
        <v>15.579999999999998</v>
      </c>
      <c r="E68" s="256">
        <f>+SUMPRODUCT(SUPPLY!D68:J68,SUPPLY!D$2:J$2)</f>
        <v>26.41</v>
      </c>
      <c r="F68" s="256">
        <f>+SUMPRODUCT(SUPPLY!Q68:U68,SUPPLY!$Q$2:$U$2)</f>
        <v>34.800000000000004</v>
      </c>
      <c r="G68" s="256">
        <f>+SUPPLY!X68*SUPPLY!$X$2</f>
        <v>3.0749999999999997</v>
      </c>
      <c r="H68" s="256">
        <f>SUMPRODUCT(SUPPLY!Y68:AB68,SUPPLY!$Y$2:$AB$2)</f>
        <v>5.88</v>
      </c>
      <c r="I68" s="256">
        <f>SUMPRODUCT(SUPPLY!AC68:AD68,SUPPLY!$AC$2:$AD$2)</f>
        <v>2.5</v>
      </c>
      <c r="J68" s="256">
        <f>SUPPLY!W68*SUPPLY!$W$2</f>
        <v>4.125</v>
      </c>
      <c r="K68" s="257">
        <f t="shared" si="0"/>
        <v>92.36999999999999</v>
      </c>
      <c r="L68" s="258"/>
      <c r="M68" s="255">
        <f>+SUMPRODUCT(DEMAND!D68:E68,DEMAND!$D$2:$E$2)</f>
        <v>6.2</v>
      </c>
      <c r="N68" s="256">
        <f>+SUMPRODUCT(DEMAND!F68:G68,DEMAND!$F$2:$G$2)</f>
        <v>10.050000000000001</v>
      </c>
      <c r="O68" s="256">
        <f>+SUMPRODUCT(DEMAND!H68:I68,DEMAND!$H$2:$I$2)</f>
        <v>6.25</v>
      </c>
      <c r="P68" s="256">
        <f>+SUMPRODUCT(DEMAND!J68:K68,DEMAND!$J$2:$K$2)</f>
        <v>11.600000000000001</v>
      </c>
      <c r="Q68" s="256">
        <f>+SUMPRODUCT(DEMAND!L68:M68,DEMAND!$L$2:$M$2)</f>
        <v>4.2</v>
      </c>
      <c r="R68" s="257">
        <f t="shared" si="1"/>
        <v>38.300000000000004</v>
      </c>
      <c r="S68" s="257">
        <f>+SUMPRODUCT(DEMAND!Q68:AI68,DEMAND!$Q$2:$AI$2)</f>
        <v>67.639999999999986</v>
      </c>
      <c r="T68" s="257">
        <f t="shared" si="2"/>
        <v>105.94</v>
      </c>
      <c r="W68" s="269">
        <f t="shared" si="3"/>
        <v>-13.570000000000007</v>
      </c>
      <c r="Y68" s="269">
        <f t="shared" si="4"/>
        <v>71.919999999999987</v>
      </c>
      <c r="Z68" s="269">
        <f t="shared" si="5"/>
        <v>37.119999999999983</v>
      </c>
    </row>
    <row r="69" spans="1:26" customFormat="1" x14ac:dyDescent="0.25">
      <c r="A69">
        <f t="shared" si="6"/>
        <v>2007</v>
      </c>
      <c r="B69" s="294"/>
      <c r="C69" s="23">
        <v>39174</v>
      </c>
      <c r="D69" s="255">
        <f>+SUMPRODUCT(SUPPLY!L69:O69,SUPPLY!L$2:O$2)</f>
        <v>15.579999999999998</v>
      </c>
      <c r="E69" s="256">
        <f>+SUMPRODUCT(SUPPLY!D69:J69,SUPPLY!D$2:J$2)</f>
        <v>26.41</v>
      </c>
      <c r="F69" s="256">
        <f>+SUMPRODUCT(SUPPLY!Q69:U69,SUPPLY!$Q$2:$U$2)</f>
        <v>34.800000000000004</v>
      </c>
      <c r="G69" s="256">
        <f>+SUPPLY!X69*SUPPLY!$X$2</f>
        <v>3.0749999999999997</v>
      </c>
      <c r="H69" s="256">
        <f>SUMPRODUCT(SUPPLY!Y69:AB69,SUPPLY!$Y$2:$AB$2)</f>
        <v>5.88</v>
      </c>
      <c r="I69" s="256">
        <f>SUMPRODUCT(SUPPLY!AC69:AD69,SUPPLY!$AC$2:$AD$2)</f>
        <v>2.5</v>
      </c>
      <c r="J69" s="256">
        <f>SUPPLY!W69*SUPPLY!$W$2</f>
        <v>4.125</v>
      </c>
      <c r="K69" s="257">
        <f t="shared" si="0"/>
        <v>92.36999999999999</v>
      </c>
      <c r="L69" s="258"/>
      <c r="M69" s="255">
        <f>+SUMPRODUCT(DEMAND!D69:E69,DEMAND!$D$2:$E$2)</f>
        <v>6.2</v>
      </c>
      <c r="N69" s="256">
        <f>+SUMPRODUCT(DEMAND!F69:G69,DEMAND!$F$2:$G$2)</f>
        <v>10.050000000000001</v>
      </c>
      <c r="O69" s="256">
        <f>+SUMPRODUCT(DEMAND!H69:I69,DEMAND!$H$2:$I$2)</f>
        <v>6.25</v>
      </c>
      <c r="P69" s="256">
        <f>+SUMPRODUCT(DEMAND!J69:K69,DEMAND!$J$2:$K$2)</f>
        <v>11.600000000000001</v>
      </c>
      <c r="Q69" s="256">
        <f>+SUMPRODUCT(DEMAND!L69:M69,DEMAND!$L$2:$M$2)</f>
        <v>4.2</v>
      </c>
      <c r="R69" s="257">
        <f t="shared" si="1"/>
        <v>38.300000000000004</v>
      </c>
      <c r="S69" s="257">
        <f>+SUMPRODUCT(DEMAND!Q69:AI69,DEMAND!$Q$2:$AI$2)</f>
        <v>67.639999999999986</v>
      </c>
      <c r="T69" s="257">
        <f t="shared" si="2"/>
        <v>105.94</v>
      </c>
      <c r="W69" s="269">
        <f t="shared" si="3"/>
        <v>-13.570000000000007</v>
      </c>
      <c r="Y69" s="269">
        <f t="shared" si="4"/>
        <v>71.919999999999987</v>
      </c>
      <c r="Z69" s="269">
        <f t="shared" si="5"/>
        <v>37.119999999999983</v>
      </c>
    </row>
    <row r="70" spans="1:26" customFormat="1" x14ac:dyDescent="0.25">
      <c r="A70">
        <f t="shared" si="6"/>
        <v>2007</v>
      </c>
      <c r="B70" s="294"/>
      <c r="C70" s="23">
        <v>39204</v>
      </c>
      <c r="D70" s="255">
        <f>+SUMPRODUCT(SUPPLY!L70:O70,SUPPLY!L$2:O$2)</f>
        <v>15.579999999999998</v>
      </c>
      <c r="E70" s="256">
        <f>+SUMPRODUCT(SUPPLY!D70:J70,SUPPLY!D$2:J$2)</f>
        <v>26.41</v>
      </c>
      <c r="F70" s="256">
        <f>+SUMPRODUCT(SUPPLY!Q70:U70,SUPPLY!$Q$2:$U$2)</f>
        <v>34.800000000000004</v>
      </c>
      <c r="G70" s="256">
        <f>+SUPPLY!X70*SUPPLY!$X$2</f>
        <v>3.0749999999999997</v>
      </c>
      <c r="H70" s="256">
        <f>SUMPRODUCT(SUPPLY!Y70:AB70,SUPPLY!$Y$2:$AB$2)</f>
        <v>5.88</v>
      </c>
      <c r="I70" s="256">
        <f>SUMPRODUCT(SUPPLY!AC70:AD70,SUPPLY!$AC$2:$AD$2)</f>
        <v>2.5</v>
      </c>
      <c r="J70" s="256">
        <f>SUPPLY!W70*SUPPLY!$W$2</f>
        <v>4.125</v>
      </c>
      <c r="K70" s="257">
        <f t="shared" si="0"/>
        <v>92.36999999999999</v>
      </c>
      <c r="L70" s="258"/>
      <c r="M70" s="255">
        <f>+SUMPRODUCT(DEMAND!D70:E70,DEMAND!$D$2:$E$2)</f>
        <v>6.2</v>
      </c>
      <c r="N70" s="256">
        <f>+SUMPRODUCT(DEMAND!F70:G70,DEMAND!$F$2:$G$2)</f>
        <v>10.050000000000001</v>
      </c>
      <c r="O70" s="256">
        <f>+SUMPRODUCT(DEMAND!H70:I70,DEMAND!$H$2:$I$2)</f>
        <v>6.25</v>
      </c>
      <c r="P70" s="256">
        <f>+SUMPRODUCT(DEMAND!J70:K70,DEMAND!$J$2:$K$2)</f>
        <v>11.600000000000001</v>
      </c>
      <c r="Q70" s="256">
        <f>+SUMPRODUCT(DEMAND!L70:M70,DEMAND!$L$2:$M$2)</f>
        <v>4.2</v>
      </c>
      <c r="R70" s="257">
        <f t="shared" si="1"/>
        <v>38.300000000000004</v>
      </c>
      <c r="S70" s="257">
        <f>+SUMPRODUCT(DEMAND!Q70:AI70,DEMAND!$Q$2:$AI$2)</f>
        <v>67.639999999999986</v>
      </c>
      <c r="T70" s="257">
        <f t="shared" si="2"/>
        <v>105.94</v>
      </c>
      <c r="W70" s="269">
        <f t="shared" si="3"/>
        <v>-13.570000000000007</v>
      </c>
      <c r="Y70" s="269">
        <f t="shared" si="4"/>
        <v>71.919999999999987</v>
      </c>
      <c r="Z70" s="269">
        <f t="shared" si="5"/>
        <v>37.119999999999983</v>
      </c>
    </row>
    <row r="71" spans="1:26" customFormat="1" x14ac:dyDescent="0.25">
      <c r="A71">
        <f t="shared" si="6"/>
        <v>2007</v>
      </c>
      <c r="B71" s="294"/>
      <c r="C71" s="23">
        <v>39235</v>
      </c>
      <c r="D71" s="255">
        <f>+SUMPRODUCT(SUPPLY!L71:O71,SUPPLY!L$2:O$2)</f>
        <v>15.579999999999998</v>
      </c>
      <c r="E71" s="256">
        <f>+SUMPRODUCT(SUPPLY!D71:J71,SUPPLY!D$2:J$2)</f>
        <v>26.41</v>
      </c>
      <c r="F71" s="256">
        <f>+SUMPRODUCT(SUPPLY!Q71:U71,SUPPLY!$Q$2:$U$2)</f>
        <v>34.800000000000004</v>
      </c>
      <c r="G71" s="256">
        <f>+SUPPLY!X71*SUPPLY!$X$2</f>
        <v>3.0749999999999997</v>
      </c>
      <c r="H71" s="256">
        <f>SUMPRODUCT(SUPPLY!Y71:AB71,SUPPLY!$Y$2:$AB$2)</f>
        <v>5.88</v>
      </c>
      <c r="I71" s="256">
        <f>SUMPRODUCT(SUPPLY!AC71:AD71,SUPPLY!$AC$2:$AD$2)</f>
        <v>2.5</v>
      </c>
      <c r="J71" s="256">
        <f>SUPPLY!W71*SUPPLY!$W$2</f>
        <v>4.125</v>
      </c>
      <c r="K71" s="257">
        <f t="shared" ref="K71:K113" si="7">SUM(D71:J71)</f>
        <v>92.36999999999999</v>
      </c>
      <c r="L71" s="258"/>
      <c r="M71" s="255">
        <f>+SUMPRODUCT(DEMAND!D71:E71,DEMAND!$D$2:$E$2)</f>
        <v>6.2</v>
      </c>
      <c r="N71" s="256">
        <f>+SUMPRODUCT(DEMAND!F71:G71,DEMAND!$F$2:$G$2)</f>
        <v>10.050000000000001</v>
      </c>
      <c r="O71" s="256">
        <f>+SUMPRODUCT(DEMAND!H71:I71,DEMAND!$H$2:$I$2)</f>
        <v>6.25</v>
      </c>
      <c r="P71" s="256">
        <f>+SUMPRODUCT(DEMAND!J71:K71,DEMAND!$J$2:$K$2)</f>
        <v>11.600000000000001</v>
      </c>
      <c r="Q71" s="256">
        <f>+SUMPRODUCT(DEMAND!L71:M71,DEMAND!$L$2:$M$2)</f>
        <v>4.2</v>
      </c>
      <c r="R71" s="257">
        <f t="shared" ref="R71:R113" si="8">SUM(M71:Q71)</f>
        <v>38.300000000000004</v>
      </c>
      <c r="S71" s="257">
        <f>+SUMPRODUCT(DEMAND!Q71:AI71,DEMAND!$Q$2:$AI$2)</f>
        <v>67.639999999999986</v>
      </c>
      <c r="T71" s="257">
        <f t="shared" ref="T71:T113" si="9">+S71+R71</f>
        <v>105.94</v>
      </c>
      <c r="W71" s="269">
        <f t="shared" ref="W71:W113" si="10">+K71-T71</f>
        <v>-13.570000000000007</v>
      </c>
      <c r="Y71" s="269">
        <f t="shared" ref="Y71:Y113" si="11">K71-(+M71+Q71+N71)</f>
        <v>71.919999999999987</v>
      </c>
      <c r="Z71" s="269">
        <f t="shared" ref="Z71:Z113" si="12">+Y71-F71</f>
        <v>37.119999999999983</v>
      </c>
    </row>
    <row r="72" spans="1:26" customFormat="1" x14ac:dyDescent="0.25">
      <c r="A72">
        <f t="shared" ref="A72:A113" si="13">YEAR(C72)</f>
        <v>2007</v>
      </c>
      <c r="B72" s="294"/>
      <c r="C72" s="23">
        <v>39265</v>
      </c>
      <c r="D72" s="255">
        <f>+SUMPRODUCT(SUPPLY!L72:O72,SUPPLY!L$2:O$2)</f>
        <v>15.579999999999998</v>
      </c>
      <c r="E72" s="256">
        <f>+SUMPRODUCT(SUPPLY!D72:J72,SUPPLY!D$2:J$2)</f>
        <v>26.41</v>
      </c>
      <c r="F72" s="256">
        <f>+SUMPRODUCT(SUPPLY!Q72:U72,SUPPLY!$Q$2:$U$2)</f>
        <v>34.800000000000004</v>
      </c>
      <c r="G72" s="256">
        <f>+SUPPLY!X72*SUPPLY!$X$2</f>
        <v>3.0749999999999997</v>
      </c>
      <c r="H72" s="256">
        <f>SUMPRODUCT(SUPPLY!Y72:AB72,SUPPLY!$Y$2:$AB$2)</f>
        <v>5.88</v>
      </c>
      <c r="I72" s="256">
        <f>SUMPRODUCT(SUPPLY!AC72:AD72,SUPPLY!$AC$2:$AD$2)</f>
        <v>2.5</v>
      </c>
      <c r="J72" s="256">
        <f>SUPPLY!W72*SUPPLY!$W$2</f>
        <v>4.125</v>
      </c>
      <c r="K72" s="257">
        <f t="shared" si="7"/>
        <v>92.36999999999999</v>
      </c>
      <c r="L72" s="258"/>
      <c r="M72" s="255">
        <f>+SUMPRODUCT(DEMAND!D72:E72,DEMAND!$D$2:$E$2)</f>
        <v>6.2</v>
      </c>
      <c r="N72" s="256">
        <f>+SUMPRODUCT(DEMAND!F72:G72,DEMAND!$F$2:$G$2)</f>
        <v>10.050000000000001</v>
      </c>
      <c r="O72" s="256">
        <f>+SUMPRODUCT(DEMAND!H72:I72,DEMAND!$H$2:$I$2)</f>
        <v>6.25</v>
      </c>
      <c r="P72" s="256">
        <f>+SUMPRODUCT(DEMAND!J72:K72,DEMAND!$J$2:$K$2)</f>
        <v>11.600000000000001</v>
      </c>
      <c r="Q72" s="256">
        <f>+SUMPRODUCT(DEMAND!L72:M72,DEMAND!$L$2:$M$2)</f>
        <v>4.2</v>
      </c>
      <c r="R72" s="257">
        <f t="shared" si="8"/>
        <v>38.300000000000004</v>
      </c>
      <c r="S72" s="257">
        <f>+SUMPRODUCT(DEMAND!Q72:AI72,DEMAND!$Q$2:$AI$2)</f>
        <v>67.639999999999986</v>
      </c>
      <c r="T72" s="257">
        <f t="shared" si="9"/>
        <v>105.94</v>
      </c>
      <c r="W72" s="269">
        <f t="shared" si="10"/>
        <v>-13.570000000000007</v>
      </c>
      <c r="Y72" s="269">
        <f t="shared" si="11"/>
        <v>71.919999999999987</v>
      </c>
      <c r="Z72" s="269">
        <f t="shared" si="12"/>
        <v>37.119999999999983</v>
      </c>
    </row>
    <row r="73" spans="1:26" customFormat="1" x14ac:dyDescent="0.25">
      <c r="A73">
        <f t="shared" si="13"/>
        <v>2007</v>
      </c>
      <c r="B73" s="294"/>
      <c r="C73" s="23">
        <v>39296</v>
      </c>
      <c r="D73" s="255">
        <f>+SUMPRODUCT(SUPPLY!L73:O73,SUPPLY!L$2:O$2)</f>
        <v>15.579999999999998</v>
      </c>
      <c r="E73" s="256">
        <f>+SUMPRODUCT(SUPPLY!D73:J73,SUPPLY!D$2:J$2)</f>
        <v>26.41</v>
      </c>
      <c r="F73" s="256">
        <f>+SUMPRODUCT(SUPPLY!Q73:U73,SUPPLY!$Q$2:$U$2)</f>
        <v>34.800000000000004</v>
      </c>
      <c r="G73" s="256">
        <f>+SUPPLY!X73*SUPPLY!$X$2</f>
        <v>3.0749999999999997</v>
      </c>
      <c r="H73" s="256">
        <f>SUMPRODUCT(SUPPLY!Y73:AB73,SUPPLY!$Y$2:$AB$2)</f>
        <v>5.88</v>
      </c>
      <c r="I73" s="256">
        <f>SUMPRODUCT(SUPPLY!AC73:AD73,SUPPLY!$AC$2:$AD$2)</f>
        <v>2.5</v>
      </c>
      <c r="J73" s="256">
        <f>SUPPLY!W73*SUPPLY!$W$2</f>
        <v>4.125</v>
      </c>
      <c r="K73" s="257">
        <f t="shared" si="7"/>
        <v>92.36999999999999</v>
      </c>
      <c r="L73" s="258"/>
      <c r="M73" s="255">
        <f>+SUMPRODUCT(DEMAND!D73:E73,DEMAND!$D$2:$E$2)</f>
        <v>6.2</v>
      </c>
      <c r="N73" s="256">
        <f>+SUMPRODUCT(DEMAND!F73:G73,DEMAND!$F$2:$G$2)</f>
        <v>10.050000000000001</v>
      </c>
      <c r="O73" s="256">
        <f>+SUMPRODUCT(DEMAND!H73:I73,DEMAND!$H$2:$I$2)</f>
        <v>6.25</v>
      </c>
      <c r="P73" s="256">
        <f>+SUMPRODUCT(DEMAND!J73:K73,DEMAND!$J$2:$K$2)</f>
        <v>11.600000000000001</v>
      </c>
      <c r="Q73" s="256">
        <f>+SUMPRODUCT(DEMAND!L73:M73,DEMAND!$L$2:$M$2)</f>
        <v>4.2</v>
      </c>
      <c r="R73" s="257">
        <f t="shared" si="8"/>
        <v>38.300000000000004</v>
      </c>
      <c r="S73" s="257">
        <f>+SUMPRODUCT(DEMAND!Q73:AI73,DEMAND!$Q$2:$AI$2)</f>
        <v>67.639999999999986</v>
      </c>
      <c r="T73" s="257">
        <f t="shared" si="9"/>
        <v>105.94</v>
      </c>
      <c r="W73" s="269">
        <f t="shared" si="10"/>
        <v>-13.570000000000007</v>
      </c>
      <c r="Y73" s="269">
        <f t="shared" si="11"/>
        <v>71.919999999999987</v>
      </c>
      <c r="Z73" s="269">
        <f t="shared" si="12"/>
        <v>37.119999999999983</v>
      </c>
    </row>
    <row r="74" spans="1:26" customFormat="1" x14ac:dyDescent="0.25">
      <c r="A74">
        <f t="shared" si="13"/>
        <v>2007</v>
      </c>
      <c r="B74" s="294"/>
      <c r="C74" s="23">
        <v>39327</v>
      </c>
      <c r="D74" s="255">
        <f>+SUMPRODUCT(SUPPLY!L74:O74,SUPPLY!L$2:O$2)</f>
        <v>15.579999999999998</v>
      </c>
      <c r="E74" s="256">
        <f>+SUMPRODUCT(SUPPLY!D74:J74,SUPPLY!D$2:J$2)</f>
        <v>26.41</v>
      </c>
      <c r="F74" s="256">
        <f>+SUMPRODUCT(SUPPLY!Q74:U74,SUPPLY!$Q$2:$U$2)</f>
        <v>34.800000000000004</v>
      </c>
      <c r="G74" s="256">
        <f>+SUPPLY!X74*SUPPLY!$X$2</f>
        <v>3.0749999999999997</v>
      </c>
      <c r="H74" s="256">
        <f>SUMPRODUCT(SUPPLY!Y74:AB74,SUPPLY!$Y$2:$AB$2)</f>
        <v>5.88</v>
      </c>
      <c r="I74" s="256">
        <f>SUMPRODUCT(SUPPLY!AC74:AD74,SUPPLY!$AC$2:$AD$2)</f>
        <v>2.5</v>
      </c>
      <c r="J74" s="256">
        <f>SUPPLY!W74*SUPPLY!$W$2</f>
        <v>4.125</v>
      </c>
      <c r="K74" s="257">
        <f t="shared" si="7"/>
        <v>92.36999999999999</v>
      </c>
      <c r="L74" s="258"/>
      <c r="M74" s="255">
        <f>+SUMPRODUCT(DEMAND!D74:E74,DEMAND!$D$2:$E$2)</f>
        <v>6.2</v>
      </c>
      <c r="N74" s="256">
        <f>+SUMPRODUCT(DEMAND!F74:G74,DEMAND!$F$2:$G$2)</f>
        <v>10.050000000000001</v>
      </c>
      <c r="O74" s="256">
        <f>+SUMPRODUCT(DEMAND!H74:I74,DEMAND!$H$2:$I$2)</f>
        <v>6.25</v>
      </c>
      <c r="P74" s="256">
        <f>+SUMPRODUCT(DEMAND!J74:K74,DEMAND!$J$2:$K$2)</f>
        <v>11.600000000000001</v>
      </c>
      <c r="Q74" s="256">
        <f>+SUMPRODUCT(DEMAND!L74:M74,DEMAND!$L$2:$M$2)</f>
        <v>4.2</v>
      </c>
      <c r="R74" s="257">
        <f t="shared" si="8"/>
        <v>38.300000000000004</v>
      </c>
      <c r="S74" s="257">
        <f>+SUMPRODUCT(DEMAND!Q74:AI74,DEMAND!$Q$2:$AI$2)</f>
        <v>67.639999999999986</v>
      </c>
      <c r="T74" s="257">
        <f t="shared" si="9"/>
        <v>105.94</v>
      </c>
      <c r="W74" s="269">
        <f t="shared" si="10"/>
        <v>-13.570000000000007</v>
      </c>
      <c r="Y74" s="269">
        <f t="shared" si="11"/>
        <v>71.919999999999987</v>
      </c>
      <c r="Z74" s="269">
        <f t="shared" si="12"/>
        <v>37.119999999999983</v>
      </c>
    </row>
    <row r="75" spans="1:26" customFormat="1" x14ac:dyDescent="0.25">
      <c r="A75">
        <f t="shared" si="13"/>
        <v>2007</v>
      </c>
      <c r="B75" s="294"/>
      <c r="C75" s="23">
        <v>39357</v>
      </c>
      <c r="D75" s="255">
        <f>+SUMPRODUCT(SUPPLY!L75:O75,SUPPLY!L$2:O$2)</f>
        <v>15.579999999999998</v>
      </c>
      <c r="E75" s="256">
        <f>+SUMPRODUCT(SUPPLY!D75:J75,SUPPLY!D$2:J$2)</f>
        <v>26.41</v>
      </c>
      <c r="F75" s="256">
        <f>+SUMPRODUCT(SUPPLY!Q75:U75,SUPPLY!$Q$2:$U$2)</f>
        <v>34.800000000000004</v>
      </c>
      <c r="G75" s="256">
        <f>+SUPPLY!X75*SUPPLY!$X$2</f>
        <v>3.0749999999999997</v>
      </c>
      <c r="H75" s="256">
        <f>SUMPRODUCT(SUPPLY!Y75:AB75,SUPPLY!$Y$2:$AB$2)</f>
        <v>5.88</v>
      </c>
      <c r="I75" s="256">
        <f>SUMPRODUCT(SUPPLY!AC75:AD75,SUPPLY!$AC$2:$AD$2)</f>
        <v>2.5</v>
      </c>
      <c r="J75" s="256">
        <f>SUPPLY!W75*SUPPLY!$W$2</f>
        <v>4.125</v>
      </c>
      <c r="K75" s="257">
        <f t="shared" si="7"/>
        <v>92.36999999999999</v>
      </c>
      <c r="L75" s="258"/>
      <c r="M75" s="255">
        <f>+SUMPRODUCT(DEMAND!D75:E75,DEMAND!$D$2:$E$2)</f>
        <v>6.2</v>
      </c>
      <c r="N75" s="256">
        <f>+SUMPRODUCT(DEMAND!F75:G75,DEMAND!$F$2:$G$2)</f>
        <v>10.050000000000001</v>
      </c>
      <c r="O75" s="256">
        <f>+SUMPRODUCT(DEMAND!H75:I75,DEMAND!$H$2:$I$2)</f>
        <v>6.25</v>
      </c>
      <c r="P75" s="256">
        <f>+SUMPRODUCT(DEMAND!J75:K75,DEMAND!$J$2:$K$2)</f>
        <v>11.600000000000001</v>
      </c>
      <c r="Q75" s="256">
        <f>+SUMPRODUCT(DEMAND!L75:M75,DEMAND!$L$2:$M$2)</f>
        <v>4.2</v>
      </c>
      <c r="R75" s="257">
        <f t="shared" si="8"/>
        <v>38.300000000000004</v>
      </c>
      <c r="S75" s="257">
        <f>+SUMPRODUCT(DEMAND!Q75:AI75,DEMAND!$Q$2:$AI$2)</f>
        <v>67.639999999999986</v>
      </c>
      <c r="T75" s="257">
        <f t="shared" si="9"/>
        <v>105.94</v>
      </c>
      <c r="W75" s="269">
        <f t="shared" si="10"/>
        <v>-13.570000000000007</v>
      </c>
      <c r="Y75" s="269">
        <f t="shared" si="11"/>
        <v>71.919999999999987</v>
      </c>
      <c r="Z75" s="269">
        <f t="shared" si="12"/>
        <v>37.119999999999983</v>
      </c>
    </row>
    <row r="76" spans="1:26" customFormat="1" x14ac:dyDescent="0.25">
      <c r="A76">
        <f t="shared" si="13"/>
        <v>2007</v>
      </c>
      <c r="B76" s="294"/>
      <c r="C76" s="23">
        <v>39388</v>
      </c>
      <c r="D76" s="255">
        <f>+SUMPRODUCT(SUPPLY!L76:O76,SUPPLY!L$2:O$2)</f>
        <v>15.579999999999998</v>
      </c>
      <c r="E76" s="256">
        <f>+SUMPRODUCT(SUPPLY!D76:J76,SUPPLY!D$2:J$2)</f>
        <v>26.41</v>
      </c>
      <c r="F76" s="256">
        <f>+SUMPRODUCT(SUPPLY!Q76:U76,SUPPLY!$Q$2:$U$2)</f>
        <v>34.800000000000004</v>
      </c>
      <c r="G76" s="256">
        <f>+SUPPLY!X76*SUPPLY!$X$2</f>
        <v>3.0749999999999997</v>
      </c>
      <c r="H76" s="256">
        <f>SUMPRODUCT(SUPPLY!Y76:AB76,SUPPLY!$Y$2:$AB$2)</f>
        <v>5.88</v>
      </c>
      <c r="I76" s="256">
        <f>SUMPRODUCT(SUPPLY!AC76:AD76,SUPPLY!$AC$2:$AD$2)</f>
        <v>2.5</v>
      </c>
      <c r="J76" s="256">
        <f>SUPPLY!W76*SUPPLY!$W$2</f>
        <v>4.125</v>
      </c>
      <c r="K76" s="257">
        <f t="shared" si="7"/>
        <v>92.36999999999999</v>
      </c>
      <c r="L76" s="258"/>
      <c r="M76" s="255">
        <f>+SUMPRODUCT(DEMAND!D76:E76,DEMAND!$D$2:$E$2)</f>
        <v>6.2</v>
      </c>
      <c r="N76" s="256">
        <f>+SUMPRODUCT(DEMAND!F76:G76,DEMAND!$F$2:$G$2)</f>
        <v>10.050000000000001</v>
      </c>
      <c r="O76" s="256">
        <f>+SUMPRODUCT(DEMAND!H76:I76,DEMAND!$H$2:$I$2)</f>
        <v>6.25</v>
      </c>
      <c r="P76" s="256">
        <f>+SUMPRODUCT(DEMAND!J76:K76,DEMAND!$J$2:$K$2)</f>
        <v>11.600000000000001</v>
      </c>
      <c r="Q76" s="256">
        <f>+SUMPRODUCT(DEMAND!L76:M76,DEMAND!$L$2:$M$2)</f>
        <v>4.2</v>
      </c>
      <c r="R76" s="257">
        <f t="shared" si="8"/>
        <v>38.300000000000004</v>
      </c>
      <c r="S76" s="257">
        <f>+SUMPRODUCT(DEMAND!Q76:AI76,DEMAND!$Q$2:$AI$2)</f>
        <v>67.639999999999986</v>
      </c>
      <c r="T76" s="257">
        <f t="shared" si="9"/>
        <v>105.94</v>
      </c>
      <c r="W76" s="269">
        <f t="shared" si="10"/>
        <v>-13.570000000000007</v>
      </c>
      <c r="Y76" s="269">
        <f t="shared" si="11"/>
        <v>71.919999999999987</v>
      </c>
      <c r="Z76" s="269">
        <f t="shared" si="12"/>
        <v>37.119999999999983</v>
      </c>
    </row>
    <row r="77" spans="1:26" customFormat="1" x14ac:dyDescent="0.25">
      <c r="A77">
        <f t="shared" si="13"/>
        <v>2007</v>
      </c>
      <c r="B77" s="294"/>
      <c r="C77" s="23">
        <v>39418</v>
      </c>
      <c r="D77" s="255">
        <f>+SUMPRODUCT(SUPPLY!L77:O77,SUPPLY!L$2:O$2)</f>
        <v>15.579999999999998</v>
      </c>
      <c r="E77" s="256">
        <f>+SUMPRODUCT(SUPPLY!D77:J77,SUPPLY!D$2:J$2)</f>
        <v>26.41</v>
      </c>
      <c r="F77" s="256">
        <f>+SUMPRODUCT(SUPPLY!Q77:U77,SUPPLY!$Q$2:$U$2)</f>
        <v>34.800000000000004</v>
      </c>
      <c r="G77" s="256">
        <f>+SUPPLY!X77*SUPPLY!$X$2</f>
        <v>3.0749999999999997</v>
      </c>
      <c r="H77" s="256">
        <f>SUMPRODUCT(SUPPLY!Y77:AB77,SUPPLY!$Y$2:$AB$2)</f>
        <v>5.88</v>
      </c>
      <c r="I77" s="256">
        <f>SUMPRODUCT(SUPPLY!AC77:AD77,SUPPLY!$AC$2:$AD$2)</f>
        <v>2.5</v>
      </c>
      <c r="J77" s="256">
        <f>SUPPLY!W77*SUPPLY!$W$2</f>
        <v>4.125</v>
      </c>
      <c r="K77" s="257">
        <f t="shared" si="7"/>
        <v>92.36999999999999</v>
      </c>
      <c r="L77" s="258"/>
      <c r="M77" s="255">
        <f>+SUMPRODUCT(DEMAND!D77:E77,DEMAND!$D$2:$E$2)</f>
        <v>6.2</v>
      </c>
      <c r="N77" s="256">
        <f>+SUMPRODUCT(DEMAND!F77:G77,DEMAND!$F$2:$G$2)</f>
        <v>10.050000000000001</v>
      </c>
      <c r="O77" s="256">
        <f>+SUMPRODUCT(DEMAND!H77:I77,DEMAND!$H$2:$I$2)</f>
        <v>6.25</v>
      </c>
      <c r="P77" s="256">
        <f>+SUMPRODUCT(DEMAND!J77:K77,DEMAND!$J$2:$K$2)</f>
        <v>11.600000000000001</v>
      </c>
      <c r="Q77" s="256">
        <f>+SUMPRODUCT(DEMAND!L77:M77,DEMAND!$L$2:$M$2)</f>
        <v>4.2</v>
      </c>
      <c r="R77" s="257">
        <f t="shared" si="8"/>
        <v>38.300000000000004</v>
      </c>
      <c r="S77" s="257">
        <f>+SUMPRODUCT(DEMAND!Q77:AI77,DEMAND!$Q$2:$AI$2)</f>
        <v>67.639999999999986</v>
      </c>
      <c r="T77" s="257">
        <f t="shared" si="9"/>
        <v>105.94</v>
      </c>
      <c r="W77" s="269">
        <f t="shared" si="10"/>
        <v>-13.570000000000007</v>
      </c>
      <c r="Y77" s="269">
        <f t="shared" si="11"/>
        <v>71.919999999999987</v>
      </c>
      <c r="Z77" s="269">
        <f t="shared" si="12"/>
        <v>37.119999999999983</v>
      </c>
    </row>
    <row r="78" spans="1:26" customFormat="1" x14ac:dyDescent="0.25">
      <c r="A78">
        <f t="shared" si="13"/>
        <v>2008</v>
      </c>
      <c r="B78" s="294"/>
      <c r="C78" s="23">
        <v>39449</v>
      </c>
      <c r="D78" s="255">
        <f>+SUMPRODUCT(SUPPLY!L78:O78,SUPPLY!L$2:O$2)</f>
        <v>15.579999999999998</v>
      </c>
      <c r="E78" s="256">
        <f>+SUMPRODUCT(SUPPLY!D78:J78,SUPPLY!D$2:J$2)</f>
        <v>26.41</v>
      </c>
      <c r="F78" s="256">
        <f>+SUMPRODUCT(SUPPLY!Q78:U78,SUPPLY!$Q$2:$U$2)</f>
        <v>34.800000000000004</v>
      </c>
      <c r="G78" s="256">
        <f>+SUPPLY!X78*SUPPLY!$X$2</f>
        <v>3.0749999999999997</v>
      </c>
      <c r="H78" s="256">
        <f>SUMPRODUCT(SUPPLY!Y78:AB78,SUPPLY!$Y$2:$AB$2)</f>
        <v>5.88</v>
      </c>
      <c r="I78" s="256">
        <f>SUMPRODUCT(SUPPLY!AC78:AD78,SUPPLY!$AC$2:$AD$2)</f>
        <v>2.5</v>
      </c>
      <c r="J78" s="256">
        <f>SUPPLY!W78*SUPPLY!$W$2</f>
        <v>4.125</v>
      </c>
      <c r="K78" s="257">
        <f t="shared" si="7"/>
        <v>92.36999999999999</v>
      </c>
      <c r="L78" s="258"/>
      <c r="M78" s="255">
        <f>+SUMPRODUCT(DEMAND!D78:E78,DEMAND!$D$2:$E$2)</f>
        <v>6.2</v>
      </c>
      <c r="N78" s="256">
        <f>+SUMPRODUCT(DEMAND!F78:G78,DEMAND!$F$2:$G$2)</f>
        <v>10.050000000000001</v>
      </c>
      <c r="O78" s="256">
        <f>+SUMPRODUCT(DEMAND!H78:I78,DEMAND!$H$2:$I$2)</f>
        <v>6.25</v>
      </c>
      <c r="P78" s="256">
        <f>+SUMPRODUCT(DEMAND!J78:K78,DEMAND!$J$2:$K$2)</f>
        <v>11.600000000000001</v>
      </c>
      <c r="Q78" s="256">
        <f>+SUMPRODUCT(DEMAND!L78:M78,DEMAND!$L$2:$M$2)</f>
        <v>4.2</v>
      </c>
      <c r="R78" s="257">
        <f t="shared" si="8"/>
        <v>38.300000000000004</v>
      </c>
      <c r="S78" s="257">
        <f>+SUMPRODUCT(DEMAND!Q78:AI78,DEMAND!$Q$2:$AI$2)</f>
        <v>67.639999999999986</v>
      </c>
      <c r="T78" s="257">
        <f t="shared" si="9"/>
        <v>105.94</v>
      </c>
      <c r="W78" s="269">
        <f t="shared" si="10"/>
        <v>-13.570000000000007</v>
      </c>
      <c r="Y78" s="269">
        <f t="shared" si="11"/>
        <v>71.919999999999987</v>
      </c>
      <c r="Z78" s="269">
        <f t="shared" si="12"/>
        <v>37.119999999999983</v>
      </c>
    </row>
    <row r="79" spans="1:26" customFormat="1" x14ac:dyDescent="0.25">
      <c r="A79">
        <f t="shared" si="13"/>
        <v>2008</v>
      </c>
      <c r="B79" s="294"/>
      <c r="C79" s="23">
        <v>39480</v>
      </c>
      <c r="D79" s="255">
        <f>+SUMPRODUCT(SUPPLY!L79:O79,SUPPLY!L$2:O$2)</f>
        <v>15.579999999999998</v>
      </c>
      <c r="E79" s="256">
        <f>+SUMPRODUCT(SUPPLY!D79:J79,SUPPLY!D$2:J$2)</f>
        <v>26.41</v>
      </c>
      <c r="F79" s="256">
        <f>+SUMPRODUCT(SUPPLY!Q79:U79,SUPPLY!$Q$2:$U$2)</f>
        <v>34.800000000000004</v>
      </c>
      <c r="G79" s="256">
        <f>+SUPPLY!X79*SUPPLY!$X$2</f>
        <v>3.0749999999999997</v>
      </c>
      <c r="H79" s="256">
        <f>SUMPRODUCT(SUPPLY!Y79:AB79,SUPPLY!$Y$2:$AB$2)</f>
        <v>5.88</v>
      </c>
      <c r="I79" s="256">
        <f>SUMPRODUCT(SUPPLY!AC79:AD79,SUPPLY!$AC$2:$AD$2)</f>
        <v>2.5</v>
      </c>
      <c r="J79" s="256">
        <f>SUPPLY!W79*SUPPLY!$W$2</f>
        <v>4.125</v>
      </c>
      <c r="K79" s="257">
        <f t="shared" si="7"/>
        <v>92.36999999999999</v>
      </c>
      <c r="L79" s="258"/>
      <c r="M79" s="255">
        <f>+SUMPRODUCT(DEMAND!D79:E79,DEMAND!$D$2:$E$2)</f>
        <v>6.2</v>
      </c>
      <c r="N79" s="256">
        <f>+SUMPRODUCT(DEMAND!F79:G79,DEMAND!$F$2:$G$2)</f>
        <v>10.050000000000001</v>
      </c>
      <c r="O79" s="256">
        <f>+SUMPRODUCT(DEMAND!H79:I79,DEMAND!$H$2:$I$2)</f>
        <v>6.25</v>
      </c>
      <c r="P79" s="256">
        <f>+SUMPRODUCT(DEMAND!J79:K79,DEMAND!$J$2:$K$2)</f>
        <v>11.600000000000001</v>
      </c>
      <c r="Q79" s="256">
        <f>+SUMPRODUCT(DEMAND!L79:M79,DEMAND!$L$2:$M$2)</f>
        <v>4.2</v>
      </c>
      <c r="R79" s="257">
        <f t="shared" si="8"/>
        <v>38.300000000000004</v>
      </c>
      <c r="S79" s="257">
        <f>+SUMPRODUCT(DEMAND!Q79:AI79,DEMAND!$Q$2:$AI$2)</f>
        <v>67.639999999999986</v>
      </c>
      <c r="T79" s="257">
        <f t="shared" si="9"/>
        <v>105.94</v>
      </c>
      <c r="W79" s="269">
        <f t="shared" si="10"/>
        <v>-13.570000000000007</v>
      </c>
      <c r="Y79" s="269">
        <f t="shared" si="11"/>
        <v>71.919999999999987</v>
      </c>
      <c r="Z79" s="269">
        <f t="shared" si="12"/>
        <v>37.119999999999983</v>
      </c>
    </row>
    <row r="80" spans="1:26" customFormat="1" x14ac:dyDescent="0.25">
      <c r="A80">
        <f t="shared" si="13"/>
        <v>2008</v>
      </c>
      <c r="B80" s="294"/>
      <c r="C80" s="23">
        <v>39509</v>
      </c>
      <c r="D80" s="255">
        <f>+SUMPRODUCT(SUPPLY!L80:O80,SUPPLY!L$2:O$2)</f>
        <v>15.579999999999998</v>
      </c>
      <c r="E80" s="256">
        <f>+SUMPRODUCT(SUPPLY!D80:J80,SUPPLY!D$2:J$2)</f>
        <v>26.41</v>
      </c>
      <c r="F80" s="256">
        <f>+SUMPRODUCT(SUPPLY!Q80:U80,SUPPLY!$Q$2:$U$2)</f>
        <v>34.800000000000004</v>
      </c>
      <c r="G80" s="256">
        <f>+SUPPLY!X80*SUPPLY!$X$2</f>
        <v>3.0749999999999997</v>
      </c>
      <c r="H80" s="256">
        <f>SUMPRODUCT(SUPPLY!Y80:AB80,SUPPLY!$Y$2:$AB$2)</f>
        <v>5.88</v>
      </c>
      <c r="I80" s="256">
        <f>SUMPRODUCT(SUPPLY!AC80:AD80,SUPPLY!$AC$2:$AD$2)</f>
        <v>2.5</v>
      </c>
      <c r="J80" s="256">
        <f>SUPPLY!W80*SUPPLY!$W$2</f>
        <v>4.125</v>
      </c>
      <c r="K80" s="257">
        <f t="shared" si="7"/>
        <v>92.36999999999999</v>
      </c>
      <c r="L80" s="258"/>
      <c r="M80" s="255">
        <f>+SUMPRODUCT(DEMAND!D80:E80,DEMAND!$D$2:$E$2)</f>
        <v>6.2</v>
      </c>
      <c r="N80" s="256">
        <f>+SUMPRODUCT(DEMAND!F80:G80,DEMAND!$F$2:$G$2)</f>
        <v>10.050000000000001</v>
      </c>
      <c r="O80" s="256">
        <f>+SUMPRODUCT(DEMAND!H80:I80,DEMAND!$H$2:$I$2)</f>
        <v>6.25</v>
      </c>
      <c r="P80" s="256">
        <f>+SUMPRODUCT(DEMAND!J80:K80,DEMAND!$J$2:$K$2)</f>
        <v>11.600000000000001</v>
      </c>
      <c r="Q80" s="256">
        <f>+SUMPRODUCT(DEMAND!L80:M80,DEMAND!$L$2:$M$2)</f>
        <v>4.2</v>
      </c>
      <c r="R80" s="257">
        <f t="shared" si="8"/>
        <v>38.300000000000004</v>
      </c>
      <c r="S80" s="257">
        <f>+SUMPRODUCT(DEMAND!Q80:AI80,DEMAND!$Q$2:$AI$2)</f>
        <v>67.639999999999986</v>
      </c>
      <c r="T80" s="257">
        <f t="shared" si="9"/>
        <v>105.94</v>
      </c>
      <c r="W80" s="269">
        <f t="shared" si="10"/>
        <v>-13.570000000000007</v>
      </c>
      <c r="Y80" s="269">
        <f t="shared" si="11"/>
        <v>71.919999999999987</v>
      </c>
      <c r="Z80" s="269">
        <f t="shared" si="12"/>
        <v>37.119999999999983</v>
      </c>
    </row>
    <row r="81" spans="1:26" customFormat="1" x14ac:dyDescent="0.25">
      <c r="A81">
        <f t="shared" si="13"/>
        <v>2008</v>
      </c>
      <c r="B81" s="294"/>
      <c r="C81" s="23">
        <v>39540</v>
      </c>
      <c r="D81" s="255">
        <f>+SUMPRODUCT(SUPPLY!L81:O81,SUPPLY!L$2:O$2)</f>
        <v>15.579999999999998</v>
      </c>
      <c r="E81" s="256">
        <f>+SUMPRODUCT(SUPPLY!D81:J81,SUPPLY!D$2:J$2)</f>
        <v>26.41</v>
      </c>
      <c r="F81" s="256">
        <f>+SUMPRODUCT(SUPPLY!Q81:U81,SUPPLY!$Q$2:$U$2)</f>
        <v>34.800000000000004</v>
      </c>
      <c r="G81" s="256">
        <f>+SUPPLY!X81*SUPPLY!$X$2</f>
        <v>3.0749999999999997</v>
      </c>
      <c r="H81" s="256">
        <f>SUMPRODUCT(SUPPLY!Y81:AB81,SUPPLY!$Y$2:$AB$2)</f>
        <v>5.88</v>
      </c>
      <c r="I81" s="256">
        <f>SUMPRODUCT(SUPPLY!AC81:AD81,SUPPLY!$AC$2:$AD$2)</f>
        <v>2.5</v>
      </c>
      <c r="J81" s="256">
        <f>SUPPLY!W81*SUPPLY!$W$2</f>
        <v>4.125</v>
      </c>
      <c r="K81" s="257">
        <f t="shared" si="7"/>
        <v>92.36999999999999</v>
      </c>
      <c r="L81" s="258"/>
      <c r="M81" s="255">
        <f>+SUMPRODUCT(DEMAND!D81:E81,DEMAND!$D$2:$E$2)</f>
        <v>6.2</v>
      </c>
      <c r="N81" s="256">
        <f>+SUMPRODUCT(DEMAND!F81:G81,DEMAND!$F$2:$G$2)</f>
        <v>10.050000000000001</v>
      </c>
      <c r="O81" s="256">
        <f>+SUMPRODUCT(DEMAND!H81:I81,DEMAND!$H$2:$I$2)</f>
        <v>6.25</v>
      </c>
      <c r="P81" s="256">
        <f>+SUMPRODUCT(DEMAND!J81:K81,DEMAND!$J$2:$K$2)</f>
        <v>11.600000000000001</v>
      </c>
      <c r="Q81" s="256">
        <f>+SUMPRODUCT(DEMAND!L81:M81,DEMAND!$L$2:$M$2)</f>
        <v>4.2</v>
      </c>
      <c r="R81" s="257">
        <f t="shared" si="8"/>
        <v>38.300000000000004</v>
      </c>
      <c r="S81" s="257">
        <f>+SUMPRODUCT(DEMAND!Q81:AI81,DEMAND!$Q$2:$AI$2)</f>
        <v>67.639999999999986</v>
      </c>
      <c r="T81" s="257">
        <f t="shared" si="9"/>
        <v>105.94</v>
      </c>
      <c r="W81" s="269">
        <f t="shared" si="10"/>
        <v>-13.570000000000007</v>
      </c>
      <c r="Y81" s="269">
        <f t="shared" si="11"/>
        <v>71.919999999999987</v>
      </c>
      <c r="Z81" s="269">
        <f t="shared" si="12"/>
        <v>37.119999999999983</v>
      </c>
    </row>
    <row r="82" spans="1:26" customFormat="1" x14ac:dyDescent="0.25">
      <c r="A82">
        <f t="shared" si="13"/>
        <v>2008</v>
      </c>
      <c r="B82" s="294"/>
      <c r="C82" s="23">
        <v>39570</v>
      </c>
      <c r="D82" s="255">
        <f>+SUMPRODUCT(SUPPLY!L82:O82,SUPPLY!L$2:O$2)</f>
        <v>15.579999999999998</v>
      </c>
      <c r="E82" s="256">
        <f>+SUMPRODUCT(SUPPLY!D82:J82,SUPPLY!D$2:J$2)</f>
        <v>26.41</v>
      </c>
      <c r="F82" s="256">
        <f>+SUMPRODUCT(SUPPLY!Q82:U82,SUPPLY!$Q$2:$U$2)</f>
        <v>34.800000000000004</v>
      </c>
      <c r="G82" s="256">
        <f>+SUPPLY!X82*SUPPLY!$X$2</f>
        <v>3.0749999999999997</v>
      </c>
      <c r="H82" s="256">
        <f>SUMPRODUCT(SUPPLY!Y82:AB82,SUPPLY!$Y$2:$AB$2)</f>
        <v>5.88</v>
      </c>
      <c r="I82" s="256">
        <f>SUMPRODUCT(SUPPLY!AC82:AD82,SUPPLY!$AC$2:$AD$2)</f>
        <v>2.5</v>
      </c>
      <c r="J82" s="256">
        <f>SUPPLY!W82*SUPPLY!$W$2</f>
        <v>4.125</v>
      </c>
      <c r="K82" s="257">
        <f t="shared" si="7"/>
        <v>92.36999999999999</v>
      </c>
      <c r="L82" s="258"/>
      <c r="M82" s="255">
        <f>+SUMPRODUCT(DEMAND!D82:E82,DEMAND!$D$2:$E$2)</f>
        <v>6.2</v>
      </c>
      <c r="N82" s="256">
        <f>+SUMPRODUCT(DEMAND!F82:G82,DEMAND!$F$2:$G$2)</f>
        <v>10.050000000000001</v>
      </c>
      <c r="O82" s="256">
        <f>+SUMPRODUCT(DEMAND!H82:I82,DEMAND!$H$2:$I$2)</f>
        <v>6.25</v>
      </c>
      <c r="P82" s="256">
        <f>+SUMPRODUCT(DEMAND!J82:K82,DEMAND!$J$2:$K$2)</f>
        <v>11.600000000000001</v>
      </c>
      <c r="Q82" s="256">
        <f>+SUMPRODUCT(DEMAND!L82:M82,DEMAND!$L$2:$M$2)</f>
        <v>4.2</v>
      </c>
      <c r="R82" s="257">
        <f t="shared" si="8"/>
        <v>38.300000000000004</v>
      </c>
      <c r="S82" s="257">
        <f>+SUMPRODUCT(DEMAND!Q82:AI82,DEMAND!$Q$2:$AI$2)</f>
        <v>67.639999999999986</v>
      </c>
      <c r="T82" s="257">
        <f t="shared" si="9"/>
        <v>105.94</v>
      </c>
      <c r="W82" s="269">
        <f t="shared" si="10"/>
        <v>-13.570000000000007</v>
      </c>
      <c r="Y82" s="269">
        <f t="shared" si="11"/>
        <v>71.919999999999987</v>
      </c>
      <c r="Z82" s="269">
        <f t="shared" si="12"/>
        <v>37.119999999999983</v>
      </c>
    </row>
    <row r="83" spans="1:26" customFormat="1" x14ac:dyDescent="0.25">
      <c r="A83">
        <f t="shared" si="13"/>
        <v>2008</v>
      </c>
      <c r="B83" s="294"/>
      <c r="C83" s="23">
        <v>39601</v>
      </c>
      <c r="D83" s="255">
        <f>+SUMPRODUCT(SUPPLY!L83:O83,SUPPLY!L$2:O$2)</f>
        <v>15.579999999999998</v>
      </c>
      <c r="E83" s="256">
        <f>+SUMPRODUCT(SUPPLY!D83:J83,SUPPLY!D$2:J$2)</f>
        <v>26.41</v>
      </c>
      <c r="F83" s="256">
        <f>+SUMPRODUCT(SUPPLY!Q83:U83,SUPPLY!$Q$2:$U$2)</f>
        <v>34.800000000000004</v>
      </c>
      <c r="G83" s="256">
        <f>+SUPPLY!X83*SUPPLY!$X$2</f>
        <v>3.0749999999999997</v>
      </c>
      <c r="H83" s="256">
        <f>SUMPRODUCT(SUPPLY!Y83:AB83,SUPPLY!$Y$2:$AB$2)</f>
        <v>5.88</v>
      </c>
      <c r="I83" s="256">
        <f>SUMPRODUCT(SUPPLY!AC83:AD83,SUPPLY!$AC$2:$AD$2)</f>
        <v>2.5</v>
      </c>
      <c r="J83" s="256">
        <f>SUPPLY!W83*SUPPLY!$W$2</f>
        <v>4.125</v>
      </c>
      <c r="K83" s="257">
        <f t="shared" si="7"/>
        <v>92.36999999999999</v>
      </c>
      <c r="L83" s="258"/>
      <c r="M83" s="255">
        <f>+SUMPRODUCT(DEMAND!D83:E83,DEMAND!$D$2:$E$2)</f>
        <v>6.2</v>
      </c>
      <c r="N83" s="256">
        <f>+SUMPRODUCT(DEMAND!F83:G83,DEMAND!$F$2:$G$2)</f>
        <v>10.050000000000001</v>
      </c>
      <c r="O83" s="256">
        <f>+SUMPRODUCT(DEMAND!H83:I83,DEMAND!$H$2:$I$2)</f>
        <v>6.25</v>
      </c>
      <c r="P83" s="256">
        <f>+SUMPRODUCT(DEMAND!J83:K83,DEMAND!$J$2:$K$2)</f>
        <v>11.600000000000001</v>
      </c>
      <c r="Q83" s="256">
        <f>+SUMPRODUCT(DEMAND!L83:M83,DEMAND!$L$2:$M$2)</f>
        <v>4.2</v>
      </c>
      <c r="R83" s="257">
        <f t="shared" si="8"/>
        <v>38.300000000000004</v>
      </c>
      <c r="S83" s="257">
        <f>+SUMPRODUCT(DEMAND!Q83:AI83,DEMAND!$Q$2:$AI$2)</f>
        <v>67.639999999999986</v>
      </c>
      <c r="T83" s="257">
        <f t="shared" si="9"/>
        <v>105.94</v>
      </c>
      <c r="W83" s="269">
        <f t="shared" si="10"/>
        <v>-13.570000000000007</v>
      </c>
      <c r="Y83" s="269">
        <f t="shared" si="11"/>
        <v>71.919999999999987</v>
      </c>
      <c r="Z83" s="269">
        <f t="shared" si="12"/>
        <v>37.119999999999983</v>
      </c>
    </row>
    <row r="84" spans="1:26" customFormat="1" x14ac:dyDescent="0.25">
      <c r="A84">
        <f t="shared" si="13"/>
        <v>2008</v>
      </c>
      <c r="B84" s="294"/>
      <c r="C84" s="23">
        <v>39631</v>
      </c>
      <c r="D84" s="255">
        <f>+SUMPRODUCT(SUPPLY!L84:O84,SUPPLY!L$2:O$2)</f>
        <v>15.579999999999998</v>
      </c>
      <c r="E84" s="256">
        <f>+SUMPRODUCT(SUPPLY!D84:J84,SUPPLY!D$2:J$2)</f>
        <v>26.41</v>
      </c>
      <c r="F84" s="256">
        <f>+SUMPRODUCT(SUPPLY!Q84:U84,SUPPLY!$Q$2:$U$2)</f>
        <v>34.800000000000004</v>
      </c>
      <c r="G84" s="256">
        <f>+SUPPLY!X84*SUPPLY!$X$2</f>
        <v>3.0749999999999997</v>
      </c>
      <c r="H84" s="256">
        <f>SUMPRODUCT(SUPPLY!Y84:AB84,SUPPLY!$Y$2:$AB$2)</f>
        <v>5.88</v>
      </c>
      <c r="I84" s="256">
        <f>SUMPRODUCT(SUPPLY!AC84:AD84,SUPPLY!$AC$2:$AD$2)</f>
        <v>2.5</v>
      </c>
      <c r="J84" s="256">
        <f>SUPPLY!W84*SUPPLY!$W$2</f>
        <v>4.125</v>
      </c>
      <c r="K84" s="257">
        <f t="shared" si="7"/>
        <v>92.36999999999999</v>
      </c>
      <c r="L84" s="258"/>
      <c r="M84" s="255">
        <f>+SUMPRODUCT(DEMAND!D84:E84,DEMAND!$D$2:$E$2)</f>
        <v>6.2</v>
      </c>
      <c r="N84" s="256">
        <f>+SUMPRODUCT(DEMAND!F84:G84,DEMAND!$F$2:$G$2)</f>
        <v>10.050000000000001</v>
      </c>
      <c r="O84" s="256">
        <f>+SUMPRODUCT(DEMAND!H84:I84,DEMAND!$H$2:$I$2)</f>
        <v>6.25</v>
      </c>
      <c r="P84" s="256">
        <f>+SUMPRODUCT(DEMAND!J84:K84,DEMAND!$J$2:$K$2)</f>
        <v>11.600000000000001</v>
      </c>
      <c r="Q84" s="256">
        <f>+SUMPRODUCT(DEMAND!L84:M84,DEMAND!$L$2:$M$2)</f>
        <v>4.2</v>
      </c>
      <c r="R84" s="257">
        <f t="shared" si="8"/>
        <v>38.300000000000004</v>
      </c>
      <c r="S84" s="257">
        <f>+SUMPRODUCT(DEMAND!Q84:AI84,DEMAND!$Q$2:$AI$2)</f>
        <v>67.639999999999986</v>
      </c>
      <c r="T84" s="257">
        <f t="shared" si="9"/>
        <v>105.94</v>
      </c>
      <c r="W84" s="269">
        <f t="shared" si="10"/>
        <v>-13.570000000000007</v>
      </c>
      <c r="Y84" s="269">
        <f t="shared" si="11"/>
        <v>71.919999999999987</v>
      </c>
      <c r="Z84" s="269">
        <f t="shared" si="12"/>
        <v>37.119999999999983</v>
      </c>
    </row>
    <row r="85" spans="1:26" customFormat="1" x14ac:dyDescent="0.25">
      <c r="A85">
        <f t="shared" si="13"/>
        <v>2008</v>
      </c>
      <c r="B85" s="294"/>
      <c r="C85" s="23">
        <v>39662</v>
      </c>
      <c r="D85" s="255">
        <f>+SUMPRODUCT(SUPPLY!L85:O85,SUPPLY!L$2:O$2)</f>
        <v>15.579999999999998</v>
      </c>
      <c r="E85" s="256">
        <f>+SUMPRODUCT(SUPPLY!D85:J85,SUPPLY!D$2:J$2)</f>
        <v>26.41</v>
      </c>
      <c r="F85" s="256">
        <f>+SUMPRODUCT(SUPPLY!Q85:U85,SUPPLY!$Q$2:$U$2)</f>
        <v>34.800000000000004</v>
      </c>
      <c r="G85" s="256">
        <f>+SUPPLY!X85*SUPPLY!$X$2</f>
        <v>3.0749999999999997</v>
      </c>
      <c r="H85" s="256">
        <f>SUMPRODUCT(SUPPLY!Y85:AB85,SUPPLY!$Y$2:$AB$2)</f>
        <v>5.88</v>
      </c>
      <c r="I85" s="256">
        <f>SUMPRODUCT(SUPPLY!AC85:AD85,SUPPLY!$AC$2:$AD$2)</f>
        <v>2.5</v>
      </c>
      <c r="J85" s="256">
        <f>SUPPLY!W85*SUPPLY!$W$2</f>
        <v>4.125</v>
      </c>
      <c r="K85" s="257">
        <f t="shared" si="7"/>
        <v>92.36999999999999</v>
      </c>
      <c r="L85" s="258"/>
      <c r="M85" s="255">
        <f>+SUMPRODUCT(DEMAND!D85:E85,DEMAND!$D$2:$E$2)</f>
        <v>6.2</v>
      </c>
      <c r="N85" s="256">
        <f>+SUMPRODUCT(DEMAND!F85:G85,DEMAND!$F$2:$G$2)</f>
        <v>10.050000000000001</v>
      </c>
      <c r="O85" s="256">
        <f>+SUMPRODUCT(DEMAND!H85:I85,DEMAND!$H$2:$I$2)</f>
        <v>6.25</v>
      </c>
      <c r="P85" s="256">
        <f>+SUMPRODUCT(DEMAND!J85:K85,DEMAND!$J$2:$K$2)</f>
        <v>11.600000000000001</v>
      </c>
      <c r="Q85" s="256">
        <f>+SUMPRODUCT(DEMAND!L85:M85,DEMAND!$L$2:$M$2)</f>
        <v>4.2</v>
      </c>
      <c r="R85" s="257">
        <f t="shared" si="8"/>
        <v>38.300000000000004</v>
      </c>
      <c r="S85" s="257">
        <f>+SUMPRODUCT(DEMAND!Q85:AI85,DEMAND!$Q$2:$AI$2)</f>
        <v>67.639999999999986</v>
      </c>
      <c r="T85" s="257">
        <f t="shared" si="9"/>
        <v>105.94</v>
      </c>
      <c r="W85" s="269">
        <f t="shared" si="10"/>
        <v>-13.570000000000007</v>
      </c>
      <c r="Y85" s="269">
        <f t="shared" si="11"/>
        <v>71.919999999999987</v>
      </c>
      <c r="Z85" s="269">
        <f t="shared" si="12"/>
        <v>37.119999999999983</v>
      </c>
    </row>
    <row r="86" spans="1:26" customFormat="1" x14ac:dyDescent="0.25">
      <c r="A86">
        <f t="shared" si="13"/>
        <v>2008</v>
      </c>
      <c r="B86" s="294"/>
      <c r="C86" s="23">
        <v>39693</v>
      </c>
      <c r="D86" s="255">
        <f>+SUMPRODUCT(SUPPLY!L86:O86,SUPPLY!L$2:O$2)</f>
        <v>15.579999999999998</v>
      </c>
      <c r="E86" s="256">
        <f>+SUMPRODUCT(SUPPLY!D86:J86,SUPPLY!D$2:J$2)</f>
        <v>26.41</v>
      </c>
      <c r="F86" s="256">
        <f>+SUMPRODUCT(SUPPLY!Q86:U86,SUPPLY!$Q$2:$U$2)</f>
        <v>34.800000000000004</v>
      </c>
      <c r="G86" s="256">
        <f>+SUPPLY!X86*SUPPLY!$X$2</f>
        <v>3.0749999999999997</v>
      </c>
      <c r="H86" s="256">
        <f>SUMPRODUCT(SUPPLY!Y86:AB86,SUPPLY!$Y$2:$AB$2)</f>
        <v>5.88</v>
      </c>
      <c r="I86" s="256">
        <f>SUMPRODUCT(SUPPLY!AC86:AD86,SUPPLY!$AC$2:$AD$2)</f>
        <v>2.5</v>
      </c>
      <c r="J86" s="256">
        <f>SUPPLY!W86*SUPPLY!$W$2</f>
        <v>4.125</v>
      </c>
      <c r="K86" s="257">
        <f t="shared" si="7"/>
        <v>92.36999999999999</v>
      </c>
      <c r="L86" s="258"/>
      <c r="M86" s="255">
        <f>+SUMPRODUCT(DEMAND!D86:E86,DEMAND!$D$2:$E$2)</f>
        <v>6.2</v>
      </c>
      <c r="N86" s="256">
        <f>+SUMPRODUCT(DEMAND!F86:G86,DEMAND!$F$2:$G$2)</f>
        <v>10.050000000000001</v>
      </c>
      <c r="O86" s="256">
        <f>+SUMPRODUCT(DEMAND!H86:I86,DEMAND!$H$2:$I$2)</f>
        <v>6.25</v>
      </c>
      <c r="P86" s="256">
        <f>+SUMPRODUCT(DEMAND!J86:K86,DEMAND!$J$2:$K$2)</f>
        <v>11.600000000000001</v>
      </c>
      <c r="Q86" s="256">
        <f>+SUMPRODUCT(DEMAND!L86:M86,DEMAND!$L$2:$M$2)</f>
        <v>4.2</v>
      </c>
      <c r="R86" s="257">
        <f t="shared" si="8"/>
        <v>38.300000000000004</v>
      </c>
      <c r="S86" s="257">
        <f>+SUMPRODUCT(DEMAND!Q86:AI86,DEMAND!$Q$2:$AI$2)</f>
        <v>67.639999999999986</v>
      </c>
      <c r="T86" s="257">
        <f t="shared" si="9"/>
        <v>105.94</v>
      </c>
      <c r="W86" s="269">
        <f t="shared" si="10"/>
        <v>-13.570000000000007</v>
      </c>
      <c r="Y86" s="269">
        <f t="shared" si="11"/>
        <v>71.919999999999987</v>
      </c>
      <c r="Z86" s="269">
        <f t="shared" si="12"/>
        <v>37.119999999999983</v>
      </c>
    </row>
    <row r="87" spans="1:26" customFormat="1" x14ac:dyDescent="0.25">
      <c r="A87">
        <f t="shared" si="13"/>
        <v>2008</v>
      </c>
      <c r="B87" s="294"/>
      <c r="C87" s="23">
        <v>39723</v>
      </c>
      <c r="D87" s="255">
        <f>+SUMPRODUCT(SUPPLY!L87:O87,SUPPLY!L$2:O$2)</f>
        <v>15.579999999999998</v>
      </c>
      <c r="E87" s="256">
        <f>+SUMPRODUCT(SUPPLY!D87:J87,SUPPLY!D$2:J$2)</f>
        <v>26.41</v>
      </c>
      <c r="F87" s="256">
        <f>+SUMPRODUCT(SUPPLY!Q87:U87,SUPPLY!$Q$2:$U$2)</f>
        <v>34.800000000000004</v>
      </c>
      <c r="G87" s="256">
        <f>+SUPPLY!X87*SUPPLY!$X$2</f>
        <v>3.0749999999999997</v>
      </c>
      <c r="H87" s="256">
        <f>SUMPRODUCT(SUPPLY!Y87:AB87,SUPPLY!$Y$2:$AB$2)</f>
        <v>5.88</v>
      </c>
      <c r="I87" s="256">
        <f>SUMPRODUCT(SUPPLY!AC87:AD87,SUPPLY!$AC$2:$AD$2)</f>
        <v>2.5</v>
      </c>
      <c r="J87" s="256">
        <f>SUPPLY!W87*SUPPLY!$W$2</f>
        <v>4.125</v>
      </c>
      <c r="K87" s="257">
        <f t="shared" si="7"/>
        <v>92.36999999999999</v>
      </c>
      <c r="L87" s="258"/>
      <c r="M87" s="255">
        <f>+SUMPRODUCT(DEMAND!D87:E87,DEMAND!$D$2:$E$2)</f>
        <v>6.2</v>
      </c>
      <c r="N87" s="256">
        <f>+SUMPRODUCT(DEMAND!F87:G87,DEMAND!$F$2:$G$2)</f>
        <v>10.050000000000001</v>
      </c>
      <c r="O87" s="256">
        <f>+SUMPRODUCT(DEMAND!H87:I87,DEMAND!$H$2:$I$2)</f>
        <v>6.25</v>
      </c>
      <c r="P87" s="256">
        <f>+SUMPRODUCT(DEMAND!J87:K87,DEMAND!$J$2:$K$2)</f>
        <v>11.600000000000001</v>
      </c>
      <c r="Q87" s="256">
        <f>+SUMPRODUCT(DEMAND!L87:M87,DEMAND!$L$2:$M$2)</f>
        <v>4.2</v>
      </c>
      <c r="R87" s="257">
        <f t="shared" si="8"/>
        <v>38.300000000000004</v>
      </c>
      <c r="S87" s="257">
        <f>+SUMPRODUCT(DEMAND!Q87:AI87,DEMAND!$Q$2:$AI$2)</f>
        <v>67.639999999999986</v>
      </c>
      <c r="T87" s="257">
        <f t="shared" si="9"/>
        <v>105.94</v>
      </c>
      <c r="W87" s="269">
        <f t="shared" si="10"/>
        <v>-13.570000000000007</v>
      </c>
      <c r="Y87" s="269">
        <f t="shared" si="11"/>
        <v>71.919999999999987</v>
      </c>
      <c r="Z87" s="269">
        <f t="shared" si="12"/>
        <v>37.119999999999983</v>
      </c>
    </row>
    <row r="88" spans="1:26" customFormat="1" x14ac:dyDescent="0.25">
      <c r="A88">
        <f t="shared" si="13"/>
        <v>2008</v>
      </c>
      <c r="B88" s="294"/>
      <c r="C88" s="23">
        <v>39754</v>
      </c>
      <c r="D88" s="255">
        <f>+SUMPRODUCT(SUPPLY!L88:O88,SUPPLY!L$2:O$2)</f>
        <v>15.579999999999998</v>
      </c>
      <c r="E88" s="256">
        <f>+SUMPRODUCT(SUPPLY!D88:J88,SUPPLY!D$2:J$2)</f>
        <v>26.41</v>
      </c>
      <c r="F88" s="256">
        <f>+SUMPRODUCT(SUPPLY!Q88:U88,SUPPLY!$Q$2:$U$2)</f>
        <v>34.800000000000004</v>
      </c>
      <c r="G88" s="256">
        <f>+SUPPLY!X88*SUPPLY!$X$2</f>
        <v>3.0749999999999997</v>
      </c>
      <c r="H88" s="256">
        <f>SUMPRODUCT(SUPPLY!Y88:AB88,SUPPLY!$Y$2:$AB$2)</f>
        <v>5.88</v>
      </c>
      <c r="I88" s="256">
        <f>SUMPRODUCT(SUPPLY!AC88:AD88,SUPPLY!$AC$2:$AD$2)</f>
        <v>2.5</v>
      </c>
      <c r="J88" s="256">
        <f>SUPPLY!W88*SUPPLY!$W$2</f>
        <v>4.125</v>
      </c>
      <c r="K88" s="257">
        <f t="shared" si="7"/>
        <v>92.36999999999999</v>
      </c>
      <c r="L88" s="258"/>
      <c r="M88" s="255">
        <f>+SUMPRODUCT(DEMAND!D88:E88,DEMAND!$D$2:$E$2)</f>
        <v>6.2</v>
      </c>
      <c r="N88" s="256">
        <f>+SUMPRODUCT(DEMAND!F88:G88,DEMAND!$F$2:$G$2)</f>
        <v>10.050000000000001</v>
      </c>
      <c r="O88" s="256">
        <f>+SUMPRODUCT(DEMAND!H88:I88,DEMAND!$H$2:$I$2)</f>
        <v>6.25</v>
      </c>
      <c r="P88" s="256">
        <f>+SUMPRODUCT(DEMAND!J88:K88,DEMAND!$J$2:$K$2)</f>
        <v>11.600000000000001</v>
      </c>
      <c r="Q88" s="256">
        <f>+SUMPRODUCT(DEMAND!L88:M88,DEMAND!$L$2:$M$2)</f>
        <v>4.2</v>
      </c>
      <c r="R88" s="257">
        <f t="shared" si="8"/>
        <v>38.300000000000004</v>
      </c>
      <c r="S88" s="257">
        <f>+SUMPRODUCT(DEMAND!Q88:AI88,DEMAND!$Q$2:$AI$2)</f>
        <v>67.639999999999986</v>
      </c>
      <c r="T88" s="257">
        <f t="shared" si="9"/>
        <v>105.94</v>
      </c>
      <c r="W88" s="269">
        <f t="shared" si="10"/>
        <v>-13.570000000000007</v>
      </c>
      <c r="Y88" s="269">
        <f t="shared" si="11"/>
        <v>71.919999999999987</v>
      </c>
      <c r="Z88" s="269">
        <f t="shared" si="12"/>
        <v>37.119999999999983</v>
      </c>
    </row>
    <row r="89" spans="1:26" customFormat="1" x14ac:dyDescent="0.25">
      <c r="A89">
        <f t="shared" si="13"/>
        <v>2008</v>
      </c>
      <c r="B89" s="294"/>
      <c r="C89" s="23">
        <v>39784</v>
      </c>
      <c r="D89" s="255">
        <f>+SUMPRODUCT(SUPPLY!L89:O89,SUPPLY!L$2:O$2)</f>
        <v>15.579999999999998</v>
      </c>
      <c r="E89" s="256">
        <f>+SUMPRODUCT(SUPPLY!D89:J89,SUPPLY!D$2:J$2)</f>
        <v>26.41</v>
      </c>
      <c r="F89" s="256">
        <f>+SUMPRODUCT(SUPPLY!Q89:U89,SUPPLY!$Q$2:$U$2)</f>
        <v>34.800000000000004</v>
      </c>
      <c r="G89" s="256">
        <f>+SUPPLY!X89*SUPPLY!$X$2</f>
        <v>3.0749999999999997</v>
      </c>
      <c r="H89" s="256">
        <f>SUMPRODUCT(SUPPLY!Y89:AB89,SUPPLY!$Y$2:$AB$2)</f>
        <v>5.88</v>
      </c>
      <c r="I89" s="256">
        <f>SUMPRODUCT(SUPPLY!AC89:AD89,SUPPLY!$AC$2:$AD$2)</f>
        <v>2.5</v>
      </c>
      <c r="J89" s="256">
        <f>SUPPLY!W89*SUPPLY!$W$2</f>
        <v>4.125</v>
      </c>
      <c r="K89" s="257">
        <f t="shared" si="7"/>
        <v>92.36999999999999</v>
      </c>
      <c r="L89" s="258"/>
      <c r="M89" s="255">
        <f>+SUMPRODUCT(DEMAND!D89:E89,DEMAND!$D$2:$E$2)</f>
        <v>6.2</v>
      </c>
      <c r="N89" s="256">
        <f>+SUMPRODUCT(DEMAND!F89:G89,DEMAND!$F$2:$G$2)</f>
        <v>10.050000000000001</v>
      </c>
      <c r="O89" s="256">
        <f>+SUMPRODUCT(DEMAND!H89:I89,DEMAND!$H$2:$I$2)</f>
        <v>6.25</v>
      </c>
      <c r="P89" s="256">
        <f>+SUMPRODUCT(DEMAND!J89:K89,DEMAND!$J$2:$K$2)</f>
        <v>11.600000000000001</v>
      </c>
      <c r="Q89" s="256">
        <f>+SUMPRODUCT(DEMAND!L89:M89,DEMAND!$L$2:$M$2)</f>
        <v>4.2</v>
      </c>
      <c r="R89" s="257">
        <f t="shared" si="8"/>
        <v>38.300000000000004</v>
      </c>
      <c r="S89" s="257">
        <f>+SUMPRODUCT(DEMAND!Q89:AI89,DEMAND!$Q$2:$AI$2)</f>
        <v>67.639999999999986</v>
      </c>
      <c r="T89" s="257">
        <f t="shared" si="9"/>
        <v>105.94</v>
      </c>
      <c r="W89" s="269">
        <f t="shared" si="10"/>
        <v>-13.570000000000007</v>
      </c>
      <c r="Y89" s="269">
        <f t="shared" si="11"/>
        <v>71.919999999999987</v>
      </c>
      <c r="Z89" s="269">
        <f t="shared" si="12"/>
        <v>37.119999999999983</v>
      </c>
    </row>
    <row r="90" spans="1:26" customFormat="1" x14ac:dyDescent="0.25">
      <c r="A90">
        <f t="shared" si="13"/>
        <v>2009</v>
      </c>
      <c r="B90" s="294"/>
      <c r="C90" s="23">
        <v>39815</v>
      </c>
      <c r="D90" s="255">
        <f>+SUMPRODUCT(SUPPLY!L90:O90,SUPPLY!L$2:O$2)</f>
        <v>15.579999999999998</v>
      </c>
      <c r="E90" s="256">
        <f>+SUMPRODUCT(SUPPLY!D90:J90,SUPPLY!D$2:J$2)</f>
        <v>26.41</v>
      </c>
      <c r="F90" s="256">
        <f>+SUMPRODUCT(SUPPLY!Q90:U90,SUPPLY!$Q$2:$U$2)</f>
        <v>34.800000000000004</v>
      </c>
      <c r="G90" s="256">
        <f>+SUPPLY!X90*SUPPLY!$X$2</f>
        <v>3.0749999999999997</v>
      </c>
      <c r="H90" s="256">
        <f>SUMPRODUCT(SUPPLY!Y90:AB90,SUPPLY!$Y$2:$AB$2)</f>
        <v>5.88</v>
      </c>
      <c r="I90" s="256">
        <f>SUMPRODUCT(SUPPLY!AC90:AD90,SUPPLY!$AC$2:$AD$2)</f>
        <v>2.5</v>
      </c>
      <c r="J90" s="256">
        <f>SUPPLY!W90*SUPPLY!$W$2</f>
        <v>4.125</v>
      </c>
      <c r="K90" s="257">
        <f t="shared" si="7"/>
        <v>92.36999999999999</v>
      </c>
      <c r="L90" s="258"/>
      <c r="M90" s="255">
        <f>+SUMPRODUCT(DEMAND!D90:E90,DEMAND!$D$2:$E$2)</f>
        <v>6.2</v>
      </c>
      <c r="N90" s="256">
        <f>+SUMPRODUCT(DEMAND!F90:G90,DEMAND!$F$2:$G$2)</f>
        <v>10.050000000000001</v>
      </c>
      <c r="O90" s="256">
        <f>+SUMPRODUCT(DEMAND!H90:I90,DEMAND!$H$2:$I$2)</f>
        <v>6.25</v>
      </c>
      <c r="P90" s="256">
        <f>+SUMPRODUCT(DEMAND!J90:K90,DEMAND!$J$2:$K$2)</f>
        <v>11.600000000000001</v>
      </c>
      <c r="Q90" s="256">
        <f>+SUMPRODUCT(DEMAND!L90:M90,DEMAND!$L$2:$M$2)</f>
        <v>4.2</v>
      </c>
      <c r="R90" s="257">
        <f t="shared" si="8"/>
        <v>38.300000000000004</v>
      </c>
      <c r="S90" s="257">
        <f>+SUMPRODUCT(DEMAND!Q90:AI90,DEMAND!$Q$2:$AI$2)</f>
        <v>67.639999999999986</v>
      </c>
      <c r="T90" s="257">
        <f t="shared" si="9"/>
        <v>105.94</v>
      </c>
      <c r="W90" s="269">
        <f t="shared" si="10"/>
        <v>-13.570000000000007</v>
      </c>
      <c r="Y90" s="269">
        <f t="shared" si="11"/>
        <v>71.919999999999987</v>
      </c>
      <c r="Z90" s="269">
        <f t="shared" si="12"/>
        <v>37.119999999999983</v>
      </c>
    </row>
    <row r="91" spans="1:26" customFormat="1" x14ac:dyDescent="0.25">
      <c r="A91">
        <f t="shared" si="13"/>
        <v>2009</v>
      </c>
      <c r="B91" s="294"/>
      <c r="C91" s="23">
        <v>39846</v>
      </c>
      <c r="D91" s="255">
        <f>+SUMPRODUCT(SUPPLY!L91:O91,SUPPLY!L$2:O$2)</f>
        <v>15.579999999999998</v>
      </c>
      <c r="E91" s="256">
        <f>+SUMPRODUCT(SUPPLY!D91:J91,SUPPLY!D$2:J$2)</f>
        <v>26.41</v>
      </c>
      <c r="F91" s="256">
        <f>+SUMPRODUCT(SUPPLY!Q91:U91,SUPPLY!$Q$2:$U$2)</f>
        <v>34.800000000000004</v>
      </c>
      <c r="G91" s="256">
        <f>+SUPPLY!X91*SUPPLY!$X$2</f>
        <v>3.0749999999999997</v>
      </c>
      <c r="H91" s="256">
        <f>SUMPRODUCT(SUPPLY!Y91:AB91,SUPPLY!$Y$2:$AB$2)</f>
        <v>5.88</v>
      </c>
      <c r="I91" s="256">
        <f>SUMPRODUCT(SUPPLY!AC91:AD91,SUPPLY!$AC$2:$AD$2)</f>
        <v>2.5</v>
      </c>
      <c r="J91" s="256">
        <f>SUPPLY!W91*SUPPLY!$W$2</f>
        <v>4.125</v>
      </c>
      <c r="K91" s="257">
        <f t="shared" si="7"/>
        <v>92.36999999999999</v>
      </c>
      <c r="L91" s="258"/>
      <c r="M91" s="255">
        <f>+SUMPRODUCT(DEMAND!D91:E91,DEMAND!$D$2:$E$2)</f>
        <v>6.2</v>
      </c>
      <c r="N91" s="256">
        <f>+SUMPRODUCT(DEMAND!F91:G91,DEMAND!$F$2:$G$2)</f>
        <v>10.050000000000001</v>
      </c>
      <c r="O91" s="256">
        <f>+SUMPRODUCT(DEMAND!H91:I91,DEMAND!$H$2:$I$2)</f>
        <v>6.25</v>
      </c>
      <c r="P91" s="256">
        <f>+SUMPRODUCT(DEMAND!J91:K91,DEMAND!$J$2:$K$2)</f>
        <v>11.600000000000001</v>
      </c>
      <c r="Q91" s="256">
        <f>+SUMPRODUCT(DEMAND!L91:M91,DEMAND!$L$2:$M$2)</f>
        <v>4.2</v>
      </c>
      <c r="R91" s="257">
        <f t="shared" si="8"/>
        <v>38.300000000000004</v>
      </c>
      <c r="S91" s="257">
        <f>+SUMPRODUCT(DEMAND!Q91:AI91,DEMAND!$Q$2:$AI$2)</f>
        <v>67.639999999999986</v>
      </c>
      <c r="T91" s="257">
        <f t="shared" si="9"/>
        <v>105.94</v>
      </c>
      <c r="W91" s="269">
        <f t="shared" si="10"/>
        <v>-13.570000000000007</v>
      </c>
      <c r="Y91" s="269">
        <f t="shared" si="11"/>
        <v>71.919999999999987</v>
      </c>
      <c r="Z91" s="269">
        <f t="shared" si="12"/>
        <v>37.119999999999983</v>
      </c>
    </row>
    <row r="92" spans="1:26" customFormat="1" x14ac:dyDescent="0.25">
      <c r="A92">
        <f t="shared" si="13"/>
        <v>2009</v>
      </c>
      <c r="B92" s="294"/>
      <c r="C92" s="23">
        <v>39874</v>
      </c>
      <c r="D92" s="255">
        <f>+SUMPRODUCT(SUPPLY!L92:O92,SUPPLY!L$2:O$2)</f>
        <v>15.579999999999998</v>
      </c>
      <c r="E92" s="256">
        <f>+SUMPRODUCT(SUPPLY!D92:J92,SUPPLY!D$2:J$2)</f>
        <v>26.41</v>
      </c>
      <c r="F92" s="256">
        <f>+SUMPRODUCT(SUPPLY!Q92:U92,SUPPLY!$Q$2:$U$2)</f>
        <v>34.800000000000004</v>
      </c>
      <c r="G92" s="256">
        <f>+SUPPLY!X92*SUPPLY!$X$2</f>
        <v>3.0749999999999997</v>
      </c>
      <c r="H92" s="256">
        <f>SUMPRODUCT(SUPPLY!Y92:AB92,SUPPLY!$Y$2:$AB$2)</f>
        <v>5.88</v>
      </c>
      <c r="I92" s="256">
        <f>SUMPRODUCT(SUPPLY!AC92:AD92,SUPPLY!$AC$2:$AD$2)</f>
        <v>2.5</v>
      </c>
      <c r="J92" s="256">
        <f>SUPPLY!W92*SUPPLY!$W$2</f>
        <v>4.125</v>
      </c>
      <c r="K92" s="257">
        <f t="shared" si="7"/>
        <v>92.36999999999999</v>
      </c>
      <c r="L92" s="258"/>
      <c r="M92" s="255">
        <f>+SUMPRODUCT(DEMAND!D92:E92,DEMAND!$D$2:$E$2)</f>
        <v>6.2</v>
      </c>
      <c r="N92" s="256">
        <f>+SUMPRODUCT(DEMAND!F92:G92,DEMAND!$F$2:$G$2)</f>
        <v>10.050000000000001</v>
      </c>
      <c r="O92" s="256">
        <f>+SUMPRODUCT(DEMAND!H92:I92,DEMAND!$H$2:$I$2)</f>
        <v>6.25</v>
      </c>
      <c r="P92" s="256">
        <f>+SUMPRODUCT(DEMAND!J92:K92,DEMAND!$J$2:$K$2)</f>
        <v>11.600000000000001</v>
      </c>
      <c r="Q92" s="256">
        <f>+SUMPRODUCT(DEMAND!L92:M92,DEMAND!$L$2:$M$2)</f>
        <v>4.2</v>
      </c>
      <c r="R92" s="257">
        <f t="shared" si="8"/>
        <v>38.300000000000004</v>
      </c>
      <c r="S92" s="257">
        <f>+SUMPRODUCT(DEMAND!Q92:AI92,DEMAND!$Q$2:$AI$2)</f>
        <v>67.639999999999986</v>
      </c>
      <c r="T92" s="257">
        <f t="shared" si="9"/>
        <v>105.94</v>
      </c>
      <c r="W92" s="269">
        <f t="shared" si="10"/>
        <v>-13.570000000000007</v>
      </c>
      <c r="Y92" s="269">
        <f t="shared" si="11"/>
        <v>71.919999999999987</v>
      </c>
      <c r="Z92" s="269">
        <f t="shared" si="12"/>
        <v>37.119999999999983</v>
      </c>
    </row>
    <row r="93" spans="1:26" customFormat="1" x14ac:dyDescent="0.25">
      <c r="A93">
        <f t="shared" si="13"/>
        <v>2009</v>
      </c>
      <c r="B93" s="294"/>
      <c r="C93" s="23">
        <v>39905</v>
      </c>
      <c r="D93" s="255">
        <f>+SUMPRODUCT(SUPPLY!L93:O93,SUPPLY!L$2:O$2)</f>
        <v>15.579999999999998</v>
      </c>
      <c r="E93" s="256">
        <f>+SUMPRODUCT(SUPPLY!D93:J93,SUPPLY!D$2:J$2)</f>
        <v>26.41</v>
      </c>
      <c r="F93" s="256">
        <f>+SUMPRODUCT(SUPPLY!Q93:U93,SUPPLY!$Q$2:$U$2)</f>
        <v>34.800000000000004</v>
      </c>
      <c r="G93" s="256">
        <f>+SUPPLY!X93*SUPPLY!$X$2</f>
        <v>3.0749999999999997</v>
      </c>
      <c r="H93" s="256">
        <f>SUMPRODUCT(SUPPLY!Y93:AB93,SUPPLY!$Y$2:$AB$2)</f>
        <v>5.88</v>
      </c>
      <c r="I93" s="256">
        <f>SUMPRODUCT(SUPPLY!AC93:AD93,SUPPLY!$AC$2:$AD$2)</f>
        <v>2.5</v>
      </c>
      <c r="J93" s="256">
        <f>SUPPLY!W93*SUPPLY!$W$2</f>
        <v>4.125</v>
      </c>
      <c r="K93" s="257">
        <f t="shared" si="7"/>
        <v>92.36999999999999</v>
      </c>
      <c r="L93" s="258"/>
      <c r="M93" s="255">
        <f>+SUMPRODUCT(DEMAND!D93:E93,DEMAND!$D$2:$E$2)</f>
        <v>6.2</v>
      </c>
      <c r="N93" s="256">
        <f>+SUMPRODUCT(DEMAND!F93:G93,DEMAND!$F$2:$G$2)</f>
        <v>10.050000000000001</v>
      </c>
      <c r="O93" s="256">
        <f>+SUMPRODUCT(DEMAND!H93:I93,DEMAND!$H$2:$I$2)</f>
        <v>6.25</v>
      </c>
      <c r="P93" s="256">
        <f>+SUMPRODUCT(DEMAND!J93:K93,DEMAND!$J$2:$K$2)</f>
        <v>11.600000000000001</v>
      </c>
      <c r="Q93" s="256">
        <f>+SUMPRODUCT(DEMAND!L93:M93,DEMAND!$L$2:$M$2)</f>
        <v>4.2</v>
      </c>
      <c r="R93" s="257">
        <f t="shared" si="8"/>
        <v>38.300000000000004</v>
      </c>
      <c r="S93" s="257">
        <f>+SUMPRODUCT(DEMAND!Q93:AI93,DEMAND!$Q$2:$AI$2)</f>
        <v>67.639999999999986</v>
      </c>
      <c r="T93" s="257">
        <f t="shared" si="9"/>
        <v>105.94</v>
      </c>
      <c r="W93" s="269">
        <f t="shared" si="10"/>
        <v>-13.570000000000007</v>
      </c>
      <c r="Y93" s="269">
        <f t="shared" si="11"/>
        <v>71.919999999999987</v>
      </c>
      <c r="Z93" s="269">
        <f t="shared" si="12"/>
        <v>37.119999999999983</v>
      </c>
    </row>
    <row r="94" spans="1:26" customFormat="1" x14ac:dyDescent="0.25">
      <c r="A94">
        <f t="shared" si="13"/>
        <v>2009</v>
      </c>
      <c r="B94" s="294"/>
      <c r="C94" s="23">
        <v>39935</v>
      </c>
      <c r="D94" s="255">
        <f>+SUMPRODUCT(SUPPLY!L94:O94,SUPPLY!L$2:O$2)</f>
        <v>15.579999999999998</v>
      </c>
      <c r="E94" s="256">
        <f>+SUMPRODUCT(SUPPLY!D94:J94,SUPPLY!D$2:J$2)</f>
        <v>26.41</v>
      </c>
      <c r="F94" s="256">
        <f>+SUMPRODUCT(SUPPLY!Q94:U94,SUPPLY!$Q$2:$U$2)</f>
        <v>34.800000000000004</v>
      </c>
      <c r="G94" s="256">
        <f>+SUPPLY!X94*SUPPLY!$X$2</f>
        <v>3.0749999999999997</v>
      </c>
      <c r="H94" s="256">
        <f>SUMPRODUCT(SUPPLY!Y94:AB94,SUPPLY!$Y$2:$AB$2)</f>
        <v>5.88</v>
      </c>
      <c r="I94" s="256">
        <f>SUMPRODUCT(SUPPLY!AC94:AD94,SUPPLY!$AC$2:$AD$2)</f>
        <v>2.5</v>
      </c>
      <c r="J94" s="256">
        <f>SUPPLY!W94*SUPPLY!$W$2</f>
        <v>4.125</v>
      </c>
      <c r="K94" s="257">
        <f t="shared" si="7"/>
        <v>92.36999999999999</v>
      </c>
      <c r="L94" s="258"/>
      <c r="M94" s="255">
        <f>+SUMPRODUCT(DEMAND!D94:E94,DEMAND!$D$2:$E$2)</f>
        <v>6.2</v>
      </c>
      <c r="N94" s="256">
        <f>+SUMPRODUCT(DEMAND!F94:G94,DEMAND!$F$2:$G$2)</f>
        <v>10.050000000000001</v>
      </c>
      <c r="O94" s="256">
        <f>+SUMPRODUCT(DEMAND!H94:I94,DEMAND!$H$2:$I$2)</f>
        <v>6.25</v>
      </c>
      <c r="P94" s="256">
        <f>+SUMPRODUCT(DEMAND!J94:K94,DEMAND!$J$2:$K$2)</f>
        <v>11.600000000000001</v>
      </c>
      <c r="Q94" s="256">
        <f>+SUMPRODUCT(DEMAND!L94:M94,DEMAND!$L$2:$M$2)</f>
        <v>4.2</v>
      </c>
      <c r="R94" s="257">
        <f t="shared" si="8"/>
        <v>38.300000000000004</v>
      </c>
      <c r="S94" s="257">
        <f>+SUMPRODUCT(DEMAND!Q94:AI94,DEMAND!$Q$2:$AI$2)</f>
        <v>67.639999999999986</v>
      </c>
      <c r="T94" s="257">
        <f t="shared" si="9"/>
        <v>105.94</v>
      </c>
      <c r="W94" s="269">
        <f t="shared" si="10"/>
        <v>-13.570000000000007</v>
      </c>
      <c r="Y94" s="269">
        <f t="shared" si="11"/>
        <v>71.919999999999987</v>
      </c>
      <c r="Z94" s="269">
        <f t="shared" si="12"/>
        <v>37.119999999999983</v>
      </c>
    </row>
    <row r="95" spans="1:26" customFormat="1" x14ac:dyDescent="0.25">
      <c r="A95">
        <f t="shared" si="13"/>
        <v>2009</v>
      </c>
      <c r="B95" s="294"/>
      <c r="C95" s="23">
        <v>39966</v>
      </c>
      <c r="D95" s="255">
        <f>+SUMPRODUCT(SUPPLY!L95:O95,SUPPLY!L$2:O$2)</f>
        <v>15.579999999999998</v>
      </c>
      <c r="E95" s="256">
        <f>+SUMPRODUCT(SUPPLY!D95:J95,SUPPLY!D$2:J$2)</f>
        <v>26.41</v>
      </c>
      <c r="F95" s="256">
        <f>+SUMPRODUCT(SUPPLY!Q95:U95,SUPPLY!$Q$2:$U$2)</f>
        <v>34.800000000000004</v>
      </c>
      <c r="G95" s="256">
        <f>+SUPPLY!X95*SUPPLY!$X$2</f>
        <v>3.0749999999999997</v>
      </c>
      <c r="H95" s="256">
        <f>SUMPRODUCT(SUPPLY!Y95:AB95,SUPPLY!$Y$2:$AB$2)</f>
        <v>5.88</v>
      </c>
      <c r="I95" s="256">
        <f>SUMPRODUCT(SUPPLY!AC95:AD95,SUPPLY!$AC$2:$AD$2)</f>
        <v>2.5</v>
      </c>
      <c r="J95" s="256">
        <f>SUPPLY!W95*SUPPLY!$W$2</f>
        <v>4.125</v>
      </c>
      <c r="K95" s="257">
        <f t="shared" si="7"/>
        <v>92.36999999999999</v>
      </c>
      <c r="L95" s="258"/>
      <c r="M95" s="255">
        <f>+SUMPRODUCT(DEMAND!D95:E95,DEMAND!$D$2:$E$2)</f>
        <v>6.2</v>
      </c>
      <c r="N95" s="256">
        <f>+SUMPRODUCT(DEMAND!F95:G95,DEMAND!$F$2:$G$2)</f>
        <v>10.050000000000001</v>
      </c>
      <c r="O95" s="256">
        <f>+SUMPRODUCT(DEMAND!H95:I95,DEMAND!$H$2:$I$2)</f>
        <v>6.25</v>
      </c>
      <c r="P95" s="256">
        <f>+SUMPRODUCT(DEMAND!J95:K95,DEMAND!$J$2:$K$2)</f>
        <v>11.600000000000001</v>
      </c>
      <c r="Q95" s="256">
        <f>+SUMPRODUCT(DEMAND!L95:M95,DEMAND!$L$2:$M$2)</f>
        <v>4.2</v>
      </c>
      <c r="R95" s="257">
        <f t="shared" si="8"/>
        <v>38.300000000000004</v>
      </c>
      <c r="S95" s="257">
        <f>+SUMPRODUCT(DEMAND!Q95:AI95,DEMAND!$Q$2:$AI$2)</f>
        <v>67.639999999999986</v>
      </c>
      <c r="T95" s="257">
        <f t="shared" si="9"/>
        <v>105.94</v>
      </c>
      <c r="W95" s="269">
        <f t="shared" si="10"/>
        <v>-13.570000000000007</v>
      </c>
      <c r="Y95" s="269">
        <f t="shared" si="11"/>
        <v>71.919999999999987</v>
      </c>
      <c r="Z95" s="269">
        <f t="shared" si="12"/>
        <v>37.119999999999983</v>
      </c>
    </row>
    <row r="96" spans="1:26" customFormat="1" x14ac:dyDescent="0.25">
      <c r="A96">
        <f t="shared" si="13"/>
        <v>2009</v>
      </c>
      <c r="B96" s="294"/>
      <c r="C96" s="23">
        <v>39996</v>
      </c>
      <c r="D96" s="255">
        <f>+SUMPRODUCT(SUPPLY!L96:O96,SUPPLY!L$2:O$2)</f>
        <v>15.579999999999998</v>
      </c>
      <c r="E96" s="256">
        <f>+SUMPRODUCT(SUPPLY!D96:J96,SUPPLY!D$2:J$2)</f>
        <v>26.41</v>
      </c>
      <c r="F96" s="256">
        <f>+SUMPRODUCT(SUPPLY!Q96:U96,SUPPLY!$Q$2:$U$2)</f>
        <v>34.800000000000004</v>
      </c>
      <c r="G96" s="256">
        <f>+SUPPLY!X96*SUPPLY!$X$2</f>
        <v>3.0749999999999997</v>
      </c>
      <c r="H96" s="256">
        <f>SUMPRODUCT(SUPPLY!Y96:AB96,SUPPLY!$Y$2:$AB$2)</f>
        <v>5.88</v>
      </c>
      <c r="I96" s="256">
        <f>SUMPRODUCT(SUPPLY!AC96:AD96,SUPPLY!$AC$2:$AD$2)</f>
        <v>2.5</v>
      </c>
      <c r="J96" s="256">
        <f>SUPPLY!W96*SUPPLY!$W$2</f>
        <v>4.125</v>
      </c>
      <c r="K96" s="257">
        <f t="shared" si="7"/>
        <v>92.36999999999999</v>
      </c>
      <c r="L96" s="258"/>
      <c r="M96" s="255">
        <f>+SUMPRODUCT(DEMAND!D96:E96,DEMAND!$D$2:$E$2)</f>
        <v>6.2</v>
      </c>
      <c r="N96" s="256">
        <f>+SUMPRODUCT(DEMAND!F96:G96,DEMAND!$F$2:$G$2)</f>
        <v>10.050000000000001</v>
      </c>
      <c r="O96" s="256">
        <f>+SUMPRODUCT(DEMAND!H96:I96,DEMAND!$H$2:$I$2)</f>
        <v>6.25</v>
      </c>
      <c r="P96" s="256">
        <f>+SUMPRODUCT(DEMAND!J96:K96,DEMAND!$J$2:$K$2)</f>
        <v>11.600000000000001</v>
      </c>
      <c r="Q96" s="256">
        <f>+SUMPRODUCT(DEMAND!L96:M96,DEMAND!$L$2:$M$2)</f>
        <v>4.2</v>
      </c>
      <c r="R96" s="257">
        <f t="shared" si="8"/>
        <v>38.300000000000004</v>
      </c>
      <c r="S96" s="257">
        <f>+SUMPRODUCT(DEMAND!Q96:AI96,DEMAND!$Q$2:$AI$2)</f>
        <v>67.639999999999986</v>
      </c>
      <c r="T96" s="257">
        <f t="shared" si="9"/>
        <v>105.94</v>
      </c>
      <c r="W96" s="269">
        <f t="shared" si="10"/>
        <v>-13.570000000000007</v>
      </c>
      <c r="Y96" s="269">
        <f t="shared" si="11"/>
        <v>71.919999999999987</v>
      </c>
      <c r="Z96" s="269">
        <f t="shared" si="12"/>
        <v>37.119999999999983</v>
      </c>
    </row>
    <row r="97" spans="1:26" customFormat="1" x14ac:dyDescent="0.25">
      <c r="A97">
        <f t="shared" si="13"/>
        <v>2009</v>
      </c>
      <c r="B97" s="294"/>
      <c r="C97" s="23">
        <v>40027</v>
      </c>
      <c r="D97" s="255">
        <f>+SUMPRODUCT(SUPPLY!L97:O97,SUPPLY!L$2:O$2)</f>
        <v>15.579999999999998</v>
      </c>
      <c r="E97" s="256">
        <f>+SUMPRODUCT(SUPPLY!D97:J97,SUPPLY!D$2:J$2)</f>
        <v>26.41</v>
      </c>
      <c r="F97" s="256">
        <f>+SUMPRODUCT(SUPPLY!Q97:U97,SUPPLY!$Q$2:$U$2)</f>
        <v>34.800000000000004</v>
      </c>
      <c r="G97" s="256">
        <f>+SUPPLY!X97*SUPPLY!$X$2</f>
        <v>3.0749999999999997</v>
      </c>
      <c r="H97" s="256">
        <f>SUMPRODUCT(SUPPLY!Y97:AB97,SUPPLY!$Y$2:$AB$2)</f>
        <v>5.88</v>
      </c>
      <c r="I97" s="256">
        <f>SUMPRODUCT(SUPPLY!AC97:AD97,SUPPLY!$AC$2:$AD$2)</f>
        <v>2.5</v>
      </c>
      <c r="J97" s="256">
        <f>SUPPLY!W97*SUPPLY!$W$2</f>
        <v>4.125</v>
      </c>
      <c r="K97" s="257">
        <f t="shared" si="7"/>
        <v>92.36999999999999</v>
      </c>
      <c r="L97" s="258"/>
      <c r="M97" s="255">
        <f>+SUMPRODUCT(DEMAND!D97:E97,DEMAND!$D$2:$E$2)</f>
        <v>6.2</v>
      </c>
      <c r="N97" s="256">
        <f>+SUMPRODUCT(DEMAND!F97:G97,DEMAND!$F$2:$G$2)</f>
        <v>10.050000000000001</v>
      </c>
      <c r="O97" s="256">
        <f>+SUMPRODUCT(DEMAND!H97:I97,DEMAND!$H$2:$I$2)</f>
        <v>6.25</v>
      </c>
      <c r="P97" s="256">
        <f>+SUMPRODUCT(DEMAND!J97:K97,DEMAND!$J$2:$K$2)</f>
        <v>11.600000000000001</v>
      </c>
      <c r="Q97" s="256">
        <f>+SUMPRODUCT(DEMAND!L97:M97,DEMAND!$L$2:$M$2)</f>
        <v>4.2</v>
      </c>
      <c r="R97" s="257">
        <f t="shared" si="8"/>
        <v>38.300000000000004</v>
      </c>
      <c r="S97" s="257">
        <f>+SUMPRODUCT(DEMAND!Q97:AI97,DEMAND!$Q$2:$AI$2)</f>
        <v>67.639999999999986</v>
      </c>
      <c r="T97" s="257">
        <f t="shared" si="9"/>
        <v>105.94</v>
      </c>
      <c r="W97" s="269">
        <f t="shared" si="10"/>
        <v>-13.570000000000007</v>
      </c>
      <c r="Y97" s="269">
        <f t="shared" si="11"/>
        <v>71.919999999999987</v>
      </c>
      <c r="Z97" s="269">
        <f t="shared" si="12"/>
        <v>37.119999999999983</v>
      </c>
    </row>
    <row r="98" spans="1:26" customFormat="1" x14ac:dyDescent="0.25">
      <c r="A98">
        <f t="shared" si="13"/>
        <v>2009</v>
      </c>
      <c r="B98" s="294"/>
      <c r="C98" s="23">
        <v>40058</v>
      </c>
      <c r="D98" s="255">
        <f>+SUMPRODUCT(SUPPLY!L98:O98,SUPPLY!L$2:O$2)</f>
        <v>15.579999999999998</v>
      </c>
      <c r="E98" s="256">
        <f>+SUMPRODUCT(SUPPLY!D98:J98,SUPPLY!D$2:J$2)</f>
        <v>26.41</v>
      </c>
      <c r="F98" s="256">
        <f>+SUMPRODUCT(SUPPLY!Q98:U98,SUPPLY!$Q$2:$U$2)</f>
        <v>34.800000000000004</v>
      </c>
      <c r="G98" s="256">
        <f>+SUPPLY!X98*SUPPLY!$X$2</f>
        <v>3.0749999999999997</v>
      </c>
      <c r="H98" s="256">
        <f>SUMPRODUCT(SUPPLY!Y98:AB98,SUPPLY!$Y$2:$AB$2)</f>
        <v>5.88</v>
      </c>
      <c r="I98" s="256">
        <f>SUMPRODUCT(SUPPLY!AC98:AD98,SUPPLY!$AC$2:$AD$2)</f>
        <v>2.5</v>
      </c>
      <c r="J98" s="256">
        <f>SUPPLY!W98*SUPPLY!$W$2</f>
        <v>4.125</v>
      </c>
      <c r="K98" s="257">
        <f t="shared" si="7"/>
        <v>92.36999999999999</v>
      </c>
      <c r="L98" s="258"/>
      <c r="M98" s="255">
        <f>+SUMPRODUCT(DEMAND!D98:E98,DEMAND!$D$2:$E$2)</f>
        <v>6.2</v>
      </c>
      <c r="N98" s="256">
        <f>+SUMPRODUCT(DEMAND!F98:G98,DEMAND!$F$2:$G$2)</f>
        <v>10.050000000000001</v>
      </c>
      <c r="O98" s="256">
        <f>+SUMPRODUCT(DEMAND!H98:I98,DEMAND!$H$2:$I$2)</f>
        <v>6.25</v>
      </c>
      <c r="P98" s="256">
        <f>+SUMPRODUCT(DEMAND!J98:K98,DEMAND!$J$2:$K$2)</f>
        <v>11.600000000000001</v>
      </c>
      <c r="Q98" s="256">
        <f>+SUMPRODUCT(DEMAND!L98:M98,DEMAND!$L$2:$M$2)</f>
        <v>4.2</v>
      </c>
      <c r="R98" s="257">
        <f t="shared" si="8"/>
        <v>38.300000000000004</v>
      </c>
      <c r="S98" s="257">
        <f>+SUMPRODUCT(DEMAND!Q98:AI98,DEMAND!$Q$2:$AI$2)</f>
        <v>67.639999999999986</v>
      </c>
      <c r="T98" s="257">
        <f t="shared" si="9"/>
        <v>105.94</v>
      </c>
      <c r="W98" s="269">
        <f t="shared" si="10"/>
        <v>-13.570000000000007</v>
      </c>
      <c r="Y98" s="269">
        <f t="shared" si="11"/>
        <v>71.919999999999987</v>
      </c>
      <c r="Z98" s="269">
        <f t="shared" si="12"/>
        <v>37.119999999999983</v>
      </c>
    </row>
    <row r="99" spans="1:26" customFormat="1" x14ac:dyDescent="0.25">
      <c r="A99">
        <f t="shared" si="13"/>
        <v>2009</v>
      </c>
      <c r="B99" s="294"/>
      <c r="C99" s="23">
        <v>40088</v>
      </c>
      <c r="D99" s="255">
        <f>+SUMPRODUCT(SUPPLY!L99:O99,SUPPLY!L$2:O$2)</f>
        <v>15.579999999999998</v>
      </c>
      <c r="E99" s="256">
        <f>+SUMPRODUCT(SUPPLY!D99:J99,SUPPLY!D$2:J$2)</f>
        <v>26.41</v>
      </c>
      <c r="F99" s="256">
        <f>+SUMPRODUCT(SUPPLY!Q99:U99,SUPPLY!$Q$2:$U$2)</f>
        <v>34.800000000000004</v>
      </c>
      <c r="G99" s="256">
        <f>+SUPPLY!X99*SUPPLY!$X$2</f>
        <v>3.0749999999999997</v>
      </c>
      <c r="H99" s="256">
        <f>SUMPRODUCT(SUPPLY!Y99:AB99,SUPPLY!$Y$2:$AB$2)</f>
        <v>5.88</v>
      </c>
      <c r="I99" s="256">
        <f>SUMPRODUCT(SUPPLY!AC99:AD99,SUPPLY!$AC$2:$AD$2)</f>
        <v>2.5</v>
      </c>
      <c r="J99" s="256">
        <f>SUPPLY!W99*SUPPLY!$W$2</f>
        <v>4.125</v>
      </c>
      <c r="K99" s="257">
        <f t="shared" si="7"/>
        <v>92.36999999999999</v>
      </c>
      <c r="L99" s="258"/>
      <c r="M99" s="255">
        <f>+SUMPRODUCT(DEMAND!D99:E99,DEMAND!$D$2:$E$2)</f>
        <v>6.2</v>
      </c>
      <c r="N99" s="256">
        <f>+SUMPRODUCT(DEMAND!F99:G99,DEMAND!$F$2:$G$2)</f>
        <v>10.050000000000001</v>
      </c>
      <c r="O99" s="256">
        <f>+SUMPRODUCT(DEMAND!H99:I99,DEMAND!$H$2:$I$2)</f>
        <v>6.25</v>
      </c>
      <c r="P99" s="256">
        <f>+SUMPRODUCT(DEMAND!J99:K99,DEMAND!$J$2:$K$2)</f>
        <v>11.600000000000001</v>
      </c>
      <c r="Q99" s="256">
        <f>+SUMPRODUCT(DEMAND!L99:M99,DEMAND!$L$2:$M$2)</f>
        <v>4.2</v>
      </c>
      <c r="R99" s="257">
        <f t="shared" si="8"/>
        <v>38.300000000000004</v>
      </c>
      <c r="S99" s="257">
        <f>+SUMPRODUCT(DEMAND!Q99:AI99,DEMAND!$Q$2:$AI$2)</f>
        <v>67.639999999999986</v>
      </c>
      <c r="T99" s="257">
        <f t="shared" si="9"/>
        <v>105.94</v>
      </c>
      <c r="W99" s="269">
        <f t="shared" si="10"/>
        <v>-13.570000000000007</v>
      </c>
      <c r="Y99" s="269">
        <f t="shared" si="11"/>
        <v>71.919999999999987</v>
      </c>
      <c r="Z99" s="269">
        <f t="shared" si="12"/>
        <v>37.119999999999983</v>
      </c>
    </row>
    <row r="100" spans="1:26" customFormat="1" x14ac:dyDescent="0.25">
      <c r="A100">
        <f t="shared" si="13"/>
        <v>2009</v>
      </c>
      <c r="B100" s="294"/>
      <c r="C100" s="23">
        <v>40119</v>
      </c>
      <c r="D100" s="255">
        <f>+SUMPRODUCT(SUPPLY!L100:O100,SUPPLY!L$2:O$2)</f>
        <v>15.579999999999998</v>
      </c>
      <c r="E100" s="256">
        <f>+SUMPRODUCT(SUPPLY!D100:J100,SUPPLY!D$2:J$2)</f>
        <v>26.41</v>
      </c>
      <c r="F100" s="256">
        <f>+SUMPRODUCT(SUPPLY!Q100:U100,SUPPLY!$Q$2:$U$2)</f>
        <v>34.800000000000004</v>
      </c>
      <c r="G100" s="256">
        <f>+SUPPLY!X100*SUPPLY!$X$2</f>
        <v>3.0749999999999997</v>
      </c>
      <c r="H100" s="256">
        <f>SUMPRODUCT(SUPPLY!Y100:AB100,SUPPLY!$Y$2:$AB$2)</f>
        <v>5.88</v>
      </c>
      <c r="I100" s="256">
        <f>SUMPRODUCT(SUPPLY!AC100:AD100,SUPPLY!$AC$2:$AD$2)</f>
        <v>2.5</v>
      </c>
      <c r="J100" s="256">
        <f>SUPPLY!W100*SUPPLY!$W$2</f>
        <v>4.125</v>
      </c>
      <c r="K100" s="257">
        <f t="shared" si="7"/>
        <v>92.36999999999999</v>
      </c>
      <c r="L100" s="258"/>
      <c r="M100" s="255">
        <f>+SUMPRODUCT(DEMAND!D100:E100,DEMAND!$D$2:$E$2)</f>
        <v>6.2</v>
      </c>
      <c r="N100" s="256">
        <f>+SUMPRODUCT(DEMAND!F100:G100,DEMAND!$F$2:$G$2)</f>
        <v>10.050000000000001</v>
      </c>
      <c r="O100" s="256">
        <f>+SUMPRODUCT(DEMAND!H100:I100,DEMAND!$H$2:$I$2)</f>
        <v>6.25</v>
      </c>
      <c r="P100" s="256">
        <f>+SUMPRODUCT(DEMAND!J100:K100,DEMAND!$J$2:$K$2)</f>
        <v>11.600000000000001</v>
      </c>
      <c r="Q100" s="256">
        <f>+SUMPRODUCT(DEMAND!L100:M100,DEMAND!$L$2:$M$2)</f>
        <v>4.2</v>
      </c>
      <c r="R100" s="257">
        <f t="shared" si="8"/>
        <v>38.300000000000004</v>
      </c>
      <c r="S100" s="257">
        <f>+SUMPRODUCT(DEMAND!Q100:AI100,DEMAND!$Q$2:$AI$2)</f>
        <v>67.639999999999986</v>
      </c>
      <c r="T100" s="257">
        <f t="shared" si="9"/>
        <v>105.94</v>
      </c>
      <c r="W100" s="269">
        <f t="shared" si="10"/>
        <v>-13.570000000000007</v>
      </c>
      <c r="Y100" s="269">
        <f t="shared" si="11"/>
        <v>71.919999999999987</v>
      </c>
      <c r="Z100" s="269">
        <f t="shared" si="12"/>
        <v>37.119999999999983</v>
      </c>
    </row>
    <row r="101" spans="1:26" customFormat="1" x14ac:dyDescent="0.25">
      <c r="A101">
        <f t="shared" si="13"/>
        <v>2009</v>
      </c>
      <c r="B101" s="294"/>
      <c r="C101" s="23">
        <v>40149</v>
      </c>
      <c r="D101" s="255">
        <f>+SUMPRODUCT(SUPPLY!L101:O101,SUPPLY!L$2:O$2)</f>
        <v>15.579999999999998</v>
      </c>
      <c r="E101" s="256">
        <f>+SUMPRODUCT(SUPPLY!D101:J101,SUPPLY!D$2:J$2)</f>
        <v>26.41</v>
      </c>
      <c r="F101" s="256">
        <f>+SUMPRODUCT(SUPPLY!Q101:U101,SUPPLY!$Q$2:$U$2)</f>
        <v>34.800000000000004</v>
      </c>
      <c r="G101" s="256">
        <f>+SUPPLY!X101*SUPPLY!$X$2</f>
        <v>3.0749999999999997</v>
      </c>
      <c r="H101" s="256">
        <f>SUMPRODUCT(SUPPLY!Y101:AB101,SUPPLY!$Y$2:$AB$2)</f>
        <v>5.88</v>
      </c>
      <c r="I101" s="256">
        <f>SUMPRODUCT(SUPPLY!AC101:AD101,SUPPLY!$AC$2:$AD$2)</f>
        <v>2.5</v>
      </c>
      <c r="J101" s="256">
        <f>SUPPLY!W101*SUPPLY!$W$2</f>
        <v>4.125</v>
      </c>
      <c r="K101" s="257">
        <f t="shared" si="7"/>
        <v>92.36999999999999</v>
      </c>
      <c r="L101" s="258"/>
      <c r="M101" s="255">
        <f>+SUMPRODUCT(DEMAND!D101:E101,DEMAND!$D$2:$E$2)</f>
        <v>6.2</v>
      </c>
      <c r="N101" s="256">
        <f>+SUMPRODUCT(DEMAND!F101:G101,DEMAND!$F$2:$G$2)</f>
        <v>10.050000000000001</v>
      </c>
      <c r="O101" s="256">
        <f>+SUMPRODUCT(DEMAND!H101:I101,DEMAND!$H$2:$I$2)</f>
        <v>6.25</v>
      </c>
      <c r="P101" s="256">
        <f>+SUMPRODUCT(DEMAND!J101:K101,DEMAND!$J$2:$K$2)</f>
        <v>11.600000000000001</v>
      </c>
      <c r="Q101" s="256">
        <f>+SUMPRODUCT(DEMAND!L101:M101,DEMAND!$L$2:$M$2)</f>
        <v>4.2</v>
      </c>
      <c r="R101" s="257">
        <f t="shared" si="8"/>
        <v>38.300000000000004</v>
      </c>
      <c r="S101" s="257">
        <f>+SUMPRODUCT(DEMAND!Q101:AI101,DEMAND!$Q$2:$AI$2)</f>
        <v>67.639999999999986</v>
      </c>
      <c r="T101" s="257">
        <f t="shared" si="9"/>
        <v>105.94</v>
      </c>
      <c r="W101" s="269">
        <f t="shared" si="10"/>
        <v>-13.570000000000007</v>
      </c>
      <c r="Y101" s="269">
        <f t="shared" si="11"/>
        <v>71.919999999999987</v>
      </c>
      <c r="Z101" s="269">
        <f t="shared" si="12"/>
        <v>37.119999999999983</v>
      </c>
    </row>
    <row r="102" spans="1:26" customFormat="1" x14ac:dyDescent="0.25">
      <c r="A102">
        <f t="shared" si="13"/>
        <v>2010</v>
      </c>
      <c r="B102" s="294"/>
      <c r="C102" s="23">
        <v>40180</v>
      </c>
      <c r="D102" s="255">
        <f>+SUMPRODUCT(SUPPLY!L102:O102,SUPPLY!L$2:O$2)</f>
        <v>15.579999999999998</v>
      </c>
      <c r="E102" s="256">
        <f>+SUMPRODUCT(SUPPLY!D102:J102,SUPPLY!D$2:J$2)</f>
        <v>26.41</v>
      </c>
      <c r="F102" s="256">
        <f>+SUMPRODUCT(SUPPLY!Q102:U102,SUPPLY!$Q$2:$U$2)</f>
        <v>34.800000000000004</v>
      </c>
      <c r="G102" s="256">
        <f>+SUPPLY!X102*SUPPLY!$X$2</f>
        <v>3.0749999999999997</v>
      </c>
      <c r="H102" s="256">
        <f>SUMPRODUCT(SUPPLY!Y102:AB102,SUPPLY!$Y$2:$AB$2)</f>
        <v>5.88</v>
      </c>
      <c r="I102" s="256">
        <f>SUMPRODUCT(SUPPLY!AC102:AD102,SUPPLY!$AC$2:$AD$2)</f>
        <v>2.5</v>
      </c>
      <c r="J102" s="256">
        <f>SUPPLY!W102*SUPPLY!$W$2</f>
        <v>4.125</v>
      </c>
      <c r="K102" s="257">
        <f t="shared" si="7"/>
        <v>92.36999999999999</v>
      </c>
      <c r="L102" s="258"/>
      <c r="M102" s="255">
        <f>+SUMPRODUCT(DEMAND!D102:E102,DEMAND!$D$2:$E$2)</f>
        <v>6.2</v>
      </c>
      <c r="N102" s="256">
        <f>+SUMPRODUCT(DEMAND!F102:G102,DEMAND!$F$2:$G$2)</f>
        <v>10.050000000000001</v>
      </c>
      <c r="O102" s="256">
        <f>+SUMPRODUCT(DEMAND!H102:I102,DEMAND!$H$2:$I$2)</f>
        <v>6.25</v>
      </c>
      <c r="P102" s="256">
        <f>+SUMPRODUCT(DEMAND!J102:K102,DEMAND!$J$2:$K$2)</f>
        <v>11.600000000000001</v>
      </c>
      <c r="Q102" s="256">
        <f>+SUMPRODUCT(DEMAND!L102:M102,DEMAND!$L$2:$M$2)</f>
        <v>4.2</v>
      </c>
      <c r="R102" s="257">
        <f t="shared" si="8"/>
        <v>38.300000000000004</v>
      </c>
      <c r="S102" s="257">
        <f>+SUMPRODUCT(DEMAND!Q102:AI102,DEMAND!$Q$2:$AI$2)</f>
        <v>67.639999999999986</v>
      </c>
      <c r="T102" s="257">
        <f t="shared" si="9"/>
        <v>105.94</v>
      </c>
      <c r="W102" s="269">
        <f t="shared" si="10"/>
        <v>-13.570000000000007</v>
      </c>
      <c r="Y102" s="269">
        <f t="shared" si="11"/>
        <v>71.919999999999987</v>
      </c>
      <c r="Z102" s="269">
        <f t="shared" si="12"/>
        <v>37.119999999999983</v>
      </c>
    </row>
    <row r="103" spans="1:26" customFormat="1" x14ac:dyDescent="0.25">
      <c r="A103">
        <f t="shared" si="13"/>
        <v>2010</v>
      </c>
      <c r="B103" s="294"/>
      <c r="C103" s="23">
        <v>40211</v>
      </c>
      <c r="D103" s="255">
        <f>+SUMPRODUCT(SUPPLY!L103:O103,SUPPLY!L$2:O$2)</f>
        <v>15.579999999999998</v>
      </c>
      <c r="E103" s="256">
        <f>+SUMPRODUCT(SUPPLY!D103:J103,SUPPLY!D$2:J$2)</f>
        <v>26.41</v>
      </c>
      <c r="F103" s="256">
        <f>+SUMPRODUCT(SUPPLY!Q103:U103,SUPPLY!$Q$2:$U$2)</f>
        <v>34.800000000000004</v>
      </c>
      <c r="G103" s="256">
        <f>+SUPPLY!X103*SUPPLY!$X$2</f>
        <v>3.0749999999999997</v>
      </c>
      <c r="H103" s="256">
        <f>SUMPRODUCT(SUPPLY!Y103:AB103,SUPPLY!$Y$2:$AB$2)</f>
        <v>5.88</v>
      </c>
      <c r="I103" s="256">
        <f>SUMPRODUCT(SUPPLY!AC103:AD103,SUPPLY!$AC$2:$AD$2)</f>
        <v>2.5</v>
      </c>
      <c r="J103" s="256">
        <f>SUPPLY!W103*SUPPLY!$W$2</f>
        <v>4.125</v>
      </c>
      <c r="K103" s="257">
        <f t="shared" si="7"/>
        <v>92.36999999999999</v>
      </c>
      <c r="L103" s="258"/>
      <c r="M103" s="255">
        <f>+SUMPRODUCT(DEMAND!D103:E103,DEMAND!$D$2:$E$2)</f>
        <v>6.2</v>
      </c>
      <c r="N103" s="256">
        <f>+SUMPRODUCT(DEMAND!F103:G103,DEMAND!$F$2:$G$2)</f>
        <v>10.050000000000001</v>
      </c>
      <c r="O103" s="256">
        <f>+SUMPRODUCT(DEMAND!H103:I103,DEMAND!$H$2:$I$2)</f>
        <v>6.25</v>
      </c>
      <c r="P103" s="256">
        <f>+SUMPRODUCT(DEMAND!J103:K103,DEMAND!$J$2:$K$2)</f>
        <v>11.600000000000001</v>
      </c>
      <c r="Q103" s="256">
        <f>+SUMPRODUCT(DEMAND!L103:M103,DEMAND!$L$2:$M$2)</f>
        <v>4.2</v>
      </c>
      <c r="R103" s="257">
        <f t="shared" si="8"/>
        <v>38.300000000000004</v>
      </c>
      <c r="S103" s="257">
        <f>+SUMPRODUCT(DEMAND!Q103:AI103,DEMAND!$Q$2:$AI$2)</f>
        <v>67.639999999999986</v>
      </c>
      <c r="T103" s="257">
        <f t="shared" si="9"/>
        <v>105.94</v>
      </c>
      <c r="W103" s="269">
        <f t="shared" si="10"/>
        <v>-13.570000000000007</v>
      </c>
      <c r="Y103" s="269">
        <f t="shared" si="11"/>
        <v>71.919999999999987</v>
      </c>
      <c r="Z103" s="269">
        <f t="shared" si="12"/>
        <v>37.119999999999983</v>
      </c>
    </row>
    <row r="104" spans="1:26" customFormat="1" x14ac:dyDescent="0.25">
      <c r="A104">
        <f t="shared" si="13"/>
        <v>2010</v>
      </c>
      <c r="B104" s="294"/>
      <c r="C104" s="23">
        <v>40239</v>
      </c>
      <c r="D104" s="255">
        <f>+SUMPRODUCT(SUPPLY!L104:O104,SUPPLY!L$2:O$2)</f>
        <v>15.579999999999998</v>
      </c>
      <c r="E104" s="256">
        <f>+SUMPRODUCT(SUPPLY!D104:J104,SUPPLY!D$2:J$2)</f>
        <v>26.41</v>
      </c>
      <c r="F104" s="256">
        <f>+SUMPRODUCT(SUPPLY!Q104:U104,SUPPLY!$Q$2:$U$2)</f>
        <v>34.800000000000004</v>
      </c>
      <c r="G104" s="256">
        <f>+SUPPLY!X104*SUPPLY!$X$2</f>
        <v>3.0749999999999997</v>
      </c>
      <c r="H104" s="256">
        <f>SUMPRODUCT(SUPPLY!Y104:AB104,SUPPLY!$Y$2:$AB$2)</f>
        <v>5.88</v>
      </c>
      <c r="I104" s="256">
        <f>SUMPRODUCT(SUPPLY!AC104:AD104,SUPPLY!$AC$2:$AD$2)</f>
        <v>2.5</v>
      </c>
      <c r="J104" s="256">
        <f>SUPPLY!W104*SUPPLY!$W$2</f>
        <v>4.125</v>
      </c>
      <c r="K104" s="257">
        <f t="shared" si="7"/>
        <v>92.36999999999999</v>
      </c>
      <c r="L104" s="258"/>
      <c r="M104" s="255">
        <f>+SUMPRODUCT(DEMAND!D104:E104,DEMAND!$D$2:$E$2)</f>
        <v>6.2</v>
      </c>
      <c r="N104" s="256">
        <f>+SUMPRODUCT(DEMAND!F104:G104,DEMAND!$F$2:$G$2)</f>
        <v>10.050000000000001</v>
      </c>
      <c r="O104" s="256">
        <f>+SUMPRODUCT(DEMAND!H104:I104,DEMAND!$H$2:$I$2)</f>
        <v>6.25</v>
      </c>
      <c r="P104" s="256">
        <f>+SUMPRODUCT(DEMAND!J104:K104,DEMAND!$J$2:$K$2)</f>
        <v>11.600000000000001</v>
      </c>
      <c r="Q104" s="256">
        <f>+SUMPRODUCT(DEMAND!L104:M104,DEMAND!$L$2:$M$2)</f>
        <v>4.2</v>
      </c>
      <c r="R104" s="257">
        <f t="shared" si="8"/>
        <v>38.300000000000004</v>
      </c>
      <c r="S104" s="257">
        <f>+SUMPRODUCT(DEMAND!Q104:AI104,DEMAND!$Q$2:$AI$2)</f>
        <v>67.639999999999986</v>
      </c>
      <c r="T104" s="257">
        <f t="shared" si="9"/>
        <v>105.94</v>
      </c>
      <c r="W104" s="269">
        <f t="shared" si="10"/>
        <v>-13.570000000000007</v>
      </c>
      <c r="Y104" s="269">
        <f t="shared" si="11"/>
        <v>71.919999999999987</v>
      </c>
      <c r="Z104" s="269">
        <f t="shared" si="12"/>
        <v>37.119999999999983</v>
      </c>
    </row>
    <row r="105" spans="1:26" customFormat="1" x14ac:dyDescent="0.25">
      <c r="A105">
        <f t="shared" si="13"/>
        <v>2010</v>
      </c>
      <c r="B105" s="294"/>
      <c r="C105" s="23">
        <v>40270</v>
      </c>
      <c r="D105" s="255">
        <f>+SUMPRODUCT(SUPPLY!L105:O105,SUPPLY!L$2:O$2)</f>
        <v>15.579999999999998</v>
      </c>
      <c r="E105" s="256">
        <f>+SUMPRODUCT(SUPPLY!D105:J105,SUPPLY!D$2:J$2)</f>
        <v>26.41</v>
      </c>
      <c r="F105" s="256">
        <f>+SUMPRODUCT(SUPPLY!Q105:U105,SUPPLY!$Q$2:$U$2)</f>
        <v>34.800000000000004</v>
      </c>
      <c r="G105" s="256">
        <f>+SUPPLY!X105*SUPPLY!$X$2</f>
        <v>3.0749999999999997</v>
      </c>
      <c r="H105" s="256">
        <f>SUMPRODUCT(SUPPLY!Y105:AB105,SUPPLY!$Y$2:$AB$2)</f>
        <v>5.88</v>
      </c>
      <c r="I105" s="256">
        <f>SUMPRODUCT(SUPPLY!AC105:AD105,SUPPLY!$AC$2:$AD$2)</f>
        <v>2.5</v>
      </c>
      <c r="J105" s="256">
        <f>SUPPLY!W105*SUPPLY!$W$2</f>
        <v>4.125</v>
      </c>
      <c r="K105" s="257">
        <f t="shared" si="7"/>
        <v>92.36999999999999</v>
      </c>
      <c r="L105" s="258"/>
      <c r="M105" s="255">
        <f>+SUMPRODUCT(DEMAND!D105:E105,DEMAND!$D$2:$E$2)</f>
        <v>6.2</v>
      </c>
      <c r="N105" s="256">
        <f>+SUMPRODUCT(DEMAND!F105:G105,DEMAND!$F$2:$G$2)</f>
        <v>10.050000000000001</v>
      </c>
      <c r="O105" s="256">
        <f>+SUMPRODUCT(DEMAND!H105:I105,DEMAND!$H$2:$I$2)</f>
        <v>6.25</v>
      </c>
      <c r="P105" s="256">
        <f>+SUMPRODUCT(DEMAND!J105:K105,DEMAND!$J$2:$K$2)</f>
        <v>11.600000000000001</v>
      </c>
      <c r="Q105" s="256">
        <f>+SUMPRODUCT(DEMAND!L105:M105,DEMAND!$L$2:$M$2)</f>
        <v>4.2</v>
      </c>
      <c r="R105" s="257">
        <f t="shared" si="8"/>
        <v>38.300000000000004</v>
      </c>
      <c r="S105" s="257">
        <f>+SUMPRODUCT(DEMAND!Q105:AI105,DEMAND!$Q$2:$AI$2)</f>
        <v>67.639999999999986</v>
      </c>
      <c r="T105" s="257">
        <f t="shared" si="9"/>
        <v>105.94</v>
      </c>
      <c r="W105" s="269">
        <f t="shared" si="10"/>
        <v>-13.570000000000007</v>
      </c>
      <c r="Y105" s="269">
        <f t="shared" si="11"/>
        <v>71.919999999999987</v>
      </c>
      <c r="Z105" s="269">
        <f t="shared" si="12"/>
        <v>37.119999999999983</v>
      </c>
    </row>
    <row r="106" spans="1:26" customFormat="1" x14ac:dyDescent="0.25">
      <c r="A106">
        <f t="shared" si="13"/>
        <v>2010</v>
      </c>
      <c r="B106" s="294"/>
      <c r="C106" s="23">
        <v>40300</v>
      </c>
      <c r="D106" s="255">
        <f>+SUMPRODUCT(SUPPLY!L106:O106,SUPPLY!L$2:O$2)</f>
        <v>15.579999999999998</v>
      </c>
      <c r="E106" s="256">
        <f>+SUMPRODUCT(SUPPLY!D106:J106,SUPPLY!D$2:J$2)</f>
        <v>26.41</v>
      </c>
      <c r="F106" s="256">
        <f>+SUMPRODUCT(SUPPLY!Q106:U106,SUPPLY!$Q$2:$U$2)</f>
        <v>34.800000000000004</v>
      </c>
      <c r="G106" s="256">
        <f>+SUPPLY!X106*SUPPLY!$X$2</f>
        <v>3.0749999999999997</v>
      </c>
      <c r="H106" s="256">
        <f>SUMPRODUCT(SUPPLY!Y106:AB106,SUPPLY!$Y$2:$AB$2)</f>
        <v>5.88</v>
      </c>
      <c r="I106" s="256">
        <f>SUMPRODUCT(SUPPLY!AC106:AD106,SUPPLY!$AC$2:$AD$2)</f>
        <v>2.5</v>
      </c>
      <c r="J106" s="256">
        <f>SUPPLY!W106*SUPPLY!$W$2</f>
        <v>4.125</v>
      </c>
      <c r="K106" s="257">
        <f t="shared" si="7"/>
        <v>92.36999999999999</v>
      </c>
      <c r="L106" s="258"/>
      <c r="M106" s="255">
        <f>+SUMPRODUCT(DEMAND!D106:E106,DEMAND!$D$2:$E$2)</f>
        <v>6.2</v>
      </c>
      <c r="N106" s="256">
        <f>+SUMPRODUCT(DEMAND!F106:G106,DEMAND!$F$2:$G$2)</f>
        <v>10.050000000000001</v>
      </c>
      <c r="O106" s="256">
        <f>+SUMPRODUCT(DEMAND!H106:I106,DEMAND!$H$2:$I$2)</f>
        <v>6.25</v>
      </c>
      <c r="P106" s="256">
        <f>+SUMPRODUCT(DEMAND!J106:K106,DEMAND!$J$2:$K$2)</f>
        <v>11.600000000000001</v>
      </c>
      <c r="Q106" s="256">
        <f>+SUMPRODUCT(DEMAND!L106:M106,DEMAND!$L$2:$M$2)</f>
        <v>4.2</v>
      </c>
      <c r="R106" s="257">
        <f t="shared" si="8"/>
        <v>38.300000000000004</v>
      </c>
      <c r="S106" s="257">
        <f>+SUMPRODUCT(DEMAND!Q106:AI106,DEMAND!$Q$2:$AI$2)</f>
        <v>67.639999999999986</v>
      </c>
      <c r="T106" s="257">
        <f t="shared" si="9"/>
        <v>105.94</v>
      </c>
      <c r="W106" s="269">
        <f t="shared" si="10"/>
        <v>-13.570000000000007</v>
      </c>
      <c r="Y106" s="269">
        <f t="shared" si="11"/>
        <v>71.919999999999987</v>
      </c>
      <c r="Z106" s="269">
        <f t="shared" si="12"/>
        <v>37.119999999999983</v>
      </c>
    </row>
    <row r="107" spans="1:26" customFormat="1" x14ac:dyDescent="0.25">
      <c r="A107">
        <f t="shared" si="13"/>
        <v>2010</v>
      </c>
      <c r="B107" s="294"/>
      <c r="C107" s="23">
        <v>40331</v>
      </c>
      <c r="D107" s="255">
        <f>+SUMPRODUCT(SUPPLY!L107:O107,SUPPLY!L$2:O$2)</f>
        <v>15.579999999999998</v>
      </c>
      <c r="E107" s="256">
        <f>+SUMPRODUCT(SUPPLY!D107:J107,SUPPLY!D$2:J$2)</f>
        <v>26.41</v>
      </c>
      <c r="F107" s="256">
        <f>+SUMPRODUCT(SUPPLY!Q107:U107,SUPPLY!$Q$2:$U$2)</f>
        <v>34.800000000000004</v>
      </c>
      <c r="G107" s="256">
        <f>+SUPPLY!X107*SUPPLY!$X$2</f>
        <v>3.0749999999999997</v>
      </c>
      <c r="H107" s="256">
        <f>SUMPRODUCT(SUPPLY!Y107:AB107,SUPPLY!$Y$2:$AB$2)</f>
        <v>5.88</v>
      </c>
      <c r="I107" s="256">
        <f>SUMPRODUCT(SUPPLY!AC107:AD107,SUPPLY!$AC$2:$AD$2)</f>
        <v>2.5</v>
      </c>
      <c r="J107" s="256">
        <f>SUPPLY!W107*SUPPLY!$W$2</f>
        <v>4.125</v>
      </c>
      <c r="K107" s="257">
        <f t="shared" si="7"/>
        <v>92.36999999999999</v>
      </c>
      <c r="L107" s="258"/>
      <c r="M107" s="255">
        <f>+SUMPRODUCT(DEMAND!D107:E107,DEMAND!$D$2:$E$2)</f>
        <v>6.2</v>
      </c>
      <c r="N107" s="256">
        <f>+SUMPRODUCT(DEMAND!F107:G107,DEMAND!$F$2:$G$2)</f>
        <v>10.050000000000001</v>
      </c>
      <c r="O107" s="256">
        <f>+SUMPRODUCT(DEMAND!H107:I107,DEMAND!$H$2:$I$2)</f>
        <v>6.25</v>
      </c>
      <c r="P107" s="256">
        <f>+SUMPRODUCT(DEMAND!J107:K107,DEMAND!$J$2:$K$2)</f>
        <v>11.600000000000001</v>
      </c>
      <c r="Q107" s="256">
        <f>+SUMPRODUCT(DEMAND!L107:M107,DEMAND!$L$2:$M$2)</f>
        <v>4.2</v>
      </c>
      <c r="R107" s="257">
        <f t="shared" si="8"/>
        <v>38.300000000000004</v>
      </c>
      <c r="S107" s="257">
        <f>+SUMPRODUCT(DEMAND!Q107:AI107,DEMAND!$Q$2:$AI$2)</f>
        <v>67.639999999999986</v>
      </c>
      <c r="T107" s="257">
        <f t="shared" si="9"/>
        <v>105.94</v>
      </c>
      <c r="W107" s="269">
        <f t="shared" si="10"/>
        <v>-13.570000000000007</v>
      </c>
      <c r="Y107" s="269">
        <f t="shared" si="11"/>
        <v>71.919999999999987</v>
      </c>
      <c r="Z107" s="269">
        <f t="shared" si="12"/>
        <v>37.119999999999983</v>
      </c>
    </row>
    <row r="108" spans="1:26" customFormat="1" x14ac:dyDescent="0.25">
      <c r="A108">
        <f t="shared" si="13"/>
        <v>2010</v>
      </c>
      <c r="B108" s="294"/>
      <c r="C108" s="23">
        <v>40361</v>
      </c>
      <c r="D108" s="255">
        <f>+SUMPRODUCT(SUPPLY!L108:O108,SUPPLY!L$2:O$2)</f>
        <v>15.579999999999998</v>
      </c>
      <c r="E108" s="256">
        <f>+SUMPRODUCT(SUPPLY!D108:J108,SUPPLY!D$2:J$2)</f>
        <v>26.41</v>
      </c>
      <c r="F108" s="256">
        <f>+SUMPRODUCT(SUPPLY!Q108:U108,SUPPLY!$Q$2:$U$2)</f>
        <v>34.800000000000004</v>
      </c>
      <c r="G108" s="256">
        <f>+SUPPLY!X108*SUPPLY!$X$2</f>
        <v>3.0749999999999997</v>
      </c>
      <c r="H108" s="256">
        <f>SUMPRODUCT(SUPPLY!Y108:AB108,SUPPLY!$Y$2:$AB$2)</f>
        <v>5.88</v>
      </c>
      <c r="I108" s="256">
        <f>SUMPRODUCT(SUPPLY!AC108:AD108,SUPPLY!$AC$2:$AD$2)</f>
        <v>2.5</v>
      </c>
      <c r="J108" s="256">
        <f>SUPPLY!W108*SUPPLY!$W$2</f>
        <v>4.125</v>
      </c>
      <c r="K108" s="257">
        <f t="shared" si="7"/>
        <v>92.36999999999999</v>
      </c>
      <c r="L108" s="258"/>
      <c r="M108" s="255">
        <f>+SUMPRODUCT(DEMAND!D108:E108,DEMAND!$D$2:$E$2)</f>
        <v>6.2</v>
      </c>
      <c r="N108" s="256">
        <f>+SUMPRODUCT(DEMAND!F108:G108,DEMAND!$F$2:$G$2)</f>
        <v>10.050000000000001</v>
      </c>
      <c r="O108" s="256">
        <f>+SUMPRODUCT(DEMAND!H108:I108,DEMAND!$H$2:$I$2)</f>
        <v>6.25</v>
      </c>
      <c r="P108" s="256">
        <f>+SUMPRODUCT(DEMAND!J108:K108,DEMAND!$J$2:$K$2)</f>
        <v>11.600000000000001</v>
      </c>
      <c r="Q108" s="256">
        <f>+SUMPRODUCT(DEMAND!L108:M108,DEMAND!$L$2:$M$2)</f>
        <v>4.2</v>
      </c>
      <c r="R108" s="257">
        <f t="shared" si="8"/>
        <v>38.300000000000004</v>
      </c>
      <c r="S108" s="257">
        <f>+SUMPRODUCT(DEMAND!Q108:AI108,DEMAND!$Q$2:$AI$2)</f>
        <v>67.639999999999986</v>
      </c>
      <c r="T108" s="257">
        <f t="shared" si="9"/>
        <v>105.94</v>
      </c>
      <c r="W108" s="269">
        <f t="shared" si="10"/>
        <v>-13.570000000000007</v>
      </c>
      <c r="Y108" s="269">
        <f t="shared" si="11"/>
        <v>71.919999999999987</v>
      </c>
      <c r="Z108" s="269">
        <f t="shared" si="12"/>
        <v>37.119999999999983</v>
      </c>
    </row>
    <row r="109" spans="1:26" customFormat="1" x14ac:dyDescent="0.25">
      <c r="A109">
        <f t="shared" si="13"/>
        <v>2010</v>
      </c>
      <c r="B109" s="294"/>
      <c r="C109" s="23">
        <v>40392</v>
      </c>
      <c r="D109" s="255">
        <f>+SUMPRODUCT(SUPPLY!L109:O109,SUPPLY!L$2:O$2)</f>
        <v>15.579999999999998</v>
      </c>
      <c r="E109" s="256">
        <f>+SUMPRODUCT(SUPPLY!D109:J109,SUPPLY!D$2:J$2)</f>
        <v>26.41</v>
      </c>
      <c r="F109" s="256">
        <f>+SUMPRODUCT(SUPPLY!Q109:U109,SUPPLY!$Q$2:$U$2)</f>
        <v>34.800000000000004</v>
      </c>
      <c r="G109" s="256">
        <f>+SUPPLY!X109*SUPPLY!$X$2</f>
        <v>3.0749999999999997</v>
      </c>
      <c r="H109" s="256">
        <f>SUMPRODUCT(SUPPLY!Y109:AB109,SUPPLY!$Y$2:$AB$2)</f>
        <v>5.88</v>
      </c>
      <c r="I109" s="256">
        <f>SUMPRODUCT(SUPPLY!AC109:AD109,SUPPLY!$AC$2:$AD$2)</f>
        <v>2.5</v>
      </c>
      <c r="J109" s="256">
        <f>SUPPLY!W109*SUPPLY!$W$2</f>
        <v>4.125</v>
      </c>
      <c r="K109" s="257">
        <f t="shared" si="7"/>
        <v>92.36999999999999</v>
      </c>
      <c r="L109" s="258"/>
      <c r="M109" s="255">
        <f>+SUMPRODUCT(DEMAND!D109:E109,DEMAND!$D$2:$E$2)</f>
        <v>6.2</v>
      </c>
      <c r="N109" s="256">
        <f>+SUMPRODUCT(DEMAND!F109:G109,DEMAND!$F$2:$G$2)</f>
        <v>10.050000000000001</v>
      </c>
      <c r="O109" s="256">
        <f>+SUMPRODUCT(DEMAND!H109:I109,DEMAND!$H$2:$I$2)</f>
        <v>6.25</v>
      </c>
      <c r="P109" s="256">
        <f>+SUMPRODUCT(DEMAND!J109:K109,DEMAND!$J$2:$K$2)</f>
        <v>11.600000000000001</v>
      </c>
      <c r="Q109" s="256">
        <f>+SUMPRODUCT(DEMAND!L109:M109,DEMAND!$L$2:$M$2)</f>
        <v>4.2</v>
      </c>
      <c r="R109" s="257">
        <f t="shared" si="8"/>
        <v>38.300000000000004</v>
      </c>
      <c r="S109" s="257">
        <f>+SUMPRODUCT(DEMAND!Q109:AI109,DEMAND!$Q$2:$AI$2)</f>
        <v>67.639999999999986</v>
      </c>
      <c r="T109" s="257">
        <f t="shared" si="9"/>
        <v>105.94</v>
      </c>
      <c r="W109" s="269">
        <f t="shared" si="10"/>
        <v>-13.570000000000007</v>
      </c>
      <c r="Y109" s="269">
        <f t="shared" si="11"/>
        <v>71.919999999999987</v>
      </c>
      <c r="Z109" s="269">
        <f t="shared" si="12"/>
        <v>37.119999999999983</v>
      </c>
    </row>
    <row r="110" spans="1:26" customFormat="1" x14ac:dyDescent="0.25">
      <c r="A110">
        <f t="shared" si="13"/>
        <v>2010</v>
      </c>
      <c r="B110" s="294"/>
      <c r="C110" s="23">
        <v>40423</v>
      </c>
      <c r="D110" s="255">
        <f>+SUMPRODUCT(SUPPLY!L110:O110,SUPPLY!L$2:O$2)</f>
        <v>15.579999999999998</v>
      </c>
      <c r="E110" s="256">
        <f>+SUMPRODUCT(SUPPLY!D110:J110,SUPPLY!D$2:J$2)</f>
        <v>26.41</v>
      </c>
      <c r="F110" s="256">
        <f>+SUMPRODUCT(SUPPLY!Q110:U110,SUPPLY!$Q$2:$U$2)</f>
        <v>34.800000000000004</v>
      </c>
      <c r="G110" s="256">
        <f>+SUPPLY!X110*SUPPLY!$X$2</f>
        <v>3.0749999999999997</v>
      </c>
      <c r="H110" s="256">
        <f>SUMPRODUCT(SUPPLY!Y110:AB110,SUPPLY!$Y$2:$AB$2)</f>
        <v>5.88</v>
      </c>
      <c r="I110" s="256">
        <f>SUMPRODUCT(SUPPLY!AC110:AD110,SUPPLY!$AC$2:$AD$2)</f>
        <v>2.5</v>
      </c>
      <c r="J110" s="256">
        <f>SUPPLY!W110*SUPPLY!$W$2</f>
        <v>4.125</v>
      </c>
      <c r="K110" s="257">
        <f t="shared" si="7"/>
        <v>92.36999999999999</v>
      </c>
      <c r="L110" s="258"/>
      <c r="M110" s="255">
        <f>+SUMPRODUCT(DEMAND!D110:E110,DEMAND!$D$2:$E$2)</f>
        <v>6.2</v>
      </c>
      <c r="N110" s="256">
        <f>+SUMPRODUCT(DEMAND!F110:G110,DEMAND!$F$2:$G$2)</f>
        <v>10.050000000000001</v>
      </c>
      <c r="O110" s="256">
        <f>+SUMPRODUCT(DEMAND!H110:I110,DEMAND!$H$2:$I$2)</f>
        <v>6.25</v>
      </c>
      <c r="P110" s="256">
        <f>+SUMPRODUCT(DEMAND!J110:K110,DEMAND!$J$2:$K$2)</f>
        <v>11.600000000000001</v>
      </c>
      <c r="Q110" s="256">
        <f>+SUMPRODUCT(DEMAND!L110:M110,DEMAND!$L$2:$M$2)</f>
        <v>4.2</v>
      </c>
      <c r="R110" s="257">
        <f t="shared" si="8"/>
        <v>38.300000000000004</v>
      </c>
      <c r="S110" s="257">
        <f>+SUMPRODUCT(DEMAND!Q110:AI110,DEMAND!$Q$2:$AI$2)</f>
        <v>67.639999999999986</v>
      </c>
      <c r="T110" s="257">
        <f t="shared" si="9"/>
        <v>105.94</v>
      </c>
      <c r="W110" s="269">
        <f t="shared" si="10"/>
        <v>-13.570000000000007</v>
      </c>
      <c r="Y110" s="269">
        <f t="shared" si="11"/>
        <v>71.919999999999987</v>
      </c>
      <c r="Z110" s="269">
        <f t="shared" si="12"/>
        <v>37.119999999999983</v>
      </c>
    </row>
    <row r="111" spans="1:26" customFormat="1" x14ac:dyDescent="0.25">
      <c r="A111">
        <f t="shared" si="13"/>
        <v>2010</v>
      </c>
      <c r="B111" s="294"/>
      <c r="C111" s="23">
        <v>40453</v>
      </c>
      <c r="D111" s="255">
        <f>+SUMPRODUCT(SUPPLY!L111:O111,SUPPLY!L$2:O$2)</f>
        <v>15.579999999999998</v>
      </c>
      <c r="E111" s="256">
        <f>+SUMPRODUCT(SUPPLY!D111:J111,SUPPLY!D$2:J$2)</f>
        <v>26.41</v>
      </c>
      <c r="F111" s="256">
        <f>+SUMPRODUCT(SUPPLY!Q111:U111,SUPPLY!$Q$2:$U$2)</f>
        <v>34.800000000000004</v>
      </c>
      <c r="G111" s="256">
        <f>+SUPPLY!X111*SUPPLY!$X$2</f>
        <v>3.0749999999999997</v>
      </c>
      <c r="H111" s="256">
        <f>SUMPRODUCT(SUPPLY!Y111:AB111,SUPPLY!$Y$2:$AB$2)</f>
        <v>5.88</v>
      </c>
      <c r="I111" s="256">
        <f>SUMPRODUCT(SUPPLY!AC111:AD111,SUPPLY!$AC$2:$AD$2)</f>
        <v>2.5</v>
      </c>
      <c r="J111" s="256">
        <f>SUPPLY!W111*SUPPLY!$W$2</f>
        <v>4.125</v>
      </c>
      <c r="K111" s="257">
        <f t="shared" si="7"/>
        <v>92.36999999999999</v>
      </c>
      <c r="L111" s="258"/>
      <c r="M111" s="255">
        <f>+SUMPRODUCT(DEMAND!D111:E111,DEMAND!$D$2:$E$2)</f>
        <v>6.2</v>
      </c>
      <c r="N111" s="256">
        <f>+SUMPRODUCT(DEMAND!F111:G111,DEMAND!$F$2:$G$2)</f>
        <v>10.050000000000001</v>
      </c>
      <c r="O111" s="256">
        <f>+SUMPRODUCT(DEMAND!H111:I111,DEMAND!$H$2:$I$2)</f>
        <v>6.25</v>
      </c>
      <c r="P111" s="256">
        <f>+SUMPRODUCT(DEMAND!J111:K111,DEMAND!$J$2:$K$2)</f>
        <v>11.600000000000001</v>
      </c>
      <c r="Q111" s="256">
        <f>+SUMPRODUCT(DEMAND!L111:M111,DEMAND!$L$2:$M$2)</f>
        <v>4.2</v>
      </c>
      <c r="R111" s="257">
        <f t="shared" si="8"/>
        <v>38.300000000000004</v>
      </c>
      <c r="S111" s="257">
        <f>+SUMPRODUCT(DEMAND!Q111:AI111,DEMAND!$Q$2:$AI$2)</f>
        <v>67.639999999999986</v>
      </c>
      <c r="T111" s="257">
        <f t="shared" si="9"/>
        <v>105.94</v>
      </c>
      <c r="W111" s="269">
        <f t="shared" si="10"/>
        <v>-13.570000000000007</v>
      </c>
      <c r="Y111" s="269">
        <f t="shared" si="11"/>
        <v>71.919999999999987</v>
      </c>
      <c r="Z111" s="269">
        <f t="shared" si="12"/>
        <v>37.119999999999983</v>
      </c>
    </row>
    <row r="112" spans="1:26" customFormat="1" x14ac:dyDescent="0.25">
      <c r="A112">
        <f t="shared" si="13"/>
        <v>2010</v>
      </c>
      <c r="B112" s="294"/>
      <c r="C112" s="23">
        <v>40484</v>
      </c>
      <c r="D112" s="255">
        <f>+SUMPRODUCT(SUPPLY!L112:O112,SUPPLY!L$2:O$2)</f>
        <v>15.579999999999998</v>
      </c>
      <c r="E112" s="256">
        <f>+SUMPRODUCT(SUPPLY!D112:J112,SUPPLY!D$2:J$2)</f>
        <v>26.41</v>
      </c>
      <c r="F112" s="256">
        <f>+SUMPRODUCT(SUPPLY!Q112:U112,SUPPLY!$Q$2:$U$2)</f>
        <v>34.800000000000004</v>
      </c>
      <c r="G112" s="256">
        <f>+SUPPLY!X112*SUPPLY!$X$2</f>
        <v>3.0749999999999997</v>
      </c>
      <c r="H112" s="256">
        <f>SUMPRODUCT(SUPPLY!Y112:AB112,SUPPLY!$Y$2:$AB$2)</f>
        <v>5.88</v>
      </c>
      <c r="I112" s="256">
        <f>SUMPRODUCT(SUPPLY!AC112:AD112,SUPPLY!$AC$2:$AD$2)</f>
        <v>2.5</v>
      </c>
      <c r="J112" s="256">
        <f>SUPPLY!W112*SUPPLY!$W$2</f>
        <v>4.125</v>
      </c>
      <c r="K112" s="257">
        <f t="shared" si="7"/>
        <v>92.36999999999999</v>
      </c>
      <c r="L112" s="258"/>
      <c r="M112" s="255">
        <f>+SUMPRODUCT(DEMAND!D112:E112,DEMAND!$D$2:$E$2)</f>
        <v>6.2</v>
      </c>
      <c r="N112" s="256">
        <f>+SUMPRODUCT(DEMAND!F112:G112,DEMAND!$F$2:$G$2)</f>
        <v>10.050000000000001</v>
      </c>
      <c r="O112" s="256">
        <f>+SUMPRODUCT(DEMAND!H112:I112,DEMAND!$H$2:$I$2)</f>
        <v>6.25</v>
      </c>
      <c r="P112" s="256">
        <f>+SUMPRODUCT(DEMAND!J112:K112,DEMAND!$J$2:$K$2)</f>
        <v>11.600000000000001</v>
      </c>
      <c r="Q112" s="256">
        <f>+SUMPRODUCT(DEMAND!L112:M112,DEMAND!$L$2:$M$2)</f>
        <v>4.2</v>
      </c>
      <c r="R112" s="257">
        <f t="shared" si="8"/>
        <v>38.300000000000004</v>
      </c>
      <c r="S112" s="257">
        <f>+SUMPRODUCT(DEMAND!Q112:AI112,DEMAND!$Q$2:$AI$2)</f>
        <v>67.639999999999986</v>
      </c>
      <c r="T112" s="257">
        <f t="shared" si="9"/>
        <v>105.94</v>
      </c>
      <c r="W112" s="269">
        <f t="shared" si="10"/>
        <v>-13.570000000000007</v>
      </c>
      <c r="Y112" s="269">
        <f t="shared" si="11"/>
        <v>71.919999999999987</v>
      </c>
      <c r="Z112" s="269">
        <f t="shared" si="12"/>
        <v>37.119999999999983</v>
      </c>
    </row>
    <row r="113" spans="1:26" s="12" customFormat="1" x14ac:dyDescent="0.25">
      <c r="A113" s="12">
        <f t="shared" si="13"/>
        <v>2010</v>
      </c>
      <c r="B113" s="295"/>
      <c r="C113" s="24">
        <v>40514</v>
      </c>
      <c r="D113" s="259">
        <f>+SUMPRODUCT(SUPPLY!L113:O113,SUPPLY!L$2:O$2)</f>
        <v>15.579999999999998</v>
      </c>
      <c r="E113" s="260">
        <f>+SUMPRODUCT(SUPPLY!D113:J113,SUPPLY!D$2:J$2)</f>
        <v>26.41</v>
      </c>
      <c r="F113" s="260">
        <f>+SUMPRODUCT(SUPPLY!Q113:U113,SUPPLY!$Q$2:$U$2)</f>
        <v>34.800000000000004</v>
      </c>
      <c r="G113" s="260">
        <f>+SUPPLY!X113*SUPPLY!$X$2</f>
        <v>3.0749999999999997</v>
      </c>
      <c r="H113" s="260">
        <f>SUMPRODUCT(SUPPLY!Y113:AB113,SUPPLY!$Y$2:$AB$2)</f>
        <v>5.88</v>
      </c>
      <c r="I113" s="260">
        <f>SUMPRODUCT(SUPPLY!AC113:AD113,SUPPLY!$AC$2:$AD$2)</f>
        <v>2.5</v>
      </c>
      <c r="J113" s="260">
        <f>SUPPLY!W113*SUPPLY!$W$2</f>
        <v>4.125</v>
      </c>
      <c r="K113" s="261">
        <f t="shared" si="7"/>
        <v>92.36999999999999</v>
      </c>
      <c r="L113" s="310"/>
      <c r="M113" s="259">
        <f>+SUMPRODUCT(DEMAND!D113:E113,DEMAND!$D$2:$E$2)</f>
        <v>6.2</v>
      </c>
      <c r="N113" s="260">
        <f>+SUMPRODUCT(DEMAND!F113:G113,DEMAND!$F$2:$G$2)</f>
        <v>10.050000000000001</v>
      </c>
      <c r="O113" s="260">
        <f>+SUMPRODUCT(DEMAND!H113:I113,DEMAND!$H$2:$I$2)</f>
        <v>6.25</v>
      </c>
      <c r="P113" s="260">
        <f>+SUMPRODUCT(DEMAND!J113:K113,DEMAND!$J$2:$K$2)</f>
        <v>11.600000000000001</v>
      </c>
      <c r="Q113" s="260">
        <f>+SUMPRODUCT(DEMAND!L113:M113,DEMAND!$L$2:$M$2)</f>
        <v>4.2</v>
      </c>
      <c r="R113" s="261">
        <f t="shared" si="8"/>
        <v>38.300000000000004</v>
      </c>
      <c r="S113" s="261">
        <f>+SUMPRODUCT(DEMAND!Q113:AI113,DEMAND!$Q$2:$AI$2)</f>
        <v>67.639999999999986</v>
      </c>
      <c r="T113" s="261">
        <f t="shared" si="9"/>
        <v>105.94</v>
      </c>
      <c r="W113" s="270">
        <f t="shared" si="10"/>
        <v>-13.570000000000007</v>
      </c>
      <c r="Y113" s="270">
        <f t="shared" si="11"/>
        <v>71.919999999999987</v>
      </c>
      <c r="Z113" s="270">
        <f t="shared" si="12"/>
        <v>37.119999999999983</v>
      </c>
    </row>
    <row r="114" spans="1:26" x14ac:dyDescent="0.25">
      <c r="C114" s="27"/>
      <c r="D114" s="256"/>
      <c r="E114" s="256"/>
      <c r="F114" s="256"/>
      <c r="G114" s="256"/>
      <c r="H114" s="256"/>
      <c r="I114" s="256"/>
      <c r="J114" s="256"/>
      <c r="K114" s="256"/>
      <c r="L114" s="311"/>
      <c r="M114" s="256"/>
      <c r="N114" s="256"/>
      <c r="O114" s="256"/>
      <c r="P114" s="256"/>
      <c r="Q114" s="256"/>
      <c r="R114" s="256"/>
      <c r="S114" s="256"/>
      <c r="T114" s="256"/>
      <c r="W114" s="28"/>
      <c r="Y114" s="28"/>
      <c r="Z114" s="28"/>
    </row>
    <row r="115" spans="1:26" x14ac:dyDescent="0.25">
      <c r="C115" s="27"/>
      <c r="D115" s="256"/>
      <c r="E115" s="256"/>
      <c r="F115" s="256"/>
      <c r="G115" s="256"/>
      <c r="H115" s="256"/>
      <c r="I115" s="256"/>
      <c r="J115" s="256"/>
      <c r="K115" s="256"/>
      <c r="L115" s="311"/>
      <c r="M115" s="256"/>
      <c r="N115" s="256"/>
      <c r="O115" s="256"/>
      <c r="P115" s="256"/>
      <c r="Q115" s="256"/>
      <c r="R115" s="256"/>
      <c r="S115" s="256"/>
      <c r="T115" s="256"/>
      <c r="W115" s="28"/>
      <c r="Y115" s="28"/>
      <c r="Z115" s="28"/>
    </row>
    <row r="116" spans="1:26" x14ac:dyDescent="0.25">
      <c r="C116" s="27"/>
      <c r="D116" s="256"/>
      <c r="E116" s="256"/>
      <c r="F116" s="256"/>
      <c r="G116" s="256"/>
      <c r="H116" s="256"/>
      <c r="I116" s="256"/>
      <c r="J116" s="256"/>
      <c r="K116" s="256"/>
      <c r="L116" s="311"/>
      <c r="M116" s="256"/>
      <c r="N116" s="256"/>
      <c r="O116" s="256"/>
      <c r="P116" s="256"/>
      <c r="Q116" s="256"/>
      <c r="R116" s="256"/>
      <c r="S116" s="256"/>
      <c r="T116" s="256"/>
      <c r="W116" s="28"/>
      <c r="Y116" s="28"/>
      <c r="Z116" s="28"/>
    </row>
    <row r="117" spans="1:26" x14ac:dyDescent="0.25">
      <c r="C117" s="27"/>
      <c r="D117" s="256"/>
      <c r="E117" s="256"/>
      <c r="F117" s="256"/>
      <c r="G117" s="256"/>
      <c r="H117" s="256"/>
      <c r="I117" s="256"/>
      <c r="J117" s="256"/>
      <c r="K117" s="256"/>
      <c r="L117" s="311"/>
      <c r="M117" s="256"/>
      <c r="N117" s="256"/>
      <c r="O117" s="256"/>
      <c r="P117" s="256"/>
      <c r="Q117" s="256"/>
      <c r="R117" s="256"/>
      <c r="S117" s="256"/>
      <c r="T117" s="256"/>
      <c r="W117" s="28"/>
      <c r="Y117" s="28"/>
      <c r="Z117" s="28"/>
    </row>
    <row r="118" spans="1:26" x14ac:dyDescent="0.25">
      <c r="C118" s="27"/>
      <c r="D118" s="256"/>
      <c r="E118" s="256"/>
      <c r="F118" s="256"/>
      <c r="G118" s="256"/>
      <c r="H118" s="256"/>
      <c r="I118" s="256"/>
      <c r="J118" s="256"/>
      <c r="K118" s="256"/>
      <c r="L118" s="311"/>
      <c r="M118" s="256"/>
      <c r="N118" s="256"/>
      <c r="O118" s="256"/>
      <c r="P118" s="256"/>
      <c r="Q118" s="256"/>
      <c r="R118" s="256"/>
      <c r="S118" s="256"/>
      <c r="T118" s="256"/>
      <c r="W118" s="28"/>
      <c r="Y118" s="28"/>
      <c r="Z118" s="28"/>
    </row>
    <row r="119" spans="1:26" x14ac:dyDescent="0.25">
      <c r="C119" s="27"/>
      <c r="D119" s="256"/>
      <c r="E119" s="256"/>
      <c r="F119" s="256"/>
      <c r="G119" s="256"/>
      <c r="H119" s="256"/>
      <c r="I119" s="256"/>
      <c r="J119" s="256"/>
      <c r="K119" s="256"/>
      <c r="L119" s="311"/>
      <c r="M119" s="256"/>
      <c r="N119" s="256"/>
      <c r="O119" s="256"/>
      <c r="P119" s="256"/>
      <c r="Q119" s="256"/>
      <c r="R119" s="256"/>
      <c r="S119" s="256"/>
      <c r="T119" s="256"/>
      <c r="W119" s="28"/>
      <c r="Y119" s="28"/>
      <c r="Z119" s="28"/>
    </row>
    <row r="120" spans="1:26" x14ac:dyDescent="0.25">
      <c r="C120" s="27"/>
      <c r="D120" s="256"/>
      <c r="E120" s="256"/>
      <c r="F120" s="256"/>
      <c r="G120" s="256"/>
      <c r="H120" s="256"/>
      <c r="I120" s="256"/>
      <c r="J120" s="256"/>
      <c r="K120" s="256"/>
      <c r="L120" s="311"/>
      <c r="M120" s="256"/>
      <c r="N120" s="256"/>
      <c r="O120" s="256"/>
      <c r="P120" s="256"/>
      <c r="Q120" s="256"/>
      <c r="R120" s="256"/>
      <c r="S120" s="256"/>
      <c r="T120" s="256"/>
      <c r="W120" s="28"/>
      <c r="Y120" s="28"/>
      <c r="Z120" s="28"/>
    </row>
    <row r="121" spans="1:26" x14ac:dyDescent="0.25">
      <c r="C121" s="27"/>
      <c r="D121" s="256"/>
      <c r="E121" s="256"/>
      <c r="F121" s="256"/>
      <c r="G121" s="256"/>
      <c r="H121" s="256"/>
      <c r="I121" s="256"/>
      <c r="J121" s="256"/>
      <c r="K121" s="256"/>
      <c r="L121" s="311"/>
      <c r="M121" s="256"/>
      <c r="N121" s="256"/>
      <c r="O121" s="256"/>
      <c r="P121" s="256"/>
      <c r="Q121" s="256"/>
      <c r="R121" s="256"/>
      <c r="S121" s="256"/>
      <c r="T121" s="256"/>
      <c r="W121" s="28"/>
      <c r="Y121" s="28"/>
      <c r="Z121" s="28"/>
    </row>
    <row r="122" spans="1:26" x14ac:dyDescent="0.25">
      <c r="C122" s="27"/>
      <c r="D122" s="256"/>
      <c r="E122" s="256"/>
      <c r="F122" s="256"/>
      <c r="G122" s="256"/>
      <c r="H122" s="256"/>
      <c r="I122" s="256"/>
      <c r="J122" s="256"/>
      <c r="K122" s="256"/>
      <c r="L122" s="311"/>
      <c r="M122" s="256"/>
      <c r="N122" s="256"/>
      <c r="O122" s="256"/>
      <c r="P122" s="256"/>
      <c r="Q122" s="256"/>
      <c r="R122" s="256"/>
      <c r="S122" s="256"/>
      <c r="T122" s="256"/>
      <c r="W122" s="28"/>
      <c r="Y122" s="28"/>
      <c r="Z122" s="28"/>
    </row>
    <row r="123" spans="1:26" x14ac:dyDescent="0.25">
      <c r="C123" s="27"/>
      <c r="D123" s="256"/>
      <c r="E123" s="256"/>
      <c r="F123" s="256"/>
      <c r="G123" s="256"/>
      <c r="H123" s="256"/>
      <c r="I123" s="256"/>
      <c r="J123" s="256"/>
      <c r="K123" s="256"/>
      <c r="L123" s="311"/>
      <c r="M123" s="256"/>
      <c r="N123" s="256"/>
      <c r="O123" s="256"/>
      <c r="P123" s="256"/>
      <c r="Q123" s="256"/>
      <c r="R123" s="256"/>
      <c r="S123" s="256"/>
      <c r="T123" s="256"/>
      <c r="W123" s="28"/>
      <c r="Y123" s="28"/>
      <c r="Z123" s="28"/>
    </row>
    <row r="124" spans="1:26" x14ac:dyDescent="0.25">
      <c r="C124" s="27"/>
      <c r="D124" s="256"/>
      <c r="E124" s="256"/>
      <c r="F124" s="256"/>
      <c r="G124" s="256"/>
      <c r="H124" s="256"/>
      <c r="I124" s="256"/>
      <c r="J124" s="256"/>
      <c r="K124" s="256"/>
      <c r="L124" s="311"/>
      <c r="M124" s="256"/>
      <c r="N124" s="256"/>
      <c r="O124" s="256"/>
      <c r="P124" s="256"/>
      <c r="Q124" s="256"/>
      <c r="R124" s="256"/>
      <c r="S124" s="256"/>
      <c r="T124" s="256"/>
      <c r="W124" s="28"/>
      <c r="Y124" s="28"/>
      <c r="Z124" s="28"/>
    </row>
    <row r="125" spans="1:26" x14ac:dyDescent="0.25">
      <c r="C125" s="27"/>
      <c r="D125" s="256"/>
      <c r="E125" s="256"/>
      <c r="F125" s="256"/>
      <c r="G125" s="256"/>
      <c r="H125" s="256"/>
      <c r="I125" s="256"/>
      <c r="J125" s="256"/>
      <c r="K125" s="256"/>
      <c r="L125" s="311"/>
      <c r="M125" s="256"/>
      <c r="N125" s="256"/>
      <c r="O125" s="256"/>
      <c r="P125" s="256"/>
      <c r="Q125" s="256"/>
      <c r="R125" s="256"/>
      <c r="S125" s="256"/>
      <c r="T125" s="256"/>
      <c r="W125" s="28"/>
      <c r="Y125" s="28"/>
      <c r="Z125" s="28"/>
    </row>
    <row r="126" spans="1:26" x14ac:dyDescent="0.25">
      <c r="C126" s="27"/>
      <c r="D126" s="256"/>
      <c r="E126" s="256"/>
      <c r="F126" s="256"/>
      <c r="G126" s="256"/>
      <c r="H126" s="256"/>
      <c r="I126" s="256"/>
      <c r="J126" s="256"/>
      <c r="K126" s="256"/>
      <c r="L126" s="311"/>
      <c r="M126" s="256"/>
      <c r="N126" s="256"/>
      <c r="O126" s="256"/>
      <c r="P126" s="256"/>
      <c r="Q126" s="256"/>
      <c r="R126" s="256"/>
      <c r="S126" s="256"/>
      <c r="T126" s="256"/>
      <c r="W126" s="28"/>
      <c r="Y126" s="28"/>
      <c r="Z126" s="28"/>
    </row>
    <row r="127" spans="1:26" x14ac:dyDescent="0.25">
      <c r="C127" s="27"/>
      <c r="D127" s="256"/>
      <c r="E127" s="256"/>
      <c r="F127" s="256"/>
      <c r="G127" s="256"/>
      <c r="H127" s="256"/>
      <c r="I127" s="256"/>
      <c r="J127" s="256"/>
      <c r="K127" s="256"/>
      <c r="L127" s="311"/>
      <c r="M127" s="256"/>
      <c r="N127" s="256"/>
      <c r="O127" s="256"/>
      <c r="P127" s="256"/>
      <c r="Q127" s="256"/>
      <c r="R127" s="256"/>
      <c r="S127" s="256"/>
      <c r="T127" s="256"/>
      <c r="W127" s="28"/>
      <c r="Y127" s="28"/>
      <c r="Z127" s="28"/>
    </row>
    <row r="128" spans="1:26" x14ac:dyDescent="0.25">
      <c r="C128" s="27"/>
      <c r="D128" s="256"/>
      <c r="E128" s="256"/>
      <c r="F128" s="256"/>
      <c r="G128" s="256"/>
      <c r="H128" s="256"/>
      <c r="I128" s="256"/>
      <c r="J128" s="256"/>
      <c r="K128" s="256"/>
      <c r="L128" s="311"/>
      <c r="M128" s="256"/>
      <c r="N128" s="256"/>
      <c r="O128" s="256"/>
      <c r="P128" s="256"/>
      <c r="Q128" s="256"/>
      <c r="R128" s="256"/>
      <c r="S128" s="256"/>
      <c r="T128" s="256"/>
      <c r="W128" s="28"/>
      <c r="Y128" s="28"/>
      <c r="Z128" s="28"/>
    </row>
    <row r="129" spans="3:26" x14ac:dyDescent="0.25">
      <c r="C129" s="27"/>
      <c r="D129" s="256"/>
      <c r="E129" s="256"/>
      <c r="F129" s="256"/>
      <c r="G129" s="256"/>
      <c r="H129" s="256"/>
      <c r="I129" s="256"/>
      <c r="J129" s="256"/>
      <c r="K129" s="256"/>
      <c r="L129" s="311"/>
      <c r="M129" s="256"/>
      <c r="N129" s="256"/>
      <c r="O129" s="256"/>
      <c r="P129" s="256"/>
      <c r="Q129" s="256"/>
      <c r="R129" s="256"/>
      <c r="S129" s="256"/>
      <c r="T129" s="256"/>
      <c r="W129" s="28"/>
      <c r="Y129" s="28"/>
      <c r="Z129" s="28"/>
    </row>
    <row r="130" spans="3:26" x14ac:dyDescent="0.25">
      <c r="C130" s="27"/>
      <c r="D130" s="256"/>
      <c r="E130" s="256"/>
      <c r="F130" s="256"/>
      <c r="G130" s="256"/>
      <c r="H130" s="256"/>
      <c r="I130" s="256"/>
      <c r="J130" s="256"/>
      <c r="K130" s="256"/>
      <c r="L130" s="311"/>
      <c r="M130" s="256"/>
      <c r="N130" s="256"/>
      <c r="O130" s="256"/>
      <c r="P130" s="256"/>
      <c r="Q130" s="256"/>
      <c r="R130" s="256"/>
      <c r="S130" s="256"/>
      <c r="T130" s="256"/>
      <c r="W130" s="28"/>
      <c r="Y130" s="28"/>
      <c r="Z130" s="28"/>
    </row>
    <row r="131" spans="3:26" x14ac:dyDescent="0.25">
      <c r="C131" s="27"/>
      <c r="D131" s="256"/>
      <c r="E131" s="256"/>
      <c r="F131" s="256"/>
      <c r="G131" s="256"/>
      <c r="H131" s="256"/>
      <c r="I131" s="256"/>
      <c r="J131" s="256"/>
      <c r="K131" s="256"/>
      <c r="L131" s="311"/>
      <c r="M131" s="256"/>
      <c r="N131" s="256"/>
      <c r="O131" s="256"/>
      <c r="P131" s="256"/>
      <c r="Q131" s="256"/>
      <c r="R131" s="256"/>
      <c r="S131" s="256"/>
      <c r="T131" s="256"/>
      <c r="W131" s="28"/>
      <c r="Y131" s="28"/>
      <c r="Z131" s="28"/>
    </row>
    <row r="132" spans="3:26" x14ac:dyDescent="0.25">
      <c r="C132" s="27"/>
      <c r="D132" s="256"/>
      <c r="E132" s="256"/>
      <c r="F132" s="256"/>
      <c r="G132" s="256"/>
      <c r="H132" s="256"/>
      <c r="I132" s="256"/>
      <c r="J132" s="256"/>
      <c r="K132" s="256"/>
      <c r="L132" s="311"/>
      <c r="M132" s="256"/>
      <c r="N132" s="256"/>
      <c r="O132" s="256"/>
      <c r="P132" s="256"/>
      <c r="Q132" s="256"/>
      <c r="R132" s="256"/>
      <c r="S132" s="256"/>
      <c r="T132" s="256"/>
      <c r="W132" s="28"/>
      <c r="Y132" s="28"/>
      <c r="Z132" s="28"/>
    </row>
    <row r="133" spans="3:26" x14ac:dyDescent="0.25">
      <c r="C133" s="27"/>
      <c r="D133" s="256"/>
      <c r="E133" s="256"/>
      <c r="F133" s="256"/>
      <c r="G133" s="256"/>
      <c r="H133" s="256"/>
      <c r="I133" s="256"/>
      <c r="J133" s="256"/>
      <c r="K133" s="256"/>
      <c r="L133" s="311"/>
      <c r="M133" s="256"/>
      <c r="N133" s="256"/>
      <c r="O133" s="256"/>
      <c r="P133" s="256"/>
      <c r="Q133" s="256"/>
      <c r="R133" s="256"/>
      <c r="S133" s="256"/>
      <c r="T133" s="256"/>
      <c r="W133" s="28"/>
      <c r="Y133" s="28"/>
      <c r="Z133" s="28"/>
    </row>
    <row r="134" spans="3:26" x14ac:dyDescent="0.25">
      <c r="C134" s="27"/>
      <c r="D134" s="256"/>
      <c r="E134" s="256"/>
      <c r="F134" s="256"/>
      <c r="G134" s="256"/>
      <c r="H134" s="256"/>
      <c r="I134" s="256"/>
      <c r="J134" s="256"/>
      <c r="K134" s="256"/>
      <c r="L134" s="311"/>
      <c r="M134" s="256"/>
      <c r="N134" s="256"/>
      <c r="O134" s="256"/>
      <c r="P134" s="256"/>
      <c r="Q134" s="256"/>
      <c r="R134" s="256"/>
      <c r="S134" s="256"/>
      <c r="T134" s="256"/>
      <c r="W134" s="28"/>
      <c r="Y134" s="28"/>
      <c r="Z134" s="28"/>
    </row>
    <row r="135" spans="3:26" x14ac:dyDescent="0.25">
      <c r="C135" s="27"/>
      <c r="D135" s="256"/>
      <c r="E135" s="256"/>
      <c r="F135" s="256"/>
      <c r="G135" s="256"/>
      <c r="H135" s="256"/>
      <c r="I135" s="256"/>
      <c r="J135" s="256"/>
      <c r="K135" s="256"/>
      <c r="L135" s="311"/>
      <c r="M135" s="256"/>
      <c r="N135" s="256"/>
      <c r="O135" s="256"/>
      <c r="P135" s="256"/>
      <c r="Q135" s="256"/>
      <c r="R135" s="256"/>
      <c r="S135" s="256"/>
      <c r="T135" s="256"/>
      <c r="W135" s="28"/>
      <c r="Y135" s="28"/>
      <c r="Z135" s="28"/>
    </row>
    <row r="136" spans="3:26" x14ac:dyDescent="0.25">
      <c r="C136" s="27"/>
      <c r="D136" s="256"/>
      <c r="E136" s="256"/>
      <c r="F136" s="256"/>
      <c r="G136" s="256"/>
      <c r="H136" s="256"/>
      <c r="I136" s="256"/>
      <c r="J136" s="256"/>
      <c r="K136" s="256"/>
      <c r="L136" s="311"/>
      <c r="M136" s="256"/>
      <c r="N136" s="256"/>
      <c r="O136" s="256"/>
      <c r="P136" s="256"/>
      <c r="Q136" s="256"/>
      <c r="R136" s="256"/>
      <c r="S136" s="256"/>
      <c r="T136" s="256"/>
      <c r="W136" s="28"/>
      <c r="Y136" s="28"/>
      <c r="Z136" s="28"/>
    </row>
    <row r="137" spans="3:26" x14ac:dyDescent="0.25">
      <c r="C137" s="27"/>
      <c r="D137" s="256"/>
      <c r="E137" s="256"/>
      <c r="F137" s="256"/>
      <c r="G137" s="256"/>
      <c r="H137" s="256"/>
      <c r="I137" s="256"/>
      <c r="J137" s="256"/>
      <c r="K137" s="256"/>
      <c r="L137" s="311"/>
      <c r="M137" s="256"/>
      <c r="N137" s="256"/>
      <c r="O137" s="256"/>
      <c r="P137" s="256"/>
      <c r="Q137" s="256"/>
      <c r="R137" s="256"/>
      <c r="S137" s="256"/>
      <c r="T137" s="256"/>
      <c r="W137" s="28"/>
      <c r="Y137" s="28"/>
      <c r="Z137" s="28"/>
    </row>
    <row r="138" spans="3:26" x14ac:dyDescent="0.25">
      <c r="C138" s="27"/>
      <c r="D138" s="256"/>
      <c r="E138" s="256"/>
      <c r="F138" s="256"/>
      <c r="G138" s="256"/>
      <c r="H138" s="256"/>
      <c r="I138" s="256"/>
      <c r="J138" s="256"/>
      <c r="K138" s="256"/>
      <c r="L138" s="311"/>
      <c r="M138" s="256"/>
      <c r="N138" s="256"/>
      <c r="O138" s="256"/>
      <c r="P138" s="256"/>
      <c r="Q138" s="256"/>
      <c r="R138" s="256"/>
      <c r="S138" s="256"/>
      <c r="T138" s="256"/>
      <c r="W138" s="28"/>
      <c r="Y138" s="28"/>
      <c r="Z138" s="28"/>
    </row>
    <row r="139" spans="3:26" x14ac:dyDescent="0.25">
      <c r="C139" s="27"/>
      <c r="D139" s="256"/>
      <c r="E139" s="256"/>
      <c r="F139" s="256"/>
      <c r="G139" s="256"/>
      <c r="H139" s="256"/>
      <c r="I139" s="256"/>
      <c r="J139" s="256"/>
      <c r="K139" s="256"/>
      <c r="L139" s="311"/>
      <c r="M139" s="256"/>
      <c r="N139" s="256"/>
      <c r="O139" s="256"/>
      <c r="P139" s="256"/>
      <c r="Q139" s="256"/>
      <c r="R139" s="256"/>
      <c r="S139" s="256"/>
      <c r="T139" s="256"/>
      <c r="W139" s="28"/>
      <c r="Y139" s="28"/>
      <c r="Z139" s="28"/>
    </row>
    <row r="140" spans="3:26" x14ac:dyDescent="0.25">
      <c r="C140" s="27"/>
      <c r="D140" s="256"/>
      <c r="E140" s="256"/>
      <c r="F140" s="256"/>
      <c r="G140" s="256"/>
      <c r="H140" s="256"/>
      <c r="I140" s="256"/>
      <c r="J140" s="256"/>
      <c r="K140" s="256"/>
      <c r="L140" s="311"/>
      <c r="M140" s="256"/>
      <c r="N140" s="256"/>
      <c r="O140" s="256"/>
      <c r="P140" s="256"/>
      <c r="Q140" s="256"/>
      <c r="R140" s="256"/>
      <c r="S140" s="256"/>
      <c r="T140" s="256"/>
      <c r="W140" s="28"/>
      <c r="Y140" s="28"/>
      <c r="Z140" s="28"/>
    </row>
    <row r="141" spans="3:26" x14ac:dyDescent="0.25">
      <c r="C141" s="27"/>
      <c r="D141" s="256"/>
      <c r="E141" s="256"/>
      <c r="F141" s="256"/>
      <c r="G141" s="256"/>
      <c r="H141" s="256"/>
      <c r="I141" s="256"/>
      <c r="J141" s="256"/>
      <c r="K141" s="256"/>
      <c r="L141" s="311"/>
      <c r="M141" s="256"/>
      <c r="N141" s="256"/>
      <c r="O141" s="256"/>
      <c r="P141" s="256"/>
      <c r="Q141" s="256"/>
      <c r="R141" s="256"/>
      <c r="S141" s="256"/>
      <c r="T141" s="256"/>
      <c r="W141" s="28"/>
      <c r="Y141" s="28"/>
      <c r="Z141" s="28"/>
    </row>
    <row r="142" spans="3:26" x14ac:dyDescent="0.25">
      <c r="C142" s="27"/>
      <c r="D142" s="256"/>
      <c r="E142" s="256"/>
      <c r="F142" s="256"/>
      <c r="G142" s="256"/>
      <c r="H142" s="256"/>
      <c r="I142" s="256"/>
      <c r="J142" s="256"/>
      <c r="K142" s="256"/>
      <c r="L142" s="311"/>
      <c r="M142" s="256"/>
      <c r="N142" s="256"/>
      <c r="O142" s="256"/>
      <c r="P142" s="256"/>
      <c r="Q142" s="256"/>
      <c r="R142" s="256"/>
      <c r="S142" s="256"/>
      <c r="T142" s="256"/>
      <c r="W142" s="28"/>
      <c r="Y142" s="28"/>
      <c r="Z142" s="28"/>
    </row>
    <row r="143" spans="3:26" x14ac:dyDescent="0.25">
      <c r="C143" s="27"/>
      <c r="D143" s="256"/>
      <c r="E143" s="256"/>
      <c r="F143" s="256"/>
      <c r="G143" s="256"/>
      <c r="H143" s="256"/>
      <c r="I143" s="256"/>
      <c r="J143" s="256"/>
      <c r="K143" s="256"/>
      <c r="L143" s="311"/>
      <c r="M143" s="256"/>
      <c r="N143" s="256"/>
      <c r="O143" s="256"/>
      <c r="P143" s="256"/>
      <c r="Q143" s="256"/>
      <c r="R143" s="256"/>
      <c r="S143" s="256"/>
      <c r="T143" s="256"/>
      <c r="W143" s="28"/>
      <c r="Y143" s="28"/>
      <c r="Z143" s="28"/>
    </row>
    <row r="144" spans="3:26" x14ac:dyDescent="0.25">
      <c r="C144" s="27"/>
      <c r="D144" s="256"/>
      <c r="E144" s="256"/>
      <c r="F144" s="256"/>
      <c r="G144" s="256"/>
      <c r="H144" s="256"/>
      <c r="I144" s="256"/>
      <c r="J144" s="256"/>
      <c r="K144" s="256"/>
      <c r="L144" s="311"/>
      <c r="M144" s="256"/>
      <c r="N144" s="256"/>
      <c r="O144" s="256"/>
      <c r="P144" s="256"/>
      <c r="Q144" s="256"/>
      <c r="R144" s="256"/>
      <c r="S144" s="256"/>
      <c r="T144" s="256"/>
      <c r="W144" s="28"/>
      <c r="Y144" s="28"/>
      <c r="Z144" s="28"/>
    </row>
    <row r="145" spans="3:26" x14ac:dyDescent="0.25">
      <c r="C145" s="27"/>
      <c r="D145" s="256"/>
      <c r="E145" s="256"/>
      <c r="F145" s="256"/>
      <c r="G145" s="256"/>
      <c r="H145" s="256"/>
      <c r="I145" s="256"/>
      <c r="J145" s="256"/>
      <c r="K145" s="256"/>
      <c r="L145" s="311"/>
      <c r="M145" s="256"/>
      <c r="N145" s="256"/>
      <c r="O145" s="256"/>
      <c r="P145" s="256"/>
      <c r="Q145" s="256"/>
      <c r="R145" s="256"/>
      <c r="S145" s="256"/>
      <c r="T145" s="256"/>
      <c r="W145" s="28"/>
      <c r="Y145" s="28"/>
      <c r="Z145" s="28"/>
    </row>
    <row r="146" spans="3:26" x14ac:dyDescent="0.25">
      <c r="C146" s="27"/>
      <c r="D146" s="256"/>
      <c r="E146" s="256"/>
      <c r="F146" s="256"/>
      <c r="G146" s="256"/>
      <c r="H146" s="256"/>
      <c r="I146" s="256"/>
      <c r="J146" s="256"/>
      <c r="K146" s="256"/>
      <c r="L146" s="311"/>
      <c r="M146" s="256"/>
      <c r="N146" s="256"/>
      <c r="O146" s="256"/>
      <c r="P146" s="256"/>
      <c r="Q146" s="256"/>
      <c r="R146" s="256"/>
      <c r="S146" s="256"/>
      <c r="T146" s="256"/>
      <c r="W146" s="28"/>
      <c r="Y146" s="28"/>
      <c r="Z146" s="28"/>
    </row>
    <row r="147" spans="3:26" x14ac:dyDescent="0.25">
      <c r="C147" s="27"/>
      <c r="D147" s="256"/>
      <c r="E147" s="256"/>
      <c r="F147" s="256"/>
      <c r="G147" s="256"/>
      <c r="H147" s="256"/>
      <c r="I147" s="256"/>
      <c r="J147" s="256"/>
      <c r="K147" s="256"/>
      <c r="L147" s="311"/>
      <c r="M147" s="256"/>
      <c r="N147" s="256"/>
      <c r="O147" s="256"/>
      <c r="P147" s="256"/>
      <c r="Q147" s="256"/>
      <c r="R147" s="256"/>
      <c r="S147" s="256"/>
      <c r="T147" s="256"/>
      <c r="W147" s="28"/>
      <c r="Y147" s="28"/>
      <c r="Z147" s="28"/>
    </row>
    <row r="148" spans="3:26" x14ac:dyDescent="0.25">
      <c r="C148" s="27"/>
      <c r="D148" s="256"/>
      <c r="E148" s="256"/>
      <c r="F148" s="256"/>
      <c r="G148" s="256"/>
      <c r="H148" s="256"/>
      <c r="I148" s="256"/>
      <c r="J148" s="256"/>
      <c r="K148" s="256"/>
      <c r="L148" s="311"/>
      <c r="M148" s="256"/>
      <c r="N148" s="256"/>
      <c r="O148" s="256"/>
      <c r="P148" s="256"/>
      <c r="Q148" s="256"/>
      <c r="R148" s="256"/>
      <c r="S148" s="256"/>
      <c r="T148" s="256"/>
      <c r="W148" s="28"/>
      <c r="Y148" s="28"/>
      <c r="Z148" s="28"/>
    </row>
    <row r="149" spans="3:26" x14ac:dyDescent="0.25">
      <c r="C149" s="27"/>
      <c r="D149" s="256"/>
      <c r="E149" s="256"/>
      <c r="F149" s="256"/>
      <c r="G149" s="256"/>
      <c r="H149" s="256"/>
      <c r="I149" s="256"/>
      <c r="J149" s="256"/>
      <c r="K149" s="256"/>
      <c r="L149" s="311"/>
      <c r="M149" s="256"/>
      <c r="N149" s="256"/>
      <c r="O149" s="256"/>
      <c r="P149" s="256"/>
      <c r="Q149" s="256"/>
      <c r="R149" s="256"/>
      <c r="S149" s="256"/>
      <c r="T149" s="256"/>
      <c r="W149" s="28"/>
      <c r="Y149" s="28"/>
      <c r="Z149" s="28"/>
    </row>
    <row r="150" spans="3:26" x14ac:dyDescent="0.25">
      <c r="C150" s="27"/>
      <c r="D150" s="256"/>
      <c r="E150" s="256"/>
      <c r="F150" s="256"/>
      <c r="G150" s="256"/>
      <c r="H150" s="256"/>
      <c r="I150" s="256"/>
      <c r="J150" s="256"/>
      <c r="K150" s="256"/>
      <c r="L150" s="311"/>
      <c r="M150" s="256"/>
      <c r="N150" s="256"/>
      <c r="O150" s="256"/>
      <c r="P150" s="256"/>
      <c r="Q150" s="256"/>
      <c r="R150" s="256"/>
      <c r="S150" s="256"/>
      <c r="T150" s="256"/>
      <c r="W150" s="28"/>
      <c r="Y150" s="28"/>
      <c r="Z150" s="28"/>
    </row>
    <row r="151" spans="3:26" x14ac:dyDescent="0.25">
      <c r="C151" s="27"/>
      <c r="D151" s="256"/>
      <c r="E151" s="256"/>
      <c r="F151" s="256"/>
      <c r="G151" s="256"/>
      <c r="H151" s="256"/>
      <c r="I151" s="256"/>
      <c r="J151" s="256"/>
      <c r="K151" s="256"/>
      <c r="L151" s="311"/>
      <c r="M151" s="256"/>
      <c r="N151" s="256"/>
      <c r="O151" s="256"/>
      <c r="P151" s="256"/>
      <c r="Q151" s="256"/>
      <c r="R151" s="256"/>
      <c r="S151" s="256"/>
      <c r="T151" s="256"/>
      <c r="W151" s="28"/>
      <c r="Y151" s="28"/>
      <c r="Z151" s="28"/>
    </row>
    <row r="152" spans="3:26" x14ac:dyDescent="0.25">
      <c r="C152" s="27"/>
      <c r="D152" s="256"/>
      <c r="E152" s="256"/>
      <c r="F152" s="256"/>
      <c r="G152" s="256"/>
      <c r="H152" s="256"/>
      <c r="I152" s="256"/>
      <c r="J152" s="256"/>
      <c r="K152" s="256"/>
      <c r="L152" s="311"/>
      <c r="M152" s="256"/>
      <c r="N152" s="256"/>
      <c r="O152" s="256"/>
      <c r="P152" s="256"/>
      <c r="Q152" s="256"/>
      <c r="R152" s="256"/>
      <c r="S152" s="256"/>
      <c r="T152" s="256"/>
      <c r="W152" s="28"/>
      <c r="Y152" s="28"/>
      <c r="Z152" s="28"/>
    </row>
    <row r="153" spans="3:26" x14ac:dyDescent="0.25">
      <c r="C153" s="27"/>
      <c r="D153" s="256"/>
      <c r="E153" s="256"/>
      <c r="F153" s="256"/>
      <c r="G153" s="256"/>
      <c r="H153" s="256"/>
      <c r="I153" s="256"/>
      <c r="J153" s="256"/>
      <c r="K153" s="256"/>
      <c r="L153" s="311"/>
      <c r="M153" s="256"/>
      <c r="N153" s="256"/>
      <c r="O153" s="256"/>
      <c r="P153" s="256"/>
      <c r="Q153" s="256"/>
      <c r="R153" s="256"/>
      <c r="S153" s="256"/>
      <c r="T153" s="256"/>
      <c r="W153" s="28"/>
      <c r="Y153" s="28"/>
      <c r="Z153" s="28"/>
    </row>
    <row r="154" spans="3:26" x14ac:dyDescent="0.25">
      <c r="C154" s="27"/>
      <c r="D154" s="256"/>
      <c r="E154" s="256"/>
      <c r="F154" s="256"/>
      <c r="G154" s="256"/>
      <c r="H154" s="256"/>
      <c r="I154" s="256"/>
      <c r="J154" s="256"/>
      <c r="K154" s="256"/>
      <c r="L154" s="311"/>
      <c r="M154" s="256"/>
      <c r="N154" s="256"/>
      <c r="O154" s="256"/>
      <c r="P154" s="256"/>
      <c r="Q154" s="256"/>
      <c r="R154" s="256"/>
      <c r="S154" s="256"/>
      <c r="T154" s="256"/>
      <c r="W154" s="28"/>
      <c r="Y154" s="28"/>
      <c r="Z154" s="28"/>
    </row>
    <row r="155" spans="3:26" x14ac:dyDescent="0.25">
      <c r="C155" s="27"/>
      <c r="D155" s="256"/>
      <c r="E155" s="256"/>
      <c r="F155" s="256"/>
      <c r="G155" s="256"/>
      <c r="H155" s="256"/>
      <c r="I155" s="256"/>
      <c r="J155" s="256"/>
      <c r="K155" s="256"/>
      <c r="L155" s="311"/>
      <c r="M155" s="256"/>
      <c r="N155" s="256"/>
      <c r="O155" s="256"/>
      <c r="P155" s="256"/>
      <c r="Q155" s="256"/>
      <c r="R155" s="256"/>
      <c r="S155" s="256"/>
      <c r="T155" s="256"/>
      <c r="W155" s="28"/>
      <c r="Y155" s="28"/>
      <c r="Z155" s="28"/>
    </row>
    <row r="156" spans="3:26" x14ac:dyDescent="0.25">
      <c r="C156" s="27"/>
      <c r="D156" s="256"/>
      <c r="E156" s="256"/>
      <c r="F156" s="256"/>
      <c r="G156" s="256"/>
      <c r="H156" s="256"/>
      <c r="I156" s="256"/>
      <c r="J156" s="256"/>
      <c r="K156" s="256"/>
      <c r="L156" s="311"/>
      <c r="M156" s="256"/>
      <c r="N156" s="256"/>
      <c r="O156" s="256"/>
      <c r="P156" s="256"/>
      <c r="Q156" s="256"/>
      <c r="R156" s="256"/>
      <c r="S156" s="256"/>
      <c r="T156" s="256"/>
      <c r="W156" s="28"/>
      <c r="Y156" s="28"/>
      <c r="Z156" s="28"/>
    </row>
    <row r="157" spans="3:26" x14ac:dyDescent="0.25">
      <c r="C157" s="27"/>
      <c r="D157" s="256"/>
      <c r="E157" s="256"/>
      <c r="F157" s="256"/>
      <c r="G157" s="256"/>
      <c r="H157" s="256"/>
      <c r="I157" s="256"/>
      <c r="J157" s="256"/>
      <c r="K157" s="256"/>
      <c r="L157" s="311"/>
      <c r="M157" s="256"/>
      <c r="N157" s="256"/>
      <c r="O157" s="256"/>
      <c r="P157" s="256"/>
      <c r="Q157" s="256"/>
      <c r="R157" s="256"/>
      <c r="S157" s="256"/>
      <c r="T157" s="256"/>
      <c r="W157" s="28"/>
      <c r="Y157" s="28"/>
      <c r="Z157" s="28"/>
    </row>
    <row r="158" spans="3:26" x14ac:dyDescent="0.25">
      <c r="C158" s="27"/>
      <c r="D158" s="256"/>
      <c r="E158" s="256"/>
      <c r="F158" s="256"/>
      <c r="G158" s="256"/>
      <c r="H158" s="256"/>
      <c r="I158" s="256"/>
      <c r="J158" s="256"/>
      <c r="K158" s="256"/>
      <c r="L158" s="311"/>
      <c r="M158" s="256"/>
      <c r="N158" s="256"/>
      <c r="O158" s="256"/>
      <c r="P158" s="256"/>
      <c r="Q158" s="256"/>
      <c r="R158" s="256"/>
      <c r="S158" s="256"/>
      <c r="T158" s="256"/>
      <c r="W158" s="28"/>
      <c r="Y158" s="28"/>
      <c r="Z158" s="28"/>
    </row>
    <row r="159" spans="3:26" x14ac:dyDescent="0.25">
      <c r="C159" s="27"/>
      <c r="D159" s="256"/>
      <c r="E159" s="256"/>
      <c r="F159" s="256"/>
      <c r="G159" s="256"/>
      <c r="H159" s="256"/>
      <c r="I159" s="256"/>
      <c r="J159" s="256"/>
      <c r="K159" s="256"/>
      <c r="L159" s="311"/>
      <c r="M159" s="256"/>
      <c r="N159" s="256"/>
      <c r="O159" s="256"/>
      <c r="P159" s="256"/>
      <c r="Q159" s="256"/>
      <c r="R159" s="256"/>
      <c r="S159" s="256"/>
      <c r="T159" s="256"/>
      <c r="W159" s="28"/>
      <c r="Y159" s="28"/>
      <c r="Z159" s="28"/>
    </row>
    <row r="160" spans="3:26" x14ac:dyDescent="0.25">
      <c r="C160" s="27"/>
      <c r="D160" s="256"/>
      <c r="E160" s="256"/>
      <c r="F160" s="256"/>
      <c r="G160" s="256"/>
      <c r="H160" s="256"/>
      <c r="I160" s="256"/>
      <c r="J160" s="256"/>
      <c r="K160" s="256"/>
      <c r="L160" s="311"/>
      <c r="M160" s="256"/>
      <c r="N160" s="256"/>
      <c r="O160" s="256"/>
      <c r="P160" s="256"/>
      <c r="Q160" s="256"/>
      <c r="R160" s="256"/>
      <c r="S160" s="256"/>
      <c r="T160" s="256"/>
      <c r="W160" s="28"/>
      <c r="Y160" s="28"/>
      <c r="Z160" s="28"/>
    </row>
    <row r="161" spans="3:26" x14ac:dyDescent="0.25">
      <c r="C161" s="27"/>
      <c r="D161" s="256"/>
      <c r="E161" s="256"/>
      <c r="F161" s="256"/>
      <c r="G161" s="256"/>
      <c r="H161" s="256"/>
      <c r="I161" s="256"/>
      <c r="J161" s="256"/>
      <c r="K161" s="256"/>
      <c r="L161" s="311"/>
      <c r="M161" s="256"/>
      <c r="N161" s="256"/>
      <c r="O161" s="256"/>
      <c r="P161" s="256"/>
      <c r="Q161" s="256"/>
      <c r="R161" s="256"/>
      <c r="S161" s="256"/>
      <c r="T161" s="256"/>
      <c r="W161" s="28"/>
      <c r="Y161" s="28"/>
      <c r="Z161" s="28"/>
    </row>
    <row r="162" spans="3:26" x14ac:dyDescent="0.25">
      <c r="C162" s="27"/>
      <c r="D162" s="256"/>
      <c r="E162" s="256"/>
      <c r="F162" s="256"/>
      <c r="G162" s="256"/>
      <c r="H162" s="256"/>
      <c r="I162" s="256"/>
      <c r="J162" s="256"/>
      <c r="K162" s="256"/>
      <c r="L162" s="311"/>
      <c r="M162" s="256"/>
      <c r="N162" s="256"/>
      <c r="O162" s="256"/>
      <c r="P162" s="256"/>
      <c r="Q162" s="256"/>
      <c r="R162" s="256"/>
      <c r="S162" s="256"/>
      <c r="T162" s="256"/>
      <c r="W162" s="28"/>
      <c r="Y162" s="28"/>
      <c r="Z162" s="28"/>
    </row>
    <row r="163" spans="3:26" x14ac:dyDescent="0.25">
      <c r="C163" s="27"/>
      <c r="D163" s="256"/>
      <c r="E163" s="256"/>
      <c r="F163" s="256"/>
      <c r="G163" s="256"/>
      <c r="H163" s="256"/>
      <c r="I163" s="256"/>
      <c r="J163" s="256"/>
      <c r="K163" s="256"/>
      <c r="L163" s="311"/>
      <c r="M163" s="256"/>
      <c r="N163" s="256"/>
      <c r="O163" s="256"/>
      <c r="P163" s="256"/>
      <c r="Q163" s="256"/>
      <c r="R163" s="256"/>
      <c r="S163" s="256"/>
      <c r="T163" s="256"/>
      <c r="W163" s="28"/>
      <c r="Y163" s="28"/>
      <c r="Z163" s="28"/>
    </row>
    <row r="164" spans="3:26" x14ac:dyDescent="0.25">
      <c r="C164" s="27"/>
      <c r="D164" s="256"/>
      <c r="E164" s="256"/>
      <c r="F164" s="256"/>
      <c r="G164" s="256"/>
      <c r="H164" s="256"/>
      <c r="I164" s="256"/>
      <c r="J164" s="256"/>
      <c r="K164" s="256"/>
      <c r="L164" s="311"/>
      <c r="M164" s="256"/>
      <c r="N164" s="256"/>
      <c r="O164" s="256"/>
      <c r="P164" s="256"/>
      <c r="Q164" s="256"/>
      <c r="R164" s="256"/>
      <c r="S164" s="256"/>
      <c r="T164" s="256"/>
      <c r="W164" s="28"/>
      <c r="Y164" s="28"/>
      <c r="Z164" s="28"/>
    </row>
    <row r="165" spans="3:26" x14ac:dyDescent="0.25">
      <c r="C165" s="27"/>
      <c r="D165" s="256"/>
      <c r="E165" s="256"/>
      <c r="F165" s="256"/>
      <c r="G165" s="256"/>
      <c r="H165" s="256"/>
      <c r="I165" s="256"/>
      <c r="J165" s="256"/>
      <c r="K165" s="256"/>
      <c r="L165" s="311"/>
      <c r="M165" s="256"/>
      <c r="N165" s="256"/>
      <c r="O165" s="256"/>
      <c r="P165" s="256"/>
      <c r="Q165" s="256"/>
      <c r="R165" s="256"/>
      <c r="S165" s="256"/>
      <c r="T165" s="256"/>
      <c r="W165" s="28"/>
      <c r="Y165" s="28"/>
      <c r="Z165" s="28"/>
    </row>
    <row r="166" spans="3:26" x14ac:dyDescent="0.25">
      <c r="C166" s="27"/>
      <c r="D166" s="256"/>
      <c r="E166" s="256"/>
      <c r="F166" s="256"/>
      <c r="G166" s="256"/>
      <c r="H166" s="256"/>
      <c r="I166" s="256"/>
      <c r="J166" s="256"/>
      <c r="K166" s="256"/>
      <c r="L166" s="311"/>
      <c r="M166" s="256"/>
      <c r="N166" s="256"/>
      <c r="O166" s="256"/>
      <c r="P166" s="256"/>
      <c r="Q166" s="256"/>
      <c r="R166" s="256"/>
      <c r="S166" s="256"/>
      <c r="T166" s="256"/>
      <c r="W166" s="28"/>
      <c r="Y166" s="28"/>
      <c r="Z166" s="28"/>
    </row>
    <row r="167" spans="3:26" x14ac:dyDescent="0.25">
      <c r="C167" s="27"/>
      <c r="D167" s="256"/>
      <c r="E167" s="256"/>
      <c r="F167" s="256"/>
      <c r="G167" s="256"/>
      <c r="H167" s="256"/>
      <c r="I167" s="256"/>
      <c r="J167" s="256"/>
      <c r="K167" s="256"/>
      <c r="L167" s="311"/>
      <c r="M167" s="256"/>
      <c r="N167" s="256"/>
      <c r="O167" s="256"/>
      <c r="P167" s="256"/>
      <c r="Q167" s="256"/>
      <c r="R167" s="256"/>
      <c r="S167" s="256"/>
      <c r="T167" s="256"/>
      <c r="W167" s="28"/>
      <c r="Y167" s="28"/>
      <c r="Z167" s="28"/>
    </row>
    <row r="168" spans="3:26" x14ac:dyDescent="0.25">
      <c r="C168" s="27"/>
      <c r="D168" s="256"/>
      <c r="E168" s="256"/>
      <c r="F168" s="256"/>
      <c r="G168" s="256"/>
      <c r="H168" s="256"/>
      <c r="I168" s="256"/>
      <c r="J168" s="256"/>
      <c r="K168" s="256"/>
      <c r="L168" s="311"/>
      <c r="M168" s="256"/>
      <c r="N168" s="256"/>
      <c r="O168" s="256"/>
      <c r="P168" s="256"/>
      <c r="Q168" s="256"/>
      <c r="R168" s="256"/>
      <c r="S168" s="256"/>
      <c r="T168" s="256"/>
      <c r="W168" s="28"/>
      <c r="Y168" s="28"/>
      <c r="Z168" s="28"/>
    </row>
    <row r="169" spans="3:26" x14ac:dyDescent="0.25">
      <c r="C169" s="27"/>
      <c r="D169" s="256"/>
      <c r="E169" s="256"/>
      <c r="F169" s="256"/>
      <c r="G169" s="256"/>
      <c r="H169" s="256"/>
      <c r="I169" s="256"/>
      <c r="J169" s="256"/>
      <c r="K169" s="256"/>
      <c r="L169" s="311"/>
      <c r="M169" s="256"/>
      <c r="N169" s="256"/>
      <c r="O169" s="256"/>
      <c r="P169" s="256"/>
      <c r="Q169" s="256"/>
      <c r="R169" s="256"/>
      <c r="S169" s="256"/>
      <c r="T169" s="256"/>
      <c r="W169" s="28"/>
      <c r="Y169" s="28"/>
      <c r="Z169" s="28"/>
    </row>
    <row r="170" spans="3:26" x14ac:dyDescent="0.25">
      <c r="C170" s="27"/>
      <c r="D170" s="256"/>
      <c r="E170" s="256"/>
      <c r="F170" s="256"/>
      <c r="G170" s="256"/>
      <c r="H170" s="256"/>
      <c r="I170" s="256"/>
      <c r="J170" s="256"/>
      <c r="K170" s="256"/>
      <c r="L170" s="311"/>
      <c r="M170" s="256"/>
      <c r="N170" s="256"/>
      <c r="O170" s="256"/>
      <c r="P170" s="256"/>
      <c r="Q170" s="256"/>
      <c r="R170" s="256"/>
      <c r="S170" s="256"/>
      <c r="T170" s="256"/>
      <c r="W170" s="28"/>
      <c r="Y170" s="28"/>
      <c r="Z170" s="28"/>
    </row>
    <row r="171" spans="3:26" x14ac:dyDescent="0.25">
      <c r="C171" s="27"/>
      <c r="D171" s="256"/>
      <c r="E171" s="256"/>
      <c r="F171" s="256"/>
      <c r="G171" s="256"/>
      <c r="H171" s="256"/>
      <c r="I171" s="256"/>
      <c r="J171" s="256"/>
      <c r="K171" s="256"/>
      <c r="L171" s="311"/>
      <c r="M171" s="256"/>
      <c r="N171" s="256"/>
      <c r="O171" s="256"/>
      <c r="P171" s="256"/>
      <c r="Q171" s="256"/>
      <c r="R171" s="256"/>
      <c r="S171" s="256"/>
      <c r="T171" s="256"/>
      <c r="W171" s="28"/>
      <c r="Y171" s="28"/>
      <c r="Z171" s="28"/>
    </row>
    <row r="172" spans="3:26" x14ac:dyDescent="0.25">
      <c r="C172" s="27"/>
      <c r="D172" s="256"/>
      <c r="E172" s="256"/>
      <c r="F172" s="256"/>
      <c r="G172" s="256"/>
      <c r="H172" s="256"/>
      <c r="I172" s="256"/>
      <c r="J172" s="256"/>
      <c r="K172" s="256"/>
      <c r="L172" s="311"/>
      <c r="M172" s="256"/>
      <c r="N172" s="256"/>
      <c r="O172" s="256"/>
      <c r="P172" s="256"/>
      <c r="Q172" s="256"/>
      <c r="R172" s="256"/>
      <c r="S172" s="256"/>
      <c r="T172" s="256"/>
      <c r="W172" s="28"/>
      <c r="Y172" s="28"/>
      <c r="Z172" s="28"/>
    </row>
    <row r="173" spans="3:26" x14ac:dyDescent="0.25">
      <c r="C173" s="27"/>
      <c r="D173" s="256"/>
      <c r="E173" s="256"/>
      <c r="F173" s="256"/>
      <c r="G173" s="256"/>
      <c r="H173" s="256"/>
      <c r="I173" s="256"/>
      <c r="J173" s="256"/>
      <c r="K173" s="256"/>
      <c r="L173" s="311"/>
      <c r="M173" s="256"/>
      <c r="N173" s="256"/>
      <c r="O173" s="256"/>
      <c r="P173" s="256"/>
      <c r="Q173" s="256"/>
      <c r="R173" s="256"/>
      <c r="S173" s="256"/>
      <c r="T173" s="256"/>
      <c r="W173" s="28"/>
      <c r="Y173" s="28"/>
      <c r="Z173" s="28"/>
    </row>
    <row r="174" spans="3:26" x14ac:dyDescent="0.25">
      <c r="C174" s="27"/>
      <c r="D174" s="256"/>
      <c r="E174" s="256"/>
      <c r="F174" s="256"/>
      <c r="G174" s="256"/>
      <c r="H174" s="256"/>
      <c r="I174" s="256"/>
      <c r="J174" s="256"/>
      <c r="K174" s="256"/>
      <c r="L174" s="311"/>
      <c r="M174" s="256"/>
      <c r="N174" s="256"/>
      <c r="O174" s="256"/>
      <c r="P174" s="256"/>
      <c r="Q174" s="256"/>
      <c r="R174" s="256"/>
      <c r="S174" s="256"/>
      <c r="T174" s="256"/>
      <c r="W174" s="28"/>
      <c r="Y174" s="28"/>
      <c r="Z174" s="28"/>
    </row>
    <row r="175" spans="3:26" x14ac:dyDescent="0.25">
      <c r="C175" s="27"/>
      <c r="D175" s="256"/>
      <c r="E175" s="256"/>
      <c r="F175" s="256"/>
      <c r="G175" s="256"/>
      <c r="H175" s="256"/>
      <c r="I175" s="256"/>
      <c r="J175" s="256"/>
      <c r="K175" s="256"/>
      <c r="L175" s="311"/>
      <c r="M175" s="256"/>
      <c r="N175" s="256"/>
      <c r="O175" s="256"/>
      <c r="P175" s="256"/>
      <c r="Q175" s="256"/>
      <c r="R175" s="256"/>
      <c r="S175" s="256"/>
      <c r="T175" s="256"/>
      <c r="W175" s="28"/>
      <c r="Y175" s="28"/>
      <c r="Z175" s="28"/>
    </row>
    <row r="176" spans="3:26" x14ac:dyDescent="0.25">
      <c r="C176" s="27"/>
      <c r="D176" s="256"/>
      <c r="E176" s="256"/>
      <c r="F176" s="256"/>
      <c r="G176" s="256"/>
      <c r="H176" s="256"/>
      <c r="I176" s="256"/>
      <c r="J176" s="256"/>
      <c r="K176" s="256"/>
      <c r="L176" s="311"/>
      <c r="M176" s="256"/>
      <c r="N176" s="256"/>
      <c r="O176" s="256"/>
      <c r="P176" s="256"/>
      <c r="Q176" s="256"/>
      <c r="R176" s="256"/>
      <c r="S176" s="256"/>
      <c r="T176" s="256"/>
      <c r="W176" s="28"/>
      <c r="Y176" s="28"/>
      <c r="Z176" s="28"/>
    </row>
    <row r="177" spans="3:26" x14ac:dyDescent="0.25">
      <c r="C177" s="27"/>
      <c r="D177" s="256"/>
      <c r="E177" s="256"/>
      <c r="F177" s="256"/>
      <c r="G177" s="256"/>
      <c r="H177" s="256"/>
      <c r="I177" s="256"/>
      <c r="J177" s="256"/>
      <c r="K177" s="256"/>
      <c r="L177" s="311"/>
      <c r="M177" s="256"/>
      <c r="N177" s="256"/>
      <c r="O177" s="256"/>
      <c r="P177" s="256"/>
      <c r="Q177" s="256"/>
      <c r="R177" s="256"/>
      <c r="S177" s="256"/>
      <c r="T177" s="256"/>
      <c r="W177" s="28"/>
      <c r="Y177" s="28"/>
      <c r="Z177" s="28"/>
    </row>
    <row r="178" spans="3:26" x14ac:dyDescent="0.25">
      <c r="C178" s="27"/>
      <c r="D178" s="256"/>
      <c r="E178" s="256"/>
      <c r="F178" s="256"/>
      <c r="G178" s="256"/>
      <c r="H178" s="256"/>
      <c r="I178" s="256"/>
      <c r="J178" s="256"/>
      <c r="K178" s="256"/>
      <c r="L178" s="311"/>
      <c r="M178" s="256"/>
      <c r="N178" s="256"/>
      <c r="O178" s="256"/>
      <c r="P178" s="256"/>
      <c r="Q178" s="256"/>
      <c r="R178" s="256"/>
      <c r="S178" s="256"/>
      <c r="T178" s="256"/>
      <c r="W178" s="28"/>
      <c r="Y178" s="28"/>
      <c r="Z178" s="28"/>
    </row>
    <row r="179" spans="3:26" x14ac:dyDescent="0.25">
      <c r="C179" s="27"/>
      <c r="D179" s="256"/>
      <c r="E179" s="256"/>
      <c r="F179" s="256"/>
      <c r="G179" s="256"/>
      <c r="H179" s="256"/>
      <c r="I179" s="256"/>
      <c r="J179" s="256"/>
      <c r="K179" s="256"/>
      <c r="L179" s="311"/>
      <c r="M179" s="256"/>
      <c r="N179" s="256"/>
      <c r="O179" s="256"/>
      <c r="P179" s="256"/>
      <c r="Q179" s="256"/>
      <c r="R179" s="256"/>
      <c r="S179" s="256"/>
      <c r="T179" s="256"/>
      <c r="W179" s="28"/>
      <c r="Y179" s="28"/>
      <c r="Z179" s="28"/>
    </row>
    <row r="180" spans="3:26" x14ac:dyDescent="0.25">
      <c r="C180" s="27"/>
      <c r="D180" s="256"/>
      <c r="E180" s="256"/>
      <c r="F180" s="256"/>
      <c r="G180" s="256"/>
      <c r="H180" s="256"/>
      <c r="I180" s="256"/>
      <c r="J180" s="256"/>
      <c r="K180" s="256"/>
      <c r="L180" s="311"/>
      <c r="M180" s="256"/>
      <c r="N180" s="256"/>
      <c r="O180" s="256"/>
      <c r="P180" s="256"/>
      <c r="Q180" s="256"/>
      <c r="R180" s="256"/>
      <c r="S180" s="256"/>
      <c r="T180" s="256"/>
      <c r="W180" s="28"/>
      <c r="Y180" s="28"/>
      <c r="Z180" s="28"/>
    </row>
    <row r="181" spans="3:26" x14ac:dyDescent="0.25">
      <c r="C181" s="27"/>
      <c r="D181" s="256"/>
      <c r="E181" s="256"/>
      <c r="F181" s="256"/>
      <c r="G181" s="256"/>
      <c r="H181" s="256"/>
      <c r="I181" s="256"/>
      <c r="J181" s="256"/>
      <c r="K181" s="256"/>
      <c r="L181" s="311"/>
      <c r="M181" s="256"/>
      <c r="N181" s="256"/>
      <c r="O181" s="256"/>
      <c r="P181" s="256"/>
      <c r="Q181" s="256"/>
      <c r="R181" s="256"/>
      <c r="S181" s="256"/>
      <c r="T181" s="256"/>
      <c r="W181" s="28"/>
      <c r="Y181" s="28"/>
      <c r="Z181" s="28"/>
    </row>
    <row r="182" spans="3:26" x14ac:dyDescent="0.25">
      <c r="C182" s="27"/>
      <c r="D182" s="256"/>
      <c r="E182" s="256"/>
      <c r="F182" s="256"/>
      <c r="G182" s="256"/>
      <c r="H182" s="256"/>
      <c r="I182" s="256"/>
      <c r="J182" s="256"/>
      <c r="K182" s="256"/>
      <c r="L182" s="311"/>
      <c r="M182" s="256"/>
      <c r="N182" s="256"/>
      <c r="O182" s="256"/>
      <c r="P182" s="256"/>
      <c r="Q182" s="256"/>
      <c r="R182" s="256"/>
      <c r="S182" s="256"/>
      <c r="T182" s="256"/>
      <c r="W182" s="28"/>
      <c r="Y182" s="28"/>
      <c r="Z182" s="28"/>
    </row>
    <row r="183" spans="3:26" x14ac:dyDescent="0.25">
      <c r="C183" s="27"/>
      <c r="D183" s="256"/>
      <c r="E183" s="256"/>
      <c r="F183" s="256"/>
      <c r="G183" s="256"/>
      <c r="H183" s="256"/>
      <c r="I183" s="256"/>
      <c r="J183" s="256"/>
      <c r="K183" s="256"/>
      <c r="L183" s="311"/>
      <c r="M183" s="256"/>
      <c r="N183" s="256"/>
      <c r="O183" s="256"/>
      <c r="P183" s="256"/>
      <c r="Q183" s="256"/>
      <c r="R183" s="256"/>
      <c r="S183" s="256"/>
      <c r="T183" s="256"/>
      <c r="W183" s="28"/>
      <c r="Y183" s="28"/>
      <c r="Z183" s="28"/>
    </row>
    <row r="184" spans="3:26" x14ac:dyDescent="0.25">
      <c r="C184" s="27"/>
      <c r="D184" s="256"/>
      <c r="E184" s="256"/>
      <c r="F184" s="256"/>
      <c r="G184" s="256"/>
      <c r="H184" s="256"/>
      <c r="I184" s="256"/>
      <c r="J184" s="256"/>
      <c r="K184" s="256"/>
      <c r="L184" s="311"/>
      <c r="M184" s="256"/>
      <c r="N184" s="256"/>
      <c r="O184" s="256"/>
      <c r="P184" s="256"/>
      <c r="Q184" s="256"/>
      <c r="R184" s="256"/>
      <c r="S184" s="256"/>
      <c r="T184" s="256"/>
      <c r="W184" s="28"/>
      <c r="Y184" s="28"/>
      <c r="Z184" s="28"/>
    </row>
    <row r="185" spans="3:26" x14ac:dyDescent="0.25">
      <c r="C185" s="27"/>
      <c r="D185" s="256"/>
      <c r="E185" s="256"/>
      <c r="F185" s="256"/>
      <c r="G185" s="256"/>
      <c r="H185" s="256"/>
      <c r="I185" s="256"/>
      <c r="J185" s="256"/>
      <c r="K185" s="256"/>
      <c r="L185" s="311"/>
      <c r="M185" s="256"/>
      <c r="N185" s="256"/>
      <c r="O185" s="256"/>
      <c r="P185" s="256"/>
      <c r="Q185" s="256"/>
      <c r="R185" s="256"/>
      <c r="S185" s="256"/>
      <c r="T185" s="256"/>
      <c r="W185" s="28"/>
      <c r="Y185" s="28"/>
      <c r="Z185" s="28"/>
    </row>
    <row r="186" spans="3:26" x14ac:dyDescent="0.25">
      <c r="C186" s="27"/>
      <c r="D186" s="256"/>
      <c r="E186" s="256"/>
      <c r="F186" s="256"/>
      <c r="G186" s="256"/>
      <c r="H186" s="256"/>
      <c r="I186" s="256"/>
      <c r="J186" s="256"/>
      <c r="K186" s="256"/>
      <c r="L186" s="311"/>
      <c r="M186" s="256"/>
      <c r="N186" s="256"/>
      <c r="O186" s="256"/>
      <c r="P186" s="256"/>
      <c r="Q186" s="256"/>
      <c r="R186" s="256"/>
      <c r="S186" s="256"/>
      <c r="T186" s="256"/>
      <c r="W186" s="28"/>
      <c r="Y186" s="28"/>
      <c r="Z186" s="28"/>
    </row>
    <row r="187" spans="3:26" x14ac:dyDescent="0.25">
      <c r="C187" s="27"/>
      <c r="D187" s="256"/>
      <c r="E187" s="256"/>
      <c r="F187" s="256"/>
      <c r="G187" s="256"/>
      <c r="H187" s="256"/>
      <c r="I187" s="256"/>
      <c r="J187" s="256"/>
      <c r="K187" s="256"/>
      <c r="L187" s="311"/>
      <c r="M187" s="256"/>
      <c r="N187" s="256"/>
      <c r="O187" s="256"/>
      <c r="P187" s="256"/>
      <c r="Q187" s="256"/>
      <c r="R187" s="256"/>
      <c r="S187" s="256"/>
      <c r="T187" s="256"/>
      <c r="W187" s="28"/>
      <c r="Y187" s="28"/>
      <c r="Z187" s="28"/>
    </row>
    <row r="188" spans="3:26" x14ac:dyDescent="0.25">
      <c r="C188" s="27"/>
      <c r="D188" s="256"/>
      <c r="E188" s="256"/>
      <c r="F188" s="256"/>
      <c r="G188" s="256"/>
      <c r="H188" s="256"/>
      <c r="I188" s="256"/>
      <c r="J188" s="256"/>
      <c r="K188" s="256"/>
      <c r="L188" s="311"/>
      <c r="M188" s="256"/>
      <c r="N188" s="256"/>
      <c r="O188" s="256"/>
      <c r="P188" s="256"/>
      <c r="Q188" s="256"/>
      <c r="R188" s="256"/>
      <c r="S188" s="256"/>
      <c r="T188" s="256"/>
      <c r="W188" s="28"/>
      <c r="Y188" s="28"/>
      <c r="Z188" s="28"/>
    </row>
    <row r="189" spans="3:26" x14ac:dyDescent="0.25">
      <c r="C189" s="27"/>
      <c r="D189" s="256"/>
      <c r="E189" s="256"/>
      <c r="F189" s="256"/>
      <c r="G189" s="256"/>
      <c r="H189" s="256"/>
      <c r="I189" s="256"/>
      <c r="J189" s="256"/>
      <c r="K189" s="256"/>
      <c r="L189" s="311"/>
      <c r="M189" s="256"/>
      <c r="N189" s="256"/>
      <c r="O189" s="256"/>
      <c r="P189" s="256"/>
      <c r="Q189" s="256"/>
      <c r="R189" s="256"/>
      <c r="S189" s="256"/>
      <c r="T189" s="256"/>
      <c r="W189" s="28"/>
      <c r="Y189" s="28"/>
      <c r="Z189" s="28"/>
    </row>
    <row r="190" spans="3:26" x14ac:dyDescent="0.25">
      <c r="C190" s="27"/>
      <c r="D190" s="256"/>
      <c r="E190" s="256"/>
      <c r="F190" s="256"/>
      <c r="G190" s="256"/>
      <c r="H190" s="256"/>
      <c r="I190" s="256"/>
      <c r="J190" s="256"/>
      <c r="K190" s="256"/>
      <c r="L190" s="311"/>
      <c r="M190" s="256"/>
      <c r="N190" s="256"/>
      <c r="O190" s="256"/>
      <c r="P190" s="256"/>
      <c r="Q190" s="256"/>
      <c r="R190" s="256"/>
      <c r="S190" s="256"/>
      <c r="T190" s="256"/>
      <c r="W190" s="28"/>
      <c r="Y190" s="28"/>
      <c r="Z190" s="28"/>
    </row>
    <row r="191" spans="3:26" x14ac:dyDescent="0.25">
      <c r="C191" s="27"/>
      <c r="D191" s="256"/>
      <c r="E191" s="256"/>
      <c r="F191" s="256"/>
      <c r="G191" s="256"/>
      <c r="H191" s="256"/>
      <c r="I191" s="256"/>
      <c r="J191" s="256"/>
      <c r="K191" s="256"/>
      <c r="L191" s="311"/>
      <c r="M191" s="256"/>
      <c r="N191" s="256"/>
      <c r="O191" s="256"/>
      <c r="P191" s="256"/>
      <c r="Q191" s="256"/>
      <c r="R191" s="256"/>
      <c r="S191" s="256"/>
      <c r="T191" s="256"/>
      <c r="W191" s="28"/>
      <c r="Y191" s="28"/>
      <c r="Z191" s="28"/>
    </row>
    <row r="192" spans="3:26" x14ac:dyDescent="0.25">
      <c r="C192" s="27"/>
      <c r="D192" s="256"/>
      <c r="E192" s="256"/>
      <c r="F192" s="256"/>
      <c r="G192" s="256"/>
      <c r="H192" s="256"/>
      <c r="I192" s="256"/>
      <c r="J192" s="256"/>
      <c r="K192" s="256"/>
      <c r="L192" s="311"/>
      <c r="M192" s="256"/>
      <c r="N192" s="256"/>
      <c r="O192" s="256"/>
      <c r="P192" s="256"/>
      <c r="Q192" s="256"/>
      <c r="R192" s="256"/>
      <c r="S192" s="256"/>
      <c r="T192" s="256"/>
      <c r="W192" s="28"/>
      <c r="Y192" s="28"/>
      <c r="Z192" s="28"/>
    </row>
    <row r="193" spans="3:26" x14ac:dyDescent="0.25">
      <c r="C193" s="27"/>
      <c r="D193" s="256"/>
      <c r="E193" s="256"/>
      <c r="F193" s="256"/>
      <c r="G193" s="256"/>
      <c r="H193" s="256"/>
      <c r="I193" s="256"/>
      <c r="J193" s="256"/>
      <c r="K193" s="256"/>
      <c r="L193" s="311"/>
      <c r="M193" s="256"/>
      <c r="N193" s="256"/>
      <c r="O193" s="256"/>
      <c r="P193" s="256"/>
      <c r="Q193" s="256"/>
      <c r="R193" s="256"/>
      <c r="S193" s="256"/>
      <c r="T193" s="256"/>
      <c r="W193" s="28"/>
      <c r="Y193" s="28"/>
      <c r="Z193" s="28"/>
    </row>
    <row r="194" spans="3:26" x14ac:dyDescent="0.25">
      <c r="C194" s="27"/>
      <c r="D194" s="256"/>
      <c r="E194" s="256"/>
      <c r="F194" s="256"/>
      <c r="G194" s="256"/>
      <c r="H194" s="256"/>
      <c r="I194" s="256"/>
      <c r="J194" s="256"/>
      <c r="K194" s="256"/>
      <c r="L194" s="311"/>
      <c r="M194" s="256"/>
      <c r="N194" s="256"/>
      <c r="O194" s="256"/>
      <c r="P194" s="256"/>
      <c r="Q194" s="256"/>
      <c r="R194" s="256"/>
      <c r="S194" s="256"/>
      <c r="T194" s="256"/>
      <c r="W194" s="28"/>
      <c r="Y194" s="28"/>
      <c r="Z194" s="28"/>
    </row>
    <row r="195" spans="3:26" x14ac:dyDescent="0.25">
      <c r="C195" s="27"/>
      <c r="D195" s="256"/>
      <c r="E195" s="256"/>
      <c r="F195" s="256"/>
      <c r="G195" s="256"/>
      <c r="H195" s="256"/>
      <c r="I195" s="256"/>
      <c r="J195" s="256"/>
      <c r="K195" s="256"/>
      <c r="L195" s="311"/>
      <c r="M195" s="256"/>
      <c r="N195" s="256"/>
      <c r="O195" s="256"/>
      <c r="P195" s="256"/>
      <c r="Q195" s="256"/>
      <c r="R195" s="256"/>
      <c r="S195" s="256"/>
      <c r="T195" s="256"/>
      <c r="W195" s="28"/>
      <c r="Y195" s="28"/>
      <c r="Z195" s="28"/>
    </row>
    <row r="196" spans="3:26" x14ac:dyDescent="0.25">
      <c r="C196" s="27"/>
      <c r="D196" s="256"/>
      <c r="E196" s="256"/>
      <c r="F196" s="256"/>
      <c r="G196" s="256"/>
      <c r="H196" s="256"/>
      <c r="I196" s="256"/>
      <c r="J196" s="256"/>
      <c r="K196" s="256"/>
      <c r="L196" s="311"/>
      <c r="M196" s="256"/>
      <c r="N196" s="256"/>
      <c r="O196" s="256"/>
      <c r="P196" s="256"/>
      <c r="Q196" s="256"/>
      <c r="R196" s="256"/>
      <c r="S196" s="256"/>
      <c r="T196" s="256"/>
      <c r="W196" s="28"/>
      <c r="Y196" s="28"/>
      <c r="Z196" s="28"/>
    </row>
    <row r="197" spans="3:26" x14ac:dyDescent="0.25">
      <c r="C197" s="27"/>
      <c r="D197" s="256"/>
      <c r="E197" s="256"/>
      <c r="F197" s="256"/>
      <c r="G197" s="256"/>
      <c r="H197" s="256"/>
      <c r="I197" s="256"/>
      <c r="J197" s="256"/>
      <c r="K197" s="256"/>
      <c r="L197" s="311"/>
      <c r="M197" s="256"/>
      <c r="N197" s="256"/>
      <c r="O197" s="256"/>
      <c r="P197" s="256"/>
      <c r="Q197" s="256"/>
      <c r="R197" s="256"/>
      <c r="S197" s="256"/>
      <c r="T197" s="256"/>
      <c r="W197" s="28"/>
      <c r="Y197" s="28"/>
      <c r="Z197" s="28"/>
    </row>
    <row r="198" spans="3:26" x14ac:dyDescent="0.25">
      <c r="C198" s="27"/>
      <c r="D198" s="256"/>
      <c r="E198" s="256"/>
      <c r="F198" s="256"/>
      <c r="G198" s="256"/>
      <c r="H198" s="256"/>
      <c r="I198" s="256"/>
      <c r="J198" s="256"/>
      <c r="K198" s="256"/>
      <c r="L198" s="311"/>
      <c r="M198" s="256"/>
      <c r="N198" s="256"/>
      <c r="O198" s="256"/>
      <c r="P198" s="256"/>
      <c r="Q198" s="256"/>
      <c r="R198" s="256"/>
      <c r="S198" s="256"/>
      <c r="T198" s="256"/>
      <c r="W198" s="28"/>
      <c r="Y198" s="28"/>
      <c r="Z198" s="28"/>
    </row>
    <row r="199" spans="3:26" x14ac:dyDescent="0.25">
      <c r="C199" s="27"/>
      <c r="D199" s="256"/>
      <c r="E199" s="256"/>
      <c r="F199" s="256"/>
      <c r="G199" s="256"/>
      <c r="H199" s="256"/>
      <c r="I199" s="256"/>
      <c r="J199" s="256"/>
      <c r="K199" s="256"/>
      <c r="L199" s="311"/>
      <c r="M199" s="256"/>
      <c r="N199" s="256"/>
      <c r="O199" s="256"/>
      <c r="P199" s="256"/>
      <c r="Q199" s="256"/>
      <c r="R199" s="256"/>
      <c r="S199" s="256"/>
      <c r="T199" s="256"/>
      <c r="W199" s="28"/>
      <c r="Y199" s="28"/>
      <c r="Z199" s="28"/>
    </row>
    <row r="200" spans="3:26" x14ac:dyDescent="0.25">
      <c r="C200" s="27"/>
      <c r="D200" s="256"/>
      <c r="E200" s="256"/>
      <c r="F200" s="256"/>
      <c r="G200" s="256"/>
      <c r="H200" s="256"/>
      <c r="I200" s="256"/>
      <c r="J200" s="256"/>
      <c r="K200" s="256"/>
      <c r="L200" s="311"/>
      <c r="M200" s="256"/>
      <c r="N200" s="256"/>
      <c r="O200" s="256"/>
      <c r="P200" s="256"/>
      <c r="Q200" s="256"/>
      <c r="R200" s="256"/>
      <c r="S200" s="256"/>
      <c r="T200" s="256"/>
      <c r="W200" s="28"/>
      <c r="Y200" s="28"/>
      <c r="Z200" s="28"/>
    </row>
    <row r="201" spans="3:26" x14ac:dyDescent="0.25">
      <c r="C201" s="27"/>
      <c r="D201" s="256"/>
      <c r="E201" s="256"/>
      <c r="F201" s="256"/>
      <c r="G201" s="256"/>
      <c r="H201" s="256"/>
      <c r="I201" s="256"/>
      <c r="J201" s="256"/>
      <c r="K201" s="256"/>
      <c r="L201" s="311"/>
      <c r="M201" s="256"/>
      <c r="N201" s="256"/>
      <c r="O201" s="256"/>
      <c r="P201" s="256"/>
      <c r="Q201" s="256"/>
      <c r="R201" s="256"/>
      <c r="S201" s="256"/>
      <c r="T201" s="256"/>
      <c r="W201" s="28"/>
      <c r="Y201" s="28"/>
      <c r="Z201" s="28"/>
    </row>
    <row r="202" spans="3:26" x14ac:dyDescent="0.25">
      <c r="C202" s="27"/>
      <c r="D202" s="256"/>
      <c r="E202" s="256"/>
      <c r="F202" s="256"/>
      <c r="G202" s="256"/>
      <c r="H202" s="256"/>
      <c r="I202" s="256"/>
      <c r="J202" s="256"/>
      <c r="K202" s="256"/>
      <c r="L202" s="311"/>
      <c r="M202" s="256"/>
      <c r="N202" s="256"/>
      <c r="O202" s="256"/>
      <c r="P202" s="256"/>
      <c r="Q202" s="256"/>
      <c r="R202" s="256"/>
      <c r="S202" s="256"/>
      <c r="T202" s="256"/>
      <c r="W202" s="28"/>
      <c r="Y202" s="28"/>
      <c r="Z202" s="28"/>
    </row>
    <row r="203" spans="3:26" x14ac:dyDescent="0.25">
      <c r="C203" s="27"/>
      <c r="D203" s="256"/>
      <c r="E203" s="256"/>
      <c r="F203" s="256"/>
      <c r="G203" s="256"/>
      <c r="H203" s="256"/>
      <c r="I203" s="256"/>
      <c r="J203" s="256"/>
      <c r="K203" s="256"/>
      <c r="L203" s="311"/>
      <c r="M203" s="256"/>
      <c r="N203" s="256"/>
      <c r="O203" s="256"/>
      <c r="P203" s="256"/>
      <c r="Q203" s="256"/>
      <c r="R203" s="256"/>
      <c r="S203" s="256"/>
      <c r="T203" s="256"/>
      <c r="W203" s="28"/>
      <c r="Y203" s="28"/>
      <c r="Z203" s="28"/>
    </row>
    <row r="204" spans="3:26" x14ac:dyDescent="0.25">
      <c r="C204" s="27"/>
      <c r="D204" s="256"/>
      <c r="E204" s="256"/>
      <c r="F204" s="256"/>
      <c r="G204" s="256"/>
      <c r="H204" s="256"/>
      <c r="I204" s="256"/>
      <c r="J204" s="256"/>
      <c r="K204" s="256"/>
      <c r="L204" s="311"/>
      <c r="M204" s="256"/>
      <c r="N204" s="256"/>
      <c r="O204" s="256"/>
      <c r="P204" s="256"/>
      <c r="Q204" s="256"/>
      <c r="R204" s="256"/>
      <c r="S204" s="256"/>
      <c r="T204" s="256"/>
      <c r="W204" s="28"/>
      <c r="Y204" s="28"/>
      <c r="Z204" s="28"/>
    </row>
    <row r="205" spans="3:26" x14ac:dyDescent="0.25">
      <c r="C205" s="27"/>
      <c r="D205" s="256"/>
      <c r="E205" s="256"/>
      <c r="F205" s="256"/>
      <c r="G205" s="256"/>
      <c r="H205" s="256"/>
      <c r="I205" s="256"/>
      <c r="J205" s="256"/>
      <c r="K205" s="256"/>
      <c r="L205" s="311"/>
      <c r="M205" s="256"/>
      <c r="N205" s="256"/>
      <c r="O205" s="256"/>
      <c r="P205" s="256"/>
      <c r="Q205" s="256"/>
      <c r="R205" s="256"/>
      <c r="S205" s="256"/>
      <c r="T205" s="256"/>
      <c r="W205" s="28"/>
      <c r="Y205" s="28"/>
      <c r="Z205" s="28"/>
    </row>
    <row r="206" spans="3:26" x14ac:dyDescent="0.25">
      <c r="C206" s="27"/>
      <c r="D206" s="256"/>
      <c r="E206" s="256"/>
      <c r="F206" s="256"/>
      <c r="G206" s="256"/>
      <c r="H206" s="256"/>
      <c r="I206" s="256"/>
      <c r="J206" s="256"/>
      <c r="K206" s="256"/>
      <c r="L206" s="311"/>
      <c r="M206" s="256"/>
      <c r="N206" s="256"/>
      <c r="O206" s="256"/>
      <c r="P206" s="256"/>
      <c r="Q206" s="256"/>
      <c r="R206" s="256"/>
      <c r="S206" s="256"/>
      <c r="T206" s="256"/>
      <c r="W206" s="28"/>
      <c r="Y206" s="28"/>
      <c r="Z206" s="28"/>
    </row>
    <row r="207" spans="3:26" x14ac:dyDescent="0.25">
      <c r="C207" s="27"/>
      <c r="D207" s="256"/>
      <c r="E207" s="256"/>
      <c r="F207" s="256"/>
      <c r="G207" s="256"/>
      <c r="H207" s="256"/>
      <c r="I207" s="256"/>
      <c r="J207" s="256"/>
      <c r="K207" s="256"/>
      <c r="L207" s="311"/>
      <c r="M207" s="256"/>
      <c r="N207" s="256"/>
      <c r="O207" s="256"/>
      <c r="P207" s="256"/>
      <c r="Q207" s="256"/>
      <c r="R207" s="256"/>
      <c r="S207" s="256"/>
      <c r="T207" s="256"/>
      <c r="W207" s="28"/>
      <c r="Y207" s="28"/>
      <c r="Z207" s="28"/>
    </row>
    <row r="208" spans="3:26" x14ac:dyDescent="0.25">
      <c r="C208" s="27"/>
      <c r="D208" s="256"/>
      <c r="E208" s="256"/>
      <c r="F208" s="256"/>
      <c r="G208" s="256"/>
      <c r="H208" s="256"/>
      <c r="I208" s="256"/>
      <c r="J208" s="256"/>
      <c r="K208" s="256"/>
      <c r="L208" s="311"/>
      <c r="M208" s="256"/>
      <c r="N208" s="256"/>
      <c r="O208" s="256"/>
      <c r="P208" s="256"/>
      <c r="Q208" s="256"/>
      <c r="R208" s="256"/>
      <c r="S208" s="256"/>
      <c r="T208" s="256"/>
      <c r="W208" s="28"/>
      <c r="Y208" s="28"/>
      <c r="Z208" s="28"/>
    </row>
    <row r="209" spans="3:26" x14ac:dyDescent="0.25">
      <c r="C209" s="27"/>
      <c r="D209" s="256"/>
      <c r="E209" s="256"/>
      <c r="F209" s="256"/>
      <c r="G209" s="256"/>
      <c r="H209" s="256"/>
      <c r="I209" s="256"/>
      <c r="J209" s="256"/>
      <c r="K209" s="256"/>
      <c r="L209" s="311"/>
      <c r="M209" s="256"/>
      <c r="N209" s="256"/>
      <c r="O209" s="256"/>
      <c r="P209" s="256"/>
      <c r="Q209" s="256"/>
      <c r="R209" s="256"/>
      <c r="S209" s="256"/>
      <c r="T209" s="256"/>
      <c r="W209" s="28"/>
      <c r="Y209" s="28"/>
      <c r="Z209" s="28"/>
    </row>
    <row r="210" spans="3:26" x14ac:dyDescent="0.25">
      <c r="C210" s="27"/>
      <c r="D210" s="256"/>
      <c r="E210" s="256"/>
      <c r="F210" s="256"/>
      <c r="G210" s="256"/>
      <c r="H210" s="256"/>
      <c r="I210" s="256"/>
      <c r="J210" s="256"/>
      <c r="K210" s="256"/>
      <c r="L210" s="311"/>
      <c r="M210" s="256"/>
      <c r="N210" s="256"/>
      <c r="O210" s="256"/>
      <c r="P210" s="256"/>
      <c r="Q210" s="256"/>
      <c r="R210" s="256"/>
      <c r="S210" s="256"/>
      <c r="T210" s="256"/>
      <c r="W210" s="28"/>
      <c r="Y210" s="28"/>
      <c r="Z210" s="28"/>
    </row>
    <row r="211" spans="3:26" x14ac:dyDescent="0.25">
      <c r="C211" s="27"/>
      <c r="D211" s="256"/>
      <c r="E211" s="256"/>
      <c r="F211" s="256"/>
      <c r="G211" s="256"/>
      <c r="H211" s="256"/>
      <c r="I211" s="256"/>
      <c r="J211" s="256"/>
      <c r="K211" s="256"/>
      <c r="L211" s="311"/>
      <c r="M211" s="256"/>
      <c r="N211" s="256"/>
      <c r="O211" s="256"/>
      <c r="P211" s="256"/>
      <c r="Q211" s="256"/>
      <c r="R211" s="256"/>
      <c r="S211" s="256"/>
      <c r="T211" s="256"/>
      <c r="W211" s="28"/>
      <c r="Y211" s="28"/>
      <c r="Z211" s="28"/>
    </row>
    <row r="212" spans="3:26" x14ac:dyDescent="0.25">
      <c r="C212" s="27"/>
      <c r="D212" s="256"/>
      <c r="E212" s="256"/>
      <c r="F212" s="256"/>
      <c r="G212" s="256"/>
      <c r="H212" s="256"/>
      <c r="I212" s="256"/>
      <c r="J212" s="256"/>
      <c r="K212" s="256"/>
      <c r="L212" s="311"/>
      <c r="M212" s="256"/>
      <c r="N212" s="256"/>
      <c r="O212" s="256"/>
      <c r="P212" s="256"/>
      <c r="Q212" s="256"/>
      <c r="R212" s="256"/>
      <c r="S212" s="256"/>
      <c r="T212" s="256"/>
      <c r="W212" s="28"/>
      <c r="Y212" s="28"/>
      <c r="Z212" s="28"/>
    </row>
    <row r="213" spans="3:26" x14ac:dyDescent="0.25">
      <c r="C213" s="27"/>
      <c r="D213" s="256"/>
      <c r="E213" s="256"/>
      <c r="F213" s="256"/>
      <c r="G213" s="256"/>
      <c r="H213" s="256"/>
      <c r="I213" s="256"/>
      <c r="J213" s="256"/>
      <c r="K213" s="256"/>
      <c r="L213" s="311"/>
      <c r="M213" s="256"/>
      <c r="N213" s="256"/>
      <c r="O213" s="256"/>
      <c r="P213" s="256"/>
      <c r="Q213" s="256"/>
      <c r="R213" s="256"/>
      <c r="S213" s="256"/>
      <c r="T213" s="256"/>
      <c r="W213" s="28"/>
      <c r="Y213" s="28"/>
      <c r="Z213" s="28"/>
    </row>
    <row r="214" spans="3:26" x14ac:dyDescent="0.25">
      <c r="C214" s="27"/>
      <c r="D214" s="256"/>
      <c r="E214" s="256"/>
      <c r="F214" s="256"/>
      <c r="G214" s="256"/>
      <c r="H214" s="256"/>
      <c r="I214" s="256"/>
      <c r="J214" s="256"/>
      <c r="K214" s="256"/>
      <c r="L214" s="311"/>
      <c r="M214" s="256"/>
      <c r="N214" s="256"/>
      <c r="O214" s="256"/>
      <c r="P214" s="256"/>
      <c r="Q214" s="256"/>
      <c r="R214" s="256"/>
      <c r="S214" s="256"/>
      <c r="T214" s="256"/>
      <c r="W214" s="28"/>
      <c r="Y214" s="28"/>
      <c r="Z214" s="28"/>
    </row>
    <row r="215" spans="3:26" x14ac:dyDescent="0.25">
      <c r="C215" s="27"/>
      <c r="D215" s="256"/>
      <c r="E215" s="256"/>
      <c r="F215" s="256"/>
      <c r="G215" s="256"/>
      <c r="H215" s="256"/>
      <c r="I215" s="256"/>
      <c r="J215" s="256"/>
      <c r="K215" s="256"/>
      <c r="L215" s="311"/>
      <c r="M215" s="256"/>
      <c r="N215" s="256"/>
      <c r="O215" s="256"/>
      <c r="P215" s="256"/>
      <c r="Q215" s="256"/>
      <c r="R215" s="256"/>
      <c r="S215" s="256"/>
      <c r="T215" s="256"/>
      <c r="W215" s="28"/>
      <c r="Y215" s="28"/>
      <c r="Z215" s="28"/>
    </row>
    <row r="216" spans="3:26" x14ac:dyDescent="0.25">
      <c r="C216" s="27"/>
      <c r="D216" s="256"/>
      <c r="E216" s="256"/>
      <c r="F216" s="256"/>
      <c r="G216" s="256"/>
      <c r="H216" s="256"/>
      <c r="I216" s="256"/>
      <c r="J216" s="256"/>
      <c r="K216" s="256"/>
      <c r="L216" s="311"/>
      <c r="M216" s="256"/>
      <c r="N216" s="256"/>
      <c r="O216" s="256"/>
      <c r="P216" s="256"/>
      <c r="Q216" s="256"/>
      <c r="R216" s="256"/>
      <c r="S216" s="256"/>
      <c r="T216" s="256"/>
      <c r="W216" s="28"/>
      <c r="Y216" s="28"/>
      <c r="Z216" s="28"/>
    </row>
    <row r="217" spans="3:26" x14ac:dyDescent="0.25">
      <c r="C217" s="27"/>
      <c r="D217" s="256"/>
      <c r="E217" s="256"/>
      <c r="F217" s="256"/>
      <c r="G217" s="256"/>
      <c r="H217" s="256"/>
      <c r="I217" s="256"/>
      <c r="J217" s="256"/>
      <c r="K217" s="256"/>
      <c r="L217" s="311"/>
      <c r="M217" s="256"/>
      <c r="N217" s="256"/>
      <c r="O217" s="256"/>
      <c r="P217" s="256"/>
      <c r="Q217" s="256"/>
      <c r="R217" s="256"/>
      <c r="S217" s="256"/>
      <c r="T217" s="256"/>
      <c r="W217" s="28"/>
      <c r="Y217" s="28"/>
      <c r="Z217" s="28"/>
    </row>
    <row r="218" spans="3:26" x14ac:dyDescent="0.25">
      <c r="C218" s="27"/>
      <c r="D218" s="256"/>
      <c r="E218" s="256"/>
      <c r="F218" s="256"/>
      <c r="G218" s="256"/>
      <c r="H218" s="256"/>
      <c r="I218" s="256"/>
      <c r="J218" s="256"/>
      <c r="K218" s="256"/>
      <c r="L218" s="311"/>
      <c r="M218" s="256"/>
      <c r="N218" s="256"/>
      <c r="O218" s="256"/>
      <c r="P218" s="256"/>
      <c r="Q218" s="256"/>
      <c r="R218" s="256"/>
      <c r="S218" s="256"/>
      <c r="T218" s="256"/>
      <c r="W218" s="28"/>
      <c r="Y218" s="28"/>
      <c r="Z218" s="28"/>
    </row>
    <row r="219" spans="3:26" x14ac:dyDescent="0.25">
      <c r="C219" s="27"/>
      <c r="D219" s="256"/>
      <c r="E219" s="256"/>
      <c r="F219" s="256"/>
      <c r="G219" s="256"/>
      <c r="H219" s="256"/>
      <c r="I219" s="256"/>
      <c r="J219" s="256"/>
      <c r="K219" s="256"/>
      <c r="L219" s="311"/>
      <c r="M219" s="256"/>
      <c r="N219" s="256"/>
      <c r="O219" s="256"/>
      <c r="P219" s="256"/>
      <c r="Q219" s="256"/>
      <c r="R219" s="256"/>
      <c r="S219" s="256"/>
      <c r="T219" s="256"/>
      <c r="W219" s="28"/>
      <c r="Y219" s="28"/>
      <c r="Z219" s="28"/>
    </row>
    <row r="220" spans="3:26" x14ac:dyDescent="0.25">
      <c r="C220" s="27"/>
      <c r="D220" s="256"/>
      <c r="E220" s="256"/>
      <c r="F220" s="256"/>
      <c r="G220" s="256"/>
      <c r="H220" s="256"/>
      <c r="I220" s="256"/>
      <c r="J220" s="256"/>
      <c r="K220" s="256"/>
      <c r="L220" s="311"/>
      <c r="M220" s="256"/>
      <c r="N220" s="256"/>
      <c r="O220" s="256"/>
      <c r="P220" s="256"/>
      <c r="Q220" s="256"/>
      <c r="R220" s="256"/>
      <c r="S220" s="256"/>
      <c r="T220" s="256"/>
      <c r="W220" s="28"/>
      <c r="Y220" s="28"/>
      <c r="Z220" s="28"/>
    </row>
    <row r="221" spans="3:26" x14ac:dyDescent="0.25">
      <c r="C221" s="27"/>
      <c r="D221" s="256"/>
      <c r="E221" s="256"/>
      <c r="F221" s="256"/>
      <c r="G221" s="256"/>
      <c r="H221" s="256"/>
      <c r="I221" s="256"/>
      <c r="J221" s="256"/>
      <c r="K221" s="256"/>
      <c r="L221" s="311"/>
      <c r="M221" s="256"/>
      <c r="N221" s="256"/>
      <c r="O221" s="256"/>
      <c r="P221" s="256"/>
      <c r="Q221" s="256"/>
      <c r="R221" s="256"/>
      <c r="S221" s="256"/>
      <c r="T221" s="256"/>
      <c r="W221" s="28"/>
      <c r="Y221" s="28"/>
      <c r="Z221" s="28"/>
    </row>
    <row r="222" spans="3:26" x14ac:dyDescent="0.25">
      <c r="C222" s="27"/>
      <c r="D222" s="256"/>
      <c r="E222" s="256"/>
      <c r="F222" s="256"/>
      <c r="G222" s="256"/>
      <c r="H222" s="256"/>
      <c r="I222" s="256"/>
      <c r="J222" s="256"/>
      <c r="K222" s="256"/>
      <c r="L222" s="311"/>
      <c r="M222" s="256"/>
      <c r="N222" s="256"/>
      <c r="O222" s="256"/>
      <c r="P222" s="256"/>
      <c r="Q222" s="256"/>
      <c r="R222" s="256"/>
      <c r="S222" s="256"/>
      <c r="T222" s="256"/>
      <c r="W222" s="28"/>
      <c r="Y222" s="28"/>
      <c r="Z222" s="28"/>
    </row>
    <row r="223" spans="3:26" x14ac:dyDescent="0.25">
      <c r="C223" s="27"/>
      <c r="D223" s="256"/>
      <c r="E223" s="256"/>
      <c r="F223" s="256"/>
      <c r="G223" s="256"/>
      <c r="H223" s="256"/>
      <c r="I223" s="256"/>
      <c r="J223" s="256"/>
      <c r="K223" s="256"/>
      <c r="L223" s="311"/>
      <c r="M223" s="256"/>
      <c r="N223" s="256"/>
      <c r="O223" s="256"/>
      <c r="P223" s="256"/>
      <c r="Q223" s="256"/>
      <c r="R223" s="256"/>
      <c r="S223" s="256"/>
      <c r="T223" s="256"/>
      <c r="W223" s="28"/>
      <c r="Y223" s="28"/>
      <c r="Z223" s="28"/>
    </row>
    <row r="224" spans="3:26" x14ac:dyDescent="0.25">
      <c r="C224" s="27"/>
      <c r="D224" s="256"/>
      <c r="E224" s="256"/>
      <c r="F224" s="256"/>
      <c r="G224" s="256"/>
      <c r="H224" s="256"/>
      <c r="I224" s="256"/>
      <c r="J224" s="256"/>
      <c r="K224" s="256"/>
      <c r="L224" s="311"/>
      <c r="M224" s="256"/>
      <c r="N224" s="256"/>
      <c r="O224" s="256"/>
      <c r="P224" s="256"/>
      <c r="Q224" s="256"/>
      <c r="R224" s="256"/>
      <c r="S224" s="256"/>
      <c r="T224" s="256"/>
      <c r="W224" s="28"/>
      <c r="Y224" s="28"/>
      <c r="Z224" s="28"/>
    </row>
    <row r="225" spans="3:26" x14ac:dyDescent="0.25">
      <c r="C225" s="27"/>
      <c r="D225" s="256"/>
      <c r="E225" s="256"/>
      <c r="F225" s="256"/>
      <c r="G225" s="256"/>
      <c r="H225" s="256"/>
      <c r="I225" s="256"/>
      <c r="J225" s="256"/>
      <c r="K225" s="256"/>
      <c r="L225" s="311"/>
      <c r="M225" s="256"/>
      <c r="N225" s="256"/>
      <c r="O225" s="256"/>
      <c r="P225" s="256"/>
      <c r="Q225" s="256"/>
      <c r="R225" s="256"/>
      <c r="S225" s="256"/>
      <c r="T225" s="256"/>
      <c r="W225" s="28"/>
      <c r="Y225" s="28"/>
      <c r="Z225" s="28"/>
    </row>
    <row r="226" spans="3:26" x14ac:dyDescent="0.25">
      <c r="C226" s="27"/>
      <c r="D226" s="256"/>
      <c r="E226" s="256"/>
      <c r="F226" s="256"/>
      <c r="G226" s="256"/>
      <c r="H226" s="256"/>
      <c r="I226" s="256"/>
      <c r="J226" s="256"/>
      <c r="K226" s="256"/>
      <c r="L226" s="311"/>
      <c r="M226" s="256"/>
      <c r="N226" s="256"/>
      <c r="O226" s="256"/>
      <c r="P226" s="256"/>
      <c r="Q226" s="256"/>
      <c r="R226" s="256"/>
      <c r="S226" s="256"/>
      <c r="T226" s="256"/>
      <c r="W226" s="28"/>
      <c r="Y226" s="28"/>
      <c r="Z226" s="28"/>
    </row>
    <row r="227" spans="3:26" x14ac:dyDescent="0.25">
      <c r="C227" s="27"/>
      <c r="D227" s="256"/>
      <c r="E227" s="256"/>
      <c r="F227" s="256"/>
      <c r="G227" s="256"/>
      <c r="H227" s="256"/>
      <c r="I227" s="256"/>
      <c r="J227" s="256"/>
      <c r="K227" s="256"/>
      <c r="L227" s="311"/>
      <c r="M227" s="256"/>
      <c r="N227" s="256"/>
      <c r="O227" s="256"/>
      <c r="P227" s="256"/>
      <c r="Q227" s="256"/>
      <c r="R227" s="256"/>
      <c r="S227" s="256"/>
      <c r="T227" s="256"/>
      <c r="W227" s="28"/>
      <c r="Y227" s="28"/>
      <c r="Z227" s="28"/>
    </row>
    <row r="228" spans="3:26" x14ac:dyDescent="0.25">
      <c r="C228" s="27"/>
      <c r="D228" s="256"/>
      <c r="E228" s="256"/>
      <c r="F228" s="256"/>
      <c r="G228" s="256"/>
      <c r="H228" s="256"/>
      <c r="I228" s="256"/>
      <c r="J228" s="256"/>
      <c r="K228" s="256"/>
      <c r="L228" s="311"/>
      <c r="M228" s="256"/>
      <c r="N228" s="256"/>
      <c r="O228" s="256"/>
      <c r="P228" s="256"/>
      <c r="Q228" s="256"/>
      <c r="R228" s="256"/>
      <c r="S228" s="256"/>
      <c r="T228" s="256"/>
      <c r="W228" s="28"/>
      <c r="Y228" s="28"/>
      <c r="Z228" s="28"/>
    </row>
    <row r="229" spans="3:26" x14ac:dyDescent="0.25">
      <c r="C229" s="27"/>
      <c r="D229" s="256"/>
      <c r="E229" s="256"/>
      <c r="F229" s="256"/>
      <c r="G229" s="256"/>
      <c r="H229" s="256"/>
      <c r="I229" s="256"/>
      <c r="J229" s="256"/>
      <c r="K229" s="256"/>
      <c r="L229" s="311"/>
      <c r="M229" s="256"/>
      <c r="N229" s="256"/>
      <c r="O229" s="256"/>
      <c r="P229" s="256"/>
      <c r="Q229" s="256"/>
      <c r="R229" s="256"/>
      <c r="S229" s="256"/>
      <c r="T229" s="256"/>
      <c r="W229" s="28"/>
      <c r="Y229" s="28"/>
      <c r="Z229" s="28"/>
    </row>
    <row r="230" spans="3:26" x14ac:dyDescent="0.25">
      <c r="C230" s="27"/>
      <c r="D230" s="256"/>
      <c r="E230" s="256"/>
      <c r="F230" s="256"/>
      <c r="G230" s="256"/>
      <c r="H230" s="256"/>
      <c r="I230" s="256"/>
      <c r="J230" s="256"/>
      <c r="K230" s="256"/>
      <c r="L230" s="311"/>
      <c r="M230" s="256"/>
      <c r="N230" s="256"/>
      <c r="O230" s="256"/>
      <c r="P230" s="256"/>
      <c r="Q230" s="256"/>
      <c r="R230" s="256"/>
      <c r="S230" s="256"/>
      <c r="T230" s="256"/>
      <c r="W230" s="28"/>
      <c r="Y230" s="28"/>
      <c r="Z230" s="28"/>
    </row>
    <row r="231" spans="3:26" x14ac:dyDescent="0.25">
      <c r="C231" s="27"/>
      <c r="D231" s="256"/>
      <c r="E231" s="256"/>
      <c r="F231" s="256"/>
      <c r="G231" s="256"/>
      <c r="H231" s="256"/>
      <c r="I231" s="256"/>
      <c r="J231" s="256"/>
      <c r="K231" s="256"/>
      <c r="L231" s="311"/>
      <c r="M231" s="256"/>
      <c r="N231" s="256"/>
      <c r="O231" s="256"/>
      <c r="P231" s="256"/>
      <c r="Q231" s="256"/>
      <c r="R231" s="256"/>
      <c r="S231" s="256"/>
      <c r="T231" s="256"/>
      <c r="W231" s="28"/>
      <c r="Y231" s="28"/>
      <c r="Z231" s="28"/>
    </row>
    <row r="232" spans="3:26" x14ac:dyDescent="0.25">
      <c r="C232" s="27"/>
      <c r="D232" s="256"/>
      <c r="E232" s="256"/>
      <c r="F232" s="256"/>
      <c r="G232" s="256"/>
      <c r="H232" s="256"/>
      <c r="I232" s="256"/>
      <c r="J232" s="256"/>
      <c r="K232" s="256"/>
      <c r="L232" s="311"/>
      <c r="M232" s="256"/>
      <c r="N232" s="256"/>
      <c r="O232" s="256"/>
      <c r="P232" s="256"/>
      <c r="Q232" s="256"/>
      <c r="R232" s="256"/>
      <c r="S232" s="256"/>
      <c r="T232" s="256"/>
      <c r="W232" s="28"/>
      <c r="Y232" s="28"/>
      <c r="Z232" s="28"/>
    </row>
    <row r="233" spans="3:26" x14ac:dyDescent="0.25">
      <c r="C233" s="27"/>
      <c r="D233" s="256"/>
      <c r="E233" s="256"/>
      <c r="F233" s="256"/>
      <c r="G233" s="256"/>
      <c r="H233" s="256"/>
      <c r="I233" s="256"/>
      <c r="J233" s="256"/>
      <c r="K233" s="256"/>
      <c r="L233" s="311"/>
      <c r="M233" s="256"/>
      <c r="N233" s="256"/>
      <c r="O233" s="256"/>
      <c r="P233" s="256"/>
      <c r="Q233" s="256"/>
      <c r="R233" s="256"/>
      <c r="S233" s="256"/>
      <c r="T233" s="256"/>
      <c r="W233" s="28"/>
      <c r="Y233" s="28"/>
      <c r="Z233" s="28"/>
    </row>
    <row r="234" spans="3:26" x14ac:dyDescent="0.25">
      <c r="C234" s="27"/>
      <c r="D234" s="256"/>
      <c r="E234" s="256"/>
      <c r="F234" s="256"/>
      <c r="G234" s="256"/>
      <c r="H234" s="256"/>
      <c r="I234" s="256"/>
      <c r="J234" s="256"/>
      <c r="K234" s="256"/>
      <c r="L234" s="311"/>
      <c r="M234" s="256"/>
      <c r="N234" s="256"/>
      <c r="O234" s="256"/>
      <c r="P234" s="256"/>
      <c r="Q234" s="256"/>
      <c r="R234" s="256"/>
      <c r="S234" s="256"/>
      <c r="T234" s="256"/>
      <c r="W234" s="28"/>
      <c r="Y234" s="28"/>
      <c r="Z234" s="28"/>
    </row>
    <row r="235" spans="3:26" x14ac:dyDescent="0.25">
      <c r="C235" s="27"/>
      <c r="D235" s="256"/>
      <c r="E235" s="256"/>
      <c r="F235" s="256"/>
      <c r="G235" s="256"/>
      <c r="H235" s="256"/>
      <c r="I235" s="256"/>
      <c r="J235" s="256"/>
      <c r="K235" s="256"/>
      <c r="L235" s="311"/>
      <c r="M235" s="256"/>
      <c r="N235" s="256"/>
      <c r="O235" s="256"/>
      <c r="P235" s="256"/>
      <c r="Q235" s="256"/>
      <c r="R235" s="256"/>
      <c r="S235" s="256"/>
      <c r="T235" s="256"/>
      <c r="W235" s="28"/>
      <c r="Y235" s="28"/>
      <c r="Z235" s="28"/>
    </row>
    <row r="236" spans="3:26" x14ac:dyDescent="0.25">
      <c r="C236" s="27"/>
      <c r="D236" s="256"/>
      <c r="E236" s="256"/>
      <c r="F236" s="256"/>
      <c r="G236" s="256"/>
      <c r="H236" s="256"/>
      <c r="I236" s="256"/>
      <c r="J236" s="256"/>
      <c r="K236" s="256"/>
      <c r="L236" s="311"/>
      <c r="M236" s="256"/>
      <c r="N236" s="256"/>
      <c r="O236" s="256"/>
      <c r="P236" s="256"/>
      <c r="Q236" s="256"/>
      <c r="R236" s="256"/>
      <c r="S236" s="256"/>
      <c r="T236" s="256"/>
      <c r="W236" s="28"/>
      <c r="Y236" s="28"/>
      <c r="Z236" s="28"/>
    </row>
    <row r="237" spans="3:26" x14ac:dyDescent="0.25">
      <c r="C237" s="27"/>
      <c r="D237" s="256"/>
      <c r="E237" s="256"/>
      <c r="F237" s="256"/>
      <c r="G237" s="256"/>
      <c r="H237" s="256"/>
      <c r="I237" s="256"/>
      <c r="J237" s="256"/>
      <c r="K237" s="256"/>
      <c r="L237" s="311"/>
      <c r="M237" s="256"/>
      <c r="N237" s="256"/>
      <c r="O237" s="256"/>
      <c r="P237" s="256"/>
      <c r="Q237" s="256"/>
      <c r="R237" s="256"/>
      <c r="S237" s="256"/>
      <c r="T237" s="256"/>
      <c r="W237" s="28"/>
      <c r="Y237" s="28"/>
      <c r="Z237" s="28"/>
    </row>
    <row r="238" spans="3:26" x14ac:dyDescent="0.25">
      <c r="C238" s="27"/>
      <c r="D238" s="256"/>
      <c r="E238" s="256"/>
      <c r="F238" s="256"/>
      <c r="G238" s="256"/>
      <c r="H238" s="256"/>
      <c r="I238" s="256"/>
      <c r="J238" s="256"/>
      <c r="K238" s="256"/>
      <c r="L238" s="311"/>
      <c r="M238" s="256"/>
      <c r="N238" s="256"/>
      <c r="O238" s="256"/>
      <c r="P238" s="256"/>
      <c r="Q238" s="256"/>
      <c r="R238" s="256"/>
      <c r="S238" s="256"/>
      <c r="T238" s="256"/>
      <c r="W238" s="28"/>
      <c r="Y238" s="28"/>
      <c r="Z238" s="28"/>
    </row>
    <row r="239" spans="3:26" x14ac:dyDescent="0.25">
      <c r="C239" s="27"/>
      <c r="D239" s="256"/>
      <c r="E239" s="256"/>
      <c r="F239" s="256"/>
      <c r="G239" s="256"/>
      <c r="H239" s="256"/>
      <c r="I239" s="256"/>
      <c r="J239" s="256"/>
      <c r="K239" s="256"/>
      <c r="L239" s="311"/>
      <c r="M239" s="256"/>
      <c r="N239" s="256"/>
      <c r="O239" s="256"/>
      <c r="P239" s="256"/>
      <c r="Q239" s="256"/>
      <c r="R239" s="256"/>
      <c r="S239" s="256"/>
      <c r="T239" s="256"/>
      <c r="W239" s="28"/>
      <c r="Y239" s="28"/>
      <c r="Z239" s="28"/>
    </row>
    <row r="240" spans="3:26" x14ac:dyDescent="0.25">
      <c r="C240" s="27"/>
      <c r="D240" s="256"/>
      <c r="E240" s="256"/>
      <c r="F240" s="256"/>
      <c r="G240" s="256"/>
      <c r="H240" s="256"/>
      <c r="I240" s="256"/>
      <c r="J240" s="256"/>
      <c r="K240" s="256"/>
      <c r="L240" s="311"/>
      <c r="M240" s="256"/>
      <c r="N240" s="256"/>
      <c r="O240" s="256"/>
      <c r="P240" s="256"/>
      <c r="Q240" s="256"/>
      <c r="R240" s="256"/>
      <c r="S240" s="256"/>
      <c r="T240" s="256"/>
      <c r="W240" s="28"/>
      <c r="Y240" s="28"/>
      <c r="Z240" s="28"/>
    </row>
    <row r="241" spans="3:26" x14ac:dyDescent="0.25">
      <c r="C241" s="27"/>
      <c r="D241" s="256"/>
      <c r="E241" s="256"/>
      <c r="F241" s="256"/>
      <c r="G241" s="256"/>
      <c r="H241" s="256"/>
      <c r="I241" s="256"/>
      <c r="J241" s="256"/>
      <c r="K241" s="256"/>
      <c r="L241" s="311"/>
      <c r="M241" s="256"/>
      <c r="N241" s="256"/>
      <c r="O241" s="256"/>
      <c r="P241" s="256"/>
      <c r="Q241" s="256"/>
      <c r="R241" s="256"/>
      <c r="S241" s="256"/>
      <c r="T241" s="256"/>
      <c r="W241" s="28"/>
      <c r="Y241" s="28"/>
      <c r="Z241" s="28"/>
    </row>
    <row r="242" spans="3:26" x14ac:dyDescent="0.25">
      <c r="C242" s="27"/>
      <c r="D242" s="256"/>
      <c r="E242" s="256"/>
      <c r="F242" s="256"/>
      <c r="G242" s="256"/>
      <c r="H242" s="256"/>
      <c r="I242" s="256"/>
      <c r="J242" s="256"/>
      <c r="K242" s="256"/>
      <c r="L242" s="311"/>
      <c r="M242" s="256"/>
      <c r="N242" s="256"/>
      <c r="O242" s="256"/>
      <c r="P242" s="256"/>
      <c r="Q242" s="256"/>
      <c r="R242" s="256"/>
      <c r="S242" s="256"/>
      <c r="T242" s="256"/>
      <c r="W242" s="28"/>
      <c r="Y242" s="28"/>
      <c r="Z242" s="28"/>
    </row>
    <row r="243" spans="3:26" x14ac:dyDescent="0.25">
      <c r="C243" s="27"/>
      <c r="D243" s="256"/>
      <c r="E243" s="256"/>
      <c r="F243" s="256"/>
      <c r="G243" s="256"/>
      <c r="H243" s="256"/>
      <c r="I243" s="256"/>
      <c r="J243" s="256"/>
      <c r="K243" s="256"/>
      <c r="L243" s="311"/>
      <c r="M243" s="256"/>
      <c r="N243" s="256"/>
      <c r="O243" s="256"/>
      <c r="P243" s="256"/>
      <c r="Q243" s="256"/>
      <c r="R243" s="256"/>
      <c r="S243" s="256"/>
      <c r="T243" s="256"/>
      <c r="W243" s="28"/>
      <c r="Y243" s="28"/>
      <c r="Z243" s="28"/>
    </row>
    <row r="244" spans="3:26" x14ac:dyDescent="0.25">
      <c r="C244" s="27"/>
      <c r="D244" s="256"/>
      <c r="E244" s="256"/>
      <c r="F244" s="256"/>
      <c r="G244" s="256"/>
      <c r="H244" s="256"/>
      <c r="I244" s="256"/>
      <c r="J244" s="256"/>
      <c r="K244" s="256"/>
      <c r="L244" s="311"/>
      <c r="M244" s="256"/>
      <c r="N244" s="256"/>
      <c r="O244" s="256"/>
      <c r="P244" s="256"/>
      <c r="Q244" s="256"/>
      <c r="R244" s="256"/>
      <c r="S244" s="256"/>
      <c r="T244" s="256"/>
      <c r="W244" s="28"/>
      <c r="Y244" s="28"/>
      <c r="Z244" s="28"/>
    </row>
    <row r="245" spans="3:26" x14ac:dyDescent="0.25">
      <c r="C245" s="27"/>
      <c r="D245" s="256"/>
      <c r="E245" s="256"/>
      <c r="F245" s="256"/>
      <c r="G245" s="256"/>
      <c r="H245" s="256"/>
      <c r="I245" s="256"/>
      <c r="J245" s="256"/>
      <c r="K245" s="256"/>
      <c r="L245" s="311"/>
      <c r="M245" s="256"/>
      <c r="N245" s="256"/>
      <c r="O245" s="256"/>
      <c r="P245" s="256"/>
      <c r="Q245" s="256"/>
      <c r="R245" s="256"/>
      <c r="S245" s="256"/>
      <c r="T245" s="256"/>
      <c r="W245" s="28"/>
      <c r="Y245" s="28"/>
      <c r="Z245" s="28"/>
    </row>
    <row r="246" spans="3:26" x14ac:dyDescent="0.25">
      <c r="C246" s="27"/>
      <c r="D246" s="256"/>
      <c r="E246" s="256"/>
      <c r="F246" s="256"/>
      <c r="G246" s="256"/>
      <c r="H246" s="256"/>
      <c r="I246" s="256"/>
      <c r="J246" s="256"/>
      <c r="K246" s="256"/>
      <c r="L246" s="311"/>
      <c r="M246" s="256"/>
      <c r="N246" s="256"/>
      <c r="O246" s="256"/>
      <c r="P246" s="256"/>
      <c r="Q246" s="256"/>
      <c r="R246" s="256"/>
      <c r="S246" s="256"/>
      <c r="T246" s="256"/>
      <c r="W246" s="28"/>
      <c r="Y246" s="28"/>
      <c r="Z246" s="28"/>
    </row>
    <row r="247" spans="3:26" x14ac:dyDescent="0.25">
      <c r="C247" s="27"/>
      <c r="D247" s="256"/>
      <c r="E247" s="256"/>
      <c r="F247" s="256"/>
      <c r="G247" s="256"/>
      <c r="H247" s="256"/>
      <c r="I247" s="256"/>
      <c r="J247" s="256"/>
      <c r="K247" s="256"/>
      <c r="L247" s="311"/>
      <c r="M247" s="256"/>
      <c r="N247" s="256"/>
      <c r="O247" s="256"/>
      <c r="P247" s="256"/>
      <c r="Q247" s="256"/>
      <c r="R247" s="256"/>
      <c r="S247" s="256"/>
      <c r="T247" s="256"/>
      <c r="W247" s="28"/>
      <c r="Y247" s="28"/>
      <c r="Z247" s="28"/>
    </row>
    <row r="248" spans="3:26" x14ac:dyDescent="0.25">
      <c r="C248" s="27"/>
      <c r="D248" s="256"/>
      <c r="E248" s="256"/>
      <c r="F248" s="256"/>
      <c r="G248" s="256"/>
      <c r="H248" s="256"/>
      <c r="I248" s="256"/>
      <c r="J248" s="256"/>
      <c r="K248" s="256"/>
      <c r="L248" s="311"/>
      <c r="M248" s="256"/>
      <c r="N248" s="256"/>
      <c r="O248" s="256"/>
      <c r="P248" s="256"/>
      <c r="Q248" s="256"/>
      <c r="R248" s="256"/>
      <c r="S248" s="256"/>
      <c r="T248" s="256"/>
      <c r="W248" s="28"/>
      <c r="Y248" s="28"/>
      <c r="Z248" s="28"/>
    </row>
    <row r="249" spans="3:26" x14ac:dyDescent="0.25">
      <c r="C249" s="27"/>
      <c r="D249" s="256"/>
      <c r="E249" s="256"/>
      <c r="F249" s="256"/>
      <c r="G249" s="256"/>
      <c r="H249" s="256"/>
      <c r="I249" s="256"/>
      <c r="J249" s="256"/>
      <c r="K249" s="256"/>
      <c r="L249" s="311"/>
      <c r="M249" s="256"/>
      <c r="N249" s="256"/>
      <c r="O249" s="256"/>
      <c r="P249" s="256"/>
      <c r="Q249" s="256"/>
      <c r="R249" s="256"/>
      <c r="S249" s="256"/>
      <c r="T249" s="256"/>
      <c r="W249" s="28"/>
      <c r="Y249" s="28"/>
      <c r="Z249" s="28"/>
    </row>
    <row r="250" spans="3:26" x14ac:dyDescent="0.25">
      <c r="C250" s="27"/>
      <c r="D250" s="256"/>
      <c r="E250" s="256"/>
      <c r="F250" s="256"/>
      <c r="G250" s="256"/>
      <c r="H250" s="256"/>
      <c r="I250" s="256"/>
      <c r="J250" s="256"/>
      <c r="K250" s="256"/>
      <c r="L250" s="311"/>
      <c r="M250" s="256"/>
      <c r="N250" s="256"/>
      <c r="O250" s="256"/>
      <c r="P250" s="256"/>
      <c r="Q250" s="256"/>
      <c r="R250" s="256"/>
      <c r="S250" s="256"/>
      <c r="T250" s="256"/>
      <c r="W250" s="28"/>
      <c r="Y250" s="28"/>
      <c r="Z250" s="28"/>
    </row>
    <row r="251" spans="3:26" x14ac:dyDescent="0.25">
      <c r="C251" s="27"/>
      <c r="D251" s="256"/>
      <c r="E251" s="256"/>
      <c r="F251" s="256"/>
      <c r="G251" s="256"/>
      <c r="H251" s="256"/>
      <c r="I251" s="256"/>
      <c r="J251" s="256"/>
      <c r="K251" s="256"/>
      <c r="L251" s="311"/>
      <c r="M251" s="256"/>
      <c r="N251" s="256"/>
      <c r="O251" s="256"/>
      <c r="P251" s="256"/>
      <c r="Q251" s="256"/>
      <c r="R251" s="256"/>
      <c r="S251" s="256"/>
      <c r="T251" s="256"/>
      <c r="W251" s="28"/>
      <c r="Y251" s="28"/>
      <c r="Z251" s="28"/>
    </row>
    <row r="252" spans="3:26" x14ac:dyDescent="0.25">
      <c r="C252" s="27"/>
      <c r="D252" s="256"/>
      <c r="E252" s="256"/>
      <c r="F252" s="256"/>
      <c r="G252" s="256"/>
      <c r="H252" s="256"/>
      <c r="I252" s="256"/>
      <c r="J252" s="256"/>
      <c r="K252" s="256"/>
      <c r="L252" s="311"/>
      <c r="M252" s="256"/>
      <c r="N252" s="256"/>
      <c r="O252" s="256"/>
      <c r="P252" s="256"/>
      <c r="Q252" s="256"/>
      <c r="R252" s="256"/>
      <c r="S252" s="256"/>
      <c r="T252" s="256"/>
      <c r="W252" s="28"/>
      <c r="Y252" s="28"/>
      <c r="Z252" s="28"/>
    </row>
    <row r="253" spans="3:26" x14ac:dyDescent="0.25">
      <c r="C253" s="27"/>
      <c r="D253" s="256"/>
      <c r="E253" s="256"/>
      <c r="F253" s="256"/>
      <c r="G253" s="256"/>
      <c r="H253" s="256"/>
      <c r="I253" s="256"/>
      <c r="J253" s="256"/>
      <c r="K253" s="256"/>
      <c r="L253" s="311"/>
      <c r="M253" s="256"/>
      <c r="N253" s="256"/>
      <c r="O253" s="256"/>
      <c r="P253" s="256"/>
      <c r="Q253" s="256"/>
      <c r="R253" s="256"/>
      <c r="S253" s="256"/>
      <c r="T253" s="256"/>
      <c r="W253" s="28"/>
      <c r="Y253" s="28"/>
      <c r="Z253" s="28"/>
    </row>
    <row r="254" spans="3:26" x14ac:dyDescent="0.25">
      <c r="C254" s="27"/>
      <c r="D254" s="256"/>
      <c r="E254" s="256"/>
      <c r="F254" s="256"/>
      <c r="G254" s="256"/>
      <c r="H254" s="256"/>
      <c r="I254" s="256"/>
      <c r="J254" s="256"/>
      <c r="K254" s="256"/>
      <c r="L254" s="311"/>
      <c r="M254" s="256"/>
      <c r="N254" s="256"/>
      <c r="O254" s="256"/>
      <c r="P254" s="256"/>
      <c r="Q254" s="256"/>
      <c r="R254" s="256"/>
      <c r="S254" s="256"/>
      <c r="T254" s="256"/>
      <c r="W254" s="28"/>
      <c r="Y254" s="28"/>
      <c r="Z254" s="28"/>
    </row>
    <row r="255" spans="3:26" x14ac:dyDescent="0.25">
      <c r="C255" s="27"/>
      <c r="D255" s="256"/>
      <c r="E255" s="256"/>
      <c r="F255" s="256"/>
      <c r="G255" s="256"/>
      <c r="H255" s="256"/>
      <c r="I255" s="256"/>
      <c r="J255" s="256"/>
      <c r="K255" s="256"/>
      <c r="L255" s="311"/>
      <c r="M255" s="256"/>
      <c r="N255" s="256"/>
      <c r="O255" s="256"/>
      <c r="P255" s="256"/>
      <c r="Q255" s="256"/>
      <c r="R255" s="256"/>
      <c r="S255" s="256"/>
      <c r="T255" s="256"/>
      <c r="W255" s="28"/>
      <c r="Y255" s="28"/>
      <c r="Z255" s="28"/>
    </row>
    <row r="256" spans="3:26" x14ac:dyDescent="0.25">
      <c r="C256" s="27"/>
      <c r="D256" s="256"/>
      <c r="E256" s="256"/>
      <c r="F256" s="256"/>
      <c r="G256" s="256"/>
      <c r="H256" s="256"/>
      <c r="I256" s="256"/>
      <c r="J256" s="256"/>
      <c r="K256" s="256"/>
      <c r="L256" s="311"/>
      <c r="M256" s="256"/>
      <c r="N256" s="256"/>
      <c r="O256" s="256"/>
      <c r="P256" s="256"/>
      <c r="Q256" s="256"/>
      <c r="R256" s="256"/>
      <c r="S256" s="256"/>
      <c r="T256" s="256"/>
      <c r="W256" s="28"/>
      <c r="Y256" s="28"/>
      <c r="Z256" s="28"/>
    </row>
    <row r="257" spans="3:26" x14ac:dyDescent="0.25">
      <c r="C257" s="27"/>
      <c r="D257" s="256"/>
      <c r="E257" s="256"/>
      <c r="F257" s="256"/>
      <c r="G257" s="256"/>
      <c r="H257" s="256"/>
      <c r="I257" s="256"/>
      <c r="J257" s="256"/>
      <c r="K257" s="256"/>
      <c r="L257" s="311"/>
      <c r="M257" s="256"/>
      <c r="N257" s="256"/>
      <c r="O257" s="256"/>
      <c r="P257" s="256"/>
      <c r="Q257" s="256"/>
      <c r="R257" s="256"/>
      <c r="S257" s="256"/>
      <c r="T257" s="256"/>
      <c r="W257" s="28"/>
      <c r="Y257" s="28"/>
      <c r="Z257" s="28"/>
    </row>
    <row r="258" spans="3:26" x14ac:dyDescent="0.25">
      <c r="C258" s="27"/>
      <c r="D258" s="256"/>
      <c r="E258" s="256"/>
      <c r="F258" s="256"/>
      <c r="G258" s="256"/>
      <c r="H258" s="256"/>
      <c r="I258" s="256"/>
      <c r="J258" s="256"/>
      <c r="K258" s="256"/>
      <c r="L258" s="311"/>
      <c r="M258" s="256"/>
      <c r="N258" s="256"/>
      <c r="O258" s="256"/>
      <c r="P258" s="256"/>
      <c r="Q258" s="256"/>
      <c r="R258" s="256"/>
      <c r="S258" s="256"/>
      <c r="T258" s="256"/>
      <c r="W258" s="28"/>
      <c r="Y258" s="28"/>
      <c r="Z258" s="28"/>
    </row>
    <row r="259" spans="3:26" x14ac:dyDescent="0.25">
      <c r="C259" s="27"/>
      <c r="D259" s="256"/>
      <c r="E259" s="256"/>
      <c r="F259" s="256"/>
      <c r="G259" s="256"/>
      <c r="H259" s="256"/>
      <c r="I259" s="256"/>
      <c r="J259" s="256"/>
      <c r="K259" s="256"/>
      <c r="L259" s="311"/>
      <c r="M259" s="256"/>
      <c r="N259" s="256"/>
      <c r="O259" s="256"/>
      <c r="P259" s="256"/>
      <c r="Q259" s="256"/>
      <c r="R259" s="256"/>
      <c r="S259" s="256"/>
      <c r="T259" s="256"/>
      <c r="W259" s="28"/>
      <c r="Y259" s="28"/>
      <c r="Z259" s="28"/>
    </row>
    <row r="260" spans="3:26" x14ac:dyDescent="0.25">
      <c r="C260" s="27"/>
      <c r="D260" s="256"/>
      <c r="E260" s="256"/>
      <c r="F260" s="256"/>
      <c r="G260" s="256"/>
      <c r="H260" s="256"/>
      <c r="I260" s="256"/>
      <c r="J260" s="256"/>
      <c r="K260" s="256"/>
      <c r="L260" s="311"/>
      <c r="M260" s="256"/>
      <c r="N260" s="256"/>
      <c r="O260" s="256"/>
      <c r="P260" s="256"/>
      <c r="Q260" s="256"/>
      <c r="R260" s="256"/>
      <c r="S260" s="256"/>
      <c r="T260" s="256"/>
      <c r="W260" s="28"/>
      <c r="Y260" s="28"/>
      <c r="Z260" s="28"/>
    </row>
    <row r="261" spans="3:26" x14ac:dyDescent="0.25">
      <c r="C261" s="27"/>
      <c r="D261" s="256"/>
      <c r="E261" s="256"/>
      <c r="F261" s="256"/>
      <c r="G261" s="256"/>
      <c r="H261" s="256"/>
      <c r="I261" s="256"/>
      <c r="J261" s="256"/>
      <c r="K261" s="256"/>
      <c r="L261" s="311"/>
      <c r="M261" s="256"/>
      <c r="N261" s="256"/>
      <c r="O261" s="256"/>
      <c r="P261" s="256"/>
      <c r="Q261" s="256"/>
      <c r="R261" s="256"/>
      <c r="S261" s="256"/>
      <c r="T261" s="256"/>
      <c r="W261" s="28"/>
      <c r="Y261" s="28"/>
      <c r="Z261" s="28"/>
    </row>
    <row r="262" spans="3:26" x14ac:dyDescent="0.25">
      <c r="C262" s="27"/>
      <c r="D262" s="256"/>
      <c r="E262" s="256"/>
      <c r="F262" s="256"/>
      <c r="G262" s="256"/>
      <c r="H262" s="256"/>
      <c r="I262" s="256"/>
      <c r="J262" s="256"/>
      <c r="K262" s="256"/>
      <c r="L262" s="311"/>
      <c r="M262" s="256"/>
      <c r="N262" s="256"/>
      <c r="O262" s="256"/>
      <c r="P262" s="256"/>
      <c r="Q262" s="256"/>
      <c r="R262" s="256"/>
      <c r="S262" s="256"/>
      <c r="T262" s="256"/>
      <c r="W262" s="28"/>
      <c r="Y262" s="28"/>
      <c r="Z262" s="28"/>
    </row>
    <row r="263" spans="3:26" x14ac:dyDescent="0.25">
      <c r="C263" s="27"/>
      <c r="D263" s="256"/>
      <c r="E263" s="256"/>
      <c r="F263" s="256"/>
      <c r="G263" s="256"/>
      <c r="H263" s="256"/>
      <c r="I263" s="256"/>
      <c r="J263" s="256"/>
      <c r="K263" s="256"/>
      <c r="L263" s="311"/>
      <c r="M263" s="256"/>
      <c r="N263" s="256"/>
      <c r="O263" s="256"/>
      <c r="P263" s="256"/>
      <c r="Q263" s="256"/>
      <c r="R263" s="256"/>
      <c r="S263" s="256"/>
      <c r="T263" s="256"/>
      <c r="W263" s="28"/>
      <c r="Y263" s="28"/>
      <c r="Z263" s="28"/>
    </row>
    <row r="264" spans="3:26" x14ac:dyDescent="0.25">
      <c r="C264" s="27"/>
      <c r="D264" s="256"/>
      <c r="E264" s="256"/>
      <c r="F264" s="256"/>
      <c r="G264" s="256"/>
      <c r="H264" s="256"/>
      <c r="I264" s="256"/>
      <c r="J264" s="256"/>
      <c r="K264" s="256"/>
      <c r="L264" s="311"/>
      <c r="M264" s="256"/>
      <c r="N264" s="256"/>
      <c r="O264" s="256"/>
      <c r="P264" s="256"/>
      <c r="Q264" s="256"/>
      <c r="R264" s="256"/>
      <c r="S264" s="256"/>
      <c r="T264" s="256"/>
      <c r="W264" s="28"/>
      <c r="Y264" s="28"/>
      <c r="Z264" s="28"/>
    </row>
    <row r="265" spans="3:26" x14ac:dyDescent="0.25">
      <c r="C265" s="27"/>
      <c r="D265" s="256"/>
      <c r="E265" s="256"/>
      <c r="F265" s="256"/>
      <c r="G265" s="256"/>
      <c r="H265" s="256"/>
      <c r="I265" s="256"/>
      <c r="J265" s="256"/>
      <c r="K265" s="256"/>
      <c r="L265" s="311"/>
      <c r="M265" s="256"/>
      <c r="N265" s="256"/>
      <c r="O265" s="256"/>
      <c r="P265" s="256"/>
      <c r="Q265" s="256"/>
      <c r="R265" s="256"/>
      <c r="S265" s="256"/>
      <c r="T265" s="256"/>
      <c r="W265" s="28"/>
      <c r="Y265" s="28"/>
      <c r="Z265" s="28"/>
    </row>
    <row r="266" spans="3:26" x14ac:dyDescent="0.25">
      <c r="C266" s="27"/>
      <c r="D266" s="256"/>
      <c r="E266" s="256"/>
      <c r="F266" s="256"/>
      <c r="G266" s="256"/>
      <c r="H266" s="256"/>
      <c r="I266" s="256"/>
      <c r="J266" s="256"/>
      <c r="K266" s="256"/>
      <c r="L266" s="311"/>
      <c r="M266" s="256"/>
      <c r="N266" s="256"/>
      <c r="O266" s="256"/>
      <c r="P266" s="256"/>
      <c r="Q266" s="256"/>
      <c r="R266" s="256"/>
      <c r="S266" s="256"/>
      <c r="T266" s="256"/>
      <c r="W266" s="28"/>
      <c r="Y266" s="28"/>
      <c r="Z266" s="28"/>
    </row>
    <row r="267" spans="3:26" x14ac:dyDescent="0.25">
      <c r="C267" s="27"/>
      <c r="D267" s="256"/>
      <c r="E267" s="256"/>
      <c r="F267" s="256"/>
      <c r="G267" s="256"/>
      <c r="H267" s="256"/>
      <c r="I267" s="256"/>
      <c r="J267" s="256"/>
      <c r="K267" s="256"/>
      <c r="L267" s="311"/>
      <c r="M267" s="256"/>
      <c r="N267" s="256"/>
      <c r="O267" s="256"/>
      <c r="P267" s="256"/>
      <c r="Q267" s="256"/>
      <c r="R267" s="256"/>
      <c r="S267" s="256"/>
      <c r="T267" s="256"/>
      <c r="W267" s="28"/>
      <c r="Y267" s="28"/>
      <c r="Z267" s="28"/>
    </row>
    <row r="268" spans="3:26" x14ac:dyDescent="0.25">
      <c r="C268" s="27"/>
      <c r="D268" s="256"/>
      <c r="E268" s="256"/>
      <c r="F268" s="256"/>
      <c r="G268" s="256"/>
      <c r="H268" s="256"/>
      <c r="I268" s="256"/>
      <c r="J268" s="256"/>
      <c r="K268" s="256"/>
      <c r="L268" s="311"/>
      <c r="M268" s="256"/>
      <c r="N268" s="256"/>
      <c r="O268" s="256"/>
      <c r="P268" s="256"/>
      <c r="Q268" s="256"/>
      <c r="R268" s="256"/>
      <c r="S268" s="256"/>
      <c r="T268" s="256"/>
      <c r="W268" s="28"/>
      <c r="Y268" s="28"/>
      <c r="Z268" s="28"/>
    </row>
    <row r="269" spans="3:26" x14ac:dyDescent="0.25">
      <c r="C269" s="27"/>
      <c r="D269" s="256"/>
      <c r="E269" s="256"/>
      <c r="F269" s="256"/>
      <c r="G269" s="256"/>
      <c r="H269" s="256"/>
      <c r="I269" s="256"/>
      <c r="J269" s="256"/>
      <c r="K269" s="256"/>
      <c r="L269" s="311"/>
      <c r="M269" s="256"/>
      <c r="N269" s="256"/>
      <c r="O269" s="256"/>
      <c r="P269" s="256"/>
      <c r="Q269" s="256"/>
      <c r="R269" s="256"/>
      <c r="S269" s="256"/>
      <c r="T269" s="256"/>
      <c r="W269" s="28"/>
      <c r="Y269" s="28"/>
      <c r="Z269" s="28"/>
    </row>
    <row r="270" spans="3:26" x14ac:dyDescent="0.25">
      <c r="C270" s="27"/>
      <c r="D270" s="256"/>
      <c r="E270" s="256"/>
      <c r="F270" s="256"/>
      <c r="G270" s="256"/>
      <c r="H270" s="256"/>
      <c r="I270" s="256"/>
      <c r="J270" s="256"/>
      <c r="K270" s="256"/>
      <c r="L270" s="311"/>
      <c r="M270" s="256"/>
      <c r="N270" s="256"/>
      <c r="O270" s="256"/>
      <c r="P270" s="256"/>
      <c r="Q270" s="256"/>
      <c r="R270" s="256"/>
      <c r="S270" s="256"/>
      <c r="T270" s="256"/>
      <c r="W270" s="28"/>
      <c r="Y270" s="28"/>
      <c r="Z270" s="28"/>
    </row>
    <row r="271" spans="3:26" x14ac:dyDescent="0.25">
      <c r="C271" s="27"/>
      <c r="D271" s="256"/>
      <c r="E271" s="256"/>
      <c r="F271" s="256"/>
      <c r="G271" s="256"/>
      <c r="H271" s="256"/>
      <c r="I271" s="256"/>
      <c r="J271" s="256"/>
      <c r="K271" s="256"/>
      <c r="L271" s="311"/>
      <c r="M271" s="256"/>
      <c r="N271" s="256"/>
      <c r="O271" s="256"/>
      <c r="P271" s="256"/>
      <c r="Q271" s="256"/>
      <c r="R271" s="256"/>
      <c r="S271" s="256"/>
      <c r="T271" s="256"/>
      <c r="W271" s="28"/>
      <c r="Y271" s="28"/>
      <c r="Z271" s="28"/>
    </row>
    <row r="272" spans="3:26" x14ac:dyDescent="0.25">
      <c r="C272" s="27"/>
      <c r="D272" s="256"/>
      <c r="E272" s="256"/>
      <c r="F272" s="256"/>
      <c r="G272" s="256"/>
      <c r="H272" s="256"/>
      <c r="I272" s="256"/>
      <c r="J272" s="256"/>
      <c r="K272" s="256"/>
      <c r="L272" s="311"/>
      <c r="M272" s="256"/>
      <c r="N272" s="256"/>
      <c r="O272" s="256"/>
      <c r="P272" s="256"/>
      <c r="Q272" s="256"/>
      <c r="R272" s="256"/>
      <c r="S272" s="256"/>
      <c r="T272" s="256"/>
      <c r="W272" s="28"/>
      <c r="Y272" s="28"/>
      <c r="Z272" s="28"/>
    </row>
    <row r="273" spans="3:26" x14ac:dyDescent="0.25">
      <c r="C273" s="27"/>
      <c r="D273" s="256"/>
      <c r="E273" s="256"/>
      <c r="F273" s="256"/>
      <c r="G273" s="256"/>
      <c r="H273" s="256"/>
      <c r="I273" s="256"/>
      <c r="J273" s="256"/>
      <c r="K273" s="256"/>
      <c r="L273" s="311"/>
      <c r="M273" s="256"/>
      <c r="N273" s="256"/>
      <c r="O273" s="256"/>
      <c r="P273" s="256"/>
      <c r="Q273" s="256"/>
      <c r="R273" s="256"/>
      <c r="S273" s="256"/>
      <c r="T273" s="256"/>
      <c r="W273" s="28"/>
      <c r="Y273" s="28"/>
      <c r="Z273" s="28"/>
    </row>
    <row r="274" spans="3:26" x14ac:dyDescent="0.25">
      <c r="C274" s="27"/>
      <c r="D274" s="256"/>
      <c r="E274" s="256"/>
      <c r="F274" s="256"/>
      <c r="G274" s="256"/>
      <c r="H274" s="256"/>
      <c r="I274" s="256"/>
      <c r="J274" s="256"/>
      <c r="K274" s="256"/>
      <c r="L274" s="311"/>
      <c r="M274" s="256"/>
      <c r="N274" s="256"/>
      <c r="O274" s="256"/>
      <c r="P274" s="256"/>
      <c r="Q274" s="256"/>
      <c r="R274" s="256"/>
      <c r="S274" s="256"/>
      <c r="T274" s="256"/>
      <c r="W274" s="28"/>
      <c r="Y274" s="28"/>
      <c r="Z274" s="28"/>
    </row>
    <row r="275" spans="3:26" x14ac:dyDescent="0.25">
      <c r="C275" s="27"/>
      <c r="D275" s="256"/>
      <c r="E275" s="256"/>
      <c r="F275" s="256"/>
      <c r="G275" s="256"/>
      <c r="H275" s="256"/>
      <c r="I275" s="256"/>
      <c r="J275" s="256"/>
      <c r="K275" s="256"/>
      <c r="L275" s="311"/>
      <c r="M275" s="256"/>
      <c r="N275" s="256"/>
      <c r="O275" s="256"/>
      <c r="P275" s="256"/>
      <c r="Q275" s="256"/>
      <c r="R275" s="256"/>
      <c r="S275" s="256"/>
      <c r="T275" s="256"/>
      <c r="W275" s="28"/>
      <c r="Y275" s="28"/>
      <c r="Z275" s="28"/>
    </row>
    <row r="276" spans="3:26" x14ac:dyDescent="0.25">
      <c r="C276" s="27"/>
      <c r="D276" s="256"/>
      <c r="E276" s="256"/>
      <c r="F276" s="256"/>
      <c r="G276" s="256"/>
      <c r="H276" s="256"/>
      <c r="I276" s="256"/>
      <c r="J276" s="256"/>
      <c r="K276" s="256"/>
      <c r="L276" s="311"/>
      <c r="M276" s="256"/>
      <c r="N276" s="256"/>
      <c r="O276" s="256"/>
      <c r="P276" s="256"/>
      <c r="Q276" s="256"/>
      <c r="R276" s="256"/>
      <c r="S276" s="256"/>
      <c r="T276" s="256"/>
      <c r="W276" s="28"/>
      <c r="Y276" s="28"/>
      <c r="Z276" s="28"/>
    </row>
    <row r="277" spans="3:26" x14ac:dyDescent="0.25">
      <c r="C277" s="27"/>
      <c r="D277" s="256"/>
      <c r="E277" s="256"/>
      <c r="F277" s="256"/>
      <c r="G277" s="256"/>
      <c r="H277" s="256"/>
      <c r="I277" s="256"/>
      <c r="J277" s="256"/>
      <c r="K277" s="256"/>
      <c r="L277" s="311"/>
      <c r="M277" s="256"/>
      <c r="N277" s="256"/>
      <c r="O277" s="256"/>
      <c r="P277" s="256"/>
      <c r="Q277" s="256"/>
      <c r="R277" s="256"/>
      <c r="S277" s="256"/>
      <c r="T277" s="256"/>
      <c r="W277" s="28"/>
      <c r="Y277" s="28"/>
      <c r="Z277" s="28"/>
    </row>
    <row r="278" spans="3:26" x14ac:dyDescent="0.25">
      <c r="C278" s="27"/>
      <c r="D278" s="256"/>
      <c r="E278" s="256"/>
      <c r="F278" s="256"/>
      <c r="G278" s="256"/>
      <c r="H278" s="256"/>
      <c r="I278" s="256"/>
      <c r="J278" s="256"/>
      <c r="K278" s="256"/>
      <c r="L278" s="311"/>
      <c r="M278" s="256"/>
      <c r="N278" s="256"/>
      <c r="O278" s="256"/>
      <c r="P278" s="256"/>
      <c r="Q278" s="256"/>
      <c r="R278" s="256"/>
      <c r="S278" s="256"/>
      <c r="T278" s="256"/>
      <c r="W278" s="28"/>
      <c r="Y278" s="28"/>
      <c r="Z278" s="28"/>
    </row>
    <row r="279" spans="3:26" x14ac:dyDescent="0.25">
      <c r="C279" s="27"/>
      <c r="D279" s="256"/>
      <c r="E279" s="256"/>
      <c r="F279" s="256"/>
      <c r="G279" s="256"/>
      <c r="H279" s="256"/>
      <c r="I279" s="256"/>
      <c r="J279" s="256"/>
      <c r="K279" s="256"/>
      <c r="L279" s="311"/>
      <c r="M279" s="256"/>
      <c r="N279" s="256"/>
      <c r="O279" s="256"/>
      <c r="P279" s="256"/>
      <c r="Q279" s="256"/>
      <c r="R279" s="256"/>
      <c r="S279" s="256"/>
      <c r="T279" s="256"/>
      <c r="W279" s="28"/>
      <c r="Y279" s="28"/>
      <c r="Z279" s="28"/>
    </row>
    <row r="280" spans="3:26" x14ac:dyDescent="0.25">
      <c r="C280" s="27"/>
      <c r="D280" s="256"/>
      <c r="E280" s="256"/>
      <c r="F280" s="256"/>
      <c r="G280" s="256"/>
      <c r="H280" s="256"/>
      <c r="I280" s="256"/>
      <c r="J280" s="256"/>
      <c r="K280" s="256"/>
      <c r="L280" s="311"/>
      <c r="M280" s="256"/>
      <c r="N280" s="256"/>
      <c r="O280" s="256"/>
      <c r="P280" s="256"/>
      <c r="Q280" s="256"/>
      <c r="R280" s="256"/>
      <c r="S280" s="256"/>
      <c r="T280" s="256"/>
      <c r="W280" s="28"/>
      <c r="Y280" s="28"/>
      <c r="Z280" s="28"/>
    </row>
    <row r="281" spans="3:26" x14ac:dyDescent="0.25">
      <c r="C281" s="27"/>
      <c r="D281" s="256"/>
      <c r="E281" s="256"/>
      <c r="F281" s="256"/>
      <c r="G281" s="256"/>
      <c r="H281" s="256"/>
      <c r="I281" s="256"/>
      <c r="J281" s="256"/>
      <c r="K281" s="256"/>
      <c r="L281" s="311"/>
      <c r="M281" s="256"/>
      <c r="N281" s="256"/>
      <c r="O281" s="256"/>
      <c r="P281" s="256"/>
      <c r="Q281" s="256"/>
      <c r="R281" s="256"/>
      <c r="S281" s="256"/>
      <c r="T281" s="256"/>
      <c r="W281" s="28"/>
      <c r="Y281" s="28"/>
      <c r="Z281" s="28"/>
    </row>
    <row r="282" spans="3:26" x14ac:dyDescent="0.25">
      <c r="C282" s="27"/>
      <c r="D282" s="256"/>
      <c r="E282" s="256"/>
      <c r="F282" s="256"/>
      <c r="G282" s="256"/>
      <c r="H282" s="256"/>
      <c r="I282" s="256"/>
      <c r="J282" s="256"/>
      <c r="K282" s="256"/>
      <c r="L282" s="311"/>
      <c r="M282" s="256"/>
      <c r="N282" s="256"/>
      <c r="O282" s="256"/>
      <c r="P282" s="256"/>
      <c r="Q282" s="256"/>
      <c r="R282" s="256"/>
      <c r="S282" s="256"/>
      <c r="T282" s="256"/>
      <c r="W282" s="28"/>
      <c r="Y282" s="28"/>
      <c r="Z282" s="28"/>
    </row>
    <row r="283" spans="3:26" x14ac:dyDescent="0.25">
      <c r="C283" s="27"/>
      <c r="D283" s="256"/>
      <c r="E283" s="256"/>
      <c r="F283" s="256"/>
      <c r="G283" s="256"/>
      <c r="H283" s="256"/>
      <c r="I283" s="256"/>
      <c r="J283" s="256"/>
      <c r="K283" s="256"/>
      <c r="L283" s="311"/>
      <c r="M283" s="256"/>
      <c r="N283" s="256"/>
      <c r="O283" s="256"/>
      <c r="P283" s="256"/>
      <c r="Q283" s="256"/>
      <c r="R283" s="256"/>
      <c r="S283" s="256"/>
      <c r="T283" s="256"/>
      <c r="W283" s="28"/>
      <c r="Y283" s="28"/>
      <c r="Z283" s="28"/>
    </row>
    <row r="284" spans="3:26" x14ac:dyDescent="0.25">
      <c r="C284" s="27"/>
      <c r="D284" s="256"/>
      <c r="E284" s="256"/>
      <c r="F284" s="256"/>
      <c r="G284" s="256"/>
      <c r="H284" s="256"/>
      <c r="I284" s="256"/>
      <c r="J284" s="256"/>
      <c r="K284" s="256"/>
      <c r="L284" s="311"/>
      <c r="M284" s="256"/>
      <c r="N284" s="256"/>
      <c r="O284" s="256"/>
      <c r="P284" s="256"/>
      <c r="Q284" s="256"/>
      <c r="R284" s="256"/>
      <c r="S284" s="256"/>
      <c r="T284" s="256"/>
      <c r="W284" s="28"/>
      <c r="Y284" s="28"/>
      <c r="Z284" s="28"/>
    </row>
    <row r="285" spans="3:26" x14ac:dyDescent="0.25">
      <c r="C285" s="27"/>
      <c r="D285" s="256"/>
      <c r="E285" s="256"/>
      <c r="F285" s="256"/>
      <c r="G285" s="256"/>
      <c r="H285" s="256"/>
      <c r="I285" s="256"/>
      <c r="J285" s="256"/>
      <c r="K285" s="256"/>
      <c r="L285" s="311"/>
      <c r="M285" s="256"/>
      <c r="N285" s="256"/>
      <c r="O285" s="256"/>
      <c r="P285" s="256"/>
      <c r="Q285" s="256"/>
      <c r="R285" s="256"/>
      <c r="S285" s="256"/>
      <c r="T285" s="256"/>
      <c r="W285" s="28"/>
      <c r="Y285" s="28"/>
      <c r="Z285" s="28"/>
    </row>
    <row r="286" spans="3:26" x14ac:dyDescent="0.25">
      <c r="C286" s="27"/>
      <c r="D286" s="256"/>
      <c r="E286" s="256"/>
      <c r="F286" s="256"/>
      <c r="G286" s="256"/>
      <c r="H286" s="256"/>
      <c r="I286" s="256"/>
      <c r="J286" s="256"/>
      <c r="K286" s="256"/>
      <c r="L286" s="311"/>
      <c r="M286" s="256"/>
      <c r="N286" s="256"/>
      <c r="O286" s="256"/>
      <c r="P286" s="256"/>
      <c r="Q286" s="256"/>
      <c r="R286" s="256"/>
      <c r="S286" s="256"/>
      <c r="T286" s="256"/>
      <c r="W286" s="28"/>
      <c r="Y286" s="28"/>
      <c r="Z286" s="28"/>
    </row>
    <row r="287" spans="3:26" x14ac:dyDescent="0.25">
      <c r="C287" s="27"/>
      <c r="D287" s="256"/>
      <c r="E287" s="256"/>
      <c r="F287" s="256"/>
      <c r="G287" s="256"/>
      <c r="H287" s="256"/>
      <c r="I287" s="256"/>
      <c r="J287" s="256"/>
      <c r="K287" s="256"/>
      <c r="L287" s="311"/>
      <c r="M287" s="256"/>
      <c r="N287" s="256"/>
      <c r="O287" s="256"/>
      <c r="P287" s="256"/>
      <c r="Q287" s="256"/>
      <c r="R287" s="256"/>
      <c r="S287" s="256"/>
      <c r="T287" s="256"/>
      <c r="W287" s="28"/>
      <c r="Y287" s="28"/>
      <c r="Z287" s="28"/>
    </row>
    <row r="288" spans="3:26" x14ac:dyDescent="0.25">
      <c r="C288" s="27"/>
      <c r="D288" s="256"/>
      <c r="E288" s="256"/>
      <c r="F288" s="256"/>
      <c r="G288" s="256"/>
      <c r="H288" s="256"/>
      <c r="I288" s="256"/>
      <c r="J288" s="256"/>
      <c r="K288" s="256"/>
      <c r="L288" s="311"/>
      <c r="M288" s="256"/>
      <c r="N288" s="256"/>
      <c r="O288" s="256"/>
      <c r="P288" s="256"/>
      <c r="Q288" s="256"/>
      <c r="R288" s="256"/>
      <c r="S288" s="256"/>
      <c r="T288" s="256"/>
      <c r="W288" s="28"/>
      <c r="Y288" s="28"/>
      <c r="Z288" s="28"/>
    </row>
    <row r="289" spans="3:26" x14ac:dyDescent="0.25">
      <c r="C289" s="27"/>
      <c r="D289" s="256"/>
      <c r="E289" s="256"/>
      <c r="F289" s="256"/>
      <c r="G289" s="256"/>
      <c r="H289" s="256"/>
      <c r="I289" s="256"/>
      <c r="J289" s="256"/>
      <c r="K289" s="256"/>
      <c r="L289" s="311"/>
      <c r="M289" s="256"/>
      <c r="N289" s="256"/>
      <c r="O289" s="256"/>
      <c r="P289" s="256"/>
      <c r="Q289" s="256"/>
      <c r="R289" s="256"/>
      <c r="S289" s="256"/>
      <c r="T289" s="256"/>
      <c r="W289" s="28"/>
      <c r="Y289" s="28"/>
      <c r="Z289" s="28"/>
    </row>
    <row r="290" spans="3:26" x14ac:dyDescent="0.25">
      <c r="C290" s="27"/>
      <c r="D290" s="256"/>
      <c r="E290" s="256"/>
      <c r="F290" s="256"/>
      <c r="G290" s="256"/>
      <c r="H290" s="256"/>
      <c r="I290" s="256"/>
      <c r="J290" s="256"/>
      <c r="K290" s="256"/>
      <c r="L290" s="311"/>
      <c r="M290" s="256"/>
      <c r="N290" s="256"/>
      <c r="O290" s="256"/>
      <c r="P290" s="256"/>
      <c r="Q290" s="256"/>
      <c r="R290" s="256"/>
      <c r="S290" s="256"/>
      <c r="T290" s="256"/>
      <c r="W290" s="28"/>
      <c r="Y290" s="28"/>
      <c r="Z290" s="28"/>
    </row>
    <row r="291" spans="3:26" x14ac:dyDescent="0.25">
      <c r="C291" s="27"/>
      <c r="D291" s="256"/>
      <c r="E291" s="256"/>
      <c r="F291" s="256"/>
      <c r="G291" s="256"/>
      <c r="H291" s="256"/>
      <c r="I291" s="256"/>
      <c r="J291" s="256"/>
      <c r="K291" s="256"/>
      <c r="L291" s="311"/>
      <c r="M291" s="256"/>
      <c r="N291" s="256"/>
      <c r="O291" s="256"/>
      <c r="P291" s="256"/>
      <c r="Q291" s="256"/>
      <c r="R291" s="256"/>
      <c r="S291" s="256"/>
      <c r="T291" s="256"/>
      <c r="W291" s="28"/>
      <c r="Y291" s="28"/>
      <c r="Z291" s="28"/>
    </row>
    <row r="292" spans="3:26" x14ac:dyDescent="0.25">
      <c r="C292" s="27"/>
      <c r="D292" s="256"/>
      <c r="E292" s="256"/>
      <c r="F292" s="256"/>
      <c r="G292" s="256"/>
      <c r="H292" s="256"/>
      <c r="I292" s="256"/>
      <c r="J292" s="256"/>
      <c r="K292" s="256"/>
      <c r="L292" s="311"/>
      <c r="M292" s="256"/>
      <c r="N292" s="256"/>
      <c r="O292" s="256"/>
      <c r="P292" s="256"/>
      <c r="Q292" s="256"/>
      <c r="R292" s="256"/>
      <c r="S292" s="256"/>
      <c r="T292" s="256"/>
      <c r="W292" s="28"/>
      <c r="Y292" s="28"/>
      <c r="Z292" s="28"/>
    </row>
    <row r="293" spans="3:26" x14ac:dyDescent="0.25">
      <c r="C293" s="27"/>
      <c r="D293" s="256"/>
      <c r="E293" s="256"/>
      <c r="F293" s="256"/>
      <c r="G293" s="256"/>
      <c r="H293" s="256"/>
      <c r="I293" s="256"/>
      <c r="J293" s="256"/>
      <c r="K293" s="256"/>
      <c r="L293" s="311"/>
      <c r="M293" s="256"/>
      <c r="N293" s="256"/>
      <c r="O293" s="256"/>
      <c r="P293" s="256"/>
      <c r="Q293" s="256"/>
      <c r="R293" s="256"/>
      <c r="S293" s="256"/>
      <c r="T293" s="256"/>
      <c r="W293" s="28"/>
      <c r="Y293" s="28"/>
      <c r="Z293" s="28"/>
    </row>
    <row r="294" spans="3:26" x14ac:dyDescent="0.25">
      <c r="C294" s="27"/>
      <c r="D294" s="256"/>
      <c r="E294" s="256"/>
      <c r="F294" s="256"/>
      <c r="G294" s="256"/>
      <c r="H294" s="256"/>
      <c r="I294" s="256"/>
      <c r="J294" s="256"/>
      <c r="K294" s="256"/>
      <c r="L294" s="311"/>
      <c r="M294" s="256"/>
      <c r="N294" s="256"/>
      <c r="O294" s="256"/>
      <c r="P294" s="256"/>
      <c r="Q294" s="256"/>
      <c r="R294" s="256"/>
      <c r="S294" s="256"/>
      <c r="T294" s="256"/>
      <c r="W294" s="28"/>
      <c r="Y294" s="28"/>
      <c r="Z294" s="28"/>
    </row>
    <row r="295" spans="3:26" x14ac:dyDescent="0.25">
      <c r="C295" s="27"/>
      <c r="D295" s="256"/>
      <c r="E295" s="256"/>
      <c r="F295" s="256"/>
      <c r="G295" s="256"/>
      <c r="H295" s="256"/>
      <c r="I295" s="256"/>
      <c r="J295" s="256"/>
      <c r="K295" s="256"/>
      <c r="L295" s="311"/>
      <c r="M295" s="256"/>
      <c r="N295" s="256"/>
      <c r="O295" s="256"/>
      <c r="P295" s="256"/>
      <c r="Q295" s="256"/>
      <c r="R295" s="256"/>
      <c r="S295" s="256"/>
      <c r="T295" s="256"/>
      <c r="W295" s="28"/>
      <c r="Y295" s="28"/>
      <c r="Z295" s="28"/>
    </row>
    <row r="296" spans="3:26" x14ac:dyDescent="0.25">
      <c r="C296" s="27"/>
      <c r="D296" s="256"/>
      <c r="E296" s="256"/>
      <c r="F296" s="256"/>
      <c r="G296" s="256"/>
      <c r="H296" s="256"/>
      <c r="I296" s="256"/>
      <c r="J296" s="256"/>
      <c r="K296" s="256"/>
      <c r="L296" s="311"/>
      <c r="M296" s="256"/>
      <c r="N296" s="256"/>
      <c r="O296" s="256"/>
      <c r="P296" s="256"/>
      <c r="Q296" s="256"/>
      <c r="R296" s="256"/>
      <c r="S296" s="256"/>
      <c r="T296" s="256"/>
      <c r="W296" s="28"/>
      <c r="Y296" s="28"/>
      <c r="Z296" s="28"/>
    </row>
    <row r="297" spans="3:26" x14ac:dyDescent="0.25">
      <c r="C297" s="27"/>
      <c r="D297" s="256"/>
      <c r="E297" s="256"/>
      <c r="F297" s="256"/>
      <c r="G297" s="256"/>
      <c r="H297" s="256"/>
      <c r="I297" s="256"/>
      <c r="J297" s="256"/>
      <c r="K297" s="256"/>
      <c r="L297" s="311"/>
      <c r="M297" s="256"/>
      <c r="N297" s="256"/>
      <c r="O297" s="256"/>
      <c r="P297" s="256"/>
      <c r="Q297" s="256"/>
      <c r="R297" s="256"/>
      <c r="S297" s="256"/>
      <c r="T297" s="256"/>
      <c r="W297" s="28"/>
      <c r="Y297" s="28"/>
      <c r="Z297" s="28"/>
    </row>
    <row r="298" spans="3:26" x14ac:dyDescent="0.25">
      <c r="C298" s="27"/>
      <c r="D298" s="256"/>
      <c r="E298" s="256"/>
      <c r="F298" s="256"/>
      <c r="G298" s="256"/>
      <c r="H298" s="256"/>
      <c r="I298" s="256"/>
      <c r="J298" s="256"/>
      <c r="K298" s="256"/>
      <c r="L298" s="311"/>
      <c r="M298" s="256"/>
      <c r="N298" s="256"/>
      <c r="O298" s="256"/>
      <c r="P298" s="256"/>
      <c r="Q298" s="256"/>
      <c r="R298" s="256"/>
      <c r="S298" s="256"/>
      <c r="T298" s="256"/>
      <c r="W298" s="28"/>
      <c r="Y298" s="28"/>
      <c r="Z298" s="28"/>
    </row>
    <row r="299" spans="3:26" x14ac:dyDescent="0.25">
      <c r="C299" s="27"/>
      <c r="D299" s="256"/>
      <c r="E299" s="256"/>
      <c r="F299" s="256"/>
      <c r="G299" s="256"/>
      <c r="H299" s="256"/>
      <c r="I299" s="256"/>
      <c r="J299" s="256"/>
      <c r="K299" s="256"/>
      <c r="L299" s="311"/>
      <c r="M299" s="256"/>
      <c r="N299" s="256"/>
      <c r="O299" s="256"/>
      <c r="P299" s="256"/>
      <c r="Q299" s="256"/>
      <c r="R299" s="256"/>
      <c r="S299" s="256"/>
      <c r="T299" s="256"/>
      <c r="W299" s="28"/>
      <c r="Y299" s="28"/>
      <c r="Z299" s="28"/>
    </row>
    <row r="300" spans="3:26" x14ac:dyDescent="0.25">
      <c r="C300" s="27"/>
      <c r="D300" s="256"/>
      <c r="E300" s="256"/>
      <c r="F300" s="256"/>
      <c r="G300" s="256"/>
      <c r="H300" s="256"/>
      <c r="I300" s="256"/>
      <c r="J300" s="256"/>
      <c r="K300" s="256"/>
      <c r="L300" s="311"/>
      <c r="M300" s="256"/>
      <c r="N300" s="256"/>
      <c r="O300" s="256"/>
      <c r="P300" s="256"/>
      <c r="Q300" s="256"/>
      <c r="R300" s="256"/>
      <c r="S300" s="256"/>
      <c r="T300" s="256"/>
      <c r="W300" s="28"/>
      <c r="Y300" s="28"/>
      <c r="Z300" s="28"/>
    </row>
    <row r="301" spans="3:26" x14ac:dyDescent="0.25">
      <c r="C301" s="27"/>
      <c r="D301" s="256"/>
      <c r="E301" s="256"/>
      <c r="F301" s="256"/>
      <c r="G301" s="256"/>
      <c r="H301" s="256"/>
      <c r="I301" s="256"/>
      <c r="J301" s="256"/>
      <c r="K301" s="256"/>
      <c r="L301" s="311"/>
      <c r="M301" s="256"/>
      <c r="N301" s="256"/>
      <c r="O301" s="256"/>
      <c r="P301" s="256"/>
      <c r="Q301" s="256"/>
      <c r="R301" s="256"/>
      <c r="S301" s="256"/>
      <c r="T301" s="256"/>
      <c r="W301" s="28"/>
      <c r="Y301" s="28"/>
      <c r="Z301" s="28"/>
    </row>
    <row r="302" spans="3:26" x14ac:dyDescent="0.25">
      <c r="C302" s="27"/>
      <c r="D302" s="256"/>
      <c r="E302" s="256"/>
      <c r="F302" s="256"/>
      <c r="G302" s="256"/>
      <c r="H302" s="256"/>
      <c r="I302" s="256"/>
      <c r="J302" s="256"/>
      <c r="K302" s="256"/>
      <c r="L302" s="311"/>
      <c r="M302" s="256"/>
      <c r="N302" s="256"/>
      <c r="O302" s="256"/>
      <c r="P302" s="256"/>
      <c r="Q302" s="256"/>
      <c r="R302" s="256"/>
      <c r="S302" s="256"/>
      <c r="T302" s="256"/>
      <c r="W302" s="28"/>
      <c r="Y302" s="28"/>
      <c r="Z302" s="28"/>
    </row>
    <row r="303" spans="3:26" x14ac:dyDescent="0.25">
      <c r="C303" s="27"/>
      <c r="D303" s="256"/>
      <c r="E303" s="256"/>
      <c r="F303" s="256"/>
      <c r="G303" s="256"/>
      <c r="H303" s="256"/>
      <c r="I303" s="256"/>
      <c r="J303" s="256"/>
      <c r="K303" s="256"/>
      <c r="L303" s="311"/>
      <c r="M303" s="256"/>
      <c r="N303" s="256"/>
      <c r="O303" s="256"/>
      <c r="P303" s="256"/>
      <c r="Q303" s="256"/>
      <c r="R303" s="256"/>
      <c r="S303" s="256"/>
      <c r="T303" s="256"/>
      <c r="W303" s="28"/>
      <c r="Y303" s="28"/>
      <c r="Z303" s="28"/>
    </row>
    <row r="304" spans="3:26" x14ac:dyDescent="0.25">
      <c r="C304" s="27"/>
      <c r="D304" s="256"/>
      <c r="E304" s="256"/>
      <c r="F304" s="256"/>
      <c r="G304" s="256"/>
      <c r="H304" s="256"/>
      <c r="I304" s="256"/>
      <c r="J304" s="256"/>
      <c r="K304" s="256"/>
      <c r="L304" s="311"/>
      <c r="M304" s="256"/>
      <c r="N304" s="256"/>
      <c r="O304" s="256"/>
      <c r="P304" s="256"/>
      <c r="Q304" s="256"/>
      <c r="R304" s="256"/>
      <c r="S304" s="256"/>
      <c r="T304" s="256"/>
      <c r="W304" s="28"/>
      <c r="Y304" s="28"/>
      <c r="Z304" s="28"/>
    </row>
    <row r="305" spans="3:26" x14ac:dyDescent="0.25">
      <c r="C305" s="27"/>
      <c r="D305" s="256"/>
      <c r="E305" s="256"/>
      <c r="F305" s="256"/>
      <c r="G305" s="256"/>
      <c r="H305" s="256"/>
      <c r="I305" s="256"/>
      <c r="J305" s="256"/>
      <c r="K305" s="256"/>
      <c r="L305" s="311"/>
      <c r="M305" s="256"/>
      <c r="N305" s="256"/>
      <c r="O305" s="256"/>
      <c r="P305" s="256"/>
      <c r="Q305" s="256"/>
      <c r="R305" s="256"/>
      <c r="S305" s="256"/>
      <c r="T305" s="256"/>
      <c r="W305" s="28"/>
      <c r="Y305" s="28"/>
      <c r="Z305" s="28"/>
    </row>
    <row r="306" spans="3:26" x14ac:dyDescent="0.25">
      <c r="C306" s="27"/>
      <c r="D306" s="256"/>
      <c r="E306" s="256"/>
      <c r="F306" s="256"/>
      <c r="G306" s="256"/>
      <c r="H306" s="256"/>
      <c r="I306" s="256"/>
      <c r="J306" s="256"/>
      <c r="K306" s="256"/>
      <c r="L306" s="311"/>
      <c r="M306" s="256"/>
      <c r="N306" s="256"/>
      <c r="O306" s="256"/>
      <c r="P306" s="256"/>
      <c r="Q306" s="256"/>
      <c r="R306" s="256"/>
      <c r="S306" s="256"/>
      <c r="T306" s="256"/>
      <c r="W306" s="28"/>
      <c r="Y306" s="28"/>
      <c r="Z306" s="28"/>
    </row>
    <row r="307" spans="3:26" x14ac:dyDescent="0.25">
      <c r="C307" s="27"/>
      <c r="D307" s="256"/>
      <c r="E307" s="256"/>
      <c r="F307" s="256"/>
      <c r="G307" s="256"/>
      <c r="H307" s="256"/>
      <c r="I307" s="256"/>
      <c r="J307" s="256"/>
      <c r="K307" s="256"/>
      <c r="L307" s="311"/>
      <c r="M307" s="256"/>
      <c r="N307" s="256"/>
      <c r="O307" s="256"/>
      <c r="P307" s="256"/>
      <c r="Q307" s="256"/>
      <c r="R307" s="256"/>
      <c r="S307" s="256"/>
      <c r="T307" s="256"/>
      <c r="W307" s="28"/>
      <c r="Y307" s="28"/>
      <c r="Z307" s="28"/>
    </row>
    <row r="308" spans="3:26" x14ac:dyDescent="0.25">
      <c r="C308" s="27"/>
      <c r="D308" s="256"/>
      <c r="E308" s="256"/>
      <c r="F308" s="256"/>
      <c r="G308" s="256"/>
      <c r="H308" s="256"/>
      <c r="I308" s="256"/>
      <c r="J308" s="256"/>
      <c r="K308" s="256"/>
      <c r="L308" s="311"/>
      <c r="M308" s="256"/>
      <c r="N308" s="256"/>
      <c r="O308" s="256"/>
      <c r="P308" s="256"/>
      <c r="Q308" s="256"/>
      <c r="R308" s="256"/>
      <c r="S308" s="256"/>
      <c r="T308" s="256"/>
      <c r="W308" s="28"/>
      <c r="Y308" s="28"/>
      <c r="Z308" s="28"/>
    </row>
    <row r="309" spans="3:26" x14ac:dyDescent="0.25">
      <c r="C309" s="27"/>
      <c r="D309" s="256"/>
      <c r="E309" s="256"/>
      <c r="F309" s="256"/>
      <c r="G309" s="256"/>
      <c r="H309" s="256"/>
      <c r="I309" s="256"/>
      <c r="J309" s="256"/>
      <c r="K309" s="256"/>
      <c r="L309" s="311"/>
      <c r="M309" s="256"/>
      <c r="N309" s="256"/>
      <c r="O309" s="256"/>
      <c r="P309" s="256"/>
      <c r="Q309" s="256"/>
      <c r="R309" s="256"/>
      <c r="S309" s="256"/>
      <c r="T309" s="256"/>
      <c r="W309" s="28"/>
      <c r="Y309" s="28"/>
      <c r="Z309" s="28"/>
    </row>
    <row r="310" spans="3:26" x14ac:dyDescent="0.25">
      <c r="C310" s="27"/>
      <c r="D310" s="256"/>
      <c r="E310" s="256"/>
      <c r="F310" s="256"/>
      <c r="G310" s="256"/>
      <c r="H310" s="256"/>
      <c r="I310" s="256"/>
      <c r="J310" s="256"/>
      <c r="K310" s="256"/>
      <c r="L310" s="311"/>
      <c r="M310" s="256"/>
      <c r="N310" s="256"/>
      <c r="O310" s="256"/>
      <c r="P310" s="256"/>
      <c r="Q310" s="256"/>
      <c r="R310" s="256"/>
      <c r="S310" s="256"/>
      <c r="T310" s="256"/>
      <c r="W310" s="28"/>
      <c r="Y310" s="28"/>
      <c r="Z310" s="28"/>
    </row>
    <row r="311" spans="3:26" x14ac:dyDescent="0.25">
      <c r="C311" s="27"/>
      <c r="D311" s="256"/>
      <c r="E311" s="256"/>
      <c r="F311" s="256"/>
      <c r="G311" s="256"/>
      <c r="H311" s="256"/>
      <c r="I311" s="256"/>
      <c r="J311" s="256"/>
      <c r="K311" s="256"/>
      <c r="L311" s="311"/>
      <c r="M311" s="256"/>
      <c r="N311" s="256"/>
      <c r="O311" s="256"/>
      <c r="P311" s="256"/>
      <c r="Q311" s="256"/>
      <c r="R311" s="256"/>
      <c r="S311" s="256"/>
      <c r="T311" s="256"/>
      <c r="W311" s="28"/>
      <c r="Y311" s="28"/>
      <c r="Z311" s="28"/>
    </row>
    <row r="312" spans="3:26" x14ac:dyDescent="0.25">
      <c r="C312" s="27"/>
      <c r="D312" s="256"/>
      <c r="E312" s="256"/>
      <c r="F312" s="256"/>
      <c r="G312" s="256"/>
      <c r="H312" s="256"/>
      <c r="I312" s="256"/>
      <c r="J312" s="256"/>
      <c r="K312" s="256"/>
      <c r="L312" s="311"/>
      <c r="M312" s="256"/>
      <c r="N312" s="256"/>
      <c r="O312" s="256"/>
      <c r="P312" s="256"/>
      <c r="Q312" s="256"/>
      <c r="R312" s="256"/>
      <c r="S312" s="256"/>
      <c r="T312" s="256"/>
      <c r="W312" s="28"/>
      <c r="Y312" s="28"/>
      <c r="Z312" s="28"/>
    </row>
    <row r="313" spans="3:26" x14ac:dyDescent="0.25">
      <c r="C313" s="27"/>
      <c r="D313" s="256"/>
      <c r="E313" s="256"/>
      <c r="F313" s="256"/>
      <c r="G313" s="256"/>
      <c r="H313" s="256"/>
      <c r="I313" s="256"/>
      <c r="J313" s="256"/>
      <c r="K313" s="256"/>
      <c r="L313" s="311"/>
      <c r="M313" s="256"/>
      <c r="N313" s="256"/>
      <c r="O313" s="256"/>
      <c r="P313" s="256"/>
      <c r="Q313" s="256"/>
      <c r="R313" s="256"/>
      <c r="S313" s="256"/>
      <c r="T313" s="256"/>
      <c r="W313" s="28"/>
      <c r="Y313" s="28"/>
      <c r="Z313" s="28"/>
    </row>
    <row r="314" spans="3:26" x14ac:dyDescent="0.25">
      <c r="C314" s="27"/>
      <c r="D314" s="256"/>
      <c r="E314" s="256"/>
      <c r="F314" s="256"/>
      <c r="G314" s="256"/>
      <c r="H314" s="256"/>
      <c r="I314" s="256"/>
      <c r="J314" s="256"/>
      <c r="K314" s="256"/>
      <c r="L314" s="311"/>
      <c r="M314" s="256"/>
      <c r="N314" s="256"/>
      <c r="O314" s="256"/>
      <c r="P314" s="256"/>
      <c r="Q314" s="256"/>
      <c r="R314" s="256"/>
      <c r="S314" s="256"/>
      <c r="T314" s="256"/>
      <c r="W314" s="28"/>
      <c r="Y314" s="28"/>
      <c r="Z314" s="28"/>
    </row>
    <row r="315" spans="3:26" x14ac:dyDescent="0.25">
      <c r="C315" s="27"/>
      <c r="D315" s="256"/>
      <c r="E315" s="256"/>
      <c r="F315" s="256"/>
      <c r="G315" s="256"/>
      <c r="H315" s="256"/>
      <c r="I315" s="256"/>
      <c r="J315" s="256"/>
      <c r="K315" s="256"/>
      <c r="L315" s="311"/>
      <c r="M315" s="256"/>
      <c r="N315" s="256"/>
      <c r="O315" s="256"/>
      <c r="P315" s="256"/>
      <c r="Q315" s="256"/>
      <c r="R315" s="256"/>
      <c r="S315" s="256"/>
      <c r="T315" s="256"/>
      <c r="W315" s="28"/>
      <c r="Y315" s="28"/>
      <c r="Z315" s="28"/>
    </row>
    <row r="316" spans="3:26" x14ac:dyDescent="0.25">
      <c r="C316" s="27"/>
      <c r="D316" s="256"/>
      <c r="E316" s="256"/>
      <c r="F316" s="256"/>
      <c r="G316" s="256"/>
      <c r="H316" s="256"/>
      <c r="I316" s="256"/>
      <c r="J316" s="256"/>
      <c r="K316" s="256"/>
      <c r="L316" s="311"/>
      <c r="M316" s="256"/>
      <c r="N316" s="256"/>
      <c r="O316" s="256"/>
      <c r="P316" s="256"/>
      <c r="Q316" s="256"/>
      <c r="R316" s="256"/>
      <c r="S316" s="256"/>
      <c r="T316" s="256"/>
      <c r="W316" s="28"/>
      <c r="Y316" s="28"/>
      <c r="Z316" s="28"/>
    </row>
    <row r="317" spans="3:26" x14ac:dyDescent="0.25">
      <c r="C317" s="27"/>
      <c r="D317" s="256"/>
      <c r="E317" s="256"/>
      <c r="F317" s="256"/>
      <c r="G317" s="256"/>
      <c r="H317" s="256"/>
      <c r="I317" s="256"/>
      <c r="J317" s="256"/>
      <c r="K317" s="256"/>
      <c r="L317" s="311"/>
      <c r="M317" s="256"/>
      <c r="N317" s="256"/>
      <c r="O317" s="256"/>
      <c r="P317" s="256"/>
      <c r="Q317" s="256"/>
      <c r="R317" s="256"/>
      <c r="S317" s="256"/>
      <c r="T317" s="256"/>
      <c r="W317" s="28"/>
      <c r="Y317" s="28"/>
      <c r="Z317" s="28"/>
    </row>
    <row r="318" spans="3:26" x14ac:dyDescent="0.25">
      <c r="C318" s="27"/>
      <c r="D318" s="256"/>
      <c r="E318" s="256"/>
      <c r="F318" s="256"/>
      <c r="G318" s="256"/>
      <c r="H318" s="256"/>
      <c r="I318" s="256"/>
      <c r="J318" s="256"/>
      <c r="K318" s="256"/>
      <c r="L318" s="311"/>
      <c r="M318" s="256"/>
      <c r="N318" s="256"/>
      <c r="O318" s="256"/>
      <c r="P318" s="256"/>
      <c r="Q318" s="256"/>
      <c r="R318" s="256"/>
      <c r="S318" s="256"/>
      <c r="T318" s="256"/>
      <c r="W318" s="28"/>
      <c r="Y318" s="28"/>
      <c r="Z318" s="28"/>
    </row>
    <row r="319" spans="3:26" x14ac:dyDescent="0.25">
      <c r="C319" s="27"/>
      <c r="D319" s="256"/>
      <c r="E319" s="256"/>
      <c r="F319" s="256"/>
      <c r="G319" s="256"/>
      <c r="H319" s="256"/>
      <c r="I319" s="256"/>
      <c r="J319" s="256"/>
      <c r="K319" s="256"/>
      <c r="L319" s="311"/>
      <c r="M319" s="256"/>
      <c r="N319" s="256"/>
      <c r="O319" s="256"/>
      <c r="P319" s="256"/>
      <c r="Q319" s="256"/>
      <c r="R319" s="256"/>
      <c r="S319" s="256"/>
      <c r="T319" s="256"/>
      <c r="W319" s="28"/>
      <c r="Y319" s="28"/>
      <c r="Z319" s="28"/>
    </row>
    <row r="320" spans="3:26" x14ac:dyDescent="0.25">
      <c r="C320" s="27"/>
      <c r="D320" s="256"/>
      <c r="E320" s="256"/>
      <c r="F320" s="256"/>
      <c r="G320" s="256"/>
      <c r="H320" s="256"/>
      <c r="I320" s="256"/>
      <c r="J320" s="256"/>
      <c r="K320" s="256"/>
      <c r="L320" s="311"/>
      <c r="M320" s="256"/>
      <c r="N320" s="256"/>
      <c r="O320" s="256"/>
      <c r="P320" s="256"/>
      <c r="Q320" s="256"/>
      <c r="R320" s="256"/>
      <c r="S320" s="256"/>
      <c r="T320" s="256"/>
      <c r="W320" s="28"/>
      <c r="Y320" s="28"/>
      <c r="Z320" s="28"/>
    </row>
    <row r="321" spans="3:26" x14ac:dyDescent="0.25">
      <c r="C321" s="27"/>
      <c r="D321" s="256"/>
      <c r="E321" s="256"/>
      <c r="F321" s="256"/>
      <c r="G321" s="256"/>
      <c r="H321" s="256"/>
      <c r="I321" s="256"/>
      <c r="J321" s="256"/>
      <c r="K321" s="256"/>
      <c r="L321" s="311"/>
      <c r="M321" s="256"/>
      <c r="N321" s="256"/>
      <c r="O321" s="256"/>
      <c r="P321" s="256"/>
      <c r="Q321" s="256"/>
      <c r="R321" s="256"/>
      <c r="S321" s="256"/>
      <c r="T321" s="256"/>
      <c r="W321" s="28"/>
      <c r="Y321" s="28"/>
      <c r="Z321" s="28"/>
    </row>
    <row r="322" spans="3:26" x14ac:dyDescent="0.25">
      <c r="C322" s="27"/>
      <c r="D322" s="256"/>
      <c r="E322" s="256"/>
      <c r="F322" s="256"/>
      <c r="G322" s="256"/>
      <c r="H322" s="256"/>
      <c r="I322" s="256"/>
      <c r="J322" s="256"/>
      <c r="K322" s="256"/>
      <c r="L322" s="311"/>
      <c r="M322" s="256"/>
      <c r="N322" s="256"/>
      <c r="O322" s="256"/>
      <c r="P322" s="256"/>
      <c r="Q322" s="256"/>
      <c r="R322" s="256"/>
      <c r="S322" s="256"/>
      <c r="T322" s="256"/>
      <c r="W322" s="28"/>
      <c r="Y322" s="28"/>
      <c r="Z322" s="28"/>
    </row>
    <row r="323" spans="3:26" x14ac:dyDescent="0.25">
      <c r="C323" s="27"/>
      <c r="D323" s="256"/>
      <c r="E323" s="256"/>
      <c r="F323" s="256"/>
      <c r="G323" s="256"/>
      <c r="H323" s="256"/>
      <c r="I323" s="256"/>
      <c r="J323" s="256"/>
      <c r="K323" s="256"/>
      <c r="L323" s="311"/>
      <c r="M323" s="256"/>
      <c r="N323" s="256"/>
      <c r="O323" s="256"/>
      <c r="P323" s="256"/>
      <c r="Q323" s="256"/>
      <c r="R323" s="256"/>
      <c r="S323" s="256"/>
      <c r="T323" s="256"/>
      <c r="W323" s="28"/>
      <c r="Y323" s="28"/>
      <c r="Z323" s="28"/>
    </row>
    <row r="324" spans="3:26" x14ac:dyDescent="0.25">
      <c r="C324" s="27"/>
      <c r="D324" s="256"/>
      <c r="E324" s="256"/>
      <c r="F324" s="256"/>
      <c r="G324" s="256"/>
      <c r="H324" s="256"/>
      <c r="I324" s="256"/>
      <c r="J324" s="256"/>
      <c r="K324" s="256"/>
      <c r="L324" s="311"/>
      <c r="M324" s="256"/>
      <c r="N324" s="256"/>
      <c r="O324" s="256"/>
      <c r="P324" s="256"/>
      <c r="Q324" s="256"/>
      <c r="R324" s="256"/>
      <c r="S324" s="256"/>
      <c r="T324" s="256"/>
      <c r="W324" s="28"/>
      <c r="Y324" s="28"/>
      <c r="Z324" s="28"/>
    </row>
    <row r="325" spans="3:26" x14ac:dyDescent="0.25">
      <c r="C325" s="27"/>
      <c r="D325" s="256"/>
      <c r="E325" s="256"/>
      <c r="F325" s="256"/>
      <c r="G325" s="256"/>
      <c r="H325" s="256"/>
      <c r="I325" s="256"/>
      <c r="J325" s="256"/>
      <c r="K325" s="256"/>
      <c r="L325" s="311"/>
      <c r="M325" s="256"/>
      <c r="N325" s="256"/>
      <c r="O325" s="256"/>
      <c r="P325" s="256"/>
      <c r="Q325" s="256"/>
      <c r="R325" s="256"/>
      <c r="S325" s="256"/>
      <c r="T325" s="256"/>
      <c r="W325" s="28"/>
      <c r="Y325" s="28"/>
      <c r="Z325" s="28"/>
    </row>
    <row r="326" spans="3:26" x14ac:dyDescent="0.25">
      <c r="C326" s="27"/>
      <c r="D326" s="256"/>
      <c r="E326" s="256"/>
      <c r="F326" s="256"/>
      <c r="G326" s="256"/>
      <c r="H326" s="256"/>
      <c r="I326" s="256"/>
      <c r="J326" s="256"/>
      <c r="K326" s="256"/>
      <c r="L326" s="311"/>
      <c r="M326" s="256"/>
      <c r="N326" s="256"/>
      <c r="O326" s="256"/>
      <c r="P326" s="256"/>
      <c r="Q326" s="256"/>
      <c r="R326" s="256"/>
      <c r="S326" s="256"/>
      <c r="T326" s="256"/>
      <c r="W326" s="28"/>
      <c r="Y326" s="28"/>
      <c r="Z326" s="28"/>
    </row>
    <row r="327" spans="3:26" x14ac:dyDescent="0.25">
      <c r="C327" s="27"/>
      <c r="D327" s="256"/>
      <c r="E327" s="256"/>
      <c r="F327" s="256"/>
      <c r="G327" s="256"/>
      <c r="H327" s="256"/>
      <c r="I327" s="256"/>
      <c r="J327" s="256"/>
      <c r="K327" s="256"/>
      <c r="L327" s="311"/>
      <c r="M327" s="256"/>
      <c r="N327" s="256"/>
      <c r="O327" s="256"/>
      <c r="P327" s="256"/>
      <c r="Q327" s="256"/>
      <c r="R327" s="256"/>
      <c r="S327" s="256"/>
      <c r="T327" s="256"/>
      <c r="W327" s="28"/>
      <c r="Y327" s="28"/>
      <c r="Z327" s="28"/>
    </row>
    <row r="328" spans="3:26" x14ac:dyDescent="0.25">
      <c r="C328" s="27"/>
      <c r="D328" s="256"/>
      <c r="E328" s="256"/>
      <c r="F328" s="256"/>
      <c r="G328" s="256"/>
      <c r="H328" s="256"/>
      <c r="I328" s="256"/>
      <c r="J328" s="256"/>
      <c r="K328" s="256"/>
      <c r="L328" s="311"/>
      <c r="M328" s="256"/>
      <c r="N328" s="256"/>
      <c r="O328" s="256"/>
      <c r="P328" s="256"/>
      <c r="Q328" s="256"/>
      <c r="R328" s="256"/>
      <c r="S328" s="256"/>
      <c r="T328" s="256"/>
      <c r="W328" s="28"/>
      <c r="Y328" s="28"/>
      <c r="Z328" s="28"/>
    </row>
    <row r="329" spans="3:26" x14ac:dyDescent="0.25">
      <c r="C329" s="27"/>
      <c r="D329" s="256"/>
      <c r="E329" s="256"/>
      <c r="F329" s="256"/>
      <c r="G329" s="256"/>
      <c r="H329" s="256"/>
      <c r="I329" s="256"/>
      <c r="J329" s="256"/>
      <c r="K329" s="256"/>
      <c r="L329" s="311"/>
      <c r="M329" s="256"/>
      <c r="N329" s="256"/>
      <c r="O329" s="256"/>
      <c r="P329" s="256"/>
      <c r="Q329" s="256"/>
      <c r="R329" s="256"/>
      <c r="S329" s="256"/>
      <c r="T329" s="256"/>
      <c r="W329" s="28"/>
      <c r="Y329" s="28"/>
      <c r="Z329" s="28"/>
    </row>
    <row r="330" spans="3:26" x14ac:dyDescent="0.25">
      <c r="C330" s="27"/>
      <c r="D330" s="311"/>
      <c r="E330" s="311"/>
      <c r="F330" s="311"/>
      <c r="G330" s="311"/>
      <c r="H330" s="311"/>
      <c r="I330" s="311"/>
      <c r="J330" s="311"/>
      <c r="K330" s="311"/>
      <c r="L330" s="311"/>
      <c r="M330" s="311"/>
      <c r="N330" s="311"/>
      <c r="O330" s="311"/>
      <c r="P330" s="311"/>
      <c r="Q330" s="311"/>
    </row>
    <row r="331" spans="3:26" x14ac:dyDescent="0.25">
      <c r="C331" s="27"/>
    </row>
    <row r="332" spans="3:26" x14ac:dyDescent="0.25">
      <c r="C332" s="27"/>
    </row>
    <row r="333" spans="3:26" x14ac:dyDescent="0.25">
      <c r="C333" s="27"/>
    </row>
    <row r="334" spans="3:26" x14ac:dyDescent="0.25">
      <c r="C334" s="27"/>
    </row>
    <row r="335" spans="3:26" x14ac:dyDescent="0.25">
      <c r="C335" s="27"/>
    </row>
    <row r="336" spans="3:26" x14ac:dyDescent="0.25">
      <c r="C336" s="27"/>
    </row>
    <row r="337" spans="3:3" x14ac:dyDescent="0.25">
      <c r="C337" s="27"/>
    </row>
    <row r="338" spans="3:3" x14ac:dyDescent="0.25">
      <c r="C338" s="27"/>
    </row>
    <row r="339" spans="3:3" x14ac:dyDescent="0.25">
      <c r="C339" s="27"/>
    </row>
    <row r="340" spans="3:3" x14ac:dyDescent="0.25">
      <c r="C340" s="27"/>
    </row>
    <row r="341" spans="3:3" x14ac:dyDescent="0.25">
      <c r="C341" s="27"/>
    </row>
    <row r="342" spans="3:3" x14ac:dyDescent="0.25">
      <c r="C342" s="27"/>
    </row>
    <row r="343" spans="3:3" x14ac:dyDescent="0.25">
      <c r="C343" s="27"/>
    </row>
    <row r="344" spans="3:3" x14ac:dyDescent="0.25">
      <c r="C344" s="27"/>
    </row>
    <row r="345" spans="3:3" x14ac:dyDescent="0.25">
      <c r="C345" s="27"/>
    </row>
    <row r="346" spans="3:3" x14ac:dyDescent="0.25">
      <c r="C346" s="27"/>
    </row>
    <row r="347" spans="3:3" x14ac:dyDescent="0.25">
      <c r="C347" s="27"/>
    </row>
    <row r="348" spans="3:3" x14ac:dyDescent="0.25">
      <c r="C348" s="27"/>
    </row>
    <row r="349" spans="3:3" x14ac:dyDescent="0.25">
      <c r="C349" s="27"/>
    </row>
    <row r="350" spans="3:3" x14ac:dyDescent="0.25">
      <c r="C350" s="27"/>
    </row>
    <row r="351" spans="3:3" x14ac:dyDescent="0.25">
      <c r="C351" s="27"/>
    </row>
    <row r="352" spans="3:3" x14ac:dyDescent="0.25">
      <c r="C352" s="2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05"/>
  <sheetViews>
    <sheetView showGridLines="0" zoomScale="60" workbookViewId="0">
      <selection activeCell="A2" sqref="A2"/>
    </sheetView>
  </sheetViews>
  <sheetFormatPr defaultColWidth="15.6640625" defaultRowHeight="13.2" x14ac:dyDescent="0.25"/>
  <cols>
    <col min="1" max="1" width="9.33203125" style="26" bestFit="1" customWidth="1"/>
    <col min="2" max="2" width="2.33203125" style="26" bestFit="1" customWidth="1"/>
    <col min="3" max="3" width="10.88671875" style="26" customWidth="1"/>
    <col min="4" max="15" width="15.6640625" style="26" customWidth="1"/>
  </cols>
  <sheetData>
    <row r="1" spans="1:54" x14ac:dyDescent="0.25">
      <c r="A1" s="194" t="s">
        <v>187</v>
      </c>
      <c r="B1" s="195"/>
      <c r="C1" s="196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  <c r="AB1" s="206"/>
      <c r="AC1" s="206"/>
      <c r="AD1" s="206"/>
      <c r="AE1" s="206"/>
      <c r="AF1" s="206"/>
      <c r="AG1" s="206"/>
      <c r="AH1" s="206"/>
      <c r="AI1" s="206"/>
      <c r="AJ1" s="206"/>
      <c r="AK1" s="207"/>
      <c r="AL1" s="206"/>
      <c r="AM1" s="206"/>
      <c r="AN1" s="206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x14ac:dyDescent="0.25">
      <c r="A2" s="197" t="s">
        <v>149</v>
      </c>
      <c r="B2" s="191"/>
      <c r="C2" s="198"/>
      <c r="D2" s="204">
        <v>1</v>
      </c>
      <c r="E2" s="204">
        <v>0.5</v>
      </c>
      <c r="F2" s="204">
        <v>1</v>
      </c>
      <c r="G2" s="204">
        <v>0.5</v>
      </c>
      <c r="H2" s="204">
        <v>1</v>
      </c>
      <c r="I2" s="204">
        <v>0.5</v>
      </c>
      <c r="J2" s="204">
        <v>1</v>
      </c>
      <c r="K2" s="204">
        <v>0.5</v>
      </c>
      <c r="L2" s="204">
        <v>0.6</v>
      </c>
      <c r="M2" s="204">
        <v>0.4</v>
      </c>
      <c r="N2" s="204">
        <v>0.25</v>
      </c>
      <c r="O2" s="204">
        <v>0.25</v>
      </c>
      <c r="P2" s="204"/>
      <c r="Q2" s="204">
        <v>1</v>
      </c>
      <c r="R2" s="204"/>
      <c r="S2" s="204">
        <v>1</v>
      </c>
      <c r="T2" s="204">
        <v>1</v>
      </c>
      <c r="U2" s="204">
        <v>1</v>
      </c>
      <c r="V2" s="204">
        <v>1</v>
      </c>
      <c r="W2" s="204">
        <v>1</v>
      </c>
      <c r="X2" s="204"/>
      <c r="Y2" s="204">
        <v>1</v>
      </c>
      <c r="Z2" s="204"/>
      <c r="AA2" s="204">
        <v>1</v>
      </c>
      <c r="AB2" s="204"/>
      <c r="AC2" s="204">
        <v>1</v>
      </c>
      <c r="AD2" s="204">
        <v>1</v>
      </c>
      <c r="AE2" s="204">
        <v>0.75</v>
      </c>
      <c r="AF2" s="204">
        <v>1</v>
      </c>
      <c r="AG2" s="204"/>
      <c r="AH2" s="204">
        <v>0.2</v>
      </c>
      <c r="AI2" s="204">
        <v>0.2</v>
      </c>
      <c r="AJ2" s="204"/>
      <c r="AK2" s="204"/>
      <c r="AL2" s="204">
        <v>0.2</v>
      </c>
      <c r="AM2" s="204"/>
      <c r="AN2" s="204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</row>
    <row r="3" spans="1:54" x14ac:dyDescent="0.25">
      <c r="A3" s="199"/>
      <c r="B3" s="200"/>
      <c r="C3" s="200"/>
      <c r="D3" s="299" t="s">
        <v>186</v>
      </c>
      <c r="E3" s="300"/>
      <c r="F3" s="52"/>
      <c r="G3" s="52"/>
      <c r="H3" s="52"/>
      <c r="I3" s="301"/>
      <c r="J3" s="52"/>
      <c r="K3" s="52"/>
      <c r="L3" s="52"/>
      <c r="M3" s="52"/>
      <c r="N3" s="52"/>
      <c r="O3" s="53"/>
      <c r="P3" s="302"/>
      <c r="Q3" s="304" t="s">
        <v>144</v>
      </c>
      <c r="R3" s="305"/>
      <c r="S3" s="305"/>
      <c r="T3" s="305"/>
      <c r="U3" s="305"/>
      <c r="V3" s="305"/>
      <c r="W3" s="304" t="s">
        <v>131</v>
      </c>
      <c r="X3" s="307"/>
      <c r="Y3" s="181"/>
      <c r="Z3" s="216"/>
      <c r="AA3" s="303" t="s">
        <v>132</v>
      </c>
      <c r="AB3" s="243"/>
      <c r="AC3" s="244" t="s">
        <v>150</v>
      </c>
      <c r="AD3" s="241" t="s">
        <v>133</v>
      </c>
      <c r="AE3" s="242"/>
      <c r="AF3" s="241" t="s">
        <v>134</v>
      </c>
      <c r="AG3" s="242"/>
      <c r="AH3" s="244" t="s">
        <v>135</v>
      </c>
      <c r="AI3" s="244"/>
      <c r="AJ3" s="245"/>
      <c r="AK3" s="308" t="s">
        <v>137</v>
      </c>
      <c r="AL3" s="246"/>
      <c r="AM3" s="309" t="s">
        <v>138</v>
      </c>
      <c r="AN3" s="148"/>
    </row>
    <row r="4" spans="1:54" x14ac:dyDescent="0.25">
      <c r="A4" s="202"/>
      <c r="B4" s="203"/>
      <c r="C4" s="196"/>
      <c r="D4" s="296" t="s">
        <v>154</v>
      </c>
      <c r="E4" s="297"/>
      <c r="F4" s="298" t="s">
        <v>128</v>
      </c>
      <c r="G4" s="297"/>
      <c r="H4" s="298" t="s">
        <v>98</v>
      </c>
      <c r="I4" s="297"/>
      <c r="J4" s="298" t="s">
        <v>129</v>
      </c>
      <c r="K4" s="297"/>
      <c r="L4" s="298" t="s">
        <v>103</v>
      </c>
      <c r="M4" s="297"/>
      <c r="N4" s="298" t="s">
        <v>130</v>
      </c>
      <c r="O4" s="297" t="s">
        <v>127</v>
      </c>
      <c r="P4" s="56" t="s">
        <v>117</v>
      </c>
      <c r="Q4" s="298" t="s">
        <v>141</v>
      </c>
      <c r="R4" s="297"/>
      <c r="S4" s="298" t="s">
        <v>143</v>
      </c>
      <c r="T4" s="297"/>
      <c r="U4" s="298" t="s">
        <v>145</v>
      </c>
      <c r="V4" s="297"/>
      <c r="W4" s="298" t="s">
        <v>146</v>
      </c>
      <c r="X4" s="297"/>
      <c r="Y4" s="298" t="s">
        <v>147</v>
      </c>
      <c r="Z4" s="306"/>
      <c r="AA4" s="45" t="s">
        <v>148</v>
      </c>
      <c r="AB4" s="47"/>
      <c r="AC4" s="56" t="s">
        <v>151</v>
      </c>
      <c r="AD4" s="45" t="s">
        <v>133</v>
      </c>
      <c r="AE4" s="47"/>
      <c r="AF4" s="45" t="s">
        <v>134</v>
      </c>
      <c r="AG4" s="47"/>
      <c r="AH4" s="56" t="s">
        <v>135</v>
      </c>
      <c r="AI4" s="56" t="s">
        <v>152</v>
      </c>
      <c r="AJ4" s="56" t="s">
        <v>153</v>
      </c>
      <c r="AK4" s="45" t="s">
        <v>136</v>
      </c>
      <c r="AL4" s="47" t="s">
        <v>127</v>
      </c>
      <c r="AM4" s="56"/>
      <c r="AN4" s="229" t="s">
        <v>37</v>
      </c>
    </row>
    <row r="5" spans="1:54" ht="13.8" thickBot="1" x14ac:dyDescent="0.3">
      <c r="A5" s="199"/>
      <c r="B5" s="200"/>
      <c r="C5" s="201"/>
      <c r="D5" s="275" t="s">
        <v>139</v>
      </c>
      <c r="E5" s="209" t="s">
        <v>140</v>
      </c>
      <c r="F5" s="185" t="s">
        <v>139</v>
      </c>
      <c r="G5" s="209" t="s">
        <v>140</v>
      </c>
      <c r="H5" s="185" t="s">
        <v>139</v>
      </c>
      <c r="I5" s="209" t="s">
        <v>140</v>
      </c>
      <c r="J5" s="185" t="s">
        <v>139</v>
      </c>
      <c r="K5" s="209" t="s">
        <v>140</v>
      </c>
      <c r="L5" s="185" t="s">
        <v>139</v>
      </c>
      <c r="M5" s="209" t="s">
        <v>140</v>
      </c>
      <c r="N5" s="185" t="s">
        <v>139</v>
      </c>
      <c r="O5" s="50"/>
      <c r="P5" s="57"/>
      <c r="Q5" s="185" t="s">
        <v>139</v>
      </c>
      <c r="R5" s="209" t="s">
        <v>142</v>
      </c>
      <c r="S5" s="185" t="s">
        <v>139</v>
      </c>
      <c r="T5" s="209" t="s">
        <v>142</v>
      </c>
      <c r="U5" s="185" t="s">
        <v>139</v>
      </c>
      <c r="V5" s="209" t="s">
        <v>142</v>
      </c>
      <c r="W5" s="185" t="s">
        <v>139</v>
      </c>
      <c r="X5" s="209" t="s">
        <v>142</v>
      </c>
      <c r="Y5" s="185" t="s">
        <v>139</v>
      </c>
      <c r="Z5" s="209" t="s">
        <v>142</v>
      </c>
      <c r="AA5" s="185" t="s">
        <v>139</v>
      </c>
      <c r="AB5" s="209" t="s">
        <v>142</v>
      </c>
      <c r="AC5" s="217" t="s">
        <v>139</v>
      </c>
      <c r="AD5" s="185" t="s">
        <v>139</v>
      </c>
      <c r="AE5" s="209" t="s">
        <v>142</v>
      </c>
      <c r="AF5" s="185" t="s">
        <v>139</v>
      </c>
      <c r="AG5" s="209" t="s">
        <v>142</v>
      </c>
      <c r="AH5" s="217"/>
      <c r="AI5" s="57"/>
      <c r="AJ5" s="57"/>
      <c r="AK5" s="48"/>
      <c r="AL5" s="50"/>
      <c r="AM5" s="57"/>
      <c r="AN5" s="230" t="s">
        <v>149</v>
      </c>
    </row>
    <row r="6" spans="1:54" x14ac:dyDescent="0.25">
      <c r="A6">
        <f>YEAR(C6)</f>
        <v>2002</v>
      </c>
      <c r="B6" s="293"/>
      <c r="C6" s="22">
        <v>37258</v>
      </c>
      <c r="D6" s="222">
        <v>4.4000000000000004</v>
      </c>
      <c r="E6" s="237">
        <v>3.6</v>
      </c>
      <c r="F6" s="222"/>
      <c r="G6" s="237"/>
      <c r="H6" s="222">
        <v>3.7</v>
      </c>
      <c r="I6" s="237"/>
      <c r="J6" s="222">
        <v>10.3</v>
      </c>
      <c r="K6" s="237"/>
      <c r="L6" s="222"/>
      <c r="M6" s="237"/>
      <c r="N6" s="222"/>
      <c r="O6" s="237"/>
      <c r="P6" s="234">
        <f>SUM(D6:O6)</f>
        <v>22</v>
      </c>
      <c r="Q6" s="210">
        <v>8.6999999999999993</v>
      </c>
      <c r="R6" s="212"/>
      <c r="S6" s="210">
        <v>3.9</v>
      </c>
      <c r="T6" s="212"/>
      <c r="U6" s="210">
        <v>1.4</v>
      </c>
      <c r="V6" s="212"/>
      <c r="W6" s="210">
        <v>13</v>
      </c>
      <c r="X6" s="212"/>
      <c r="Y6" s="210">
        <v>8</v>
      </c>
      <c r="Z6" s="212"/>
      <c r="AA6" s="210">
        <v>4</v>
      </c>
      <c r="AB6" s="212"/>
      <c r="AC6" s="218">
        <v>5.8</v>
      </c>
      <c r="AD6" s="210">
        <v>5.8</v>
      </c>
      <c r="AE6" s="212"/>
      <c r="AF6" s="210">
        <v>2</v>
      </c>
      <c r="AG6" s="212"/>
      <c r="AH6" s="218"/>
      <c r="AI6" s="218"/>
      <c r="AJ6" s="231">
        <f>SUM(Q6:AI6)</f>
        <v>52.599999999999994</v>
      </c>
      <c r="AK6" s="220">
        <v>1</v>
      </c>
      <c r="AL6" s="221"/>
      <c r="AM6" s="239"/>
      <c r="AN6" s="240">
        <f>AM6+AL6+AK6+AJ6+P6</f>
        <v>75.599999999999994</v>
      </c>
    </row>
    <row r="7" spans="1:54" x14ac:dyDescent="0.25">
      <c r="A7">
        <f>YEAR(C7)</f>
        <v>2002</v>
      </c>
      <c r="B7" s="294"/>
      <c r="C7" s="23">
        <v>37289</v>
      </c>
      <c r="D7" s="222">
        <v>4.4000000000000004</v>
      </c>
      <c r="E7" s="237">
        <v>3.6</v>
      </c>
      <c r="F7" s="222"/>
      <c r="G7" s="237"/>
      <c r="H7" s="222">
        <v>3.7</v>
      </c>
      <c r="I7" s="237"/>
      <c r="J7" s="222">
        <f>+J6</f>
        <v>10.3</v>
      </c>
      <c r="K7" s="237"/>
      <c r="L7" s="222"/>
      <c r="M7" s="237"/>
      <c r="N7" s="222"/>
      <c r="O7" s="237"/>
      <c r="P7" s="235">
        <f t="shared" ref="P7:P70" si="0">SUM(D7:O7)</f>
        <v>22</v>
      </c>
      <c r="Q7" s="210">
        <v>8.6999999999999993</v>
      </c>
      <c r="R7" s="212"/>
      <c r="S7" s="210">
        <v>3.9</v>
      </c>
      <c r="T7" s="212"/>
      <c r="U7" s="210">
        <v>1.4</v>
      </c>
      <c r="V7" s="212"/>
      <c r="W7" s="210">
        <v>13</v>
      </c>
      <c r="X7" s="212"/>
      <c r="Y7" s="210">
        <v>8</v>
      </c>
      <c r="Z7" s="212"/>
      <c r="AA7" s="210">
        <v>4</v>
      </c>
      <c r="AB7" s="212"/>
      <c r="AC7" s="218">
        <v>5.8</v>
      </c>
      <c r="AD7" s="210">
        <v>5.8</v>
      </c>
      <c r="AE7" s="212"/>
      <c r="AF7" s="210">
        <v>2</v>
      </c>
      <c r="AG7" s="212"/>
      <c r="AH7" s="218"/>
      <c r="AI7" s="218"/>
      <c r="AJ7" s="232">
        <f t="shared" ref="AJ7:AJ70" si="1">SUM(Q7:AI7)</f>
        <v>52.599999999999994</v>
      </c>
      <c r="AK7" s="210">
        <v>1</v>
      </c>
      <c r="AL7" s="212"/>
      <c r="AM7" s="218"/>
      <c r="AN7" s="232">
        <f t="shared" ref="AN7:AN69" si="2">AM7+AL7+AK7+AJ7+P7</f>
        <v>75.599999999999994</v>
      </c>
    </row>
    <row r="8" spans="1:54" x14ac:dyDescent="0.25">
      <c r="A8">
        <f t="shared" ref="A8:A71" si="3">YEAR(C8)</f>
        <v>2002</v>
      </c>
      <c r="B8" s="294"/>
      <c r="C8" s="23">
        <v>37317</v>
      </c>
      <c r="D8" s="222">
        <v>4.4000000000000004</v>
      </c>
      <c r="E8" s="237">
        <v>3.6</v>
      </c>
      <c r="F8" s="222"/>
      <c r="G8" s="237"/>
      <c r="H8" s="222">
        <v>3.7</v>
      </c>
      <c r="I8" s="237"/>
      <c r="J8" s="222">
        <f t="shared" ref="J8:J71" si="4">+J7</f>
        <v>10.3</v>
      </c>
      <c r="K8" s="237"/>
      <c r="L8" s="222"/>
      <c r="M8" s="237"/>
      <c r="N8" s="222"/>
      <c r="O8" s="237"/>
      <c r="P8" s="235">
        <f t="shared" si="0"/>
        <v>22</v>
      </c>
      <c r="Q8" s="210">
        <v>8.6999999999999993</v>
      </c>
      <c r="R8" s="212"/>
      <c r="S8" s="210">
        <v>3.9</v>
      </c>
      <c r="T8" s="212"/>
      <c r="U8" s="210">
        <v>1.4</v>
      </c>
      <c r="V8" s="212"/>
      <c r="W8" s="210">
        <v>13</v>
      </c>
      <c r="X8" s="212"/>
      <c r="Y8" s="210">
        <v>8</v>
      </c>
      <c r="Z8" s="212"/>
      <c r="AA8" s="210">
        <v>4</v>
      </c>
      <c r="AB8" s="212"/>
      <c r="AC8" s="218">
        <v>5.8</v>
      </c>
      <c r="AD8" s="210">
        <v>5.8</v>
      </c>
      <c r="AE8" s="212"/>
      <c r="AF8" s="210">
        <v>2</v>
      </c>
      <c r="AG8" s="212"/>
      <c r="AH8" s="218"/>
      <c r="AI8" s="218"/>
      <c r="AJ8" s="232">
        <f t="shared" si="1"/>
        <v>52.599999999999994</v>
      </c>
      <c r="AK8" s="210">
        <v>1</v>
      </c>
      <c r="AL8" s="212"/>
      <c r="AM8" s="218"/>
      <c r="AN8" s="232">
        <f t="shared" si="2"/>
        <v>75.599999999999994</v>
      </c>
    </row>
    <row r="9" spans="1:54" x14ac:dyDescent="0.25">
      <c r="A9">
        <f t="shared" si="3"/>
        <v>2002</v>
      </c>
      <c r="B9" s="294"/>
      <c r="C9" s="23">
        <v>37348</v>
      </c>
      <c r="D9" s="222">
        <v>4.4000000000000004</v>
      </c>
      <c r="E9" s="237">
        <v>3.6</v>
      </c>
      <c r="F9" s="222"/>
      <c r="G9" s="237"/>
      <c r="H9" s="222">
        <v>3.7</v>
      </c>
      <c r="I9" s="237"/>
      <c r="J9" s="222">
        <f t="shared" si="4"/>
        <v>10.3</v>
      </c>
      <c r="K9" s="237"/>
      <c r="L9" s="222"/>
      <c r="M9" s="237"/>
      <c r="N9" s="222"/>
      <c r="O9" s="237"/>
      <c r="P9" s="235">
        <f t="shared" si="0"/>
        <v>22</v>
      </c>
      <c r="Q9" s="210">
        <v>8.6999999999999993</v>
      </c>
      <c r="R9" s="212"/>
      <c r="S9" s="210">
        <v>3.9</v>
      </c>
      <c r="T9" s="212"/>
      <c r="U9" s="210">
        <v>1.4</v>
      </c>
      <c r="V9" s="212"/>
      <c r="W9" s="210">
        <v>13</v>
      </c>
      <c r="X9" s="212"/>
      <c r="Y9" s="210">
        <v>8</v>
      </c>
      <c r="Z9" s="212"/>
      <c r="AA9" s="210">
        <v>4</v>
      </c>
      <c r="AB9" s="212"/>
      <c r="AC9" s="218">
        <v>5.8</v>
      </c>
      <c r="AD9" s="210">
        <v>5.8</v>
      </c>
      <c r="AE9" s="212"/>
      <c r="AF9" s="210">
        <v>2</v>
      </c>
      <c r="AG9" s="212"/>
      <c r="AH9" s="218"/>
      <c r="AI9" s="218"/>
      <c r="AJ9" s="232">
        <f t="shared" si="1"/>
        <v>52.599999999999994</v>
      </c>
      <c r="AK9" s="210">
        <v>1</v>
      </c>
      <c r="AL9" s="212"/>
      <c r="AM9" s="218"/>
      <c r="AN9" s="232">
        <f t="shared" si="2"/>
        <v>75.599999999999994</v>
      </c>
    </row>
    <row r="10" spans="1:54" x14ac:dyDescent="0.25">
      <c r="A10">
        <f t="shared" si="3"/>
        <v>2002</v>
      </c>
      <c r="B10" s="294"/>
      <c r="C10" s="23">
        <v>37378</v>
      </c>
      <c r="D10" s="222">
        <v>4.4000000000000004</v>
      </c>
      <c r="E10" s="237">
        <v>3.6</v>
      </c>
      <c r="F10" s="222"/>
      <c r="G10" s="237"/>
      <c r="H10" s="222">
        <v>3.7</v>
      </c>
      <c r="I10" s="237"/>
      <c r="J10" s="222">
        <f t="shared" si="4"/>
        <v>10.3</v>
      </c>
      <c r="K10" s="237"/>
      <c r="L10" s="222"/>
      <c r="M10" s="237"/>
      <c r="N10" s="222"/>
      <c r="O10" s="237"/>
      <c r="P10" s="235">
        <f t="shared" si="0"/>
        <v>22</v>
      </c>
      <c r="Q10" s="210">
        <v>8.6999999999999993</v>
      </c>
      <c r="R10" s="212"/>
      <c r="S10" s="210">
        <v>3.9</v>
      </c>
      <c r="T10" s="212"/>
      <c r="U10" s="210">
        <v>1.4</v>
      </c>
      <c r="V10" s="212"/>
      <c r="W10" s="210">
        <v>13</v>
      </c>
      <c r="X10" s="212"/>
      <c r="Y10" s="210">
        <v>8</v>
      </c>
      <c r="Z10" s="212"/>
      <c r="AA10" s="210">
        <v>4</v>
      </c>
      <c r="AB10" s="212"/>
      <c r="AC10" s="218">
        <v>5.8</v>
      </c>
      <c r="AD10" s="210">
        <v>5.8</v>
      </c>
      <c r="AE10" s="212"/>
      <c r="AF10" s="210">
        <v>2</v>
      </c>
      <c r="AG10" s="212"/>
      <c r="AH10" s="218"/>
      <c r="AI10" s="218"/>
      <c r="AJ10" s="232">
        <f t="shared" si="1"/>
        <v>52.599999999999994</v>
      </c>
      <c r="AK10" s="210">
        <v>1</v>
      </c>
      <c r="AL10" s="212"/>
      <c r="AM10" s="218"/>
      <c r="AN10" s="232">
        <f t="shared" si="2"/>
        <v>75.599999999999994</v>
      </c>
    </row>
    <row r="11" spans="1:54" x14ac:dyDescent="0.25">
      <c r="A11">
        <f t="shared" si="3"/>
        <v>2002</v>
      </c>
      <c r="B11" s="294"/>
      <c r="C11" s="23">
        <v>37409</v>
      </c>
      <c r="D11" s="222">
        <v>4.4000000000000004</v>
      </c>
      <c r="E11" s="237">
        <v>3.6</v>
      </c>
      <c r="F11" s="222"/>
      <c r="G11" s="237"/>
      <c r="H11" s="222">
        <v>3.7</v>
      </c>
      <c r="I11" s="237"/>
      <c r="J11" s="222">
        <f t="shared" si="4"/>
        <v>10.3</v>
      </c>
      <c r="K11" s="237"/>
      <c r="L11" s="222"/>
      <c r="M11" s="237"/>
      <c r="N11" s="222"/>
      <c r="O11" s="237"/>
      <c r="P11" s="235">
        <f t="shared" si="0"/>
        <v>22</v>
      </c>
      <c r="Q11" s="210">
        <v>8.6999999999999993</v>
      </c>
      <c r="R11" s="212"/>
      <c r="S11" s="210">
        <v>3.9</v>
      </c>
      <c r="T11" s="212"/>
      <c r="U11" s="210">
        <v>1.4</v>
      </c>
      <c r="V11" s="212"/>
      <c r="W11" s="210">
        <v>13</v>
      </c>
      <c r="X11" s="212"/>
      <c r="Y11" s="210">
        <v>8</v>
      </c>
      <c r="Z11" s="212"/>
      <c r="AA11" s="210">
        <v>4</v>
      </c>
      <c r="AB11" s="212"/>
      <c r="AC11" s="218">
        <v>5.8</v>
      </c>
      <c r="AD11" s="210">
        <v>5.8</v>
      </c>
      <c r="AE11" s="212"/>
      <c r="AF11" s="210">
        <v>2</v>
      </c>
      <c r="AG11" s="212"/>
      <c r="AH11" s="218"/>
      <c r="AI11" s="218"/>
      <c r="AJ11" s="232">
        <f t="shared" si="1"/>
        <v>52.599999999999994</v>
      </c>
      <c r="AK11" s="210">
        <v>1</v>
      </c>
      <c r="AL11" s="212"/>
      <c r="AM11" s="218"/>
      <c r="AN11" s="232">
        <f t="shared" si="2"/>
        <v>75.599999999999994</v>
      </c>
    </row>
    <row r="12" spans="1:54" x14ac:dyDescent="0.25">
      <c r="A12">
        <f t="shared" si="3"/>
        <v>2002</v>
      </c>
      <c r="B12" s="294"/>
      <c r="C12" s="23">
        <v>37439</v>
      </c>
      <c r="D12" s="222">
        <v>4.4000000000000004</v>
      </c>
      <c r="E12" s="237">
        <v>3.6</v>
      </c>
      <c r="F12" s="222"/>
      <c r="G12" s="237"/>
      <c r="H12" s="222">
        <v>3.7</v>
      </c>
      <c r="I12" s="237"/>
      <c r="J12" s="222">
        <f t="shared" si="4"/>
        <v>10.3</v>
      </c>
      <c r="K12" s="237"/>
      <c r="L12" s="222"/>
      <c r="M12" s="237"/>
      <c r="N12" s="222"/>
      <c r="O12" s="237"/>
      <c r="P12" s="235">
        <f t="shared" si="0"/>
        <v>22</v>
      </c>
      <c r="Q12" s="210">
        <v>8.6999999999999993</v>
      </c>
      <c r="R12" s="212"/>
      <c r="S12" s="210">
        <v>3.9</v>
      </c>
      <c r="T12" s="212"/>
      <c r="U12" s="210">
        <v>1.4</v>
      </c>
      <c r="V12" s="212"/>
      <c r="W12" s="210">
        <v>13</v>
      </c>
      <c r="X12" s="212"/>
      <c r="Y12" s="210">
        <v>8</v>
      </c>
      <c r="Z12" s="212"/>
      <c r="AA12" s="210">
        <v>4</v>
      </c>
      <c r="AB12" s="212"/>
      <c r="AC12" s="218">
        <v>5.8</v>
      </c>
      <c r="AD12" s="210">
        <v>5.8</v>
      </c>
      <c r="AE12" s="212"/>
      <c r="AF12" s="210">
        <v>2</v>
      </c>
      <c r="AG12" s="212"/>
      <c r="AH12" s="218"/>
      <c r="AI12" s="218"/>
      <c r="AJ12" s="232">
        <f t="shared" si="1"/>
        <v>52.599999999999994</v>
      </c>
      <c r="AK12" s="210">
        <v>1</v>
      </c>
      <c r="AL12" s="212"/>
      <c r="AM12" s="218"/>
      <c r="AN12" s="232">
        <f t="shared" si="2"/>
        <v>75.599999999999994</v>
      </c>
    </row>
    <row r="13" spans="1:54" x14ac:dyDescent="0.25">
      <c r="A13">
        <f t="shared" si="3"/>
        <v>2002</v>
      </c>
      <c r="B13" s="294"/>
      <c r="C13" s="23">
        <v>37470</v>
      </c>
      <c r="D13" s="222">
        <v>4.4000000000000004</v>
      </c>
      <c r="E13" s="237">
        <v>3.6</v>
      </c>
      <c r="F13" s="222"/>
      <c r="G13" s="237"/>
      <c r="H13" s="222">
        <v>3.7</v>
      </c>
      <c r="I13" s="237"/>
      <c r="J13" s="222">
        <f t="shared" si="4"/>
        <v>10.3</v>
      </c>
      <c r="K13" s="237"/>
      <c r="L13" s="222"/>
      <c r="M13" s="237"/>
      <c r="N13" s="222"/>
      <c r="O13" s="237"/>
      <c r="P13" s="235">
        <f t="shared" si="0"/>
        <v>22</v>
      </c>
      <c r="Q13" s="210">
        <v>8.6999999999999993</v>
      </c>
      <c r="R13" s="212"/>
      <c r="S13" s="210">
        <v>3.9</v>
      </c>
      <c r="T13" s="212"/>
      <c r="U13" s="210">
        <v>1.4</v>
      </c>
      <c r="V13" s="212"/>
      <c r="W13" s="210">
        <v>13</v>
      </c>
      <c r="X13" s="212"/>
      <c r="Y13" s="210">
        <v>8</v>
      </c>
      <c r="Z13" s="212"/>
      <c r="AA13" s="210">
        <v>4</v>
      </c>
      <c r="AB13" s="212"/>
      <c r="AC13" s="218">
        <v>5.8</v>
      </c>
      <c r="AD13" s="210">
        <v>5.8</v>
      </c>
      <c r="AE13" s="212"/>
      <c r="AF13" s="210">
        <v>2</v>
      </c>
      <c r="AG13" s="212"/>
      <c r="AH13" s="218"/>
      <c r="AI13" s="218"/>
      <c r="AJ13" s="232">
        <f t="shared" si="1"/>
        <v>52.599999999999994</v>
      </c>
      <c r="AK13" s="210">
        <v>1</v>
      </c>
      <c r="AL13" s="212"/>
      <c r="AM13" s="218"/>
      <c r="AN13" s="232">
        <f t="shared" si="2"/>
        <v>75.599999999999994</v>
      </c>
    </row>
    <row r="14" spans="1:54" x14ac:dyDescent="0.25">
      <c r="A14">
        <f t="shared" si="3"/>
        <v>2002</v>
      </c>
      <c r="B14" s="294"/>
      <c r="C14" s="23">
        <v>37501</v>
      </c>
      <c r="D14" s="222">
        <v>4.4000000000000004</v>
      </c>
      <c r="E14" s="237">
        <v>3.6</v>
      </c>
      <c r="F14" s="222"/>
      <c r="G14" s="237"/>
      <c r="H14" s="222">
        <v>4.5</v>
      </c>
      <c r="I14" s="237"/>
      <c r="J14" s="222">
        <f t="shared" si="4"/>
        <v>10.3</v>
      </c>
      <c r="K14" s="237"/>
      <c r="L14" s="222"/>
      <c r="M14" s="237"/>
      <c r="N14" s="222"/>
      <c r="O14" s="237"/>
      <c r="P14" s="235">
        <f t="shared" si="0"/>
        <v>22.8</v>
      </c>
      <c r="Q14" s="210">
        <v>8.6999999999999993</v>
      </c>
      <c r="R14" s="212"/>
      <c r="S14" s="210">
        <v>3.9</v>
      </c>
      <c r="T14" s="212"/>
      <c r="U14" s="210">
        <v>1.4</v>
      </c>
      <c r="V14" s="212"/>
      <c r="W14" s="210">
        <v>13</v>
      </c>
      <c r="X14" s="212"/>
      <c r="Y14" s="210">
        <v>8</v>
      </c>
      <c r="Z14" s="212"/>
      <c r="AA14" s="210">
        <v>4</v>
      </c>
      <c r="AB14" s="212"/>
      <c r="AC14" s="218">
        <v>5.8</v>
      </c>
      <c r="AD14" s="210">
        <v>5.8</v>
      </c>
      <c r="AE14" s="212"/>
      <c r="AF14" s="210">
        <v>2</v>
      </c>
      <c r="AG14" s="212"/>
      <c r="AH14" s="218"/>
      <c r="AI14" s="218"/>
      <c r="AJ14" s="232">
        <f t="shared" si="1"/>
        <v>52.599999999999994</v>
      </c>
      <c r="AK14" s="210">
        <v>1</v>
      </c>
      <c r="AL14" s="212"/>
      <c r="AM14" s="218"/>
      <c r="AN14" s="232">
        <f t="shared" si="2"/>
        <v>76.399999999999991</v>
      </c>
    </row>
    <row r="15" spans="1:54" x14ac:dyDescent="0.25">
      <c r="A15">
        <f t="shared" si="3"/>
        <v>2002</v>
      </c>
      <c r="B15" s="294"/>
      <c r="C15" s="23">
        <v>37531</v>
      </c>
      <c r="D15" s="222">
        <v>4.4000000000000004</v>
      </c>
      <c r="E15" s="237">
        <v>3.6</v>
      </c>
      <c r="F15" s="222">
        <v>7.7</v>
      </c>
      <c r="G15" s="237"/>
      <c r="H15" s="222">
        <v>4.5</v>
      </c>
      <c r="I15" s="237"/>
      <c r="J15" s="222">
        <f t="shared" si="4"/>
        <v>10.3</v>
      </c>
      <c r="K15" s="237"/>
      <c r="L15" s="222"/>
      <c r="M15" s="237"/>
      <c r="N15" s="222"/>
      <c r="O15" s="237"/>
      <c r="P15" s="235">
        <f t="shared" si="0"/>
        <v>30.5</v>
      </c>
      <c r="Q15" s="210">
        <v>8.6999999999999993</v>
      </c>
      <c r="R15" s="212"/>
      <c r="S15" s="210">
        <v>3.9</v>
      </c>
      <c r="T15" s="212"/>
      <c r="U15" s="210">
        <v>1.4</v>
      </c>
      <c r="V15" s="212"/>
      <c r="W15" s="210">
        <v>13</v>
      </c>
      <c r="X15" s="212"/>
      <c r="Y15" s="210">
        <v>8</v>
      </c>
      <c r="Z15" s="212"/>
      <c r="AA15" s="210">
        <v>4</v>
      </c>
      <c r="AB15" s="212"/>
      <c r="AC15" s="218">
        <v>5.8</v>
      </c>
      <c r="AD15" s="210">
        <v>5.8</v>
      </c>
      <c r="AE15" s="212"/>
      <c r="AF15" s="210">
        <v>2</v>
      </c>
      <c r="AG15" s="212"/>
      <c r="AH15" s="218"/>
      <c r="AI15" s="218"/>
      <c r="AJ15" s="232">
        <f t="shared" si="1"/>
        <v>52.599999999999994</v>
      </c>
      <c r="AK15" s="210">
        <v>1</v>
      </c>
      <c r="AL15" s="212"/>
      <c r="AM15" s="218"/>
      <c r="AN15" s="232">
        <f t="shared" si="2"/>
        <v>84.1</v>
      </c>
    </row>
    <row r="16" spans="1:54" x14ac:dyDescent="0.25">
      <c r="A16">
        <f t="shared" si="3"/>
        <v>2002</v>
      </c>
      <c r="B16" s="294"/>
      <c r="C16" s="23">
        <v>37562</v>
      </c>
      <c r="D16" s="222">
        <v>4.4000000000000004</v>
      </c>
      <c r="E16" s="237">
        <v>3.6</v>
      </c>
      <c r="F16" s="222">
        <v>7.7</v>
      </c>
      <c r="G16" s="237"/>
      <c r="H16" s="222">
        <v>4.5</v>
      </c>
      <c r="I16" s="237"/>
      <c r="J16" s="222">
        <f t="shared" si="4"/>
        <v>10.3</v>
      </c>
      <c r="K16" s="237"/>
      <c r="L16" s="222"/>
      <c r="M16" s="237"/>
      <c r="N16" s="222"/>
      <c r="O16" s="237"/>
      <c r="P16" s="235">
        <f t="shared" si="0"/>
        <v>30.5</v>
      </c>
      <c r="Q16" s="210">
        <v>8.6999999999999993</v>
      </c>
      <c r="R16" s="212"/>
      <c r="S16" s="210">
        <v>3.9</v>
      </c>
      <c r="T16" s="212"/>
      <c r="U16" s="210">
        <v>1.4</v>
      </c>
      <c r="V16" s="212"/>
      <c r="W16" s="210">
        <v>13</v>
      </c>
      <c r="X16" s="212"/>
      <c r="Y16" s="210">
        <v>8</v>
      </c>
      <c r="Z16" s="212"/>
      <c r="AA16" s="210">
        <v>4</v>
      </c>
      <c r="AB16" s="212"/>
      <c r="AC16" s="218">
        <v>5.8</v>
      </c>
      <c r="AD16" s="210">
        <v>5.8</v>
      </c>
      <c r="AE16" s="212"/>
      <c r="AF16" s="210">
        <v>2</v>
      </c>
      <c r="AG16" s="212"/>
      <c r="AH16" s="218"/>
      <c r="AI16" s="218"/>
      <c r="AJ16" s="232">
        <f t="shared" si="1"/>
        <v>52.599999999999994</v>
      </c>
      <c r="AK16" s="210">
        <v>1</v>
      </c>
      <c r="AL16" s="212"/>
      <c r="AM16" s="218"/>
      <c r="AN16" s="232">
        <f t="shared" si="2"/>
        <v>84.1</v>
      </c>
    </row>
    <row r="17" spans="1:40" x14ac:dyDescent="0.25">
      <c r="A17">
        <f t="shared" si="3"/>
        <v>2002</v>
      </c>
      <c r="B17" s="294"/>
      <c r="C17" s="23">
        <v>37592</v>
      </c>
      <c r="D17" s="222">
        <v>4.4000000000000004</v>
      </c>
      <c r="E17" s="237">
        <v>3.6</v>
      </c>
      <c r="F17" s="222">
        <v>7.7</v>
      </c>
      <c r="G17" s="237"/>
      <c r="H17" s="222">
        <v>4.5</v>
      </c>
      <c r="I17" s="237"/>
      <c r="J17" s="222">
        <f t="shared" si="4"/>
        <v>10.3</v>
      </c>
      <c r="K17" s="237"/>
      <c r="L17" s="222"/>
      <c r="M17" s="237"/>
      <c r="N17" s="222"/>
      <c r="O17" s="237"/>
      <c r="P17" s="235">
        <f t="shared" si="0"/>
        <v>30.5</v>
      </c>
      <c r="Q17" s="210">
        <v>8.6999999999999993</v>
      </c>
      <c r="R17" s="212"/>
      <c r="S17" s="210">
        <v>3.9</v>
      </c>
      <c r="T17" s="212"/>
      <c r="U17" s="210">
        <v>1.4</v>
      </c>
      <c r="V17" s="212"/>
      <c r="W17" s="210">
        <v>13</v>
      </c>
      <c r="X17" s="212"/>
      <c r="Y17" s="210">
        <v>8</v>
      </c>
      <c r="Z17" s="212"/>
      <c r="AA17" s="210">
        <v>4</v>
      </c>
      <c r="AB17" s="212"/>
      <c r="AC17" s="218">
        <v>5.8</v>
      </c>
      <c r="AD17" s="210">
        <v>5.8</v>
      </c>
      <c r="AE17" s="212"/>
      <c r="AF17" s="210">
        <v>2</v>
      </c>
      <c r="AG17" s="212"/>
      <c r="AH17" s="218"/>
      <c r="AI17" s="218"/>
      <c r="AJ17" s="232">
        <f t="shared" si="1"/>
        <v>52.599999999999994</v>
      </c>
      <c r="AK17" s="210">
        <v>1</v>
      </c>
      <c r="AL17" s="212"/>
      <c r="AM17" s="218"/>
      <c r="AN17" s="232">
        <f t="shared" si="2"/>
        <v>84.1</v>
      </c>
    </row>
    <row r="18" spans="1:40" x14ac:dyDescent="0.25">
      <c r="A18">
        <f t="shared" si="3"/>
        <v>2003</v>
      </c>
      <c r="B18" s="294"/>
      <c r="C18" s="23">
        <v>37623</v>
      </c>
      <c r="D18" s="222">
        <v>4.4000000000000004</v>
      </c>
      <c r="E18" s="237">
        <v>3.6</v>
      </c>
      <c r="F18" s="222">
        <v>7.7</v>
      </c>
      <c r="G18" s="237"/>
      <c r="H18" s="222">
        <v>4.5</v>
      </c>
      <c r="I18" s="237"/>
      <c r="J18" s="222">
        <f t="shared" si="4"/>
        <v>10.3</v>
      </c>
      <c r="K18" s="237">
        <v>2.6</v>
      </c>
      <c r="L18" s="222"/>
      <c r="M18" s="237"/>
      <c r="N18" s="222"/>
      <c r="O18" s="237"/>
      <c r="P18" s="235">
        <f t="shared" si="0"/>
        <v>33.1</v>
      </c>
      <c r="Q18" s="210">
        <v>8.6999999999999993</v>
      </c>
      <c r="R18" s="212"/>
      <c r="S18" s="210">
        <v>3.9</v>
      </c>
      <c r="T18" s="212">
        <v>4</v>
      </c>
      <c r="U18" s="210">
        <v>1.4</v>
      </c>
      <c r="V18" s="212">
        <v>6.6</v>
      </c>
      <c r="W18" s="210">
        <v>13</v>
      </c>
      <c r="X18" s="212"/>
      <c r="Y18" s="210">
        <v>8</v>
      </c>
      <c r="Z18" s="212"/>
      <c r="AA18" s="210">
        <v>4</v>
      </c>
      <c r="AB18" s="212"/>
      <c r="AC18" s="218">
        <v>5.8</v>
      </c>
      <c r="AD18" s="210">
        <v>5.8</v>
      </c>
      <c r="AE18" s="212"/>
      <c r="AF18" s="210">
        <v>2</v>
      </c>
      <c r="AG18" s="212"/>
      <c r="AH18" s="218"/>
      <c r="AI18" s="218"/>
      <c r="AJ18" s="232">
        <f t="shared" si="1"/>
        <v>63.199999999999996</v>
      </c>
      <c r="AK18" s="210">
        <v>1</v>
      </c>
      <c r="AL18" s="212">
        <v>1</v>
      </c>
      <c r="AM18" s="218"/>
      <c r="AN18" s="232">
        <f t="shared" si="2"/>
        <v>98.299999999999983</v>
      </c>
    </row>
    <row r="19" spans="1:40" x14ac:dyDescent="0.25">
      <c r="A19">
        <f t="shared" si="3"/>
        <v>2003</v>
      </c>
      <c r="B19" s="294"/>
      <c r="C19" s="23">
        <v>37654</v>
      </c>
      <c r="D19" s="222">
        <v>4.4000000000000004</v>
      </c>
      <c r="E19" s="237">
        <v>3.6</v>
      </c>
      <c r="F19" s="222">
        <v>7.7</v>
      </c>
      <c r="G19" s="237"/>
      <c r="H19" s="222">
        <v>4.5</v>
      </c>
      <c r="I19" s="237"/>
      <c r="J19" s="222">
        <f t="shared" si="4"/>
        <v>10.3</v>
      </c>
      <c r="K19" s="237">
        <v>2.6</v>
      </c>
      <c r="L19" s="222"/>
      <c r="M19" s="237"/>
      <c r="N19" s="222"/>
      <c r="O19" s="237"/>
      <c r="P19" s="235">
        <f t="shared" si="0"/>
        <v>33.1</v>
      </c>
      <c r="Q19" s="210">
        <v>8.6999999999999993</v>
      </c>
      <c r="R19" s="212"/>
      <c r="S19" s="210">
        <v>3.9</v>
      </c>
      <c r="T19" s="212">
        <v>4</v>
      </c>
      <c r="U19" s="210">
        <v>1.4</v>
      </c>
      <c r="V19" s="212">
        <v>6.6</v>
      </c>
      <c r="W19" s="210">
        <v>13</v>
      </c>
      <c r="X19" s="212"/>
      <c r="Y19" s="210">
        <v>8</v>
      </c>
      <c r="Z19" s="212"/>
      <c r="AA19" s="210">
        <v>4</v>
      </c>
      <c r="AB19" s="212"/>
      <c r="AC19" s="218">
        <v>5.8</v>
      </c>
      <c r="AD19" s="210">
        <v>5.8</v>
      </c>
      <c r="AE19" s="212"/>
      <c r="AF19" s="210">
        <v>2</v>
      </c>
      <c r="AG19" s="212"/>
      <c r="AH19" s="218"/>
      <c r="AI19" s="218"/>
      <c r="AJ19" s="232">
        <f t="shared" si="1"/>
        <v>63.199999999999996</v>
      </c>
      <c r="AK19" s="210">
        <v>1</v>
      </c>
      <c r="AL19" s="212">
        <v>1</v>
      </c>
      <c r="AM19" s="218"/>
      <c r="AN19" s="232">
        <f t="shared" si="2"/>
        <v>98.299999999999983</v>
      </c>
    </row>
    <row r="20" spans="1:40" x14ac:dyDescent="0.25">
      <c r="A20">
        <f t="shared" si="3"/>
        <v>2003</v>
      </c>
      <c r="B20" s="294"/>
      <c r="C20" s="23">
        <v>37682</v>
      </c>
      <c r="D20" s="222">
        <v>4.4000000000000004</v>
      </c>
      <c r="E20" s="237">
        <v>3.6</v>
      </c>
      <c r="F20" s="222">
        <v>7.7</v>
      </c>
      <c r="G20" s="237"/>
      <c r="H20" s="222">
        <v>4.5</v>
      </c>
      <c r="I20" s="237"/>
      <c r="J20" s="222">
        <f t="shared" si="4"/>
        <v>10.3</v>
      </c>
      <c r="K20" s="237">
        <v>2.6</v>
      </c>
      <c r="L20" s="222"/>
      <c r="M20" s="237"/>
      <c r="N20" s="222"/>
      <c r="O20" s="237"/>
      <c r="P20" s="235">
        <f t="shared" si="0"/>
        <v>33.1</v>
      </c>
      <c r="Q20" s="210">
        <v>8.6999999999999993</v>
      </c>
      <c r="R20" s="212"/>
      <c r="S20" s="210">
        <v>3.9</v>
      </c>
      <c r="T20" s="212">
        <v>4</v>
      </c>
      <c r="U20" s="210">
        <v>1.4</v>
      </c>
      <c r="V20" s="212">
        <v>6.6</v>
      </c>
      <c r="W20" s="210">
        <v>13</v>
      </c>
      <c r="X20" s="212"/>
      <c r="Y20" s="210">
        <v>8</v>
      </c>
      <c r="Z20" s="212"/>
      <c r="AA20" s="210">
        <v>4</v>
      </c>
      <c r="AB20" s="212"/>
      <c r="AC20" s="218">
        <v>5.8</v>
      </c>
      <c r="AD20" s="210">
        <v>5.8</v>
      </c>
      <c r="AE20" s="212"/>
      <c r="AF20" s="210">
        <v>2</v>
      </c>
      <c r="AG20" s="212"/>
      <c r="AH20" s="218"/>
      <c r="AI20" s="218"/>
      <c r="AJ20" s="232">
        <f t="shared" si="1"/>
        <v>63.199999999999996</v>
      </c>
      <c r="AK20" s="210">
        <v>1</v>
      </c>
      <c r="AL20" s="212">
        <v>1</v>
      </c>
      <c r="AM20" s="218"/>
      <c r="AN20" s="232">
        <f t="shared" si="2"/>
        <v>98.299999999999983</v>
      </c>
    </row>
    <row r="21" spans="1:40" x14ac:dyDescent="0.25">
      <c r="A21">
        <f t="shared" si="3"/>
        <v>2003</v>
      </c>
      <c r="B21" s="294"/>
      <c r="C21" s="23">
        <v>37713</v>
      </c>
      <c r="D21" s="222">
        <v>4.4000000000000004</v>
      </c>
      <c r="E21" s="237">
        <v>3.6</v>
      </c>
      <c r="F21" s="222">
        <v>7.7</v>
      </c>
      <c r="G21" s="237"/>
      <c r="H21" s="222">
        <v>4.5</v>
      </c>
      <c r="I21" s="237"/>
      <c r="J21" s="222">
        <f t="shared" si="4"/>
        <v>10.3</v>
      </c>
      <c r="K21" s="237">
        <v>2.6</v>
      </c>
      <c r="L21" s="222"/>
      <c r="M21" s="237"/>
      <c r="N21" s="222"/>
      <c r="O21" s="237"/>
      <c r="P21" s="235">
        <f t="shared" si="0"/>
        <v>33.1</v>
      </c>
      <c r="Q21" s="210">
        <v>8.6999999999999993</v>
      </c>
      <c r="R21" s="212"/>
      <c r="S21" s="210">
        <v>3.9</v>
      </c>
      <c r="T21" s="212">
        <v>4</v>
      </c>
      <c r="U21" s="210">
        <v>1.4</v>
      </c>
      <c r="V21" s="212">
        <v>6.6</v>
      </c>
      <c r="W21" s="210">
        <v>13</v>
      </c>
      <c r="X21" s="212"/>
      <c r="Y21" s="210">
        <v>8</v>
      </c>
      <c r="Z21" s="212"/>
      <c r="AA21" s="210">
        <v>4</v>
      </c>
      <c r="AB21" s="212"/>
      <c r="AC21" s="218">
        <v>5.8</v>
      </c>
      <c r="AD21" s="210">
        <v>5.8</v>
      </c>
      <c r="AE21" s="212"/>
      <c r="AF21" s="210">
        <v>2</v>
      </c>
      <c r="AG21" s="212"/>
      <c r="AH21" s="218"/>
      <c r="AI21" s="218"/>
      <c r="AJ21" s="232">
        <f t="shared" si="1"/>
        <v>63.199999999999996</v>
      </c>
      <c r="AK21" s="210">
        <v>1</v>
      </c>
      <c r="AL21" s="212">
        <v>1</v>
      </c>
      <c r="AM21" s="218"/>
      <c r="AN21" s="232">
        <f t="shared" si="2"/>
        <v>98.299999999999983</v>
      </c>
    </row>
    <row r="22" spans="1:40" x14ac:dyDescent="0.25">
      <c r="A22">
        <f t="shared" si="3"/>
        <v>2003</v>
      </c>
      <c r="B22" s="294"/>
      <c r="C22" s="23">
        <v>37743</v>
      </c>
      <c r="D22" s="222">
        <v>4.4000000000000004</v>
      </c>
      <c r="E22" s="237">
        <v>3.6</v>
      </c>
      <c r="F22" s="222">
        <v>7.7</v>
      </c>
      <c r="G22" s="237"/>
      <c r="H22" s="222">
        <v>4.5</v>
      </c>
      <c r="I22" s="237"/>
      <c r="J22" s="222">
        <f t="shared" si="4"/>
        <v>10.3</v>
      </c>
      <c r="K22" s="237">
        <v>2.6</v>
      </c>
      <c r="L22" s="222"/>
      <c r="M22" s="237"/>
      <c r="N22" s="222"/>
      <c r="O22" s="237"/>
      <c r="P22" s="235">
        <f t="shared" si="0"/>
        <v>33.1</v>
      </c>
      <c r="Q22" s="210">
        <v>8.6999999999999993</v>
      </c>
      <c r="R22" s="212"/>
      <c r="S22" s="210">
        <v>3.9</v>
      </c>
      <c r="T22" s="212">
        <v>4</v>
      </c>
      <c r="U22" s="210">
        <v>1.4</v>
      </c>
      <c r="V22" s="212">
        <v>6.6</v>
      </c>
      <c r="W22" s="210">
        <v>13</v>
      </c>
      <c r="X22" s="212"/>
      <c r="Y22" s="210">
        <v>8</v>
      </c>
      <c r="Z22" s="212"/>
      <c r="AA22" s="210">
        <v>4</v>
      </c>
      <c r="AB22" s="212"/>
      <c r="AC22" s="218">
        <v>5.8</v>
      </c>
      <c r="AD22" s="210">
        <v>5.8</v>
      </c>
      <c r="AE22" s="212"/>
      <c r="AF22" s="210">
        <v>2</v>
      </c>
      <c r="AG22" s="212"/>
      <c r="AH22" s="218"/>
      <c r="AI22" s="218"/>
      <c r="AJ22" s="232">
        <f t="shared" si="1"/>
        <v>63.199999999999996</v>
      </c>
      <c r="AK22" s="210">
        <v>1</v>
      </c>
      <c r="AL22" s="212">
        <v>1</v>
      </c>
      <c r="AM22" s="218"/>
      <c r="AN22" s="232">
        <f t="shared" si="2"/>
        <v>98.299999999999983</v>
      </c>
    </row>
    <row r="23" spans="1:40" x14ac:dyDescent="0.25">
      <c r="A23">
        <f t="shared" si="3"/>
        <v>2003</v>
      </c>
      <c r="B23" s="294"/>
      <c r="C23" s="23">
        <v>37774</v>
      </c>
      <c r="D23" s="222">
        <v>4.4000000000000004</v>
      </c>
      <c r="E23" s="237">
        <v>3.6</v>
      </c>
      <c r="F23" s="222">
        <v>7.7</v>
      </c>
      <c r="G23" s="237"/>
      <c r="H23" s="222">
        <v>4.5</v>
      </c>
      <c r="I23" s="237"/>
      <c r="J23" s="222">
        <f t="shared" si="4"/>
        <v>10.3</v>
      </c>
      <c r="K23" s="237">
        <v>2.6</v>
      </c>
      <c r="L23" s="222"/>
      <c r="M23" s="237"/>
      <c r="N23" s="222"/>
      <c r="O23" s="237"/>
      <c r="P23" s="235">
        <f t="shared" si="0"/>
        <v>33.1</v>
      </c>
      <c r="Q23" s="210">
        <v>8.6999999999999993</v>
      </c>
      <c r="R23" s="212"/>
      <c r="S23" s="210">
        <v>3.9</v>
      </c>
      <c r="T23" s="212">
        <v>4</v>
      </c>
      <c r="U23" s="210">
        <v>1.4</v>
      </c>
      <c r="V23" s="212">
        <v>6.6</v>
      </c>
      <c r="W23" s="210">
        <v>13</v>
      </c>
      <c r="X23" s="212"/>
      <c r="Y23" s="210">
        <v>8</v>
      </c>
      <c r="Z23" s="212"/>
      <c r="AA23" s="210">
        <v>4</v>
      </c>
      <c r="AB23" s="212"/>
      <c r="AC23" s="218">
        <v>5.8</v>
      </c>
      <c r="AD23" s="210">
        <v>5.8</v>
      </c>
      <c r="AE23" s="212"/>
      <c r="AF23" s="210">
        <v>2</v>
      </c>
      <c r="AG23" s="212"/>
      <c r="AH23" s="218"/>
      <c r="AI23" s="218"/>
      <c r="AJ23" s="232">
        <f t="shared" si="1"/>
        <v>63.199999999999996</v>
      </c>
      <c r="AK23" s="210">
        <v>1</v>
      </c>
      <c r="AL23" s="212">
        <v>1</v>
      </c>
      <c r="AM23" s="218"/>
      <c r="AN23" s="232">
        <f t="shared" si="2"/>
        <v>98.299999999999983</v>
      </c>
    </row>
    <row r="24" spans="1:40" x14ac:dyDescent="0.25">
      <c r="A24">
        <f t="shared" si="3"/>
        <v>2003</v>
      </c>
      <c r="B24" s="294"/>
      <c r="C24" s="23">
        <v>37804</v>
      </c>
      <c r="D24" s="222">
        <v>4.4000000000000004</v>
      </c>
      <c r="E24" s="237">
        <v>3.6</v>
      </c>
      <c r="F24" s="222">
        <v>7.7</v>
      </c>
      <c r="G24" s="237"/>
      <c r="H24" s="222">
        <v>4.5</v>
      </c>
      <c r="I24" s="237">
        <v>3.5</v>
      </c>
      <c r="J24" s="222">
        <f t="shared" si="4"/>
        <v>10.3</v>
      </c>
      <c r="K24" s="237">
        <v>2.6</v>
      </c>
      <c r="L24" s="222"/>
      <c r="M24" s="237"/>
      <c r="N24" s="222"/>
      <c r="O24" s="237"/>
      <c r="P24" s="235">
        <f t="shared" si="0"/>
        <v>36.6</v>
      </c>
      <c r="Q24" s="210">
        <v>8.6999999999999993</v>
      </c>
      <c r="R24" s="212"/>
      <c r="S24" s="210">
        <v>3.9</v>
      </c>
      <c r="T24" s="212">
        <v>4</v>
      </c>
      <c r="U24" s="210">
        <v>1.4</v>
      </c>
      <c r="V24" s="212">
        <v>6.6</v>
      </c>
      <c r="W24" s="210">
        <v>13</v>
      </c>
      <c r="X24" s="212"/>
      <c r="Y24" s="210">
        <v>8</v>
      </c>
      <c r="Z24" s="212"/>
      <c r="AA24" s="210">
        <v>4</v>
      </c>
      <c r="AB24" s="212"/>
      <c r="AC24" s="218">
        <v>5.8</v>
      </c>
      <c r="AD24" s="210">
        <v>5.8</v>
      </c>
      <c r="AE24" s="212"/>
      <c r="AF24" s="210">
        <v>2</v>
      </c>
      <c r="AG24" s="212"/>
      <c r="AH24" s="218"/>
      <c r="AI24" s="218"/>
      <c r="AJ24" s="232">
        <f t="shared" si="1"/>
        <v>63.199999999999996</v>
      </c>
      <c r="AK24" s="210">
        <v>1</v>
      </c>
      <c r="AL24" s="212">
        <v>1</v>
      </c>
      <c r="AM24" s="218"/>
      <c r="AN24" s="232">
        <f t="shared" si="2"/>
        <v>101.79999999999998</v>
      </c>
    </row>
    <row r="25" spans="1:40" x14ac:dyDescent="0.25">
      <c r="A25">
        <f t="shared" si="3"/>
        <v>2003</v>
      </c>
      <c r="B25" s="294"/>
      <c r="C25" s="23">
        <v>37835</v>
      </c>
      <c r="D25" s="222">
        <v>4.4000000000000004</v>
      </c>
      <c r="E25" s="237">
        <v>3.6</v>
      </c>
      <c r="F25" s="222">
        <v>7.7</v>
      </c>
      <c r="G25" s="237"/>
      <c r="H25" s="222">
        <v>4.5</v>
      </c>
      <c r="I25" s="237">
        <v>3.5</v>
      </c>
      <c r="J25" s="222">
        <f t="shared" si="4"/>
        <v>10.3</v>
      </c>
      <c r="K25" s="237">
        <v>2.6</v>
      </c>
      <c r="L25" s="222"/>
      <c r="M25" s="237"/>
      <c r="N25" s="222"/>
      <c r="O25" s="237"/>
      <c r="P25" s="235">
        <f t="shared" si="0"/>
        <v>36.6</v>
      </c>
      <c r="Q25" s="210">
        <v>8.6999999999999993</v>
      </c>
      <c r="R25" s="212"/>
      <c r="S25" s="210">
        <v>3.9</v>
      </c>
      <c r="T25" s="212">
        <v>4</v>
      </c>
      <c r="U25" s="210">
        <v>1.4</v>
      </c>
      <c r="V25" s="212">
        <v>6.6</v>
      </c>
      <c r="W25" s="210">
        <v>13</v>
      </c>
      <c r="X25" s="212"/>
      <c r="Y25" s="210">
        <v>8</v>
      </c>
      <c r="Z25" s="212"/>
      <c r="AA25" s="210">
        <v>4</v>
      </c>
      <c r="AB25" s="212"/>
      <c r="AC25" s="218">
        <v>5.8</v>
      </c>
      <c r="AD25" s="210">
        <v>5.8</v>
      </c>
      <c r="AE25" s="212"/>
      <c r="AF25" s="210">
        <v>2</v>
      </c>
      <c r="AG25" s="212"/>
      <c r="AH25" s="218"/>
      <c r="AI25" s="218"/>
      <c r="AJ25" s="232">
        <f t="shared" si="1"/>
        <v>63.199999999999996</v>
      </c>
      <c r="AK25" s="210">
        <v>1</v>
      </c>
      <c r="AL25" s="212">
        <v>1</v>
      </c>
      <c r="AM25" s="218"/>
      <c r="AN25" s="232">
        <f t="shared" si="2"/>
        <v>101.79999999999998</v>
      </c>
    </row>
    <row r="26" spans="1:40" x14ac:dyDescent="0.25">
      <c r="A26">
        <f t="shared" si="3"/>
        <v>2003</v>
      </c>
      <c r="B26" s="294"/>
      <c r="C26" s="23">
        <v>37866</v>
      </c>
      <c r="D26" s="222">
        <v>4.4000000000000004</v>
      </c>
      <c r="E26" s="237">
        <v>3.6</v>
      </c>
      <c r="F26" s="222">
        <v>7.7</v>
      </c>
      <c r="G26" s="237"/>
      <c r="H26" s="222">
        <v>4.5</v>
      </c>
      <c r="I26" s="237">
        <v>3.5</v>
      </c>
      <c r="J26" s="222">
        <f t="shared" si="4"/>
        <v>10.3</v>
      </c>
      <c r="K26" s="237">
        <v>2.6</v>
      </c>
      <c r="L26" s="222"/>
      <c r="M26" s="237"/>
      <c r="N26" s="222"/>
      <c r="O26" s="237"/>
      <c r="P26" s="235">
        <f t="shared" si="0"/>
        <v>36.6</v>
      </c>
      <c r="Q26" s="210">
        <v>8.6999999999999993</v>
      </c>
      <c r="R26" s="212"/>
      <c r="S26" s="210">
        <v>3.9</v>
      </c>
      <c r="T26" s="212">
        <v>4</v>
      </c>
      <c r="U26" s="210">
        <v>1.4</v>
      </c>
      <c r="V26" s="212">
        <v>6.6</v>
      </c>
      <c r="W26" s="210">
        <v>13</v>
      </c>
      <c r="X26" s="212"/>
      <c r="Y26" s="210">
        <v>8</v>
      </c>
      <c r="Z26" s="212"/>
      <c r="AA26" s="210">
        <v>4</v>
      </c>
      <c r="AB26" s="212"/>
      <c r="AC26" s="218">
        <v>5.8</v>
      </c>
      <c r="AD26" s="210">
        <v>5.8</v>
      </c>
      <c r="AE26" s="212"/>
      <c r="AF26" s="210">
        <v>2</v>
      </c>
      <c r="AG26" s="212"/>
      <c r="AH26" s="218"/>
      <c r="AI26" s="218"/>
      <c r="AJ26" s="232">
        <f t="shared" si="1"/>
        <v>63.199999999999996</v>
      </c>
      <c r="AK26" s="210">
        <v>1</v>
      </c>
      <c r="AL26" s="212">
        <v>1</v>
      </c>
      <c r="AM26" s="218"/>
      <c r="AN26" s="232">
        <f t="shared" si="2"/>
        <v>101.79999999999998</v>
      </c>
    </row>
    <row r="27" spans="1:40" x14ac:dyDescent="0.25">
      <c r="A27">
        <f t="shared" si="3"/>
        <v>2003</v>
      </c>
      <c r="B27" s="294"/>
      <c r="C27" s="23">
        <v>37896</v>
      </c>
      <c r="D27" s="222">
        <v>4.4000000000000004</v>
      </c>
      <c r="E27" s="237">
        <v>3.6</v>
      </c>
      <c r="F27" s="222">
        <v>7.7</v>
      </c>
      <c r="G27" s="237"/>
      <c r="H27" s="222">
        <v>4.5</v>
      </c>
      <c r="I27" s="237">
        <v>3.5</v>
      </c>
      <c r="J27" s="222">
        <f t="shared" si="4"/>
        <v>10.3</v>
      </c>
      <c r="K27" s="237">
        <v>2.6</v>
      </c>
      <c r="L27" s="222"/>
      <c r="M27" s="237"/>
      <c r="N27" s="222"/>
      <c r="O27" s="237"/>
      <c r="P27" s="235">
        <f t="shared" si="0"/>
        <v>36.6</v>
      </c>
      <c r="Q27" s="210">
        <v>8.6999999999999993</v>
      </c>
      <c r="R27" s="212"/>
      <c r="S27" s="210">
        <v>3.9</v>
      </c>
      <c r="T27" s="212">
        <v>4</v>
      </c>
      <c r="U27" s="210">
        <v>1.4</v>
      </c>
      <c r="V27" s="212">
        <v>6.6</v>
      </c>
      <c r="W27" s="210">
        <v>13</v>
      </c>
      <c r="X27" s="212"/>
      <c r="Y27" s="210">
        <v>8</v>
      </c>
      <c r="Z27" s="212"/>
      <c r="AA27" s="210">
        <v>4</v>
      </c>
      <c r="AB27" s="212"/>
      <c r="AC27" s="218">
        <v>5.8</v>
      </c>
      <c r="AD27" s="210">
        <v>5.8</v>
      </c>
      <c r="AE27" s="212"/>
      <c r="AF27" s="210">
        <v>2</v>
      </c>
      <c r="AG27" s="212"/>
      <c r="AH27" s="218"/>
      <c r="AI27" s="218"/>
      <c r="AJ27" s="232">
        <f t="shared" si="1"/>
        <v>63.199999999999996</v>
      </c>
      <c r="AK27" s="210">
        <v>1</v>
      </c>
      <c r="AL27" s="212">
        <v>1</v>
      </c>
      <c r="AM27" s="218"/>
      <c r="AN27" s="232">
        <f t="shared" si="2"/>
        <v>101.79999999999998</v>
      </c>
    </row>
    <row r="28" spans="1:40" x14ac:dyDescent="0.25">
      <c r="A28">
        <f t="shared" si="3"/>
        <v>2003</v>
      </c>
      <c r="B28" s="294"/>
      <c r="C28" s="23">
        <v>37927</v>
      </c>
      <c r="D28" s="222">
        <v>4.4000000000000004</v>
      </c>
      <c r="E28" s="237">
        <v>3.6</v>
      </c>
      <c r="F28" s="222">
        <v>7.7</v>
      </c>
      <c r="G28" s="237"/>
      <c r="H28" s="222">
        <v>4.5</v>
      </c>
      <c r="I28" s="237">
        <v>3.5</v>
      </c>
      <c r="J28" s="222">
        <f t="shared" si="4"/>
        <v>10.3</v>
      </c>
      <c r="K28" s="237">
        <v>2.6</v>
      </c>
      <c r="L28" s="222"/>
      <c r="M28" s="237"/>
      <c r="N28" s="222"/>
      <c r="O28" s="237"/>
      <c r="P28" s="235">
        <f t="shared" si="0"/>
        <v>36.6</v>
      </c>
      <c r="Q28" s="210">
        <v>8.6999999999999993</v>
      </c>
      <c r="R28" s="212"/>
      <c r="S28" s="210">
        <v>3.9</v>
      </c>
      <c r="T28" s="212">
        <v>4</v>
      </c>
      <c r="U28" s="210">
        <v>1.4</v>
      </c>
      <c r="V28" s="212">
        <v>6.6</v>
      </c>
      <c r="W28" s="210">
        <v>13</v>
      </c>
      <c r="X28" s="212"/>
      <c r="Y28" s="210">
        <v>8</v>
      </c>
      <c r="Z28" s="212"/>
      <c r="AA28" s="210">
        <v>4</v>
      </c>
      <c r="AB28" s="212"/>
      <c r="AC28" s="218">
        <v>5.8</v>
      </c>
      <c r="AD28" s="210">
        <v>5.8</v>
      </c>
      <c r="AE28" s="212"/>
      <c r="AF28" s="210">
        <v>2</v>
      </c>
      <c r="AG28" s="212"/>
      <c r="AH28" s="218"/>
      <c r="AI28" s="218"/>
      <c r="AJ28" s="232">
        <f t="shared" si="1"/>
        <v>63.199999999999996</v>
      </c>
      <c r="AK28" s="210">
        <v>1</v>
      </c>
      <c r="AL28" s="212">
        <v>1</v>
      </c>
      <c r="AM28" s="218"/>
      <c r="AN28" s="232">
        <f t="shared" si="2"/>
        <v>101.79999999999998</v>
      </c>
    </row>
    <row r="29" spans="1:40" x14ac:dyDescent="0.25">
      <c r="A29">
        <f t="shared" si="3"/>
        <v>2003</v>
      </c>
      <c r="B29" s="294"/>
      <c r="C29" s="23">
        <v>37957</v>
      </c>
      <c r="D29" s="222">
        <v>4.4000000000000004</v>
      </c>
      <c r="E29" s="237">
        <v>3.6</v>
      </c>
      <c r="F29" s="222">
        <v>7.7</v>
      </c>
      <c r="G29" s="237"/>
      <c r="H29" s="222">
        <v>4.5</v>
      </c>
      <c r="I29" s="237">
        <v>3.5</v>
      </c>
      <c r="J29" s="222">
        <f t="shared" si="4"/>
        <v>10.3</v>
      </c>
      <c r="K29" s="237">
        <v>2.6</v>
      </c>
      <c r="L29" s="222"/>
      <c r="M29" s="237"/>
      <c r="N29" s="222"/>
      <c r="O29" s="237"/>
      <c r="P29" s="235">
        <f t="shared" si="0"/>
        <v>36.6</v>
      </c>
      <c r="Q29" s="210">
        <v>8.6999999999999993</v>
      </c>
      <c r="R29" s="212"/>
      <c r="S29" s="210">
        <v>3.9</v>
      </c>
      <c r="T29" s="212">
        <v>4</v>
      </c>
      <c r="U29" s="210">
        <v>1.4</v>
      </c>
      <c r="V29" s="212">
        <v>6.6</v>
      </c>
      <c r="W29" s="210">
        <v>13</v>
      </c>
      <c r="X29" s="212"/>
      <c r="Y29" s="210">
        <v>8</v>
      </c>
      <c r="Z29" s="212"/>
      <c r="AA29" s="210">
        <v>4</v>
      </c>
      <c r="AB29" s="212"/>
      <c r="AC29" s="218">
        <v>5.8</v>
      </c>
      <c r="AD29" s="210">
        <v>5.8</v>
      </c>
      <c r="AE29" s="212"/>
      <c r="AF29" s="210">
        <v>2</v>
      </c>
      <c r="AG29" s="212"/>
      <c r="AH29" s="218"/>
      <c r="AI29" s="218"/>
      <c r="AJ29" s="232">
        <f t="shared" si="1"/>
        <v>63.199999999999996</v>
      </c>
      <c r="AK29" s="210">
        <v>1</v>
      </c>
      <c r="AL29" s="212">
        <v>1</v>
      </c>
      <c r="AM29" s="218"/>
      <c r="AN29" s="232">
        <f t="shared" si="2"/>
        <v>101.79999999999998</v>
      </c>
    </row>
    <row r="30" spans="1:40" x14ac:dyDescent="0.25">
      <c r="A30">
        <f t="shared" si="3"/>
        <v>2004</v>
      </c>
      <c r="B30" s="294"/>
      <c r="C30" s="23">
        <v>37988</v>
      </c>
      <c r="D30" s="222">
        <v>4.4000000000000004</v>
      </c>
      <c r="E30" s="237">
        <v>3.6</v>
      </c>
      <c r="F30" s="222">
        <v>7.7</v>
      </c>
      <c r="G30" s="237"/>
      <c r="H30" s="222">
        <v>4.5</v>
      </c>
      <c r="I30" s="237">
        <v>3.5</v>
      </c>
      <c r="J30" s="222">
        <f t="shared" si="4"/>
        <v>10.3</v>
      </c>
      <c r="K30" s="237">
        <v>2.6</v>
      </c>
      <c r="L30" s="222"/>
      <c r="M30" s="237"/>
      <c r="N30" s="222"/>
      <c r="O30" s="237"/>
      <c r="P30" s="235">
        <f t="shared" si="0"/>
        <v>36.6</v>
      </c>
      <c r="Q30" s="210">
        <v>8.6999999999999993</v>
      </c>
      <c r="R30" s="212"/>
      <c r="S30" s="210">
        <v>3.9</v>
      </c>
      <c r="T30" s="212">
        <v>4</v>
      </c>
      <c r="U30" s="210">
        <v>1.4</v>
      </c>
      <c r="V30" s="212">
        <v>6.6</v>
      </c>
      <c r="W30" s="210">
        <v>13</v>
      </c>
      <c r="X30" s="212"/>
      <c r="Y30" s="210">
        <v>8</v>
      </c>
      <c r="Z30" s="212"/>
      <c r="AA30" s="210">
        <v>4</v>
      </c>
      <c r="AB30" s="212"/>
      <c r="AC30" s="218">
        <v>5.8</v>
      </c>
      <c r="AD30" s="210">
        <v>5.8</v>
      </c>
      <c r="AE30" s="212">
        <v>4</v>
      </c>
      <c r="AF30" s="210">
        <v>2</v>
      </c>
      <c r="AG30" s="212"/>
      <c r="AH30" s="218"/>
      <c r="AI30" s="218"/>
      <c r="AJ30" s="232">
        <f t="shared" si="1"/>
        <v>67.199999999999989</v>
      </c>
      <c r="AK30" s="210">
        <v>1</v>
      </c>
      <c r="AL30" s="212">
        <v>1</v>
      </c>
      <c r="AM30" s="218"/>
      <c r="AN30" s="232">
        <f t="shared" si="2"/>
        <v>105.79999999999998</v>
      </c>
    </row>
    <row r="31" spans="1:40" x14ac:dyDescent="0.25">
      <c r="A31">
        <f t="shared" si="3"/>
        <v>2004</v>
      </c>
      <c r="B31" s="294"/>
      <c r="C31" s="23">
        <v>38019</v>
      </c>
      <c r="D31" s="222">
        <v>4.4000000000000004</v>
      </c>
      <c r="E31" s="237">
        <v>3.6</v>
      </c>
      <c r="F31" s="222">
        <v>7.7</v>
      </c>
      <c r="G31" s="237"/>
      <c r="H31" s="222">
        <v>4.5</v>
      </c>
      <c r="I31" s="237">
        <v>3.5</v>
      </c>
      <c r="J31" s="222">
        <f t="shared" si="4"/>
        <v>10.3</v>
      </c>
      <c r="K31" s="237">
        <v>2.6</v>
      </c>
      <c r="L31" s="222"/>
      <c r="M31" s="237"/>
      <c r="N31" s="222"/>
      <c r="O31" s="237"/>
      <c r="P31" s="235">
        <f t="shared" si="0"/>
        <v>36.6</v>
      </c>
      <c r="Q31" s="210">
        <v>8.6999999999999993</v>
      </c>
      <c r="R31" s="212"/>
      <c r="S31" s="210">
        <v>3.9</v>
      </c>
      <c r="T31" s="212">
        <v>4</v>
      </c>
      <c r="U31" s="210">
        <v>1.4</v>
      </c>
      <c r="V31" s="212">
        <v>6.6</v>
      </c>
      <c r="W31" s="210">
        <v>13</v>
      </c>
      <c r="X31" s="212"/>
      <c r="Y31" s="210">
        <v>8</v>
      </c>
      <c r="Z31" s="212"/>
      <c r="AA31" s="210">
        <v>4</v>
      </c>
      <c r="AB31" s="212"/>
      <c r="AC31" s="218">
        <v>5.8</v>
      </c>
      <c r="AD31" s="210">
        <v>5.8</v>
      </c>
      <c r="AE31" s="212">
        <v>4</v>
      </c>
      <c r="AF31" s="210">
        <v>2</v>
      </c>
      <c r="AG31" s="212"/>
      <c r="AH31" s="218"/>
      <c r="AI31" s="218"/>
      <c r="AJ31" s="232">
        <f t="shared" si="1"/>
        <v>67.199999999999989</v>
      </c>
      <c r="AK31" s="210">
        <v>1</v>
      </c>
      <c r="AL31" s="212">
        <v>1</v>
      </c>
      <c r="AM31" s="218"/>
      <c r="AN31" s="232">
        <f t="shared" si="2"/>
        <v>105.79999999999998</v>
      </c>
    </row>
    <row r="32" spans="1:40" x14ac:dyDescent="0.25">
      <c r="A32">
        <f t="shared" si="3"/>
        <v>2004</v>
      </c>
      <c r="B32" s="294"/>
      <c r="C32" s="23">
        <v>38048</v>
      </c>
      <c r="D32" s="222">
        <v>4.4000000000000004</v>
      </c>
      <c r="E32" s="237">
        <v>3.6</v>
      </c>
      <c r="F32" s="222">
        <v>7.7</v>
      </c>
      <c r="G32" s="237"/>
      <c r="H32" s="222">
        <v>4.5</v>
      </c>
      <c r="I32" s="237">
        <v>3.5</v>
      </c>
      <c r="J32" s="222">
        <f t="shared" si="4"/>
        <v>10.3</v>
      </c>
      <c r="K32" s="237">
        <v>2.6</v>
      </c>
      <c r="L32" s="222"/>
      <c r="M32" s="237"/>
      <c r="N32" s="222"/>
      <c r="O32" s="237"/>
      <c r="P32" s="235">
        <f t="shared" si="0"/>
        <v>36.6</v>
      </c>
      <c r="Q32" s="210">
        <v>8.6999999999999993</v>
      </c>
      <c r="R32" s="212"/>
      <c r="S32" s="210">
        <v>3.9</v>
      </c>
      <c r="T32" s="212">
        <v>4</v>
      </c>
      <c r="U32" s="210">
        <v>1.4</v>
      </c>
      <c r="V32" s="212">
        <v>6.6</v>
      </c>
      <c r="W32" s="210">
        <v>13</v>
      </c>
      <c r="X32" s="212"/>
      <c r="Y32" s="210">
        <v>8</v>
      </c>
      <c r="Z32" s="212"/>
      <c r="AA32" s="210">
        <v>4</v>
      </c>
      <c r="AB32" s="212"/>
      <c r="AC32" s="218">
        <v>5.8</v>
      </c>
      <c r="AD32" s="210">
        <v>5.8</v>
      </c>
      <c r="AE32" s="212">
        <v>4</v>
      </c>
      <c r="AF32" s="210">
        <v>2</v>
      </c>
      <c r="AG32" s="212"/>
      <c r="AH32" s="218"/>
      <c r="AI32" s="218"/>
      <c r="AJ32" s="232">
        <f t="shared" si="1"/>
        <v>67.199999999999989</v>
      </c>
      <c r="AK32" s="210">
        <v>1</v>
      </c>
      <c r="AL32" s="212">
        <v>1</v>
      </c>
      <c r="AM32" s="218"/>
      <c r="AN32" s="232">
        <f t="shared" si="2"/>
        <v>105.79999999999998</v>
      </c>
    </row>
    <row r="33" spans="1:40" x14ac:dyDescent="0.25">
      <c r="A33">
        <f t="shared" si="3"/>
        <v>2004</v>
      </c>
      <c r="B33" s="294"/>
      <c r="C33" s="23">
        <v>38079</v>
      </c>
      <c r="D33" s="222">
        <v>4.4000000000000004</v>
      </c>
      <c r="E33" s="237">
        <v>3.6</v>
      </c>
      <c r="F33" s="222">
        <v>7.7</v>
      </c>
      <c r="G33" s="237"/>
      <c r="H33" s="222">
        <v>4.5</v>
      </c>
      <c r="I33" s="237">
        <v>3.5</v>
      </c>
      <c r="J33" s="222">
        <f t="shared" si="4"/>
        <v>10.3</v>
      </c>
      <c r="K33" s="237">
        <v>2.6</v>
      </c>
      <c r="L33" s="222"/>
      <c r="M33" s="237"/>
      <c r="N33" s="222"/>
      <c r="O33" s="237"/>
      <c r="P33" s="235">
        <f t="shared" si="0"/>
        <v>36.6</v>
      </c>
      <c r="Q33" s="210">
        <v>8.6999999999999993</v>
      </c>
      <c r="R33" s="212"/>
      <c r="S33" s="210">
        <v>3.9</v>
      </c>
      <c r="T33" s="212">
        <v>4</v>
      </c>
      <c r="U33" s="210">
        <v>1.4</v>
      </c>
      <c r="V33" s="212">
        <v>6.6</v>
      </c>
      <c r="W33" s="210">
        <v>13</v>
      </c>
      <c r="X33" s="212"/>
      <c r="Y33" s="210">
        <v>8</v>
      </c>
      <c r="Z33" s="212"/>
      <c r="AA33" s="210">
        <v>4</v>
      </c>
      <c r="AB33" s="212"/>
      <c r="AC33" s="218">
        <v>5.8</v>
      </c>
      <c r="AD33" s="210">
        <v>5.8</v>
      </c>
      <c r="AE33" s="212">
        <v>4</v>
      </c>
      <c r="AF33" s="210">
        <v>2</v>
      </c>
      <c r="AG33" s="212"/>
      <c r="AH33" s="218"/>
      <c r="AI33" s="218"/>
      <c r="AJ33" s="232">
        <f t="shared" si="1"/>
        <v>67.199999999999989</v>
      </c>
      <c r="AK33" s="210">
        <v>1</v>
      </c>
      <c r="AL33" s="212">
        <v>1</v>
      </c>
      <c r="AM33" s="218"/>
      <c r="AN33" s="232">
        <f t="shared" si="2"/>
        <v>105.79999999999998</v>
      </c>
    </row>
    <row r="34" spans="1:40" x14ac:dyDescent="0.25">
      <c r="A34">
        <f t="shared" si="3"/>
        <v>2004</v>
      </c>
      <c r="B34" s="294"/>
      <c r="C34" s="23">
        <v>38109</v>
      </c>
      <c r="D34" s="222">
        <v>4.4000000000000004</v>
      </c>
      <c r="E34" s="237">
        <v>3.6</v>
      </c>
      <c r="F34" s="222">
        <v>7.7</v>
      </c>
      <c r="G34" s="237"/>
      <c r="H34" s="222">
        <v>4.5</v>
      </c>
      <c r="I34" s="237">
        <v>3.5</v>
      </c>
      <c r="J34" s="222">
        <f t="shared" si="4"/>
        <v>10.3</v>
      </c>
      <c r="K34" s="237">
        <v>2.6</v>
      </c>
      <c r="L34" s="222"/>
      <c r="M34" s="237"/>
      <c r="N34" s="222"/>
      <c r="O34" s="237"/>
      <c r="P34" s="235">
        <f t="shared" si="0"/>
        <v>36.6</v>
      </c>
      <c r="Q34" s="210">
        <v>8.6999999999999993</v>
      </c>
      <c r="R34" s="212"/>
      <c r="S34" s="210">
        <v>3.9</v>
      </c>
      <c r="T34" s="212">
        <v>4</v>
      </c>
      <c r="U34" s="210">
        <v>1.4</v>
      </c>
      <c r="V34" s="212">
        <v>6.6</v>
      </c>
      <c r="W34" s="210">
        <v>13</v>
      </c>
      <c r="X34" s="212"/>
      <c r="Y34" s="210">
        <v>8</v>
      </c>
      <c r="Z34" s="212"/>
      <c r="AA34" s="210">
        <v>4</v>
      </c>
      <c r="AB34" s="212"/>
      <c r="AC34" s="218">
        <v>5.8</v>
      </c>
      <c r="AD34" s="210">
        <v>5.8</v>
      </c>
      <c r="AE34" s="212">
        <v>4</v>
      </c>
      <c r="AF34" s="210">
        <v>2</v>
      </c>
      <c r="AG34" s="212"/>
      <c r="AH34" s="218"/>
      <c r="AI34" s="218"/>
      <c r="AJ34" s="232">
        <f t="shared" si="1"/>
        <v>67.199999999999989</v>
      </c>
      <c r="AK34" s="210">
        <v>1</v>
      </c>
      <c r="AL34" s="212">
        <v>1</v>
      </c>
      <c r="AM34" s="218"/>
      <c r="AN34" s="232">
        <f t="shared" si="2"/>
        <v>105.79999999999998</v>
      </c>
    </row>
    <row r="35" spans="1:40" x14ac:dyDescent="0.25">
      <c r="A35">
        <f t="shared" si="3"/>
        <v>2004</v>
      </c>
      <c r="B35" s="294"/>
      <c r="C35" s="23">
        <v>38140</v>
      </c>
      <c r="D35" s="222">
        <v>4.4000000000000004</v>
      </c>
      <c r="E35" s="237">
        <v>3.6</v>
      </c>
      <c r="F35" s="222">
        <v>7.7</v>
      </c>
      <c r="G35" s="237"/>
      <c r="H35" s="222">
        <v>4.5</v>
      </c>
      <c r="I35" s="237">
        <v>3.5</v>
      </c>
      <c r="J35" s="222">
        <f t="shared" si="4"/>
        <v>10.3</v>
      </c>
      <c r="K35" s="237">
        <v>2.6</v>
      </c>
      <c r="L35" s="222"/>
      <c r="M35" s="237"/>
      <c r="N35" s="222"/>
      <c r="O35" s="237"/>
      <c r="P35" s="235">
        <f t="shared" si="0"/>
        <v>36.6</v>
      </c>
      <c r="Q35" s="210">
        <v>8.6999999999999993</v>
      </c>
      <c r="R35" s="212"/>
      <c r="S35" s="210">
        <v>3.9</v>
      </c>
      <c r="T35" s="212">
        <v>4</v>
      </c>
      <c r="U35" s="210">
        <v>1.4</v>
      </c>
      <c r="V35" s="212">
        <v>6.6</v>
      </c>
      <c r="W35" s="210">
        <v>13</v>
      </c>
      <c r="X35" s="212"/>
      <c r="Y35" s="210">
        <v>8</v>
      </c>
      <c r="Z35" s="212"/>
      <c r="AA35" s="210">
        <v>4</v>
      </c>
      <c r="AB35" s="212"/>
      <c r="AC35" s="218">
        <v>5.8</v>
      </c>
      <c r="AD35" s="210">
        <v>5.8</v>
      </c>
      <c r="AE35" s="212">
        <v>4</v>
      </c>
      <c r="AF35" s="210">
        <v>2</v>
      </c>
      <c r="AG35" s="212"/>
      <c r="AH35" s="218"/>
      <c r="AI35" s="218"/>
      <c r="AJ35" s="232">
        <f t="shared" si="1"/>
        <v>67.199999999999989</v>
      </c>
      <c r="AK35" s="210">
        <v>1</v>
      </c>
      <c r="AL35" s="212">
        <v>1</v>
      </c>
      <c r="AM35" s="218"/>
      <c r="AN35" s="232">
        <f t="shared" si="2"/>
        <v>105.79999999999998</v>
      </c>
    </row>
    <row r="36" spans="1:40" x14ac:dyDescent="0.25">
      <c r="A36">
        <f t="shared" si="3"/>
        <v>2004</v>
      </c>
      <c r="B36" s="294"/>
      <c r="C36" s="23">
        <v>38170</v>
      </c>
      <c r="D36" s="222">
        <v>4.4000000000000004</v>
      </c>
      <c r="E36" s="237">
        <v>3.6</v>
      </c>
      <c r="F36" s="222">
        <v>7.7</v>
      </c>
      <c r="G36" s="237"/>
      <c r="H36" s="222">
        <v>4.5</v>
      </c>
      <c r="I36" s="237">
        <v>3.5</v>
      </c>
      <c r="J36" s="222">
        <f t="shared" si="4"/>
        <v>10.3</v>
      </c>
      <c r="K36" s="237">
        <v>2.6</v>
      </c>
      <c r="L36" s="222"/>
      <c r="M36" s="237"/>
      <c r="N36" s="222"/>
      <c r="O36" s="237"/>
      <c r="P36" s="235">
        <f t="shared" si="0"/>
        <v>36.6</v>
      </c>
      <c r="Q36" s="210">
        <v>8.6999999999999993</v>
      </c>
      <c r="R36" s="212"/>
      <c r="S36" s="210">
        <v>3.9</v>
      </c>
      <c r="T36" s="212">
        <v>4</v>
      </c>
      <c r="U36" s="210">
        <v>1.4</v>
      </c>
      <c r="V36" s="212">
        <v>6.6</v>
      </c>
      <c r="W36" s="210">
        <v>13</v>
      </c>
      <c r="X36" s="212"/>
      <c r="Y36" s="210">
        <v>8</v>
      </c>
      <c r="Z36" s="212"/>
      <c r="AA36" s="210">
        <v>4</v>
      </c>
      <c r="AB36" s="212"/>
      <c r="AC36" s="218">
        <v>5.8</v>
      </c>
      <c r="AD36" s="210">
        <v>5.8</v>
      </c>
      <c r="AE36" s="212">
        <v>4</v>
      </c>
      <c r="AF36" s="210">
        <v>2</v>
      </c>
      <c r="AG36" s="212"/>
      <c r="AH36" s="218"/>
      <c r="AI36" s="218"/>
      <c r="AJ36" s="232">
        <f t="shared" si="1"/>
        <v>67.199999999999989</v>
      </c>
      <c r="AK36" s="210">
        <v>1</v>
      </c>
      <c r="AL36" s="212">
        <v>1</v>
      </c>
      <c r="AM36" s="218"/>
      <c r="AN36" s="232">
        <f t="shared" si="2"/>
        <v>105.79999999999998</v>
      </c>
    </row>
    <row r="37" spans="1:40" x14ac:dyDescent="0.25">
      <c r="A37">
        <f t="shared" si="3"/>
        <v>2004</v>
      </c>
      <c r="B37" s="294"/>
      <c r="C37" s="23">
        <v>38201</v>
      </c>
      <c r="D37" s="222">
        <v>4.4000000000000004</v>
      </c>
      <c r="E37" s="237">
        <v>3.6</v>
      </c>
      <c r="F37" s="222">
        <v>7.7</v>
      </c>
      <c r="G37" s="237"/>
      <c r="H37" s="222">
        <v>4.5</v>
      </c>
      <c r="I37" s="237">
        <v>3.5</v>
      </c>
      <c r="J37" s="222">
        <f t="shared" si="4"/>
        <v>10.3</v>
      </c>
      <c r="K37" s="237">
        <v>2.6</v>
      </c>
      <c r="L37" s="222"/>
      <c r="M37" s="237"/>
      <c r="N37" s="222"/>
      <c r="O37" s="237"/>
      <c r="P37" s="235">
        <f t="shared" si="0"/>
        <v>36.6</v>
      </c>
      <c r="Q37" s="210">
        <v>8.6999999999999993</v>
      </c>
      <c r="R37" s="212"/>
      <c r="S37" s="210">
        <v>3.9</v>
      </c>
      <c r="T37" s="212">
        <v>4</v>
      </c>
      <c r="U37" s="210">
        <v>1.4</v>
      </c>
      <c r="V37" s="212">
        <v>6.6</v>
      </c>
      <c r="W37" s="210">
        <v>13</v>
      </c>
      <c r="X37" s="212"/>
      <c r="Y37" s="210">
        <v>8</v>
      </c>
      <c r="Z37" s="212"/>
      <c r="AA37" s="210">
        <v>4</v>
      </c>
      <c r="AB37" s="212"/>
      <c r="AC37" s="218">
        <v>5.8</v>
      </c>
      <c r="AD37" s="210">
        <v>5.8</v>
      </c>
      <c r="AE37" s="212">
        <v>4</v>
      </c>
      <c r="AF37" s="210">
        <v>2</v>
      </c>
      <c r="AG37" s="212"/>
      <c r="AH37" s="218"/>
      <c r="AI37" s="218"/>
      <c r="AJ37" s="232">
        <f t="shared" si="1"/>
        <v>67.199999999999989</v>
      </c>
      <c r="AK37" s="210">
        <v>1</v>
      </c>
      <c r="AL37" s="212">
        <v>1</v>
      </c>
      <c r="AM37" s="218"/>
      <c r="AN37" s="232">
        <f t="shared" si="2"/>
        <v>105.79999999999998</v>
      </c>
    </row>
    <row r="38" spans="1:40" x14ac:dyDescent="0.25">
      <c r="A38">
        <f t="shared" si="3"/>
        <v>2004</v>
      </c>
      <c r="B38" s="294"/>
      <c r="C38" s="23">
        <v>38232</v>
      </c>
      <c r="D38" s="222">
        <v>4.4000000000000004</v>
      </c>
      <c r="E38" s="237">
        <v>3.6</v>
      </c>
      <c r="F38" s="222">
        <v>7.7</v>
      </c>
      <c r="G38" s="237"/>
      <c r="H38" s="222">
        <v>4.5</v>
      </c>
      <c r="I38" s="237">
        <v>3.5</v>
      </c>
      <c r="J38" s="222">
        <f t="shared" si="4"/>
        <v>10.3</v>
      </c>
      <c r="K38" s="237">
        <v>2.6</v>
      </c>
      <c r="L38" s="222"/>
      <c r="M38" s="237"/>
      <c r="N38" s="222"/>
      <c r="O38" s="237"/>
      <c r="P38" s="235">
        <f t="shared" si="0"/>
        <v>36.6</v>
      </c>
      <c r="Q38" s="210">
        <v>8.6999999999999993</v>
      </c>
      <c r="R38" s="212"/>
      <c r="S38" s="210">
        <v>3.9</v>
      </c>
      <c r="T38" s="212">
        <v>4</v>
      </c>
      <c r="U38" s="210">
        <v>1.4</v>
      </c>
      <c r="V38" s="212">
        <v>6.6</v>
      </c>
      <c r="W38" s="210">
        <v>13</v>
      </c>
      <c r="X38" s="212"/>
      <c r="Y38" s="210">
        <v>8</v>
      </c>
      <c r="Z38" s="212"/>
      <c r="AA38" s="210">
        <v>4</v>
      </c>
      <c r="AB38" s="212"/>
      <c r="AC38" s="218">
        <v>5.8</v>
      </c>
      <c r="AD38" s="210">
        <v>5.8</v>
      </c>
      <c r="AE38" s="212">
        <v>4</v>
      </c>
      <c r="AF38" s="210">
        <v>2</v>
      </c>
      <c r="AG38" s="212"/>
      <c r="AH38" s="218"/>
      <c r="AI38" s="218"/>
      <c r="AJ38" s="232">
        <f t="shared" si="1"/>
        <v>67.199999999999989</v>
      </c>
      <c r="AK38" s="210">
        <v>1</v>
      </c>
      <c r="AL38" s="212">
        <v>1</v>
      </c>
      <c r="AM38" s="218"/>
      <c r="AN38" s="232">
        <f t="shared" si="2"/>
        <v>105.79999999999998</v>
      </c>
    </row>
    <row r="39" spans="1:40" x14ac:dyDescent="0.25">
      <c r="A39">
        <f t="shared" si="3"/>
        <v>2004</v>
      </c>
      <c r="B39" s="294"/>
      <c r="C39" s="23">
        <v>38262</v>
      </c>
      <c r="D39" s="222">
        <v>4.4000000000000004</v>
      </c>
      <c r="E39" s="237">
        <v>3.6</v>
      </c>
      <c r="F39" s="222">
        <v>7.7</v>
      </c>
      <c r="G39" s="237"/>
      <c r="H39" s="222">
        <v>4.5</v>
      </c>
      <c r="I39" s="237">
        <v>3.5</v>
      </c>
      <c r="J39" s="222">
        <f t="shared" si="4"/>
        <v>10.3</v>
      </c>
      <c r="K39" s="237">
        <v>2.6</v>
      </c>
      <c r="L39" s="222"/>
      <c r="M39" s="237"/>
      <c r="N39" s="222"/>
      <c r="O39" s="237"/>
      <c r="P39" s="235">
        <f t="shared" si="0"/>
        <v>36.6</v>
      </c>
      <c r="Q39" s="210">
        <v>8.6999999999999993</v>
      </c>
      <c r="R39" s="212"/>
      <c r="S39" s="210">
        <v>3.9</v>
      </c>
      <c r="T39" s="212">
        <v>4</v>
      </c>
      <c r="U39" s="210">
        <v>1.4</v>
      </c>
      <c r="V39" s="212">
        <v>6.6</v>
      </c>
      <c r="W39" s="210">
        <v>13</v>
      </c>
      <c r="X39" s="212"/>
      <c r="Y39" s="210">
        <v>8</v>
      </c>
      <c r="Z39" s="212"/>
      <c r="AA39" s="210">
        <v>4</v>
      </c>
      <c r="AB39" s="212"/>
      <c r="AC39" s="218">
        <v>5.8</v>
      </c>
      <c r="AD39" s="210">
        <v>5.8</v>
      </c>
      <c r="AE39" s="212">
        <v>4</v>
      </c>
      <c r="AF39" s="210">
        <v>2</v>
      </c>
      <c r="AG39" s="212"/>
      <c r="AH39" s="218"/>
      <c r="AI39" s="218"/>
      <c r="AJ39" s="232">
        <f t="shared" si="1"/>
        <v>67.199999999999989</v>
      </c>
      <c r="AK39" s="210">
        <v>1</v>
      </c>
      <c r="AL39" s="212">
        <v>1</v>
      </c>
      <c r="AM39" s="218"/>
      <c r="AN39" s="232">
        <f t="shared" si="2"/>
        <v>105.79999999999998</v>
      </c>
    </row>
    <row r="40" spans="1:40" x14ac:dyDescent="0.25">
      <c r="A40">
        <f t="shared" si="3"/>
        <v>2004</v>
      </c>
      <c r="B40" s="294"/>
      <c r="C40" s="23">
        <v>38293</v>
      </c>
      <c r="D40" s="222">
        <v>4.4000000000000004</v>
      </c>
      <c r="E40" s="237">
        <v>3.6</v>
      </c>
      <c r="F40" s="222">
        <v>7.7</v>
      </c>
      <c r="G40" s="237"/>
      <c r="H40" s="222">
        <v>4.5</v>
      </c>
      <c r="I40" s="237">
        <v>3.5</v>
      </c>
      <c r="J40" s="222">
        <f t="shared" si="4"/>
        <v>10.3</v>
      </c>
      <c r="K40" s="237">
        <v>2.6</v>
      </c>
      <c r="L40" s="222"/>
      <c r="M40" s="237"/>
      <c r="N40" s="222"/>
      <c r="O40" s="237"/>
      <c r="P40" s="235">
        <f t="shared" si="0"/>
        <v>36.6</v>
      </c>
      <c r="Q40" s="210">
        <v>8.6999999999999993</v>
      </c>
      <c r="R40" s="212"/>
      <c r="S40" s="210">
        <v>3.9</v>
      </c>
      <c r="T40" s="212">
        <v>4</v>
      </c>
      <c r="U40" s="210">
        <v>1.4</v>
      </c>
      <c r="V40" s="212">
        <v>6.6</v>
      </c>
      <c r="W40" s="210">
        <v>13</v>
      </c>
      <c r="X40" s="212"/>
      <c r="Y40" s="210">
        <v>8</v>
      </c>
      <c r="Z40" s="212"/>
      <c r="AA40" s="210">
        <v>4</v>
      </c>
      <c r="AB40" s="212"/>
      <c r="AC40" s="218">
        <v>5.8</v>
      </c>
      <c r="AD40" s="210">
        <v>5.8</v>
      </c>
      <c r="AE40" s="212">
        <v>4</v>
      </c>
      <c r="AF40" s="210">
        <v>2</v>
      </c>
      <c r="AG40" s="212"/>
      <c r="AH40" s="218"/>
      <c r="AI40" s="218"/>
      <c r="AJ40" s="232">
        <f t="shared" si="1"/>
        <v>67.199999999999989</v>
      </c>
      <c r="AK40" s="210">
        <v>1</v>
      </c>
      <c r="AL40" s="212">
        <v>1</v>
      </c>
      <c r="AM40" s="218"/>
      <c r="AN40" s="232">
        <f t="shared" si="2"/>
        <v>105.79999999999998</v>
      </c>
    </row>
    <row r="41" spans="1:40" x14ac:dyDescent="0.25">
      <c r="A41">
        <f t="shared" si="3"/>
        <v>2004</v>
      </c>
      <c r="B41" s="294"/>
      <c r="C41" s="23">
        <v>38323</v>
      </c>
      <c r="D41" s="222">
        <v>4.4000000000000004</v>
      </c>
      <c r="E41" s="237">
        <v>3.6</v>
      </c>
      <c r="F41" s="222">
        <v>7.7</v>
      </c>
      <c r="G41" s="237"/>
      <c r="H41" s="222">
        <v>4.5</v>
      </c>
      <c r="I41" s="237">
        <v>3.5</v>
      </c>
      <c r="J41" s="222">
        <f t="shared" si="4"/>
        <v>10.3</v>
      </c>
      <c r="K41" s="237">
        <v>2.6</v>
      </c>
      <c r="L41" s="222"/>
      <c r="M41" s="237"/>
      <c r="N41" s="222"/>
      <c r="O41" s="237"/>
      <c r="P41" s="235">
        <f t="shared" si="0"/>
        <v>36.6</v>
      </c>
      <c r="Q41" s="210">
        <v>8.6999999999999993</v>
      </c>
      <c r="R41" s="212"/>
      <c r="S41" s="210">
        <v>3.9</v>
      </c>
      <c r="T41" s="212">
        <v>4</v>
      </c>
      <c r="U41" s="210">
        <v>1.4</v>
      </c>
      <c r="V41" s="212">
        <v>6.6</v>
      </c>
      <c r="W41" s="210">
        <v>13</v>
      </c>
      <c r="X41" s="212"/>
      <c r="Y41" s="210">
        <v>8</v>
      </c>
      <c r="Z41" s="212"/>
      <c r="AA41" s="210">
        <v>4</v>
      </c>
      <c r="AB41" s="212"/>
      <c r="AC41" s="218">
        <v>5.8</v>
      </c>
      <c r="AD41" s="210">
        <v>5.8</v>
      </c>
      <c r="AE41" s="212">
        <v>4</v>
      </c>
      <c r="AF41" s="210">
        <v>2</v>
      </c>
      <c r="AG41" s="212"/>
      <c r="AH41" s="218"/>
      <c r="AI41" s="218"/>
      <c r="AJ41" s="232">
        <f t="shared" si="1"/>
        <v>67.199999999999989</v>
      </c>
      <c r="AK41" s="210">
        <v>1</v>
      </c>
      <c r="AL41" s="212">
        <v>1</v>
      </c>
      <c r="AM41" s="218"/>
      <c r="AN41" s="232">
        <f t="shared" si="2"/>
        <v>105.79999999999998</v>
      </c>
    </row>
    <row r="42" spans="1:40" x14ac:dyDescent="0.25">
      <c r="A42">
        <f t="shared" si="3"/>
        <v>2005</v>
      </c>
      <c r="B42" s="294"/>
      <c r="C42" s="23">
        <v>38354</v>
      </c>
      <c r="D42" s="222">
        <v>4.4000000000000004</v>
      </c>
      <c r="E42" s="237">
        <v>3.6</v>
      </c>
      <c r="F42" s="222">
        <v>7.7</v>
      </c>
      <c r="G42" s="237">
        <v>4.7</v>
      </c>
      <c r="H42" s="222">
        <v>4.5</v>
      </c>
      <c r="I42" s="237">
        <v>3.5</v>
      </c>
      <c r="J42" s="222">
        <f t="shared" si="4"/>
        <v>10.3</v>
      </c>
      <c r="K42" s="237">
        <v>2.6</v>
      </c>
      <c r="L42" s="222"/>
      <c r="M42" s="237"/>
      <c r="N42" s="222"/>
      <c r="O42" s="237"/>
      <c r="P42" s="235">
        <f t="shared" si="0"/>
        <v>41.300000000000004</v>
      </c>
      <c r="Q42" s="210">
        <v>8.6999999999999993</v>
      </c>
      <c r="R42" s="212"/>
      <c r="S42" s="210">
        <v>3.9</v>
      </c>
      <c r="T42" s="212">
        <v>4</v>
      </c>
      <c r="U42" s="210">
        <v>1.4</v>
      </c>
      <c r="V42" s="212">
        <v>6.6</v>
      </c>
      <c r="W42" s="210">
        <v>13</v>
      </c>
      <c r="X42" s="212"/>
      <c r="Y42" s="210">
        <v>8</v>
      </c>
      <c r="Z42" s="212"/>
      <c r="AA42" s="210">
        <v>4</v>
      </c>
      <c r="AB42" s="212"/>
      <c r="AC42" s="218">
        <v>5.8</v>
      </c>
      <c r="AD42" s="210">
        <v>5.8</v>
      </c>
      <c r="AE42" s="212">
        <v>4</v>
      </c>
      <c r="AF42" s="210">
        <v>2</v>
      </c>
      <c r="AG42" s="212"/>
      <c r="AH42" s="218"/>
      <c r="AI42" s="218"/>
      <c r="AJ42" s="232">
        <f t="shared" si="1"/>
        <v>67.199999999999989</v>
      </c>
      <c r="AK42" s="210">
        <v>1</v>
      </c>
      <c r="AL42" s="212">
        <v>1</v>
      </c>
      <c r="AM42" s="218"/>
      <c r="AN42" s="232">
        <f t="shared" si="2"/>
        <v>110.5</v>
      </c>
    </row>
    <row r="43" spans="1:40" x14ac:dyDescent="0.25">
      <c r="A43">
        <f t="shared" si="3"/>
        <v>2005</v>
      </c>
      <c r="B43" s="294"/>
      <c r="C43" s="23">
        <v>38385</v>
      </c>
      <c r="D43" s="222">
        <v>4.4000000000000004</v>
      </c>
      <c r="E43" s="237">
        <v>3.6</v>
      </c>
      <c r="F43" s="222">
        <v>7.7</v>
      </c>
      <c r="G43" s="237">
        <v>4.7</v>
      </c>
      <c r="H43" s="222">
        <v>4.5</v>
      </c>
      <c r="I43" s="237">
        <v>3.5</v>
      </c>
      <c r="J43" s="222">
        <f t="shared" si="4"/>
        <v>10.3</v>
      </c>
      <c r="K43" s="237">
        <v>2.6</v>
      </c>
      <c r="L43" s="222"/>
      <c r="M43" s="237"/>
      <c r="N43" s="222"/>
      <c r="O43" s="237"/>
      <c r="P43" s="235">
        <f t="shared" si="0"/>
        <v>41.300000000000004</v>
      </c>
      <c r="Q43" s="210">
        <v>8.6999999999999993</v>
      </c>
      <c r="R43" s="212"/>
      <c r="S43" s="210">
        <v>3.9</v>
      </c>
      <c r="T43" s="212">
        <v>4</v>
      </c>
      <c r="U43" s="210">
        <v>1.4</v>
      </c>
      <c r="V43" s="212">
        <v>6.6</v>
      </c>
      <c r="W43" s="210">
        <v>13</v>
      </c>
      <c r="X43" s="212"/>
      <c r="Y43" s="210">
        <v>8</v>
      </c>
      <c r="Z43" s="212"/>
      <c r="AA43" s="210">
        <v>4</v>
      </c>
      <c r="AB43" s="212"/>
      <c r="AC43" s="218">
        <v>5.8</v>
      </c>
      <c r="AD43" s="210">
        <v>5.8</v>
      </c>
      <c r="AE43" s="212">
        <v>4</v>
      </c>
      <c r="AF43" s="210">
        <v>2</v>
      </c>
      <c r="AG43" s="212"/>
      <c r="AH43" s="218"/>
      <c r="AI43" s="218"/>
      <c r="AJ43" s="232">
        <f t="shared" si="1"/>
        <v>67.199999999999989</v>
      </c>
      <c r="AK43" s="210">
        <v>1</v>
      </c>
      <c r="AL43" s="212">
        <v>1</v>
      </c>
      <c r="AM43" s="218"/>
      <c r="AN43" s="232">
        <f t="shared" si="2"/>
        <v>110.5</v>
      </c>
    </row>
    <row r="44" spans="1:40" x14ac:dyDescent="0.25">
      <c r="A44">
        <f t="shared" si="3"/>
        <v>2005</v>
      </c>
      <c r="B44" s="294"/>
      <c r="C44" s="23">
        <v>38413</v>
      </c>
      <c r="D44" s="222">
        <v>4.4000000000000004</v>
      </c>
      <c r="E44" s="237">
        <v>3.6</v>
      </c>
      <c r="F44" s="222">
        <v>7.7</v>
      </c>
      <c r="G44" s="237">
        <v>4.7</v>
      </c>
      <c r="H44" s="222">
        <v>4.5</v>
      </c>
      <c r="I44" s="237">
        <v>3.5</v>
      </c>
      <c r="J44" s="222">
        <f t="shared" si="4"/>
        <v>10.3</v>
      </c>
      <c r="K44" s="237">
        <v>2.6</v>
      </c>
      <c r="L44" s="222"/>
      <c r="M44" s="237"/>
      <c r="N44" s="222"/>
      <c r="O44" s="237"/>
      <c r="P44" s="235">
        <f t="shared" si="0"/>
        <v>41.300000000000004</v>
      </c>
      <c r="Q44" s="210">
        <v>8.6999999999999993</v>
      </c>
      <c r="R44" s="212"/>
      <c r="S44" s="210">
        <v>3.9</v>
      </c>
      <c r="T44" s="212">
        <v>4</v>
      </c>
      <c r="U44" s="210">
        <v>1.4</v>
      </c>
      <c r="V44" s="212">
        <v>6.6</v>
      </c>
      <c r="W44" s="210">
        <v>13</v>
      </c>
      <c r="X44" s="212"/>
      <c r="Y44" s="210">
        <v>8</v>
      </c>
      <c r="Z44" s="212"/>
      <c r="AA44" s="210">
        <v>4</v>
      </c>
      <c r="AB44" s="212"/>
      <c r="AC44" s="218">
        <v>5.8</v>
      </c>
      <c r="AD44" s="210">
        <v>5.8</v>
      </c>
      <c r="AE44" s="212">
        <v>4</v>
      </c>
      <c r="AF44" s="210">
        <v>2</v>
      </c>
      <c r="AG44" s="212"/>
      <c r="AH44" s="218"/>
      <c r="AI44" s="218"/>
      <c r="AJ44" s="232">
        <f t="shared" si="1"/>
        <v>67.199999999999989</v>
      </c>
      <c r="AK44" s="210">
        <v>1</v>
      </c>
      <c r="AL44" s="212">
        <v>1</v>
      </c>
      <c r="AM44" s="218"/>
      <c r="AN44" s="232">
        <f t="shared" si="2"/>
        <v>110.5</v>
      </c>
    </row>
    <row r="45" spans="1:40" x14ac:dyDescent="0.25">
      <c r="A45">
        <f t="shared" si="3"/>
        <v>2005</v>
      </c>
      <c r="B45" s="294"/>
      <c r="C45" s="23">
        <v>38444</v>
      </c>
      <c r="D45" s="222">
        <v>4.4000000000000004</v>
      </c>
      <c r="E45" s="237">
        <v>3.6</v>
      </c>
      <c r="F45" s="222">
        <v>7.7</v>
      </c>
      <c r="G45" s="237">
        <v>4.7</v>
      </c>
      <c r="H45" s="222">
        <v>4.5</v>
      </c>
      <c r="I45" s="237">
        <v>3.5</v>
      </c>
      <c r="J45" s="222">
        <f t="shared" si="4"/>
        <v>10.3</v>
      </c>
      <c r="K45" s="237">
        <v>2.6</v>
      </c>
      <c r="L45" s="222"/>
      <c r="M45" s="237"/>
      <c r="N45" s="222"/>
      <c r="O45" s="237"/>
      <c r="P45" s="235">
        <f t="shared" si="0"/>
        <v>41.300000000000004</v>
      </c>
      <c r="Q45" s="210">
        <v>8.6999999999999993</v>
      </c>
      <c r="R45" s="212"/>
      <c r="S45" s="210">
        <v>3.9</v>
      </c>
      <c r="T45" s="212">
        <v>4</v>
      </c>
      <c r="U45" s="210">
        <v>1.4</v>
      </c>
      <c r="V45" s="212">
        <v>6.6</v>
      </c>
      <c r="W45" s="210">
        <v>13</v>
      </c>
      <c r="X45" s="212"/>
      <c r="Y45" s="210">
        <v>8</v>
      </c>
      <c r="Z45" s="212"/>
      <c r="AA45" s="210">
        <v>4</v>
      </c>
      <c r="AB45" s="212"/>
      <c r="AC45" s="218">
        <v>5.8</v>
      </c>
      <c r="AD45" s="210">
        <v>5.8</v>
      </c>
      <c r="AE45" s="212">
        <v>4</v>
      </c>
      <c r="AF45" s="210">
        <v>2</v>
      </c>
      <c r="AG45" s="212"/>
      <c r="AH45" s="218"/>
      <c r="AI45" s="218"/>
      <c r="AJ45" s="232">
        <f t="shared" si="1"/>
        <v>67.199999999999989</v>
      </c>
      <c r="AK45" s="210">
        <v>1</v>
      </c>
      <c r="AL45" s="212">
        <v>1</v>
      </c>
      <c r="AM45" s="218"/>
      <c r="AN45" s="232">
        <f t="shared" si="2"/>
        <v>110.5</v>
      </c>
    </row>
    <row r="46" spans="1:40" x14ac:dyDescent="0.25">
      <c r="A46">
        <f t="shared" si="3"/>
        <v>2005</v>
      </c>
      <c r="B46" s="294"/>
      <c r="C46" s="23">
        <v>38474</v>
      </c>
      <c r="D46" s="222">
        <v>4.4000000000000004</v>
      </c>
      <c r="E46" s="237">
        <v>3.6</v>
      </c>
      <c r="F46" s="222">
        <v>7.7</v>
      </c>
      <c r="G46" s="237">
        <v>4.7</v>
      </c>
      <c r="H46" s="222">
        <v>4.5</v>
      </c>
      <c r="I46" s="237">
        <v>3.5</v>
      </c>
      <c r="J46" s="222">
        <f t="shared" si="4"/>
        <v>10.3</v>
      </c>
      <c r="K46" s="237">
        <v>2.6</v>
      </c>
      <c r="L46" s="222"/>
      <c r="M46" s="237"/>
      <c r="N46" s="222"/>
      <c r="O46" s="237"/>
      <c r="P46" s="235">
        <f t="shared" si="0"/>
        <v>41.300000000000004</v>
      </c>
      <c r="Q46" s="210">
        <v>8.6999999999999993</v>
      </c>
      <c r="R46" s="212"/>
      <c r="S46" s="210">
        <v>3.9</v>
      </c>
      <c r="T46" s="212">
        <v>4</v>
      </c>
      <c r="U46" s="210">
        <v>1.4</v>
      </c>
      <c r="V46" s="212">
        <v>6.6</v>
      </c>
      <c r="W46" s="210">
        <v>13</v>
      </c>
      <c r="X46" s="212"/>
      <c r="Y46" s="210">
        <v>8</v>
      </c>
      <c r="Z46" s="212"/>
      <c r="AA46" s="210">
        <v>4</v>
      </c>
      <c r="AB46" s="212"/>
      <c r="AC46" s="218">
        <v>5.8</v>
      </c>
      <c r="AD46" s="210">
        <v>5.8</v>
      </c>
      <c r="AE46" s="212">
        <v>4</v>
      </c>
      <c r="AF46" s="210">
        <v>2</v>
      </c>
      <c r="AG46" s="212"/>
      <c r="AH46" s="218"/>
      <c r="AI46" s="218"/>
      <c r="AJ46" s="232">
        <f t="shared" si="1"/>
        <v>67.199999999999989</v>
      </c>
      <c r="AK46" s="210">
        <v>1</v>
      </c>
      <c r="AL46" s="212">
        <v>1</v>
      </c>
      <c r="AM46" s="218"/>
      <c r="AN46" s="232">
        <f t="shared" si="2"/>
        <v>110.5</v>
      </c>
    </row>
    <row r="47" spans="1:40" x14ac:dyDescent="0.25">
      <c r="A47">
        <f t="shared" si="3"/>
        <v>2005</v>
      </c>
      <c r="B47" s="294"/>
      <c r="C47" s="23">
        <v>38505</v>
      </c>
      <c r="D47" s="222">
        <v>4.4000000000000004</v>
      </c>
      <c r="E47" s="237">
        <v>3.6</v>
      </c>
      <c r="F47" s="222">
        <v>7.7</v>
      </c>
      <c r="G47" s="237">
        <v>4.7</v>
      </c>
      <c r="H47" s="222">
        <v>4.5</v>
      </c>
      <c r="I47" s="237">
        <v>3.5</v>
      </c>
      <c r="J47" s="222">
        <f t="shared" si="4"/>
        <v>10.3</v>
      </c>
      <c r="K47" s="237">
        <v>2.6</v>
      </c>
      <c r="L47" s="222"/>
      <c r="M47" s="237"/>
      <c r="N47" s="222"/>
      <c r="O47" s="237"/>
      <c r="P47" s="235">
        <f t="shared" si="0"/>
        <v>41.300000000000004</v>
      </c>
      <c r="Q47" s="210">
        <v>8.6999999999999993</v>
      </c>
      <c r="R47" s="212"/>
      <c r="S47" s="210">
        <v>3.9</v>
      </c>
      <c r="T47" s="212">
        <v>4</v>
      </c>
      <c r="U47" s="210">
        <v>1.4</v>
      </c>
      <c r="V47" s="212">
        <v>6.6</v>
      </c>
      <c r="W47" s="210">
        <v>13</v>
      </c>
      <c r="X47" s="212"/>
      <c r="Y47" s="210">
        <v>8</v>
      </c>
      <c r="Z47" s="212"/>
      <c r="AA47" s="210">
        <v>4</v>
      </c>
      <c r="AB47" s="212"/>
      <c r="AC47" s="218">
        <v>5.8</v>
      </c>
      <c r="AD47" s="210">
        <v>5.8</v>
      </c>
      <c r="AE47" s="212">
        <v>4</v>
      </c>
      <c r="AF47" s="210">
        <v>2</v>
      </c>
      <c r="AG47" s="212"/>
      <c r="AH47" s="218"/>
      <c r="AI47" s="218"/>
      <c r="AJ47" s="232">
        <f t="shared" si="1"/>
        <v>67.199999999999989</v>
      </c>
      <c r="AK47" s="210">
        <v>1</v>
      </c>
      <c r="AL47" s="212">
        <v>1</v>
      </c>
      <c r="AM47" s="218"/>
      <c r="AN47" s="232">
        <f t="shared" si="2"/>
        <v>110.5</v>
      </c>
    </row>
    <row r="48" spans="1:40" x14ac:dyDescent="0.25">
      <c r="A48">
        <f t="shared" si="3"/>
        <v>2005</v>
      </c>
      <c r="B48" s="294"/>
      <c r="C48" s="23">
        <v>38535</v>
      </c>
      <c r="D48" s="222">
        <v>4.4000000000000004</v>
      </c>
      <c r="E48" s="237">
        <v>3.6</v>
      </c>
      <c r="F48" s="222">
        <v>7.7</v>
      </c>
      <c r="G48" s="237">
        <v>4.7</v>
      </c>
      <c r="H48" s="222">
        <v>4.5</v>
      </c>
      <c r="I48" s="237">
        <v>3.5</v>
      </c>
      <c r="J48" s="222">
        <f t="shared" si="4"/>
        <v>10.3</v>
      </c>
      <c r="K48" s="237">
        <v>2.6</v>
      </c>
      <c r="L48" s="222"/>
      <c r="M48" s="237"/>
      <c r="N48" s="222"/>
      <c r="O48" s="237"/>
      <c r="P48" s="235">
        <f t="shared" si="0"/>
        <v>41.300000000000004</v>
      </c>
      <c r="Q48" s="210">
        <v>8.6999999999999993</v>
      </c>
      <c r="R48" s="212"/>
      <c r="S48" s="210">
        <v>3.9</v>
      </c>
      <c r="T48" s="212">
        <v>4</v>
      </c>
      <c r="U48" s="210">
        <v>1.4</v>
      </c>
      <c r="V48" s="212">
        <v>6.6</v>
      </c>
      <c r="W48" s="210">
        <v>13</v>
      </c>
      <c r="X48" s="212"/>
      <c r="Y48" s="210">
        <v>8</v>
      </c>
      <c r="Z48" s="212"/>
      <c r="AA48" s="210">
        <v>4</v>
      </c>
      <c r="AB48" s="212"/>
      <c r="AC48" s="218">
        <v>5.8</v>
      </c>
      <c r="AD48" s="210">
        <v>5.8</v>
      </c>
      <c r="AE48" s="212">
        <v>4</v>
      </c>
      <c r="AF48" s="210">
        <v>2</v>
      </c>
      <c r="AG48" s="212"/>
      <c r="AH48" s="218"/>
      <c r="AI48" s="218"/>
      <c r="AJ48" s="232">
        <f t="shared" si="1"/>
        <v>67.199999999999989</v>
      </c>
      <c r="AK48" s="210">
        <v>1</v>
      </c>
      <c r="AL48" s="212">
        <v>1</v>
      </c>
      <c r="AM48" s="218"/>
      <c r="AN48" s="232">
        <f t="shared" si="2"/>
        <v>110.5</v>
      </c>
    </row>
    <row r="49" spans="1:40" x14ac:dyDescent="0.25">
      <c r="A49">
        <f t="shared" si="3"/>
        <v>2005</v>
      </c>
      <c r="B49" s="294"/>
      <c r="C49" s="23">
        <v>38566</v>
      </c>
      <c r="D49" s="222">
        <v>4.4000000000000004</v>
      </c>
      <c r="E49" s="237">
        <v>3.6</v>
      </c>
      <c r="F49" s="222">
        <v>7.7</v>
      </c>
      <c r="G49" s="237">
        <v>4.7</v>
      </c>
      <c r="H49" s="222">
        <v>4.5</v>
      </c>
      <c r="I49" s="237">
        <v>3.5</v>
      </c>
      <c r="J49" s="222">
        <f t="shared" si="4"/>
        <v>10.3</v>
      </c>
      <c r="K49" s="237">
        <v>2.6</v>
      </c>
      <c r="L49" s="222"/>
      <c r="M49" s="237"/>
      <c r="N49" s="222"/>
      <c r="O49" s="237"/>
      <c r="P49" s="235">
        <f t="shared" si="0"/>
        <v>41.300000000000004</v>
      </c>
      <c r="Q49" s="210">
        <v>8.6999999999999993</v>
      </c>
      <c r="R49" s="212"/>
      <c r="S49" s="210">
        <v>3.9</v>
      </c>
      <c r="T49" s="212">
        <v>4</v>
      </c>
      <c r="U49" s="210">
        <v>1.4</v>
      </c>
      <c r="V49" s="212">
        <v>6.6</v>
      </c>
      <c r="W49" s="210">
        <v>13</v>
      </c>
      <c r="X49" s="212"/>
      <c r="Y49" s="210">
        <v>8</v>
      </c>
      <c r="Z49" s="212"/>
      <c r="AA49" s="210">
        <v>4</v>
      </c>
      <c r="AB49" s="212"/>
      <c r="AC49" s="218">
        <v>5.8</v>
      </c>
      <c r="AD49" s="210">
        <v>5.8</v>
      </c>
      <c r="AE49" s="212">
        <v>4</v>
      </c>
      <c r="AF49" s="210">
        <v>2</v>
      </c>
      <c r="AG49" s="212"/>
      <c r="AH49" s="218"/>
      <c r="AI49" s="218"/>
      <c r="AJ49" s="232">
        <f t="shared" si="1"/>
        <v>67.199999999999989</v>
      </c>
      <c r="AK49" s="210">
        <v>1</v>
      </c>
      <c r="AL49" s="212">
        <v>1</v>
      </c>
      <c r="AM49" s="218"/>
      <c r="AN49" s="232">
        <f t="shared" si="2"/>
        <v>110.5</v>
      </c>
    </row>
    <row r="50" spans="1:40" x14ac:dyDescent="0.25">
      <c r="A50">
        <f t="shared" si="3"/>
        <v>2005</v>
      </c>
      <c r="B50" s="294"/>
      <c r="C50" s="23">
        <v>38597</v>
      </c>
      <c r="D50" s="222">
        <v>4.4000000000000004</v>
      </c>
      <c r="E50" s="237">
        <v>3.6</v>
      </c>
      <c r="F50" s="222">
        <v>7.7</v>
      </c>
      <c r="G50" s="237">
        <v>4.7</v>
      </c>
      <c r="H50" s="222">
        <v>4.5</v>
      </c>
      <c r="I50" s="237">
        <v>3.5</v>
      </c>
      <c r="J50" s="222">
        <f t="shared" si="4"/>
        <v>10.3</v>
      </c>
      <c r="K50" s="237">
        <v>2.6</v>
      </c>
      <c r="L50" s="222"/>
      <c r="M50" s="237"/>
      <c r="N50" s="222"/>
      <c r="O50" s="237"/>
      <c r="P50" s="235">
        <f t="shared" si="0"/>
        <v>41.300000000000004</v>
      </c>
      <c r="Q50" s="210">
        <v>8.6999999999999993</v>
      </c>
      <c r="R50" s="212"/>
      <c r="S50" s="210">
        <v>3.9</v>
      </c>
      <c r="T50" s="212">
        <v>4</v>
      </c>
      <c r="U50" s="210">
        <v>1.4</v>
      </c>
      <c r="V50" s="212">
        <v>6.6</v>
      </c>
      <c r="W50" s="210">
        <v>13</v>
      </c>
      <c r="X50" s="212"/>
      <c r="Y50" s="210">
        <v>8</v>
      </c>
      <c r="Z50" s="212"/>
      <c r="AA50" s="210">
        <v>4</v>
      </c>
      <c r="AB50" s="212"/>
      <c r="AC50" s="218">
        <v>5.8</v>
      </c>
      <c r="AD50" s="210">
        <v>5.8</v>
      </c>
      <c r="AE50" s="212">
        <v>4</v>
      </c>
      <c r="AF50" s="210">
        <v>2</v>
      </c>
      <c r="AG50" s="212"/>
      <c r="AH50" s="218"/>
      <c r="AI50" s="218"/>
      <c r="AJ50" s="232">
        <f t="shared" si="1"/>
        <v>67.199999999999989</v>
      </c>
      <c r="AK50" s="210">
        <v>1</v>
      </c>
      <c r="AL50" s="212">
        <v>1</v>
      </c>
      <c r="AM50" s="218"/>
      <c r="AN50" s="232">
        <f t="shared" si="2"/>
        <v>110.5</v>
      </c>
    </row>
    <row r="51" spans="1:40" x14ac:dyDescent="0.25">
      <c r="A51">
        <f t="shared" si="3"/>
        <v>2005</v>
      </c>
      <c r="B51" s="294"/>
      <c r="C51" s="23">
        <v>38627</v>
      </c>
      <c r="D51" s="222">
        <v>4.4000000000000004</v>
      </c>
      <c r="E51" s="237">
        <v>3.6</v>
      </c>
      <c r="F51" s="222">
        <v>7.7</v>
      </c>
      <c r="G51" s="237">
        <v>4.7</v>
      </c>
      <c r="H51" s="222">
        <v>4.5</v>
      </c>
      <c r="I51" s="237">
        <v>3.5</v>
      </c>
      <c r="J51" s="222">
        <f t="shared" si="4"/>
        <v>10.3</v>
      </c>
      <c r="K51" s="237">
        <v>2.6</v>
      </c>
      <c r="L51" s="222"/>
      <c r="M51" s="237"/>
      <c r="N51" s="222"/>
      <c r="O51" s="237"/>
      <c r="P51" s="235">
        <f t="shared" si="0"/>
        <v>41.300000000000004</v>
      </c>
      <c r="Q51" s="210">
        <v>8.6999999999999993</v>
      </c>
      <c r="R51" s="212"/>
      <c r="S51" s="210">
        <v>3.9</v>
      </c>
      <c r="T51" s="212">
        <v>4</v>
      </c>
      <c r="U51" s="210">
        <v>1.4</v>
      </c>
      <c r="V51" s="212">
        <v>6.6</v>
      </c>
      <c r="W51" s="210">
        <v>13</v>
      </c>
      <c r="X51" s="212"/>
      <c r="Y51" s="210">
        <v>8</v>
      </c>
      <c r="Z51" s="212"/>
      <c r="AA51" s="210">
        <v>4</v>
      </c>
      <c r="AB51" s="212"/>
      <c r="AC51" s="218">
        <v>5.8</v>
      </c>
      <c r="AD51" s="210">
        <v>5.8</v>
      </c>
      <c r="AE51" s="212">
        <v>4</v>
      </c>
      <c r="AF51" s="210">
        <v>2</v>
      </c>
      <c r="AG51" s="212"/>
      <c r="AH51" s="218"/>
      <c r="AI51" s="218"/>
      <c r="AJ51" s="232">
        <f t="shared" si="1"/>
        <v>67.199999999999989</v>
      </c>
      <c r="AK51" s="210">
        <v>1</v>
      </c>
      <c r="AL51" s="212">
        <v>1</v>
      </c>
      <c r="AM51" s="218"/>
      <c r="AN51" s="232">
        <f t="shared" si="2"/>
        <v>110.5</v>
      </c>
    </row>
    <row r="52" spans="1:40" x14ac:dyDescent="0.25">
      <c r="A52">
        <f t="shared" si="3"/>
        <v>2005</v>
      </c>
      <c r="B52" s="294"/>
      <c r="C52" s="23">
        <v>38658</v>
      </c>
      <c r="D52" s="222">
        <v>4.4000000000000004</v>
      </c>
      <c r="E52" s="237">
        <v>3.6</v>
      </c>
      <c r="F52" s="222">
        <v>7.7</v>
      </c>
      <c r="G52" s="237">
        <v>4.7</v>
      </c>
      <c r="H52" s="222">
        <v>4.5</v>
      </c>
      <c r="I52" s="237">
        <v>3.5</v>
      </c>
      <c r="J52" s="222">
        <f t="shared" si="4"/>
        <v>10.3</v>
      </c>
      <c r="K52" s="237">
        <v>2.6</v>
      </c>
      <c r="L52" s="222"/>
      <c r="M52" s="237"/>
      <c r="N52" s="222"/>
      <c r="O52" s="237"/>
      <c r="P52" s="235">
        <f t="shared" si="0"/>
        <v>41.300000000000004</v>
      </c>
      <c r="Q52" s="210">
        <v>8.6999999999999993</v>
      </c>
      <c r="R52" s="212"/>
      <c r="S52" s="210">
        <v>3.9</v>
      </c>
      <c r="T52" s="212">
        <v>4</v>
      </c>
      <c r="U52" s="210">
        <v>1.4</v>
      </c>
      <c r="V52" s="212">
        <v>6.6</v>
      </c>
      <c r="W52" s="210">
        <v>13</v>
      </c>
      <c r="X52" s="212"/>
      <c r="Y52" s="210">
        <v>8</v>
      </c>
      <c r="Z52" s="212"/>
      <c r="AA52" s="210">
        <v>4</v>
      </c>
      <c r="AB52" s="212"/>
      <c r="AC52" s="218">
        <v>5.8</v>
      </c>
      <c r="AD52" s="210">
        <v>5.8</v>
      </c>
      <c r="AE52" s="212">
        <v>4</v>
      </c>
      <c r="AF52" s="210">
        <v>2</v>
      </c>
      <c r="AG52" s="212"/>
      <c r="AH52" s="218"/>
      <c r="AI52" s="218"/>
      <c r="AJ52" s="232">
        <f t="shared" si="1"/>
        <v>67.199999999999989</v>
      </c>
      <c r="AK52" s="210">
        <v>1</v>
      </c>
      <c r="AL52" s="212">
        <v>1</v>
      </c>
      <c r="AM52" s="218"/>
      <c r="AN52" s="232">
        <f t="shared" si="2"/>
        <v>110.5</v>
      </c>
    </row>
    <row r="53" spans="1:40" x14ac:dyDescent="0.25">
      <c r="A53">
        <f t="shared" si="3"/>
        <v>2005</v>
      </c>
      <c r="B53" s="294"/>
      <c r="C53" s="23">
        <v>38688</v>
      </c>
      <c r="D53" s="222">
        <v>4.4000000000000004</v>
      </c>
      <c r="E53" s="237">
        <v>3.6</v>
      </c>
      <c r="F53" s="222">
        <v>7.7</v>
      </c>
      <c r="G53" s="237">
        <v>4.7</v>
      </c>
      <c r="H53" s="222">
        <v>4.5</v>
      </c>
      <c r="I53" s="237">
        <v>3.5</v>
      </c>
      <c r="J53" s="222">
        <f t="shared" si="4"/>
        <v>10.3</v>
      </c>
      <c r="K53" s="237">
        <v>2.6</v>
      </c>
      <c r="L53" s="222"/>
      <c r="M53" s="237"/>
      <c r="N53" s="222"/>
      <c r="O53" s="237"/>
      <c r="P53" s="235">
        <f t="shared" si="0"/>
        <v>41.300000000000004</v>
      </c>
      <c r="Q53" s="210">
        <v>8.6999999999999993</v>
      </c>
      <c r="R53" s="212"/>
      <c r="S53" s="210">
        <v>3.9</v>
      </c>
      <c r="T53" s="212">
        <v>4</v>
      </c>
      <c r="U53" s="210">
        <v>1.4</v>
      </c>
      <c r="V53" s="212">
        <v>6.6</v>
      </c>
      <c r="W53" s="210">
        <v>13</v>
      </c>
      <c r="X53" s="212"/>
      <c r="Y53" s="210">
        <v>8</v>
      </c>
      <c r="Z53" s="212"/>
      <c r="AA53" s="210">
        <v>4</v>
      </c>
      <c r="AB53" s="212"/>
      <c r="AC53" s="218">
        <v>5.8</v>
      </c>
      <c r="AD53" s="210">
        <v>5.8</v>
      </c>
      <c r="AE53" s="212">
        <v>4</v>
      </c>
      <c r="AF53" s="210">
        <v>2</v>
      </c>
      <c r="AG53" s="212"/>
      <c r="AH53" s="218"/>
      <c r="AI53" s="218"/>
      <c r="AJ53" s="232">
        <f t="shared" si="1"/>
        <v>67.199999999999989</v>
      </c>
      <c r="AK53" s="210">
        <v>1</v>
      </c>
      <c r="AL53" s="212">
        <v>1</v>
      </c>
      <c r="AM53" s="218"/>
      <c r="AN53" s="232">
        <f t="shared" si="2"/>
        <v>110.5</v>
      </c>
    </row>
    <row r="54" spans="1:40" x14ac:dyDescent="0.25">
      <c r="A54">
        <f t="shared" si="3"/>
        <v>2006</v>
      </c>
      <c r="B54" s="294"/>
      <c r="C54" s="23">
        <v>38719</v>
      </c>
      <c r="D54" s="222">
        <v>4.4000000000000004</v>
      </c>
      <c r="E54" s="237">
        <v>3.6</v>
      </c>
      <c r="F54" s="222">
        <v>7.7</v>
      </c>
      <c r="G54" s="237">
        <v>4.7</v>
      </c>
      <c r="H54" s="222">
        <v>4.5</v>
      </c>
      <c r="I54" s="237">
        <v>3.5</v>
      </c>
      <c r="J54" s="222">
        <f t="shared" si="4"/>
        <v>10.3</v>
      </c>
      <c r="K54" s="237">
        <v>2.6</v>
      </c>
      <c r="L54" s="222">
        <v>5</v>
      </c>
      <c r="M54" s="237"/>
      <c r="N54" s="222">
        <v>4</v>
      </c>
      <c r="O54" s="237">
        <v>4</v>
      </c>
      <c r="P54" s="235">
        <f t="shared" si="0"/>
        <v>54.300000000000004</v>
      </c>
      <c r="Q54" s="210">
        <v>8.6999999999999993</v>
      </c>
      <c r="R54" s="212"/>
      <c r="S54" s="210">
        <v>3.9</v>
      </c>
      <c r="T54" s="212">
        <v>4</v>
      </c>
      <c r="U54" s="210">
        <v>1.4</v>
      </c>
      <c r="V54" s="212">
        <v>6.6</v>
      </c>
      <c r="W54" s="210">
        <v>13</v>
      </c>
      <c r="X54" s="212"/>
      <c r="Y54" s="210">
        <v>8</v>
      </c>
      <c r="Z54" s="212"/>
      <c r="AA54" s="210">
        <v>4</v>
      </c>
      <c r="AB54" s="212"/>
      <c r="AC54" s="218">
        <v>5.8</v>
      </c>
      <c r="AD54" s="210">
        <v>5.8</v>
      </c>
      <c r="AE54" s="212">
        <v>4</v>
      </c>
      <c r="AF54" s="210">
        <v>2</v>
      </c>
      <c r="AG54" s="212"/>
      <c r="AH54" s="218">
        <v>3.6</v>
      </c>
      <c r="AI54" s="218">
        <v>3.6</v>
      </c>
      <c r="AJ54" s="232">
        <f t="shared" si="1"/>
        <v>74.399999999999977</v>
      </c>
      <c r="AK54" s="210">
        <v>1</v>
      </c>
      <c r="AL54" s="212">
        <v>1</v>
      </c>
      <c r="AM54" s="218"/>
      <c r="AN54" s="232">
        <f t="shared" si="2"/>
        <v>130.69999999999999</v>
      </c>
    </row>
    <row r="55" spans="1:40" x14ac:dyDescent="0.25">
      <c r="A55">
        <f t="shared" si="3"/>
        <v>2006</v>
      </c>
      <c r="B55" s="294"/>
      <c r="C55" s="23">
        <v>38750</v>
      </c>
      <c r="D55" s="222">
        <v>4.4000000000000004</v>
      </c>
      <c r="E55" s="237">
        <v>3.6</v>
      </c>
      <c r="F55" s="222">
        <v>7.7</v>
      </c>
      <c r="G55" s="237">
        <v>4.7</v>
      </c>
      <c r="H55" s="222">
        <v>4.5</v>
      </c>
      <c r="I55" s="237">
        <v>3.5</v>
      </c>
      <c r="J55" s="222">
        <f t="shared" si="4"/>
        <v>10.3</v>
      </c>
      <c r="K55" s="237">
        <v>2.6</v>
      </c>
      <c r="L55" s="222">
        <v>5</v>
      </c>
      <c r="M55" s="237"/>
      <c r="N55" s="222">
        <v>4</v>
      </c>
      <c r="O55" s="237">
        <v>4</v>
      </c>
      <c r="P55" s="235">
        <f t="shared" si="0"/>
        <v>54.300000000000004</v>
      </c>
      <c r="Q55" s="210">
        <v>8.6999999999999993</v>
      </c>
      <c r="R55" s="212"/>
      <c r="S55" s="210">
        <v>3.9</v>
      </c>
      <c r="T55" s="212">
        <v>4</v>
      </c>
      <c r="U55" s="210">
        <v>1.4</v>
      </c>
      <c r="V55" s="212">
        <v>6.6</v>
      </c>
      <c r="W55" s="210">
        <v>13</v>
      </c>
      <c r="X55" s="212"/>
      <c r="Y55" s="210">
        <v>8</v>
      </c>
      <c r="Z55" s="212"/>
      <c r="AA55" s="210">
        <v>4</v>
      </c>
      <c r="AB55" s="212"/>
      <c r="AC55" s="218">
        <v>5.8</v>
      </c>
      <c r="AD55" s="210">
        <v>5.8</v>
      </c>
      <c r="AE55" s="212">
        <v>4</v>
      </c>
      <c r="AF55" s="210">
        <v>2</v>
      </c>
      <c r="AG55" s="212"/>
      <c r="AH55" s="218">
        <v>3.6</v>
      </c>
      <c r="AI55" s="218">
        <v>3.6</v>
      </c>
      <c r="AJ55" s="232">
        <f t="shared" si="1"/>
        <v>74.399999999999977</v>
      </c>
      <c r="AK55" s="210">
        <v>1</v>
      </c>
      <c r="AL55" s="212">
        <v>1</v>
      </c>
      <c r="AM55" s="218"/>
      <c r="AN55" s="232">
        <f t="shared" si="2"/>
        <v>130.69999999999999</v>
      </c>
    </row>
    <row r="56" spans="1:40" x14ac:dyDescent="0.25">
      <c r="A56">
        <f t="shared" si="3"/>
        <v>2006</v>
      </c>
      <c r="B56" s="294"/>
      <c r="C56" s="23">
        <v>38778</v>
      </c>
      <c r="D56" s="222">
        <v>4.4000000000000004</v>
      </c>
      <c r="E56" s="237">
        <v>3.6</v>
      </c>
      <c r="F56" s="222">
        <v>7.7</v>
      </c>
      <c r="G56" s="237">
        <v>4.7</v>
      </c>
      <c r="H56" s="222">
        <v>4.5</v>
      </c>
      <c r="I56" s="237">
        <v>3.5</v>
      </c>
      <c r="J56" s="222">
        <f t="shared" si="4"/>
        <v>10.3</v>
      </c>
      <c r="K56" s="237">
        <v>2.6</v>
      </c>
      <c r="L56" s="222">
        <v>5</v>
      </c>
      <c r="M56" s="237"/>
      <c r="N56" s="222">
        <v>4</v>
      </c>
      <c r="O56" s="237">
        <v>4</v>
      </c>
      <c r="P56" s="235">
        <f t="shared" si="0"/>
        <v>54.300000000000004</v>
      </c>
      <c r="Q56" s="210">
        <v>8.6999999999999993</v>
      </c>
      <c r="R56" s="212"/>
      <c r="S56" s="210">
        <v>3.9</v>
      </c>
      <c r="T56" s="212">
        <v>4</v>
      </c>
      <c r="U56" s="210">
        <v>1.4</v>
      </c>
      <c r="V56" s="212">
        <v>6.6</v>
      </c>
      <c r="W56" s="210">
        <v>13</v>
      </c>
      <c r="X56" s="212"/>
      <c r="Y56" s="210">
        <v>8</v>
      </c>
      <c r="Z56" s="212"/>
      <c r="AA56" s="210">
        <v>4</v>
      </c>
      <c r="AB56" s="212"/>
      <c r="AC56" s="218">
        <v>5.8</v>
      </c>
      <c r="AD56" s="210">
        <v>5.8</v>
      </c>
      <c r="AE56" s="212">
        <v>4</v>
      </c>
      <c r="AF56" s="210">
        <v>2</v>
      </c>
      <c r="AG56" s="212"/>
      <c r="AH56" s="218">
        <v>3.6</v>
      </c>
      <c r="AI56" s="218">
        <v>3.6</v>
      </c>
      <c r="AJ56" s="232">
        <f t="shared" si="1"/>
        <v>74.399999999999977</v>
      </c>
      <c r="AK56" s="210">
        <v>1</v>
      </c>
      <c r="AL56" s="212">
        <v>1</v>
      </c>
      <c r="AM56" s="218"/>
      <c r="AN56" s="232">
        <f t="shared" si="2"/>
        <v>130.69999999999999</v>
      </c>
    </row>
    <row r="57" spans="1:40" x14ac:dyDescent="0.25">
      <c r="A57">
        <f t="shared" si="3"/>
        <v>2006</v>
      </c>
      <c r="B57" s="294"/>
      <c r="C57" s="23">
        <v>38809</v>
      </c>
      <c r="D57" s="222">
        <v>4.4000000000000004</v>
      </c>
      <c r="E57" s="237">
        <v>3.6</v>
      </c>
      <c r="F57" s="222">
        <v>7.7</v>
      </c>
      <c r="G57" s="237">
        <v>4.7</v>
      </c>
      <c r="H57" s="222">
        <v>4.5</v>
      </c>
      <c r="I57" s="237">
        <v>3.5</v>
      </c>
      <c r="J57" s="222">
        <f t="shared" si="4"/>
        <v>10.3</v>
      </c>
      <c r="K57" s="237">
        <v>2.6</v>
      </c>
      <c r="L57" s="222">
        <v>5</v>
      </c>
      <c r="M57" s="237"/>
      <c r="N57" s="222">
        <v>4</v>
      </c>
      <c r="O57" s="237">
        <v>4</v>
      </c>
      <c r="P57" s="235">
        <f t="shared" si="0"/>
        <v>54.300000000000004</v>
      </c>
      <c r="Q57" s="210">
        <v>8.6999999999999993</v>
      </c>
      <c r="R57" s="212"/>
      <c r="S57" s="210">
        <v>3.9</v>
      </c>
      <c r="T57" s="212">
        <v>4</v>
      </c>
      <c r="U57" s="210">
        <v>1.4</v>
      </c>
      <c r="V57" s="212">
        <v>6.6</v>
      </c>
      <c r="W57" s="210">
        <v>13</v>
      </c>
      <c r="X57" s="212"/>
      <c r="Y57" s="210">
        <v>8</v>
      </c>
      <c r="Z57" s="212"/>
      <c r="AA57" s="210">
        <v>4</v>
      </c>
      <c r="AB57" s="212"/>
      <c r="AC57" s="218">
        <v>5.8</v>
      </c>
      <c r="AD57" s="210">
        <v>5.8</v>
      </c>
      <c r="AE57" s="212">
        <v>4</v>
      </c>
      <c r="AF57" s="210">
        <v>2</v>
      </c>
      <c r="AG57" s="212"/>
      <c r="AH57" s="218">
        <v>3.6</v>
      </c>
      <c r="AI57" s="218">
        <v>3.6</v>
      </c>
      <c r="AJ57" s="232">
        <f t="shared" si="1"/>
        <v>74.399999999999977</v>
      </c>
      <c r="AK57" s="210">
        <v>1</v>
      </c>
      <c r="AL57" s="212">
        <v>1</v>
      </c>
      <c r="AM57" s="218"/>
      <c r="AN57" s="232">
        <f t="shared" si="2"/>
        <v>130.69999999999999</v>
      </c>
    </row>
    <row r="58" spans="1:40" x14ac:dyDescent="0.25">
      <c r="A58">
        <f t="shared" si="3"/>
        <v>2006</v>
      </c>
      <c r="B58" s="294"/>
      <c r="C58" s="23">
        <v>38839</v>
      </c>
      <c r="D58" s="222">
        <v>4.4000000000000004</v>
      </c>
      <c r="E58" s="237">
        <v>3.6</v>
      </c>
      <c r="F58" s="222">
        <v>7.7</v>
      </c>
      <c r="G58" s="237">
        <v>4.7</v>
      </c>
      <c r="H58" s="222">
        <v>4.5</v>
      </c>
      <c r="I58" s="237">
        <v>3.5</v>
      </c>
      <c r="J58" s="222">
        <f t="shared" si="4"/>
        <v>10.3</v>
      </c>
      <c r="K58" s="237">
        <v>2.6</v>
      </c>
      <c r="L58" s="222">
        <v>5</v>
      </c>
      <c r="M58" s="237"/>
      <c r="N58" s="222">
        <v>4</v>
      </c>
      <c r="O58" s="237">
        <v>4</v>
      </c>
      <c r="P58" s="235">
        <f t="shared" si="0"/>
        <v>54.300000000000004</v>
      </c>
      <c r="Q58" s="210">
        <v>8.6999999999999993</v>
      </c>
      <c r="R58" s="212"/>
      <c r="S58" s="210">
        <v>3.9</v>
      </c>
      <c r="T58" s="212">
        <v>4</v>
      </c>
      <c r="U58" s="210">
        <v>1.4</v>
      </c>
      <c r="V58" s="212">
        <v>6.6</v>
      </c>
      <c r="W58" s="210">
        <v>13</v>
      </c>
      <c r="X58" s="212"/>
      <c r="Y58" s="210">
        <v>8</v>
      </c>
      <c r="Z58" s="212"/>
      <c r="AA58" s="210">
        <v>4</v>
      </c>
      <c r="AB58" s="212"/>
      <c r="AC58" s="218">
        <v>5.8</v>
      </c>
      <c r="AD58" s="210">
        <v>5.8</v>
      </c>
      <c r="AE58" s="212">
        <v>4</v>
      </c>
      <c r="AF58" s="210">
        <v>2</v>
      </c>
      <c r="AG58" s="212"/>
      <c r="AH58" s="218">
        <v>3.6</v>
      </c>
      <c r="AI58" s="218">
        <v>3.6</v>
      </c>
      <c r="AJ58" s="232">
        <f t="shared" si="1"/>
        <v>74.399999999999977</v>
      </c>
      <c r="AK58" s="210">
        <v>1</v>
      </c>
      <c r="AL58" s="212">
        <v>1</v>
      </c>
      <c r="AM58" s="218"/>
      <c r="AN58" s="232">
        <f t="shared" si="2"/>
        <v>130.69999999999999</v>
      </c>
    </row>
    <row r="59" spans="1:40" x14ac:dyDescent="0.25">
      <c r="A59">
        <f t="shared" si="3"/>
        <v>2006</v>
      </c>
      <c r="B59" s="294"/>
      <c r="C59" s="23">
        <v>38870</v>
      </c>
      <c r="D59" s="222">
        <v>4.4000000000000004</v>
      </c>
      <c r="E59" s="237">
        <v>3.6</v>
      </c>
      <c r="F59" s="222">
        <v>7.7</v>
      </c>
      <c r="G59" s="237">
        <v>4.7</v>
      </c>
      <c r="H59" s="222">
        <v>4.5</v>
      </c>
      <c r="I59" s="237">
        <v>3.5</v>
      </c>
      <c r="J59" s="222">
        <f t="shared" si="4"/>
        <v>10.3</v>
      </c>
      <c r="K59" s="237">
        <v>2.6</v>
      </c>
      <c r="L59" s="222">
        <v>5</v>
      </c>
      <c r="M59" s="237"/>
      <c r="N59" s="222">
        <v>4</v>
      </c>
      <c r="O59" s="237">
        <v>4</v>
      </c>
      <c r="P59" s="235">
        <f t="shared" si="0"/>
        <v>54.300000000000004</v>
      </c>
      <c r="Q59" s="210">
        <v>8.6999999999999993</v>
      </c>
      <c r="R59" s="212"/>
      <c r="S59" s="210">
        <v>3.9</v>
      </c>
      <c r="T59" s="212">
        <v>4</v>
      </c>
      <c r="U59" s="210">
        <v>1.4</v>
      </c>
      <c r="V59" s="212">
        <v>6.6</v>
      </c>
      <c r="W59" s="210">
        <v>13</v>
      </c>
      <c r="X59" s="212"/>
      <c r="Y59" s="210">
        <v>8</v>
      </c>
      <c r="Z59" s="212"/>
      <c r="AA59" s="210">
        <v>4</v>
      </c>
      <c r="AB59" s="212"/>
      <c r="AC59" s="218">
        <v>5.8</v>
      </c>
      <c r="AD59" s="210">
        <v>5.8</v>
      </c>
      <c r="AE59" s="212">
        <v>4</v>
      </c>
      <c r="AF59" s="210">
        <v>2</v>
      </c>
      <c r="AG59" s="212"/>
      <c r="AH59" s="218">
        <v>3.6</v>
      </c>
      <c r="AI59" s="218">
        <v>3.6</v>
      </c>
      <c r="AJ59" s="232">
        <f t="shared" si="1"/>
        <v>74.399999999999977</v>
      </c>
      <c r="AK59" s="210">
        <v>1</v>
      </c>
      <c r="AL59" s="212">
        <v>1</v>
      </c>
      <c r="AM59" s="218"/>
      <c r="AN59" s="232">
        <f t="shared" si="2"/>
        <v>130.69999999999999</v>
      </c>
    </row>
    <row r="60" spans="1:40" x14ac:dyDescent="0.25">
      <c r="A60">
        <f t="shared" si="3"/>
        <v>2006</v>
      </c>
      <c r="B60" s="294"/>
      <c r="C60" s="23">
        <v>38900</v>
      </c>
      <c r="D60" s="222">
        <v>4.4000000000000004</v>
      </c>
      <c r="E60" s="237">
        <v>3.6</v>
      </c>
      <c r="F60" s="222">
        <v>7.7</v>
      </c>
      <c r="G60" s="237">
        <v>4.7</v>
      </c>
      <c r="H60" s="222">
        <v>4.5</v>
      </c>
      <c r="I60" s="237">
        <v>3.5</v>
      </c>
      <c r="J60" s="222">
        <f t="shared" si="4"/>
        <v>10.3</v>
      </c>
      <c r="K60" s="237">
        <v>2.6</v>
      </c>
      <c r="L60" s="222">
        <v>5</v>
      </c>
      <c r="M60" s="237"/>
      <c r="N60" s="222">
        <v>4</v>
      </c>
      <c r="O60" s="237">
        <v>4</v>
      </c>
      <c r="P60" s="235">
        <f t="shared" si="0"/>
        <v>54.300000000000004</v>
      </c>
      <c r="Q60" s="210">
        <v>8.6999999999999993</v>
      </c>
      <c r="R60" s="212"/>
      <c r="S60" s="210">
        <v>3.9</v>
      </c>
      <c r="T60" s="212">
        <v>4</v>
      </c>
      <c r="U60" s="210">
        <v>1.4</v>
      </c>
      <c r="V60" s="212">
        <v>6.6</v>
      </c>
      <c r="W60" s="210">
        <v>13</v>
      </c>
      <c r="X60" s="212"/>
      <c r="Y60" s="210">
        <v>8</v>
      </c>
      <c r="Z60" s="212"/>
      <c r="AA60" s="210">
        <v>4</v>
      </c>
      <c r="AB60" s="212"/>
      <c r="AC60" s="218">
        <v>5.8</v>
      </c>
      <c r="AD60" s="210">
        <v>5.8</v>
      </c>
      <c r="AE60" s="212">
        <v>4</v>
      </c>
      <c r="AF60" s="210">
        <v>2</v>
      </c>
      <c r="AG60" s="212"/>
      <c r="AH60" s="218">
        <v>3.6</v>
      </c>
      <c r="AI60" s="218">
        <v>3.6</v>
      </c>
      <c r="AJ60" s="232">
        <f t="shared" si="1"/>
        <v>74.399999999999977</v>
      </c>
      <c r="AK60" s="210">
        <v>1</v>
      </c>
      <c r="AL60" s="212">
        <v>1</v>
      </c>
      <c r="AM60" s="218"/>
      <c r="AN60" s="232">
        <f t="shared" si="2"/>
        <v>130.69999999999999</v>
      </c>
    </row>
    <row r="61" spans="1:40" x14ac:dyDescent="0.25">
      <c r="A61">
        <f t="shared" si="3"/>
        <v>2006</v>
      </c>
      <c r="B61" s="294"/>
      <c r="C61" s="23">
        <v>38931</v>
      </c>
      <c r="D61" s="222">
        <v>4.4000000000000004</v>
      </c>
      <c r="E61" s="237">
        <v>3.6</v>
      </c>
      <c r="F61" s="222">
        <v>7.7</v>
      </c>
      <c r="G61" s="237">
        <v>4.7</v>
      </c>
      <c r="H61" s="222">
        <v>4.5</v>
      </c>
      <c r="I61" s="237">
        <v>3.5</v>
      </c>
      <c r="J61" s="222">
        <f t="shared" si="4"/>
        <v>10.3</v>
      </c>
      <c r="K61" s="237">
        <v>2.6</v>
      </c>
      <c r="L61" s="222">
        <v>5</v>
      </c>
      <c r="M61" s="237"/>
      <c r="N61" s="222">
        <v>4</v>
      </c>
      <c r="O61" s="237">
        <v>4</v>
      </c>
      <c r="P61" s="235">
        <f t="shared" si="0"/>
        <v>54.300000000000004</v>
      </c>
      <c r="Q61" s="210">
        <v>8.6999999999999993</v>
      </c>
      <c r="R61" s="212"/>
      <c r="S61" s="210">
        <v>3.9</v>
      </c>
      <c r="T61" s="212">
        <v>4</v>
      </c>
      <c r="U61" s="210">
        <v>1.4</v>
      </c>
      <c r="V61" s="212">
        <v>6.6</v>
      </c>
      <c r="W61" s="210">
        <v>13</v>
      </c>
      <c r="X61" s="212"/>
      <c r="Y61" s="210">
        <v>8</v>
      </c>
      <c r="Z61" s="212"/>
      <c r="AA61" s="210">
        <v>4</v>
      </c>
      <c r="AB61" s="212"/>
      <c r="AC61" s="218">
        <v>5.8</v>
      </c>
      <c r="AD61" s="210">
        <v>5.8</v>
      </c>
      <c r="AE61" s="212">
        <v>4</v>
      </c>
      <c r="AF61" s="210">
        <v>2</v>
      </c>
      <c r="AG61" s="212"/>
      <c r="AH61" s="218">
        <v>3.6</v>
      </c>
      <c r="AI61" s="218">
        <v>3.6</v>
      </c>
      <c r="AJ61" s="232">
        <f t="shared" si="1"/>
        <v>74.399999999999977</v>
      </c>
      <c r="AK61" s="210">
        <v>1</v>
      </c>
      <c r="AL61" s="212">
        <v>1</v>
      </c>
      <c r="AM61" s="218"/>
      <c r="AN61" s="232">
        <f t="shared" si="2"/>
        <v>130.69999999999999</v>
      </c>
    </row>
    <row r="62" spans="1:40" x14ac:dyDescent="0.25">
      <c r="A62">
        <f t="shared" si="3"/>
        <v>2006</v>
      </c>
      <c r="B62" s="294"/>
      <c r="C62" s="23">
        <v>38962</v>
      </c>
      <c r="D62" s="222">
        <v>4.4000000000000004</v>
      </c>
      <c r="E62" s="237">
        <v>3.6</v>
      </c>
      <c r="F62" s="222">
        <v>7.7</v>
      </c>
      <c r="G62" s="237">
        <v>4.7</v>
      </c>
      <c r="H62" s="222">
        <v>4.5</v>
      </c>
      <c r="I62" s="237">
        <v>3.5</v>
      </c>
      <c r="J62" s="222">
        <f t="shared" si="4"/>
        <v>10.3</v>
      </c>
      <c r="K62" s="237">
        <v>2.6</v>
      </c>
      <c r="L62" s="222">
        <v>5</v>
      </c>
      <c r="M62" s="237"/>
      <c r="N62" s="222">
        <v>4</v>
      </c>
      <c r="O62" s="237">
        <v>4</v>
      </c>
      <c r="P62" s="235">
        <f t="shared" si="0"/>
        <v>54.300000000000004</v>
      </c>
      <c r="Q62" s="210">
        <v>8.6999999999999993</v>
      </c>
      <c r="R62" s="212"/>
      <c r="S62" s="210">
        <v>3.9</v>
      </c>
      <c r="T62" s="212">
        <v>4</v>
      </c>
      <c r="U62" s="210">
        <v>1.4</v>
      </c>
      <c r="V62" s="212">
        <v>6.6</v>
      </c>
      <c r="W62" s="210">
        <v>13</v>
      </c>
      <c r="X62" s="212"/>
      <c r="Y62" s="210">
        <v>8</v>
      </c>
      <c r="Z62" s="212"/>
      <c r="AA62" s="210">
        <v>4</v>
      </c>
      <c r="AB62" s="212"/>
      <c r="AC62" s="218">
        <v>5.8</v>
      </c>
      <c r="AD62" s="210">
        <v>5.8</v>
      </c>
      <c r="AE62" s="212">
        <v>4</v>
      </c>
      <c r="AF62" s="210">
        <v>2</v>
      </c>
      <c r="AG62" s="212"/>
      <c r="AH62" s="218">
        <v>3.6</v>
      </c>
      <c r="AI62" s="218">
        <v>3.6</v>
      </c>
      <c r="AJ62" s="232">
        <f t="shared" si="1"/>
        <v>74.399999999999977</v>
      </c>
      <c r="AK62" s="210">
        <v>1</v>
      </c>
      <c r="AL62" s="212">
        <v>1</v>
      </c>
      <c r="AM62" s="218"/>
      <c r="AN62" s="232">
        <f t="shared" si="2"/>
        <v>130.69999999999999</v>
      </c>
    </row>
    <row r="63" spans="1:40" x14ac:dyDescent="0.25">
      <c r="A63">
        <f t="shared" si="3"/>
        <v>2006</v>
      </c>
      <c r="B63" s="294"/>
      <c r="C63" s="23">
        <v>38992</v>
      </c>
      <c r="D63" s="222">
        <v>4.4000000000000004</v>
      </c>
      <c r="E63" s="237">
        <v>3.6</v>
      </c>
      <c r="F63" s="222">
        <v>7.7</v>
      </c>
      <c r="G63" s="237">
        <v>4.7</v>
      </c>
      <c r="H63" s="222">
        <v>4.5</v>
      </c>
      <c r="I63" s="237">
        <v>3.5</v>
      </c>
      <c r="J63" s="222">
        <f t="shared" si="4"/>
        <v>10.3</v>
      </c>
      <c r="K63" s="237">
        <v>2.6</v>
      </c>
      <c r="L63" s="222">
        <v>5</v>
      </c>
      <c r="M63" s="237"/>
      <c r="N63" s="222">
        <v>4</v>
      </c>
      <c r="O63" s="237">
        <v>4</v>
      </c>
      <c r="P63" s="235">
        <f t="shared" si="0"/>
        <v>54.300000000000004</v>
      </c>
      <c r="Q63" s="210">
        <v>8.6999999999999993</v>
      </c>
      <c r="R63" s="212"/>
      <c r="S63" s="210">
        <v>3.9</v>
      </c>
      <c r="T63" s="212">
        <v>4</v>
      </c>
      <c r="U63" s="210">
        <v>1.4</v>
      </c>
      <c r="V63" s="212">
        <v>6.6</v>
      </c>
      <c r="W63" s="210">
        <v>13</v>
      </c>
      <c r="X63" s="212"/>
      <c r="Y63" s="210">
        <v>8</v>
      </c>
      <c r="Z63" s="212"/>
      <c r="AA63" s="210">
        <v>4</v>
      </c>
      <c r="AB63" s="212"/>
      <c r="AC63" s="218">
        <v>5.8</v>
      </c>
      <c r="AD63" s="210">
        <v>5.8</v>
      </c>
      <c r="AE63" s="212">
        <v>4</v>
      </c>
      <c r="AF63" s="210">
        <v>2</v>
      </c>
      <c r="AG63" s="212"/>
      <c r="AH63" s="218">
        <v>3.6</v>
      </c>
      <c r="AI63" s="218">
        <v>3.6</v>
      </c>
      <c r="AJ63" s="232">
        <f t="shared" si="1"/>
        <v>74.399999999999977</v>
      </c>
      <c r="AK63" s="210">
        <v>1</v>
      </c>
      <c r="AL63" s="212">
        <v>1</v>
      </c>
      <c r="AM63" s="218"/>
      <c r="AN63" s="232">
        <f t="shared" si="2"/>
        <v>130.69999999999999</v>
      </c>
    </row>
    <row r="64" spans="1:40" x14ac:dyDescent="0.25">
      <c r="A64">
        <f t="shared" si="3"/>
        <v>2006</v>
      </c>
      <c r="B64" s="294"/>
      <c r="C64" s="23">
        <v>39023</v>
      </c>
      <c r="D64" s="222">
        <v>4.4000000000000004</v>
      </c>
      <c r="E64" s="237">
        <v>3.6</v>
      </c>
      <c r="F64" s="222">
        <v>7.7</v>
      </c>
      <c r="G64" s="237">
        <v>4.7</v>
      </c>
      <c r="H64" s="222">
        <v>4.5</v>
      </c>
      <c r="I64" s="237">
        <v>3.5</v>
      </c>
      <c r="J64" s="222">
        <f t="shared" si="4"/>
        <v>10.3</v>
      </c>
      <c r="K64" s="237">
        <v>2.6</v>
      </c>
      <c r="L64" s="222">
        <v>5</v>
      </c>
      <c r="M64" s="237"/>
      <c r="N64" s="222">
        <v>4</v>
      </c>
      <c r="O64" s="237">
        <v>4</v>
      </c>
      <c r="P64" s="235">
        <f t="shared" si="0"/>
        <v>54.300000000000004</v>
      </c>
      <c r="Q64" s="210">
        <v>8.6999999999999993</v>
      </c>
      <c r="R64" s="212"/>
      <c r="S64" s="210">
        <v>3.9</v>
      </c>
      <c r="T64" s="212">
        <v>4</v>
      </c>
      <c r="U64" s="210">
        <v>1.4</v>
      </c>
      <c r="V64" s="212">
        <v>6.6</v>
      </c>
      <c r="W64" s="210">
        <v>13</v>
      </c>
      <c r="X64" s="212"/>
      <c r="Y64" s="210">
        <v>8</v>
      </c>
      <c r="Z64" s="212"/>
      <c r="AA64" s="210">
        <v>4</v>
      </c>
      <c r="AB64" s="212"/>
      <c r="AC64" s="218">
        <v>5.8</v>
      </c>
      <c r="AD64" s="210">
        <v>5.8</v>
      </c>
      <c r="AE64" s="212">
        <v>4</v>
      </c>
      <c r="AF64" s="210">
        <v>2</v>
      </c>
      <c r="AG64" s="212"/>
      <c r="AH64" s="218">
        <v>3.6</v>
      </c>
      <c r="AI64" s="218">
        <v>3.6</v>
      </c>
      <c r="AJ64" s="232">
        <f t="shared" si="1"/>
        <v>74.399999999999977</v>
      </c>
      <c r="AK64" s="210">
        <v>1</v>
      </c>
      <c r="AL64" s="212">
        <v>1</v>
      </c>
      <c r="AM64" s="218"/>
      <c r="AN64" s="232">
        <f t="shared" si="2"/>
        <v>130.69999999999999</v>
      </c>
    </row>
    <row r="65" spans="1:40" x14ac:dyDescent="0.25">
      <c r="A65">
        <f t="shared" si="3"/>
        <v>2006</v>
      </c>
      <c r="B65" s="294"/>
      <c r="C65" s="23">
        <v>39053</v>
      </c>
      <c r="D65" s="222">
        <v>4.4000000000000004</v>
      </c>
      <c r="E65" s="237">
        <v>3.6</v>
      </c>
      <c r="F65" s="222">
        <v>7.7</v>
      </c>
      <c r="G65" s="237">
        <v>4.7</v>
      </c>
      <c r="H65" s="222">
        <v>4.5</v>
      </c>
      <c r="I65" s="237">
        <v>3.5</v>
      </c>
      <c r="J65" s="222">
        <f t="shared" si="4"/>
        <v>10.3</v>
      </c>
      <c r="K65" s="237">
        <v>2.6</v>
      </c>
      <c r="L65" s="222">
        <v>5</v>
      </c>
      <c r="M65" s="237"/>
      <c r="N65" s="222">
        <v>4</v>
      </c>
      <c r="O65" s="237">
        <v>4</v>
      </c>
      <c r="P65" s="235">
        <f t="shared" si="0"/>
        <v>54.300000000000004</v>
      </c>
      <c r="Q65" s="210">
        <v>8.6999999999999993</v>
      </c>
      <c r="R65" s="212"/>
      <c r="S65" s="210">
        <v>3.9</v>
      </c>
      <c r="T65" s="212">
        <v>4</v>
      </c>
      <c r="U65" s="210">
        <v>1.4</v>
      </c>
      <c r="V65" s="212">
        <v>6.6</v>
      </c>
      <c r="W65" s="210">
        <v>13</v>
      </c>
      <c r="X65" s="212"/>
      <c r="Y65" s="210">
        <v>8</v>
      </c>
      <c r="Z65" s="212"/>
      <c r="AA65" s="210">
        <v>4</v>
      </c>
      <c r="AB65" s="212"/>
      <c r="AC65" s="218">
        <v>5.8</v>
      </c>
      <c r="AD65" s="210">
        <v>5.8</v>
      </c>
      <c r="AE65" s="212">
        <v>4</v>
      </c>
      <c r="AF65" s="210">
        <v>2</v>
      </c>
      <c r="AG65" s="212"/>
      <c r="AH65" s="218">
        <v>3.6</v>
      </c>
      <c r="AI65" s="218">
        <v>3.6</v>
      </c>
      <c r="AJ65" s="232">
        <f t="shared" si="1"/>
        <v>74.399999999999977</v>
      </c>
      <c r="AK65" s="210">
        <v>1</v>
      </c>
      <c r="AL65" s="212">
        <v>1</v>
      </c>
      <c r="AM65" s="218"/>
      <c r="AN65" s="232">
        <f t="shared" si="2"/>
        <v>130.69999999999999</v>
      </c>
    </row>
    <row r="66" spans="1:40" x14ac:dyDescent="0.25">
      <c r="A66">
        <f t="shared" si="3"/>
        <v>2007</v>
      </c>
      <c r="B66" s="294"/>
      <c r="C66" s="23">
        <v>39084</v>
      </c>
      <c r="D66" s="222">
        <v>4.4000000000000004</v>
      </c>
      <c r="E66" s="237">
        <v>3.6</v>
      </c>
      <c r="F66" s="222">
        <v>7.7</v>
      </c>
      <c r="G66" s="237">
        <v>4.7</v>
      </c>
      <c r="H66" s="222">
        <v>4.5</v>
      </c>
      <c r="I66" s="237">
        <v>3.5</v>
      </c>
      <c r="J66" s="222">
        <f t="shared" si="4"/>
        <v>10.3</v>
      </c>
      <c r="K66" s="237">
        <v>2.6</v>
      </c>
      <c r="L66" s="222">
        <v>5</v>
      </c>
      <c r="M66" s="237">
        <v>3</v>
      </c>
      <c r="N66" s="222">
        <v>4</v>
      </c>
      <c r="O66" s="237">
        <v>4</v>
      </c>
      <c r="P66" s="235">
        <f t="shared" si="0"/>
        <v>57.300000000000004</v>
      </c>
      <c r="Q66" s="210">
        <v>8.6999999999999993</v>
      </c>
      <c r="R66" s="212"/>
      <c r="S66" s="210">
        <v>3.9</v>
      </c>
      <c r="T66" s="212">
        <v>4</v>
      </c>
      <c r="U66" s="210">
        <v>1.4</v>
      </c>
      <c r="V66" s="212">
        <v>6.6</v>
      </c>
      <c r="W66" s="210">
        <v>13</v>
      </c>
      <c r="X66" s="212"/>
      <c r="Y66" s="210">
        <v>8</v>
      </c>
      <c r="Z66" s="212"/>
      <c r="AA66" s="210">
        <v>4</v>
      </c>
      <c r="AB66" s="212"/>
      <c r="AC66" s="218">
        <v>5.8</v>
      </c>
      <c r="AD66" s="210">
        <v>5.8</v>
      </c>
      <c r="AE66" s="212">
        <v>4</v>
      </c>
      <c r="AF66" s="210">
        <v>2</v>
      </c>
      <c r="AG66" s="212"/>
      <c r="AH66" s="218">
        <v>3.6</v>
      </c>
      <c r="AI66" s="218">
        <v>3.6</v>
      </c>
      <c r="AJ66" s="232">
        <f t="shared" si="1"/>
        <v>74.399999999999977</v>
      </c>
      <c r="AK66" s="210">
        <v>1</v>
      </c>
      <c r="AL66" s="212">
        <v>1</v>
      </c>
      <c r="AM66" s="218"/>
      <c r="AN66" s="232">
        <f t="shared" si="2"/>
        <v>133.69999999999999</v>
      </c>
    </row>
    <row r="67" spans="1:40" x14ac:dyDescent="0.25">
      <c r="A67">
        <f t="shared" si="3"/>
        <v>2007</v>
      </c>
      <c r="B67" s="294"/>
      <c r="C67" s="23">
        <v>39115</v>
      </c>
      <c r="D67" s="222">
        <v>4.4000000000000004</v>
      </c>
      <c r="E67" s="237">
        <v>3.6</v>
      </c>
      <c r="F67" s="222">
        <v>7.7</v>
      </c>
      <c r="G67" s="237">
        <v>4.7</v>
      </c>
      <c r="H67" s="222">
        <v>4.5</v>
      </c>
      <c r="I67" s="237">
        <v>3.5</v>
      </c>
      <c r="J67" s="222">
        <f t="shared" si="4"/>
        <v>10.3</v>
      </c>
      <c r="K67" s="237">
        <v>2.6</v>
      </c>
      <c r="L67" s="222">
        <v>5</v>
      </c>
      <c r="M67" s="237">
        <v>3</v>
      </c>
      <c r="N67" s="222">
        <v>4</v>
      </c>
      <c r="O67" s="237">
        <v>4</v>
      </c>
      <c r="P67" s="235">
        <f t="shared" si="0"/>
        <v>57.300000000000004</v>
      </c>
      <c r="Q67" s="210">
        <v>8.6999999999999993</v>
      </c>
      <c r="R67" s="212"/>
      <c r="S67" s="210">
        <v>3.9</v>
      </c>
      <c r="T67" s="212">
        <v>4</v>
      </c>
      <c r="U67" s="210">
        <v>1.4</v>
      </c>
      <c r="V67" s="212">
        <v>6.6</v>
      </c>
      <c r="W67" s="210">
        <v>13</v>
      </c>
      <c r="X67" s="212"/>
      <c r="Y67" s="210">
        <v>8</v>
      </c>
      <c r="Z67" s="212"/>
      <c r="AA67" s="210">
        <v>4</v>
      </c>
      <c r="AB67" s="212"/>
      <c r="AC67" s="218">
        <v>5.8</v>
      </c>
      <c r="AD67" s="210">
        <v>5.8</v>
      </c>
      <c r="AE67" s="212">
        <v>4</v>
      </c>
      <c r="AF67" s="210">
        <v>2</v>
      </c>
      <c r="AG67" s="212"/>
      <c r="AH67" s="218">
        <v>3.6</v>
      </c>
      <c r="AI67" s="218">
        <v>3.6</v>
      </c>
      <c r="AJ67" s="232">
        <f t="shared" si="1"/>
        <v>74.399999999999977</v>
      </c>
      <c r="AK67" s="210">
        <v>1</v>
      </c>
      <c r="AL67" s="212">
        <v>1</v>
      </c>
      <c r="AM67" s="218"/>
      <c r="AN67" s="232">
        <f t="shared" si="2"/>
        <v>133.69999999999999</v>
      </c>
    </row>
    <row r="68" spans="1:40" x14ac:dyDescent="0.25">
      <c r="A68">
        <f t="shared" si="3"/>
        <v>2007</v>
      </c>
      <c r="B68" s="294"/>
      <c r="C68" s="23">
        <v>39143</v>
      </c>
      <c r="D68" s="222">
        <v>4.4000000000000004</v>
      </c>
      <c r="E68" s="237">
        <v>3.6</v>
      </c>
      <c r="F68" s="222">
        <v>7.7</v>
      </c>
      <c r="G68" s="237">
        <v>4.7</v>
      </c>
      <c r="H68" s="222">
        <v>4.5</v>
      </c>
      <c r="I68" s="237">
        <v>3.5</v>
      </c>
      <c r="J68" s="222">
        <f t="shared" si="4"/>
        <v>10.3</v>
      </c>
      <c r="K68" s="237">
        <v>2.6</v>
      </c>
      <c r="L68" s="222">
        <v>5</v>
      </c>
      <c r="M68" s="237">
        <v>3</v>
      </c>
      <c r="N68" s="222">
        <v>4</v>
      </c>
      <c r="O68" s="237">
        <v>4</v>
      </c>
      <c r="P68" s="235">
        <f t="shared" si="0"/>
        <v>57.300000000000004</v>
      </c>
      <c r="Q68" s="210">
        <v>8.6999999999999993</v>
      </c>
      <c r="R68" s="212"/>
      <c r="S68" s="210">
        <v>3.9</v>
      </c>
      <c r="T68" s="212">
        <v>4</v>
      </c>
      <c r="U68" s="210">
        <v>1.4</v>
      </c>
      <c r="V68" s="212">
        <v>6.6</v>
      </c>
      <c r="W68" s="210">
        <v>13</v>
      </c>
      <c r="X68" s="212"/>
      <c r="Y68" s="210">
        <v>8</v>
      </c>
      <c r="Z68" s="212"/>
      <c r="AA68" s="210">
        <v>4</v>
      </c>
      <c r="AB68" s="212"/>
      <c r="AC68" s="218">
        <v>5.8</v>
      </c>
      <c r="AD68" s="210">
        <v>5.8</v>
      </c>
      <c r="AE68" s="212">
        <v>4</v>
      </c>
      <c r="AF68" s="210">
        <v>2</v>
      </c>
      <c r="AG68" s="212"/>
      <c r="AH68" s="218">
        <v>3.6</v>
      </c>
      <c r="AI68" s="218">
        <v>3.6</v>
      </c>
      <c r="AJ68" s="232">
        <f t="shared" si="1"/>
        <v>74.399999999999977</v>
      </c>
      <c r="AK68" s="210">
        <v>1</v>
      </c>
      <c r="AL68" s="212">
        <v>1</v>
      </c>
      <c r="AM68" s="218"/>
      <c r="AN68" s="232">
        <f t="shared" si="2"/>
        <v>133.69999999999999</v>
      </c>
    </row>
    <row r="69" spans="1:40" x14ac:dyDescent="0.25">
      <c r="A69">
        <f t="shared" si="3"/>
        <v>2007</v>
      </c>
      <c r="B69" s="294"/>
      <c r="C69" s="23">
        <v>39174</v>
      </c>
      <c r="D69" s="222">
        <v>4.4000000000000004</v>
      </c>
      <c r="E69" s="237">
        <v>3.6</v>
      </c>
      <c r="F69" s="222">
        <v>7.7</v>
      </c>
      <c r="G69" s="237">
        <v>4.7</v>
      </c>
      <c r="H69" s="222">
        <v>4.5</v>
      </c>
      <c r="I69" s="237">
        <v>3.5</v>
      </c>
      <c r="J69" s="222">
        <f t="shared" si="4"/>
        <v>10.3</v>
      </c>
      <c r="K69" s="237">
        <v>2.6</v>
      </c>
      <c r="L69" s="222">
        <v>5</v>
      </c>
      <c r="M69" s="237">
        <v>3</v>
      </c>
      <c r="N69" s="222">
        <v>4</v>
      </c>
      <c r="O69" s="237">
        <v>4</v>
      </c>
      <c r="P69" s="235">
        <f t="shared" si="0"/>
        <v>57.300000000000004</v>
      </c>
      <c r="Q69" s="210">
        <v>8.6999999999999993</v>
      </c>
      <c r="R69" s="212"/>
      <c r="S69" s="210">
        <v>3.9</v>
      </c>
      <c r="T69" s="212">
        <v>4</v>
      </c>
      <c r="U69" s="210">
        <v>1.4</v>
      </c>
      <c r="V69" s="212">
        <v>6.6</v>
      </c>
      <c r="W69" s="210">
        <v>13</v>
      </c>
      <c r="X69" s="212"/>
      <c r="Y69" s="210">
        <v>8</v>
      </c>
      <c r="Z69" s="212"/>
      <c r="AA69" s="210">
        <v>4</v>
      </c>
      <c r="AB69" s="212"/>
      <c r="AC69" s="218">
        <v>5.8</v>
      </c>
      <c r="AD69" s="210">
        <v>5.8</v>
      </c>
      <c r="AE69" s="212">
        <v>4</v>
      </c>
      <c r="AF69" s="210">
        <v>2</v>
      </c>
      <c r="AG69" s="212"/>
      <c r="AH69" s="218">
        <v>3.6</v>
      </c>
      <c r="AI69" s="218">
        <v>3.6</v>
      </c>
      <c r="AJ69" s="232">
        <f t="shared" si="1"/>
        <v>74.399999999999977</v>
      </c>
      <c r="AK69" s="210">
        <v>1</v>
      </c>
      <c r="AL69" s="212">
        <v>1</v>
      </c>
      <c r="AM69" s="218"/>
      <c r="AN69" s="232">
        <f t="shared" si="2"/>
        <v>133.69999999999999</v>
      </c>
    </row>
    <row r="70" spans="1:40" x14ac:dyDescent="0.25">
      <c r="A70">
        <f t="shared" si="3"/>
        <v>2007</v>
      </c>
      <c r="B70" s="294"/>
      <c r="C70" s="23">
        <v>39204</v>
      </c>
      <c r="D70" s="222">
        <v>4.4000000000000004</v>
      </c>
      <c r="E70" s="237">
        <v>3.6</v>
      </c>
      <c r="F70" s="222">
        <v>7.7</v>
      </c>
      <c r="G70" s="237">
        <v>4.7</v>
      </c>
      <c r="H70" s="222">
        <v>4.5</v>
      </c>
      <c r="I70" s="237">
        <v>3.5</v>
      </c>
      <c r="J70" s="222">
        <f t="shared" si="4"/>
        <v>10.3</v>
      </c>
      <c r="K70" s="237">
        <v>2.6</v>
      </c>
      <c r="L70" s="222">
        <v>5</v>
      </c>
      <c r="M70" s="237">
        <v>3</v>
      </c>
      <c r="N70" s="222">
        <v>4</v>
      </c>
      <c r="O70" s="237">
        <v>4</v>
      </c>
      <c r="P70" s="235">
        <f t="shared" si="0"/>
        <v>57.300000000000004</v>
      </c>
      <c r="Q70" s="210">
        <v>8.6999999999999993</v>
      </c>
      <c r="R70" s="212"/>
      <c r="S70" s="210">
        <v>3.9</v>
      </c>
      <c r="T70" s="212">
        <v>4</v>
      </c>
      <c r="U70" s="210">
        <v>1.4</v>
      </c>
      <c r="V70" s="212">
        <v>6.6</v>
      </c>
      <c r="W70" s="210">
        <v>13</v>
      </c>
      <c r="X70" s="212"/>
      <c r="Y70" s="210">
        <v>8</v>
      </c>
      <c r="Z70" s="212"/>
      <c r="AA70" s="210">
        <v>4</v>
      </c>
      <c r="AB70" s="212"/>
      <c r="AC70" s="218">
        <v>5.8</v>
      </c>
      <c r="AD70" s="210">
        <v>5.8</v>
      </c>
      <c r="AE70" s="212">
        <v>4</v>
      </c>
      <c r="AF70" s="210">
        <v>2</v>
      </c>
      <c r="AG70" s="212"/>
      <c r="AH70" s="218">
        <v>3.6</v>
      </c>
      <c r="AI70" s="218">
        <v>3.6</v>
      </c>
      <c r="AJ70" s="232">
        <f t="shared" si="1"/>
        <v>74.399999999999977</v>
      </c>
      <c r="AK70" s="210">
        <v>1</v>
      </c>
      <c r="AL70" s="212">
        <v>1</v>
      </c>
      <c r="AM70" s="218"/>
      <c r="AN70" s="232">
        <f t="shared" ref="AN70:AN133" si="5">AM70+AL70+AK70+AJ70+P70</f>
        <v>133.69999999999999</v>
      </c>
    </row>
    <row r="71" spans="1:40" x14ac:dyDescent="0.25">
      <c r="A71">
        <f t="shared" si="3"/>
        <v>2007</v>
      </c>
      <c r="B71" s="294"/>
      <c r="C71" s="23">
        <v>39235</v>
      </c>
      <c r="D71" s="222">
        <v>4.4000000000000004</v>
      </c>
      <c r="E71" s="237">
        <v>3.6</v>
      </c>
      <c r="F71" s="222">
        <v>7.7</v>
      </c>
      <c r="G71" s="237">
        <v>4.7</v>
      </c>
      <c r="H71" s="222">
        <v>4.5</v>
      </c>
      <c r="I71" s="237">
        <v>3.5</v>
      </c>
      <c r="J71" s="222">
        <f t="shared" si="4"/>
        <v>10.3</v>
      </c>
      <c r="K71" s="237">
        <v>2.6</v>
      </c>
      <c r="L71" s="222">
        <v>5</v>
      </c>
      <c r="M71" s="237">
        <v>3</v>
      </c>
      <c r="N71" s="222">
        <v>4</v>
      </c>
      <c r="O71" s="237">
        <v>4</v>
      </c>
      <c r="P71" s="235">
        <f t="shared" ref="P71:P134" si="6">SUM(D71:O71)</f>
        <v>57.300000000000004</v>
      </c>
      <c r="Q71" s="210">
        <v>8.6999999999999993</v>
      </c>
      <c r="R71" s="212"/>
      <c r="S71" s="210">
        <v>3.9</v>
      </c>
      <c r="T71" s="212">
        <v>4</v>
      </c>
      <c r="U71" s="210">
        <v>1.4</v>
      </c>
      <c r="V71" s="212">
        <v>6.6</v>
      </c>
      <c r="W71" s="210">
        <v>13</v>
      </c>
      <c r="X71" s="212"/>
      <c r="Y71" s="210">
        <v>8</v>
      </c>
      <c r="Z71" s="212"/>
      <c r="AA71" s="210">
        <v>4</v>
      </c>
      <c r="AB71" s="212"/>
      <c r="AC71" s="218">
        <v>5.8</v>
      </c>
      <c r="AD71" s="210">
        <v>5.8</v>
      </c>
      <c r="AE71" s="212">
        <v>4</v>
      </c>
      <c r="AF71" s="210">
        <v>2</v>
      </c>
      <c r="AG71" s="212"/>
      <c r="AH71" s="218">
        <v>3.6</v>
      </c>
      <c r="AI71" s="218">
        <v>3.6</v>
      </c>
      <c r="AJ71" s="232">
        <f t="shared" ref="AJ71:AJ134" si="7">SUM(Q71:AI71)</f>
        <v>74.399999999999977</v>
      </c>
      <c r="AK71" s="210">
        <v>1</v>
      </c>
      <c r="AL71" s="212">
        <v>1</v>
      </c>
      <c r="AM71" s="218"/>
      <c r="AN71" s="232">
        <f t="shared" si="5"/>
        <v>133.69999999999999</v>
      </c>
    </row>
    <row r="72" spans="1:40" x14ac:dyDescent="0.25">
      <c r="A72">
        <f t="shared" ref="A72:A113" si="8">YEAR(C72)</f>
        <v>2007</v>
      </c>
      <c r="B72" s="294"/>
      <c r="C72" s="23">
        <v>39265</v>
      </c>
      <c r="D72" s="222">
        <v>4.4000000000000004</v>
      </c>
      <c r="E72" s="237">
        <v>3.6</v>
      </c>
      <c r="F72" s="222">
        <v>7.7</v>
      </c>
      <c r="G72" s="237">
        <v>4.7</v>
      </c>
      <c r="H72" s="222">
        <v>4.5</v>
      </c>
      <c r="I72" s="237">
        <v>3.5</v>
      </c>
      <c r="J72" s="222">
        <f t="shared" ref="J72:J135" si="9">+J71</f>
        <v>10.3</v>
      </c>
      <c r="K72" s="237">
        <v>2.6</v>
      </c>
      <c r="L72" s="222">
        <v>5</v>
      </c>
      <c r="M72" s="237">
        <v>3</v>
      </c>
      <c r="N72" s="222">
        <v>4</v>
      </c>
      <c r="O72" s="237">
        <v>4</v>
      </c>
      <c r="P72" s="235">
        <f t="shared" si="6"/>
        <v>57.300000000000004</v>
      </c>
      <c r="Q72" s="210">
        <v>8.6999999999999993</v>
      </c>
      <c r="R72" s="212"/>
      <c r="S72" s="210">
        <v>3.9</v>
      </c>
      <c r="T72" s="212">
        <v>4</v>
      </c>
      <c r="U72" s="210">
        <v>1.4</v>
      </c>
      <c r="V72" s="212">
        <v>6.6</v>
      </c>
      <c r="W72" s="210">
        <v>13</v>
      </c>
      <c r="X72" s="212"/>
      <c r="Y72" s="210">
        <v>8</v>
      </c>
      <c r="Z72" s="212"/>
      <c r="AA72" s="210">
        <v>4</v>
      </c>
      <c r="AB72" s="212"/>
      <c r="AC72" s="218">
        <v>5.8</v>
      </c>
      <c r="AD72" s="210">
        <v>5.8</v>
      </c>
      <c r="AE72" s="212">
        <v>4</v>
      </c>
      <c r="AF72" s="210">
        <v>2</v>
      </c>
      <c r="AG72" s="212"/>
      <c r="AH72" s="218">
        <v>3.6</v>
      </c>
      <c r="AI72" s="218">
        <v>3.6</v>
      </c>
      <c r="AJ72" s="232">
        <f t="shared" si="7"/>
        <v>74.399999999999977</v>
      </c>
      <c r="AK72" s="210">
        <v>1</v>
      </c>
      <c r="AL72" s="212">
        <v>1</v>
      </c>
      <c r="AM72" s="218"/>
      <c r="AN72" s="232">
        <f t="shared" si="5"/>
        <v>133.69999999999999</v>
      </c>
    </row>
    <row r="73" spans="1:40" x14ac:dyDescent="0.25">
      <c r="A73">
        <f t="shared" si="8"/>
        <v>2007</v>
      </c>
      <c r="B73" s="294"/>
      <c r="C73" s="23">
        <v>39296</v>
      </c>
      <c r="D73" s="222">
        <v>4.4000000000000004</v>
      </c>
      <c r="E73" s="237">
        <v>3.6</v>
      </c>
      <c r="F73" s="222">
        <v>7.7</v>
      </c>
      <c r="G73" s="237">
        <v>4.7</v>
      </c>
      <c r="H73" s="222">
        <v>4.5</v>
      </c>
      <c r="I73" s="237">
        <v>3.5</v>
      </c>
      <c r="J73" s="222">
        <f t="shared" si="9"/>
        <v>10.3</v>
      </c>
      <c r="K73" s="237">
        <v>2.6</v>
      </c>
      <c r="L73" s="222">
        <v>5</v>
      </c>
      <c r="M73" s="237">
        <v>3</v>
      </c>
      <c r="N73" s="222">
        <v>4</v>
      </c>
      <c r="O73" s="237">
        <v>4</v>
      </c>
      <c r="P73" s="235">
        <f t="shared" si="6"/>
        <v>57.300000000000004</v>
      </c>
      <c r="Q73" s="210">
        <v>8.6999999999999993</v>
      </c>
      <c r="R73" s="212"/>
      <c r="S73" s="210">
        <v>3.9</v>
      </c>
      <c r="T73" s="212">
        <v>4</v>
      </c>
      <c r="U73" s="210">
        <v>1.4</v>
      </c>
      <c r="V73" s="212">
        <v>6.6</v>
      </c>
      <c r="W73" s="210">
        <v>13</v>
      </c>
      <c r="X73" s="212"/>
      <c r="Y73" s="210">
        <v>8</v>
      </c>
      <c r="Z73" s="212"/>
      <c r="AA73" s="210">
        <v>4</v>
      </c>
      <c r="AB73" s="212"/>
      <c r="AC73" s="218">
        <v>5.8</v>
      </c>
      <c r="AD73" s="210">
        <v>5.8</v>
      </c>
      <c r="AE73" s="212">
        <v>4</v>
      </c>
      <c r="AF73" s="210">
        <v>2</v>
      </c>
      <c r="AG73" s="212"/>
      <c r="AH73" s="218">
        <v>3.6</v>
      </c>
      <c r="AI73" s="218">
        <v>3.6</v>
      </c>
      <c r="AJ73" s="232">
        <f t="shared" si="7"/>
        <v>74.399999999999977</v>
      </c>
      <c r="AK73" s="210">
        <v>1</v>
      </c>
      <c r="AL73" s="212">
        <v>1</v>
      </c>
      <c r="AM73" s="218"/>
      <c r="AN73" s="232">
        <f t="shared" si="5"/>
        <v>133.69999999999999</v>
      </c>
    </row>
    <row r="74" spans="1:40" x14ac:dyDescent="0.25">
      <c r="A74">
        <f t="shared" si="8"/>
        <v>2007</v>
      </c>
      <c r="B74" s="294"/>
      <c r="C74" s="23">
        <v>39327</v>
      </c>
      <c r="D74" s="222">
        <v>4.4000000000000004</v>
      </c>
      <c r="E74" s="237">
        <v>3.6</v>
      </c>
      <c r="F74" s="222">
        <v>7.7</v>
      </c>
      <c r="G74" s="237">
        <v>4.7</v>
      </c>
      <c r="H74" s="222">
        <v>4.5</v>
      </c>
      <c r="I74" s="237">
        <v>3.5</v>
      </c>
      <c r="J74" s="222">
        <f t="shared" si="9"/>
        <v>10.3</v>
      </c>
      <c r="K74" s="237">
        <v>2.6</v>
      </c>
      <c r="L74" s="222">
        <v>5</v>
      </c>
      <c r="M74" s="237">
        <v>3</v>
      </c>
      <c r="N74" s="222">
        <v>4</v>
      </c>
      <c r="O74" s="237">
        <v>4</v>
      </c>
      <c r="P74" s="235">
        <f t="shared" si="6"/>
        <v>57.300000000000004</v>
      </c>
      <c r="Q74" s="210">
        <v>8.6999999999999993</v>
      </c>
      <c r="R74" s="212"/>
      <c r="S74" s="210">
        <v>3.9</v>
      </c>
      <c r="T74" s="212">
        <v>4</v>
      </c>
      <c r="U74" s="210">
        <v>1.4</v>
      </c>
      <c r="V74" s="212">
        <v>6.6</v>
      </c>
      <c r="W74" s="210">
        <v>13</v>
      </c>
      <c r="X74" s="212"/>
      <c r="Y74" s="210">
        <v>8</v>
      </c>
      <c r="Z74" s="212"/>
      <c r="AA74" s="210">
        <v>4</v>
      </c>
      <c r="AB74" s="212"/>
      <c r="AC74" s="218">
        <v>5.8</v>
      </c>
      <c r="AD74" s="210">
        <v>5.8</v>
      </c>
      <c r="AE74" s="212">
        <v>4</v>
      </c>
      <c r="AF74" s="210">
        <v>2</v>
      </c>
      <c r="AG74" s="212"/>
      <c r="AH74" s="218">
        <v>3.6</v>
      </c>
      <c r="AI74" s="218">
        <v>3.6</v>
      </c>
      <c r="AJ74" s="232">
        <f t="shared" si="7"/>
        <v>74.399999999999977</v>
      </c>
      <c r="AK74" s="210">
        <v>1</v>
      </c>
      <c r="AL74" s="212">
        <v>1</v>
      </c>
      <c r="AM74" s="218"/>
      <c r="AN74" s="232">
        <f t="shared" si="5"/>
        <v>133.69999999999999</v>
      </c>
    </row>
    <row r="75" spans="1:40" x14ac:dyDescent="0.25">
      <c r="A75">
        <f t="shared" si="8"/>
        <v>2007</v>
      </c>
      <c r="B75" s="294"/>
      <c r="C75" s="23">
        <v>39357</v>
      </c>
      <c r="D75" s="222">
        <v>4.4000000000000004</v>
      </c>
      <c r="E75" s="237">
        <v>3.6</v>
      </c>
      <c r="F75" s="222">
        <v>7.7</v>
      </c>
      <c r="G75" s="237">
        <v>4.7</v>
      </c>
      <c r="H75" s="222">
        <v>4.5</v>
      </c>
      <c r="I75" s="237">
        <v>3.5</v>
      </c>
      <c r="J75" s="222">
        <f t="shared" si="9"/>
        <v>10.3</v>
      </c>
      <c r="K75" s="237">
        <v>2.6</v>
      </c>
      <c r="L75" s="222">
        <v>5</v>
      </c>
      <c r="M75" s="237">
        <v>3</v>
      </c>
      <c r="N75" s="222">
        <v>4</v>
      </c>
      <c r="O75" s="237">
        <v>4</v>
      </c>
      <c r="P75" s="235">
        <f t="shared" si="6"/>
        <v>57.300000000000004</v>
      </c>
      <c r="Q75" s="210">
        <v>8.6999999999999993</v>
      </c>
      <c r="R75" s="212"/>
      <c r="S75" s="210">
        <v>3.9</v>
      </c>
      <c r="T75" s="212">
        <v>4</v>
      </c>
      <c r="U75" s="210">
        <v>1.4</v>
      </c>
      <c r="V75" s="212">
        <v>6.6</v>
      </c>
      <c r="W75" s="210">
        <v>13</v>
      </c>
      <c r="X75" s="212"/>
      <c r="Y75" s="210">
        <v>8</v>
      </c>
      <c r="Z75" s="212"/>
      <c r="AA75" s="210">
        <v>4</v>
      </c>
      <c r="AB75" s="212"/>
      <c r="AC75" s="218">
        <v>5.8</v>
      </c>
      <c r="AD75" s="210">
        <v>5.8</v>
      </c>
      <c r="AE75" s="212">
        <v>4</v>
      </c>
      <c r="AF75" s="210">
        <v>2</v>
      </c>
      <c r="AG75" s="212"/>
      <c r="AH75" s="218">
        <v>3.6</v>
      </c>
      <c r="AI75" s="218">
        <v>3.6</v>
      </c>
      <c r="AJ75" s="232">
        <f t="shared" si="7"/>
        <v>74.399999999999977</v>
      </c>
      <c r="AK75" s="210">
        <v>1</v>
      </c>
      <c r="AL75" s="212">
        <v>1</v>
      </c>
      <c r="AM75" s="218"/>
      <c r="AN75" s="232">
        <f t="shared" si="5"/>
        <v>133.69999999999999</v>
      </c>
    </row>
    <row r="76" spans="1:40" x14ac:dyDescent="0.25">
      <c r="A76">
        <f t="shared" si="8"/>
        <v>2007</v>
      </c>
      <c r="B76" s="294"/>
      <c r="C76" s="23">
        <v>39388</v>
      </c>
      <c r="D76" s="222">
        <v>4.4000000000000004</v>
      </c>
      <c r="E76" s="237">
        <v>3.6</v>
      </c>
      <c r="F76" s="222">
        <v>7.7</v>
      </c>
      <c r="G76" s="237">
        <v>4.7</v>
      </c>
      <c r="H76" s="222">
        <v>4.5</v>
      </c>
      <c r="I76" s="237">
        <v>3.5</v>
      </c>
      <c r="J76" s="222">
        <f t="shared" si="9"/>
        <v>10.3</v>
      </c>
      <c r="K76" s="237">
        <v>2.6</v>
      </c>
      <c r="L76" s="222">
        <v>5</v>
      </c>
      <c r="M76" s="237">
        <v>3</v>
      </c>
      <c r="N76" s="222">
        <v>4</v>
      </c>
      <c r="O76" s="237">
        <v>4</v>
      </c>
      <c r="P76" s="235">
        <f t="shared" si="6"/>
        <v>57.300000000000004</v>
      </c>
      <c r="Q76" s="210">
        <v>8.6999999999999993</v>
      </c>
      <c r="R76" s="212"/>
      <c r="S76" s="210">
        <v>3.9</v>
      </c>
      <c r="T76" s="212">
        <v>4</v>
      </c>
      <c r="U76" s="210">
        <v>1.4</v>
      </c>
      <c r="V76" s="212">
        <v>6.6</v>
      </c>
      <c r="W76" s="210">
        <v>13</v>
      </c>
      <c r="X76" s="212"/>
      <c r="Y76" s="210">
        <v>8</v>
      </c>
      <c r="Z76" s="212"/>
      <c r="AA76" s="210">
        <v>4</v>
      </c>
      <c r="AB76" s="212"/>
      <c r="AC76" s="218">
        <v>5.8</v>
      </c>
      <c r="AD76" s="210">
        <v>5.8</v>
      </c>
      <c r="AE76" s="212">
        <v>4</v>
      </c>
      <c r="AF76" s="210">
        <v>2</v>
      </c>
      <c r="AG76" s="212"/>
      <c r="AH76" s="218">
        <v>3.6</v>
      </c>
      <c r="AI76" s="218">
        <v>3.6</v>
      </c>
      <c r="AJ76" s="232">
        <f t="shared" si="7"/>
        <v>74.399999999999977</v>
      </c>
      <c r="AK76" s="210">
        <v>1</v>
      </c>
      <c r="AL76" s="212">
        <v>1</v>
      </c>
      <c r="AM76" s="218"/>
      <c r="AN76" s="232">
        <f t="shared" si="5"/>
        <v>133.69999999999999</v>
      </c>
    </row>
    <row r="77" spans="1:40" x14ac:dyDescent="0.25">
      <c r="A77">
        <f t="shared" si="8"/>
        <v>2007</v>
      </c>
      <c r="B77" s="294"/>
      <c r="C77" s="23">
        <v>39418</v>
      </c>
      <c r="D77" s="222">
        <v>4.4000000000000004</v>
      </c>
      <c r="E77" s="237">
        <v>3.6</v>
      </c>
      <c r="F77" s="222">
        <v>7.7</v>
      </c>
      <c r="G77" s="237">
        <v>4.7</v>
      </c>
      <c r="H77" s="222">
        <v>4.5</v>
      </c>
      <c r="I77" s="237">
        <v>3.5</v>
      </c>
      <c r="J77" s="222">
        <f t="shared" si="9"/>
        <v>10.3</v>
      </c>
      <c r="K77" s="237">
        <v>2.6</v>
      </c>
      <c r="L77" s="222">
        <v>5</v>
      </c>
      <c r="M77" s="237">
        <v>3</v>
      </c>
      <c r="N77" s="222">
        <v>4</v>
      </c>
      <c r="O77" s="237">
        <v>4</v>
      </c>
      <c r="P77" s="235">
        <f t="shared" si="6"/>
        <v>57.300000000000004</v>
      </c>
      <c r="Q77" s="210">
        <v>8.6999999999999993</v>
      </c>
      <c r="R77" s="212"/>
      <c r="S77" s="210">
        <v>3.9</v>
      </c>
      <c r="T77" s="212">
        <v>4</v>
      </c>
      <c r="U77" s="210">
        <v>1.4</v>
      </c>
      <c r="V77" s="212">
        <v>6.6</v>
      </c>
      <c r="W77" s="210">
        <v>13</v>
      </c>
      <c r="X77" s="212"/>
      <c r="Y77" s="210">
        <v>8</v>
      </c>
      <c r="Z77" s="212"/>
      <c r="AA77" s="210">
        <v>4</v>
      </c>
      <c r="AB77" s="212"/>
      <c r="AC77" s="218">
        <v>5.8</v>
      </c>
      <c r="AD77" s="210">
        <v>5.8</v>
      </c>
      <c r="AE77" s="212">
        <v>4</v>
      </c>
      <c r="AF77" s="210">
        <v>2</v>
      </c>
      <c r="AG77" s="212"/>
      <c r="AH77" s="218">
        <v>3.6</v>
      </c>
      <c r="AI77" s="218">
        <v>3.6</v>
      </c>
      <c r="AJ77" s="232">
        <f t="shared" si="7"/>
        <v>74.399999999999977</v>
      </c>
      <c r="AK77" s="210">
        <v>1</v>
      </c>
      <c r="AL77" s="212">
        <v>1</v>
      </c>
      <c r="AM77" s="218"/>
      <c r="AN77" s="232">
        <f t="shared" si="5"/>
        <v>133.69999999999999</v>
      </c>
    </row>
    <row r="78" spans="1:40" x14ac:dyDescent="0.25">
      <c r="A78">
        <f t="shared" si="8"/>
        <v>2008</v>
      </c>
      <c r="B78" s="294"/>
      <c r="C78" s="23">
        <v>39449</v>
      </c>
      <c r="D78" s="222">
        <v>4.4000000000000004</v>
      </c>
      <c r="E78" s="237">
        <v>3.6</v>
      </c>
      <c r="F78" s="222">
        <v>7.7</v>
      </c>
      <c r="G78" s="237">
        <v>4.7</v>
      </c>
      <c r="H78" s="222">
        <v>4.5</v>
      </c>
      <c r="I78" s="237">
        <v>3.5</v>
      </c>
      <c r="J78" s="222">
        <f t="shared" si="9"/>
        <v>10.3</v>
      </c>
      <c r="K78" s="237">
        <v>2.6</v>
      </c>
      <c r="L78" s="222">
        <v>5</v>
      </c>
      <c r="M78" s="237">
        <v>3</v>
      </c>
      <c r="N78" s="222">
        <v>4</v>
      </c>
      <c r="O78" s="237">
        <v>4</v>
      </c>
      <c r="P78" s="235">
        <f t="shared" si="6"/>
        <v>57.300000000000004</v>
      </c>
      <c r="Q78" s="210">
        <v>8.6999999999999993</v>
      </c>
      <c r="R78" s="212"/>
      <c r="S78" s="210">
        <v>3.9</v>
      </c>
      <c r="T78" s="212">
        <v>4</v>
      </c>
      <c r="U78" s="210">
        <v>1.4</v>
      </c>
      <c r="V78" s="212">
        <v>6.6</v>
      </c>
      <c r="W78" s="210">
        <v>13</v>
      </c>
      <c r="X78" s="212"/>
      <c r="Y78" s="210">
        <v>8</v>
      </c>
      <c r="Z78" s="212"/>
      <c r="AA78" s="210">
        <v>4</v>
      </c>
      <c r="AB78" s="212"/>
      <c r="AC78" s="218">
        <v>5.8</v>
      </c>
      <c r="AD78" s="210">
        <v>5.8</v>
      </c>
      <c r="AE78" s="212">
        <v>4</v>
      </c>
      <c r="AF78" s="210">
        <v>2</v>
      </c>
      <c r="AG78" s="212"/>
      <c r="AH78" s="218">
        <v>3.6</v>
      </c>
      <c r="AI78" s="218">
        <v>3.6</v>
      </c>
      <c r="AJ78" s="232">
        <f t="shared" si="7"/>
        <v>74.399999999999977</v>
      </c>
      <c r="AK78" s="210">
        <v>1</v>
      </c>
      <c r="AL78" s="212">
        <v>1</v>
      </c>
      <c r="AM78" s="218"/>
      <c r="AN78" s="232">
        <f t="shared" si="5"/>
        <v>133.69999999999999</v>
      </c>
    </row>
    <row r="79" spans="1:40" x14ac:dyDescent="0.25">
      <c r="A79">
        <f t="shared" si="8"/>
        <v>2008</v>
      </c>
      <c r="B79" s="294"/>
      <c r="C79" s="23">
        <v>39480</v>
      </c>
      <c r="D79" s="222">
        <v>4.4000000000000004</v>
      </c>
      <c r="E79" s="237">
        <v>3.6</v>
      </c>
      <c r="F79" s="222">
        <v>7.7</v>
      </c>
      <c r="G79" s="237">
        <v>4.7</v>
      </c>
      <c r="H79" s="222">
        <v>4.5</v>
      </c>
      <c r="I79" s="237">
        <v>3.5</v>
      </c>
      <c r="J79" s="222">
        <f t="shared" si="9"/>
        <v>10.3</v>
      </c>
      <c r="K79" s="237">
        <v>2.6</v>
      </c>
      <c r="L79" s="222">
        <v>5</v>
      </c>
      <c r="M79" s="237">
        <v>3</v>
      </c>
      <c r="N79" s="222">
        <v>4</v>
      </c>
      <c r="O79" s="237">
        <v>4</v>
      </c>
      <c r="P79" s="235">
        <f t="shared" si="6"/>
        <v>57.300000000000004</v>
      </c>
      <c r="Q79" s="210">
        <v>8.6999999999999993</v>
      </c>
      <c r="R79" s="212"/>
      <c r="S79" s="210">
        <v>3.9</v>
      </c>
      <c r="T79" s="212">
        <v>4</v>
      </c>
      <c r="U79" s="210">
        <v>1.4</v>
      </c>
      <c r="V79" s="212">
        <v>6.6</v>
      </c>
      <c r="W79" s="210">
        <v>13</v>
      </c>
      <c r="X79" s="212"/>
      <c r="Y79" s="210">
        <v>8</v>
      </c>
      <c r="Z79" s="212"/>
      <c r="AA79" s="210">
        <v>4</v>
      </c>
      <c r="AB79" s="212"/>
      <c r="AC79" s="218">
        <v>5.8</v>
      </c>
      <c r="AD79" s="210">
        <v>5.8</v>
      </c>
      <c r="AE79" s="212">
        <v>4</v>
      </c>
      <c r="AF79" s="210">
        <v>2</v>
      </c>
      <c r="AG79" s="212"/>
      <c r="AH79" s="218">
        <v>3.6</v>
      </c>
      <c r="AI79" s="218">
        <v>3.6</v>
      </c>
      <c r="AJ79" s="232">
        <f t="shared" si="7"/>
        <v>74.399999999999977</v>
      </c>
      <c r="AK79" s="210">
        <v>1</v>
      </c>
      <c r="AL79" s="212">
        <v>1</v>
      </c>
      <c r="AM79" s="218"/>
      <c r="AN79" s="232">
        <f t="shared" si="5"/>
        <v>133.69999999999999</v>
      </c>
    </row>
    <row r="80" spans="1:40" x14ac:dyDescent="0.25">
      <c r="A80">
        <f t="shared" si="8"/>
        <v>2008</v>
      </c>
      <c r="B80" s="294"/>
      <c r="C80" s="23">
        <v>39509</v>
      </c>
      <c r="D80" s="222">
        <v>4.4000000000000004</v>
      </c>
      <c r="E80" s="237">
        <v>3.6</v>
      </c>
      <c r="F80" s="222">
        <v>7.7</v>
      </c>
      <c r="G80" s="237">
        <v>4.7</v>
      </c>
      <c r="H80" s="222">
        <v>4.5</v>
      </c>
      <c r="I80" s="237">
        <v>3.5</v>
      </c>
      <c r="J80" s="222">
        <f t="shared" si="9"/>
        <v>10.3</v>
      </c>
      <c r="K80" s="237">
        <v>2.6</v>
      </c>
      <c r="L80" s="222">
        <v>5</v>
      </c>
      <c r="M80" s="237">
        <v>3</v>
      </c>
      <c r="N80" s="222">
        <v>4</v>
      </c>
      <c r="O80" s="237">
        <v>4</v>
      </c>
      <c r="P80" s="235">
        <f t="shared" si="6"/>
        <v>57.300000000000004</v>
      </c>
      <c r="Q80" s="210">
        <v>8.6999999999999993</v>
      </c>
      <c r="R80" s="212"/>
      <c r="S80" s="210">
        <v>3.9</v>
      </c>
      <c r="T80" s="212">
        <v>4</v>
      </c>
      <c r="U80" s="210">
        <v>1.4</v>
      </c>
      <c r="V80" s="212">
        <v>6.6</v>
      </c>
      <c r="W80" s="210">
        <v>13</v>
      </c>
      <c r="X80" s="212"/>
      <c r="Y80" s="210">
        <v>8</v>
      </c>
      <c r="Z80" s="212"/>
      <c r="AA80" s="210">
        <v>4</v>
      </c>
      <c r="AB80" s="212"/>
      <c r="AC80" s="218">
        <v>5.8</v>
      </c>
      <c r="AD80" s="210">
        <v>5.8</v>
      </c>
      <c r="AE80" s="212">
        <v>4</v>
      </c>
      <c r="AF80" s="210">
        <v>2</v>
      </c>
      <c r="AG80" s="212"/>
      <c r="AH80" s="218">
        <v>3.6</v>
      </c>
      <c r="AI80" s="218">
        <v>3.6</v>
      </c>
      <c r="AJ80" s="232">
        <f t="shared" si="7"/>
        <v>74.399999999999977</v>
      </c>
      <c r="AK80" s="210">
        <v>1</v>
      </c>
      <c r="AL80" s="212">
        <v>1</v>
      </c>
      <c r="AM80" s="218"/>
      <c r="AN80" s="232">
        <f t="shared" si="5"/>
        <v>133.69999999999999</v>
      </c>
    </row>
    <row r="81" spans="1:40" x14ac:dyDescent="0.25">
      <c r="A81">
        <f t="shared" si="8"/>
        <v>2008</v>
      </c>
      <c r="B81" s="294"/>
      <c r="C81" s="23">
        <v>39540</v>
      </c>
      <c r="D81" s="222">
        <v>4.4000000000000004</v>
      </c>
      <c r="E81" s="237">
        <v>3.6</v>
      </c>
      <c r="F81" s="222">
        <v>7.7</v>
      </c>
      <c r="G81" s="237">
        <v>4.7</v>
      </c>
      <c r="H81" s="222">
        <v>4.5</v>
      </c>
      <c r="I81" s="237">
        <v>3.5</v>
      </c>
      <c r="J81" s="222">
        <f t="shared" si="9"/>
        <v>10.3</v>
      </c>
      <c r="K81" s="237">
        <v>2.6</v>
      </c>
      <c r="L81" s="222">
        <v>5</v>
      </c>
      <c r="M81" s="237">
        <v>3</v>
      </c>
      <c r="N81" s="222">
        <v>4</v>
      </c>
      <c r="O81" s="237">
        <v>4</v>
      </c>
      <c r="P81" s="235">
        <f t="shared" si="6"/>
        <v>57.300000000000004</v>
      </c>
      <c r="Q81" s="210">
        <v>8.6999999999999993</v>
      </c>
      <c r="R81" s="212"/>
      <c r="S81" s="210">
        <v>3.9</v>
      </c>
      <c r="T81" s="212">
        <v>4</v>
      </c>
      <c r="U81" s="210">
        <v>1.4</v>
      </c>
      <c r="V81" s="212">
        <v>6.6</v>
      </c>
      <c r="W81" s="210">
        <v>13</v>
      </c>
      <c r="X81" s="212"/>
      <c r="Y81" s="210">
        <v>8</v>
      </c>
      <c r="Z81" s="212"/>
      <c r="AA81" s="210">
        <v>4</v>
      </c>
      <c r="AB81" s="212"/>
      <c r="AC81" s="218">
        <v>5.8</v>
      </c>
      <c r="AD81" s="210">
        <v>5.8</v>
      </c>
      <c r="AE81" s="212">
        <v>4</v>
      </c>
      <c r="AF81" s="210">
        <v>2</v>
      </c>
      <c r="AG81" s="212"/>
      <c r="AH81" s="218">
        <v>3.6</v>
      </c>
      <c r="AI81" s="218">
        <v>3.6</v>
      </c>
      <c r="AJ81" s="232">
        <f t="shared" si="7"/>
        <v>74.399999999999977</v>
      </c>
      <c r="AK81" s="210">
        <v>1</v>
      </c>
      <c r="AL81" s="212">
        <v>1</v>
      </c>
      <c r="AM81" s="218"/>
      <c r="AN81" s="232">
        <f t="shared" si="5"/>
        <v>133.69999999999999</v>
      </c>
    </row>
    <row r="82" spans="1:40" x14ac:dyDescent="0.25">
      <c r="A82">
        <f t="shared" si="8"/>
        <v>2008</v>
      </c>
      <c r="B82" s="294"/>
      <c r="C82" s="23">
        <v>39570</v>
      </c>
      <c r="D82" s="222">
        <v>4.4000000000000004</v>
      </c>
      <c r="E82" s="237">
        <v>3.6</v>
      </c>
      <c r="F82" s="222">
        <v>7.7</v>
      </c>
      <c r="G82" s="237">
        <v>4.7</v>
      </c>
      <c r="H82" s="222">
        <v>4.5</v>
      </c>
      <c r="I82" s="237">
        <v>3.5</v>
      </c>
      <c r="J82" s="222">
        <f t="shared" si="9"/>
        <v>10.3</v>
      </c>
      <c r="K82" s="237">
        <v>2.6</v>
      </c>
      <c r="L82" s="222">
        <v>5</v>
      </c>
      <c r="M82" s="237">
        <v>3</v>
      </c>
      <c r="N82" s="222">
        <v>4</v>
      </c>
      <c r="O82" s="237">
        <v>4</v>
      </c>
      <c r="P82" s="235">
        <f t="shared" si="6"/>
        <v>57.300000000000004</v>
      </c>
      <c r="Q82" s="210">
        <v>8.6999999999999993</v>
      </c>
      <c r="R82" s="212"/>
      <c r="S82" s="210">
        <v>3.9</v>
      </c>
      <c r="T82" s="212">
        <v>4</v>
      </c>
      <c r="U82" s="210">
        <v>1.4</v>
      </c>
      <c r="V82" s="212">
        <v>6.6</v>
      </c>
      <c r="W82" s="210">
        <v>13</v>
      </c>
      <c r="X82" s="212"/>
      <c r="Y82" s="210">
        <v>8</v>
      </c>
      <c r="Z82" s="212"/>
      <c r="AA82" s="210">
        <v>4</v>
      </c>
      <c r="AB82" s="212"/>
      <c r="AC82" s="218">
        <v>5.8</v>
      </c>
      <c r="AD82" s="210">
        <v>5.8</v>
      </c>
      <c r="AE82" s="212">
        <v>4</v>
      </c>
      <c r="AF82" s="210">
        <v>2</v>
      </c>
      <c r="AG82" s="212"/>
      <c r="AH82" s="218">
        <v>3.6</v>
      </c>
      <c r="AI82" s="218">
        <v>3.6</v>
      </c>
      <c r="AJ82" s="232">
        <f t="shared" si="7"/>
        <v>74.399999999999977</v>
      </c>
      <c r="AK82" s="210">
        <v>1</v>
      </c>
      <c r="AL82" s="212">
        <v>1</v>
      </c>
      <c r="AM82" s="218"/>
      <c r="AN82" s="232">
        <f t="shared" si="5"/>
        <v>133.69999999999999</v>
      </c>
    </row>
    <row r="83" spans="1:40" x14ac:dyDescent="0.25">
      <c r="A83">
        <f t="shared" si="8"/>
        <v>2008</v>
      </c>
      <c r="B83" s="294"/>
      <c r="C83" s="23">
        <v>39601</v>
      </c>
      <c r="D83" s="222">
        <v>4.4000000000000004</v>
      </c>
      <c r="E83" s="237">
        <v>3.6</v>
      </c>
      <c r="F83" s="222">
        <v>7.7</v>
      </c>
      <c r="G83" s="237">
        <v>4.7</v>
      </c>
      <c r="H83" s="222">
        <v>4.5</v>
      </c>
      <c r="I83" s="237">
        <v>3.5</v>
      </c>
      <c r="J83" s="222">
        <f t="shared" si="9"/>
        <v>10.3</v>
      </c>
      <c r="K83" s="237">
        <v>2.6</v>
      </c>
      <c r="L83" s="222">
        <v>5</v>
      </c>
      <c r="M83" s="237">
        <v>3</v>
      </c>
      <c r="N83" s="222">
        <v>4</v>
      </c>
      <c r="O83" s="237">
        <v>4</v>
      </c>
      <c r="P83" s="235">
        <f t="shared" si="6"/>
        <v>57.300000000000004</v>
      </c>
      <c r="Q83" s="210">
        <v>8.6999999999999993</v>
      </c>
      <c r="R83" s="212"/>
      <c r="S83" s="210">
        <v>3.9</v>
      </c>
      <c r="T83" s="212">
        <v>4</v>
      </c>
      <c r="U83" s="210">
        <v>1.4</v>
      </c>
      <c r="V83" s="212">
        <v>6.6</v>
      </c>
      <c r="W83" s="210">
        <v>13</v>
      </c>
      <c r="X83" s="212"/>
      <c r="Y83" s="210">
        <v>8</v>
      </c>
      <c r="Z83" s="212"/>
      <c r="AA83" s="210">
        <v>4</v>
      </c>
      <c r="AB83" s="212"/>
      <c r="AC83" s="218">
        <v>5.8</v>
      </c>
      <c r="AD83" s="210">
        <v>5.8</v>
      </c>
      <c r="AE83" s="212">
        <v>4</v>
      </c>
      <c r="AF83" s="210">
        <v>2</v>
      </c>
      <c r="AG83" s="212"/>
      <c r="AH83" s="218">
        <v>3.6</v>
      </c>
      <c r="AI83" s="218">
        <v>3.6</v>
      </c>
      <c r="AJ83" s="232">
        <f t="shared" si="7"/>
        <v>74.399999999999977</v>
      </c>
      <c r="AK83" s="210">
        <v>1</v>
      </c>
      <c r="AL83" s="212">
        <v>1</v>
      </c>
      <c r="AM83" s="218"/>
      <c r="AN83" s="232">
        <f t="shared" si="5"/>
        <v>133.69999999999999</v>
      </c>
    </row>
    <row r="84" spans="1:40" x14ac:dyDescent="0.25">
      <c r="A84">
        <f t="shared" si="8"/>
        <v>2008</v>
      </c>
      <c r="B84" s="294"/>
      <c r="C84" s="23">
        <v>39631</v>
      </c>
      <c r="D84" s="222">
        <v>4.4000000000000004</v>
      </c>
      <c r="E84" s="237">
        <v>3.6</v>
      </c>
      <c r="F84" s="222">
        <v>7.7</v>
      </c>
      <c r="G84" s="237">
        <v>4.7</v>
      </c>
      <c r="H84" s="222">
        <v>4.5</v>
      </c>
      <c r="I84" s="237">
        <v>3.5</v>
      </c>
      <c r="J84" s="222">
        <f t="shared" si="9"/>
        <v>10.3</v>
      </c>
      <c r="K84" s="237">
        <v>2.6</v>
      </c>
      <c r="L84" s="222">
        <v>5</v>
      </c>
      <c r="M84" s="237">
        <v>3</v>
      </c>
      <c r="N84" s="222">
        <v>4</v>
      </c>
      <c r="O84" s="237">
        <v>4</v>
      </c>
      <c r="P84" s="235">
        <f t="shared" si="6"/>
        <v>57.300000000000004</v>
      </c>
      <c r="Q84" s="210">
        <v>8.6999999999999993</v>
      </c>
      <c r="R84" s="212"/>
      <c r="S84" s="210">
        <v>3.9</v>
      </c>
      <c r="T84" s="212">
        <v>4</v>
      </c>
      <c r="U84" s="210">
        <v>1.4</v>
      </c>
      <c r="V84" s="212">
        <v>6.6</v>
      </c>
      <c r="W84" s="210">
        <v>13</v>
      </c>
      <c r="X84" s="212"/>
      <c r="Y84" s="210">
        <v>8</v>
      </c>
      <c r="Z84" s="212"/>
      <c r="AA84" s="210">
        <v>4</v>
      </c>
      <c r="AB84" s="212"/>
      <c r="AC84" s="218">
        <v>5.8</v>
      </c>
      <c r="AD84" s="210">
        <v>5.8</v>
      </c>
      <c r="AE84" s="212">
        <v>4</v>
      </c>
      <c r="AF84" s="210">
        <v>2</v>
      </c>
      <c r="AG84" s="212"/>
      <c r="AH84" s="218">
        <v>3.6</v>
      </c>
      <c r="AI84" s="218">
        <v>3.6</v>
      </c>
      <c r="AJ84" s="232">
        <f t="shared" si="7"/>
        <v>74.399999999999977</v>
      </c>
      <c r="AK84" s="210">
        <v>1</v>
      </c>
      <c r="AL84" s="212">
        <v>1</v>
      </c>
      <c r="AM84" s="218"/>
      <c r="AN84" s="232">
        <f t="shared" si="5"/>
        <v>133.69999999999999</v>
      </c>
    </row>
    <row r="85" spans="1:40" x14ac:dyDescent="0.25">
      <c r="A85">
        <f t="shared" si="8"/>
        <v>2008</v>
      </c>
      <c r="B85" s="294"/>
      <c r="C85" s="23">
        <v>39662</v>
      </c>
      <c r="D85" s="222">
        <v>4.4000000000000004</v>
      </c>
      <c r="E85" s="237">
        <v>3.6</v>
      </c>
      <c r="F85" s="222">
        <v>7.7</v>
      </c>
      <c r="G85" s="237">
        <v>4.7</v>
      </c>
      <c r="H85" s="222">
        <v>4.5</v>
      </c>
      <c r="I85" s="237">
        <v>3.5</v>
      </c>
      <c r="J85" s="222">
        <f t="shared" si="9"/>
        <v>10.3</v>
      </c>
      <c r="K85" s="237">
        <v>2.6</v>
      </c>
      <c r="L85" s="222">
        <v>5</v>
      </c>
      <c r="M85" s="237">
        <v>3</v>
      </c>
      <c r="N85" s="222">
        <v>4</v>
      </c>
      <c r="O85" s="237">
        <v>4</v>
      </c>
      <c r="P85" s="235">
        <f t="shared" si="6"/>
        <v>57.300000000000004</v>
      </c>
      <c r="Q85" s="210">
        <v>8.6999999999999993</v>
      </c>
      <c r="R85" s="212"/>
      <c r="S85" s="210">
        <v>3.9</v>
      </c>
      <c r="T85" s="212">
        <v>4</v>
      </c>
      <c r="U85" s="210">
        <v>1.4</v>
      </c>
      <c r="V85" s="212">
        <v>6.6</v>
      </c>
      <c r="W85" s="210">
        <v>13</v>
      </c>
      <c r="X85" s="212"/>
      <c r="Y85" s="210">
        <v>8</v>
      </c>
      <c r="Z85" s="212"/>
      <c r="AA85" s="210">
        <v>4</v>
      </c>
      <c r="AB85" s="212"/>
      <c r="AC85" s="218">
        <v>5.8</v>
      </c>
      <c r="AD85" s="210">
        <v>5.8</v>
      </c>
      <c r="AE85" s="212">
        <v>4</v>
      </c>
      <c r="AF85" s="210">
        <v>2</v>
      </c>
      <c r="AG85" s="212"/>
      <c r="AH85" s="218">
        <v>3.6</v>
      </c>
      <c r="AI85" s="218">
        <v>3.6</v>
      </c>
      <c r="AJ85" s="232">
        <f t="shared" si="7"/>
        <v>74.399999999999977</v>
      </c>
      <c r="AK85" s="210">
        <v>1</v>
      </c>
      <c r="AL85" s="212">
        <v>1</v>
      </c>
      <c r="AM85" s="218"/>
      <c r="AN85" s="232">
        <f t="shared" si="5"/>
        <v>133.69999999999999</v>
      </c>
    </row>
    <row r="86" spans="1:40" x14ac:dyDescent="0.25">
      <c r="A86">
        <f t="shared" si="8"/>
        <v>2008</v>
      </c>
      <c r="B86" s="294"/>
      <c r="C86" s="23">
        <v>39693</v>
      </c>
      <c r="D86" s="222">
        <v>4.4000000000000004</v>
      </c>
      <c r="E86" s="237">
        <v>3.6</v>
      </c>
      <c r="F86" s="222">
        <v>7.7</v>
      </c>
      <c r="G86" s="237">
        <v>4.7</v>
      </c>
      <c r="H86" s="222">
        <v>4.5</v>
      </c>
      <c r="I86" s="237">
        <v>3.5</v>
      </c>
      <c r="J86" s="222">
        <f t="shared" si="9"/>
        <v>10.3</v>
      </c>
      <c r="K86" s="237">
        <v>2.6</v>
      </c>
      <c r="L86" s="222">
        <v>5</v>
      </c>
      <c r="M86" s="237">
        <v>3</v>
      </c>
      <c r="N86" s="222">
        <v>4</v>
      </c>
      <c r="O86" s="237">
        <v>4</v>
      </c>
      <c r="P86" s="235">
        <f t="shared" si="6"/>
        <v>57.300000000000004</v>
      </c>
      <c r="Q86" s="210">
        <v>8.6999999999999993</v>
      </c>
      <c r="R86" s="212"/>
      <c r="S86" s="210">
        <v>3.9</v>
      </c>
      <c r="T86" s="212">
        <v>4</v>
      </c>
      <c r="U86" s="210">
        <v>1.4</v>
      </c>
      <c r="V86" s="212">
        <v>6.6</v>
      </c>
      <c r="W86" s="210">
        <v>13</v>
      </c>
      <c r="X86" s="212"/>
      <c r="Y86" s="210">
        <v>8</v>
      </c>
      <c r="Z86" s="212"/>
      <c r="AA86" s="210">
        <v>4</v>
      </c>
      <c r="AB86" s="212"/>
      <c r="AC86" s="218">
        <v>5.8</v>
      </c>
      <c r="AD86" s="210">
        <v>5.8</v>
      </c>
      <c r="AE86" s="212">
        <v>4</v>
      </c>
      <c r="AF86" s="210">
        <v>2</v>
      </c>
      <c r="AG86" s="212"/>
      <c r="AH86" s="218">
        <v>3.6</v>
      </c>
      <c r="AI86" s="218">
        <v>3.6</v>
      </c>
      <c r="AJ86" s="232">
        <f t="shared" si="7"/>
        <v>74.399999999999977</v>
      </c>
      <c r="AK86" s="210">
        <v>1</v>
      </c>
      <c r="AL86" s="212">
        <v>1</v>
      </c>
      <c r="AM86" s="218"/>
      <c r="AN86" s="232">
        <f t="shared" si="5"/>
        <v>133.69999999999999</v>
      </c>
    </row>
    <row r="87" spans="1:40" x14ac:dyDescent="0.25">
      <c r="A87">
        <f t="shared" si="8"/>
        <v>2008</v>
      </c>
      <c r="B87" s="294"/>
      <c r="C87" s="23">
        <v>39723</v>
      </c>
      <c r="D87" s="222">
        <v>4.4000000000000004</v>
      </c>
      <c r="E87" s="237">
        <v>3.6</v>
      </c>
      <c r="F87" s="222">
        <v>7.7</v>
      </c>
      <c r="G87" s="237">
        <v>4.7</v>
      </c>
      <c r="H87" s="222">
        <v>4.5</v>
      </c>
      <c r="I87" s="237">
        <v>3.5</v>
      </c>
      <c r="J87" s="222">
        <f t="shared" si="9"/>
        <v>10.3</v>
      </c>
      <c r="K87" s="237">
        <v>2.6</v>
      </c>
      <c r="L87" s="222">
        <v>5</v>
      </c>
      <c r="M87" s="237">
        <v>3</v>
      </c>
      <c r="N87" s="222">
        <v>4</v>
      </c>
      <c r="O87" s="237">
        <v>4</v>
      </c>
      <c r="P87" s="235">
        <f t="shared" si="6"/>
        <v>57.300000000000004</v>
      </c>
      <c r="Q87" s="210">
        <v>8.6999999999999993</v>
      </c>
      <c r="R87" s="212"/>
      <c r="S87" s="210">
        <v>3.9</v>
      </c>
      <c r="T87" s="212">
        <v>4</v>
      </c>
      <c r="U87" s="210">
        <v>1.4</v>
      </c>
      <c r="V87" s="212">
        <v>6.6</v>
      </c>
      <c r="W87" s="210">
        <v>13</v>
      </c>
      <c r="X87" s="212"/>
      <c r="Y87" s="210">
        <v>8</v>
      </c>
      <c r="Z87" s="212"/>
      <c r="AA87" s="210">
        <v>4</v>
      </c>
      <c r="AB87" s="212"/>
      <c r="AC87" s="218">
        <v>5.8</v>
      </c>
      <c r="AD87" s="210">
        <v>5.8</v>
      </c>
      <c r="AE87" s="212">
        <v>4</v>
      </c>
      <c r="AF87" s="210">
        <v>2</v>
      </c>
      <c r="AG87" s="212"/>
      <c r="AH87" s="218">
        <v>3.6</v>
      </c>
      <c r="AI87" s="218">
        <v>3.6</v>
      </c>
      <c r="AJ87" s="232">
        <f t="shared" si="7"/>
        <v>74.399999999999977</v>
      </c>
      <c r="AK87" s="210">
        <v>1</v>
      </c>
      <c r="AL87" s="212">
        <v>1</v>
      </c>
      <c r="AM87" s="218"/>
      <c r="AN87" s="232">
        <f t="shared" si="5"/>
        <v>133.69999999999999</v>
      </c>
    </row>
    <row r="88" spans="1:40" x14ac:dyDescent="0.25">
      <c r="A88">
        <f t="shared" si="8"/>
        <v>2008</v>
      </c>
      <c r="B88" s="294"/>
      <c r="C88" s="23">
        <v>39754</v>
      </c>
      <c r="D88" s="222">
        <v>4.4000000000000004</v>
      </c>
      <c r="E88" s="237">
        <v>3.6</v>
      </c>
      <c r="F88" s="222">
        <v>7.7</v>
      </c>
      <c r="G88" s="237">
        <v>4.7</v>
      </c>
      <c r="H88" s="222">
        <v>4.5</v>
      </c>
      <c r="I88" s="237">
        <v>3.5</v>
      </c>
      <c r="J88" s="222">
        <f t="shared" si="9"/>
        <v>10.3</v>
      </c>
      <c r="K88" s="237">
        <v>2.6</v>
      </c>
      <c r="L88" s="222">
        <v>5</v>
      </c>
      <c r="M88" s="237">
        <v>3</v>
      </c>
      <c r="N88" s="222">
        <v>4</v>
      </c>
      <c r="O88" s="237">
        <v>4</v>
      </c>
      <c r="P88" s="235">
        <f t="shared" si="6"/>
        <v>57.300000000000004</v>
      </c>
      <c r="Q88" s="210">
        <v>8.6999999999999993</v>
      </c>
      <c r="R88" s="212"/>
      <c r="S88" s="210">
        <v>3.9</v>
      </c>
      <c r="T88" s="212">
        <v>4</v>
      </c>
      <c r="U88" s="210">
        <v>1.4</v>
      </c>
      <c r="V88" s="212">
        <v>6.6</v>
      </c>
      <c r="W88" s="210">
        <v>13</v>
      </c>
      <c r="X88" s="212"/>
      <c r="Y88" s="210">
        <v>8</v>
      </c>
      <c r="Z88" s="212"/>
      <c r="AA88" s="210">
        <v>4</v>
      </c>
      <c r="AB88" s="212"/>
      <c r="AC88" s="218">
        <v>5.8</v>
      </c>
      <c r="AD88" s="210">
        <v>5.8</v>
      </c>
      <c r="AE88" s="212">
        <v>4</v>
      </c>
      <c r="AF88" s="210">
        <v>2</v>
      </c>
      <c r="AG88" s="212"/>
      <c r="AH88" s="218">
        <v>3.6</v>
      </c>
      <c r="AI88" s="218">
        <v>3.6</v>
      </c>
      <c r="AJ88" s="232">
        <f t="shared" si="7"/>
        <v>74.399999999999977</v>
      </c>
      <c r="AK88" s="210">
        <v>1</v>
      </c>
      <c r="AL88" s="212">
        <v>1</v>
      </c>
      <c r="AM88" s="218"/>
      <c r="AN88" s="232">
        <f t="shared" si="5"/>
        <v>133.69999999999999</v>
      </c>
    </row>
    <row r="89" spans="1:40" x14ac:dyDescent="0.25">
      <c r="A89">
        <f t="shared" si="8"/>
        <v>2008</v>
      </c>
      <c r="B89" s="294"/>
      <c r="C89" s="23">
        <v>39784</v>
      </c>
      <c r="D89" s="222">
        <v>4.4000000000000004</v>
      </c>
      <c r="E89" s="237">
        <v>3.6</v>
      </c>
      <c r="F89" s="222">
        <v>7.7</v>
      </c>
      <c r="G89" s="237">
        <v>4.7</v>
      </c>
      <c r="H89" s="222">
        <v>4.5</v>
      </c>
      <c r="I89" s="237">
        <v>3.5</v>
      </c>
      <c r="J89" s="222">
        <f t="shared" si="9"/>
        <v>10.3</v>
      </c>
      <c r="K89" s="237">
        <v>2.6</v>
      </c>
      <c r="L89" s="222">
        <v>5</v>
      </c>
      <c r="M89" s="237">
        <v>3</v>
      </c>
      <c r="N89" s="222">
        <v>4</v>
      </c>
      <c r="O89" s="237">
        <v>4</v>
      </c>
      <c r="P89" s="235">
        <f t="shared" si="6"/>
        <v>57.300000000000004</v>
      </c>
      <c r="Q89" s="210">
        <v>8.6999999999999993</v>
      </c>
      <c r="R89" s="212"/>
      <c r="S89" s="210">
        <v>3.9</v>
      </c>
      <c r="T89" s="212">
        <v>4</v>
      </c>
      <c r="U89" s="210">
        <v>1.4</v>
      </c>
      <c r="V89" s="212">
        <v>6.6</v>
      </c>
      <c r="W89" s="210">
        <v>13</v>
      </c>
      <c r="X89" s="212"/>
      <c r="Y89" s="210">
        <v>8</v>
      </c>
      <c r="Z89" s="212"/>
      <c r="AA89" s="210">
        <v>4</v>
      </c>
      <c r="AB89" s="212"/>
      <c r="AC89" s="218">
        <v>5.8</v>
      </c>
      <c r="AD89" s="210">
        <v>5.8</v>
      </c>
      <c r="AE89" s="212">
        <v>4</v>
      </c>
      <c r="AF89" s="210">
        <v>2</v>
      </c>
      <c r="AG89" s="212"/>
      <c r="AH89" s="218">
        <v>3.6</v>
      </c>
      <c r="AI89" s="218">
        <v>3.6</v>
      </c>
      <c r="AJ89" s="232">
        <f t="shared" si="7"/>
        <v>74.399999999999977</v>
      </c>
      <c r="AK89" s="210">
        <v>1</v>
      </c>
      <c r="AL89" s="212">
        <v>1</v>
      </c>
      <c r="AM89" s="218"/>
      <c r="AN89" s="232">
        <f t="shared" si="5"/>
        <v>133.69999999999999</v>
      </c>
    </row>
    <row r="90" spans="1:40" x14ac:dyDescent="0.25">
      <c r="A90">
        <f t="shared" si="8"/>
        <v>2009</v>
      </c>
      <c r="B90" s="294"/>
      <c r="C90" s="23">
        <v>39815</v>
      </c>
      <c r="D90" s="222">
        <v>4.4000000000000004</v>
      </c>
      <c r="E90" s="237">
        <v>3.6</v>
      </c>
      <c r="F90" s="222">
        <v>7.7</v>
      </c>
      <c r="G90" s="237">
        <v>4.7</v>
      </c>
      <c r="H90" s="222">
        <v>4.5</v>
      </c>
      <c r="I90" s="237">
        <v>3.5</v>
      </c>
      <c r="J90" s="222">
        <f t="shared" si="9"/>
        <v>10.3</v>
      </c>
      <c r="K90" s="237">
        <v>2.6</v>
      </c>
      <c r="L90" s="222">
        <v>5</v>
      </c>
      <c r="M90" s="237">
        <v>3</v>
      </c>
      <c r="N90" s="222">
        <v>4</v>
      </c>
      <c r="O90" s="237">
        <v>4</v>
      </c>
      <c r="P90" s="235">
        <f t="shared" si="6"/>
        <v>57.300000000000004</v>
      </c>
      <c r="Q90" s="210">
        <v>8.6999999999999993</v>
      </c>
      <c r="R90" s="212"/>
      <c r="S90" s="210">
        <v>3.9</v>
      </c>
      <c r="T90" s="212">
        <v>4</v>
      </c>
      <c r="U90" s="210">
        <v>1.4</v>
      </c>
      <c r="V90" s="212">
        <v>6.6</v>
      </c>
      <c r="W90" s="210">
        <v>13</v>
      </c>
      <c r="X90" s="212"/>
      <c r="Y90" s="210">
        <v>8</v>
      </c>
      <c r="Z90" s="212"/>
      <c r="AA90" s="210">
        <v>4</v>
      </c>
      <c r="AB90" s="212"/>
      <c r="AC90" s="218">
        <v>5.8</v>
      </c>
      <c r="AD90" s="210">
        <v>5.8</v>
      </c>
      <c r="AE90" s="212">
        <v>4</v>
      </c>
      <c r="AF90" s="210">
        <v>2</v>
      </c>
      <c r="AG90" s="212"/>
      <c r="AH90" s="218">
        <v>3.6</v>
      </c>
      <c r="AI90" s="218">
        <v>3.6</v>
      </c>
      <c r="AJ90" s="232">
        <f t="shared" si="7"/>
        <v>74.399999999999977</v>
      </c>
      <c r="AK90" s="210">
        <v>1</v>
      </c>
      <c r="AL90" s="212">
        <v>1</v>
      </c>
      <c r="AM90" s="218"/>
      <c r="AN90" s="232">
        <f t="shared" si="5"/>
        <v>133.69999999999999</v>
      </c>
    </row>
    <row r="91" spans="1:40" x14ac:dyDescent="0.25">
      <c r="A91">
        <f t="shared" si="8"/>
        <v>2009</v>
      </c>
      <c r="B91" s="294"/>
      <c r="C91" s="23">
        <v>39846</v>
      </c>
      <c r="D91" s="222">
        <v>4.4000000000000004</v>
      </c>
      <c r="E91" s="237">
        <v>3.6</v>
      </c>
      <c r="F91" s="222">
        <v>7.7</v>
      </c>
      <c r="G91" s="237">
        <v>4.7</v>
      </c>
      <c r="H91" s="222">
        <v>4.5</v>
      </c>
      <c r="I91" s="237">
        <v>3.5</v>
      </c>
      <c r="J91" s="222">
        <f t="shared" si="9"/>
        <v>10.3</v>
      </c>
      <c r="K91" s="237">
        <v>2.6</v>
      </c>
      <c r="L91" s="222">
        <v>5</v>
      </c>
      <c r="M91" s="237">
        <v>3</v>
      </c>
      <c r="N91" s="222">
        <v>4</v>
      </c>
      <c r="O91" s="237">
        <v>4</v>
      </c>
      <c r="P91" s="235">
        <f t="shared" si="6"/>
        <v>57.300000000000004</v>
      </c>
      <c r="Q91" s="210">
        <v>8.6999999999999993</v>
      </c>
      <c r="R91" s="212"/>
      <c r="S91" s="210">
        <v>3.9</v>
      </c>
      <c r="T91" s="212">
        <v>4</v>
      </c>
      <c r="U91" s="210">
        <v>1.4</v>
      </c>
      <c r="V91" s="212">
        <v>6.6</v>
      </c>
      <c r="W91" s="210">
        <v>13</v>
      </c>
      <c r="X91" s="212"/>
      <c r="Y91" s="210">
        <v>8</v>
      </c>
      <c r="Z91" s="212"/>
      <c r="AA91" s="210">
        <v>4</v>
      </c>
      <c r="AB91" s="212"/>
      <c r="AC91" s="218">
        <v>5.8</v>
      </c>
      <c r="AD91" s="210">
        <v>5.8</v>
      </c>
      <c r="AE91" s="212">
        <v>4</v>
      </c>
      <c r="AF91" s="210">
        <v>2</v>
      </c>
      <c r="AG91" s="212"/>
      <c r="AH91" s="218">
        <v>3.6</v>
      </c>
      <c r="AI91" s="218">
        <v>3.6</v>
      </c>
      <c r="AJ91" s="232">
        <f t="shared" si="7"/>
        <v>74.399999999999977</v>
      </c>
      <c r="AK91" s="210">
        <v>1</v>
      </c>
      <c r="AL91" s="212">
        <v>1</v>
      </c>
      <c r="AM91" s="218"/>
      <c r="AN91" s="232">
        <f t="shared" si="5"/>
        <v>133.69999999999999</v>
      </c>
    </row>
    <row r="92" spans="1:40" x14ac:dyDescent="0.25">
      <c r="A92">
        <f t="shared" si="8"/>
        <v>2009</v>
      </c>
      <c r="B92" s="294"/>
      <c r="C92" s="23">
        <v>39874</v>
      </c>
      <c r="D92" s="222">
        <v>4.4000000000000004</v>
      </c>
      <c r="E92" s="237">
        <v>3.6</v>
      </c>
      <c r="F92" s="222">
        <v>7.7</v>
      </c>
      <c r="G92" s="237">
        <v>4.7</v>
      </c>
      <c r="H92" s="222">
        <v>4.5</v>
      </c>
      <c r="I92" s="237">
        <v>3.5</v>
      </c>
      <c r="J92" s="222">
        <f t="shared" si="9"/>
        <v>10.3</v>
      </c>
      <c r="K92" s="237">
        <v>2.6</v>
      </c>
      <c r="L92" s="222">
        <v>5</v>
      </c>
      <c r="M92" s="237">
        <v>3</v>
      </c>
      <c r="N92" s="222">
        <v>4</v>
      </c>
      <c r="O92" s="237">
        <v>4</v>
      </c>
      <c r="P92" s="235">
        <f t="shared" si="6"/>
        <v>57.300000000000004</v>
      </c>
      <c r="Q92" s="210">
        <v>8.6999999999999993</v>
      </c>
      <c r="R92" s="212"/>
      <c r="S92" s="210">
        <v>3.9</v>
      </c>
      <c r="T92" s="212">
        <v>4</v>
      </c>
      <c r="U92" s="210">
        <v>1.4</v>
      </c>
      <c r="V92" s="212">
        <v>6.6</v>
      </c>
      <c r="W92" s="210">
        <v>13</v>
      </c>
      <c r="X92" s="212"/>
      <c r="Y92" s="210">
        <v>8</v>
      </c>
      <c r="Z92" s="212"/>
      <c r="AA92" s="210">
        <v>4</v>
      </c>
      <c r="AB92" s="212"/>
      <c r="AC92" s="218">
        <v>5.8</v>
      </c>
      <c r="AD92" s="210">
        <v>5.8</v>
      </c>
      <c r="AE92" s="212">
        <v>4</v>
      </c>
      <c r="AF92" s="210">
        <v>2</v>
      </c>
      <c r="AG92" s="212"/>
      <c r="AH92" s="218">
        <v>3.6</v>
      </c>
      <c r="AI92" s="218">
        <v>3.6</v>
      </c>
      <c r="AJ92" s="232">
        <f t="shared" si="7"/>
        <v>74.399999999999977</v>
      </c>
      <c r="AK92" s="210">
        <v>1</v>
      </c>
      <c r="AL92" s="212">
        <v>1</v>
      </c>
      <c r="AM92" s="218"/>
      <c r="AN92" s="232">
        <f t="shared" si="5"/>
        <v>133.69999999999999</v>
      </c>
    </row>
    <row r="93" spans="1:40" x14ac:dyDescent="0.25">
      <c r="A93">
        <f t="shared" si="8"/>
        <v>2009</v>
      </c>
      <c r="B93" s="294"/>
      <c r="C93" s="23">
        <v>39905</v>
      </c>
      <c r="D93" s="222">
        <v>4.4000000000000004</v>
      </c>
      <c r="E93" s="237">
        <v>3.6</v>
      </c>
      <c r="F93" s="222">
        <v>7.7</v>
      </c>
      <c r="G93" s="237">
        <v>4.7</v>
      </c>
      <c r="H93" s="222">
        <v>4.5</v>
      </c>
      <c r="I93" s="237">
        <v>3.5</v>
      </c>
      <c r="J93" s="222">
        <f t="shared" si="9"/>
        <v>10.3</v>
      </c>
      <c r="K93" s="237">
        <v>2.6</v>
      </c>
      <c r="L93" s="222">
        <v>5</v>
      </c>
      <c r="M93" s="237">
        <v>3</v>
      </c>
      <c r="N93" s="222">
        <v>4</v>
      </c>
      <c r="O93" s="237">
        <v>4</v>
      </c>
      <c r="P93" s="235">
        <f t="shared" si="6"/>
        <v>57.300000000000004</v>
      </c>
      <c r="Q93" s="210">
        <v>8.6999999999999993</v>
      </c>
      <c r="R93" s="212"/>
      <c r="S93" s="210">
        <v>3.9</v>
      </c>
      <c r="T93" s="212">
        <v>4</v>
      </c>
      <c r="U93" s="210">
        <v>1.4</v>
      </c>
      <c r="V93" s="212">
        <v>6.6</v>
      </c>
      <c r="W93" s="210">
        <v>13</v>
      </c>
      <c r="X93" s="212"/>
      <c r="Y93" s="210">
        <v>8</v>
      </c>
      <c r="Z93" s="212"/>
      <c r="AA93" s="210">
        <v>4</v>
      </c>
      <c r="AB93" s="212"/>
      <c r="AC93" s="218">
        <v>5.8</v>
      </c>
      <c r="AD93" s="210">
        <v>5.8</v>
      </c>
      <c r="AE93" s="212">
        <v>4</v>
      </c>
      <c r="AF93" s="210">
        <v>2</v>
      </c>
      <c r="AG93" s="212"/>
      <c r="AH93" s="218">
        <v>3.6</v>
      </c>
      <c r="AI93" s="218">
        <v>3.6</v>
      </c>
      <c r="AJ93" s="232">
        <f t="shared" si="7"/>
        <v>74.399999999999977</v>
      </c>
      <c r="AK93" s="210">
        <v>1</v>
      </c>
      <c r="AL93" s="212">
        <v>1</v>
      </c>
      <c r="AM93" s="218"/>
      <c r="AN93" s="232">
        <f t="shared" si="5"/>
        <v>133.69999999999999</v>
      </c>
    </row>
    <row r="94" spans="1:40" x14ac:dyDescent="0.25">
      <c r="A94">
        <f t="shared" si="8"/>
        <v>2009</v>
      </c>
      <c r="B94" s="294"/>
      <c r="C94" s="23">
        <v>39935</v>
      </c>
      <c r="D94" s="222">
        <v>4.4000000000000004</v>
      </c>
      <c r="E94" s="237">
        <v>3.6</v>
      </c>
      <c r="F94" s="222">
        <v>7.7</v>
      </c>
      <c r="G94" s="237">
        <v>4.7</v>
      </c>
      <c r="H94" s="222">
        <v>4.5</v>
      </c>
      <c r="I94" s="237">
        <v>3.5</v>
      </c>
      <c r="J94" s="222">
        <f t="shared" si="9"/>
        <v>10.3</v>
      </c>
      <c r="K94" s="237">
        <v>2.6</v>
      </c>
      <c r="L94" s="222">
        <v>5</v>
      </c>
      <c r="M94" s="237">
        <v>3</v>
      </c>
      <c r="N94" s="222">
        <v>4</v>
      </c>
      <c r="O94" s="237">
        <v>4</v>
      </c>
      <c r="P94" s="235">
        <f t="shared" si="6"/>
        <v>57.300000000000004</v>
      </c>
      <c r="Q94" s="210">
        <v>8.6999999999999993</v>
      </c>
      <c r="R94" s="212"/>
      <c r="S94" s="210">
        <v>3.9</v>
      </c>
      <c r="T94" s="212">
        <v>4</v>
      </c>
      <c r="U94" s="210">
        <v>1.4</v>
      </c>
      <c r="V94" s="212">
        <v>6.6</v>
      </c>
      <c r="W94" s="210">
        <v>13</v>
      </c>
      <c r="X94" s="212"/>
      <c r="Y94" s="210">
        <v>8</v>
      </c>
      <c r="Z94" s="212"/>
      <c r="AA94" s="210">
        <v>4</v>
      </c>
      <c r="AB94" s="212"/>
      <c r="AC94" s="218">
        <v>5.8</v>
      </c>
      <c r="AD94" s="210">
        <v>5.8</v>
      </c>
      <c r="AE94" s="212">
        <v>4</v>
      </c>
      <c r="AF94" s="210">
        <v>2</v>
      </c>
      <c r="AG94" s="212"/>
      <c r="AH94" s="218">
        <v>3.6</v>
      </c>
      <c r="AI94" s="218">
        <v>3.6</v>
      </c>
      <c r="AJ94" s="232">
        <f t="shared" si="7"/>
        <v>74.399999999999977</v>
      </c>
      <c r="AK94" s="210">
        <v>1</v>
      </c>
      <c r="AL94" s="212">
        <v>1</v>
      </c>
      <c r="AM94" s="218"/>
      <c r="AN94" s="232">
        <f t="shared" si="5"/>
        <v>133.69999999999999</v>
      </c>
    </row>
    <row r="95" spans="1:40" x14ac:dyDescent="0.25">
      <c r="A95">
        <f t="shared" si="8"/>
        <v>2009</v>
      </c>
      <c r="B95" s="294"/>
      <c r="C95" s="23">
        <v>39966</v>
      </c>
      <c r="D95" s="222">
        <v>4.4000000000000004</v>
      </c>
      <c r="E95" s="237">
        <v>3.6</v>
      </c>
      <c r="F95" s="222">
        <v>7.7</v>
      </c>
      <c r="G95" s="237">
        <v>4.7</v>
      </c>
      <c r="H95" s="222">
        <v>4.5</v>
      </c>
      <c r="I95" s="237">
        <v>3.5</v>
      </c>
      <c r="J95" s="222">
        <f t="shared" si="9"/>
        <v>10.3</v>
      </c>
      <c r="K95" s="237">
        <v>2.6</v>
      </c>
      <c r="L95" s="222">
        <v>5</v>
      </c>
      <c r="M95" s="237">
        <v>3</v>
      </c>
      <c r="N95" s="222">
        <v>4</v>
      </c>
      <c r="O95" s="237">
        <v>4</v>
      </c>
      <c r="P95" s="235">
        <f t="shared" si="6"/>
        <v>57.300000000000004</v>
      </c>
      <c r="Q95" s="210">
        <v>8.6999999999999993</v>
      </c>
      <c r="R95" s="212"/>
      <c r="S95" s="210">
        <v>3.9</v>
      </c>
      <c r="T95" s="212">
        <v>4</v>
      </c>
      <c r="U95" s="210">
        <v>1.4</v>
      </c>
      <c r="V95" s="212">
        <v>6.6</v>
      </c>
      <c r="W95" s="210">
        <v>13</v>
      </c>
      <c r="X95" s="212"/>
      <c r="Y95" s="210">
        <v>8</v>
      </c>
      <c r="Z95" s="212"/>
      <c r="AA95" s="210">
        <v>4</v>
      </c>
      <c r="AB95" s="212"/>
      <c r="AC95" s="218">
        <v>5.8</v>
      </c>
      <c r="AD95" s="210">
        <v>5.8</v>
      </c>
      <c r="AE95" s="212">
        <v>4</v>
      </c>
      <c r="AF95" s="210">
        <v>2</v>
      </c>
      <c r="AG95" s="212"/>
      <c r="AH95" s="218">
        <v>3.6</v>
      </c>
      <c r="AI95" s="218">
        <v>3.6</v>
      </c>
      <c r="AJ95" s="232">
        <f t="shared" si="7"/>
        <v>74.399999999999977</v>
      </c>
      <c r="AK95" s="210">
        <v>1</v>
      </c>
      <c r="AL95" s="212">
        <v>1</v>
      </c>
      <c r="AM95" s="218"/>
      <c r="AN95" s="232">
        <f t="shared" si="5"/>
        <v>133.69999999999999</v>
      </c>
    </row>
    <row r="96" spans="1:40" x14ac:dyDescent="0.25">
      <c r="A96">
        <f t="shared" si="8"/>
        <v>2009</v>
      </c>
      <c r="B96" s="294"/>
      <c r="C96" s="23">
        <v>39996</v>
      </c>
      <c r="D96" s="222">
        <v>4.4000000000000004</v>
      </c>
      <c r="E96" s="237">
        <v>3.6</v>
      </c>
      <c r="F96" s="222">
        <v>7.7</v>
      </c>
      <c r="G96" s="237">
        <v>4.7</v>
      </c>
      <c r="H96" s="222">
        <v>4.5</v>
      </c>
      <c r="I96" s="237">
        <v>3.5</v>
      </c>
      <c r="J96" s="222">
        <f t="shared" si="9"/>
        <v>10.3</v>
      </c>
      <c r="K96" s="237">
        <v>2.6</v>
      </c>
      <c r="L96" s="222">
        <v>5</v>
      </c>
      <c r="M96" s="237">
        <v>3</v>
      </c>
      <c r="N96" s="222">
        <v>4</v>
      </c>
      <c r="O96" s="237">
        <v>4</v>
      </c>
      <c r="P96" s="235">
        <f t="shared" si="6"/>
        <v>57.300000000000004</v>
      </c>
      <c r="Q96" s="210">
        <v>8.6999999999999993</v>
      </c>
      <c r="R96" s="212"/>
      <c r="S96" s="210">
        <v>3.9</v>
      </c>
      <c r="T96" s="212">
        <v>4</v>
      </c>
      <c r="U96" s="210">
        <v>1.4</v>
      </c>
      <c r="V96" s="212">
        <v>6.6</v>
      </c>
      <c r="W96" s="210">
        <v>13</v>
      </c>
      <c r="X96" s="212"/>
      <c r="Y96" s="210">
        <v>8</v>
      </c>
      <c r="Z96" s="212"/>
      <c r="AA96" s="210">
        <v>4</v>
      </c>
      <c r="AB96" s="212"/>
      <c r="AC96" s="218">
        <v>5.8</v>
      </c>
      <c r="AD96" s="210">
        <v>5.8</v>
      </c>
      <c r="AE96" s="212">
        <v>4</v>
      </c>
      <c r="AF96" s="210">
        <v>2</v>
      </c>
      <c r="AG96" s="212"/>
      <c r="AH96" s="218">
        <v>3.6</v>
      </c>
      <c r="AI96" s="218">
        <v>3.6</v>
      </c>
      <c r="AJ96" s="232">
        <f t="shared" si="7"/>
        <v>74.399999999999977</v>
      </c>
      <c r="AK96" s="210">
        <v>1</v>
      </c>
      <c r="AL96" s="212">
        <v>1</v>
      </c>
      <c r="AM96" s="218"/>
      <c r="AN96" s="232">
        <f t="shared" si="5"/>
        <v>133.69999999999999</v>
      </c>
    </row>
    <row r="97" spans="1:40" x14ac:dyDescent="0.25">
      <c r="A97">
        <f t="shared" si="8"/>
        <v>2009</v>
      </c>
      <c r="B97" s="294"/>
      <c r="C97" s="23">
        <v>40027</v>
      </c>
      <c r="D97" s="222">
        <v>4.4000000000000004</v>
      </c>
      <c r="E97" s="237">
        <v>3.6</v>
      </c>
      <c r="F97" s="222">
        <v>7.7</v>
      </c>
      <c r="G97" s="237">
        <v>4.7</v>
      </c>
      <c r="H97" s="222">
        <v>4.5</v>
      </c>
      <c r="I97" s="237">
        <v>3.5</v>
      </c>
      <c r="J97" s="222">
        <f t="shared" si="9"/>
        <v>10.3</v>
      </c>
      <c r="K97" s="237">
        <v>2.6</v>
      </c>
      <c r="L97" s="222">
        <v>5</v>
      </c>
      <c r="M97" s="237">
        <v>3</v>
      </c>
      <c r="N97" s="222">
        <v>4</v>
      </c>
      <c r="O97" s="237">
        <v>4</v>
      </c>
      <c r="P97" s="235">
        <f t="shared" si="6"/>
        <v>57.300000000000004</v>
      </c>
      <c r="Q97" s="210">
        <v>8.6999999999999993</v>
      </c>
      <c r="R97" s="212"/>
      <c r="S97" s="210">
        <v>3.9</v>
      </c>
      <c r="T97" s="212">
        <v>4</v>
      </c>
      <c r="U97" s="210">
        <v>1.4</v>
      </c>
      <c r="V97" s="212">
        <v>6.6</v>
      </c>
      <c r="W97" s="210">
        <v>13</v>
      </c>
      <c r="X97" s="212"/>
      <c r="Y97" s="210">
        <v>8</v>
      </c>
      <c r="Z97" s="212"/>
      <c r="AA97" s="210">
        <v>4</v>
      </c>
      <c r="AB97" s="212"/>
      <c r="AC97" s="218">
        <v>5.8</v>
      </c>
      <c r="AD97" s="210">
        <v>5.8</v>
      </c>
      <c r="AE97" s="212">
        <v>4</v>
      </c>
      <c r="AF97" s="210">
        <v>2</v>
      </c>
      <c r="AG97" s="212"/>
      <c r="AH97" s="218">
        <v>3.6</v>
      </c>
      <c r="AI97" s="218">
        <v>3.6</v>
      </c>
      <c r="AJ97" s="232">
        <f t="shared" si="7"/>
        <v>74.399999999999977</v>
      </c>
      <c r="AK97" s="210">
        <v>1</v>
      </c>
      <c r="AL97" s="212">
        <v>1</v>
      </c>
      <c r="AM97" s="218"/>
      <c r="AN97" s="232">
        <f t="shared" si="5"/>
        <v>133.69999999999999</v>
      </c>
    </row>
    <row r="98" spans="1:40" x14ac:dyDescent="0.25">
      <c r="A98">
        <f t="shared" si="8"/>
        <v>2009</v>
      </c>
      <c r="B98" s="294"/>
      <c r="C98" s="23">
        <v>40058</v>
      </c>
      <c r="D98" s="222">
        <v>4.4000000000000004</v>
      </c>
      <c r="E98" s="237">
        <v>3.6</v>
      </c>
      <c r="F98" s="222">
        <v>7.7</v>
      </c>
      <c r="G98" s="237">
        <v>4.7</v>
      </c>
      <c r="H98" s="222">
        <v>4.5</v>
      </c>
      <c r="I98" s="237">
        <v>3.5</v>
      </c>
      <c r="J98" s="222">
        <f t="shared" si="9"/>
        <v>10.3</v>
      </c>
      <c r="K98" s="237">
        <v>2.6</v>
      </c>
      <c r="L98" s="222">
        <v>5</v>
      </c>
      <c r="M98" s="237">
        <v>3</v>
      </c>
      <c r="N98" s="222">
        <v>4</v>
      </c>
      <c r="O98" s="237">
        <v>4</v>
      </c>
      <c r="P98" s="235">
        <f t="shared" si="6"/>
        <v>57.300000000000004</v>
      </c>
      <c r="Q98" s="210">
        <v>8.6999999999999993</v>
      </c>
      <c r="R98" s="212"/>
      <c r="S98" s="210">
        <v>3.9</v>
      </c>
      <c r="T98" s="212">
        <v>4</v>
      </c>
      <c r="U98" s="210">
        <v>1.4</v>
      </c>
      <c r="V98" s="212">
        <v>6.6</v>
      </c>
      <c r="W98" s="210">
        <v>13</v>
      </c>
      <c r="X98" s="212"/>
      <c r="Y98" s="210">
        <v>8</v>
      </c>
      <c r="Z98" s="212"/>
      <c r="AA98" s="210">
        <v>4</v>
      </c>
      <c r="AB98" s="212"/>
      <c r="AC98" s="218">
        <v>5.8</v>
      </c>
      <c r="AD98" s="210">
        <v>5.8</v>
      </c>
      <c r="AE98" s="212">
        <v>4</v>
      </c>
      <c r="AF98" s="210">
        <v>2</v>
      </c>
      <c r="AG98" s="212"/>
      <c r="AH98" s="218">
        <v>3.6</v>
      </c>
      <c r="AI98" s="218">
        <v>3.6</v>
      </c>
      <c r="AJ98" s="232">
        <f t="shared" si="7"/>
        <v>74.399999999999977</v>
      </c>
      <c r="AK98" s="210">
        <v>1</v>
      </c>
      <c r="AL98" s="212">
        <v>1</v>
      </c>
      <c r="AM98" s="218"/>
      <c r="AN98" s="232">
        <f t="shared" si="5"/>
        <v>133.69999999999999</v>
      </c>
    </row>
    <row r="99" spans="1:40" x14ac:dyDescent="0.25">
      <c r="A99">
        <f t="shared" si="8"/>
        <v>2009</v>
      </c>
      <c r="B99" s="294"/>
      <c r="C99" s="23">
        <v>40088</v>
      </c>
      <c r="D99" s="222">
        <v>4.4000000000000004</v>
      </c>
      <c r="E99" s="237">
        <v>3.6</v>
      </c>
      <c r="F99" s="222">
        <v>7.7</v>
      </c>
      <c r="G99" s="237">
        <v>4.7</v>
      </c>
      <c r="H99" s="222">
        <v>4.5</v>
      </c>
      <c r="I99" s="237">
        <v>3.5</v>
      </c>
      <c r="J99" s="222">
        <f t="shared" si="9"/>
        <v>10.3</v>
      </c>
      <c r="K99" s="237">
        <v>2.6</v>
      </c>
      <c r="L99" s="222">
        <v>5</v>
      </c>
      <c r="M99" s="237">
        <v>3</v>
      </c>
      <c r="N99" s="222">
        <v>4</v>
      </c>
      <c r="O99" s="237">
        <v>4</v>
      </c>
      <c r="P99" s="235">
        <f t="shared" si="6"/>
        <v>57.300000000000004</v>
      </c>
      <c r="Q99" s="210">
        <v>8.6999999999999993</v>
      </c>
      <c r="R99" s="212"/>
      <c r="S99" s="210">
        <v>3.9</v>
      </c>
      <c r="T99" s="212">
        <v>4</v>
      </c>
      <c r="U99" s="210">
        <v>1.4</v>
      </c>
      <c r="V99" s="212">
        <v>6.6</v>
      </c>
      <c r="W99" s="210">
        <v>13</v>
      </c>
      <c r="X99" s="212"/>
      <c r="Y99" s="210">
        <v>8</v>
      </c>
      <c r="Z99" s="212"/>
      <c r="AA99" s="210">
        <v>4</v>
      </c>
      <c r="AB99" s="212"/>
      <c r="AC99" s="218">
        <v>5.8</v>
      </c>
      <c r="AD99" s="210">
        <v>5.8</v>
      </c>
      <c r="AE99" s="212">
        <v>4</v>
      </c>
      <c r="AF99" s="210">
        <v>2</v>
      </c>
      <c r="AG99" s="212"/>
      <c r="AH99" s="218">
        <v>3.6</v>
      </c>
      <c r="AI99" s="218">
        <v>3.6</v>
      </c>
      <c r="AJ99" s="232">
        <f t="shared" si="7"/>
        <v>74.399999999999977</v>
      </c>
      <c r="AK99" s="210">
        <v>1</v>
      </c>
      <c r="AL99" s="212">
        <v>1</v>
      </c>
      <c r="AM99" s="218"/>
      <c r="AN99" s="232">
        <f t="shared" si="5"/>
        <v>133.69999999999999</v>
      </c>
    </row>
    <row r="100" spans="1:40" x14ac:dyDescent="0.25">
      <c r="A100">
        <f t="shared" si="8"/>
        <v>2009</v>
      </c>
      <c r="B100" s="294"/>
      <c r="C100" s="23">
        <v>40119</v>
      </c>
      <c r="D100" s="222">
        <v>4.4000000000000004</v>
      </c>
      <c r="E100" s="237">
        <v>3.6</v>
      </c>
      <c r="F100" s="222">
        <v>7.7</v>
      </c>
      <c r="G100" s="237">
        <v>4.7</v>
      </c>
      <c r="H100" s="222">
        <v>4.5</v>
      </c>
      <c r="I100" s="237">
        <v>3.5</v>
      </c>
      <c r="J100" s="222">
        <f t="shared" si="9"/>
        <v>10.3</v>
      </c>
      <c r="K100" s="237">
        <v>2.6</v>
      </c>
      <c r="L100" s="222">
        <v>5</v>
      </c>
      <c r="M100" s="237">
        <v>3</v>
      </c>
      <c r="N100" s="222">
        <v>4</v>
      </c>
      <c r="O100" s="237">
        <v>4</v>
      </c>
      <c r="P100" s="235">
        <f t="shared" si="6"/>
        <v>57.300000000000004</v>
      </c>
      <c r="Q100" s="210">
        <v>8.6999999999999993</v>
      </c>
      <c r="R100" s="212"/>
      <c r="S100" s="210">
        <v>3.9</v>
      </c>
      <c r="T100" s="212">
        <v>4</v>
      </c>
      <c r="U100" s="210">
        <v>1.4</v>
      </c>
      <c r="V100" s="212">
        <v>6.6</v>
      </c>
      <c r="W100" s="210">
        <v>13</v>
      </c>
      <c r="X100" s="212"/>
      <c r="Y100" s="210">
        <v>8</v>
      </c>
      <c r="Z100" s="212"/>
      <c r="AA100" s="210">
        <v>4</v>
      </c>
      <c r="AB100" s="212"/>
      <c r="AC100" s="218">
        <v>5.8</v>
      </c>
      <c r="AD100" s="210">
        <v>5.8</v>
      </c>
      <c r="AE100" s="212">
        <v>4</v>
      </c>
      <c r="AF100" s="210">
        <v>2</v>
      </c>
      <c r="AG100" s="212"/>
      <c r="AH100" s="218">
        <v>3.6</v>
      </c>
      <c r="AI100" s="218">
        <v>3.6</v>
      </c>
      <c r="AJ100" s="232">
        <f t="shared" si="7"/>
        <v>74.399999999999977</v>
      </c>
      <c r="AK100" s="210">
        <v>1</v>
      </c>
      <c r="AL100" s="212">
        <v>1</v>
      </c>
      <c r="AM100" s="218"/>
      <c r="AN100" s="232">
        <f t="shared" si="5"/>
        <v>133.69999999999999</v>
      </c>
    </row>
    <row r="101" spans="1:40" x14ac:dyDescent="0.25">
      <c r="A101">
        <f t="shared" si="8"/>
        <v>2009</v>
      </c>
      <c r="B101" s="294"/>
      <c r="C101" s="23">
        <v>40149</v>
      </c>
      <c r="D101" s="222">
        <v>4.4000000000000004</v>
      </c>
      <c r="E101" s="237">
        <v>3.6</v>
      </c>
      <c r="F101" s="222">
        <v>7.7</v>
      </c>
      <c r="G101" s="237">
        <v>4.7</v>
      </c>
      <c r="H101" s="222">
        <v>4.5</v>
      </c>
      <c r="I101" s="237">
        <v>3.5</v>
      </c>
      <c r="J101" s="222">
        <f t="shared" si="9"/>
        <v>10.3</v>
      </c>
      <c r="K101" s="237">
        <v>2.6</v>
      </c>
      <c r="L101" s="222">
        <v>5</v>
      </c>
      <c r="M101" s="237">
        <v>3</v>
      </c>
      <c r="N101" s="222">
        <v>4</v>
      </c>
      <c r="O101" s="237">
        <v>4</v>
      </c>
      <c r="P101" s="235">
        <f t="shared" si="6"/>
        <v>57.300000000000004</v>
      </c>
      <c r="Q101" s="210">
        <v>8.6999999999999993</v>
      </c>
      <c r="R101" s="212"/>
      <c r="S101" s="210">
        <v>3.9</v>
      </c>
      <c r="T101" s="212">
        <v>4</v>
      </c>
      <c r="U101" s="210">
        <v>1.4</v>
      </c>
      <c r="V101" s="212">
        <v>6.6</v>
      </c>
      <c r="W101" s="210">
        <v>13</v>
      </c>
      <c r="X101" s="212"/>
      <c r="Y101" s="210">
        <v>8</v>
      </c>
      <c r="Z101" s="212"/>
      <c r="AA101" s="210">
        <v>4</v>
      </c>
      <c r="AB101" s="212"/>
      <c r="AC101" s="218">
        <v>5.8</v>
      </c>
      <c r="AD101" s="210">
        <v>5.8</v>
      </c>
      <c r="AE101" s="212">
        <v>4</v>
      </c>
      <c r="AF101" s="210">
        <v>2</v>
      </c>
      <c r="AG101" s="212"/>
      <c r="AH101" s="218">
        <v>3.6</v>
      </c>
      <c r="AI101" s="218">
        <v>3.6</v>
      </c>
      <c r="AJ101" s="232">
        <f t="shared" si="7"/>
        <v>74.399999999999977</v>
      </c>
      <c r="AK101" s="210">
        <v>1</v>
      </c>
      <c r="AL101" s="212">
        <v>1</v>
      </c>
      <c r="AM101" s="218"/>
      <c r="AN101" s="232">
        <f t="shared" si="5"/>
        <v>133.69999999999999</v>
      </c>
    </row>
    <row r="102" spans="1:40" x14ac:dyDescent="0.25">
      <c r="A102">
        <f t="shared" si="8"/>
        <v>2010</v>
      </c>
      <c r="B102" s="294"/>
      <c r="C102" s="23">
        <v>40180</v>
      </c>
      <c r="D102" s="222">
        <v>4.4000000000000004</v>
      </c>
      <c r="E102" s="237">
        <v>3.6</v>
      </c>
      <c r="F102" s="222">
        <v>7.7</v>
      </c>
      <c r="G102" s="237">
        <v>4.7</v>
      </c>
      <c r="H102" s="222">
        <v>4.5</v>
      </c>
      <c r="I102" s="237">
        <v>3.5</v>
      </c>
      <c r="J102" s="222">
        <f t="shared" si="9"/>
        <v>10.3</v>
      </c>
      <c r="K102" s="237">
        <v>2.6</v>
      </c>
      <c r="L102" s="222">
        <v>5</v>
      </c>
      <c r="M102" s="237">
        <v>3</v>
      </c>
      <c r="N102" s="222">
        <v>4</v>
      </c>
      <c r="O102" s="237">
        <v>4</v>
      </c>
      <c r="P102" s="235">
        <f t="shared" si="6"/>
        <v>57.300000000000004</v>
      </c>
      <c r="Q102" s="210">
        <v>8.6999999999999993</v>
      </c>
      <c r="R102" s="212"/>
      <c r="S102" s="210">
        <v>3.9</v>
      </c>
      <c r="T102" s="212">
        <v>4</v>
      </c>
      <c r="U102" s="210">
        <v>1.4</v>
      </c>
      <c r="V102" s="212">
        <v>6.6</v>
      </c>
      <c r="W102" s="210">
        <v>13</v>
      </c>
      <c r="X102" s="212"/>
      <c r="Y102" s="210">
        <v>8</v>
      </c>
      <c r="Z102" s="212"/>
      <c r="AA102" s="210">
        <v>4</v>
      </c>
      <c r="AB102" s="212"/>
      <c r="AC102" s="218">
        <v>5.8</v>
      </c>
      <c r="AD102" s="210">
        <v>5.8</v>
      </c>
      <c r="AE102" s="212">
        <v>4</v>
      </c>
      <c r="AF102" s="210">
        <v>2</v>
      </c>
      <c r="AG102" s="212"/>
      <c r="AH102" s="218">
        <v>3.6</v>
      </c>
      <c r="AI102" s="218">
        <v>3.6</v>
      </c>
      <c r="AJ102" s="232">
        <f t="shared" si="7"/>
        <v>74.399999999999977</v>
      </c>
      <c r="AK102" s="210">
        <v>1</v>
      </c>
      <c r="AL102" s="212">
        <v>1</v>
      </c>
      <c r="AM102" s="218"/>
      <c r="AN102" s="232">
        <f t="shared" si="5"/>
        <v>133.69999999999999</v>
      </c>
    </row>
    <row r="103" spans="1:40" x14ac:dyDescent="0.25">
      <c r="A103">
        <f t="shared" si="8"/>
        <v>2010</v>
      </c>
      <c r="B103" s="294"/>
      <c r="C103" s="23">
        <v>40211</v>
      </c>
      <c r="D103" s="222">
        <v>4.4000000000000004</v>
      </c>
      <c r="E103" s="237">
        <v>3.6</v>
      </c>
      <c r="F103" s="222">
        <v>7.7</v>
      </c>
      <c r="G103" s="237">
        <v>4.7</v>
      </c>
      <c r="H103" s="222">
        <v>4.5</v>
      </c>
      <c r="I103" s="237">
        <v>3.5</v>
      </c>
      <c r="J103" s="222">
        <f t="shared" si="9"/>
        <v>10.3</v>
      </c>
      <c r="K103" s="237">
        <v>2.6</v>
      </c>
      <c r="L103" s="222">
        <v>5</v>
      </c>
      <c r="M103" s="237">
        <v>3</v>
      </c>
      <c r="N103" s="222">
        <v>4</v>
      </c>
      <c r="O103" s="237">
        <v>4</v>
      </c>
      <c r="P103" s="235">
        <f t="shared" si="6"/>
        <v>57.300000000000004</v>
      </c>
      <c r="Q103" s="210">
        <v>8.6999999999999993</v>
      </c>
      <c r="R103" s="212"/>
      <c r="S103" s="210">
        <v>3.9</v>
      </c>
      <c r="T103" s="212">
        <v>4</v>
      </c>
      <c r="U103" s="210">
        <v>1.4</v>
      </c>
      <c r="V103" s="212">
        <v>6.6</v>
      </c>
      <c r="W103" s="210">
        <v>13</v>
      </c>
      <c r="X103" s="212"/>
      <c r="Y103" s="210">
        <v>8</v>
      </c>
      <c r="Z103" s="212"/>
      <c r="AA103" s="210">
        <v>4</v>
      </c>
      <c r="AB103" s="212"/>
      <c r="AC103" s="218">
        <v>5.8</v>
      </c>
      <c r="AD103" s="210">
        <v>5.8</v>
      </c>
      <c r="AE103" s="212">
        <v>4</v>
      </c>
      <c r="AF103" s="210">
        <v>2</v>
      </c>
      <c r="AG103" s="212"/>
      <c r="AH103" s="218">
        <v>3.6</v>
      </c>
      <c r="AI103" s="218">
        <v>3.6</v>
      </c>
      <c r="AJ103" s="232">
        <f t="shared" si="7"/>
        <v>74.399999999999977</v>
      </c>
      <c r="AK103" s="210">
        <v>1</v>
      </c>
      <c r="AL103" s="212">
        <v>1</v>
      </c>
      <c r="AM103" s="218"/>
      <c r="AN103" s="232">
        <f t="shared" si="5"/>
        <v>133.69999999999999</v>
      </c>
    </row>
    <row r="104" spans="1:40" x14ac:dyDescent="0.25">
      <c r="A104">
        <f t="shared" si="8"/>
        <v>2010</v>
      </c>
      <c r="B104" s="294"/>
      <c r="C104" s="23">
        <v>40239</v>
      </c>
      <c r="D104" s="222">
        <v>4.4000000000000004</v>
      </c>
      <c r="E104" s="237">
        <v>3.6</v>
      </c>
      <c r="F104" s="222">
        <v>7.7</v>
      </c>
      <c r="G104" s="237">
        <v>4.7</v>
      </c>
      <c r="H104" s="222">
        <v>4.5</v>
      </c>
      <c r="I104" s="237">
        <v>3.5</v>
      </c>
      <c r="J104" s="222">
        <f t="shared" si="9"/>
        <v>10.3</v>
      </c>
      <c r="K104" s="237">
        <v>2.6</v>
      </c>
      <c r="L104" s="222">
        <v>5</v>
      </c>
      <c r="M104" s="237">
        <v>3</v>
      </c>
      <c r="N104" s="222">
        <v>4</v>
      </c>
      <c r="O104" s="237">
        <v>4</v>
      </c>
      <c r="P104" s="235">
        <f t="shared" si="6"/>
        <v>57.300000000000004</v>
      </c>
      <c r="Q104" s="210">
        <v>8.6999999999999993</v>
      </c>
      <c r="R104" s="212"/>
      <c r="S104" s="210">
        <v>3.9</v>
      </c>
      <c r="T104" s="212">
        <v>4</v>
      </c>
      <c r="U104" s="210">
        <v>1.4</v>
      </c>
      <c r="V104" s="212">
        <v>6.6</v>
      </c>
      <c r="W104" s="210">
        <v>13</v>
      </c>
      <c r="X104" s="212"/>
      <c r="Y104" s="210">
        <v>8</v>
      </c>
      <c r="Z104" s="212"/>
      <c r="AA104" s="210">
        <v>4</v>
      </c>
      <c r="AB104" s="212"/>
      <c r="AC104" s="218">
        <v>5.8</v>
      </c>
      <c r="AD104" s="210">
        <v>5.8</v>
      </c>
      <c r="AE104" s="212">
        <v>4</v>
      </c>
      <c r="AF104" s="210">
        <v>2</v>
      </c>
      <c r="AG104" s="212"/>
      <c r="AH104" s="218">
        <v>3.6</v>
      </c>
      <c r="AI104" s="218">
        <v>3.6</v>
      </c>
      <c r="AJ104" s="232">
        <f t="shared" si="7"/>
        <v>74.399999999999977</v>
      </c>
      <c r="AK104" s="210">
        <v>1</v>
      </c>
      <c r="AL104" s="212">
        <v>1</v>
      </c>
      <c r="AM104" s="218"/>
      <c r="AN104" s="232">
        <f t="shared" si="5"/>
        <v>133.69999999999999</v>
      </c>
    </row>
    <row r="105" spans="1:40" x14ac:dyDescent="0.25">
      <c r="A105">
        <f t="shared" si="8"/>
        <v>2010</v>
      </c>
      <c r="B105" s="294"/>
      <c r="C105" s="23">
        <v>40270</v>
      </c>
      <c r="D105" s="222">
        <v>4.4000000000000004</v>
      </c>
      <c r="E105" s="237">
        <v>3.6</v>
      </c>
      <c r="F105" s="222">
        <v>7.7</v>
      </c>
      <c r="G105" s="237">
        <v>4.7</v>
      </c>
      <c r="H105" s="222">
        <v>4.5</v>
      </c>
      <c r="I105" s="237">
        <v>3.5</v>
      </c>
      <c r="J105" s="222">
        <f t="shared" si="9"/>
        <v>10.3</v>
      </c>
      <c r="K105" s="237">
        <v>2.6</v>
      </c>
      <c r="L105" s="222">
        <v>5</v>
      </c>
      <c r="M105" s="237">
        <v>3</v>
      </c>
      <c r="N105" s="222">
        <v>4</v>
      </c>
      <c r="O105" s="237">
        <v>4</v>
      </c>
      <c r="P105" s="235">
        <f t="shared" si="6"/>
        <v>57.300000000000004</v>
      </c>
      <c r="Q105" s="210">
        <v>8.6999999999999993</v>
      </c>
      <c r="R105" s="212"/>
      <c r="S105" s="210">
        <v>3.9</v>
      </c>
      <c r="T105" s="212">
        <v>4</v>
      </c>
      <c r="U105" s="210">
        <v>1.4</v>
      </c>
      <c r="V105" s="212">
        <v>6.6</v>
      </c>
      <c r="W105" s="210">
        <v>13</v>
      </c>
      <c r="X105" s="212"/>
      <c r="Y105" s="210">
        <v>8</v>
      </c>
      <c r="Z105" s="212"/>
      <c r="AA105" s="210">
        <v>4</v>
      </c>
      <c r="AB105" s="212"/>
      <c r="AC105" s="218">
        <v>5.8</v>
      </c>
      <c r="AD105" s="210">
        <v>5.8</v>
      </c>
      <c r="AE105" s="212">
        <v>4</v>
      </c>
      <c r="AF105" s="210">
        <v>2</v>
      </c>
      <c r="AG105" s="212"/>
      <c r="AH105" s="218">
        <v>3.6</v>
      </c>
      <c r="AI105" s="218">
        <v>3.6</v>
      </c>
      <c r="AJ105" s="232">
        <f t="shared" si="7"/>
        <v>74.399999999999977</v>
      </c>
      <c r="AK105" s="210">
        <v>1</v>
      </c>
      <c r="AL105" s="212">
        <v>1</v>
      </c>
      <c r="AM105" s="218"/>
      <c r="AN105" s="232">
        <f t="shared" si="5"/>
        <v>133.69999999999999</v>
      </c>
    </row>
    <row r="106" spans="1:40" x14ac:dyDescent="0.25">
      <c r="A106">
        <f t="shared" si="8"/>
        <v>2010</v>
      </c>
      <c r="B106" s="294"/>
      <c r="C106" s="23">
        <v>40300</v>
      </c>
      <c r="D106" s="222">
        <v>4.4000000000000004</v>
      </c>
      <c r="E106" s="237">
        <v>3.6</v>
      </c>
      <c r="F106" s="222">
        <v>7.7</v>
      </c>
      <c r="G106" s="237">
        <v>4.7</v>
      </c>
      <c r="H106" s="222">
        <v>4.5</v>
      </c>
      <c r="I106" s="237">
        <v>3.5</v>
      </c>
      <c r="J106" s="222">
        <f t="shared" si="9"/>
        <v>10.3</v>
      </c>
      <c r="K106" s="237">
        <v>2.6</v>
      </c>
      <c r="L106" s="222">
        <v>5</v>
      </c>
      <c r="M106" s="237">
        <v>3</v>
      </c>
      <c r="N106" s="222">
        <v>4</v>
      </c>
      <c r="O106" s="237">
        <v>4</v>
      </c>
      <c r="P106" s="235">
        <f t="shared" si="6"/>
        <v>57.300000000000004</v>
      </c>
      <c r="Q106" s="210">
        <v>8.6999999999999993</v>
      </c>
      <c r="R106" s="212"/>
      <c r="S106" s="210">
        <v>3.9</v>
      </c>
      <c r="T106" s="212">
        <v>4</v>
      </c>
      <c r="U106" s="210">
        <v>1.4</v>
      </c>
      <c r="V106" s="212">
        <v>6.6</v>
      </c>
      <c r="W106" s="210">
        <v>13</v>
      </c>
      <c r="X106" s="212"/>
      <c r="Y106" s="210">
        <v>8</v>
      </c>
      <c r="Z106" s="212"/>
      <c r="AA106" s="210">
        <v>4</v>
      </c>
      <c r="AB106" s="212"/>
      <c r="AC106" s="218">
        <v>5.8</v>
      </c>
      <c r="AD106" s="210">
        <v>5.8</v>
      </c>
      <c r="AE106" s="212">
        <v>4</v>
      </c>
      <c r="AF106" s="210">
        <v>2</v>
      </c>
      <c r="AG106" s="212"/>
      <c r="AH106" s="218">
        <v>3.6</v>
      </c>
      <c r="AI106" s="218">
        <v>3.6</v>
      </c>
      <c r="AJ106" s="232">
        <f t="shared" si="7"/>
        <v>74.399999999999977</v>
      </c>
      <c r="AK106" s="210">
        <v>1</v>
      </c>
      <c r="AL106" s="212">
        <v>1</v>
      </c>
      <c r="AM106" s="218"/>
      <c r="AN106" s="232">
        <f t="shared" si="5"/>
        <v>133.69999999999999</v>
      </c>
    </row>
    <row r="107" spans="1:40" x14ac:dyDescent="0.25">
      <c r="A107">
        <f t="shared" si="8"/>
        <v>2010</v>
      </c>
      <c r="B107" s="294"/>
      <c r="C107" s="23">
        <v>40331</v>
      </c>
      <c r="D107" s="222">
        <v>4.4000000000000004</v>
      </c>
      <c r="E107" s="237">
        <v>3.6</v>
      </c>
      <c r="F107" s="222">
        <v>7.7</v>
      </c>
      <c r="G107" s="237">
        <v>4.7</v>
      </c>
      <c r="H107" s="222">
        <v>4.5</v>
      </c>
      <c r="I107" s="237">
        <v>3.5</v>
      </c>
      <c r="J107" s="222">
        <f t="shared" si="9"/>
        <v>10.3</v>
      </c>
      <c r="K107" s="237">
        <v>2.6</v>
      </c>
      <c r="L107" s="222">
        <v>5</v>
      </c>
      <c r="M107" s="237">
        <v>3</v>
      </c>
      <c r="N107" s="222">
        <v>4</v>
      </c>
      <c r="O107" s="237">
        <v>4</v>
      </c>
      <c r="P107" s="235">
        <f t="shared" si="6"/>
        <v>57.300000000000004</v>
      </c>
      <c r="Q107" s="210">
        <v>8.6999999999999993</v>
      </c>
      <c r="R107" s="212"/>
      <c r="S107" s="210">
        <v>3.9</v>
      </c>
      <c r="T107" s="212">
        <v>4</v>
      </c>
      <c r="U107" s="210">
        <v>1.4</v>
      </c>
      <c r="V107" s="212">
        <v>6.6</v>
      </c>
      <c r="W107" s="210">
        <v>13</v>
      </c>
      <c r="X107" s="212"/>
      <c r="Y107" s="210">
        <v>8</v>
      </c>
      <c r="Z107" s="212"/>
      <c r="AA107" s="210">
        <v>4</v>
      </c>
      <c r="AB107" s="212"/>
      <c r="AC107" s="218">
        <v>5.8</v>
      </c>
      <c r="AD107" s="210">
        <v>5.8</v>
      </c>
      <c r="AE107" s="212">
        <v>4</v>
      </c>
      <c r="AF107" s="210">
        <v>2</v>
      </c>
      <c r="AG107" s="212"/>
      <c r="AH107" s="218">
        <v>3.6</v>
      </c>
      <c r="AI107" s="218">
        <v>3.6</v>
      </c>
      <c r="AJ107" s="232">
        <f t="shared" si="7"/>
        <v>74.399999999999977</v>
      </c>
      <c r="AK107" s="210">
        <v>1</v>
      </c>
      <c r="AL107" s="212">
        <v>1</v>
      </c>
      <c r="AM107" s="218"/>
      <c r="AN107" s="232">
        <f t="shared" si="5"/>
        <v>133.69999999999999</v>
      </c>
    </row>
    <row r="108" spans="1:40" x14ac:dyDescent="0.25">
      <c r="A108">
        <f t="shared" si="8"/>
        <v>2010</v>
      </c>
      <c r="B108" s="294"/>
      <c r="C108" s="23">
        <v>40361</v>
      </c>
      <c r="D108" s="222">
        <v>4.4000000000000004</v>
      </c>
      <c r="E108" s="237">
        <v>3.6</v>
      </c>
      <c r="F108" s="222">
        <v>7.7</v>
      </c>
      <c r="G108" s="237">
        <v>4.7</v>
      </c>
      <c r="H108" s="222">
        <v>4.5</v>
      </c>
      <c r="I108" s="237">
        <v>3.5</v>
      </c>
      <c r="J108" s="222">
        <f t="shared" si="9"/>
        <v>10.3</v>
      </c>
      <c r="K108" s="237">
        <v>2.6</v>
      </c>
      <c r="L108" s="222">
        <v>5</v>
      </c>
      <c r="M108" s="237">
        <v>3</v>
      </c>
      <c r="N108" s="222">
        <v>4</v>
      </c>
      <c r="O108" s="237">
        <v>4</v>
      </c>
      <c r="P108" s="235">
        <f t="shared" si="6"/>
        <v>57.300000000000004</v>
      </c>
      <c r="Q108" s="210">
        <v>8.6999999999999993</v>
      </c>
      <c r="R108" s="212"/>
      <c r="S108" s="210">
        <v>3.9</v>
      </c>
      <c r="T108" s="212">
        <v>4</v>
      </c>
      <c r="U108" s="210">
        <v>1.4</v>
      </c>
      <c r="V108" s="212">
        <v>6.6</v>
      </c>
      <c r="W108" s="210">
        <v>13</v>
      </c>
      <c r="X108" s="212"/>
      <c r="Y108" s="210">
        <v>8</v>
      </c>
      <c r="Z108" s="212"/>
      <c r="AA108" s="210">
        <v>4</v>
      </c>
      <c r="AB108" s="212"/>
      <c r="AC108" s="218">
        <v>5.8</v>
      </c>
      <c r="AD108" s="210">
        <v>5.8</v>
      </c>
      <c r="AE108" s="212">
        <v>4</v>
      </c>
      <c r="AF108" s="210">
        <v>2</v>
      </c>
      <c r="AG108" s="212"/>
      <c r="AH108" s="218">
        <v>3.6</v>
      </c>
      <c r="AI108" s="218">
        <v>3.6</v>
      </c>
      <c r="AJ108" s="232">
        <f t="shared" si="7"/>
        <v>74.399999999999977</v>
      </c>
      <c r="AK108" s="210">
        <v>1</v>
      </c>
      <c r="AL108" s="212">
        <v>1</v>
      </c>
      <c r="AM108" s="218"/>
      <c r="AN108" s="232">
        <f t="shared" si="5"/>
        <v>133.69999999999999</v>
      </c>
    </row>
    <row r="109" spans="1:40" x14ac:dyDescent="0.25">
      <c r="A109">
        <f t="shared" si="8"/>
        <v>2010</v>
      </c>
      <c r="B109" s="294"/>
      <c r="C109" s="23">
        <v>40392</v>
      </c>
      <c r="D109" s="222">
        <v>4.4000000000000004</v>
      </c>
      <c r="E109" s="237">
        <v>3.6</v>
      </c>
      <c r="F109" s="222">
        <v>7.7</v>
      </c>
      <c r="G109" s="237">
        <v>4.7</v>
      </c>
      <c r="H109" s="222">
        <v>4.5</v>
      </c>
      <c r="I109" s="237">
        <v>3.5</v>
      </c>
      <c r="J109" s="222">
        <f t="shared" si="9"/>
        <v>10.3</v>
      </c>
      <c r="K109" s="237">
        <v>2.6</v>
      </c>
      <c r="L109" s="222">
        <v>5</v>
      </c>
      <c r="M109" s="237">
        <v>3</v>
      </c>
      <c r="N109" s="222">
        <v>4</v>
      </c>
      <c r="O109" s="237">
        <v>4</v>
      </c>
      <c r="P109" s="235">
        <f t="shared" si="6"/>
        <v>57.300000000000004</v>
      </c>
      <c r="Q109" s="210">
        <v>8.6999999999999993</v>
      </c>
      <c r="R109" s="212"/>
      <c r="S109" s="210">
        <v>3.9</v>
      </c>
      <c r="T109" s="212">
        <v>4</v>
      </c>
      <c r="U109" s="210">
        <v>1.4</v>
      </c>
      <c r="V109" s="212">
        <v>6.6</v>
      </c>
      <c r="W109" s="210">
        <v>13</v>
      </c>
      <c r="X109" s="212"/>
      <c r="Y109" s="210">
        <v>8</v>
      </c>
      <c r="Z109" s="212"/>
      <c r="AA109" s="210">
        <v>4</v>
      </c>
      <c r="AB109" s="212"/>
      <c r="AC109" s="218">
        <v>5.8</v>
      </c>
      <c r="AD109" s="210">
        <v>5.8</v>
      </c>
      <c r="AE109" s="212">
        <v>4</v>
      </c>
      <c r="AF109" s="210">
        <v>2</v>
      </c>
      <c r="AG109" s="212"/>
      <c r="AH109" s="218">
        <v>3.6</v>
      </c>
      <c r="AI109" s="218">
        <v>3.6</v>
      </c>
      <c r="AJ109" s="232">
        <f t="shared" si="7"/>
        <v>74.399999999999977</v>
      </c>
      <c r="AK109" s="210">
        <v>1</v>
      </c>
      <c r="AL109" s="212">
        <v>1</v>
      </c>
      <c r="AM109" s="218"/>
      <c r="AN109" s="232">
        <f t="shared" si="5"/>
        <v>133.69999999999999</v>
      </c>
    </row>
    <row r="110" spans="1:40" x14ac:dyDescent="0.25">
      <c r="A110">
        <f t="shared" si="8"/>
        <v>2010</v>
      </c>
      <c r="B110" s="294"/>
      <c r="C110" s="23">
        <v>40423</v>
      </c>
      <c r="D110" s="222">
        <v>4.4000000000000004</v>
      </c>
      <c r="E110" s="237">
        <v>3.6</v>
      </c>
      <c r="F110" s="222">
        <v>7.7</v>
      </c>
      <c r="G110" s="237">
        <v>4.7</v>
      </c>
      <c r="H110" s="222">
        <v>4.5</v>
      </c>
      <c r="I110" s="237">
        <v>3.5</v>
      </c>
      <c r="J110" s="222">
        <f t="shared" si="9"/>
        <v>10.3</v>
      </c>
      <c r="K110" s="237">
        <v>2.6</v>
      </c>
      <c r="L110" s="222">
        <v>5</v>
      </c>
      <c r="M110" s="237">
        <v>3</v>
      </c>
      <c r="N110" s="222">
        <v>4</v>
      </c>
      <c r="O110" s="237">
        <v>4</v>
      </c>
      <c r="P110" s="235">
        <f t="shared" si="6"/>
        <v>57.300000000000004</v>
      </c>
      <c r="Q110" s="210">
        <v>8.6999999999999993</v>
      </c>
      <c r="R110" s="212"/>
      <c r="S110" s="210">
        <v>3.9</v>
      </c>
      <c r="T110" s="212">
        <v>4</v>
      </c>
      <c r="U110" s="210">
        <v>1.4</v>
      </c>
      <c r="V110" s="212">
        <v>6.6</v>
      </c>
      <c r="W110" s="210">
        <v>13</v>
      </c>
      <c r="X110" s="212"/>
      <c r="Y110" s="210">
        <v>8</v>
      </c>
      <c r="Z110" s="212"/>
      <c r="AA110" s="210">
        <v>4</v>
      </c>
      <c r="AB110" s="212"/>
      <c r="AC110" s="218">
        <v>5.8</v>
      </c>
      <c r="AD110" s="210">
        <v>5.8</v>
      </c>
      <c r="AE110" s="212">
        <v>4</v>
      </c>
      <c r="AF110" s="210">
        <v>2</v>
      </c>
      <c r="AG110" s="212"/>
      <c r="AH110" s="218">
        <v>3.6</v>
      </c>
      <c r="AI110" s="218">
        <v>3.6</v>
      </c>
      <c r="AJ110" s="232">
        <f t="shared" si="7"/>
        <v>74.399999999999977</v>
      </c>
      <c r="AK110" s="210">
        <v>1</v>
      </c>
      <c r="AL110" s="212">
        <v>1</v>
      </c>
      <c r="AM110" s="218"/>
      <c r="AN110" s="232">
        <f t="shared" si="5"/>
        <v>133.69999999999999</v>
      </c>
    </row>
    <row r="111" spans="1:40" x14ac:dyDescent="0.25">
      <c r="A111">
        <f t="shared" si="8"/>
        <v>2010</v>
      </c>
      <c r="B111" s="294"/>
      <c r="C111" s="23">
        <v>40453</v>
      </c>
      <c r="D111" s="222">
        <v>4.4000000000000004</v>
      </c>
      <c r="E111" s="237">
        <v>3.6</v>
      </c>
      <c r="F111" s="222">
        <v>7.7</v>
      </c>
      <c r="G111" s="237">
        <v>4.7</v>
      </c>
      <c r="H111" s="222">
        <v>4.5</v>
      </c>
      <c r="I111" s="237">
        <v>3.5</v>
      </c>
      <c r="J111" s="222">
        <f t="shared" si="9"/>
        <v>10.3</v>
      </c>
      <c r="K111" s="237">
        <v>2.6</v>
      </c>
      <c r="L111" s="222">
        <v>5</v>
      </c>
      <c r="M111" s="237">
        <v>3</v>
      </c>
      <c r="N111" s="222">
        <v>4</v>
      </c>
      <c r="O111" s="237">
        <v>4</v>
      </c>
      <c r="P111" s="235">
        <f t="shared" si="6"/>
        <v>57.300000000000004</v>
      </c>
      <c r="Q111" s="210">
        <v>8.6999999999999993</v>
      </c>
      <c r="R111" s="212"/>
      <c r="S111" s="210">
        <v>3.9</v>
      </c>
      <c r="T111" s="212">
        <v>4</v>
      </c>
      <c r="U111" s="210">
        <v>1.4</v>
      </c>
      <c r="V111" s="212">
        <v>6.6</v>
      </c>
      <c r="W111" s="210">
        <v>13</v>
      </c>
      <c r="X111" s="212"/>
      <c r="Y111" s="210">
        <v>8</v>
      </c>
      <c r="Z111" s="212"/>
      <c r="AA111" s="210">
        <v>4</v>
      </c>
      <c r="AB111" s="212"/>
      <c r="AC111" s="218">
        <v>5.8</v>
      </c>
      <c r="AD111" s="210">
        <v>5.8</v>
      </c>
      <c r="AE111" s="212">
        <v>4</v>
      </c>
      <c r="AF111" s="210">
        <v>2</v>
      </c>
      <c r="AG111" s="212"/>
      <c r="AH111" s="218">
        <v>3.6</v>
      </c>
      <c r="AI111" s="218">
        <v>3.6</v>
      </c>
      <c r="AJ111" s="232">
        <f t="shared" si="7"/>
        <v>74.399999999999977</v>
      </c>
      <c r="AK111" s="210">
        <v>1</v>
      </c>
      <c r="AL111" s="212">
        <v>1</v>
      </c>
      <c r="AM111" s="218"/>
      <c r="AN111" s="232">
        <f t="shared" si="5"/>
        <v>133.69999999999999</v>
      </c>
    </row>
    <row r="112" spans="1:40" x14ac:dyDescent="0.25">
      <c r="A112">
        <f t="shared" si="8"/>
        <v>2010</v>
      </c>
      <c r="B112" s="294"/>
      <c r="C112" s="23">
        <v>40484</v>
      </c>
      <c r="D112" s="222">
        <v>4.4000000000000004</v>
      </c>
      <c r="E112" s="237">
        <v>3.6</v>
      </c>
      <c r="F112" s="222">
        <v>7.7</v>
      </c>
      <c r="G112" s="237">
        <v>4.7</v>
      </c>
      <c r="H112" s="222">
        <v>4.5</v>
      </c>
      <c r="I112" s="237">
        <v>3.5</v>
      </c>
      <c r="J112" s="222">
        <f t="shared" si="9"/>
        <v>10.3</v>
      </c>
      <c r="K112" s="237">
        <v>2.6</v>
      </c>
      <c r="L112" s="222">
        <v>5</v>
      </c>
      <c r="M112" s="237">
        <v>3</v>
      </c>
      <c r="N112" s="222">
        <v>4</v>
      </c>
      <c r="O112" s="237">
        <v>4</v>
      </c>
      <c r="P112" s="235">
        <f t="shared" si="6"/>
        <v>57.300000000000004</v>
      </c>
      <c r="Q112" s="210">
        <v>8.6999999999999993</v>
      </c>
      <c r="R112" s="212"/>
      <c r="S112" s="210">
        <v>3.9</v>
      </c>
      <c r="T112" s="212">
        <v>4</v>
      </c>
      <c r="U112" s="210">
        <v>1.4</v>
      </c>
      <c r="V112" s="212">
        <v>6.6</v>
      </c>
      <c r="W112" s="210">
        <v>13</v>
      </c>
      <c r="X112" s="212"/>
      <c r="Y112" s="210">
        <v>8</v>
      </c>
      <c r="Z112" s="212"/>
      <c r="AA112" s="210">
        <v>4</v>
      </c>
      <c r="AB112" s="212"/>
      <c r="AC112" s="218">
        <v>5.8</v>
      </c>
      <c r="AD112" s="210">
        <v>5.8</v>
      </c>
      <c r="AE112" s="212">
        <v>4</v>
      </c>
      <c r="AF112" s="210">
        <v>2</v>
      </c>
      <c r="AG112" s="212"/>
      <c r="AH112" s="218">
        <v>3.6</v>
      </c>
      <c r="AI112" s="218">
        <v>3.6</v>
      </c>
      <c r="AJ112" s="232">
        <f t="shared" si="7"/>
        <v>74.399999999999977</v>
      </c>
      <c r="AK112" s="210">
        <v>1</v>
      </c>
      <c r="AL112" s="212">
        <v>1</v>
      </c>
      <c r="AM112" s="218"/>
      <c r="AN112" s="232">
        <f t="shared" si="5"/>
        <v>133.69999999999999</v>
      </c>
    </row>
    <row r="113" spans="1:40" x14ac:dyDescent="0.25">
      <c r="A113">
        <f t="shared" si="8"/>
        <v>2010</v>
      </c>
      <c r="B113" s="295"/>
      <c r="C113" s="24">
        <v>40514</v>
      </c>
      <c r="D113" s="222">
        <v>4.4000000000000004</v>
      </c>
      <c r="E113" s="237">
        <v>3.6</v>
      </c>
      <c r="F113" s="222">
        <v>7.7</v>
      </c>
      <c r="G113" s="237">
        <v>4.7</v>
      </c>
      <c r="H113" s="222">
        <v>4.5</v>
      </c>
      <c r="I113" s="237">
        <v>3.5</v>
      </c>
      <c r="J113" s="222">
        <f t="shared" si="9"/>
        <v>10.3</v>
      </c>
      <c r="K113" s="237">
        <v>2.6</v>
      </c>
      <c r="L113" s="222">
        <v>5</v>
      </c>
      <c r="M113" s="237">
        <v>3</v>
      </c>
      <c r="N113" s="222">
        <v>4</v>
      </c>
      <c r="O113" s="237">
        <v>4</v>
      </c>
      <c r="P113" s="235">
        <f t="shared" si="6"/>
        <v>57.300000000000004</v>
      </c>
      <c r="Q113" s="210">
        <v>8.6999999999999993</v>
      </c>
      <c r="R113" s="212"/>
      <c r="S113" s="210">
        <v>3.9</v>
      </c>
      <c r="T113" s="212">
        <v>4</v>
      </c>
      <c r="U113" s="210">
        <v>1.4</v>
      </c>
      <c r="V113" s="212">
        <v>6.6</v>
      </c>
      <c r="W113" s="210">
        <v>13</v>
      </c>
      <c r="X113" s="212"/>
      <c r="Y113" s="210">
        <v>8</v>
      </c>
      <c r="Z113" s="212"/>
      <c r="AA113" s="210">
        <v>4</v>
      </c>
      <c r="AB113" s="212"/>
      <c r="AC113" s="218">
        <v>5.8</v>
      </c>
      <c r="AD113" s="210">
        <v>5.8</v>
      </c>
      <c r="AE113" s="212">
        <v>4</v>
      </c>
      <c r="AF113" s="210">
        <v>2</v>
      </c>
      <c r="AG113" s="212"/>
      <c r="AH113" s="218">
        <v>3.6</v>
      </c>
      <c r="AI113" s="218">
        <v>3.6</v>
      </c>
      <c r="AJ113" s="232">
        <f t="shared" si="7"/>
        <v>74.399999999999977</v>
      </c>
      <c r="AK113" s="210">
        <v>1</v>
      </c>
      <c r="AL113" s="212">
        <v>1</v>
      </c>
      <c r="AM113" s="218"/>
      <c r="AN113" s="232">
        <f t="shared" si="5"/>
        <v>133.69999999999999</v>
      </c>
    </row>
    <row r="114" spans="1:40" x14ac:dyDescent="0.25">
      <c r="C114" s="27"/>
      <c r="D114" s="222">
        <v>4.4000000000000004</v>
      </c>
      <c r="E114" s="237">
        <v>3.6</v>
      </c>
      <c r="F114" s="222">
        <v>7.7</v>
      </c>
      <c r="G114" s="237">
        <v>4.7</v>
      </c>
      <c r="H114" s="222">
        <v>4.5</v>
      </c>
      <c r="I114" s="237">
        <v>3.5</v>
      </c>
      <c r="J114" s="222">
        <f t="shared" si="9"/>
        <v>10.3</v>
      </c>
      <c r="K114" s="237">
        <v>2.6</v>
      </c>
      <c r="L114" s="222">
        <v>5</v>
      </c>
      <c r="M114" s="237">
        <v>3</v>
      </c>
      <c r="N114" s="222">
        <v>4</v>
      </c>
      <c r="O114" s="237">
        <v>4</v>
      </c>
      <c r="P114" s="235">
        <f t="shared" si="6"/>
        <v>57.300000000000004</v>
      </c>
      <c r="Q114" s="210">
        <v>8.6999999999999993</v>
      </c>
      <c r="R114" s="212"/>
      <c r="S114" s="210">
        <v>3.9</v>
      </c>
      <c r="T114" s="212">
        <v>4</v>
      </c>
      <c r="U114" s="210">
        <v>1.4</v>
      </c>
      <c r="V114" s="212">
        <v>6.6</v>
      </c>
      <c r="W114" s="210">
        <v>13</v>
      </c>
      <c r="X114" s="212"/>
      <c r="Y114" s="210">
        <v>8</v>
      </c>
      <c r="Z114" s="212"/>
      <c r="AA114" s="210">
        <v>4</v>
      </c>
      <c r="AB114" s="212"/>
      <c r="AC114" s="218">
        <v>5.8</v>
      </c>
      <c r="AD114" s="210">
        <v>5.8</v>
      </c>
      <c r="AE114" s="212">
        <v>4</v>
      </c>
      <c r="AF114" s="210">
        <v>2</v>
      </c>
      <c r="AG114" s="212"/>
      <c r="AH114" s="218">
        <v>3.6</v>
      </c>
      <c r="AI114" s="218">
        <v>3.6</v>
      </c>
      <c r="AJ114" s="232">
        <f t="shared" si="7"/>
        <v>74.399999999999977</v>
      </c>
      <c r="AK114" s="210">
        <v>1</v>
      </c>
      <c r="AL114" s="212">
        <v>1</v>
      </c>
      <c r="AM114" s="218"/>
      <c r="AN114" s="232">
        <f t="shared" si="5"/>
        <v>133.69999999999999</v>
      </c>
    </row>
    <row r="115" spans="1:40" x14ac:dyDescent="0.25">
      <c r="C115" s="27"/>
      <c r="D115" s="222">
        <v>4.4000000000000004</v>
      </c>
      <c r="E115" s="237">
        <v>3.6</v>
      </c>
      <c r="F115" s="222">
        <v>7.7</v>
      </c>
      <c r="G115" s="237">
        <v>4.7</v>
      </c>
      <c r="H115" s="222">
        <v>4.5</v>
      </c>
      <c r="I115" s="237">
        <v>3.5</v>
      </c>
      <c r="J115" s="222">
        <f t="shared" si="9"/>
        <v>10.3</v>
      </c>
      <c r="K115" s="237">
        <v>2.6</v>
      </c>
      <c r="L115" s="222">
        <v>5</v>
      </c>
      <c r="M115" s="237">
        <v>3</v>
      </c>
      <c r="N115" s="222">
        <v>4</v>
      </c>
      <c r="O115" s="237">
        <v>4</v>
      </c>
      <c r="P115" s="235">
        <f t="shared" si="6"/>
        <v>57.300000000000004</v>
      </c>
      <c r="Q115" s="210">
        <v>8.6999999999999993</v>
      </c>
      <c r="R115" s="212"/>
      <c r="S115" s="210">
        <v>3.9</v>
      </c>
      <c r="T115" s="212">
        <v>4</v>
      </c>
      <c r="U115" s="210">
        <v>1.4</v>
      </c>
      <c r="V115" s="212">
        <v>6.6</v>
      </c>
      <c r="W115" s="210">
        <v>13</v>
      </c>
      <c r="X115" s="212"/>
      <c r="Y115" s="210">
        <v>8</v>
      </c>
      <c r="Z115" s="212"/>
      <c r="AA115" s="210">
        <v>4</v>
      </c>
      <c r="AB115" s="212"/>
      <c r="AC115" s="218">
        <v>5.8</v>
      </c>
      <c r="AD115" s="210">
        <v>5.8</v>
      </c>
      <c r="AE115" s="212">
        <v>4</v>
      </c>
      <c r="AF115" s="210">
        <v>2</v>
      </c>
      <c r="AG115" s="212"/>
      <c r="AH115" s="218">
        <v>3.6</v>
      </c>
      <c r="AI115" s="218">
        <v>3.6</v>
      </c>
      <c r="AJ115" s="232">
        <f t="shared" si="7"/>
        <v>74.399999999999977</v>
      </c>
      <c r="AK115" s="210">
        <v>1</v>
      </c>
      <c r="AL115" s="212">
        <v>1</v>
      </c>
      <c r="AM115" s="218"/>
      <c r="AN115" s="232">
        <f t="shared" si="5"/>
        <v>133.69999999999999</v>
      </c>
    </row>
    <row r="116" spans="1:40" x14ac:dyDescent="0.25">
      <c r="C116" s="27"/>
      <c r="D116" s="222">
        <v>4.4000000000000004</v>
      </c>
      <c r="E116" s="237">
        <v>3.6</v>
      </c>
      <c r="F116" s="222">
        <v>7.7</v>
      </c>
      <c r="G116" s="237">
        <v>4.7</v>
      </c>
      <c r="H116" s="222">
        <v>4.5</v>
      </c>
      <c r="I116" s="237">
        <v>3.5</v>
      </c>
      <c r="J116" s="222">
        <f t="shared" si="9"/>
        <v>10.3</v>
      </c>
      <c r="K116" s="237">
        <v>2.6</v>
      </c>
      <c r="L116" s="222">
        <v>5</v>
      </c>
      <c r="M116" s="237">
        <v>3</v>
      </c>
      <c r="N116" s="222">
        <v>4</v>
      </c>
      <c r="O116" s="237">
        <v>4</v>
      </c>
      <c r="P116" s="235">
        <f t="shared" si="6"/>
        <v>57.300000000000004</v>
      </c>
      <c r="Q116" s="210">
        <v>8.6999999999999993</v>
      </c>
      <c r="R116" s="212"/>
      <c r="S116" s="210">
        <v>3.9</v>
      </c>
      <c r="T116" s="212">
        <v>4</v>
      </c>
      <c r="U116" s="210">
        <v>1.4</v>
      </c>
      <c r="V116" s="212">
        <v>6.6</v>
      </c>
      <c r="W116" s="210">
        <v>13</v>
      </c>
      <c r="X116" s="212"/>
      <c r="Y116" s="210">
        <v>8</v>
      </c>
      <c r="Z116" s="212"/>
      <c r="AA116" s="210">
        <v>4</v>
      </c>
      <c r="AB116" s="212"/>
      <c r="AC116" s="218">
        <v>5.8</v>
      </c>
      <c r="AD116" s="210">
        <v>5.8</v>
      </c>
      <c r="AE116" s="212">
        <v>4</v>
      </c>
      <c r="AF116" s="210">
        <v>2</v>
      </c>
      <c r="AG116" s="212"/>
      <c r="AH116" s="218">
        <v>3.6</v>
      </c>
      <c r="AI116" s="218">
        <v>3.6</v>
      </c>
      <c r="AJ116" s="232">
        <f t="shared" si="7"/>
        <v>74.399999999999977</v>
      </c>
      <c r="AK116" s="210">
        <v>1</v>
      </c>
      <c r="AL116" s="212">
        <v>1</v>
      </c>
      <c r="AM116" s="218"/>
      <c r="AN116" s="232">
        <f t="shared" si="5"/>
        <v>133.69999999999999</v>
      </c>
    </row>
    <row r="117" spans="1:40" x14ac:dyDescent="0.25">
      <c r="C117" s="27"/>
      <c r="D117" s="222">
        <v>4.4000000000000004</v>
      </c>
      <c r="E117" s="237">
        <v>3.6</v>
      </c>
      <c r="F117" s="222">
        <v>7.7</v>
      </c>
      <c r="G117" s="237">
        <v>4.7</v>
      </c>
      <c r="H117" s="222">
        <v>4.5</v>
      </c>
      <c r="I117" s="237">
        <v>3.5</v>
      </c>
      <c r="J117" s="222">
        <f t="shared" si="9"/>
        <v>10.3</v>
      </c>
      <c r="K117" s="237">
        <v>2.6</v>
      </c>
      <c r="L117" s="222">
        <v>5</v>
      </c>
      <c r="M117" s="237">
        <v>3</v>
      </c>
      <c r="N117" s="222">
        <v>4</v>
      </c>
      <c r="O117" s="237">
        <v>4</v>
      </c>
      <c r="P117" s="235">
        <f t="shared" si="6"/>
        <v>57.300000000000004</v>
      </c>
      <c r="Q117" s="210">
        <v>8.6999999999999993</v>
      </c>
      <c r="R117" s="212"/>
      <c r="S117" s="210">
        <v>3.9</v>
      </c>
      <c r="T117" s="212">
        <v>4</v>
      </c>
      <c r="U117" s="210">
        <v>1.4</v>
      </c>
      <c r="V117" s="212">
        <v>6.6</v>
      </c>
      <c r="W117" s="210">
        <v>13</v>
      </c>
      <c r="X117" s="212"/>
      <c r="Y117" s="210">
        <v>8</v>
      </c>
      <c r="Z117" s="212"/>
      <c r="AA117" s="210">
        <v>4</v>
      </c>
      <c r="AB117" s="212"/>
      <c r="AC117" s="218">
        <v>5.8</v>
      </c>
      <c r="AD117" s="210">
        <v>5.8</v>
      </c>
      <c r="AE117" s="212">
        <v>4</v>
      </c>
      <c r="AF117" s="210">
        <v>2</v>
      </c>
      <c r="AG117" s="212"/>
      <c r="AH117" s="218">
        <v>3.6</v>
      </c>
      <c r="AI117" s="218">
        <v>3.6</v>
      </c>
      <c r="AJ117" s="232">
        <f t="shared" si="7"/>
        <v>74.399999999999977</v>
      </c>
      <c r="AK117" s="210">
        <v>1</v>
      </c>
      <c r="AL117" s="212">
        <v>1</v>
      </c>
      <c r="AM117" s="218"/>
      <c r="AN117" s="232">
        <f t="shared" si="5"/>
        <v>133.69999999999999</v>
      </c>
    </row>
    <row r="118" spans="1:40" x14ac:dyDescent="0.25">
      <c r="C118" s="27"/>
      <c r="D118" s="222">
        <v>4.4000000000000004</v>
      </c>
      <c r="E118" s="237">
        <v>3.6</v>
      </c>
      <c r="F118" s="222">
        <v>7.7</v>
      </c>
      <c r="G118" s="237">
        <v>4.7</v>
      </c>
      <c r="H118" s="222">
        <v>4.5</v>
      </c>
      <c r="I118" s="237">
        <v>3.5</v>
      </c>
      <c r="J118" s="222">
        <f t="shared" si="9"/>
        <v>10.3</v>
      </c>
      <c r="K118" s="237">
        <v>2.6</v>
      </c>
      <c r="L118" s="222">
        <v>5</v>
      </c>
      <c r="M118" s="237">
        <v>3</v>
      </c>
      <c r="N118" s="222">
        <v>4</v>
      </c>
      <c r="O118" s="237">
        <v>4</v>
      </c>
      <c r="P118" s="235">
        <f t="shared" si="6"/>
        <v>57.300000000000004</v>
      </c>
      <c r="Q118" s="210">
        <v>8.6999999999999993</v>
      </c>
      <c r="R118" s="212"/>
      <c r="S118" s="210">
        <v>3.9</v>
      </c>
      <c r="T118" s="212">
        <v>4</v>
      </c>
      <c r="U118" s="210">
        <v>1.4</v>
      </c>
      <c r="V118" s="212">
        <v>6.6</v>
      </c>
      <c r="W118" s="210">
        <v>13</v>
      </c>
      <c r="X118" s="212"/>
      <c r="Y118" s="210">
        <v>8</v>
      </c>
      <c r="Z118" s="212"/>
      <c r="AA118" s="210">
        <v>4</v>
      </c>
      <c r="AB118" s="212"/>
      <c r="AC118" s="218">
        <v>5.8</v>
      </c>
      <c r="AD118" s="210">
        <v>5.8</v>
      </c>
      <c r="AE118" s="212">
        <v>4</v>
      </c>
      <c r="AF118" s="210">
        <v>2</v>
      </c>
      <c r="AG118" s="212"/>
      <c r="AH118" s="218">
        <v>3.6</v>
      </c>
      <c r="AI118" s="218">
        <v>3.6</v>
      </c>
      <c r="AJ118" s="232">
        <f t="shared" si="7"/>
        <v>74.399999999999977</v>
      </c>
      <c r="AK118" s="210">
        <v>1</v>
      </c>
      <c r="AL118" s="212">
        <v>1</v>
      </c>
      <c r="AM118" s="218"/>
      <c r="AN118" s="232">
        <f t="shared" si="5"/>
        <v>133.69999999999999</v>
      </c>
    </row>
    <row r="119" spans="1:40" x14ac:dyDescent="0.25">
      <c r="C119" s="27"/>
      <c r="D119" s="222">
        <v>4.4000000000000004</v>
      </c>
      <c r="E119" s="237">
        <v>3.6</v>
      </c>
      <c r="F119" s="222">
        <v>7.7</v>
      </c>
      <c r="G119" s="237">
        <v>4.7</v>
      </c>
      <c r="H119" s="222">
        <v>4.5</v>
      </c>
      <c r="I119" s="237">
        <v>3.5</v>
      </c>
      <c r="J119" s="222">
        <f t="shared" si="9"/>
        <v>10.3</v>
      </c>
      <c r="K119" s="237">
        <v>2.6</v>
      </c>
      <c r="L119" s="222">
        <v>5</v>
      </c>
      <c r="M119" s="237">
        <v>3</v>
      </c>
      <c r="N119" s="222">
        <v>4</v>
      </c>
      <c r="O119" s="237">
        <v>4</v>
      </c>
      <c r="P119" s="235">
        <f t="shared" si="6"/>
        <v>57.300000000000004</v>
      </c>
      <c r="Q119" s="210">
        <v>8.6999999999999993</v>
      </c>
      <c r="R119" s="212"/>
      <c r="S119" s="210">
        <v>3.9</v>
      </c>
      <c r="T119" s="212">
        <v>4</v>
      </c>
      <c r="U119" s="210">
        <v>1.4</v>
      </c>
      <c r="V119" s="212">
        <v>6.6</v>
      </c>
      <c r="W119" s="210">
        <v>13</v>
      </c>
      <c r="X119" s="212"/>
      <c r="Y119" s="210">
        <v>8</v>
      </c>
      <c r="Z119" s="212"/>
      <c r="AA119" s="210">
        <v>4</v>
      </c>
      <c r="AB119" s="212"/>
      <c r="AC119" s="218">
        <v>5.8</v>
      </c>
      <c r="AD119" s="210">
        <v>5.8</v>
      </c>
      <c r="AE119" s="212">
        <v>4</v>
      </c>
      <c r="AF119" s="210">
        <v>2</v>
      </c>
      <c r="AG119" s="212"/>
      <c r="AH119" s="218">
        <v>3.6</v>
      </c>
      <c r="AI119" s="218">
        <v>3.6</v>
      </c>
      <c r="AJ119" s="232">
        <f t="shared" si="7"/>
        <v>74.399999999999977</v>
      </c>
      <c r="AK119" s="210">
        <v>1</v>
      </c>
      <c r="AL119" s="212">
        <v>1</v>
      </c>
      <c r="AM119" s="218"/>
      <c r="AN119" s="232">
        <f t="shared" si="5"/>
        <v>133.69999999999999</v>
      </c>
    </row>
    <row r="120" spans="1:40" x14ac:dyDescent="0.25">
      <c r="C120" s="27"/>
      <c r="D120" s="222">
        <v>4.4000000000000004</v>
      </c>
      <c r="E120" s="237">
        <v>3.6</v>
      </c>
      <c r="F120" s="222">
        <v>7.7</v>
      </c>
      <c r="G120" s="237">
        <v>4.7</v>
      </c>
      <c r="H120" s="222">
        <v>4.5</v>
      </c>
      <c r="I120" s="237">
        <v>3.5</v>
      </c>
      <c r="J120" s="222">
        <f t="shared" si="9"/>
        <v>10.3</v>
      </c>
      <c r="K120" s="237">
        <v>2.6</v>
      </c>
      <c r="L120" s="222">
        <v>5</v>
      </c>
      <c r="M120" s="237">
        <v>3</v>
      </c>
      <c r="N120" s="222">
        <v>4</v>
      </c>
      <c r="O120" s="237">
        <v>4</v>
      </c>
      <c r="P120" s="235">
        <f t="shared" si="6"/>
        <v>57.300000000000004</v>
      </c>
      <c r="Q120" s="210">
        <v>8.6999999999999993</v>
      </c>
      <c r="R120" s="212"/>
      <c r="S120" s="210">
        <v>3.9</v>
      </c>
      <c r="T120" s="212">
        <v>4</v>
      </c>
      <c r="U120" s="210">
        <v>1.4</v>
      </c>
      <c r="V120" s="212">
        <v>6.6</v>
      </c>
      <c r="W120" s="210">
        <v>13</v>
      </c>
      <c r="X120" s="212"/>
      <c r="Y120" s="210">
        <v>8</v>
      </c>
      <c r="Z120" s="212"/>
      <c r="AA120" s="210">
        <v>4</v>
      </c>
      <c r="AB120" s="212"/>
      <c r="AC120" s="218">
        <v>5.8</v>
      </c>
      <c r="AD120" s="210">
        <v>5.8</v>
      </c>
      <c r="AE120" s="212">
        <v>4</v>
      </c>
      <c r="AF120" s="210">
        <v>2</v>
      </c>
      <c r="AG120" s="212"/>
      <c r="AH120" s="218">
        <v>3.6</v>
      </c>
      <c r="AI120" s="218">
        <v>3.6</v>
      </c>
      <c r="AJ120" s="232">
        <f t="shared" si="7"/>
        <v>74.399999999999977</v>
      </c>
      <c r="AK120" s="210">
        <v>1</v>
      </c>
      <c r="AL120" s="212">
        <v>1</v>
      </c>
      <c r="AM120" s="218"/>
      <c r="AN120" s="232">
        <f t="shared" si="5"/>
        <v>133.69999999999999</v>
      </c>
    </row>
    <row r="121" spans="1:40" x14ac:dyDescent="0.25">
      <c r="C121" s="27"/>
      <c r="D121" s="222">
        <v>4.4000000000000004</v>
      </c>
      <c r="E121" s="237">
        <v>3.6</v>
      </c>
      <c r="F121" s="222">
        <v>7.7</v>
      </c>
      <c r="G121" s="237">
        <v>4.7</v>
      </c>
      <c r="H121" s="222">
        <v>4.5</v>
      </c>
      <c r="I121" s="237">
        <v>3.5</v>
      </c>
      <c r="J121" s="222">
        <f t="shared" si="9"/>
        <v>10.3</v>
      </c>
      <c r="K121" s="237">
        <v>2.6</v>
      </c>
      <c r="L121" s="222">
        <v>5</v>
      </c>
      <c r="M121" s="237">
        <v>3</v>
      </c>
      <c r="N121" s="222">
        <v>4</v>
      </c>
      <c r="O121" s="237">
        <v>4</v>
      </c>
      <c r="P121" s="235">
        <f t="shared" si="6"/>
        <v>57.300000000000004</v>
      </c>
      <c r="Q121" s="210">
        <v>8.6999999999999993</v>
      </c>
      <c r="R121" s="212"/>
      <c r="S121" s="210">
        <v>3.9</v>
      </c>
      <c r="T121" s="212">
        <v>4</v>
      </c>
      <c r="U121" s="210">
        <v>1.4</v>
      </c>
      <c r="V121" s="212">
        <v>6.6</v>
      </c>
      <c r="W121" s="210">
        <v>13</v>
      </c>
      <c r="X121" s="212"/>
      <c r="Y121" s="210">
        <v>8</v>
      </c>
      <c r="Z121" s="212"/>
      <c r="AA121" s="210">
        <v>4</v>
      </c>
      <c r="AB121" s="212"/>
      <c r="AC121" s="218">
        <v>5.8</v>
      </c>
      <c r="AD121" s="210">
        <v>5.8</v>
      </c>
      <c r="AE121" s="212">
        <v>4</v>
      </c>
      <c r="AF121" s="210">
        <v>2</v>
      </c>
      <c r="AG121" s="212"/>
      <c r="AH121" s="218">
        <v>3.6</v>
      </c>
      <c r="AI121" s="218">
        <v>3.6</v>
      </c>
      <c r="AJ121" s="232">
        <f t="shared" si="7"/>
        <v>74.399999999999977</v>
      </c>
      <c r="AK121" s="210">
        <v>1</v>
      </c>
      <c r="AL121" s="212">
        <v>1</v>
      </c>
      <c r="AM121" s="218"/>
      <c r="AN121" s="232">
        <f t="shared" si="5"/>
        <v>133.69999999999999</v>
      </c>
    </row>
    <row r="122" spans="1:40" x14ac:dyDescent="0.25">
      <c r="C122" s="27"/>
      <c r="D122" s="222">
        <v>4.4000000000000004</v>
      </c>
      <c r="E122" s="237">
        <v>3.6</v>
      </c>
      <c r="F122" s="222">
        <v>7.7</v>
      </c>
      <c r="G122" s="237">
        <v>4.7</v>
      </c>
      <c r="H122" s="222">
        <v>4.5</v>
      </c>
      <c r="I122" s="237">
        <v>3.5</v>
      </c>
      <c r="J122" s="222">
        <f t="shared" si="9"/>
        <v>10.3</v>
      </c>
      <c r="K122" s="237">
        <v>2.6</v>
      </c>
      <c r="L122" s="222">
        <v>5</v>
      </c>
      <c r="M122" s="237">
        <v>3</v>
      </c>
      <c r="N122" s="222">
        <v>4</v>
      </c>
      <c r="O122" s="237">
        <v>4</v>
      </c>
      <c r="P122" s="235">
        <f t="shared" si="6"/>
        <v>57.300000000000004</v>
      </c>
      <c r="Q122" s="210">
        <v>8.6999999999999993</v>
      </c>
      <c r="R122" s="212"/>
      <c r="S122" s="210">
        <v>3.9</v>
      </c>
      <c r="T122" s="212">
        <v>4</v>
      </c>
      <c r="U122" s="210">
        <v>1.4</v>
      </c>
      <c r="V122" s="212">
        <v>6.6</v>
      </c>
      <c r="W122" s="210">
        <v>13</v>
      </c>
      <c r="X122" s="212"/>
      <c r="Y122" s="210">
        <v>8</v>
      </c>
      <c r="Z122" s="212"/>
      <c r="AA122" s="210">
        <v>4</v>
      </c>
      <c r="AB122" s="212"/>
      <c r="AC122" s="218">
        <v>5.8</v>
      </c>
      <c r="AD122" s="210">
        <v>5.8</v>
      </c>
      <c r="AE122" s="212">
        <v>4</v>
      </c>
      <c r="AF122" s="210">
        <v>2</v>
      </c>
      <c r="AG122" s="212"/>
      <c r="AH122" s="218">
        <v>3.6</v>
      </c>
      <c r="AI122" s="218">
        <v>3.6</v>
      </c>
      <c r="AJ122" s="232">
        <f t="shared" si="7"/>
        <v>74.399999999999977</v>
      </c>
      <c r="AK122" s="210">
        <v>1</v>
      </c>
      <c r="AL122" s="212">
        <v>1</v>
      </c>
      <c r="AM122" s="218"/>
      <c r="AN122" s="232">
        <f t="shared" si="5"/>
        <v>133.69999999999999</v>
      </c>
    </row>
    <row r="123" spans="1:40" x14ac:dyDescent="0.25">
      <c r="C123" s="27"/>
      <c r="D123" s="222">
        <v>4.4000000000000004</v>
      </c>
      <c r="E123" s="237">
        <v>3.6</v>
      </c>
      <c r="F123" s="222">
        <v>7.7</v>
      </c>
      <c r="G123" s="237">
        <v>4.7</v>
      </c>
      <c r="H123" s="222">
        <v>4.5</v>
      </c>
      <c r="I123" s="237">
        <v>3.5</v>
      </c>
      <c r="J123" s="222">
        <f t="shared" si="9"/>
        <v>10.3</v>
      </c>
      <c r="K123" s="237">
        <v>2.6</v>
      </c>
      <c r="L123" s="222">
        <v>5</v>
      </c>
      <c r="M123" s="237">
        <v>3</v>
      </c>
      <c r="N123" s="222">
        <v>4</v>
      </c>
      <c r="O123" s="237">
        <v>4</v>
      </c>
      <c r="P123" s="235">
        <f t="shared" si="6"/>
        <v>57.300000000000004</v>
      </c>
      <c r="Q123" s="210">
        <v>8.6999999999999993</v>
      </c>
      <c r="R123" s="212"/>
      <c r="S123" s="210">
        <v>3.9</v>
      </c>
      <c r="T123" s="212">
        <v>4</v>
      </c>
      <c r="U123" s="210">
        <v>1.4</v>
      </c>
      <c r="V123" s="212">
        <v>6.6</v>
      </c>
      <c r="W123" s="210">
        <v>13</v>
      </c>
      <c r="X123" s="212"/>
      <c r="Y123" s="210">
        <v>8</v>
      </c>
      <c r="Z123" s="212"/>
      <c r="AA123" s="210">
        <v>4</v>
      </c>
      <c r="AB123" s="212"/>
      <c r="AC123" s="218">
        <v>5.8</v>
      </c>
      <c r="AD123" s="210">
        <v>5.8</v>
      </c>
      <c r="AE123" s="212">
        <v>4</v>
      </c>
      <c r="AF123" s="210">
        <v>2</v>
      </c>
      <c r="AG123" s="212"/>
      <c r="AH123" s="218">
        <v>3.6</v>
      </c>
      <c r="AI123" s="218">
        <v>3.6</v>
      </c>
      <c r="AJ123" s="232">
        <f t="shared" si="7"/>
        <v>74.399999999999977</v>
      </c>
      <c r="AK123" s="210">
        <v>1</v>
      </c>
      <c r="AL123" s="212">
        <v>1</v>
      </c>
      <c r="AM123" s="218"/>
      <c r="AN123" s="232">
        <f t="shared" si="5"/>
        <v>133.69999999999999</v>
      </c>
    </row>
    <row r="124" spans="1:40" x14ac:dyDescent="0.25">
      <c r="C124" s="27"/>
      <c r="D124" s="222">
        <v>4.4000000000000004</v>
      </c>
      <c r="E124" s="237">
        <v>3.6</v>
      </c>
      <c r="F124" s="222">
        <v>7.7</v>
      </c>
      <c r="G124" s="237">
        <v>4.7</v>
      </c>
      <c r="H124" s="222">
        <v>4.5</v>
      </c>
      <c r="I124" s="237">
        <v>3.5</v>
      </c>
      <c r="J124" s="222">
        <f t="shared" si="9"/>
        <v>10.3</v>
      </c>
      <c r="K124" s="237">
        <v>2.6</v>
      </c>
      <c r="L124" s="222">
        <v>5</v>
      </c>
      <c r="M124" s="237">
        <v>3</v>
      </c>
      <c r="N124" s="222">
        <v>4</v>
      </c>
      <c r="O124" s="237">
        <v>4</v>
      </c>
      <c r="P124" s="235">
        <f t="shared" si="6"/>
        <v>57.300000000000004</v>
      </c>
      <c r="Q124" s="210">
        <v>8.6999999999999993</v>
      </c>
      <c r="R124" s="212"/>
      <c r="S124" s="210">
        <v>3.9</v>
      </c>
      <c r="T124" s="212">
        <v>4</v>
      </c>
      <c r="U124" s="210">
        <v>1.4</v>
      </c>
      <c r="V124" s="212">
        <v>6.6</v>
      </c>
      <c r="W124" s="210">
        <v>13</v>
      </c>
      <c r="X124" s="212"/>
      <c r="Y124" s="210">
        <v>8</v>
      </c>
      <c r="Z124" s="212"/>
      <c r="AA124" s="210">
        <v>4</v>
      </c>
      <c r="AB124" s="212"/>
      <c r="AC124" s="218">
        <v>5.8</v>
      </c>
      <c r="AD124" s="210">
        <v>5.8</v>
      </c>
      <c r="AE124" s="212">
        <v>4</v>
      </c>
      <c r="AF124" s="210">
        <v>2</v>
      </c>
      <c r="AG124" s="212"/>
      <c r="AH124" s="218">
        <v>3.6</v>
      </c>
      <c r="AI124" s="218">
        <v>3.6</v>
      </c>
      <c r="AJ124" s="232">
        <f t="shared" si="7"/>
        <v>74.399999999999977</v>
      </c>
      <c r="AK124" s="210">
        <v>1</v>
      </c>
      <c r="AL124" s="212">
        <v>1</v>
      </c>
      <c r="AM124" s="218"/>
      <c r="AN124" s="232">
        <f t="shared" si="5"/>
        <v>133.69999999999999</v>
      </c>
    </row>
    <row r="125" spans="1:40" x14ac:dyDescent="0.25">
      <c r="C125" s="27"/>
      <c r="D125" s="222">
        <v>4.4000000000000004</v>
      </c>
      <c r="E125" s="237">
        <v>3.6</v>
      </c>
      <c r="F125" s="222">
        <v>7.7</v>
      </c>
      <c r="G125" s="237">
        <v>4.7</v>
      </c>
      <c r="H125" s="222">
        <v>4.5</v>
      </c>
      <c r="I125" s="237">
        <v>3.5</v>
      </c>
      <c r="J125" s="222">
        <f t="shared" si="9"/>
        <v>10.3</v>
      </c>
      <c r="K125" s="237">
        <v>2.6</v>
      </c>
      <c r="L125" s="222">
        <v>5</v>
      </c>
      <c r="M125" s="237">
        <v>3</v>
      </c>
      <c r="N125" s="222">
        <v>4</v>
      </c>
      <c r="O125" s="237">
        <v>4</v>
      </c>
      <c r="P125" s="235">
        <f t="shared" si="6"/>
        <v>57.300000000000004</v>
      </c>
      <c r="Q125" s="210">
        <v>8.6999999999999993</v>
      </c>
      <c r="R125" s="212"/>
      <c r="S125" s="210">
        <v>3.9</v>
      </c>
      <c r="T125" s="212">
        <v>4</v>
      </c>
      <c r="U125" s="210">
        <v>1.4</v>
      </c>
      <c r="V125" s="212">
        <v>6.6</v>
      </c>
      <c r="W125" s="210">
        <v>13</v>
      </c>
      <c r="X125" s="212"/>
      <c r="Y125" s="210">
        <v>8</v>
      </c>
      <c r="Z125" s="212"/>
      <c r="AA125" s="210">
        <v>4</v>
      </c>
      <c r="AB125" s="212"/>
      <c r="AC125" s="218">
        <v>5.8</v>
      </c>
      <c r="AD125" s="210">
        <v>5.8</v>
      </c>
      <c r="AE125" s="212">
        <v>4</v>
      </c>
      <c r="AF125" s="210">
        <v>2</v>
      </c>
      <c r="AG125" s="212"/>
      <c r="AH125" s="218">
        <v>3.6</v>
      </c>
      <c r="AI125" s="218">
        <v>3.6</v>
      </c>
      <c r="AJ125" s="232">
        <f t="shared" si="7"/>
        <v>74.399999999999977</v>
      </c>
      <c r="AK125" s="210">
        <v>1</v>
      </c>
      <c r="AL125" s="212">
        <v>1</v>
      </c>
      <c r="AM125" s="218"/>
      <c r="AN125" s="232">
        <f t="shared" si="5"/>
        <v>133.69999999999999</v>
      </c>
    </row>
    <row r="126" spans="1:40" x14ac:dyDescent="0.25">
      <c r="C126" s="27"/>
      <c r="D126" s="222">
        <v>4.4000000000000004</v>
      </c>
      <c r="E126" s="237">
        <v>3.6</v>
      </c>
      <c r="F126" s="222">
        <v>7.7</v>
      </c>
      <c r="G126" s="237">
        <v>4.7</v>
      </c>
      <c r="H126" s="222">
        <v>4.5</v>
      </c>
      <c r="I126" s="237">
        <v>3.5</v>
      </c>
      <c r="J126" s="222">
        <f t="shared" si="9"/>
        <v>10.3</v>
      </c>
      <c r="K126" s="237">
        <v>2.6</v>
      </c>
      <c r="L126" s="222">
        <v>5</v>
      </c>
      <c r="M126" s="237">
        <v>3</v>
      </c>
      <c r="N126" s="222">
        <v>4</v>
      </c>
      <c r="O126" s="237">
        <v>4</v>
      </c>
      <c r="P126" s="235">
        <f t="shared" si="6"/>
        <v>57.300000000000004</v>
      </c>
      <c r="Q126" s="210">
        <v>8.6999999999999993</v>
      </c>
      <c r="R126" s="212"/>
      <c r="S126" s="210">
        <v>3.9</v>
      </c>
      <c r="T126" s="212">
        <v>4</v>
      </c>
      <c r="U126" s="210">
        <v>1.4</v>
      </c>
      <c r="V126" s="212">
        <v>6.6</v>
      </c>
      <c r="W126" s="210">
        <v>13</v>
      </c>
      <c r="X126" s="212"/>
      <c r="Y126" s="210">
        <v>8</v>
      </c>
      <c r="Z126" s="212"/>
      <c r="AA126" s="210">
        <v>4</v>
      </c>
      <c r="AB126" s="212"/>
      <c r="AC126" s="218">
        <v>5.8</v>
      </c>
      <c r="AD126" s="210">
        <v>5.8</v>
      </c>
      <c r="AE126" s="212">
        <v>4</v>
      </c>
      <c r="AF126" s="210">
        <v>2</v>
      </c>
      <c r="AG126" s="212"/>
      <c r="AH126" s="218">
        <v>3.6</v>
      </c>
      <c r="AI126" s="218">
        <v>3.6</v>
      </c>
      <c r="AJ126" s="232">
        <f t="shared" si="7"/>
        <v>74.399999999999977</v>
      </c>
      <c r="AK126" s="210">
        <v>1</v>
      </c>
      <c r="AL126" s="212">
        <v>1</v>
      </c>
      <c r="AM126" s="218"/>
      <c r="AN126" s="232">
        <f t="shared" si="5"/>
        <v>133.69999999999999</v>
      </c>
    </row>
    <row r="127" spans="1:40" x14ac:dyDescent="0.25">
      <c r="C127" s="27"/>
      <c r="D127" s="222">
        <v>4.4000000000000004</v>
      </c>
      <c r="E127" s="237">
        <v>3.6</v>
      </c>
      <c r="F127" s="222">
        <v>7.7</v>
      </c>
      <c r="G127" s="237">
        <v>4.7</v>
      </c>
      <c r="H127" s="222">
        <v>4.5</v>
      </c>
      <c r="I127" s="237">
        <v>3.5</v>
      </c>
      <c r="J127" s="222">
        <f t="shared" si="9"/>
        <v>10.3</v>
      </c>
      <c r="K127" s="237">
        <v>2.6</v>
      </c>
      <c r="L127" s="222">
        <v>5</v>
      </c>
      <c r="M127" s="237">
        <v>3</v>
      </c>
      <c r="N127" s="222">
        <v>4</v>
      </c>
      <c r="O127" s="237">
        <v>4</v>
      </c>
      <c r="P127" s="235">
        <f t="shared" si="6"/>
        <v>57.300000000000004</v>
      </c>
      <c r="Q127" s="210">
        <v>8.6999999999999993</v>
      </c>
      <c r="R127" s="212"/>
      <c r="S127" s="210">
        <v>3.9</v>
      </c>
      <c r="T127" s="212">
        <v>4</v>
      </c>
      <c r="U127" s="210">
        <v>1.4</v>
      </c>
      <c r="V127" s="212">
        <v>6.6</v>
      </c>
      <c r="W127" s="210">
        <v>13</v>
      </c>
      <c r="X127" s="212"/>
      <c r="Y127" s="210">
        <v>8</v>
      </c>
      <c r="Z127" s="212"/>
      <c r="AA127" s="210">
        <v>4</v>
      </c>
      <c r="AB127" s="212"/>
      <c r="AC127" s="218">
        <v>5.8</v>
      </c>
      <c r="AD127" s="210">
        <v>5.8</v>
      </c>
      <c r="AE127" s="212">
        <v>4</v>
      </c>
      <c r="AF127" s="210">
        <v>2</v>
      </c>
      <c r="AG127" s="212"/>
      <c r="AH127" s="218">
        <v>3.6</v>
      </c>
      <c r="AI127" s="218">
        <v>3.6</v>
      </c>
      <c r="AJ127" s="232">
        <f t="shared" si="7"/>
        <v>74.399999999999977</v>
      </c>
      <c r="AK127" s="210">
        <v>1</v>
      </c>
      <c r="AL127" s="212">
        <v>1</v>
      </c>
      <c r="AM127" s="218"/>
      <c r="AN127" s="232">
        <f t="shared" si="5"/>
        <v>133.69999999999999</v>
      </c>
    </row>
    <row r="128" spans="1:40" x14ac:dyDescent="0.25">
      <c r="C128" s="27"/>
      <c r="D128" s="222">
        <v>4.4000000000000004</v>
      </c>
      <c r="E128" s="237">
        <v>3.6</v>
      </c>
      <c r="F128" s="222">
        <v>7.7</v>
      </c>
      <c r="G128" s="237">
        <v>4.7</v>
      </c>
      <c r="H128" s="222">
        <v>4.5</v>
      </c>
      <c r="I128" s="237">
        <v>3.5</v>
      </c>
      <c r="J128" s="222">
        <f t="shared" si="9"/>
        <v>10.3</v>
      </c>
      <c r="K128" s="237">
        <v>2.6</v>
      </c>
      <c r="L128" s="222">
        <v>5</v>
      </c>
      <c r="M128" s="237">
        <v>3</v>
      </c>
      <c r="N128" s="222">
        <v>4</v>
      </c>
      <c r="O128" s="237">
        <v>4</v>
      </c>
      <c r="P128" s="235">
        <f t="shared" si="6"/>
        <v>57.300000000000004</v>
      </c>
      <c r="Q128" s="210">
        <v>8.6999999999999993</v>
      </c>
      <c r="R128" s="212"/>
      <c r="S128" s="210">
        <v>3.9</v>
      </c>
      <c r="T128" s="212">
        <v>4</v>
      </c>
      <c r="U128" s="210">
        <v>1.4</v>
      </c>
      <c r="V128" s="212">
        <v>6.6</v>
      </c>
      <c r="W128" s="210">
        <v>13</v>
      </c>
      <c r="X128" s="212"/>
      <c r="Y128" s="210">
        <v>8</v>
      </c>
      <c r="Z128" s="212"/>
      <c r="AA128" s="210">
        <v>4</v>
      </c>
      <c r="AB128" s="212"/>
      <c r="AC128" s="218">
        <v>5.8</v>
      </c>
      <c r="AD128" s="210">
        <v>5.8</v>
      </c>
      <c r="AE128" s="212">
        <v>4</v>
      </c>
      <c r="AF128" s="210">
        <v>2</v>
      </c>
      <c r="AG128" s="212"/>
      <c r="AH128" s="218">
        <v>3.6</v>
      </c>
      <c r="AI128" s="218">
        <v>3.6</v>
      </c>
      <c r="AJ128" s="232">
        <f t="shared" si="7"/>
        <v>74.399999999999977</v>
      </c>
      <c r="AK128" s="210">
        <v>1</v>
      </c>
      <c r="AL128" s="212">
        <v>1</v>
      </c>
      <c r="AM128" s="218"/>
      <c r="AN128" s="232">
        <f t="shared" si="5"/>
        <v>133.69999999999999</v>
      </c>
    </row>
    <row r="129" spans="3:40" x14ac:dyDescent="0.25">
      <c r="C129" s="27"/>
      <c r="D129" s="222">
        <v>4.4000000000000004</v>
      </c>
      <c r="E129" s="237">
        <v>3.6</v>
      </c>
      <c r="F129" s="222">
        <v>7.7</v>
      </c>
      <c r="G129" s="237">
        <v>4.7</v>
      </c>
      <c r="H129" s="222">
        <v>4.5</v>
      </c>
      <c r="I129" s="237">
        <v>3.5</v>
      </c>
      <c r="J129" s="222">
        <f t="shared" si="9"/>
        <v>10.3</v>
      </c>
      <c r="K129" s="237">
        <v>2.6</v>
      </c>
      <c r="L129" s="222">
        <v>5</v>
      </c>
      <c r="M129" s="237">
        <v>3</v>
      </c>
      <c r="N129" s="222">
        <v>4</v>
      </c>
      <c r="O129" s="237">
        <v>4</v>
      </c>
      <c r="P129" s="235">
        <f t="shared" si="6"/>
        <v>57.300000000000004</v>
      </c>
      <c r="Q129" s="210">
        <v>8.6999999999999993</v>
      </c>
      <c r="R129" s="212"/>
      <c r="S129" s="210">
        <v>3.9</v>
      </c>
      <c r="T129" s="212">
        <v>4</v>
      </c>
      <c r="U129" s="210">
        <v>1.4</v>
      </c>
      <c r="V129" s="212">
        <v>6.6</v>
      </c>
      <c r="W129" s="210">
        <v>13</v>
      </c>
      <c r="X129" s="212"/>
      <c r="Y129" s="210">
        <v>8</v>
      </c>
      <c r="Z129" s="212"/>
      <c r="AA129" s="210">
        <v>4</v>
      </c>
      <c r="AB129" s="212"/>
      <c r="AC129" s="218">
        <v>5.8</v>
      </c>
      <c r="AD129" s="210">
        <v>5.8</v>
      </c>
      <c r="AE129" s="212">
        <v>4</v>
      </c>
      <c r="AF129" s="210">
        <v>2</v>
      </c>
      <c r="AG129" s="212"/>
      <c r="AH129" s="218">
        <v>3.6</v>
      </c>
      <c r="AI129" s="218">
        <v>3.6</v>
      </c>
      <c r="AJ129" s="232">
        <f t="shared" si="7"/>
        <v>74.399999999999977</v>
      </c>
      <c r="AK129" s="210">
        <v>1</v>
      </c>
      <c r="AL129" s="212">
        <v>1</v>
      </c>
      <c r="AM129" s="218"/>
      <c r="AN129" s="232">
        <f t="shared" si="5"/>
        <v>133.69999999999999</v>
      </c>
    </row>
    <row r="130" spans="3:40" x14ac:dyDescent="0.25">
      <c r="C130" s="27"/>
      <c r="D130" s="222">
        <v>4.4000000000000004</v>
      </c>
      <c r="E130" s="237">
        <v>3.6</v>
      </c>
      <c r="F130" s="222">
        <v>7.7</v>
      </c>
      <c r="G130" s="237">
        <v>4.7</v>
      </c>
      <c r="H130" s="222">
        <v>4.5</v>
      </c>
      <c r="I130" s="237">
        <v>3.5</v>
      </c>
      <c r="J130" s="222">
        <f t="shared" si="9"/>
        <v>10.3</v>
      </c>
      <c r="K130" s="237">
        <v>2.6</v>
      </c>
      <c r="L130" s="222">
        <v>5</v>
      </c>
      <c r="M130" s="237">
        <v>3</v>
      </c>
      <c r="N130" s="222">
        <v>4</v>
      </c>
      <c r="O130" s="237">
        <v>4</v>
      </c>
      <c r="P130" s="235">
        <f t="shared" si="6"/>
        <v>57.300000000000004</v>
      </c>
      <c r="Q130" s="210">
        <v>8.6999999999999993</v>
      </c>
      <c r="R130" s="212"/>
      <c r="S130" s="210">
        <v>3.9</v>
      </c>
      <c r="T130" s="212">
        <v>4</v>
      </c>
      <c r="U130" s="210">
        <v>1.4</v>
      </c>
      <c r="V130" s="212">
        <v>6.6</v>
      </c>
      <c r="W130" s="210">
        <v>13</v>
      </c>
      <c r="X130" s="212"/>
      <c r="Y130" s="210">
        <v>8</v>
      </c>
      <c r="Z130" s="212"/>
      <c r="AA130" s="210">
        <v>4</v>
      </c>
      <c r="AB130" s="212"/>
      <c r="AC130" s="218">
        <v>5.8</v>
      </c>
      <c r="AD130" s="210">
        <v>5.8</v>
      </c>
      <c r="AE130" s="212">
        <v>4</v>
      </c>
      <c r="AF130" s="210">
        <v>2</v>
      </c>
      <c r="AG130" s="212"/>
      <c r="AH130" s="218">
        <v>3.6</v>
      </c>
      <c r="AI130" s="218">
        <v>3.6</v>
      </c>
      <c r="AJ130" s="232">
        <f t="shared" si="7"/>
        <v>74.399999999999977</v>
      </c>
      <c r="AK130" s="210">
        <v>1</v>
      </c>
      <c r="AL130" s="212">
        <v>1</v>
      </c>
      <c r="AM130" s="218"/>
      <c r="AN130" s="232">
        <f t="shared" si="5"/>
        <v>133.69999999999999</v>
      </c>
    </row>
    <row r="131" spans="3:40" x14ac:dyDescent="0.25">
      <c r="C131" s="27"/>
      <c r="D131" s="222">
        <v>4.4000000000000004</v>
      </c>
      <c r="E131" s="237">
        <v>3.6</v>
      </c>
      <c r="F131" s="222">
        <v>7.7</v>
      </c>
      <c r="G131" s="237">
        <v>4.7</v>
      </c>
      <c r="H131" s="222">
        <v>4.5</v>
      </c>
      <c r="I131" s="237">
        <v>3.5</v>
      </c>
      <c r="J131" s="222">
        <f t="shared" si="9"/>
        <v>10.3</v>
      </c>
      <c r="K131" s="237">
        <v>2.6</v>
      </c>
      <c r="L131" s="222">
        <v>5</v>
      </c>
      <c r="M131" s="237">
        <v>3</v>
      </c>
      <c r="N131" s="222">
        <v>4</v>
      </c>
      <c r="O131" s="237">
        <v>4</v>
      </c>
      <c r="P131" s="235">
        <f t="shared" si="6"/>
        <v>57.300000000000004</v>
      </c>
      <c r="Q131" s="210">
        <v>8.6999999999999993</v>
      </c>
      <c r="R131" s="212"/>
      <c r="S131" s="210">
        <v>3.9</v>
      </c>
      <c r="T131" s="212">
        <v>4</v>
      </c>
      <c r="U131" s="210">
        <v>1.4</v>
      </c>
      <c r="V131" s="212">
        <v>6.6</v>
      </c>
      <c r="W131" s="210">
        <v>13</v>
      </c>
      <c r="X131" s="212"/>
      <c r="Y131" s="210">
        <v>8</v>
      </c>
      <c r="Z131" s="212"/>
      <c r="AA131" s="210">
        <v>4</v>
      </c>
      <c r="AB131" s="212"/>
      <c r="AC131" s="218">
        <v>5.8</v>
      </c>
      <c r="AD131" s="210">
        <v>5.8</v>
      </c>
      <c r="AE131" s="212">
        <v>4</v>
      </c>
      <c r="AF131" s="210">
        <v>2</v>
      </c>
      <c r="AG131" s="212"/>
      <c r="AH131" s="218">
        <v>3.6</v>
      </c>
      <c r="AI131" s="218">
        <v>3.6</v>
      </c>
      <c r="AJ131" s="232">
        <f t="shared" si="7"/>
        <v>74.399999999999977</v>
      </c>
      <c r="AK131" s="210">
        <v>1</v>
      </c>
      <c r="AL131" s="212">
        <v>1</v>
      </c>
      <c r="AM131" s="218"/>
      <c r="AN131" s="232">
        <f t="shared" si="5"/>
        <v>133.69999999999999</v>
      </c>
    </row>
    <row r="132" spans="3:40" x14ac:dyDescent="0.25">
      <c r="C132" s="27"/>
      <c r="D132" s="222">
        <v>4.4000000000000004</v>
      </c>
      <c r="E132" s="237">
        <v>3.6</v>
      </c>
      <c r="F132" s="222">
        <v>7.7</v>
      </c>
      <c r="G132" s="237">
        <v>4.7</v>
      </c>
      <c r="H132" s="222">
        <v>4.5</v>
      </c>
      <c r="I132" s="237">
        <v>3.5</v>
      </c>
      <c r="J132" s="222">
        <f t="shared" si="9"/>
        <v>10.3</v>
      </c>
      <c r="K132" s="237">
        <v>2.6</v>
      </c>
      <c r="L132" s="222">
        <v>5</v>
      </c>
      <c r="M132" s="237">
        <v>3</v>
      </c>
      <c r="N132" s="222">
        <v>4</v>
      </c>
      <c r="O132" s="237">
        <v>4</v>
      </c>
      <c r="P132" s="235">
        <f t="shared" si="6"/>
        <v>57.300000000000004</v>
      </c>
      <c r="Q132" s="210">
        <v>8.6999999999999993</v>
      </c>
      <c r="R132" s="212"/>
      <c r="S132" s="210">
        <v>3.9</v>
      </c>
      <c r="T132" s="212">
        <v>4</v>
      </c>
      <c r="U132" s="210">
        <v>1.4</v>
      </c>
      <c r="V132" s="212">
        <v>6.6</v>
      </c>
      <c r="W132" s="210">
        <v>13</v>
      </c>
      <c r="X132" s="212"/>
      <c r="Y132" s="210">
        <v>8</v>
      </c>
      <c r="Z132" s="212"/>
      <c r="AA132" s="210">
        <v>4</v>
      </c>
      <c r="AB132" s="212"/>
      <c r="AC132" s="218">
        <v>5.8</v>
      </c>
      <c r="AD132" s="210">
        <v>5.8</v>
      </c>
      <c r="AE132" s="212">
        <v>4</v>
      </c>
      <c r="AF132" s="210">
        <v>2</v>
      </c>
      <c r="AG132" s="212"/>
      <c r="AH132" s="218">
        <v>3.6</v>
      </c>
      <c r="AI132" s="218">
        <v>3.6</v>
      </c>
      <c r="AJ132" s="232">
        <f t="shared" si="7"/>
        <v>74.399999999999977</v>
      </c>
      <c r="AK132" s="210">
        <v>1</v>
      </c>
      <c r="AL132" s="212">
        <v>1</v>
      </c>
      <c r="AM132" s="218"/>
      <c r="AN132" s="232">
        <f t="shared" si="5"/>
        <v>133.69999999999999</v>
      </c>
    </row>
    <row r="133" spans="3:40" x14ac:dyDescent="0.25">
      <c r="C133" s="27"/>
      <c r="D133" s="222">
        <v>4.4000000000000004</v>
      </c>
      <c r="E133" s="237">
        <v>3.6</v>
      </c>
      <c r="F133" s="222">
        <v>7.7</v>
      </c>
      <c r="G133" s="237">
        <v>4.7</v>
      </c>
      <c r="H133" s="222">
        <v>4.5</v>
      </c>
      <c r="I133" s="237">
        <v>3.5</v>
      </c>
      <c r="J133" s="222">
        <f t="shared" si="9"/>
        <v>10.3</v>
      </c>
      <c r="K133" s="237">
        <v>2.6</v>
      </c>
      <c r="L133" s="222">
        <v>5</v>
      </c>
      <c r="M133" s="237">
        <v>3</v>
      </c>
      <c r="N133" s="222">
        <v>4</v>
      </c>
      <c r="O133" s="237">
        <v>4</v>
      </c>
      <c r="P133" s="235">
        <f t="shared" si="6"/>
        <v>57.300000000000004</v>
      </c>
      <c r="Q133" s="210">
        <v>8.6999999999999993</v>
      </c>
      <c r="R133" s="212"/>
      <c r="S133" s="210">
        <v>3.9</v>
      </c>
      <c r="T133" s="212">
        <v>4</v>
      </c>
      <c r="U133" s="210">
        <v>1.4</v>
      </c>
      <c r="V133" s="212">
        <v>6.6</v>
      </c>
      <c r="W133" s="210">
        <v>13</v>
      </c>
      <c r="X133" s="212"/>
      <c r="Y133" s="210">
        <v>8</v>
      </c>
      <c r="Z133" s="212"/>
      <c r="AA133" s="210">
        <v>4</v>
      </c>
      <c r="AB133" s="212"/>
      <c r="AC133" s="218">
        <v>5.8</v>
      </c>
      <c r="AD133" s="210">
        <v>5.8</v>
      </c>
      <c r="AE133" s="212">
        <v>4</v>
      </c>
      <c r="AF133" s="210">
        <v>2</v>
      </c>
      <c r="AG133" s="212"/>
      <c r="AH133" s="218">
        <v>3.6</v>
      </c>
      <c r="AI133" s="218">
        <v>3.6</v>
      </c>
      <c r="AJ133" s="232">
        <f t="shared" si="7"/>
        <v>74.399999999999977</v>
      </c>
      <c r="AK133" s="210">
        <v>1</v>
      </c>
      <c r="AL133" s="212">
        <v>1</v>
      </c>
      <c r="AM133" s="218"/>
      <c r="AN133" s="232">
        <f t="shared" si="5"/>
        <v>133.69999999999999</v>
      </c>
    </row>
    <row r="134" spans="3:40" x14ac:dyDescent="0.25">
      <c r="C134" s="27"/>
      <c r="D134" s="222">
        <v>4.4000000000000004</v>
      </c>
      <c r="E134" s="237">
        <v>3.6</v>
      </c>
      <c r="F134" s="222">
        <v>7.7</v>
      </c>
      <c r="G134" s="237">
        <v>4.7</v>
      </c>
      <c r="H134" s="222">
        <v>4.5</v>
      </c>
      <c r="I134" s="237">
        <v>3.5</v>
      </c>
      <c r="J134" s="222">
        <f t="shared" si="9"/>
        <v>10.3</v>
      </c>
      <c r="K134" s="237">
        <v>2.6</v>
      </c>
      <c r="L134" s="222">
        <v>5</v>
      </c>
      <c r="M134" s="237">
        <v>3</v>
      </c>
      <c r="N134" s="222">
        <v>4</v>
      </c>
      <c r="O134" s="237">
        <v>4</v>
      </c>
      <c r="P134" s="235">
        <f t="shared" si="6"/>
        <v>57.300000000000004</v>
      </c>
      <c r="Q134" s="210">
        <v>8.6999999999999993</v>
      </c>
      <c r="R134" s="212"/>
      <c r="S134" s="210">
        <v>3.9</v>
      </c>
      <c r="T134" s="212">
        <v>4</v>
      </c>
      <c r="U134" s="210">
        <v>1.4</v>
      </c>
      <c r="V134" s="212">
        <v>6.6</v>
      </c>
      <c r="W134" s="210">
        <v>13</v>
      </c>
      <c r="X134" s="212"/>
      <c r="Y134" s="210">
        <v>8</v>
      </c>
      <c r="Z134" s="212"/>
      <c r="AA134" s="210">
        <v>4</v>
      </c>
      <c r="AB134" s="212"/>
      <c r="AC134" s="218">
        <v>5.8</v>
      </c>
      <c r="AD134" s="210">
        <v>5.8</v>
      </c>
      <c r="AE134" s="212">
        <v>4</v>
      </c>
      <c r="AF134" s="210">
        <v>2</v>
      </c>
      <c r="AG134" s="212"/>
      <c r="AH134" s="218">
        <v>3.6</v>
      </c>
      <c r="AI134" s="218">
        <v>3.6</v>
      </c>
      <c r="AJ134" s="232">
        <f t="shared" si="7"/>
        <v>74.399999999999977</v>
      </c>
      <c r="AK134" s="210">
        <v>1</v>
      </c>
      <c r="AL134" s="212">
        <v>1</v>
      </c>
      <c r="AM134" s="218"/>
      <c r="AN134" s="232">
        <f t="shared" ref="AN134:AN197" si="10">AM134+AL134+AK134+AJ134+P134</f>
        <v>133.69999999999999</v>
      </c>
    </row>
    <row r="135" spans="3:40" x14ac:dyDescent="0.25">
      <c r="C135" s="27"/>
      <c r="D135" s="222">
        <v>4.4000000000000004</v>
      </c>
      <c r="E135" s="237">
        <v>3.6</v>
      </c>
      <c r="F135" s="222">
        <v>7.7</v>
      </c>
      <c r="G135" s="237">
        <v>4.7</v>
      </c>
      <c r="H135" s="222">
        <v>4.5</v>
      </c>
      <c r="I135" s="237">
        <v>3.5</v>
      </c>
      <c r="J135" s="222">
        <f t="shared" si="9"/>
        <v>10.3</v>
      </c>
      <c r="K135" s="237">
        <v>2.6</v>
      </c>
      <c r="L135" s="222">
        <v>5</v>
      </c>
      <c r="M135" s="237">
        <v>3</v>
      </c>
      <c r="N135" s="222">
        <v>4</v>
      </c>
      <c r="O135" s="237">
        <v>4</v>
      </c>
      <c r="P135" s="235">
        <f t="shared" ref="P135:P198" si="11">SUM(D135:O135)</f>
        <v>57.300000000000004</v>
      </c>
      <c r="Q135" s="210">
        <v>8.6999999999999993</v>
      </c>
      <c r="R135" s="212"/>
      <c r="S135" s="210">
        <v>3.9</v>
      </c>
      <c r="T135" s="212">
        <v>4</v>
      </c>
      <c r="U135" s="210">
        <v>1.4</v>
      </c>
      <c r="V135" s="212">
        <v>6.6</v>
      </c>
      <c r="W135" s="210">
        <v>13</v>
      </c>
      <c r="X135" s="212"/>
      <c r="Y135" s="210">
        <v>8</v>
      </c>
      <c r="Z135" s="212"/>
      <c r="AA135" s="210">
        <v>4</v>
      </c>
      <c r="AB135" s="212"/>
      <c r="AC135" s="218">
        <v>5.8</v>
      </c>
      <c r="AD135" s="210">
        <v>5.8</v>
      </c>
      <c r="AE135" s="212">
        <v>4</v>
      </c>
      <c r="AF135" s="210">
        <v>2</v>
      </c>
      <c r="AG135" s="212"/>
      <c r="AH135" s="218">
        <v>3.6</v>
      </c>
      <c r="AI135" s="218">
        <v>3.6</v>
      </c>
      <c r="AJ135" s="232">
        <f t="shared" ref="AJ135:AJ198" si="12">SUM(Q135:AI135)</f>
        <v>74.399999999999977</v>
      </c>
      <c r="AK135" s="210">
        <v>1</v>
      </c>
      <c r="AL135" s="212">
        <v>1</v>
      </c>
      <c r="AM135" s="218"/>
      <c r="AN135" s="232">
        <f t="shared" si="10"/>
        <v>133.69999999999999</v>
      </c>
    </row>
    <row r="136" spans="3:40" x14ac:dyDescent="0.25">
      <c r="C136" s="27"/>
      <c r="D136" s="222">
        <v>4.4000000000000004</v>
      </c>
      <c r="E136" s="237">
        <v>3.6</v>
      </c>
      <c r="F136" s="222">
        <v>7.7</v>
      </c>
      <c r="G136" s="237">
        <v>4.7</v>
      </c>
      <c r="H136" s="222">
        <v>4.5</v>
      </c>
      <c r="I136" s="237">
        <v>3.5</v>
      </c>
      <c r="J136" s="222">
        <f t="shared" ref="J136:J199" si="13">+J135</f>
        <v>10.3</v>
      </c>
      <c r="K136" s="237">
        <v>2.6</v>
      </c>
      <c r="L136" s="222">
        <v>5</v>
      </c>
      <c r="M136" s="237">
        <v>3</v>
      </c>
      <c r="N136" s="222">
        <v>4</v>
      </c>
      <c r="O136" s="237">
        <v>4</v>
      </c>
      <c r="P136" s="235">
        <f t="shared" si="11"/>
        <v>57.300000000000004</v>
      </c>
      <c r="Q136" s="210">
        <v>8.6999999999999993</v>
      </c>
      <c r="R136" s="212"/>
      <c r="S136" s="210">
        <v>3.9</v>
      </c>
      <c r="T136" s="212">
        <v>4</v>
      </c>
      <c r="U136" s="210">
        <v>1.4</v>
      </c>
      <c r="V136" s="212">
        <v>6.6</v>
      </c>
      <c r="W136" s="210">
        <v>13</v>
      </c>
      <c r="X136" s="212"/>
      <c r="Y136" s="210">
        <v>8</v>
      </c>
      <c r="Z136" s="212"/>
      <c r="AA136" s="210">
        <v>4</v>
      </c>
      <c r="AB136" s="212"/>
      <c r="AC136" s="218">
        <v>5.8</v>
      </c>
      <c r="AD136" s="210">
        <v>5.8</v>
      </c>
      <c r="AE136" s="212">
        <v>4</v>
      </c>
      <c r="AF136" s="210">
        <v>2</v>
      </c>
      <c r="AG136" s="212"/>
      <c r="AH136" s="218">
        <v>3.6</v>
      </c>
      <c r="AI136" s="218">
        <v>3.6</v>
      </c>
      <c r="AJ136" s="232">
        <f t="shared" si="12"/>
        <v>74.399999999999977</v>
      </c>
      <c r="AK136" s="210">
        <v>1</v>
      </c>
      <c r="AL136" s="212">
        <v>1</v>
      </c>
      <c r="AM136" s="218"/>
      <c r="AN136" s="232">
        <f t="shared" si="10"/>
        <v>133.69999999999999</v>
      </c>
    </row>
    <row r="137" spans="3:40" x14ac:dyDescent="0.25">
      <c r="C137" s="27"/>
      <c r="D137" s="222">
        <v>4.4000000000000004</v>
      </c>
      <c r="E137" s="237">
        <v>3.6</v>
      </c>
      <c r="F137" s="222">
        <v>7.7</v>
      </c>
      <c r="G137" s="237">
        <v>4.7</v>
      </c>
      <c r="H137" s="222">
        <v>4.5</v>
      </c>
      <c r="I137" s="237">
        <v>3.5</v>
      </c>
      <c r="J137" s="222">
        <f t="shared" si="13"/>
        <v>10.3</v>
      </c>
      <c r="K137" s="237">
        <v>2.6</v>
      </c>
      <c r="L137" s="222">
        <v>5</v>
      </c>
      <c r="M137" s="237">
        <v>3</v>
      </c>
      <c r="N137" s="222">
        <v>4</v>
      </c>
      <c r="O137" s="237">
        <v>4</v>
      </c>
      <c r="P137" s="235">
        <f t="shared" si="11"/>
        <v>57.300000000000004</v>
      </c>
      <c r="Q137" s="210">
        <v>8.6999999999999993</v>
      </c>
      <c r="R137" s="212"/>
      <c r="S137" s="210">
        <v>3.9</v>
      </c>
      <c r="T137" s="212">
        <v>4</v>
      </c>
      <c r="U137" s="210">
        <v>1.4</v>
      </c>
      <c r="V137" s="212">
        <v>6.6</v>
      </c>
      <c r="W137" s="210">
        <v>13</v>
      </c>
      <c r="X137" s="212"/>
      <c r="Y137" s="210">
        <v>8</v>
      </c>
      <c r="Z137" s="212"/>
      <c r="AA137" s="210">
        <v>4</v>
      </c>
      <c r="AB137" s="212"/>
      <c r="AC137" s="218">
        <v>5.8</v>
      </c>
      <c r="AD137" s="210">
        <v>5.8</v>
      </c>
      <c r="AE137" s="212">
        <v>4</v>
      </c>
      <c r="AF137" s="210">
        <v>2</v>
      </c>
      <c r="AG137" s="212"/>
      <c r="AH137" s="218">
        <v>3.6</v>
      </c>
      <c r="AI137" s="218">
        <v>3.6</v>
      </c>
      <c r="AJ137" s="232">
        <f t="shared" si="12"/>
        <v>74.399999999999977</v>
      </c>
      <c r="AK137" s="210">
        <v>1</v>
      </c>
      <c r="AL137" s="212">
        <v>1</v>
      </c>
      <c r="AM137" s="218"/>
      <c r="AN137" s="232">
        <f t="shared" si="10"/>
        <v>133.69999999999999</v>
      </c>
    </row>
    <row r="138" spans="3:40" x14ac:dyDescent="0.25">
      <c r="C138" s="27"/>
      <c r="D138" s="222">
        <v>4.4000000000000004</v>
      </c>
      <c r="E138" s="237">
        <v>3.6</v>
      </c>
      <c r="F138" s="222">
        <v>7.7</v>
      </c>
      <c r="G138" s="237">
        <v>4.7</v>
      </c>
      <c r="H138" s="222">
        <v>4.5</v>
      </c>
      <c r="I138" s="237">
        <v>3.5</v>
      </c>
      <c r="J138" s="222">
        <f t="shared" si="13"/>
        <v>10.3</v>
      </c>
      <c r="K138" s="237">
        <v>2.6</v>
      </c>
      <c r="L138" s="222">
        <v>5</v>
      </c>
      <c r="M138" s="237">
        <v>3</v>
      </c>
      <c r="N138" s="222">
        <v>4</v>
      </c>
      <c r="O138" s="237">
        <v>4</v>
      </c>
      <c r="P138" s="235">
        <f t="shared" si="11"/>
        <v>57.300000000000004</v>
      </c>
      <c r="Q138" s="210">
        <v>8.6999999999999993</v>
      </c>
      <c r="R138" s="212"/>
      <c r="S138" s="210">
        <v>3.9</v>
      </c>
      <c r="T138" s="212">
        <v>4</v>
      </c>
      <c r="U138" s="210">
        <v>1.4</v>
      </c>
      <c r="V138" s="212">
        <v>6.6</v>
      </c>
      <c r="W138" s="210">
        <v>13</v>
      </c>
      <c r="X138" s="212"/>
      <c r="Y138" s="210">
        <v>8</v>
      </c>
      <c r="Z138" s="212"/>
      <c r="AA138" s="210">
        <v>4</v>
      </c>
      <c r="AB138" s="212"/>
      <c r="AC138" s="218">
        <v>5.8</v>
      </c>
      <c r="AD138" s="210">
        <v>5.8</v>
      </c>
      <c r="AE138" s="212">
        <v>4</v>
      </c>
      <c r="AF138" s="210">
        <v>2</v>
      </c>
      <c r="AG138" s="212"/>
      <c r="AH138" s="218">
        <v>3.6</v>
      </c>
      <c r="AI138" s="218">
        <v>3.6</v>
      </c>
      <c r="AJ138" s="232">
        <f t="shared" si="12"/>
        <v>74.399999999999977</v>
      </c>
      <c r="AK138" s="210">
        <v>1</v>
      </c>
      <c r="AL138" s="212">
        <v>1</v>
      </c>
      <c r="AM138" s="218"/>
      <c r="AN138" s="232">
        <f t="shared" si="10"/>
        <v>133.69999999999999</v>
      </c>
    </row>
    <row r="139" spans="3:40" x14ac:dyDescent="0.25">
      <c r="C139" s="27"/>
      <c r="D139" s="222">
        <v>4.4000000000000004</v>
      </c>
      <c r="E139" s="237">
        <v>3.6</v>
      </c>
      <c r="F139" s="222">
        <v>7.7</v>
      </c>
      <c r="G139" s="237">
        <v>4.7</v>
      </c>
      <c r="H139" s="222">
        <v>4.5</v>
      </c>
      <c r="I139" s="237">
        <v>3.5</v>
      </c>
      <c r="J139" s="222">
        <f t="shared" si="13"/>
        <v>10.3</v>
      </c>
      <c r="K139" s="237">
        <v>2.6</v>
      </c>
      <c r="L139" s="222">
        <v>5</v>
      </c>
      <c r="M139" s="237">
        <v>3</v>
      </c>
      <c r="N139" s="222">
        <v>4</v>
      </c>
      <c r="O139" s="237">
        <v>4</v>
      </c>
      <c r="P139" s="235">
        <f t="shared" si="11"/>
        <v>57.300000000000004</v>
      </c>
      <c r="Q139" s="210">
        <v>8.6999999999999993</v>
      </c>
      <c r="R139" s="212"/>
      <c r="S139" s="210">
        <v>3.9</v>
      </c>
      <c r="T139" s="212">
        <v>4</v>
      </c>
      <c r="U139" s="210">
        <v>1.4</v>
      </c>
      <c r="V139" s="212">
        <v>6.6</v>
      </c>
      <c r="W139" s="210">
        <v>13</v>
      </c>
      <c r="X139" s="212"/>
      <c r="Y139" s="210">
        <v>8</v>
      </c>
      <c r="Z139" s="212"/>
      <c r="AA139" s="210">
        <v>4</v>
      </c>
      <c r="AB139" s="212"/>
      <c r="AC139" s="218">
        <v>5.8</v>
      </c>
      <c r="AD139" s="210">
        <v>5.8</v>
      </c>
      <c r="AE139" s="212">
        <v>4</v>
      </c>
      <c r="AF139" s="210">
        <v>2</v>
      </c>
      <c r="AG139" s="212"/>
      <c r="AH139" s="218">
        <v>3.6</v>
      </c>
      <c r="AI139" s="218">
        <v>3.6</v>
      </c>
      <c r="AJ139" s="232">
        <f t="shared" si="12"/>
        <v>74.399999999999977</v>
      </c>
      <c r="AK139" s="210">
        <v>1</v>
      </c>
      <c r="AL139" s="212">
        <v>1</v>
      </c>
      <c r="AM139" s="218"/>
      <c r="AN139" s="232">
        <f t="shared" si="10"/>
        <v>133.69999999999999</v>
      </c>
    </row>
    <row r="140" spans="3:40" x14ac:dyDescent="0.25">
      <c r="C140" s="27"/>
      <c r="D140" s="222">
        <v>4.4000000000000004</v>
      </c>
      <c r="E140" s="237">
        <v>3.6</v>
      </c>
      <c r="F140" s="222">
        <v>7.7</v>
      </c>
      <c r="G140" s="237">
        <v>4.7</v>
      </c>
      <c r="H140" s="222">
        <v>4.5</v>
      </c>
      <c r="I140" s="237">
        <v>3.5</v>
      </c>
      <c r="J140" s="222">
        <f t="shared" si="13"/>
        <v>10.3</v>
      </c>
      <c r="K140" s="237">
        <v>2.6</v>
      </c>
      <c r="L140" s="222">
        <v>5</v>
      </c>
      <c r="M140" s="237">
        <v>3</v>
      </c>
      <c r="N140" s="222">
        <v>4</v>
      </c>
      <c r="O140" s="237">
        <v>4</v>
      </c>
      <c r="P140" s="235">
        <f t="shared" si="11"/>
        <v>57.300000000000004</v>
      </c>
      <c r="Q140" s="210">
        <v>8.6999999999999993</v>
      </c>
      <c r="R140" s="212"/>
      <c r="S140" s="210">
        <v>3.9</v>
      </c>
      <c r="T140" s="212">
        <v>4</v>
      </c>
      <c r="U140" s="210">
        <v>1.4</v>
      </c>
      <c r="V140" s="212">
        <v>6.6</v>
      </c>
      <c r="W140" s="210">
        <v>13</v>
      </c>
      <c r="X140" s="212"/>
      <c r="Y140" s="210">
        <v>8</v>
      </c>
      <c r="Z140" s="212"/>
      <c r="AA140" s="210">
        <v>4</v>
      </c>
      <c r="AB140" s="212"/>
      <c r="AC140" s="218">
        <v>5.8</v>
      </c>
      <c r="AD140" s="210">
        <v>5.8</v>
      </c>
      <c r="AE140" s="212">
        <v>4</v>
      </c>
      <c r="AF140" s="210">
        <v>2</v>
      </c>
      <c r="AG140" s="212"/>
      <c r="AH140" s="218">
        <v>3.6</v>
      </c>
      <c r="AI140" s="218">
        <v>3.6</v>
      </c>
      <c r="AJ140" s="232">
        <f t="shared" si="12"/>
        <v>74.399999999999977</v>
      </c>
      <c r="AK140" s="210">
        <v>1</v>
      </c>
      <c r="AL140" s="212">
        <v>1</v>
      </c>
      <c r="AM140" s="218"/>
      <c r="AN140" s="232">
        <f t="shared" si="10"/>
        <v>133.69999999999999</v>
      </c>
    </row>
    <row r="141" spans="3:40" x14ac:dyDescent="0.25">
      <c r="C141" s="27"/>
      <c r="D141" s="222">
        <v>4.4000000000000004</v>
      </c>
      <c r="E141" s="237">
        <v>3.6</v>
      </c>
      <c r="F141" s="222">
        <v>7.7</v>
      </c>
      <c r="G141" s="237">
        <v>4.7</v>
      </c>
      <c r="H141" s="222">
        <v>4.5</v>
      </c>
      <c r="I141" s="237">
        <v>3.5</v>
      </c>
      <c r="J141" s="222">
        <f t="shared" si="13"/>
        <v>10.3</v>
      </c>
      <c r="K141" s="237">
        <v>2.6</v>
      </c>
      <c r="L141" s="222">
        <v>5</v>
      </c>
      <c r="M141" s="237">
        <v>3</v>
      </c>
      <c r="N141" s="222">
        <v>4</v>
      </c>
      <c r="O141" s="237">
        <v>4</v>
      </c>
      <c r="P141" s="235">
        <f t="shared" si="11"/>
        <v>57.300000000000004</v>
      </c>
      <c r="Q141" s="210">
        <v>8.6999999999999993</v>
      </c>
      <c r="R141" s="212"/>
      <c r="S141" s="210">
        <v>3.9</v>
      </c>
      <c r="T141" s="212">
        <v>4</v>
      </c>
      <c r="U141" s="210">
        <v>1.4</v>
      </c>
      <c r="V141" s="212">
        <v>6.6</v>
      </c>
      <c r="W141" s="210">
        <v>13</v>
      </c>
      <c r="X141" s="212"/>
      <c r="Y141" s="210">
        <v>8</v>
      </c>
      <c r="Z141" s="212"/>
      <c r="AA141" s="210">
        <v>4</v>
      </c>
      <c r="AB141" s="212"/>
      <c r="AC141" s="218">
        <v>5.8</v>
      </c>
      <c r="AD141" s="210">
        <v>5.8</v>
      </c>
      <c r="AE141" s="212">
        <v>4</v>
      </c>
      <c r="AF141" s="210">
        <v>2</v>
      </c>
      <c r="AG141" s="212"/>
      <c r="AH141" s="218">
        <v>3.6</v>
      </c>
      <c r="AI141" s="218">
        <v>3.6</v>
      </c>
      <c r="AJ141" s="232">
        <f t="shared" si="12"/>
        <v>74.399999999999977</v>
      </c>
      <c r="AK141" s="210">
        <v>1</v>
      </c>
      <c r="AL141" s="212">
        <v>1</v>
      </c>
      <c r="AM141" s="218"/>
      <c r="AN141" s="232">
        <f t="shared" si="10"/>
        <v>133.69999999999999</v>
      </c>
    </row>
    <row r="142" spans="3:40" x14ac:dyDescent="0.25">
      <c r="C142" s="27"/>
      <c r="D142" s="222">
        <v>4.4000000000000004</v>
      </c>
      <c r="E142" s="237">
        <v>3.6</v>
      </c>
      <c r="F142" s="222">
        <v>7.7</v>
      </c>
      <c r="G142" s="237">
        <v>4.7</v>
      </c>
      <c r="H142" s="222">
        <v>4.5</v>
      </c>
      <c r="I142" s="237">
        <v>3.5</v>
      </c>
      <c r="J142" s="222">
        <f t="shared" si="13"/>
        <v>10.3</v>
      </c>
      <c r="K142" s="237">
        <v>2.6</v>
      </c>
      <c r="L142" s="222">
        <v>5</v>
      </c>
      <c r="M142" s="237">
        <v>3</v>
      </c>
      <c r="N142" s="222">
        <v>4</v>
      </c>
      <c r="O142" s="237">
        <v>4</v>
      </c>
      <c r="P142" s="235">
        <f t="shared" si="11"/>
        <v>57.300000000000004</v>
      </c>
      <c r="Q142" s="210">
        <v>8.6999999999999993</v>
      </c>
      <c r="R142" s="212"/>
      <c r="S142" s="210">
        <v>3.9</v>
      </c>
      <c r="T142" s="212">
        <v>4</v>
      </c>
      <c r="U142" s="210">
        <v>1.4</v>
      </c>
      <c r="V142" s="212">
        <v>6.6</v>
      </c>
      <c r="W142" s="210">
        <v>13</v>
      </c>
      <c r="X142" s="212"/>
      <c r="Y142" s="210">
        <v>8</v>
      </c>
      <c r="Z142" s="212"/>
      <c r="AA142" s="210">
        <v>4</v>
      </c>
      <c r="AB142" s="212"/>
      <c r="AC142" s="218">
        <v>5.8</v>
      </c>
      <c r="AD142" s="210">
        <v>5.8</v>
      </c>
      <c r="AE142" s="212">
        <v>4</v>
      </c>
      <c r="AF142" s="210">
        <v>2</v>
      </c>
      <c r="AG142" s="212"/>
      <c r="AH142" s="218">
        <v>3.6</v>
      </c>
      <c r="AI142" s="218">
        <v>3.6</v>
      </c>
      <c r="AJ142" s="232">
        <f t="shared" si="12"/>
        <v>74.399999999999977</v>
      </c>
      <c r="AK142" s="210">
        <v>1</v>
      </c>
      <c r="AL142" s="212">
        <v>1</v>
      </c>
      <c r="AM142" s="218"/>
      <c r="AN142" s="232">
        <f t="shared" si="10"/>
        <v>133.69999999999999</v>
      </c>
    </row>
    <row r="143" spans="3:40" x14ac:dyDescent="0.25">
      <c r="C143" s="27"/>
      <c r="D143" s="222">
        <v>4.4000000000000004</v>
      </c>
      <c r="E143" s="237">
        <v>3.6</v>
      </c>
      <c r="F143" s="222">
        <v>7.7</v>
      </c>
      <c r="G143" s="237">
        <v>4.7</v>
      </c>
      <c r="H143" s="222">
        <v>4.5</v>
      </c>
      <c r="I143" s="237">
        <v>3.5</v>
      </c>
      <c r="J143" s="222">
        <f t="shared" si="13"/>
        <v>10.3</v>
      </c>
      <c r="K143" s="237">
        <v>2.6</v>
      </c>
      <c r="L143" s="222">
        <v>5</v>
      </c>
      <c r="M143" s="237">
        <v>3</v>
      </c>
      <c r="N143" s="222">
        <v>4</v>
      </c>
      <c r="O143" s="237">
        <v>4</v>
      </c>
      <c r="P143" s="235">
        <f t="shared" si="11"/>
        <v>57.300000000000004</v>
      </c>
      <c r="Q143" s="210">
        <v>8.6999999999999993</v>
      </c>
      <c r="R143" s="212"/>
      <c r="S143" s="210">
        <v>3.9</v>
      </c>
      <c r="T143" s="212">
        <v>4</v>
      </c>
      <c r="U143" s="210">
        <v>1.4</v>
      </c>
      <c r="V143" s="212">
        <v>6.6</v>
      </c>
      <c r="W143" s="210">
        <v>13</v>
      </c>
      <c r="X143" s="212"/>
      <c r="Y143" s="210">
        <v>8</v>
      </c>
      <c r="Z143" s="212"/>
      <c r="AA143" s="210">
        <v>4</v>
      </c>
      <c r="AB143" s="212"/>
      <c r="AC143" s="218">
        <v>5.8</v>
      </c>
      <c r="AD143" s="210">
        <v>5.8</v>
      </c>
      <c r="AE143" s="212">
        <v>4</v>
      </c>
      <c r="AF143" s="210">
        <v>2</v>
      </c>
      <c r="AG143" s="212"/>
      <c r="AH143" s="218">
        <v>3.6</v>
      </c>
      <c r="AI143" s="218">
        <v>3.6</v>
      </c>
      <c r="AJ143" s="232">
        <f t="shared" si="12"/>
        <v>74.399999999999977</v>
      </c>
      <c r="AK143" s="210">
        <v>1</v>
      </c>
      <c r="AL143" s="212">
        <v>1</v>
      </c>
      <c r="AM143" s="218"/>
      <c r="AN143" s="232">
        <f t="shared" si="10"/>
        <v>133.69999999999999</v>
      </c>
    </row>
    <row r="144" spans="3:40" x14ac:dyDescent="0.25">
      <c r="C144" s="27"/>
      <c r="D144" s="222">
        <v>4.4000000000000004</v>
      </c>
      <c r="E144" s="237">
        <v>3.6</v>
      </c>
      <c r="F144" s="222">
        <v>7.7</v>
      </c>
      <c r="G144" s="237">
        <v>4.7</v>
      </c>
      <c r="H144" s="222">
        <v>4.5</v>
      </c>
      <c r="I144" s="237">
        <v>3.5</v>
      </c>
      <c r="J144" s="222">
        <f t="shared" si="13"/>
        <v>10.3</v>
      </c>
      <c r="K144" s="237">
        <v>2.6</v>
      </c>
      <c r="L144" s="222">
        <v>5</v>
      </c>
      <c r="M144" s="237">
        <v>3</v>
      </c>
      <c r="N144" s="222">
        <v>4</v>
      </c>
      <c r="O144" s="237">
        <v>4</v>
      </c>
      <c r="P144" s="235">
        <f t="shared" si="11"/>
        <v>57.300000000000004</v>
      </c>
      <c r="Q144" s="210">
        <v>8.6999999999999993</v>
      </c>
      <c r="R144" s="212"/>
      <c r="S144" s="210">
        <v>3.9</v>
      </c>
      <c r="T144" s="212">
        <v>4</v>
      </c>
      <c r="U144" s="210">
        <v>1.4</v>
      </c>
      <c r="V144" s="212">
        <v>6.6</v>
      </c>
      <c r="W144" s="210">
        <v>13</v>
      </c>
      <c r="X144" s="212"/>
      <c r="Y144" s="210">
        <v>8</v>
      </c>
      <c r="Z144" s="212"/>
      <c r="AA144" s="210">
        <v>4</v>
      </c>
      <c r="AB144" s="212"/>
      <c r="AC144" s="218">
        <v>5.8</v>
      </c>
      <c r="AD144" s="210">
        <v>5.8</v>
      </c>
      <c r="AE144" s="212">
        <v>4</v>
      </c>
      <c r="AF144" s="210">
        <v>2</v>
      </c>
      <c r="AG144" s="212"/>
      <c r="AH144" s="218">
        <v>3.6</v>
      </c>
      <c r="AI144" s="218">
        <v>3.6</v>
      </c>
      <c r="AJ144" s="232">
        <f t="shared" si="12"/>
        <v>74.399999999999977</v>
      </c>
      <c r="AK144" s="210">
        <v>1</v>
      </c>
      <c r="AL144" s="212">
        <v>1</v>
      </c>
      <c r="AM144" s="218"/>
      <c r="AN144" s="232">
        <f t="shared" si="10"/>
        <v>133.69999999999999</v>
      </c>
    </row>
    <row r="145" spans="3:40" x14ac:dyDescent="0.25">
      <c r="C145" s="27"/>
      <c r="D145" s="222">
        <v>4.4000000000000004</v>
      </c>
      <c r="E145" s="237">
        <v>3.6</v>
      </c>
      <c r="F145" s="222">
        <v>7.7</v>
      </c>
      <c r="G145" s="237">
        <v>4.7</v>
      </c>
      <c r="H145" s="222">
        <v>4.5</v>
      </c>
      <c r="I145" s="237">
        <v>3.5</v>
      </c>
      <c r="J145" s="222">
        <f t="shared" si="13"/>
        <v>10.3</v>
      </c>
      <c r="K145" s="237">
        <v>2.6</v>
      </c>
      <c r="L145" s="222">
        <v>5</v>
      </c>
      <c r="M145" s="237">
        <v>3</v>
      </c>
      <c r="N145" s="222">
        <v>4</v>
      </c>
      <c r="O145" s="237">
        <v>4</v>
      </c>
      <c r="P145" s="235">
        <f t="shared" si="11"/>
        <v>57.300000000000004</v>
      </c>
      <c r="Q145" s="210">
        <v>8.6999999999999993</v>
      </c>
      <c r="R145" s="212"/>
      <c r="S145" s="210">
        <v>3.9</v>
      </c>
      <c r="T145" s="212">
        <v>4</v>
      </c>
      <c r="U145" s="210">
        <v>1.4</v>
      </c>
      <c r="V145" s="212">
        <v>6.6</v>
      </c>
      <c r="W145" s="210">
        <v>13</v>
      </c>
      <c r="X145" s="212"/>
      <c r="Y145" s="210">
        <v>8</v>
      </c>
      <c r="Z145" s="212"/>
      <c r="AA145" s="210">
        <v>4</v>
      </c>
      <c r="AB145" s="212"/>
      <c r="AC145" s="218">
        <v>5.8</v>
      </c>
      <c r="AD145" s="210">
        <v>5.8</v>
      </c>
      <c r="AE145" s="212">
        <v>4</v>
      </c>
      <c r="AF145" s="210">
        <v>2</v>
      </c>
      <c r="AG145" s="212"/>
      <c r="AH145" s="218">
        <v>3.6</v>
      </c>
      <c r="AI145" s="218">
        <v>3.6</v>
      </c>
      <c r="AJ145" s="232">
        <f t="shared" si="12"/>
        <v>74.399999999999977</v>
      </c>
      <c r="AK145" s="210">
        <v>1</v>
      </c>
      <c r="AL145" s="212">
        <v>1</v>
      </c>
      <c r="AM145" s="218"/>
      <c r="AN145" s="232">
        <f t="shared" si="10"/>
        <v>133.69999999999999</v>
      </c>
    </row>
    <row r="146" spans="3:40" x14ac:dyDescent="0.25">
      <c r="C146" s="27"/>
      <c r="D146" s="222">
        <v>4.4000000000000004</v>
      </c>
      <c r="E146" s="237">
        <v>3.6</v>
      </c>
      <c r="F146" s="222">
        <v>7.7</v>
      </c>
      <c r="G146" s="237">
        <v>4.7</v>
      </c>
      <c r="H146" s="222">
        <v>4.5</v>
      </c>
      <c r="I146" s="237">
        <v>3.5</v>
      </c>
      <c r="J146" s="222">
        <f t="shared" si="13"/>
        <v>10.3</v>
      </c>
      <c r="K146" s="237">
        <v>2.6</v>
      </c>
      <c r="L146" s="222">
        <v>5</v>
      </c>
      <c r="M146" s="237">
        <v>3</v>
      </c>
      <c r="N146" s="222">
        <v>4</v>
      </c>
      <c r="O146" s="237">
        <v>4</v>
      </c>
      <c r="P146" s="235">
        <f t="shared" si="11"/>
        <v>57.300000000000004</v>
      </c>
      <c r="Q146" s="210">
        <v>8.6999999999999993</v>
      </c>
      <c r="R146" s="212"/>
      <c r="S146" s="210">
        <v>3.9</v>
      </c>
      <c r="T146" s="212">
        <v>4</v>
      </c>
      <c r="U146" s="210">
        <v>1.4</v>
      </c>
      <c r="V146" s="212">
        <v>6.6</v>
      </c>
      <c r="W146" s="210">
        <v>13</v>
      </c>
      <c r="X146" s="212"/>
      <c r="Y146" s="210">
        <v>8</v>
      </c>
      <c r="Z146" s="212"/>
      <c r="AA146" s="210">
        <v>4</v>
      </c>
      <c r="AB146" s="212"/>
      <c r="AC146" s="218">
        <v>5.8</v>
      </c>
      <c r="AD146" s="210">
        <v>5.8</v>
      </c>
      <c r="AE146" s="212">
        <v>4</v>
      </c>
      <c r="AF146" s="210">
        <v>2</v>
      </c>
      <c r="AG146" s="212"/>
      <c r="AH146" s="218">
        <v>3.6</v>
      </c>
      <c r="AI146" s="218">
        <v>3.6</v>
      </c>
      <c r="AJ146" s="232">
        <f t="shared" si="12"/>
        <v>74.399999999999977</v>
      </c>
      <c r="AK146" s="210">
        <v>1</v>
      </c>
      <c r="AL146" s="212">
        <v>1</v>
      </c>
      <c r="AM146" s="218"/>
      <c r="AN146" s="232">
        <f t="shared" si="10"/>
        <v>133.69999999999999</v>
      </c>
    </row>
    <row r="147" spans="3:40" x14ac:dyDescent="0.25">
      <c r="C147" s="27"/>
      <c r="D147" s="222">
        <v>4.4000000000000004</v>
      </c>
      <c r="E147" s="237">
        <v>3.6</v>
      </c>
      <c r="F147" s="222">
        <v>7.7</v>
      </c>
      <c r="G147" s="237">
        <v>4.7</v>
      </c>
      <c r="H147" s="222">
        <v>4.5</v>
      </c>
      <c r="I147" s="237">
        <v>3.5</v>
      </c>
      <c r="J147" s="222">
        <f t="shared" si="13"/>
        <v>10.3</v>
      </c>
      <c r="K147" s="237">
        <v>2.6</v>
      </c>
      <c r="L147" s="222">
        <v>5</v>
      </c>
      <c r="M147" s="237">
        <v>3</v>
      </c>
      <c r="N147" s="222">
        <v>4</v>
      </c>
      <c r="O147" s="237">
        <v>4</v>
      </c>
      <c r="P147" s="235">
        <f t="shared" si="11"/>
        <v>57.300000000000004</v>
      </c>
      <c r="Q147" s="210">
        <v>8.6999999999999993</v>
      </c>
      <c r="R147" s="212"/>
      <c r="S147" s="210">
        <v>3.9</v>
      </c>
      <c r="T147" s="212">
        <v>4</v>
      </c>
      <c r="U147" s="210">
        <v>1.4</v>
      </c>
      <c r="V147" s="212">
        <v>6.6</v>
      </c>
      <c r="W147" s="210">
        <v>13</v>
      </c>
      <c r="X147" s="212"/>
      <c r="Y147" s="210">
        <v>8</v>
      </c>
      <c r="Z147" s="212"/>
      <c r="AA147" s="210">
        <v>4</v>
      </c>
      <c r="AB147" s="212"/>
      <c r="AC147" s="218">
        <v>5.8</v>
      </c>
      <c r="AD147" s="210">
        <v>5.8</v>
      </c>
      <c r="AE147" s="212">
        <v>4</v>
      </c>
      <c r="AF147" s="210">
        <v>2</v>
      </c>
      <c r="AG147" s="212"/>
      <c r="AH147" s="218">
        <v>3.6</v>
      </c>
      <c r="AI147" s="218">
        <v>3.6</v>
      </c>
      <c r="AJ147" s="232">
        <f t="shared" si="12"/>
        <v>74.399999999999977</v>
      </c>
      <c r="AK147" s="210">
        <v>1</v>
      </c>
      <c r="AL147" s="212">
        <v>1</v>
      </c>
      <c r="AM147" s="218"/>
      <c r="AN147" s="232">
        <f t="shared" si="10"/>
        <v>133.69999999999999</v>
      </c>
    </row>
    <row r="148" spans="3:40" x14ac:dyDescent="0.25">
      <c r="C148" s="27"/>
      <c r="D148" s="222">
        <v>4.4000000000000004</v>
      </c>
      <c r="E148" s="237">
        <v>3.6</v>
      </c>
      <c r="F148" s="222">
        <v>7.7</v>
      </c>
      <c r="G148" s="237">
        <v>4.7</v>
      </c>
      <c r="H148" s="222">
        <v>4.5</v>
      </c>
      <c r="I148" s="237">
        <v>3.5</v>
      </c>
      <c r="J148" s="222">
        <f t="shared" si="13"/>
        <v>10.3</v>
      </c>
      <c r="K148" s="237">
        <v>2.6</v>
      </c>
      <c r="L148" s="222">
        <v>5</v>
      </c>
      <c r="M148" s="237">
        <v>3</v>
      </c>
      <c r="N148" s="222">
        <v>4</v>
      </c>
      <c r="O148" s="237">
        <v>4</v>
      </c>
      <c r="P148" s="235">
        <f t="shared" si="11"/>
        <v>57.300000000000004</v>
      </c>
      <c r="Q148" s="210">
        <v>8.6999999999999993</v>
      </c>
      <c r="R148" s="212"/>
      <c r="S148" s="210">
        <v>3.9</v>
      </c>
      <c r="T148" s="212">
        <v>4</v>
      </c>
      <c r="U148" s="210">
        <v>1.4</v>
      </c>
      <c r="V148" s="212">
        <v>6.6</v>
      </c>
      <c r="W148" s="210">
        <v>13</v>
      </c>
      <c r="X148" s="212"/>
      <c r="Y148" s="210">
        <v>8</v>
      </c>
      <c r="Z148" s="212"/>
      <c r="AA148" s="210">
        <v>4</v>
      </c>
      <c r="AB148" s="212"/>
      <c r="AC148" s="218">
        <v>5.8</v>
      </c>
      <c r="AD148" s="210">
        <v>5.8</v>
      </c>
      <c r="AE148" s="212">
        <v>4</v>
      </c>
      <c r="AF148" s="210">
        <v>2</v>
      </c>
      <c r="AG148" s="212"/>
      <c r="AH148" s="218">
        <v>3.6</v>
      </c>
      <c r="AI148" s="218">
        <v>3.6</v>
      </c>
      <c r="AJ148" s="232">
        <f t="shared" si="12"/>
        <v>74.399999999999977</v>
      </c>
      <c r="AK148" s="210">
        <v>1</v>
      </c>
      <c r="AL148" s="212">
        <v>1</v>
      </c>
      <c r="AM148" s="218"/>
      <c r="AN148" s="232">
        <f t="shared" si="10"/>
        <v>133.69999999999999</v>
      </c>
    </row>
    <row r="149" spans="3:40" x14ac:dyDescent="0.25">
      <c r="C149" s="27"/>
      <c r="D149" s="222">
        <v>4.4000000000000004</v>
      </c>
      <c r="E149" s="237">
        <v>3.6</v>
      </c>
      <c r="F149" s="222">
        <v>7.7</v>
      </c>
      <c r="G149" s="237">
        <v>4.7</v>
      </c>
      <c r="H149" s="222">
        <v>4.5</v>
      </c>
      <c r="I149" s="237">
        <v>3.5</v>
      </c>
      <c r="J149" s="222">
        <f t="shared" si="13"/>
        <v>10.3</v>
      </c>
      <c r="K149" s="237">
        <v>2.6</v>
      </c>
      <c r="L149" s="222">
        <v>5</v>
      </c>
      <c r="M149" s="237">
        <v>3</v>
      </c>
      <c r="N149" s="222">
        <v>4</v>
      </c>
      <c r="O149" s="237">
        <v>4</v>
      </c>
      <c r="P149" s="235">
        <f t="shared" si="11"/>
        <v>57.300000000000004</v>
      </c>
      <c r="Q149" s="210">
        <v>8.6999999999999993</v>
      </c>
      <c r="R149" s="212"/>
      <c r="S149" s="210">
        <v>3.9</v>
      </c>
      <c r="T149" s="212">
        <v>4</v>
      </c>
      <c r="U149" s="210">
        <v>1.4</v>
      </c>
      <c r="V149" s="212">
        <v>6.6</v>
      </c>
      <c r="W149" s="210">
        <v>13</v>
      </c>
      <c r="X149" s="212"/>
      <c r="Y149" s="210">
        <v>8</v>
      </c>
      <c r="Z149" s="212"/>
      <c r="AA149" s="210">
        <v>4</v>
      </c>
      <c r="AB149" s="212"/>
      <c r="AC149" s="218">
        <v>5.8</v>
      </c>
      <c r="AD149" s="210">
        <v>5.8</v>
      </c>
      <c r="AE149" s="212">
        <v>4</v>
      </c>
      <c r="AF149" s="210">
        <v>2</v>
      </c>
      <c r="AG149" s="212"/>
      <c r="AH149" s="218">
        <v>3.6</v>
      </c>
      <c r="AI149" s="218">
        <v>3.6</v>
      </c>
      <c r="AJ149" s="232">
        <f t="shared" si="12"/>
        <v>74.399999999999977</v>
      </c>
      <c r="AK149" s="210">
        <v>1</v>
      </c>
      <c r="AL149" s="212">
        <v>1</v>
      </c>
      <c r="AM149" s="218"/>
      <c r="AN149" s="232">
        <f t="shared" si="10"/>
        <v>133.69999999999999</v>
      </c>
    </row>
    <row r="150" spans="3:40" x14ac:dyDescent="0.25">
      <c r="C150" s="27"/>
      <c r="D150" s="222">
        <v>4.4000000000000004</v>
      </c>
      <c r="E150" s="237">
        <v>3.6</v>
      </c>
      <c r="F150" s="222">
        <v>7.7</v>
      </c>
      <c r="G150" s="237">
        <v>4.7</v>
      </c>
      <c r="H150" s="222">
        <v>4.5</v>
      </c>
      <c r="I150" s="237">
        <v>3.5</v>
      </c>
      <c r="J150" s="222">
        <f t="shared" si="13"/>
        <v>10.3</v>
      </c>
      <c r="K150" s="237">
        <v>2.6</v>
      </c>
      <c r="L150" s="222">
        <v>5</v>
      </c>
      <c r="M150" s="237">
        <v>3</v>
      </c>
      <c r="N150" s="222">
        <v>4</v>
      </c>
      <c r="O150" s="237">
        <v>4</v>
      </c>
      <c r="P150" s="235">
        <f t="shared" si="11"/>
        <v>57.300000000000004</v>
      </c>
      <c r="Q150" s="210">
        <v>8.6999999999999993</v>
      </c>
      <c r="R150" s="212"/>
      <c r="S150" s="210">
        <v>3.9</v>
      </c>
      <c r="T150" s="212">
        <v>4</v>
      </c>
      <c r="U150" s="210">
        <v>1.4</v>
      </c>
      <c r="V150" s="212">
        <v>6.6</v>
      </c>
      <c r="W150" s="210">
        <v>13</v>
      </c>
      <c r="X150" s="212"/>
      <c r="Y150" s="210">
        <v>8</v>
      </c>
      <c r="Z150" s="212"/>
      <c r="AA150" s="210">
        <v>4</v>
      </c>
      <c r="AB150" s="212"/>
      <c r="AC150" s="218">
        <v>5.8</v>
      </c>
      <c r="AD150" s="210">
        <v>5.8</v>
      </c>
      <c r="AE150" s="212">
        <v>4</v>
      </c>
      <c r="AF150" s="210">
        <v>2</v>
      </c>
      <c r="AG150" s="212"/>
      <c r="AH150" s="218">
        <v>3.6</v>
      </c>
      <c r="AI150" s="218">
        <v>3.6</v>
      </c>
      <c r="AJ150" s="232">
        <f t="shared" si="12"/>
        <v>74.399999999999977</v>
      </c>
      <c r="AK150" s="210">
        <v>1</v>
      </c>
      <c r="AL150" s="212">
        <v>1</v>
      </c>
      <c r="AM150" s="218"/>
      <c r="AN150" s="232">
        <f t="shared" si="10"/>
        <v>133.69999999999999</v>
      </c>
    </row>
    <row r="151" spans="3:40" x14ac:dyDescent="0.25">
      <c r="C151" s="27"/>
      <c r="D151" s="222">
        <v>4.4000000000000004</v>
      </c>
      <c r="E151" s="237">
        <v>3.6</v>
      </c>
      <c r="F151" s="222">
        <v>7.7</v>
      </c>
      <c r="G151" s="237">
        <v>4.7</v>
      </c>
      <c r="H151" s="222">
        <v>4.5</v>
      </c>
      <c r="I151" s="237">
        <v>3.5</v>
      </c>
      <c r="J151" s="222">
        <f t="shared" si="13"/>
        <v>10.3</v>
      </c>
      <c r="K151" s="237">
        <v>2.6</v>
      </c>
      <c r="L151" s="222">
        <v>5</v>
      </c>
      <c r="M151" s="237">
        <v>3</v>
      </c>
      <c r="N151" s="222">
        <v>4</v>
      </c>
      <c r="O151" s="237">
        <v>4</v>
      </c>
      <c r="P151" s="235">
        <f t="shared" si="11"/>
        <v>57.300000000000004</v>
      </c>
      <c r="Q151" s="210">
        <v>8.6999999999999993</v>
      </c>
      <c r="R151" s="212"/>
      <c r="S151" s="210">
        <v>3.9</v>
      </c>
      <c r="T151" s="212">
        <v>4</v>
      </c>
      <c r="U151" s="210">
        <v>1.4</v>
      </c>
      <c r="V151" s="212">
        <v>6.6</v>
      </c>
      <c r="W151" s="210">
        <v>13</v>
      </c>
      <c r="X151" s="212"/>
      <c r="Y151" s="210">
        <v>8</v>
      </c>
      <c r="Z151" s="212"/>
      <c r="AA151" s="210">
        <v>4</v>
      </c>
      <c r="AB151" s="212"/>
      <c r="AC151" s="218">
        <v>5.8</v>
      </c>
      <c r="AD151" s="210">
        <v>5.8</v>
      </c>
      <c r="AE151" s="212">
        <v>4</v>
      </c>
      <c r="AF151" s="210">
        <v>2</v>
      </c>
      <c r="AG151" s="212"/>
      <c r="AH151" s="218">
        <v>3.6</v>
      </c>
      <c r="AI151" s="218">
        <v>3.6</v>
      </c>
      <c r="AJ151" s="232">
        <f t="shared" si="12"/>
        <v>74.399999999999977</v>
      </c>
      <c r="AK151" s="210">
        <v>1</v>
      </c>
      <c r="AL151" s="212">
        <v>1</v>
      </c>
      <c r="AM151" s="218"/>
      <c r="AN151" s="232">
        <f t="shared" si="10"/>
        <v>133.69999999999999</v>
      </c>
    </row>
    <row r="152" spans="3:40" x14ac:dyDescent="0.25">
      <c r="C152" s="27"/>
      <c r="D152" s="222">
        <v>4.4000000000000004</v>
      </c>
      <c r="E152" s="237">
        <v>3.6</v>
      </c>
      <c r="F152" s="222">
        <v>7.7</v>
      </c>
      <c r="G152" s="237">
        <v>4.7</v>
      </c>
      <c r="H152" s="222">
        <v>4.5</v>
      </c>
      <c r="I152" s="237">
        <v>3.5</v>
      </c>
      <c r="J152" s="222">
        <f t="shared" si="13"/>
        <v>10.3</v>
      </c>
      <c r="K152" s="237">
        <v>2.6</v>
      </c>
      <c r="L152" s="222">
        <v>5</v>
      </c>
      <c r="M152" s="237">
        <v>3</v>
      </c>
      <c r="N152" s="222">
        <v>4</v>
      </c>
      <c r="O152" s="237">
        <v>4</v>
      </c>
      <c r="P152" s="235">
        <f t="shared" si="11"/>
        <v>57.300000000000004</v>
      </c>
      <c r="Q152" s="210">
        <v>8.6999999999999993</v>
      </c>
      <c r="R152" s="212"/>
      <c r="S152" s="210">
        <v>3.9</v>
      </c>
      <c r="T152" s="212">
        <v>4</v>
      </c>
      <c r="U152" s="210">
        <v>1.4</v>
      </c>
      <c r="V152" s="212">
        <v>6.6</v>
      </c>
      <c r="W152" s="210">
        <v>13</v>
      </c>
      <c r="X152" s="212"/>
      <c r="Y152" s="210">
        <v>8</v>
      </c>
      <c r="Z152" s="212"/>
      <c r="AA152" s="210">
        <v>4</v>
      </c>
      <c r="AB152" s="212"/>
      <c r="AC152" s="218">
        <v>5.8</v>
      </c>
      <c r="AD152" s="210">
        <v>5.8</v>
      </c>
      <c r="AE152" s="212">
        <v>4</v>
      </c>
      <c r="AF152" s="210">
        <v>2</v>
      </c>
      <c r="AG152" s="212"/>
      <c r="AH152" s="218">
        <v>3.6</v>
      </c>
      <c r="AI152" s="218">
        <v>3.6</v>
      </c>
      <c r="AJ152" s="232">
        <f t="shared" si="12"/>
        <v>74.399999999999977</v>
      </c>
      <c r="AK152" s="210">
        <v>1</v>
      </c>
      <c r="AL152" s="212">
        <v>1</v>
      </c>
      <c r="AM152" s="218"/>
      <c r="AN152" s="232">
        <f t="shared" si="10"/>
        <v>133.69999999999999</v>
      </c>
    </row>
    <row r="153" spans="3:40" x14ac:dyDescent="0.25">
      <c r="C153" s="27"/>
      <c r="D153" s="222">
        <v>4.4000000000000004</v>
      </c>
      <c r="E153" s="237">
        <v>3.6</v>
      </c>
      <c r="F153" s="222">
        <v>7.7</v>
      </c>
      <c r="G153" s="237">
        <v>4.7</v>
      </c>
      <c r="H153" s="222">
        <v>4.5</v>
      </c>
      <c r="I153" s="237">
        <v>3.5</v>
      </c>
      <c r="J153" s="222">
        <f t="shared" si="13"/>
        <v>10.3</v>
      </c>
      <c r="K153" s="237">
        <v>2.6</v>
      </c>
      <c r="L153" s="222">
        <v>5</v>
      </c>
      <c r="M153" s="237">
        <v>3</v>
      </c>
      <c r="N153" s="222">
        <v>4</v>
      </c>
      <c r="O153" s="237">
        <v>4</v>
      </c>
      <c r="P153" s="235">
        <f t="shared" si="11"/>
        <v>57.300000000000004</v>
      </c>
      <c r="Q153" s="210">
        <v>8.6999999999999993</v>
      </c>
      <c r="R153" s="212"/>
      <c r="S153" s="210">
        <v>3.9</v>
      </c>
      <c r="T153" s="212">
        <v>4</v>
      </c>
      <c r="U153" s="210">
        <v>1.4</v>
      </c>
      <c r="V153" s="212">
        <v>6.6</v>
      </c>
      <c r="W153" s="210">
        <v>13</v>
      </c>
      <c r="X153" s="212"/>
      <c r="Y153" s="210">
        <v>8</v>
      </c>
      <c r="Z153" s="212"/>
      <c r="AA153" s="210">
        <v>4</v>
      </c>
      <c r="AB153" s="212"/>
      <c r="AC153" s="218">
        <v>5.8</v>
      </c>
      <c r="AD153" s="210">
        <v>5.8</v>
      </c>
      <c r="AE153" s="212">
        <v>4</v>
      </c>
      <c r="AF153" s="210">
        <v>2</v>
      </c>
      <c r="AG153" s="212"/>
      <c r="AH153" s="218">
        <v>3.6</v>
      </c>
      <c r="AI153" s="218">
        <v>3.6</v>
      </c>
      <c r="AJ153" s="232">
        <f t="shared" si="12"/>
        <v>74.399999999999977</v>
      </c>
      <c r="AK153" s="210">
        <v>1</v>
      </c>
      <c r="AL153" s="212">
        <v>1</v>
      </c>
      <c r="AM153" s="218"/>
      <c r="AN153" s="232">
        <f t="shared" si="10"/>
        <v>133.69999999999999</v>
      </c>
    </row>
    <row r="154" spans="3:40" x14ac:dyDescent="0.25">
      <c r="C154" s="27"/>
      <c r="D154" s="222">
        <v>4.4000000000000004</v>
      </c>
      <c r="E154" s="237">
        <v>3.6</v>
      </c>
      <c r="F154" s="222">
        <v>7.7</v>
      </c>
      <c r="G154" s="237">
        <v>4.7</v>
      </c>
      <c r="H154" s="222">
        <v>4.5</v>
      </c>
      <c r="I154" s="237">
        <v>3.5</v>
      </c>
      <c r="J154" s="222">
        <f t="shared" si="13"/>
        <v>10.3</v>
      </c>
      <c r="K154" s="237">
        <v>2.6</v>
      </c>
      <c r="L154" s="222">
        <v>5</v>
      </c>
      <c r="M154" s="237">
        <v>3</v>
      </c>
      <c r="N154" s="222">
        <v>4</v>
      </c>
      <c r="O154" s="237">
        <v>4</v>
      </c>
      <c r="P154" s="235">
        <f t="shared" si="11"/>
        <v>57.300000000000004</v>
      </c>
      <c r="Q154" s="210">
        <v>8.6999999999999993</v>
      </c>
      <c r="R154" s="212"/>
      <c r="S154" s="210">
        <v>3.9</v>
      </c>
      <c r="T154" s="212">
        <v>4</v>
      </c>
      <c r="U154" s="210">
        <v>1.4</v>
      </c>
      <c r="V154" s="212">
        <v>6.6</v>
      </c>
      <c r="W154" s="210">
        <v>13</v>
      </c>
      <c r="X154" s="212"/>
      <c r="Y154" s="210">
        <v>8</v>
      </c>
      <c r="Z154" s="212"/>
      <c r="AA154" s="210">
        <v>4</v>
      </c>
      <c r="AB154" s="212"/>
      <c r="AC154" s="218">
        <v>5.8</v>
      </c>
      <c r="AD154" s="210">
        <v>5.8</v>
      </c>
      <c r="AE154" s="212">
        <v>4</v>
      </c>
      <c r="AF154" s="210">
        <v>2</v>
      </c>
      <c r="AG154" s="212"/>
      <c r="AH154" s="218">
        <v>3.6</v>
      </c>
      <c r="AI154" s="218">
        <v>3.6</v>
      </c>
      <c r="AJ154" s="232">
        <f t="shared" si="12"/>
        <v>74.399999999999977</v>
      </c>
      <c r="AK154" s="210">
        <v>1</v>
      </c>
      <c r="AL154" s="212">
        <v>1</v>
      </c>
      <c r="AM154" s="218"/>
      <c r="AN154" s="232">
        <f t="shared" si="10"/>
        <v>133.69999999999999</v>
      </c>
    </row>
    <row r="155" spans="3:40" x14ac:dyDescent="0.25">
      <c r="C155" s="27"/>
      <c r="D155" s="222">
        <v>4.4000000000000004</v>
      </c>
      <c r="E155" s="237">
        <v>3.6</v>
      </c>
      <c r="F155" s="222">
        <v>7.7</v>
      </c>
      <c r="G155" s="237">
        <v>4.7</v>
      </c>
      <c r="H155" s="222">
        <v>4.5</v>
      </c>
      <c r="I155" s="237">
        <v>3.5</v>
      </c>
      <c r="J155" s="222">
        <f t="shared" si="13"/>
        <v>10.3</v>
      </c>
      <c r="K155" s="237">
        <v>2.6</v>
      </c>
      <c r="L155" s="222">
        <v>5</v>
      </c>
      <c r="M155" s="237">
        <v>3</v>
      </c>
      <c r="N155" s="222">
        <v>4</v>
      </c>
      <c r="O155" s="237">
        <v>4</v>
      </c>
      <c r="P155" s="235">
        <f t="shared" si="11"/>
        <v>57.300000000000004</v>
      </c>
      <c r="Q155" s="210">
        <v>8.6999999999999993</v>
      </c>
      <c r="R155" s="212"/>
      <c r="S155" s="210">
        <v>3.9</v>
      </c>
      <c r="T155" s="212">
        <v>4</v>
      </c>
      <c r="U155" s="210">
        <v>1.4</v>
      </c>
      <c r="V155" s="212">
        <v>6.6</v>
      </c>
      <c r="W155" s="210">
        <v>13</v>
      </c>
      <c r="X155" s="212"/>
      <c r="Y155" s="210">
        <v>8</v>
      </c>
      <c r="Z155" s="212"/>
      <c r="AA155" s="210">
        <v>4</v>
      </c>
      <c r="AB155" s="212"/>
      <c r="AC155" s="218">
        <v>5.8</v>
      </c>
      <c r="AD155" s="210">
        <v>5.8</v>
      </c>
      <c r="AE155" s="212">
        <v>4</v>
      </c>
      <c r="AF155" s="210">
        <v>2</v>
      </c>
      <c r="AG155" s="212"/>
      <c r="AH155" s="218">
        <v>3.6</v>
      </c>
      <c r="AI155" s="218">
        <v>3.6</v>
      </c>
      <c r="AJ155" s="232">
        <f t="shared" si="12"/>
        <v>74.399999999999977</v>
      </c>
      <c r="AK155" s="210">
        <v>1</v>
      </c>
      <c r="AL155" s="212">
        <v>1</v>
      </c>
      <c r="AM155" s="218"/>
      <c r="AN155" s="232">
        <f t="shared" si="10"/>
        <v>133.69999999999999</v>
      </c>
    </row>
    <row r="156" spans="3:40" x14ac:dyDescent="0.25">
      <c r="C156" s="27"/>
      <c r="D156" s="222">
        <v>4.4000000000000004</v>
      </c>
      <c r="E156" s="237">
        <v>3.6</v>
      </c>
      <c r="F156" s="222">
        <v>7.7</v>
      </c>
      <c r="G156" s="237">
        <v>4.7</v>
      </c>
      <c r="H156" s="222">
        <v>4.5</v>
      </c>
      <c r="I156" s="237">
        <v>3.5</v>
      </c>
      <c r="J156" s="222">
        <f t="shared" si="13"/>
        <v>10.3</v>
      </c>
      <c r="K156" s="237">
        <v>2.6</v>
      </c>
      <c r="L156" s="222">
        <v>5</v>
      </c>
      <c r="M156" s="237">
        <v>3</v>
      </c>
      <c r="N156" s="222">
        <v>4</v>
      </c>
      <c r="O156" s="237">
        <v>4</v>
      </c>
      <c r="P156" s="235">
        <f t="shared" si="11"/>
        <v>57.300000000000004</v>
      </c>
      <c r="Q156" s="210">
        <v>8.6999999999999993</v>
      </c>
      <c r="R156" s="212"/>
      <c r="S156" s="210">
        <v>3.9</v>
      </c>
      <c r="T156" s="212">
        <v>4</v>
      </c>
      <c r="U156" s="210">
        <v>1.4</v>
      </c>
      <c r="V156" s="212">
        <v>6.6</v>
      </c>
      <c r="W156" s="210">
        <v>13</v>
      </c>
      <c r="X156" s="212"/>
      <c r="Y156" s="210">
        <v>8</v>
      </c>
      <c r="Z156" s="212"/>
      <c r="AA156" s="210">
        <v>4</v>
      </c>
      <c r="AB156" s="212"/>
      <c r="AC156" s="218">
        <v>5.8</v>
      </c>
      <c r="AD156" s="210">
        <v>5.8</v>
      </c>
      <c r="AE156" s="212">
        <v>4</v>
      </c>
      <c r="AF156" s="210">
        <v>2</v>
      </c>
      <c r="AG156" s="212"/>
      <c r="AH156" s="218">
        <v>3.6</v>
      </c>
      <c r="AI156" s="218">
        <v>3.6</v>
      </c>
      <c r="AJ156" s="232">
        <f t="shared" si="12"/>
        <v>74.399999999999977</v>
      </c>
      <c r="AK156" s="210">
        <v>1</v>
      </c>
      <c r="AL156" s="212">
        <v>1</v>
      </c>
      <c r="AM156" s="218"/>
      <c r="AN156" s="232">
        <f t="shared" si="10"/>
        <v>133.69999999999999</v>
      </c>
    </row>
    <row r="157" spans="3:40" x14ac:dyDescent="0.25">
      <c r="C157" s="27"/>
      <c r="D157" s="222">
        <v>4.4000000000000004</v>
      </c>
      <c r="E157" s="237">
        <v>3.6</v>
      </c>
      <c r="F157" s="222">
        <v>7.7</v>
      </c>
      <c r="G157" s="237">
        <v>4.7</v>
      </c>
      <c r="H157" s="222">
        <v>4.5</v>
      </c>
      <c r="I157" s="237">
        <v>3.5</v>
      </c>
      <c r="J157" s="222">
        <f t="shared" si="13"/>
        <v>10.3</v>
      </c>
      <c r="K157" s="237">
        <v>2.6</v>
      </c>
      <c r="L157" s="222">
        <v>5</v>
      </c>
      <c r="M157" s="237">
        <v>3</v>
      </c>
      <c r="N157" s="222">
        <v>4</v>
      </c>
      <c r="O157" s="237">
        <v>4</v>
      </c>
      <c r="P157" s="235">
        <f t="shared" si="11"/>
        <v>57.300000000000004</v>
      </c>
      <c r="Q157" s="210">
        <v>8.6999999999999993</v>
      </c>
      <c r="R157" s="212"/>
      <c r="S157" s="210">
        <v>3.9</v>
      </c>
      <c r="T157" s="212">
        <v>4</v>
      </c>
      <c r="U157" s="210">
        <v>1.4</v>
      </c>
      <c r="V157" s="212">
        <v>6.6</v>
      </c>
      <c r="W157" s="210">
        <v>13</v>
      </c>
      <c r="X157" s="212"/>
      <c r="Y157" s="210">
        <v>8</v>
      </c>
      <c r="Z157" s="212"/>
      <c r="AA157" s="210">
        <v>4</v>
      </c>
      <c r="AB157" s="212"/>
      <c r="AC157" s="218">
        <v>5.8</v>
      </c>
      <c r="AD157" s="210">
        <v>5.8</v>
      </c>
      <c r="AE157" s="212">
        <v>4</v>
      </c>
      <c r="AF157" s="210">
        <v>2</v>
      </c>
      <c r="AG157" s="212"/>
      <c r="AH157" s="218">
        <v>3.6</v>
      </c>
      <c r="AI157" s="218">
        <v>3.6</v>
      </c>
      <c r="AJ157" s="232">
        <f t="shared" si="12"/>
        <v>74.399999999999977</v>
      </c>
      <c r="AK157" s="210">
        <v>1</v>
      </c>
      <c r="AL157" s="212">
        <v>1</v>
      </c>
      <c r="AM157" s="218"/>
      <c r="AN157" s="232">
        <f t="shared" si="10"/>
        <v>133.69999999999999</v>
      </c>
    </row>
    <row r="158" spans="3:40" x14ac:dyDescent="0.25">
      <c r="C158" s="27"/>
      <c r="D158" s="222">
        <v>4.4000000000000004</v>
      </c>
      <c r="E158" s="237">
        <v>3.6</v>
      </c>
      <c r="F158" s="222">
        <v>7.7</v>
      </c>
      <c r="G158" s="237">
        <v>4.7</v>
      </c>
      <c r="H158" s="222">
        <v>4.5</v>
      </c>
      <c r="I158" s="237">
        <v>3.5</v>
      </c>
      <c r="J158" s="222">
        <f t="shared" si="13"/>
        <v>10.3</v>
      </c>
      <c r="K158" s="237">
        <v>2.6</v>
      </c>
      <c r="L158" s="222">
        <v>5</v>
      </c>
      <c r="M158" s="237">
        <v>3</v>
      </c>
      <c r="N158" s="222">
        <v>4</v>
      </c>
      <c r="O158" s="237">
        <v>4</v>
      </c>
      <c r="P158" s="235">
        <f t="shared" si="11"/>
        <v>57.300000000000004</v>
      </c>
      <c r="Q158" s="210">
        <v>8.6999999999999993</v>
      </c>
      <c r="R158" s="212"/>
      <c r="S158" s="210">
        <v>3.9</v>
      </c>
      <c r="T158" s="212">
        <v>4</v>
      </c>
      <c r="U158" s="210">
        <v>1.4</v>
      </c>
      <c r="V158" s="212">
        <v>6.6</v>
      </c>
      <c r="W158" s="210">
        <v>13</v>
      </c>
      <c r="X158" s="212"/>
      <c r="Y158" s="210">
        <v>8</v>
      </c>
      <c r="Z158" s="212"/>
      <c r="AA158" s="210">
        <v>4</v>
      </c>
      <c r="AB158" s="212"/>
      <c r="AC158" s="218">
        <v>5.8</v>
      </c>
      <c r="AD158" s="210">
        <v>5.8</v>
      </c>
      <c r="AE158" s="212">
        <v>4</v>
      </c>
      <c r="AF158" s="210">
        <v>2</v>
      </c>
      <c r="AG158" s="212"/>
      <c r="AH158" s="218">
        <v>3.6</v>
      </c>
      <c r="AI158" s="218">
        <v>3.6</v>
      </c>
      <c r="AJ158" s="232">
        <f t="shared" si="12"/>
        <v>74.399999999999977</v>
      </c>
      <c r="AK158" s="210">
        <v>1</v>
      </c>
      <c r="AL158" s="212">
        <v>1</v>
      </c>
      <c r="AM158" s="218"/>
      <c r="AN158" s="232">
        <f t="shared" si="10"/>
        <v>133.69999999999999</v>
      </c>
    </row>
    <row r="159" spans="3:40" x14ac:dyDescent="0.25">
      <c r="C159" s="27"/>
      <c r="D159" s="222">
        <v>4.4000000000000004</v>
      </c>
      <c r="E159" s="237">
        <v>3.6</v>
      </c>
      <c r="F159" s="222">
        <v>7.7</v>
      </c>
      <c r="G159" s="237">
        <v>4.7</v>
      </c>
      <c r="H159" s="222">
        <v>4.5</v>
      </c>
      <c r="I159" s="237">
        <v>3.5</v>
      </c>
      <c r="J159" s="222">
        <f t="shared" si="13"/>
        <v>10.3</v>
      </c>
      <c r="K159" s="237">
        <v>2.6</v>
      </c>
      <c r="L159" s="222">
        <v>5</v>
      </c>
      <c r="M159" s="237">
        <v>3</v>
      </c>
      <c r="N159" s="222">
        <v>4</v>
      </c>
      <c r="O159" s="237">
        <v>4</v>
      </c>
      <c r="P159" s="235">
        <f t="shared" si="11"/>
        <v>57.300000000000004</v>
      </c>
      <c r="Q159" s="210">
        <v>8.6999999999999993</v>
      </c>
      <c r="R159" s="212"/>
      <c r="S159" s="210">
        <v>3.9</v>
      </c>
      <c r="T159" s="212">
        <v>4</v>
      </c>
      <c r="U159" s="210">
        <v>1.4</v>
      </c>
      <c r="V159" s="212">
        <v>6.6</v>
      </c>
      <c r="W159" s="210">
        <v>13</v>
      </c>
      <c r="X159" s="212"/>
      <c r="Y159" s="210">
        <v>8</v>
      </c>
      <c r="Z159" s="212"/>
      <c r="AA159" s="210">
        <v>4</v>
      </c>
      <c r="AB159" s="212"/>
      <c r="AC159" s="218">
        <v>5.8</v>
      </c>
      <c r="AD159" s="210">
        <v>5.8</v>
      </c>
      <c r="AE159" s="212">
        <v>4</v>
      </c>
      <c r="AF159" s="210">
        <v>2</v>
      </c>
      <c r="AG159" s="212"/>
      <c r="AH159" s="218">
        <v>3.6</v>
      </c>
      <c r="AI159" s="218">
        <v>3.6</v>
      </c>
      <c r="AJ159" s="232">
        <f t="shared" si="12"/>
        <v>74.399999999999977</v>
      </c>
      <c r="AK159" s="210">
        <v>1</v>
      </c>
      <c r="AL159" s="212">
        <v>1</v>
      </c>
      <c r="AM159" s="218"/>
      <c r="AN159" s="232">
        <f t="shared" si="10"/>
        <v>133.69999999999999</v>
      </c>
    </row>
    <row r="160" spans="3:40" x14ac:dyDescent="0.25">
      <c r="C160" s="27"/>
      <c r="D160" s="222">
        <v>4.4000000000000004</v>
      </c>
      <c r="E160" s="237">
        <v>3.6</v>
      </c>
      <c r="F160" s="222">
        <v>7.7</v>
      </c>
      <c r="G160" s="237">
        <v>4.7</v>
      </c>
      <c r="H160" s="222">
        <v>4.5</v>
      </c>
      <c r="I160" s="237">
        <v>3.5</v>
      </c>
      <c r="J160" s="222">
        <f t="shared" si="13"/>
        <v>10.3</v>
      </c>
      <c r="K160" s="237">
        <v>2.6</v>
      </c>
      <c r="L160" s="222">
        <v>5</v>
      </c>
      <c r="M160" s="237">
        <v>3</v>
      </c>
      <c r="N160" s="222">
        <v>4</v>
      </c>
      <c r="O160" s="237">
        <v>4</v>
      </c>
      <c r="P160" s="235">
        <f t="shared" si="11"/>
        <v>57.300000000000004</v>
      </c>
      <c r="Q160" s="210">
        <v>8.6999999999999993</v>
      </c>
      <c r="R160" s="212"/>
      <c r="S160" s="210">
        <v>3.9</v>
      </c>
      <c r="T160" s="212">
        <v>4</v>
      </c>
      <c r="U160" s="210">
        <v>1.4</v>
      </c>
      <c r="V160" s="212">
        <v>6.6</v>
      </c>
      <c r="W160" s="210">
        <v>13</v>
      </c>
      <c r="X160" s="212"/>
      <c r="Y160" s="210">
        <v>8</v>
      </c>
      <c r="Z160" s="212"/>
      <c r="AA160" s="210">
        <v>4</v>
      </c>
      <c r="AB160" s="212"/>
      <c r="AC160" s="218">
        <v>5.8</v>
      </c>
      <c r="AD160" s="210">
        <v>5.8</v>
      </c>
      <c r="AE160" s="212">
        <v>4</v>
      </c>
      <c r="AF160" s="210">
        <v>2</v>
      </c>
      <c r="AG160" s="212"/>
      <c r="AH160" s="218">
        <v>3.6</v>
      </c>
      <c r="AI160" s="218">
        <v>3.6</v>
      </c>
      <c r="AJ160" s="232">
        <f t="shared" si="12"/>
        <v>74.399999999999977</v>
      </c>
      <c r="AK160" s="210">
        <v>1</v>
      </c>
      <c r="AL160" s="212">
        <v>1</v>
      </c>
      <c r="AM160" s="218"/>
      <c r="AN160" s="232">
        <f t="shared" si="10"/>
        <v>133.69999999999999</v>
      </c>
    </row>
    <row r="161" spans="3:40" x14ac:dyDescent="0.25">
      <c r="C161" s="27"/>
      <c r="D161" s="222">
        <v>4.4000000000000004</v>
      </c>
      <c r="E161" s="237">
        <v>3.6</v>
      </c>
      <c r="F161" s="222">
        <v>7.7</v>
      </c>
      <c r="G161" s="237">
        <v>4.7</v>
      </c>
      <c r="H161" s="222">
        <v>4.5</v>
      </c>
      <c r="I161" s="237">
        <v>3.5</v>
      </c>
      <c r="J161" s="222">
        <f t="shared" si="13"/>
        <v>10.3</v>
      </c>
      <c r="K161" s="237">
        <v>2.6</v>
      </c>
      <c r="L161" s="222">
        <v>5</v>
      </c>
      <c r="M161" s="237">
        <v>3</v>
      </c>
      <c r="N161" s="222">
        <v>4</v>
      </c>
      <c r="O161" s="237">
        <v>4</v>
      </c>
      <c r="P161" s="235">
        <f t="shared" si="11"/>
        <v>57.300000000000004</v>
      </c>
      <c r="Q161" s="210">
        <v>8.6999999999999993</v>
      </c>
      <c r="R161" s="212"/>
      <c r="S161" s="210">
        <v>3.9</v>
      </c>
      <c r="T161" s="212">
        <v>4</v>
      </c>
      <c r="U161" s="210">
        <v>1.4</v>
      </c>
      <c r="V161" s="212">
        <v>6.6</v>
      </c>
      <c r="W161" s="210">
        <v>13</v>
      </c>
      <c r="X161" s="212"/>
      <c r="Y161" s="210">
        <v>8</v>
      </c>
      <c r="Z161" s="212"/>
      <c r="AA161" s="210">
        <v>4</v>
      </c>
      <c r="AB161" s="212"/>
      <c r="AC161" s="218">
        <v>5.8</v>
      </c>
      <c r="AD161" s="210">
        <v>5.8</v>
      </c>
      <c r="AE161" s="212">
        <v>4</v>
      </c>
      <c r="AF161" s="210">
        <v>2</v>
      </c>
      <c r="AG161" s="212"/>
      <c r="AH161" s="218">
        <v>3.6</v>
      </c>
      <c r="AI161" s="218">
        <v>3.6</v>
      </c>
      <c r="AJ161" s="232">
        <f t="shared" si="12"/>
        <v>74.399999999999977</v>
      </c>
      <c r="AK161" s="210">
        <v>1</v>
      </c>
      <c r="AL161" s="212">
        <v>1</v>
      </c>
      <c r="AM161" s="218"/>
      <c r="AN161" s="232">
        <f t="shared" si="10"/>
        <v>133.69999999999999</v>
      </c>
    </row>
    <row r="162" spans="3:40" x14ac:dyDescent="0.25">
      <c r="C162" s="27"/>
      <c r="D162" s="222">
        <v>4.4000000000000004</v>
      </c>
      <c r="E162" s="237">
        <v>3.6</v>
      </c>
      <c r="F162" s="222">
        <v>7.7</v>
      </c>
      <c r="G162" s="237">
        <v>4.7</v>
      </c>
      <c r="H162" s="222">
        <v>4.5</v>
      </c>
      <c r="I162" s="237">
        <v>3.5</v>
      </c>
      <c r="J162" s="222">
        <f t="shared" si="13"/>
        <v>10.3</v>
      </c>
      <c r="K162" s="237">
        <v>2.6</v>
      </c>
      <c r="L162" s="222">
        <v>5</v>
      </c>
      <c r="M162" s="237">
        <v>3</v>
      </c>
      <c r="N162" s="222">
        <v>4</v>
      </c>
      <c r="O162" s="237">
        <v>4</v>
      </c>
      <c r="P162" s="235">
        <f t="shared" si="11"/>
        <v>57.300000000000004</v>
      </c>
      <c r="Q162" s="210">
        <v>8.6999999999999993</v>
      </c>
      <c r="R162" s="212"/>
      <c r="S162" s="210">
        <v>3.9</v>
      </c>
      <c r="T162" s="212">
        <v>4</v>
      </c>
      <c r="U162" s="210">
        <v>1.4</v>
      </c>
      <c r="V162" s="212">
        <v>6.6</v>
      </c>
      <c r="W162" s="210">
        <v>13</v>
      </c>
      <c r="X162" s="212"/>
      <c r="Y162" s="210">
        <v>8</v>
      </c>
      <c r="Z162" s="212"/>
      <c r="AA162" s="210">
        <v>4</v>
      </c>
      <c r="AB162" s="212"/>
      <c r="AC162" s="218">
        <v>5.8</v>
      </c>
      <c r="AD162" s="210">
        <v>5.8</v>
      </c>
      <c r="AE162" s="212">
        <v>4</v>
      </c>
      <c r="AF162" s="210">
        <v>2</v>
      </c>
      <c r="AG162" s="212"/>
      <c r="AH162" s="218">
        <v>3.6</v>
      </c>
      <c r="AI162" s="218">
        <v>3.6</v>
      </c>
      <c r="AJ162" s="232">
        <f t="shared" si="12"/>
        <v>74.399999999999977</v>
      </c>
      <c r="AK162" s="210">
        <v>1</v>
      </c>
      <c r="AL162" s="212">
        <v>1</v>
      </c>
      <c r="AM162" s="218"/>
      <c r="AN162" s="232">
        <f t="shared" si="10"/>
        <v>133.69999999999999</v>
      </c>
    </row>
    <row r="163" spans="3:40" x14ac:dyDescent="0.25">
      <c r="C163" s="27"/>
      <c r="D163" s="222">
        <v>4.4000000000000004</v>
      </c>
      <c r="E163" s="237">
        <v>3.6</v>
      </c>
      <c r="F163" s="222">
        <v>7.7</v>
      </c>
      <c r="G163" s="237">
        <v>4.7</v>
      </c>
      <c r="H163" s="222">
        <v>4.5</v>
      </c>
      <c r="I163" s="237">
        <v>3.5</v>
      </c>
      <c r="J163" s="222">
        <f t="shared" si="13"/>
        <v>10.3</v>
      </c>
      <c r="K163" s="237">
        <v>2.6</v>
      </c>
      <c r="L163" s="222">
        <v>5</v>
      </c>
      <c r="M163" s="237">
        <v>3</v>
      </c>
      <c r="N163" s="222">
        <v>4</v>
      </c>
      <c r="O163" s="237">
        <v>4</v>
      </c>
      <c r="P163" s="235">
        <f t="shared" si="11"/>
        <v>57.300000000000004</v>
      </c>
      <c r="Q163" s="210">
        <v>8.6999999999999993</v>
      </c>
      <c r="R163" s="212"/>
      <c r="S163" s="210">
        <v>3.9</v>
      </c>
      <c r="T163" s="212">
        <v>4</v>
      </c>
      <c r="U163" s="210">
        <v>1.4</v>
      </c>
      <c r="V163" s="212">
        <v>6.6</v>
      </c>
      <c r="W163" s="210">
        <v>13</v>
      </c>
      <c r="X163" s="212"/>
      <c r="Y163" s="210">
        <v>8</v>
      </c>
      <c r="Z163" s="212"/>
      <c r="AA163" s="210">
        <v>4</v>
      </c>
      <c r="AB163" s="212"/>
      <c r="AC163" s="218">
        <v>5.8</v>
      </c>
      <c r="AD163" s="210">
        <v>5.8</v>
      </c>
      <c r="AE163" s="212">
        <v>4</v>
      </c>
      <c r="AF163" s="210">
        <v>2</v>
      </c>
      <c r="AG163" s="212"/>
      <c r="AH163" s="218">
        <v>3.6</v>
      </c>
      <c r="AI163" s="218">
        <v>3.6</v>
      </c>
      <c r="AJ163" s="232">
        <f t="shared" si="12"/>
        <v>74.399999999999977</v>
      </c>
      <c r="AK163" s="210">
        <v>1</v>
      </c>
      <c r="AL163" s="212">
        <v>1</v>
      </c>
      <c r="AM163" s="218"/>
      <c r="AN163" s="232">
        <f t="shared" si="10"/>
        <v>133.69999999999999</v>
      </c>
    </row>
    <row r="164" spans="3:40" x14ac:dyDescent="0.25">
      <c r="C164" s="27"/>
      <c r="D164" s="222">
        <v>4.4000000000000004</v>
      </c>
      <c r="E164" s="237">
        <v>3.6</v>
      </c>
      <c r="F164" s="222">
        <v>7.7</v>
      </c>
      <c r="G164" s="237">
        <v>4.7</v>
      </c>
      <c r="H164" s="222">
        <v>4.5</v>
      </c>
      <c r="I164" s="237">
        <v>3.5</v>
      </c>
      <c r="J164" s="222">
        <f t="shared" si="13"/>
        <v>10.3</v>
      </c>
      <c r="K164" s="237">
        <v>2.6</v>
      </c>
      <c r="L164" s="222">
        <v>5</v>
      </c>
      <c r="M164" s="237">
        <v>3</v>
      </c>
      <c r="N164" s="222">
        <v>4</v>
      </c>
      <c r="O164" s="237">
        <v>4</v>
      </c>
      <c r="P164" s="235">
        <f t="shared" si="11"/>
        <v>57.300000000000004</v>
      </c>
      <c r="Q164" s="210">
        <v>8.6999999999999993</v>
      </c>
      <c r="R164" s="212"/>
      <c r="S164" s="210">
        <v>3.9</v>
      </c>
      <c r="T164" s="212">
        <v>4</v>
      </c>
      <c r="U164" s="210">
        <v>1.4</v>
      </c>
      <c r="V164" s="212">
        <v>6.6</v>
      </c>
      <c r="W164" s="210">
        <v>13</v>
      </c>
      <c r="X164" s="212"/>
      <c r="Y164" s="210">
        <v>8</v>
      </c>
      <c r="Z164" s="212"/>
      <c r="AA164" s="210">
        <v>4</v>
      </c>
      <c r="AB164" s="212"/>
      <c r="AC164" s="218">
        <v>5.8</v>
      </c>
      <c r="AD164" s="210">
        <v>5.8</v>
      </c>
      <c r="AE164" s="212">
        <v>4</v>
      </c>
      <c r="AF164" s="210">
        <v>2</v>
      </c>
      <c r="AG164" s="212"/>
      <c r="AH164" s="218">
        <v>3.6</v>
      </c>
      <c r="AI164" s="218">
        <v>3.6</v>
      </c>
      <c r="AJ164" s="232">
        <f t="shared" si="12"/>
        <v>74.399999999999977</v>
      </c>
      <c r="AK164" s="210">
        <v>1</v>
      </c>
      <c r="AL164" s="212">
        <v>1</v>
      </c>
      <c r="AM164" s="218"/>
      <c r="AN164" s="232">
        <f t="shared" si="10"/>
        <v>133.69999999999999</v>
      </c>
    </row>
    <row r="165" spans="3:40" x14ac:dyDescent="0.25">
      <c r="C165" s="27"/>
      <c r="D165" s="222">
        <v>4.4000000000000004</v>
      </c>
      <c r="E165" s="237">
        <v>3.6</v>
      </c>
      <c r="F165" s="222">
        <v>7.7</v>
      </c>
      <c r="G165" s="237">
        <v>4.7</v>
      </c>
      <c r="H165" s="222">
        <v>4.5</v>
      </c>
      <c r="I165" s="237">
        <v>3.5</v>
      </c>
      <c r="J165" s="222">
        <f t="shared" si="13"/>
        <v>10.3</v>
      </c>
      <c r="K165" s="237">
        <v>2.6</v>
      </c>
      <c r="L165" s="222">
        <v>5</v>
      </c>
      <c r="M165" s="237">
        <v>3</v>
      </c>
      <c r="N165" s="222">
        <v>4</v>
      </c>
      <c r="O165" s="237">
        <v>4</v>
      </c>
      <c r="P165" s="235">
        <f t="shared" si="11"/>
        <v>57.300000000000004</v>
      </c>
      <c r="Q165" s="210">
        <v>8.6999999999999993</v>
      </c>
      <c r="R165" s="212"/>
      <c r="S165" s="210">
        <v>3.9</v>
      </c>
      <c r="T165" s="212">
        <v>4</v>
      </c>
      <c r="U165" s="210">
        <v>1.4</v>
      </c>
      <c r="V165" s="212">
        <v>6.6</v>
      </c>
      <c r="W165" s="210">
        <v>13</v>
      </c>
      <c r="X165" s="212"/>
      <c r="Y165" s="210">
        <v>8</v>
      </c>
      <c r="Z165" s="212"/>
      <c r="AA165" s="210">
        <v>4</v>
      </c>
      <c r="AB165" s="212"/>
      <c r="AC165" s="218">
        <v>5.8</v>
      </c>
      <c r="AD165" s="210">
        <v>5.8</v>
      </c>
      <c r="AE165" s="212">
        <v>4</v>
      </c>
      <c r="AF165" s="210">
        <v>2</v>
      </c>
      <c r="AG165" s="212"/>
      <c r="AH165" s="218">
        <v>3.6</v>
      </c>
      <c r="AI165" s="218">
        <v>3.6</v>
      </c>
      <c r="AJ165" s="232">
        <f t="shared" si="12"/>
        <v>74.399999999999977</v>
      </c>
      <c r="AK165" s="210">
        <v>1</v>
      </c>
      <c r="AL165" s="212">
        <v>1</v>
      </c>
      <c r="AM165" s="218"/>
      <c r="AN165" s="232">
        <f t="shared" si="10"/>
        <v>133.69999999999999</v>
      </c>
    </row>
    <row r="166" spans="3:40" x14ac:dyDescent="0.25">
      <c r="C166" s="27"/>
      <c r="D166" s="222">
        <v>4.4000000000000004</v>
      </c>
      <c r="E166" s="237">
        <v>3.6</v>
      </c>
      <c r="F166" s="222">
        <v>7.7</v>
      </c>
      <c r="G166" s="237">
        <v>4.7</v>
      </c>
      <c r="H166" s="222">
        <v>4.5</v>
      </c>
      <c r="I166" s="237">
        <v>3.5</v>
      </c>
      <c r="J166" s="222">
        <f t="shared" si="13"/>
        <v>10.3</v>
      </c>
      <c r="K166" s="237">
        <v>2.6</v>
      </c>
      <c r="L166" s="222">
        <v>5</v>
      </c>
      <c r="M166" s="237">
        <v>3</v>
      </c>
      <c r="N166" s="222">
        <v>4</v>
      </c>
      <c r="O166" s="237">
        <v>4</v>
      </c>
      <c r="P166" s="235">
        <f t="shared" si="11"/>
        <v>57.300000000000004</v>
      </c>
      <c r="Q166" s="210">
        <v>8.6999999999999993</v>
      </c>
      <c r="R166" s="212"/>
      <c r="S166" s="210">
        <v>3.9</v>
      </c>
      <c r="T166" s="212">
        <v>4</v>
      </c>
      <c r="U166" s="210">
        <v>1.4</v>
      </c>
      <c r="V166" s="212">
        <v>6.6</v>
      </c>
      <c r="W166" s="210">
        <v>13</v>
      </c>
      <c r="X166" s="212"/>
      <c r="Y166" s="210">
        <v>8</v>
      </c>
      <c r="Z166" s="212"/>
      <c r="AA166" s="210">
        <v>4</v>
      </c>
      <c r="AB166" s="212"/>
      <c r="AC166" s="218">
        <v>5.8</v>
      </c>
      <c r="AD166" s="210">
        <v>5.8</v>
      </c>
      <c r="AE166" s="212">
        <v>4</v>
      </c>
      <c r="AF166" s="210">
        <v>2</v>
      </c>
      <c r="AG166" s="212"/>
      <c r="AH166" s="218">
        <v>3.6</v>
      </c>
      <c r="AI166" s="218">
        <v>3.6</v>
      </c>
      <c r="AJ166" s="232">
        <f t="shared" si="12"/>
        <v>74.399999999999977</v>
      </c>
      <c r="AK166" s="210">
        <v>1</v>
      </c>
      <c r="AL166" s="212">
        <v>1</v>
      </c>
      <c r="AM166" s="218"/>
      <c r="AN166" s="232">
        <f t="shared" si="10"/>
        <v>133.69999999999999</v>
      </c>
    </row>
    <row r="167" spans="3:40" x14ac:dyDescent="0.25">
      <c r="C167" s="27"/>
      <c r="D167" s="222">
        <v>4.4000000000000004</v>
      </c>
      <c r="E167" s="237">
        <v>3.6</v>
      </c>
      <c r="F167" s="222">
        <v>7.7</v>
      </c>
      <c r="G167" s="237">
        <v>4.7</v>
      </c>
      <c r="H167" s="222">
        <v>4.5</v>
      </c>
      <c r="I167" s="237">
        <v>3.5</v>
      </c>
      <c r="J167" s="222">
        <f t="shared" si="13"/>
        <v>10.3</v>
      </c>
      <c r="K167" s="237">
        <v>2.6</v>
      </c>
      <c r="L167" s="222">
        <v>5</v>
      </c>
      <c r="M167" s="237">
        <v>3</v>
      </c>
      <c r="N167" s="222">
        <v>4</v>
      </c>
      <c r="O167" s="237">
        <v>4</v>
      </c>
      <c r="P167" s="235">
        <f t="shared" si="11"/>
        <v>57.300000000000004</v>
      </c>
      <c r="Q167" s="210">
        <v>8.6999999999999993</v>
      </c>
      <c r="R167" s="212"/>
      <c r="S167" s="210">
        <v>3.9</v>
      </c>
      <c r="T167" s="212">
        <v>4</v>
      </c>
      <c r="U167" s="210">
        <v>1.4</v>
      </c>
      <c r="V167" s="212">
        <v>6.6</v>
      </c>
      <c r="W167" s="210">
        <v>13</v>
      </c>
      <c r="X167" s="212"/>
      <c r="Y167" s="210">
        <v>8</v>
      </c>
      <c r="Z167" s="212"/>
      <c r="AA167" s="210">
        <v>4</v>
      </c>
      <c r="AB167" s="212"/>
      <c r="AC167" s="218">
        <v>5.8</v>
      </c>
      <c r="AD167" s="210">
        <v>5.8</v>
      </c>
      <c r="AE167" s="212">
        <v>4</v>
      </c>
      <c r="AF167" s="210">
        <v>2</v>
      </c>
      <c r="AG167" s="212"/>
      <c r="AH167" s="218">
        <v>3.6</v>
      </c>
      <c r="AI167" s="218">
        <v>3.6</v>
      </c>
      <c r="AJ167" s="232">
        <f t="shared" si="12"/>
        <v>74.399999999999977</v>
      </c>
      <c r="AK167" s="210">
        <v>1</v>
      </c>
      <c r="AL167" s="212">
        <v>1</v>
      </c>
      <c r="AM167" s="218"/>
      <c r="AN167" s="232">
        <f t="shared" si="10"/>
        <v>133.69999999999999</v>
      </c>
    </row>
    <row r="168" spans="3:40" x14ac:dyDescent="0.25">
      <c r="C168" s="27"/>
      <c r="D168" s="222">
        <v>4.4000000000000004</v>
      </c>
      <c r="E168" s="237">
        <v>3.6</v>
      </c>
      <c r="F168" s="222">
        <v>7.7</v>
      </c>
      <c r="G168" s="237">
        <v>4.7</v>
      </c>
      <c r="H168" s="222">
        <v>4.5</v>
      </c>
      <c r="I168" s="237">
        <v>3.5</v>
      </c>
      <c r="J168" s="222">
        <f t="shared" si="13"/>
        <v>10.3</v>
      </c>
      <c r="K168" s="237">
        <v>2.6</v>
      </c>
      <c r="L168" s="222">
        <v>5</v>
      </c>
      <c r="M168" s="237">
        <v>3</v>
      </c>
      <c r="N168" s="222">
        <v>4</v>
      </c>
      <c r="O168" s="237">
        <v>4</v>
      </c>
      <c r="P168" s="235">
        <f t="shared" si="11"/>
        <v>57.300000000000004</v>
      </c>
      <c r="Q168" s="210">
        <v>8.6999999999999993</v>
      </c>
      <c r="R168" s="212"/>
      <c r="S168" s="210">
        <v>3.9</v>
      </c>
      <c r="T168" s="212">
        <v>4</v>
      </c>
      <c r="U168" s="210">
        <v>1.4</v>
      </c>
      <c r="V168" s="212">
        <v>6.6</v>
      </c>
      <c r="W168" s="210">
        <v>13</v>
      </c>
      <c r="X168" s="212"/>
      <c r="Y168" s="210">
        <v>8</v>
      </c>
      <c r="Z168" s="212"/>
      <c r="AA168" s="210">
        <v>4</v>
      </c>
      <c r="AB168" s="212"/>
      <c r="AC168" s="218">
        <v>5.8</v>
      </c>
      <c r="AD168" s="210">
        <v>5.8</v>
      </c>
      <c r="AE168" s="212">
        <v>4</v>
      </c>
      <c r="AF168" s="210">
        <v>2</v>
      </c>
      <c r="AG168" s="212"/>
      <c r="AH168" s="218">
        <v>3.6</v>
      </c>
      <c r="AI168" s="218">
        <v>3.6</v>
      </c>
      <c r="AJ168" s="232">
        <f t="shared" si="12"/>
        <v>74.399999999999977</v>
      </c>
      <c r="AK168" s="210">
        <v>1</v>
      </c>
      <c r="AL168" s="212">
        <v>1</v>
      </c>
      <c r="AM168" s="218"/>
      <c r="AN168" s="232">
        <f t="shared" si="10"/>
        <v>133.69999999999999</v>
      </c>
    </row>
    <row r="169" spans="3:40" x14ac:dyDescent="0.25">
      <c r="C169" s="27"/>
      <c r="D169" s="222">
        <v>4.4000000000000004</v>
      </c>
      <c r="E169" s="237">
        <v>3.6</v>
      </c>
      <c r="F169" s="222">
        <v>7.7</v>
      </c>
      <c r="G169" s="237">
        <v>4.7</v>
      </c>
      <c r="H169" s="222">
        <v>4.5</v>
      </c>
      <c r="I169" s="237">
        <v>3.5</v>
      </c>
      <c r="J169" s="222">
        <f t="shared" si="13"/>
        <v>10.3</v>
      </c>
      <c r="K169" s="237">
        <v>2.6</v>
      </c>
      <c r="L169" s="222">
        <v>5</v>
      </c>
      <c r="M169" s="237">
        <v>3</v>
      </c>
      <c r="N169" s="222">
        <v>4</v>
      </c>
      <c r="O169" s="237">
        <v>4</v>
      </c>
      <c r="P169" s="235">
        <f t="shared" si="11"/>
        <v>57.300000000000004</v>
      </c>
      <c r="Q169" s="210">
        <v>8.6999999999999993</v>
      </c>
      <c r="R169" s="212"/>
      <c r="S169" s="210">
        <v>3.9</v>
      </c>
      <c r="T169" s="212">
        <v>4</v>
      </c>
      <c r="U169" s="210">
        <v>1.4</v>
      </c>
      <c r="V169" s="212">
        <v>6.6</v>
      </c>
      <c r="W169" s="210">
        <v>13</v>
      </c>
      <c r="X169" s="212"/>
      <c r="Y169" s="210">
        <v>8</v>
      </c>
      <c r="Z169" s="212"/>
      <c r="AA169" s="210">
        <v>4</v>
      </c>
      <c r="AB169" s="212"/>
      <c r="AC169" s="218">
        <v>5.8</v>
      </c>
      <c r="AD169" s="210">
        <v>5.8</v>
      </c>
      <c r="AE169" s="212">
        <v>4</v>
      </c>
      <c r="AF169" s="210">
        <v>2</v>
      </c>
      <c r="AG169" s="212"/>
      <c r="AH169" s="218">
        <v>3.6</v>
      </c>
      <c r="AI169" s="218">
        <v>3.6</v>
      </c>
      <c r="AJ169" s="232">
        <f t="shared" si="12"/>
        <v>74.399999999999977</v>
      </c>
      <c r="AK169" s="210">
        <v>1</v>
      </c>
      <c r="AL169" s="212">
        <v>1</v>
      </c>
      <c r="AM169" s="218"/>
      <c r="AN169" s="232">
        <f t="shared" si="10"/>
        <v>133.69999999999999</v>
      </c>
    </row>
    <row r="170" spans="3:40" x14ac:dyDescent="0.25">
      <c r="C170" s="27"/>
      <c r="D170" s="222">
        <v>4.4000000000000004</v>
      </c>
      <c r="E170" s="237">
        <v>3.6</v>
      </c>
      <c r="F170" s="222">
        <v>7.7</v>
      </c>
      <c r="G170" s="237">
        <v>4.7</v>
      </c>
      <c r="H170" s="222">
        <v>4.5</v>
      </c>
      <c r="I170" s="237">
        <v>3.5</v>
      </c>
      <c r="J170" s="222">
        <f t="shared" si="13"/>
        <v>10.3</v>
      </c>
      <c r="K170" s="237">
        <v>2.6</v>
      </c>
      <c r="L170" s="222">
        <v>5</v>
      </c>
      <c r="M170" s="237">
        <v>3</v>
      </c>
      <c r="N170" s="222">
        <v>4</v>
      </c>
      <c r="O170" s="237">
        <v>4</v>
      </c>
      <c r="P170" s="235">
        <f t="shared" si="11"/>
        <v>57.300000000000004</v>
      </c>
      <c r="Q170" s="210">
        <v>8.6999999999999993</v>
      </c>
      <c r="R170" s="212"/>
      <c r="S170" s="210">
        <v>3.9</v>
      </c>
      <c r="T170" s="212">
        <v>4</v>
      </c>
      <c r="U170" s="210">
        <v>1.4</v>
      </c>
      <c r="V170" s="212">
        <v>6.6</v>
      </c>
      <c r="W170" s="210">
        <v>13</v>
      </c>
      <c r="X170" s="212"/>
      <c r="Y170" s="210">
        <v>8</v>
      </c>
      <c r="Z170" s="212"/>
      <c r="AA170" s="210">
        <v>4</v>
      </c>
      <c r="AB170" s="212"/>
      <c r="AC170" s="218">
        <v>5.8</v>
      </c>
      <c r="AD170" s="210">
        <v>5.8</v>
      </c>
      <c r="AE170" s="212">
        <v>4</v>
      </c>
      <c r="AF170" s="210">
        <v>2</v>
      </c>
      <c r="AG170" s="212"/>
      <c r="AH170" s="218">
        <v>3.6</v>
      </c>
      <c r="AI170" s="218">
        <v>3.6</v>
      </c>
      <c r="AJ170" s="232">
        <f t="shared" si="12"/>
        <v>74.399999999999977</v>
      </c>
      <c r="AK170" s="210">
        <v>1</v>
      </c>
      <c r="AL170" s="212">
        <v>1</v>
      </c>
      <c r="AM170" s="218"/>
      <c r="AN170" s="232">
        <f t="shared" si="10"/>
        <v>133.69999999999999</v>
      </c>
    </row>
    <row r="171" spans="3:40" x14ac:dyDescent="0.25">
      <c r="C171" s="27"/>
      <c r="D171" s="222">
        <v>4.4000000000000004</v>
      </c>
      <c r="E171" s="237">
        <v>3.6</v>
      </c>
      <c r="F171" s="222">
        <v>7.7</v>
      </c>
      <c r="G171" s="237">
        <v>4.7</v>
      </c>
      <c r="H171" s="222">
        <v>4.5</v>
      </c>
      <c r="I171" s="237">
        <v>3.5</v>
      </c>
      <c r="J171" s="222">
        <f t="shared" si="13"/>
        <v>10.3</v>
      </c>
      <c r="K171" s="237">
        <v>2.6</v>
      </c>
      <c r="L171" s="222">
        <v>5</v>
      </c>
      <c r="M171" s="237">
        <v>3</v>
      </c>
      <c r="N171" s="222">
        <v>4</v>
      </c>
      <c r="O171" s="237">
        <v>4</v>
      </c>
      <c r="P171" s="235">
        <f t="shared" si="11"/>
        <v>57.300000000000004</v>
      </c>
      <c r="Q171" s="210">
        <v>8.6999999999999993</v>
      </c>
      <c r="R171" s="212"/>
      <c r="S171" s="210">
        <v>3.9</v>
      </c>
      <c r="T171" s="212">
        <v>4</v>
      </c>
      <c r="U171" s="210">
        <v>1.4</v>
      </c>
      <c r="V171" s="212">
        <v>6.6</v>
      </c>
      <c r="W171" s="210">
        <v>13</v>
      </c>
      <c r="X171" s="212"/>
      <c r="Y171" s="210">
        <v>8</v>
      </c>
      <c r="Z171" s="212"/>
      <c r="AA171" s="210">
        <v>4</v>
      </c>
      <c r="AB171" s="212"/>
      <c r="AC171" s="218">
        <v>5.8</v>
      </c>
      <c r="AD171" s="210">
        <v>5.8</v>
      </c>
      <c r="AE171" s="212">
        <v>4</v>
      </c>
      <c r="AF171" s="210">
        <v>2</v>
      </c>
      <c r="AG171" s="212"/>
      <c r="AH171" s="218">
        <v>3.6</v>
      </c>
      <c r="AI171" s="218">
        <v>3.6</v>
      </c>
      <c r="AJ171" s="232">
        <f t="shared" si="12"/>
        <v>74.399999999999977</v>
      </c>
      <c r="AK171" s="210">
        <v>1</v>
      </c>
      <c r="AL171" s="212">
        <v>1</v>
      </c>
      <c r="AM171" s="218"/>
      <c r="AN171" s="232">
        <f t="shared" si="10"/>
        <v>133.69999999999999</v>
      </c>
    </row>
    <row r="172" spans="3:40" x14ac:dyDescent="0.25">
      <c r="C172" s="27"/>
      <c r="D172" s="222">
        <v>4.4000000000000004</v>
      </c>
      <c r="E172" s="237">
        <v>3.6</v>
      </c>
      <c r="F172" s="222">
        <v>7.7</v>
      </c>
      <c r="G172" s="237">
        <v>4.7</v>
      </c>
      <c r="H172" s="222">
        <v>4.5</v>
      </c>
      <c r="I172" s="237">
        <v>3.5</v>
      </c>
      <c r="J172" s="222">
        <f t="shared" si="13"/>
        <v>10.3</v>
      </c>
      <c r="K172" s="237">
        <v>2.6</v>
      </c>
      <c r="L172" s="222">
        <v>5</v>
      </c>
      <c r="M172" s="237">
        <v>3</v>
      </c>
      <c r="N172" s="222">
        <v>4</v>
      </c>
      <c r="O172" s="237">
        <v>4</v>
      </c>
      <c r="P172" s="235">
        <f t="shared" si="11"/>
        <v>57.300000000000004</v>
      </c>
      <c r="Q172" s="210">
        <v>8.6999999999999993</v>
      </c>
      <c r="R172" s="212"/>
      <c r="S172" s="210">
        <v>3.9</v>
      </c>
      <c r="T172" s="212">
        <v>4</v>
      </c>
      <c r="U172" s="210">
        <v>1.4</v>
      </c>
      <c r="V172" s="212">
        <v>6.6</v>
      </c>
      <c r="W172" s="210">
        <v>13</v>
      </c>
      <c r="X172" s="212"/>
      <c r="Y172" s="210">
        <v>8</v>
      </c>
      <c r="Z172" s="212"/>
      <c r="AA172" s="210">
        <v>4</v>
      </c>
      <c r="AB172" s="212"/>
      <c r="AC172" s="218">
        <v>5.8</v>
      </c>
      <c r="AD172" s="210">
        <v>5.8</v>
      </c>
      <c r="AE172" s="212">
        <v>4</v>
      </c>
      <c r="AF172" s="210">
        <v>2</v>
      </c>
      <c r="AG172" s="212"/>
      <c r="AH172" s="218">
        <v>3.6</v>
      </c>
      <c r="AI172" s="218">
        <v>3.6</v>
      </c>
      <c r="AJ172" s="232">
        <f t="shared" si="12"/>
        <v>74.399999999999977</v>
      </c>
      <c r="AK172" s="210">
        <v>1</v>
      </c>
      <c r="AL172" s="212">
        <v>1</v>
      </c>
      <c r="AM172" s="218"/>
      <c r="AN172" s="232">
        <f t="shared" si="10"/>
        <v>133.69999999999999</v>
      </c>
    </row>
    <row r="173" spans="3:40" x14ac:dyDescent="0.25">
      <c r="C173" s="27"/>
      <c r="D173" s="222">
        <v>4.4000000000000004</v>
      </c>
      <c r="E173" s="237">
        <v>3.6</v>
      </c>
      <c r="F173" s="222">
        <v>7.7</v>
      </c>
      <c r="G173" s="237">
        <v>4.7</v>
      </c>
      <c r="H173" s="222">
        <v>4.5</v>
      </c>
      <c r="I173" s="237">
        <v>3.5</v>
      </c>
      <c r="J173" s="222">
        <f t="shared" si="13"/>
        <v>10.3</v>
      </c>
      <c r="K173" s="237">
        <v>2.6</v>
      </c>
      <c r="L173" s="222">
        <v>5</v>
      </c>
      <c r="M173" s="237">
        <v>3</v>
      </c>
      <c r="N173" s="222">
        <v>4</v>
      </c>
      <c r="O173" s="237">
        <v>4</v>
      </c>
      <c r="P173" s="235">
        <f t="shared" si="11"/>
        <v>57.300000000000004</v>
      </c>
      <c r="Q173" s="210">
        <v>8.6999999999999993</v>
      </c>
      <c r="R173" s="212"/>
      <c r="S173" s="210">
        <v>3.9</v>
      </c>
      <c r="T173" s="212">
        <v>4</v>
      </c>
      <c r="U173" s="210">
        <v>1.4</v>
      </c>
      <c r="V173" s="212">
        <v>6.6</v>
      </c>
      <c r="W173" s="210">
        <v>13</v>
      </c>
      <c r="X173" s="212"/>
      <c r="Y173" s="210">
        <v>8</v>
      </c>
      <c r="Z173" s="212"/>
      <c r="AA173" s="210">
        <v>4</v>
      </c>
      <c r="AB173" s="212"/>
      <c r="AC173" s="218">
        <v>5.8</v>
      </c>
      <c r="AD173" s="210">
        <v>5.8</v>
      </c>
      <c r="AE173" s="212">
        <v>4</v>
      </c>
      <c r="AF173" s="210">
        <v>2</v>
      </c>
      <c r="AG173" s="212"/>
      <c r="AH173" s="218">
        <v>3.6</v>
      </c>
      <c r="AI173" s="218">
        <v>3.6</v>
      </c>
      <c r="AJ173" s="232">
        <f t="shared" si="12"/>
        <v>74.399999999999977</v>
      </c>
      <c r="AK173" s="210">
        <v>1</v>
      </c>
      <c r="AL173" s="212">
        <v>1</v>
      </c>
      <c r="AM173" s="218"/>
      <c r="AN173" s="232">
        <f t="shared" si="10"/>
        <v>133.69999999999999</v>
      </c>
    </row>
    <row r="174" spans="3:40" x14ac:dyDescent="0.25">
      <c r="C174" s="27"/>
      <c r="D174" s="222">
        <v>4.4000000000000004</v>
      </c>
      <c r="E174" s="237">
        <v>3.6</v>
      </c>
      <c r="F174" s="222">
        <v>7.7</v>
      </c>
      <c r="G174" s="237">
        <v>4.7</v>
      </c>
      <c r="H174" s="222">
        <v>4.5</v>
      </c>
      <c r="I174" s="237">
        <v>3.5</v>
      </c>
      <c r="J174" s="222">
        <f t="shared" si="13"/>
        <v>10.3</v>
      </c>
      <c r="K174" s="237">
        <v>2.6</v>
      </c>
      <c r="L174" s="222">
        <v>5</v>
      </c>
      <c r="M174" s="237">
        <v>3</v>
      </c>
      <c r="N174" s="222">
        <v>4</v>
      </c>
      <c r="O174" s="237">
        <v>4</v>
      </c>
      <c r="P174" s="235">
        <f t="shared" si="11"/>
        <v>57.300000000000004</v>
      </c>
      <c r="Q174" s="210">
        <v>8.6999999999999993</v>
      </c>
      <c r="R174" s="212"/>
      <c r="S174" s="210">
        <v>3.9</v>
      </c>
      <c r="T174" s="212">
        <v>4</v>
      </c>
      <c r="U174" s="210">
        <v>1.4</v>
      </c>
      <c r="V174" s="212">
        <v>6.6</v>
      </c>
      <c r="W174" s="210">
        <v>13</v>
      </c>
      <c r="X174" s="212"/>
      <c r="Y174" s="210">
        <v>8</v>
      </c>
      <c r="Z174" s="212"/>
      <c r="AA174" s="210">
        <v>4</v>
      </c>
      <c r="AB174" s="212"/>
      <c r="AC174" s="218">
        <v>5.8</v>
      </c>
      <c r="AD174" s="210">
        <v>5.8</v>
      </c>
      <c r="AE174" s="212">
        <v>4</v>
      </c>
      <c r="AF174" s="210">
        <v>2</v>
      </c>
      <c r="AG174" s="212"/>
      <c r="AH174" s="218">
        <v>3.6</v>
      </c>
      <c r="AI174" s="218">
        <v>3.6</v>
      </c>
      <c r="AJ174" s="232">
        <f t="shared" si="12"/>
        <v>74.399999999999977</v>
      </c>
      <c r="AK174" s="210">
        <v>1</v>
      </c>
      <c r="AL174" s="212">
        <v>1</v>
      </c>
      <c r="AM174" s="218"/>
      <c r="AN174" s="232">
        <f t="shared" si="10"/>
        <v>133.69999999999999</v>
      </c>
    </row>
    <row r="175" spans="3:40" x14ac:dyDescent="0.25">
      <c r="C175" s="27"/>
      <c r="D175" s="222">
        <v>4.4000000000000004</v>
      </c>
      <c r="E175" s="237">
        <v>3.6</v>
      </c>
      <c r="F175" s="222">
        <v>7.7</v>
      </c>
      <c r="G175" s="237">
        <v>4.7</v>
      </c>
      <c r="H175" s="222">
        <v>4.5</v>
      </c>
      <c r="I175" s="237">
        <v>3.5</v>
      </c>
      <c r="J175" s="222">
        <f t="shared" si="13"/>
        <v>10.3</v>
      </c>
      <c r="K175" s="237">
        <v>2.6</v>
      </c>
      <c r="L175" s="222">
        <v>5</v>
      </c>
      <c r="M175" s="237">
        <v>3</v>
      </c>
      <c r="N175" s="222">
        <v>4</v>
      </c>
      <c r="O175" s="237">
        <v>4</v>
      </c>
      <c r="P175" s="235">
        <f t="shared" si="11"/>
        <v>57.300000000000004</v>
      </c>
      <c r="Q175" s="210">
        <v>8.6999999999999993</v>
      </c>
      <c r="R175" s="212"/>
      <c r="S175" s="210">
        <v>3.9</v>
      </c>
      <c r="T175" s="212">
        <v>4</v>
      </c>
      <c r="U175" s="210">
        <v>1.4</v>
      </c>
      <c r="V175" s="212">
        <v>6.6</v>
      </c>
      <c r="W175" s="210">
        <v>13</v>
      </c>
      <c r="X175" s="212"/>
      <c r="Y175" s="210">
        <v>8</v>
      </c>
      <c r="Z175" s="212"/>
      <c r="AA175" s="210">
        <v>4</v>
      </c>
      <c r="AB175" s="212"/>
      <c r="AC175" s="218">
        <v>5.8</v>
      </c>
      <c r="AD175" s="210">
        <v>5.8</v>
      </c>
      <c r="AE175" s="212">
        <v>4</v>
      </c>
      <c r="AF175" s="210">
        <v>2</v>
      </c>
      <c r="AG175" s="212"/>
      <c r="AH175" s="218">
        <v>3.6</v>
      </c>
      <c r="AI175" s="218">
        <v>3.6</v>
      </c>
      <c r="AJ175" s="232">
        <f t="shared" si="12"/>
        <v>74.399999999999977</v>
      </c>
      <c r="AK175" s="210">
        <v>1</v>
      </c>
      <c r="AL175" s="212">
        <v>1</v>
      </c>
      <c r="AM175" s="218"/>
      <c r="AN175" s="232">
        <f t="shared" si="10"/>
        <v>133.69999999999999</v>
      </c>
    </row>
    <row r="176" spans="3:40" x14ac:dyDescent="0.25">
      <c r="C176" s="27"/>
      <c r="D176" s="222">
        <v>4.4000000000000004</v>
      </c>
      <c r="E176" s="237">
        <v>3.6</v>
      </c>
      <c r="F176" s="222">
        <v>7.7</v>
      </c>
      <c r="G176" s="237">
        <v>4.7</v>
      </c>
      <c r="H176" s="222">
        <v>4.5</v>
      </c>
      <c r="I176" s="237">
        <v>3.5</v>
      </c>
      <c r="J176" s="222">
        <f t="shared" si="13"/>
        <v>10.3</v>
      </c>
      <c r="K176" s="237">
        <v>2.6</v>
      </c>
      <c r="L176" s="222">
        <v>5</v>
      </c>
      <c r="M176" s="237">
        <v>3</v>
      </c>
      <c r="N176" s="222">
        <v>4</v>
      </c>
      <c r="O176" s="237">
        <v>4</v>
      </c>
      <c r="P176" s="235">
        <f t="shared" si="11"/>
        <v>57.300000000000004</v>
      </c>
      <c r="Q176" s="210">
        <v>8.6999999999999993</v>
      </c>
      <c r="R176" s="212"/>
      <c r="S176" s="210">
        <v>3.9</v>
      </c>
      <c r="T176" s="212">
        <v>4</v>
      </c>
      <c r="U176" s="210">
        <v>1.4</v>
      </c>
      <c r="V176" s="212">
        <v>6.6</v>
      </c>
      <c r="W176" s="210">
        <v>13</v>
      </c>
      <c r="X176" s="212"/>
      <c r="Y176" s="210">
        <v>8</v>
      </c>
      <c r="Z176" s="212"/>
      <c r="AA176" s="210">
        <v>4</v>
      </c>
      <c r="AB176" s="212"/>
      <c r="AC176" s="218">
        <v>5.8</v>
      </c>
      <c r="AD176" s="210">
        <v>5.8</v>
      </c>
      <c r="AE176" s="212">
        <v>4</v>
      </c>
      <c r="AF176" s="210">
        <v>2</v>
      </c>
      <c r="AG176" s="212"/>
      <c r="AH176" s="218">
        <v>3.6</v>
      </c>
      <c r="AI176" s="218">
        <v>3.6</v>
      </c>
      <c r="AJ176" s="232">
        <f t="shared" si="12"/>
        <v>74.399999999999977</v>
      </c>
      <c r="AK176" s="210">
        <v>1</v>
      </c>
      <c r="AL176" s="212">
        <v>1</v>
      </c>
      <c r="AM176" s="218"/>
      <c r="AN176" s="232">
        <f t="shared" si="10"/>
        <v>133.69999999999999</v>
      </c>
    </row>
    <row r="177" spans="3:40" x14ac:dyDescent="0.25">
      <c r="C177" s="27"/>
      <c r="D177" s="222">
        <v>4.4000000000000004</v>
      </c>
      <c r="E177" s="237">
        <v>3.6</v>
      </c>
      <c r="F177" s="222">
        <v>7.7</v>
      </c>
      <c r="G177" s="237">
        <v>4.7</v>
      </c>
      <c r="H177" s="222">
        <v>4.5</v>
      </c>
      <c r="I177" s="237">
        <v>3.5</v>
      </c>
      <c r="J177" s="222">
        <f t="shared" si="13"/>
        <v>10.3</v>
      </c>
      <c r="K177" s="237">
        <v>2.6</v>
      </c>
      <c r="L177" s="222">
        <v>5</v>
      </c>
      <c r="M177" s="237">
        <v>3</v>
      </c>
      <c r="N177" s="222">
        <v>4</v>
      </c>
      <c r="O177" s="237">
        <v>4</v>
      </c>
      <c r="P177" s="235">
        <f t="shared" si="11"/>
        <v>57.300000000000004</v>
      </c>
      <c r="Q177" s="210">
        <v>8.6999999999999993</v>
      </c>
      <c r="R177" s="212"/>
      <c r="S177" s="210">
        <v>3.9</v>
      </c>
      <c r="T177" s="212">
        <v>4</v>
      </c>
      <c r="U177" s="210">
        <v>1.4</v>
      </c>
      <c r="V177" s="212">
        <v>6.6</v>
      </c>
      <c r="W177" s="210">
        <v>13</v>
      </c>
      <c r="X177" s="212"/>
      <c r="Y177" s="210">
        <v>8</v>
      </c>
      <c r="Z177" s="212"/>
      <c r="AA177" s="210">
        <v>4</v>
      </c>
      <c r="AB177" s="212"/>
      <c r="AC177" s="218">
        <v>5.8</v>
      </c>
      <c r="AD177" s="210">
        <v>5.8</v>
      </c>
      <c r="AE177" s="212">
        <v>4</v>
      </c>
      <c r="AF177" s="210">
        <v>2</v>
      </c>
      <c r="AG177" s="212"/>
      <c r="AH177" s="218">
        <v>3.6</v>
      </c>
      <c r="AI177" s="218">
        <v>3.6</v>
      </c>
      <c r="AJ177" s="232">
        <f t="shared" si="12"/>
        <v>74.399999999999977</v>
      </c>
      <c r="AK177" s="210">
        <v>1</v>
      </c>
      <c r="AL177" s="212">
        <v>1</v>
      </c>
      <c r="AM177" s="218"/>
      <c r="AN177" s="232">
        <f t="shared" si="10"/>
        <v>133.69999999999999</v>
      </c>
    </row>
    <row r="178" spans="3:40" x14ac:dyDescent="0.25">
      <c r="C178" s="27"/>
      <c r="D178" s="222">
        <v>4.4000000000000004</v>
      </c>
      <c r="E178" s="237">
        <v>3.6</v>
      </c>
      <c r="F178" s="222">
        <v>7.7</v>
      </c>
      <c r="G178" s="237">
        <v>4.7</v>
      </c>
      <c r="H178" s="222">
        <v>4.5</v>
      </c>
      <c r="I178" s="237">
        <v>3.5</v>
      </c>
      <c r="J178" s="222">
        <f t="shared" si="13"/>
        <v>10.3</v>
      </c>
      <c r="K178" s="237">
        <v>2.6</v>
      </c>
      <c r="L178" s="222">
        <v>5</v>
      </c>
      <c r="M178" s="237">
        <v>3</v>
      </c>
      <c r="N178" s="222">
        <v>4</v>
      </c>
      <c r="O178" s="237">
        <v>4</v>
      </c>
      <c r="P178" s="235">
        <f t="shared" si="11"/>
        <v>57.300000000000004</v>
      </c>
      <c r="Q178" s="210">
        <v>8.6999999999999993</v>
      </c>
      <c r="R178" s="212"/>
      <c r="S178" s="210">
        <v>3.9</v>
      </c>
      <c r="T178" s="212">
        <v>4</v>
      </c>
      <c r="U178" s="210">
        <v>1.4</v>
      </c>
      <c r="V178" s="212">
        <v>6.6</v>
      </c>
      <c r="W178" s="210">
        <v>13</v>
      </c>
      <c r="X178" s="212"/>
      <c r="Y178" s="210">
        <v>8</v>
      </c>
      <c r="Z178" s="212"/>
      <c r="AA178" s="210">
        <v>4</v>
      </c>
      <c r="AB178" s="212"/>
      <c r="AC178" s="218">
        <v>5.8</v>
      </c>
      <c r="AD178" s="210">
        <v>5.8</v>
      </c>
      <c r="AE178" s="212">
        <v>4</v>
      </c>
      <c r="AF178" s="210">
        <v>2</v>
      </c>
      <c r="AG178" s="212"/>
      <c r="AH178" s="218">
        <v>3.6</v>
      </c>
      <c r="AI178" s="218">
        <v>3.6</v>
      </c>
      <c r="AJ178" s="232">
        <f t="shared" si="12"/>
        <v>74.399999999999977</v>
      </c>
      <c r="AK178" s="210">
        <v>1</v>
      </c>
      <c r="AL178" s="212">
        <v>1</v>
      </c>
      <c r="AM178" s="218"/>
      <c r="AN178" s="232">
        <f t="shared" si="10"/>
        <v>133.69999999999999</v>
      </c>
    </row>
    <row r="179" spans="3:40" x14ac:dyDescent="0.25">
      <c r="C179" s="27"/>
      <c r="D179" s="222">
        <v>4.4000000000000004</v>
      </c>
      <c r="E179" s="237">
        <v>3.6</v>
      </c>
      <c r="F179" s="222">
        <v>7.7</v>
      </c>
      <c r="G179" s="237">
        <v>4.7</v>
      </c>
      <c r="H179" s="222">
        <v>4.5</v>
      </c>
      <c r="I179" s="237">
        <v>3.5</v>
      </c>
      <c r="J179" s="222">
        <f t="shared" si="13"/>
        <v>10.3</v>
      </c>
      <c r="K179" s="237">
        <v>2.6</v>
      </c>
      <c r="L179" s="222">
        <v>5</v>
      </c>
      <c r="M179" s="237">
        <v>3</v>
      </c>
      <c r="N179" s="222">
        <v>4</v>
      </c>
      <c r="O179" s="237">
        <v>4</v>
      </c>
      <c r="P179" s="235">
        <f t="shared" si="11"/>
        <v>57.300000000000004</v>
      </c>
      <c r="Q179" s="210">
        <v>8.6999999999999993</v>
      </c>
      <c r="R179" s="212"/>
      <c r="S179" s="210">
        <v>3.9</v>
      </c>
      <c r="T179" s="212">
        <v>4</v>
      </c>
      <c r="U179" s="210">
        <v>1.4</v>
      </c>
      <c r="V179" s="212">
        <v>6.6</v>
      </c>
      <c r="W179" s="210">
        <v>13</v>
      </c>
      <c r="X179" s="212"/>
      <c r="Y179" s="210">
        <v>8</v>
      </c>
      <c r="Z179" s="212"/>
      <c r="AA179" s="210">
        <v>4</v>
      </c>
      <c r="AB179" s="212"/>
      <c r="AC179" s="218">
        <v>5.8</v>
      </c>
      <c r="AD179" s="210">
        <v>5.8</v>
      </c>
      <c r="AE179" s="212">
        <v>4</v>
      </c>
      <c r="AF179" s="210">
        <v>2</v>
      </c>
      <c r="AG179" s="212"/>
      <c r="AH179" s="218">
        <v>3.6</v>
      </c>
      <c r="AI179" s="218">
        <v>3.6</v>
      </c>
      <c r="AJ179" s="232">
        <f t="shared" si="12"/>
        <v>74.399999999999977</v>
      </c>
      <c r="AK179" s="210">
        <v>1</v>
      </c>
      <c r="AL179" s="212">
        <v>1</v>
      </c>
      <c r="AM179" s="218"/>
      <c r="AN179" s="232">
        <f t="shared" si="10"/>
        <v>133.69999999999999</v>
      </c>
    </row>
    <row r="180" spans="3:40" x14ac:dyDescent="0.25">
      <c r="C180" s="27"/>
      <c r="D180" s="222">
        <v>4.4000000000000004</v>
      </c>
      <c r="E180" s="237">
        <v>3.6</v>
      </c>
      <c r="F180" s="222">
        <v>7.7</v>
      </c>
      <c r="G180" s="237">
        <v>4.7</v>
      </c>
      <c r="H180" s="222">
        <v>4.5</v>
      </c>
      <c r="I180" s="237">
        <v>3.5</v>
      </c>
      <c r="J180" s="222">
        <f t="shared" si="13"/>
        <v>10.3</v>
      </c>
      <c r="K180" s="237">
        <v>2.6</v>
      </c>
      <c r="L180" s="222">
        <v>5</v>
      </c>
      <c r="M180" s="237">
        <v>3</v>
      </c>
      <c r="N180" s="222">
        <v>4</v>
      </c>
      <c r="O180" s="237">
        <v>4</v>
      </c>
      <c r="P180" s="235">
        <f t="shared" si="11"/>
        <v>57.300000000000004</v>
      </c>
      <c r="Q180" s="210">
        <v>8.6999999999999993</v>
      </c>
      <c r="R180" s="212"/>
      <c r="S180" s="210">
        <v>3.9</v>
      </c>
      <c r="T180" s="212">
        <v>4</v>
      </c>
      <c r="U180" s="210">
        <v>1.4</v>
      </c>
      <c r="V180" s="212">
        <v>6.6</v>
      </c>
      <c r="W180" s="210">
        <v>13</v>
      </c>
      <c r="X180" s="212"/>
      <c r="Y180" s="210">
        <v>8</v>
      </c>
      <c r="Z180" s="212"/>
      <c r="AA180" s="210">
        <v>4</v>
      </c>
      <c r="AB180" s="212"/>
      <c r="AC180" s="218">
        <v>5.8</v>
      </c>
      <c r="AD180" s="210">
        <v>5.8</v>
      </c>
      <c r="AE180" s="212">
        <v>4</v>
      </c>
      <c r="AF180" s="210">
        <v>2</v>
      </c>
      <c r="AG180" s="212"/>
      <c r="AH180" s="218">
        <v>3.6</v>
      </c>
      <c r="AI180" s="218">
        <v>3.6</v>
      </c>
      <c r="AJ180" s="232">
        <f t="shared" si="12"/>
        <v>74.399999999999977</v>
      </c>
      <c r="AK180" s="210">
        <v>1</v>
      </c>
      <c r="AL180" s="212">
        <v>1</v>
      </c>
      <c r="AM180" s="218"/>
      <c r="AN180" s="232">
        <f t="shared" si="10"/>
        <v>133.69999999999999</v>
      </c>
    </row>
    <row r="181" spans="3:40" x14ac:dyDescent="0.25">
      <c r="C181" s="27"/>
      <c r="D181" s="222">
        <v>4.4000000000000004</v>
      </c>
      <c r="E181" s="237">
        <v>3.6</v>
      </c>
      <c r="F181" s="222">
        <v>7.7</v>
      </c>
      <c r="G181" s="237">
        <v>4.7</v>
      </c>
      <c r="H181" s="222">
        <v>4.5</v>
      </c>
      <c r="I181" s="237">
        <v>3.5</v>
      </c>
      <c r="J181" s="222">
        <f t="shared" si="13"/>
        <v>10.3</v>
      </c>
      <c r="K181" s="237">
        <v>2.6</v>
      </c>
      <c r="L181" s="222">
        <v>5</v>
      </c>
      <c r="M181" s="237">
        <v>3</v>
      </c>
      <c r="N181" s="222">
        <v>4</v>
      </c>
      <c r="O181" s="237">
        <v>4</v>
      </c>
      <c r="P181" s="235">
        <f t="shared" si="11"/>
        <v>57.300000000000004</v>
      </c>
      <c r="Q181" s="210">
        <v>8.6999999999999993</v>
      </c>
      <c r="R181" s="212"/>
      <c r="S181" s="210">
        <v>3.9</v>
      </c>
      <c r="T181" s="212">
        <v>4</v>
      </c>
      <c r="U181" s="210">
        <v>1.4</v>
      </c>
      <c r="V181" s="212">
        <v>6.6</v>
      </c>
      <c r="W181" s="210">
        <v>13</v>
      </c>
      <c r="X181" s="212"/>
      <c r="Y181" s="210">
        <v>8</v>
      </c>
      <c r="Z181" s="212"/>
      <c r="AA181" s="210">
        <v>4</v>
      </c>
      <c r="AB181" s="212"/>
      <c r="AC181" s="218">
        <v>5.8</v>
      </c>
      <c r="AD181" s="210">
        <v>5.8</v>
      </c>
      <c r="AE181" s="212">
        <v>4</v>
      </c>
      <c r="AF181" s="210">
        <v>2</v>
      </c>
      <c r="AG181" s="212"/>
      <c r="AH181" s="218">
        <v>3.6</v>
      </c>
      <c r="AI181" s="218">
        <v>3.6</v>
      </c>
      <c r="AJ181" s="232">
        <f t="shared" si="12"/>
        <v>74.399999999999977</v>
      </c>
      <c r="AK181" s="210">
        <v>1</v>
      </c>
      <c r="AL181" s="212">
        <v>1</v>
      </c>
      <c r="AM181" s="218"/>
      <c r="AN181" s="232">
        <f t="shared" si="10"/>
        <v>133.69999999999999</v>
      </c>
    </row>
    <row r="182" spans="3:40" x14ac:dyDescent="0.25">
      <c r="C182" s="27"/>
      <c r="D182" s="222">
        <v>4.4000000000000004</v>
      </c>
      <c r="E182" s="237">
        <v>3.6</v>
      </c>
      <c r="F182" s="222">
        <v>7.7</v>
      </c>
      <c r="G182" s="237">
        <v>4.7</v>
      </c>
      <c r="H182" s="222">
        <v>4.5</v>
      </c>
      <c r="I182" s="237">
        <v>3.5</v>
      </c>
      <c r="J182" s="222">
        <f t="shared" si="13"/>
        <v>10.3</v>
      </c>
      <c r="K182" s="237">
        <v>2.6</v>
      </c>
      <c r="L182" s="222">
        <v>5</v>
      </c>
      <c r="M182" s="237">
        <v>3</v>
      </c>
      <c r="N182" s="222">
        <v>4</v>
      </c>
      <c r="O182" s="237">
        <v>4</v>
      </c>
      <c r="P182" s="235">
        <f t="shared" si="11"/>
        <v>57.300000000000004</v>
      </c>
      <c r="Q182" s="210">
        <v>8.6999999999999993</v>
      </c>
      <c r="R182" s="212"/>
      <c r="S182" s="210">
        <v>3.9</v>
      </c>
      <c r="T182" s="212">
        <v>4</v>
      </c>
      <c r="U182" s="210">
        <v>1.4</v>
      </c>
      <c r="V182" s="212">
        <v>6.6</v>
      </c>
      <c r="W182" s="210">
        <v>13</v>
      </c>
      <c r="X182" s="212"/>
      <c r="Y182" s="210">
        <v>8</v>
      </c>
      <c r="Z182" s="212"/>
      <c r="AA182" s="210">
        <v>4</v>
      </c>
      <c r="AB182" s="212"/>
      <c r="AC182" s="218">
        <v>5.8</v>
      </c>
      <c r="AD182" s="210">
        <v>5.8</v>
      </c>
      <c r="AE182" s="212">
        <v>4</v>
      </c>
      <c r="AF182" s="210">
        <v>2</v>
      </c>
      <c r="AG182" s="212"/>
      <c r="AH182" s="218">
        <v>3.6</v>
      </c>
      <c r="AI182" s="218">
        <v>3.6</v>
      </c>
      <c r="AJ182" s="232">
        <f t="shared" si="12"/>
        <v>74.399999999999977</v>
      </c>
      <c r="AK182" s="210">
        <v>1</v>
      </c>
      <c r="AL182" s="212">
        <v>1</v>
      </c>
      <c r="AM182" s="218"/>
      <c r="AN182" s="232">
        <f t="shared" si="10"/>
        <v>133.69999999999999</v>
      </c>
    </row>
    <row r="183" spans="3:40" x14ac:dyDescent="0.25">
      <c r="C183" s="27"/>
      <c r="D183" s="222">
        <v>4.4000000000000004</v>
      </c>
      <c r="E183" s="237">
        <v>3.6</v>
      </c>
      <c r="F183" s="222">
        <v>7.7</v>
      </c>
      <c r="G183" s="237">
        <v>4.7</v>
      </c>
      <c r="H183" s="222">
        <v>4.5</v>
      </c>
      <c r="I183" s="237">
        <v>3.5</v>
      </c>
      <c r="J183" s="222">
        <f t="shared" si="13"/>
        <v>10.3</v>
      </c>
      <c r="K183" s="237">
        <v>2.6</v>
      </c>
      <c r="L183" s="222">
        <v>5</v>
      </c>
      <c r="M183" s="237">
        <v>3</v>
      </c>
      <c r="N183" s="222">
        <v>4</v>
      </c>
      <c r="O183" s="237">
        <v>4</v>
      </c>
      <c r="P183" s="235">
        <f t="shared" si="11"/>
        <v>57.300000000000004</v>
      </c>
      <c r="Q183" s="210">
        <v>8.6999999999999993</v>
      </c>
      <c r="R183" s="212"/>
      <c r="S183" s="210">
        <v>3.9</v>
      </c>
      <c r="T183" s="212">
        <v>4</v>
      </c>
      <c r="U183" s="210">
        <v>1.4</v>
      </c>
      <c r="V183" s="212">
        <v>6.6</v>
      </c>
      <c r="W183" s="210">
        <v>13</v>
      </c>
      <c r="X183" s="212"/>
      <c r="Y183" s="210">
        <v>8</v>
      </c>
      <c r="Z183" s="212"/>
      <c r="AA183" s="210">
        <v>4</v>
      </c>
      <c r="AB183" s="212"/>
      <c r="AC183" s="218">
        <v>5.8</v>
      </c>
      <c r="AD183" s="210">
        <v>5.8</v>
      </c>
      <c r="AE183" s="212">
        <v>4</v>
      </c>
      <c r="AF183" s="210">
        <v>2</v>
      </c>
      <c r="AG183" s="212"/>
      <c r="AH183" s="218">
        <v>3.6</v>
      </c>
      <c r="AI183" s="218">
        <v>3.6</v>
      </c>
      <c r="AJ183" s="232">
        <f t="shared" si="12"/>
        <v>74.399999999999977</v>
      </c>
      <c r="AK183" s="210">
        <v>1</v>
      </c>
      <c r="AL183" s="212">
        <v>1</v>
      </c>
      <c r="AM183" s="218"/>
      <c r="AN183" s="232">
        <f t="shared" si="10"/>
        <v>133.69999999999999</v>
      </c>
    </row>
    <row r="184" spans="3:40" x14ac:dyDescent="0.25">
      <c r="C184" s="27"/>
      <c r="D184" s="222">
        <v>4.4000000000000004</v>
      </c>
      <c r="E184" s="237">
        <v>3.6</v>
      </c>
      <c r="F184" s="222">
        <v>7.7</v>
      </c>
      <c r="G184" s="237">
        <v>4.7</v>
      </c>
      <c r="H184" s="222">
        <v>4.5</v>
      </c>
      <c r="I184" s="237">
        <v>3.5</v>
      </c>
      <c r="J184" s="222">
        <f t="shared" si="13"/>
        <v>10.3</v>
      </c>
      <c r="K184" s="237">
        <v>2.6</v>
      </c>
      <c r="L184" s="222">
        <v>5</v>
      </c>
      <c r="M184" s="237">
        <v>3</v>
      </c>
      <c r="N184" s="222">
        <v>4</v>
      </c>
      <c r="O184" s="237">
        <v>4</v>
      </c>
      <c r="P184" s="235">
        <f t="shared" si="11"/>
        <v>57.300000000000004</v>
      </c>
      <c r="Q184" s="210">
        <v>8.6999999999999993</v>
      </c>
      <c r="R184" s="212"/>
      <c r="S184" s="210">
        <v>3.9</v>
      </c>
      <c r="T184" s="212">
        <v>4</v>
      </c>
      <c r="U184" s="210">
        <v>1.4</v>
      </c>
      <c r="V184" s="212">
        <v>6.6</v>
      </c>
      <c r="W184" s="210">
        <v>13</v>
      </c>
      <c r="X184" s="212"/>
      <c r="Y184" s="210">
        <v>8</v>
      </c>
      <c r="Z184" s="212"/>
      <c r="AA184" s="210">
        <v>4</v>
      </c>
      <c r="AB184" s="212"/>
      <c r="AC184" s="218">
        <v>5.8</v>
      </c>
      <c r="AD184" s="210">
        <v>5.8</v>
      </c>
      <c r="AE184" s="212">
        <v>4</v>
      </c>
      <c r="AF184" s="210">
        <v>2</v>
      </c>
      <c r="AG184" s="212"/>
      <c r="AH184" s="218">
        <v>3.6</v>
      </c>
      <c r="AI184" s="218">
        <v>3.6</v>
      </c>
      <c r="AJ184" s="232">
        <f t="shared" si="12"/>
        <v>74.399999999999977</v>
      </c>
      <c r="AK184" s="210">
        <v>1</v>
      </c>
      <c r="AL184" s="212">
        <v>1</v>
      </c>
      <c r="AM184" s="218"/>
      <c r="AN184" s="232">
        <f t="shared" si="10"/>
        <v>133.69999999999999</v>
      </c>
    </row>
    <row r="185" spans="3:40" x14ac:dyDescent="0.25">
      <c r="C185" s="27"/>
      <c r="D185" s="222">
        <v>4.4000000000000004</v>
      </c>
      <c r="E185" s="237">
        <v>3.6</v>
      </c>
      <c r="F185" s="222">
        <v>7.7</v>
      </c>
      <c r="G185" s="237">
        <v>4.7</v>
      </c>
      <c r="H185" s="222">
        <v>4.5</v>
      </c>
      <c r="I185" s="237">
        <v>3.5</v>
      </c>
      <c r="J185" s="222">
        <f t="shared" si="13"/>
        <v>10.3</v>
      </c>
      <c r="K185" s="237">
        <v>2.6</v>
      </c>
      <c r="L185" s="222">
        <v>5</v>
      </c>
      <c r="M185" s="237">
        <v>3</v>
      </c>
      <c r="N185" s="222">
        <v>4</v>
      </c>
      <c r="O185" s="237">
        <v>4</v>
      </c>
      <c r="P185" s="235">
        <f t="shared" si="11"/>
        <v>57.300000000000004</v>
      </c>
      <c r="Q185" s="210">
        <v>8.6999999999999993</v>
      </c>
      <c r="R185" s="212"/>
      <c r="S185" s="210">
        <v>3.9</v>
      </c>
      <c r="T185" s="212">
        <v>4</v>
      </c>
      <c r="U185" s="210">
        <v>1.4</v>
      </c>
      <c r="V185" s="212">
        <v>6.6</v>
      </c>
      <c r="W185" s="210">
        <v>13</v>
      </c>
      <c r="X185" s="212"/>
      <c r="Y185" s="210">
        <v>8</v>
      </c>
      <c r="Z185" s="212"/>
      <c r="AA185" s="210">
        <v>4</v>
      </c>
      <c r="AB185" s="212"/>
      <c r="AC185" s="218">
        <v>5.8</v>
      </c>
      <c r="AD185" s="210">
        <v>5.8</v>
      </c>
      <c r="AE185" s="212">
        <v>4</v>
      </c>
      <c r="AF185" s="210">
        <v>2</v>
      </c>
      <c r="AG185" s="212"/>
      <c r="AH185" s="218">
        <v>3.6</v>
      </c>
      <c r="AI185" s="218">
        <v>3.6</v>
      </c>
      <c r="AJ185" s="232">
        <f t="shared" si="12"/>
        <v>74.399999999999977</v>
      </c>
      <c r="AK185" s="210">
        <v>1</v>
      </c>
      <c r="AL185" s="212">
        <v>1</v>
      </c>
      <c r="AM185" s="218"/>
      <c r="AN185" s="232">
        <f t="shared" si="10"/>
        <v>133.69999999999999</v>
      </c>
    </row>
    <row r="186" spans="3:40" x14ac:dyDescent="0.25">
      <c r="C186" s="27"/>
      <c r="D186" s="222">
        <v>4.4000000000000004</v>
      </c>
      <c r="E186" s="237">
        <v>3.6</v>
      </c>
      <c r="F186" s="222">
        <v>7.7</v>
      </c>
      <c r="G186" s="237">
        <v>4.7</v>
      </c>
      <c r="H186" s="222">
        <v>4.5</v>
      </c>
      <c r="I186" s="237">
        <v>3.5</v>
      </c>
      <c r="J186" s="222">
        <f t="shared" si="13"/>
        <v>10.3</v>
      </c>
      <c r="K186" s="237">
        <v>2.6</v>
      </c>
      <c r="L186" s="222">
        <v>5</v>
      </c>
      <c r="M186" s="237">
        <v>3</v>
      </c>
      <c r="N186" s="222">
        <v>4</v>
      </c>
      <c r="O186" s="237">
        <v>4</v>
      </c>
      <c r="P186" s="235">
        <f t="shared" si="11"/>
        <v>57.300000000000004</v>
      </c>
      <c r="Q186" s="210">
        <v>8.6999999999999993</v>
      </c>
      <c r="R186" s="212"/>
      <c r="S186" s="210">
        <v>3.9</v>
      </c>
      <c r="T186" s="212">
        <v>4</v>
      </c>
      <c r="U186" s="210">
        <v>1.4</v>
      </c>
      <c r="V186" s="212">
        <v>6.6</v>
      </c>
      <c r="W186" s="210">
        <v>13</v>
      </c>
      <c r="X186" s="212"/>
      <c r="Y186" s="210">
        <v>8</v>
      </c>
      <c r="Z186" s="212"/>
      <c r="AA186" s="210">
        <v>4</v>
      </c>
      <c r="AB186" s="212"/>
      <c r="AC186" s="218">
        <v>5.8</v>
      </c>
      <c r="AD186" s="210">
        <v>5.8</v>
      </c>
      <c r="AE186" s="212">
        <v>4</v>
      </c>
      <c r="AF186" s="210">
        <v>2</v>
      </c>
      <c r="AG186" s="212"/>
      <c r="AH186" s="218">
        <v>3.6</v>
      </c>
      <c r="AI186" s="218">
        <v>3.6</v>
      </c>
      <c r="AJ186" s="232">
        <f t="shared" si="12"/>
        <v>74.399999999999977</v>
      </c>
      <c r="AK186" s="210">
        <v>1</v>
      </c>
      <c r="AL186" s="212">
        <v>1</v>
      </c>
      <c r="AM186" s="218"/>
      <c r="AN186" s="232">
        <f t="shared" si="10"/>
        <v>133.69999999999999</v>
      </c>
    </row>
    <row r="187" spans="3:40" x14ac:dyDescent="0.25">
      <c r="C187" s="27"/>
      <c r="D187" s="222">
        <v>4.4000000000000004</v>
      </c>
      <c r="E187" s="237">
        <v>3.6</v>
      </c>
      <c r="F187" s="222">
        <v>7.7</v>
      </c>
      <c r="G187" s="237">
        <v>4.7</v>
      </c>
      <c r="H187" s="222">
        <v>4.5</v>
      </c>
      <c r="I187" s="237">
        <v>3.5</v>
      </c>
      <c r="J187" s="222">
        <f t="shared" si="13"/>
        <v>10.3</v>
      </c>
      <c r="K187" s="237">
        <v>2.6</v>
      </c>
      <c r="L187" s="222">
        <v>5</v>
      </c>
      <c r="M187" s="237">
        <v>3</v>
      </c>
      <c r="N187" s="222">
        <v>4</v>
      </c>
      <c r="O187" s="237">
        <v>4</v>
      </c>
      <c r="P187" s="235">
        <f t="shared" si="11"/>
        <v>57.300000000000004</v>
      </c>
      <c r="Q187" s="210">
        <v>8.6999999999999993</v>
      </c>
      <c r="R187" s="212"/>
      <c r="S187" s="210">
        <v>3.9</v>
      </c>
      <c r="T187" s="212">
        <v>4</v>
      </c>
      <c r="U187" s="210">
        <v>1.4</v>
      </c>
      <c r="V187" s="212">
        <v>6.6</v>
      </c>
      <c r="W187" s="210">
        <v>13</v>
      </c>
      <c r="X187" s="212"/>
      <c r="Y187" s="210">
        <v>8</v>
      </c>
      <c r="Z187" s="212"/>
      <c r="AA187" s="210">
        <v>4</v>
      </c>
      <c r="AB187" s="212"/>
      <c r="AC187" s="218">
        <v>5.8</v>
      </c>
      <c r="AD187" s="210">
        <v>5.8</v>
      </c>
      <c r="AE187" s="212">
        <v>4</v>
      </c>
      <c r="AF187" s="210">
        <v>2</v>
      </c>
      <c r="AG187" s="212"/>
      <c r="AH187" s="218">
        <v>3.6</v>
      </c>
      <c r="AI187" s="218">
        <v>3.6</v>
      </c>
      <c r="AJ187" s="232">
        <f t="shared" si="12"/>
        <v>74.399999999999977</v>
      </c>
      <c r="AK187" s="210">
        <v>1</v>
      </c>
      <c r="AL187" s="212">
        <v>1</v>
      </c>
      <c r="AM187" s="218"/>
      <c r="AN187" s="232">
        <f t="shared" si="10"/>
        <v>133.69999999999999</v>
      </c>
    </row>
    <row r="188" spans="3:40" x14ac:dyDescent="0.25">
      <c r="C188" s="27"/>
      <c r="D188" s="222">
        <v>4.4000000000000004</v>
      </c>
      <c r="E188" s="237">
        <v>3.6</v>
      </c>
      <c r="F188" s="222">
        <v>7.7</v>
      </c>
      <c r="G188" s="237">
        <v>4.7</v>
      </c>
      <c r="H188" s="222">
        <v>4.5</v>
      </c>
      <c r="I188" s="237">
        <v>3.5</v>
      </c>
      <c r="J188" s="222">
        <f t="shared" si="13"/>
        <v>10.3</v>
      </c>
      <c r="K188" s="237">
        <v>2.6</v>
      </c>
      <c r="L188" s="222">
        <v>5</v>
      </c>
      <c r="M188" s="237">
        <v>3</v>
      </c>
      <c r="N188" s="222">
        <v>4</v>
      </c>
      <c r="O188" s="237">
        <v>4</v>
      </c>
      <c r="P188" s="235">
        <f t="shared" si="11"/>
        <v>57.300000000000004</v>
      </c>
      <c r="Q188" s="210">
        <v>8.6999999999999993</v>
      </c>
      <c r="R188" s="212"/>
      <c r="S188" s="210">
        <v>3.9</v>
      </c>
      <c r="T188" s="212">
        <v>4</v>
      </c>
      <c r="U188" s="210">
        <v>1.4</v>
      </c>
      <c r="V188" s="212">
        <v>6.6</v>
      </c>
      <c r="W188" s="210">
        <v>13</v>
      </c>
      <c r="X188" s="212"/>
      <c r="Y188" s="210">
        <v>8</v>
      </c>
      <c r="Z188" s="212"/>
      <c r="AA188" s="210">
        <v>4</v>
      </c>
      <c r="AB188" s="212"/>
      <c r="AC188" s="218">
        <v>5.8</v>
      </c>
      <c r="AD188" s="210">
        <v>5.8</v>
      </c>
      <c r="AE188" s="212">
        <v>4</v>
      </c>
      <c r="AF188" s="210">
        <v>2</v>
      </c>
      <c r="AG188" s="212"/>
      <c r="AH188" s="218">
        <v>3.6</v>
      </c>
      <c r="AI188" s="218">
        <v>3.6</v>
      </c>
      <c r="AJ188" s="232">
        <f t="shared" si="12"/>
        <v>74.399999999999977</v>
      </c>
      <c r="AK188" s="210">
        <v>1</v>
      </c>
      <c r="AL188" s="212">
        <v>1</v>
      </c>
      <c r="AM188" s="218"/>
      <c r="AN188" s="232">
        <f t="shared" si="10"/>
        <v>133.69999999999999</v>
      </c>
    </row>
    <row r="189" spans="3:40" x14ac:dyDescent="0.25">
      <c r="C189" s="27"/>
      <c r="D189" s="222">
        <v>4.4000000000000004</v>
      </c>
      <c r="E189" s="237">
        <v>3.6</v>
      </c>
      <c r="F189" s="222">
        <v>7.7</v>
      </c>
      <c r="G189" s="237">
        <v>4.7</v>
      </c>
      <c r="H189" s="222">
        <v>4.5</v>
      </c>
      <c r="I189" s="237">
        <v>3.5</v>
      </c>
      <c r="J189" s="222">
        <f t="shared" si="13"/>
        <v>10.3</v>
      </c>
      <c r="K189" s="237">
        <v>2.6</v>
      </c>
      <c r="L189" s="222">
        <v>5</v>
      </c>
      <c r="M189" s="237">
        <v>3</v>
      </c>
      <c r="N189" s="222">
        <v>4</v>
      </c>
      <c r="O189" s="237">
        <v>4</v>
      </c>
      <c r="P189" s="235">
        <f t="shared" si="11"/>
        <v>57.300000000000004</v>
      </c>
      <c r="Q189" s="210">
        <v>8.6999999999999993</v>
      </c>
      <c r="R189" s="212"/>
      <c r="S189" s="210">
        <v>3.9</v>
      </c>
      <c r="T189" s="212">
        <v>4</v>
      </c>
      <c r="U189" s="210">
        <v>1.4</v>
      </c>
      <c r="V189" s="212">
        <v>6.6</v>
      </c>
      <c r="W189" s="210">
        <v>13</v>
      </c>
      <c r="X189" s="212"/>
      <c r="Y189" s="210">
        <v>8</v>
      </c>
      <c r="Z189" s="212"/>
      <c r="AA189" s="210">
        <v>4</v>
      </c>
      <c r="AB189" s="212"/>
      <c r="AC189" s="218">
        <v>5.8</v>
      </c>
      <c r="AD189" s="210">
        <v>5.8</v>
      </c>
      <c r="AE189" s="212">
        <v>4</v>
      </c>
      <c r="AF189" s="210">
        <v>2</v>
      </c>
      <c r="AG189" s="212"/>
      <c r="AH189" s="218">
        <v>3.6</v>
      </c>
      <c r="AI189" s="218">
        <v>3.6</v>
      </c>
      <c r="AJ189" s="232">
        <f t="shared" si="12"/>
        <v>74.399999999999977</v>
      </c>
      <c r="AK189" s="210">
        <v>1</v>
      </c>
      <c r="AL189" s="212">
        <v>1</v>
      </c>
      <c r="AM189" s="218"/>
      <c r="AN189" s="232">
        <f t="shared" si="10"/>
        <v>133.69999999999999</v>
      </c>
    </row>
    <row r="190" spans="3:40" x14ac:dyDescent="0.25">
      <c r="C190" s="27"/>
      <c r="D190" s="222">
        <v>4.4000000000000004</v>
      </c>
      <c r="E190" s="237">
        <v>3.6</v>
      </c>
      <c r="F190" s="222">
        <v>7.7</v>
      </c>
      <c r="G190" s="237">
        <v>4.7</v>
      </c>
      <c r="H190" s="222">
        <v>4.5</v>
      </c>
      <c r="I190" s="237">
        <v>3.5</v>
      </c>
      <c r="J190" s="222">
        <f t="shared" si="13"/>
        <v>10.3</v>
      </c>
      <c r="K190" s="237">
        <v>2.6</v>
      </c>
      <c r="L190" s="222">
        <v>5</v>
      </c>
      <c r="M190" s="237">
        <v>3</v>
      </c>
      <c r="N190" s="222">
        <v>4</v>
      </c>
      <c r="O190" s="237">
        <v>4</v>
      </c>
      <c r="P190" s="235">
        <f t="shared" si="11"/>
        <v>57.300000000000004</v>
      </c>
      <c r="Q190" s="210">
        <v>8.6999999999999993</v>
      </c>
      <c r="R190" s="212"/>
      <c r="S190" s="210">
        <v>3.9</v>
      </c>
      <c r="T190" s="212">
        <v>4</v>
      </c>
      <c r="U190" s="210">
        <v>1.4</v>
      </c>
      <c r="V190" s="212">
        <v>6.6</v>
      </c>
      <c r="W190" s="210">
        <v>13</v>
      </c>
      <c r="X190" s="212"/>
      <c r="Y190" s="210">
        <v>8</v>
      </c>
      <c r="Z190" s="212"/>
      <c r="AA190" s="210">
        <v>4</v>
      </c>
      <c r="AB190" s="212"/>
      <c r="AC190" s="218">
        <v>5.8</v>
      </c>
      <c r="AD190" s="210">
        <v>5.8</v>
      </c>
      <c r="AE190" s="212">
        <v>4</v>
      </c>
      <c r="AF190" s="210">
        <v>2</v>
      </c>
      <c r="AG190" s="212"/>
      <c r="AH190" s="218">
        <v>3.6</v>
      </c>
      <c r="AI190" s="218">
        <v>3.6</v>
      </c>
      <c r="AJ190" s="232">
        <f t="shared" si="12"/>
        <v>74.399999999999977</v>
      </c>
      <c r="AK190" s="210">
        <v>1</v>
      </c>
      <c r="AL190" s="212">
        <v>1</v>
      </c>
      <c r="AM190" s="218"/>
      <c r="AN190" s="232">
        <f t="shared" si="10"/>
        <v>133.69999999999999</v>
      </c>
    </row>
    <row r="191" spans="3:40" x14ac:dyDescent="0.25">
      <c r="C191" s="27"/>
      <c r="D191" s="222">
        <v>4.4000000000000004</v>
      </c>
      <c r="E191" s="237">
        <v>3.6</v>
      </c>
      <c r="F191" s="222">
        <v>7.7</v>
      </c>
      <c r="G191" s="237">
        <v>4.7</v>
      </c>
      <c r="H191" s="222">
        <v>4.5</v>
      </c>
      <c r="I191" s="237">
        <v>3.5</v>
      </c>
      <c r="J191" s="222">
        <f t="shared" si="13"/>
        <v>10.3</v>
      </c>
      <c r="K191" s="237">
        <v>2.6</v>
      </c>
      <c r="L191" s="222">
        <v>5</v>
      </c>
      <c r="M191" s="237">
        <v>3</v>
      </c>
      <c r="N191" s="222">
        <v>4</v>
      </c>
      <c r="O191" s="237">
        <v>4</v>
      </c>
      <c r="P191" s="235">
        <f t="shared" si="11"/>
        <v>57.300000000000004</v>
      </c>
      <c r="Q191" s="210">
        <v>8.6999999999999993</v>
      </c>
      <c r="R191" s="212"/>
      <c r="S191" s="210">
        <v>3.9</v>
      </c>
      <c r="T191" s="212">
        <v>4</v>
      </c>
      <c r="U191" s="210">
        <v>1.4</v>
      </c>
      <c r="V191" s="212">
        <v>6.6</v>
      </c>
      <c r="W191" s="210">
        <v>13</v>
      </c>
      <c r="X191" s="212"/>
      <c r="Y191" s="210">
        <v>8</v>
      </c>
      <c r="Z191" s="212"/>
      <c r="AA191" s="210">
        <v>4</v>
      </c>
      <c r="AB191" s="212"/>
      <c r="AC191" s="218">
        <v>5.8</v>
      </c>
      <c r="AD191" s="210">
        <v>5.8</v>
      </c>
      <c r="AE191" s="212">
        <v>4</v>
      </c>
      <c r="AF191" s="210">
        <v>2</v>
      </c>
      <c r="AG191" s="212"/>
      <c r="AH191" s="218">
        <v>3.6</v>
      </c>
      <c r="AI191" s="218">
        <v>3.6</v>
      </c>
      <c r="AJ191" s="232">
        <f t="shared" si="12"/>
        <v>74.399999999999977</v>
      </c>
      <c r="AK191" s="210">
        <v>1</v>
      </c>
      <c r="AL191" s="212">
        <v>1</v>
      </c>
      <c r="AM191" s="218"/>
      <c r="AN191" s="232">
        <f t="shared" si="10"/>
        <v>133.69999999999999</v>
      </c>
    </row>
    <row r="192" spans="3:40" x14ac:dyDescent="0.25">
      <c r="C192" s="27"/>
      <c r="D192" s="222">
        <v>4.4000000000000004</v>
      </c>
      <c r="E192" s="237">
        <v>3.6</v>
      </c>
      <c r="F192" s="222">
        <v>7.7</v>
      </c>
      <c r="G192" s="237">
        <v>4.7</v>
      </c>
      <c r="H192" s="222">
        <v>4.5</v>
      </c>
      <c r="I192" s="237">
        <v>3.5</v>
      </c>
      <c r="J192" s="222">
        <f t="shared" si="13"/>
        <v>10.3</v>
      </c>
      <c r="K192" s="237">
        <v>2.6</v>
      </c>
      <c r="L192" s="222">
        <v>5</v>
      </c>
      <c r="M192" s="237">
        <v>3</v>
      </c>
      <c r="N192" s="222">
        <v>4</v>
      </c>
      <c r="O192" s="237">
        <v>4</v>
      </c>
      <c r="P192" s="235">
        <f t="shared" si="11"/>
        <v>57.300000000000004</v>
      </c>
      <c r="Q192" s="210">
        <v>8.6999999999999993</v>
      </c>
      <c r="R192" s="212"/>
      <c r="S192" s="210">
        <v>3.9</v>
      </c>
      <c r="T192" s="212">
        <v>4</v>
      </c>
      <c r="U192" s="210">
        <v>1.4</v>
      </c>
      <c r="V192" s="212">
        <v>6.6</v>
      </c>
      <c r="W192" s="210">
        <v>13</v>
      </c>
      <c r="X192" s="212"/>
      <c r="Y192" s="210">
        <v>8</v>
      </c>
      <c r="Z192" s="212"/>
      <c r="AA192" s="210">
        <v>4</v>
      </c>
      <c r="AB192" s="212"/>
      <c r="AC192" s="218">
        <v>5.8</v>
      </c>
      <c r="AD192" s="210">
        <v>5.8</v>
      </c>
      <c r="AE192" s="212">
        <v>4</v>
      </c>
      <c r="AF192" s="210">
        <v>2</v>
      </c>
      <c r="AG192" s="212"/>
      <c r="AH192" s="218">
        <v>3.6</v>
      </c>
      <c r="AI192" s="218">
        <v>3.6</v>
      </c>
      <c r="AJ192" s="232">
        <f t="shared" si="12"/>
        <v>74.399999999999977</v>
      </c>
      <c r="AK192" s="210">
        <v>1</v>
      </c>
      <c r="AL192" s="212">
        <v>1</v>
      </c>
      <c r="AM192" s="218"/>
      <c r="AN192" s="232">
        <f t="shared" si="10"/>
        <v>133.69999999999999</v>
      </c>
    </row>
    <row r="193" spans="3:40" x14ac:dyDescent="0.25">
      <c r="C193" s="27"/>
      <c r="D193" s="222">
        <v>4.4000000000000004</v>
      </c>
      <c r="E193" s="237">
        <v>3.6</v>
      </c>
      <c r="F193" s="222">
        <v>7.7</v>
      </c>
      <c r="G193" s="237">
        <v>4.7</v>
      </c>
      <c r="H193" s="222">
        <v>4.5</v>
      </c>
      <c r="I193" s="237">
        <v>3.5</v>
      </c>
      <c r="J193" s="222">
        <f t="shared" si="13"/>
        <v>10.3</v>
      </c>
      <c r="K193" s="237">
        <v>2.6</v>
      </c>
      <c r="L193" s="222">
        <v>5</v>
      </c>
      <c r="M193" s="237">
        <v>3</v>
      </c>
      <c r="N193" s="222">
        <v>4</v>
      </c>
      <c r="O193" s="237">
        <v>4</v>
      </c>
      <c r="P193" s="235">
        <f t="shared" si="11"/>
        <v>57.300000000000004</v>
      </c>
      <c r="Q193" s="210">
        <v>8.6999999999999993</v>
      </c>
      <c r="R193" s="212"/>
      <c r="S193" s="210">
        <v>3.9</v>
      </c>
      <c r="T193" s="212">
        <v>4</v>
      </c>
      <c r="U193" s="210">
        <v>1.4</v>
      </c>
      <c r="V193" s="212">
        <v>6.6</v>
      </c>
      <c r="W193" s="210">
        <v>13</v>
      </c>
      <c r="X193" s="212"/>
      <c r="Y193" s="210">
        <v>8</v>
      </c>
      <c r="Z193" s="212"/>
      <c r="AA193" s="210">
        <v>4</v>
      </c>
      <c r="AB193" s="212"/>
      <c r="AC193" s="218">
        <v>5.8</v>
      </c>
      <c r="AD193" s="210">
        <v>5.8</v>
      </c>
      <c r="AE193" s="212">
        <v>4</v>
      </c>
      <c r="AF193" s="210">
        <v>2</v>
      </c>
      <c r="AG193" s="212"/>
      <c r="AH193" s="218">
        <v>3.6</v>
      </c>
      <c r="AI193" s="218">
        <v>3.6</v>
      </c>
      <c r="AJ193" s="232">
        <f t="shared" si="12"/>
        <v>74.399999999999977</v>
      </c>
      <c r="AK193" s="210">
        <v>1</v>
      </c>
      <c r="AL193" s="212">
        <v>1</v>
      </c>
      <c r="AM193" s="218"/>
      <c r="AN193" s="232">
        <f t="shared" si="10"/>
        <v>133.69999999999999</v>
      </c>
    </row>
    <row r="194" spans="3:40" x14ac:dyDescent="0.25">
      <c r="C194" s="27"/>
      <c r="D194" s="222">
        <v>4.4000000000000004</v>
      </c>
      <c r="E194" s="237">
        <v>3.6</v>
      </c>
      <c r="F194" s="222">
        <v>7.7</v>
      </c>
      <c r="G194" s="237">
        <v>4.7</v>
      </c>
      <c r="H194" s="222">
        <v>4.5</v>
      </c>
      <c r="I194" s="237">
        <v>3.5</v>
      </c>
      <c r="J194" s="222">
        <f t="shared" si="13"/>
        <v>10.3</v>
      </c>
      <c r="K194" s="237">
        <v>2.6</v>
      </c>
      <c r="L194" s="222">
        <v>5</v>
      </c>
      <c r="M194" s="237">
        <v>3</v>
      </c>
      <c r="N194" s="222">
        <v>4</v>
      </c>
      <c r="O194" s="237">
        <v>4</v>
      </c>
      <c r="P194" s="235">
        <f t="shared" si="11"/>
        <v>57.300000000000004</v>
      </c>
      <c r="Q194" s="210">
        <v>8.6999999999999993</v>
      </c>
      <c r="R194" s="212"/>
      <c r="S194" s="210">
        <v>3.9</v>
      </c>
      <c r="T194" s="212">
        <v>4</v>
      </c>
      <c r="U194" s="210">
        <v>1.4</v>
      </c>
      <c r="V194" s="212">
        <v>6.6</v>
      </c>
      <c r="W194" s="210">
        <v>13</v>
      </c>
      <c r="X194" s="212"/>
      <c r="Y194" s="210">
        <v>8</v>
      </c>
      <c r="Z194" s="212"/>
      <c r="AA194" s="210">
        <v>4</v>
      </c>
      <c r="AB194" s="212"/>
      <c r="AC194" s="218">
        <v>5.8</v>
      </c>
      <c r="AD194" s="210">
        <v>5.8</v>
      </c>
      <c r="AE194" s="212">
        <v>4</v>
      </c>
      <c r="AF194" s="210">
        <v>2</v>
      </c>
      <c r="AG194" s="212"/>
      <c r="AH194" s="218">
        <v>3.6</v>
      </c>
      <c r="AI194" s="218">
        <v>3.6</v>
      </c>
      <c r="AJ194" s="232">
        <f t="shared" si="12"/>
        <v>74.399999999999977</v>
      </c>
      <c r="AK194" s="210">
        <v>1</v>
      </c>
      <c r="AL194" s="212">
        <v>1</v>
      </c>
      <c r="AM194" s="218"/>
      <c r="AN194" s="232">
        <f t="shared" si="10"/>
        <v>133.69999999999999</v>
      </c>
    </row>
    <row r="195" spans="3:40" x14ac:dyDescent="0.25">
      <c r="C195" s="27"/>
      <c r="D195" s="222">
        <v>4.4000000000000004</v>
      </c>
      <c r="E195" s="237">
        <v>3.6</v>
      </c>
      <c r="F195" s="222">
        <v>7.7</v>
      </c>
      <c r="G195" s="237">
        <v>4.7</v>
      </c>
      <c r="H195" s="222">
        <v>4.5</v>
      </c>
      <c r="I195" s="237">
        <v>3.5</v>
      </c>
      <c r="J195" s="222">
        <f t="shared" si="13"/>
        <v>10.3</v>
      </c>
      <c r="K195" s="237">
        <v>2.6</v>
      </c>
      <c r="L195" s="222">
        <v>5</v>
      </c>
      <c r="M195" s="237">
        <v>3</v>
      </c>
      <c r="N195" s="222">
        <v>4</v>
      </c>
      <c r="O195" s="237">
        <v>4</v>
      </c>
      <c r="P195" s="235">
        <f t="shared" si="11"/>
        <v>57.300000000000004</v>
      </c>
      <c r="Q195" s="210">
        <v>8.6999999999999993</v>
      </c>
      <c r="R195" s="212"/>
      <c r="S195" s="210">
        <v>3.9</v>
      </c>
      <c r="T195" s="212">
        <v>4</v>
      </c>
      <c r="U195" s="210">
        <v>1.4</v>
      </c>
      <c r="V195" s="212">
        <v>6.6</v>
      </c>
      <c r="W195" s="210">
        <v>13</v>
      </c>
      <c r="X195" s="212"/>
      <c r="Y195" s="210">
        <v>8</v>
      </c>
      <c r="Z195" s="212"/>
      <c r="AA195" s="210">
        <v>4</v>
      </c>
      <c r="AB195" s="212"/>
      <c r="AC195" s="218">
        <v>5.8</v>
      </c>
      <c r="AD195" s="210">
        <v>5.8</v>
      </c>
      <c r="AE195" s="212">
        <v>4</v>
      </c>
      <c r="AF195" s="210">
        <v>2</v>
      </c>
      <c r="AG195" s="212"/>
      <c r="AH195" s="218">
        <v>3.6</v>
      </c>
      <c r="AI195" s="218">
        <v>3.6</v>
      </c>
      <c r="AJ195" s="232">
        <f t="shared" si="12"/>
        <v>74.399999999999977</v>
      </c>
      <c r="AK195" s="210">
        <v>1</v>
      </c>
      <c r="AL195" s="212">
        <v>1</v>
      </c>
      <c r="AM195" s="218"/>
      <c r="AN195" s="232">
        <f t="shared" si="10"/>
        <v>133.69999999999999</v>
      </c>
    </row>
    <row r="196" spans="3:40" x14ac:dyDescent="0.25">
      <c r="C196" s="27"/>
      <c r="D196" s="222">
        <v>4.4000000000000004</v>
      </c>
      <c r="E196" s="237">
        <v>3.6</v>
      </c>
      <c r="F196" s="222">
        <v>7.7</v>
      </c>
      <c r="G196" s="237">
        <v>4.7</v>
      </c>
      <c r="H196" s="222">
        <v>4.5</v>
      </c>
      <c r="I196" s="237">
        <v>3.5</v>
      </c>
      <c r="J196" s="222">
        <f t="shared" si="13"/>
        <v>10.3</v>
      </c>
      <c r="K196" s="237">
        <v>2.6</v>
      </c>
      <c r="L196" s="222">
        <v>5</v>
      </c>
      <c r="M196" s="237">
        <v>3</v>
      </c>
      <c r="N196" s="222">
        <v>4</v>
      </c>
      <c r="O196" s="237">
        <v>4</v>
      </c>
      <c r="P196" s="235">
        <f t="shared" si="11"/>
        <v>57.300000000000004</v>
      </c>
      <c r="Q196" s="210">
        <v>8.6999999999999993</v>
      </c>
      <c r="R196" s="212"/>
      <c r="S196" s="210">
        <v>3.9</v>
      </c>
      <c r="T196" s="212">
        <v>4</v>
      </c>
      <c r="U196" s="210">
        <v>1.4</v>
      </c>
      <c r="V196" s="212">
        <v>6.6</v>
      </c>
      <c r="W196" s="210">
        <v>13</v>
      </c>
      <c r="X196" s="212"/>
      <c r="Y196" s="210">
        <v>8</v>
      </c>
      <c r="Z196" s="212"/>
      <c r="AA196" s="210">
        <v>4</v>
      </c>
      <c r="AB196" s="212"/>
      <c r="AC196" s="218">
        <v>5.8</v>
      </c>
      <c r="AD196" s="210">
        <v>5.8</v>
      </c>
      <c r="AE196" s="212">
        <v>4</v>
      </c>
      <c r="AF196" s="210">
        <v>2</v>
      </c>
      <c r="AG196" s="212"/>
      <c r="AH196" s="218">
        <v>3.6</v>
      </c>
      <c r="AI196" s="218">
        <v>3.6</v>
      </c>
      <c r="AJ196" s="232">
        <f t="shared" si="12"/>
        <v>74.399999999999977</v>
      </c>
      <c r="AK196" s="210">
        <v>1</v>
      </c>
      <c r="AL196" s="212">
        <v>1</v>
      </c>
      <c r="AM196" s="218"/>
      <c r="AN196" s="232">
        <f t="shared" si="10"/>
        <v>133.69999999999999</v>
      </c>
    </row>
    <row r="197" spans="3:40" x14ac:dyDescent="0.25">
      <c r="C197" s="27"/>
      <c r="D197" s="222">
        <v>4.4000000000000004</v>
      </c>
      <c r="E197" s="237">
        <v>3.6</v>
      </c>
      <c r="F197" s="222">
        <v>7.7</v>
      </c>
      <c r="G197" s="237">
        <v>4.7</v>
      </c>
      <c r="H197" s="222">
        <v>4.5</v>
      </c>
      <c r="I197" s="237">
        <v>3.5</v>
      </c>
      <c r="J197" s="222">
        <f t="shared" si="13"/>
        <v>10.3</v>
      </c>
      <c r="K197" s="237">
        <v>2.6</v>
      </c>
      <c r="L197" s="222">
        <v>5</v>
      </c>
      <c r="M197" s="237">
        <v>3</v>
      </c>
      <c r="N197" s="222">
        <v>4</v>
      </c>
      <c r="O197" s="237">
        <v>4</v>
      </c>
      <c r="P197" s="235">
        <f t="shared" si="11"/>
        <v>57.300000000000004</v>
      </c>
      <c r="Q197" s="210">
        <v>8.6999999999999993</v>
      </c>
      <c r="R197" s="212"/>
      <c r="S197" s="210">
        <v>3.9</v>
      </c>
      <c r="T197" s="212">
        <v>4</v>
      </c>
      <c r="U197" s="210">
        <v>1.4</v>
      </c>
      <c r="V197" s="212">
        <v>6.6</v>
      </c>
      <c r="W197" s="210">
        <v>13</v>
      </c>
      <c r="X197" s="212"/>
      <c r="Y197" s="210">
        <v>8</v>
      </c>
      <c r="Z197" s="212"/>
      <c r="AA197" s="210">
        <v>4</v>
      </c>
      <c r="AB197" s="212"/>
      <c r="AC197" s="218">
        <v>5.8</v>
      </c>
      <c r="AD197" s="210">
        <v>5.8</v>
      </c>
      <c r="AE197" s="212">
        <v>4</v>
      </c>
      <c r="AF197" s="210">
        <v>2</v>
      </c>
      <c r="AG197" s="212"/>
      <c r="AH197" s="218">
        <v>3.6</v>
      </c>
      <c r="AI197" s="218">
        <v>3.6</v>
      </c>
      <c r="AJ197" s="232">
        <f t="shared" si="12"/>
        <v>74.399999999999977</v>
      </c>
      <c r="AK197" s="210">
        <v>1</v>
      </c>
      <c r="AL197" s="212">
        <v>1</v>
      </c>
      <c r="AM197" s="218"/>
      <c r="AN197" s="232">
        <f t="shared" si="10"/>
        <v>133.69999999999999</v>
      </c>
    </row>
    <row r="198" spans="3:40" x14ac:dyDescent="0.25">
      <c r="C198" s="27"/>
      <c r="D198" s="222">
        <v>4.4000000000000004</v>
      </c>
      <c r="E198" s="237">
        <v>3.6</v>
      </c>
      <c r="F198" s="222">
        <v>7.7</v>
      </c>
      <c r="G198" s="237">
        <v>4.7</v>
      </c>
      <c r="H198" s="222">
        <v>4.5</v>
      </c>
      <c r="I198" s="237">
        <v>3.5</v>
      </c>
      <c r="J198" s="222">
        <f t="shared" si="13"/>
        <v>10.3</v>
      </c>
      <c r="K198" s="237">
        <v>2.6</v>
      </c>
      <c r="L198" s="222">
        <v>5</v>
      </c>
      <c r="M198" s="237">
        <v>3</v>
      </c>
      <c r="N198" s="222">
        <v>4</v>
      </c>
      <c r="O198" s="237">
        <v>4</v>
      </c>
      <c r="P198" s="235">
        <f t="shared" si="11"/>
        <v>57.300000000000004</v>
      </c>
      <c r="Q198" s="210">
        <v>8.6999999999999993</v>
      </c>
      <c r="R198" s="212"/>
      <c r="S198" s="210">
        <v>3.9</v>
      </c>
      <c r="T198" s="212">
        <v>4</v>
      </c>
      <c r="U198" s="210">
        <v>1.4</v>
      </c>
      <c r="V198" s="212">
        <v>6.6</v>
      </c>
      <c r="W198" s="210">
        <v>13</v>
      </c>
      <c r="X198" s="212"/>
      <c r="Y198" s="210">
        <v>8</v>
      </c>
      <c r="Z198" s="212"/>
      <c r="AA198" s="210">
        <v>4</v>
      </c>
      <c r="AB198" s="212"/>
      <c r="AC198" s="218">
        <v>5.8</v>
      </c>
      <c r="AD198" s="210">
        <v>5.8</v>
      </c>
      <c r="AE198" s="212">
        <v>4</v>
      </c>
      <c r="AF198" s="210">
        <v>2</v>
      </c>
      <c r="AG198" s="212"/>
      <c r="AH198" s="218">
        <v>3.6</v>
      </c>
      <c r="AI198" s="218">
        <v>3.6</v>
      </c>
      <c r="AJ198" s="232">
        <f t="shared" si="12"/>
        <v>74.399999999999977</v>
      </c>
      <c r="AK198" s="210">
        <v>1</v>
      </c>
      <c r="AL198" s="212">
        <v>1</v>
      </c>
      <c r="AM198" s="218"/>
      <c r="AN198" s="232">
        <f t="shared" ref="AN198:AN261" si="14">AM198+AL198+AK198+AJ198+P198</f>
        <v>133.69999999999999</v>
      </c>
    </row>
    <row r="199" spans="3:40" x14ac:dyDescent="0.25">
      <c r="C199" s="27"/>
      <c r="D199" s="222">
        <v>4.4000000000000004</v>
      </c>
      <c r="E199" s="237">
        <v>3.6</v>
      </c>
      <c r="F199" s="222">
        <v>7.7</v>
      </c>
      <c r="G199" s="237">
        <v>4.7</v>
      </c>
      <c r="H199" s="222">
        <v>4.5</v>
      </c>
      <c r="I199" s="237">
        <v>3.5</v>
      </c>
      <c r="J199" s="222">
        <f t="shared" si="13"/>
        <v>10.3</v>
      </c>
      <c r="K199" s="237">
        <v>2.6</v>
      </c>
      <c r="L199" s="222">
        <v>5</v>
      </c>
      <c r="M199" s="237">
        <v>3</v>
      </c>
      <c r="N199" s="222">
        <v>4</v>
      </c>
      <c r="O199" s="237">
        <v>4</v>
      </c>
      <c r="P199" s="235">
        <f t="shared" ref="P199:P262" si="15">SUM(D199:O199)</f>
        <v>57.300000000000004</v>
      </c>
      <c r="Q199" s="210">
        <v>8.6999999999999993</v>
      </c>
      <c r="R199" s="212"/>
      <c r="S199" s="210">
        <v>3.9</v>
      </c>
      <c r="T199" s="212">
        <v>4</v>
      </c>
      <c r="U199" s="210">
        <v>1.4</v>
      </c>
      <c r="V199" s="212">
        <v>6.6</v>
      </c>
      <c r="W199" s="210">
        <v>13</v>
      </c>
      <c r="X199" s="212"/>
      <c r="Y199" s="210">
        <v>8</v>
      </c>
      <c r="Z199" s="212"/>
      <c r="AA199" s="210">
        <v>4</v>
      </c>
      <c r="AB199" s="212"/>
      <c r="AC199" s="218">
        <v>5.8</v>
      </c>
      <c r="AD199" s="210">
        <v>5.8</v>
      </c>
      <c r="AE199" s="212">
        <v>4</v>
      </c>
      <c r="AF199" s="210">
        <v>2</v>
      </c>
      <c r="AG199" s="212"/>
      <c r="AH199" s="218">
        <v>3.6</v>
      </c>
      <c r="AI199" s="218">
        <v>3.6</v>
      </c>
      <c r="AJ199" s="232">
        <f t="shared" ref="AJ199:AJ262" si="16">SUM(Q199:AI199)</f>
        <v>74.399999999999977</v>
      </c>
      <c r="AK199" s="210">
        <v>1</v>
      </c>
      <c r="AL199" s="212">
        <v>1</v>
      </c>
      <c r="AM199" s="218"/>
      <c r="AN199" s="232">
        <f t="shared" si="14"/>
        <v>133.69999999999999</v>
      </c>
    </row>
    <row r="200" spans="3:40" x14ac:dyDescent="0.25">
      <c r="C200" s="27"/>
      <c r="D200" s="222">
        <v>4.4000000000000004</v>
      </c>
      <c r="E200" s="237">
        <v>3.6</v>
      </c>
      <c r="F200" s="222">
        <v>7.7</v>
      </c>
      <c r="G200" s="237">
        <v>4.7</v>
      </c>
      <c r="H200" s="222">
        <v>4.5</v>
      </c>
      <c r="I200" s="237">
        <v>3.5</v>
      </c>
      <c r="J200" s="222">
        <f t="shared" ref="J200:J263" si="17">+J199</f>
        <v>10.3</v>
      </c>
      <c r="K200" s="237">
        <v>2.6</v>
      </c>
      <c r="L200" s="222">
        <v>5</v>
      </c>
      <c r="M200" s="237">
        <v>3</v>
      </c>
      <c r="N200" s="222">
        <v>4</v>
      </c>
      <c r="O200" s="237">
        <v>4</v>
      </c>
      <c r="P200" s="235">
        <f t="shared" si="15"/>
        <v>57.300000000000004</v>
      </c>
      <c r="Q200" s="210">
        <v>8.6999999999999993</v>
      </c>
      <c r="R200" s="212"/>
      <c r="S200" s="210">
        <v>3.9</v>
      </c>
      <c r="T200" s="212">
        <v>4</v>
      </c>
      <c r="U200" s="210">
        <v>1.4</v>
      </c>
      <c r="V200" s="212">
        <v>6.6</v>
      </c>
      <c r="W200" s="210">
        <v>13</v>
      </c>
      <c r="X200" s="212"/>
      <c r="Y200" s="210">
        <v>8</v>
      </c>
      <c r="Z200" s="212"/>
      <c r="AA200" s="210">
        <v>4</v>
      </c>
      <c r="AB200" s="212"/>
      <c r="AC200" s="218">
        <v>5.8</v>
      </c>
      <c r="AD200" s="210">
        <v>5.8</v>
      </c>
      <c r="AE200" s="212">
        <v>4</v>
      </c>
      <c r="AF200" s="210">
        <v>2</v>
      </c>
      <c r="AG200" s="212"/>
      <c r="AH200" s="218">
        <v>3.6</v>
      </c>
      <c r="AI200" s="218">
        <v>3.6</v>
      </c>
      <c r="AJ200" s="232">
        <f t="shared" si="16"/>
        <v>74.399999999999977</v>
      </c>
      <c r="AK200" s="210">
        <v>1</v>
      </c>
      <c r="AL200" s="212">
        <v>1</v>
      </c>
      <c r="AM200" s="218"/>
      <c r="AN200" s="232">
        <f t="shared" si="14"/>
        <v>133.69999999999999</v>
      </c>
    </row>
    <row r="201" spans="3:40" x14ac:dyDescent="0.25">
      <c r="C201" s="27"/>
      <c r="D201" s="222">
        <v>4.4000000000000004</v>
      </c>
      <c r="E201" s="237">
        <v>3.6</v>
      </c>
      <c r="F201" s="222">
        <v>7.7</v>
      </c>
      <c r="G201" s="237">
        <v>4.7</v>
      </c>
      <c r="H201" s="222">
        <v>4.5</v>
      </c>
      <c r="I201" s="237">
        <v>3.5</v>
      </c>
      <c r="J201" s="222">
        <f t="shared" si="17"/>
        <v>10.3</v>
      </c>
      <c r="K201" s="237">
        <v>2.6</v>
      </c>
      <c r="L201" s="222">
        <v>5</v>
      </c>
      <c r="M201" s="237">
        <v>3</v>
      </c>
      <c r="N201" s="222">
        <v>4</v>
      </c>
      <c r="O201" s="237">
        <v>4</v>
      </c>
      <c r="P201" s="235">
        <f t="shared" si="15"/>
        <v>57.300000000000004</v>
      </c>
      <c r="Q201" s="210">
        <v>8.6999999999999993</v>
      </c>
      <c r="R201" s="212"/>
      <c r="S201" s="210">
        <v>3.9</v>
      </c>
      <c r="T201" s="212">
        <v>4</v>
      </c>
      <c r="U201" s="210">
        <v>1.4</v>
      </c>
      <c r="V201" s="212">
        <v>6.6</v>
      </c>
      <c r="W201" s="210">
        <v>13</v>
      </c>
      <c r="X201" s="212"/>
      <c r="Y201" s="210">
        <v>8</v>
      </c>
      <c r="Z201" s="212"/>
      <c r="AA201" s="210">
        <v>4</v>
      </c>
      <c r="AB201" s="212"/>
      <c r="AC201" s="218">
        <v>5.8</v>
      </c>
      <c r="AD201" s="210">
        <v>5.8</v>
      </c>
      <c r="AE201" s="212">
        <v>4</v>
      </c>
      <c r="AF201" s="210">
        <v>2</v>
      </c>
      <c r="AG201" s="212"/>
      <c r="AH201" s="218">
        <v>3.6</v>
      </c>
      <c r="AI201" s="218">
        <v>3.6</v>
      </c>
      <c r="AJ201" s="232">
        <f t="shared" si="16"/>
        <v>74.399999999999977</v>
      </c>
      <c r="AK201" s="210">
        <v>1</v>
      </c>
      <c r="AL201" s="212">
        <v>1</v>
      </c>
      <c r="AM201" s="218"/>
      <c r="AN201" s="232">
        <f t="shared" si="14"/>
        <v>133.69999999999999</v>
      </c>
    </row>
    <row r="202" spans="3:40" x14ac:dyDescent="0.25">
      <c r="C202" s="27"/>
      <c r="D202" s="222">
        <v>4.4000000000000004</v>
      </c>
      <c r="E202" s="237">
        <v>3.6</v>
      </c>
      <c r="F202" s="222">
        <v>7.7</v>
      </c>
      <c r="G202" s="237">
        <v>4.7</v>
      </c>
      <c r="H202" s="222">
        <v>4.5</v>
      </c>
      <c r="I202" s="237">
        <v>3.5</v>
      </c>
      <c r="J202" s="222">
        <f t="shared" si="17"/>
        <v>10.3</v>
      </c>
      <c r="K202" s="237">
        <v>2.6</v>
      </c>
      <c r="L202" s="222">
        <v>5</v>
      </c>
      <c r="M202" s="237">
        <v>3</v>
      </c>
      <c r="N202" s="222">
        <v>4</v>
      </c>
      <c r="O202" s="237">
        <v>4</v>
      </c>
      <c r="P202" s="235">
        <f t="shared" si="15"/>
        <v>57.300000000000004</v>
      </c>
      <c r="Q202" s="210">
        <v>8.6999999999999993</v>
      </c>
      <c r="R202" s="212"/>
      <c r="S202" s="210">
        <v>3.9</v>
      </c>
      <c r="T202" s="212">
        <v>4</v>
      </c>
      <c r="U202" s="210">
        <v>1.4</v>
      </c>
      <c r="V202" s="212">
        <v>6.6</v>
      </c>
      <c r="W202" s="210">
        <v>13</v>
      </c>
      <c r="X202" s="212"/>
      <c r="Y202" s="210">
        <v>8</v>
      </c>
      <c r="Z202" s="212"/>
      <c r="AA202" s="210">
        <v>4</v>
      </c>
      <c r="AB202" s="212"/>
      <c r="AC202" s="218">
        <v>5.8</v>
      </c>
      <c r="AD202" s="210">
        <v>5.8</v>
      </c>
      <c r="AE202" s="212">
        <v>4</v>
      </c>
      <c r="AF202" s="210">
        <v>2</v>
      </c>
      <c r="AG202" s="212"/>
      <c r="AH202" s="218">
        <v>3.6</v>
      </c>
      <c r="AI202" s="218">
        <v>3.6</v>
      </c>
      <c r="AJ202" s="232">
        <f t="shared" si="16"/>
        <v>74.399999999999977</v>
      </c>
      <c r="AK202" s="210">
        <v>1</v>
      </c>
      <c r="AL202" s="212">
        <v>1</v>
      </c>
      <c r="AM202" s="218"/>
      <c r="AN202" s="232">
        <f t="shared" si="14"/>
        <v>133.69999999999999</v>
      </c>
    </row>
    <row r="203" spans="3:40" x14ac:dyDescent="0.25">
      <c r="C203" s="27"/>
      <c r="D203" s="222">
        <v>4.4000000000000004</v>
      </c>
      <c r="E203" s="237">
        <v>3.6</v>
      </c>
      <c r="F203" s="222">
        <v>7.7</v>
      </c>
      <c r="G203" s="237">
        <v>4.7</v>
      </c>
      <c r="H203" s="222">
        <v>4.5</v>
      </c>
      <c r="I203" s="237">
        <v>3.5</v>
      </c>
      <c r="J203" s="222">
        <f t="shared" si="17"/>
        <v>10.3</v>
      </c>
      <c r="K203" s="237">
        <v>2.6</v>
      </c>
      <c r="L203" s="222">
        <v>5</v>
      </c>
      <c r="M203" s="237">
        <v>3</v>
      </c>
      <c r="N203" s="222">
        <v>4</v>
      </c>
      <c r="O203" s="237">
        <v>4</v>
      </c>
      <c r="P203" s="235">
        <f t="shared" si="15"/>
        <v>57.300000000000004</v>
      </c>
      <c r="Q203" s="210">
        <v>8.6999999999999993</v>
      </c>
      <c r="R203" s="212"/>
      <c r="S203" s="210">
        <v>3.9</v>
      </c>
      <c r="T203" s="212">
        <v>4</v>
      </c>
      <c r="U203" s="210">
        <v>1.4</v>
      </c>
      <c r="V203" s="212">
        <v>6.6</v>
      </c>
      <c r="W203" s="210">
        <v>13</v>
      </c>
      <c r="X203" s="212"/>
      <c r="Y203" s="210">
        <v>8</v>
      </c>
      <c r="Z203" s="212"/>
      <c r="AA203" s="210">
        <v>4</v>
      </c>
      <c r="AB203" s="212"/>
      <c r="AC203" s="218">
        <v>5.8</v>
      </c>
      <c r="AD203" s="210">
        <v>5.8</v>
      </c>
      <c r="AE203" s="212">
        <v>4</v>
      </c>
      <c r="AF203" s="210">
        <v>2</v>
      </c>
      <c r="AG203" s="212"/>
      <c r="AH203" s="218">
        <v>3.6</v>
      </c>
      <c r="AI203" s="218">
        <v>3.6</v>
      </c>
      <c r="AJ203" s="232">
        <f t="shared" si="16"/>
        <v>74.399999999999977</v>
      </c>
      <c r="AK203" s="210">
        <v>1</v>
      </c>
      <c r="AL203" s="212">
        <v>1</v>
      </c>
      <c r="AM203" s="218"/>
      <c r="AN203" s="232">
        <f t="shared" si="14"/>
        <v>133.69999999999999</v>
      </c>
    </row>
    <row r="204" spans="3:40" x14ac:dyDescent="0.25">
      <c r="C204" s="27"/>
      <c r="D204" s="222">
        <v>4.4000000000000004</v>
      </c>
      <c r="E204" s="237">
        <v>3.6</v>
      </c>
      <c r="F204" s="222">
        <v>7.7</v>
      </c>
      <c r="G204" s="237">
        <v>4.7</v>
      </c>
      <c r="H204" s="222">
        <v>4.5</v>
      </c>
      <c r="I204" s="237">
        <v>3.5</v>
      </c>
      <c r="J204" s="222">
        <f t="shared" si="17"/>
        <v>10.3</v>
      </c>
      <c r="K204" s="237">
        <v>2.6</v>
      </c>
      <c r="L204" s="222">
        <v>5</v>
      </c>
      <c r="M204" s="237">
        <v>3</v>
      </c>
      <c r="N204" s="222">
        <v>4</v>
      </c>
      <c r="O204" s="237">
        <v>4</v>
      </c>
      <c r="P204" s="235">
        <f t="shared" si="15"/>
        <v>57.300000000000004</v>
      </c>
      <c r="Q204" s="210">
        <v>8.6999999999999993</v>
      </c>
      <c r="R204" s="212"/>
      <c r="S204" s="210">
        <v>3.9</v>
      </c>
      <c r="T204" s="212">
        <v>4</v>
      </c>
      <c r="U204" s="210">
        <v>1.4</v>
      </c>
      <c r="V204" s="212">
        <v>6.6</v>
      </c>
      <c r="W204" s="210">
        <v>13</v>
      </c>
      <c r="X204" s="212"/>
      <c r="Y204" s="210">
        <v>8</v>
      </c>
      <c r="Z204" s="212"/>
      <c r="AA204" s="210">
        <v>4</v>
      </c>
      <c r="AB204" s="212"/>
      <c r="AC204" s="218">
        <v>5.8</v>
      </c>
      <c r="AD204" s="210">
        <v>5.8</v>
      </c>
      <c r="AE204" s="212">
        <v>4</v>
      </c>
      <c r="AF204" s="210">
        <v>2</v>
      </c>
      <c r="AG204" s="212"/>
      <c r="AH204" s="218">
        <v>3.6</v>
      </c>
      <c r="AI204" s="218">
        <v>3.6</v>
      </c>
      <c r="AJ204" s="232">
        <f t="shared" si="16"/>
        <v>74.399999999999977</v>
      </c>
      <c r="AK204" s="210">
        <v>1</v>
      </c>
      <c r="AL204" s="212">
        <v>1</v>
      </c>
      <c r="AM204" s="218"/>
      <c r="AN204" s="232">
        <f t="shared" si="14"/>
        <v>133.69999999999999</v>
      </c>
    </row>
    <row r="205" spans="3:40" x14ac:dyDescent="0.25">
      <c r="C205" s="27"/>
      <c r="D205" s="222">
        <v>4.4000000000000004</v>
      </c>
      <c r="E205" s="237">
        <v>3.6</v>
      </c>
      <c r="F205" s="222">
        <v>7.7</v>
      </c>
      <c r="G205" s="237">
        <v>4.7</v>
      </c>
      <c r="H205" s="222">
        <v>4.5</v>
      </c>
      <c r="I205" s="237">
        <v>3.5</v>
      </c>
      <c r="J205" s="222">
        <f t="shared" si="17"/>
        <v>10.3</v>
      </c>
      <c r="K205" s="237">
        <v>2.6</v>
      </c>
      <c r="L205" s="222">
        <v>5</v>
      </c>
      <c r="M205" s="237">
        <v>3</v>
      </c>
      <c r="N205" s="222">
        <v>4</v>
      </c>
      <c r="O205" s="237">
        <v>4</v>
      </c>
      <c r="P205" s="235">
        <f t="shared" si="15"/>
        <v>57.300000000000004</v>
      </c>
      <c r="Q205" s="210">
        <v>8.6999999999999993</v>
      </c>
      <c r="R205" s="212"/>
      <c r="S205" s="210">
        <v>3.9</v>
      </c>
      <c r="T205" s="212">
        <v>4</v>
      </c>
      <c r="U205" s="210">
        <v>1.4</v>
      </c>
      <c r="V205" s="212">
        <v>6.6</v>
      </c>
      <c r="W205" s="210">
        <v>13</v>
      </c>
      <c r="X205" s="212"/>
      <c r="Y205" s="210">
        <v>8</v>
      </c>
      <c r="Z205" s="212"/>
      <c r="AA205" s="210">
        <v>4</v>
      </c>
      <c r="AB205" s="212"/>
      <c r="AC205" s="218">
        <v>5.8</v>
      </c>
      <c r="AD205" s="210">
        <v>5.8</v>
      </c>
      <c r="AE205" s="212">
        <v>4</v>
      </c>
      <c r="AF205" s="210">
        <v>2</v>
      </c>
      <c r="AG205" s="212"/>
      <c r="AH205" s="218">
        <v>3.6</v>
      </c>
      <c r="AI205" s="218">
        <v>3.6</v>
      </c>
      <c r="AJ205" s="232">
        <f t="shared" si="16"/>
        <v>74.399999999999977</v>
      </c>
      <c r="AK205" s="210">
        <v>1</v>
      </c>
      <c r="AL205" s="212">
        <v>1</v>
      </c>
      <c r="AM205" s="218"/>
      <c r="AN205" s="232">
        <f t="shared" si="14"/>
        <v>133.69999999999999</v>
      </c>
    </row>
    <row r="206" spans="3:40" x14ac:dyDescent="0.25">
      <c r="C206" s="27"/>
      <c r="D206" s="222">
        <v>4.4000000000000004</v>
      </c>
      <c r="E206" s="237">
        <v>3.6</v>
      </c>
      <c r="F206" s="222">
        <v>7.7</v>
      </c>
      <c r="G206" s="237">
        <v>4.7</v>
      </c>
      <c r="H206" s="222">
        <v>4.5</v>
      </c>
      <c r="I206" s="237">
        <v>3.5</v>
      </c>
      <c r="J206" s="222">
        <f t="shared" si="17"/>
        <v>10.3</v>
      </c>
      <c r="K206" s="237">
        <v>2.6</v>
      </c>
      <c r="L206" s="222">
        <v>5</v>
      </c>
      <c r="M206" s="237">
        <v>3</v>
      </c>
      <c r="N206" s="222">
        <v>4</v>
      </c>
      <c r="O206" s="237">
        <v>4</v>
      </c>
      <c r="P206" s="235">
        <f t="shared" si="15"/>
        <v>57.300000000000004</v>
      </c>
      <c r="Q206" s="210">
        <v>8.6999999999999993</v>
      </c>
      <c r="R206" s="212"/>
      <c r="S206" s="210">
        <v>3.9</v>
      </c>
      <c r="T206" s="212">
        <v>4</v>
      </c>
      <c r="U206" s="210">
        <v>1.4</v>
      </c>
      <c r="V206" s="212">
        <v>6.6</v>
      </c>
      <c r="W206" s="210">
        <v>13</v>
      </c>
      <c r="X206" s="212"/>
      <c r="Y206" s="210">
        <v>8</v>
      </c>
      <c r="Z206" s="212"/>
      <c r="AA206" s="210">
        <v>4</v>
      </c>
      <c r="AB206" s="212"/>
      <c r="AC206" s="218">
        <v>5.8</v>
      </c>
      <c r="AD206" s="210">
        <v>5.8</v>
      </c>
      <c r="AE206" s="212">
        <v>4</v>
      </c>
      <c r="AF206" s="210">
        <v>2</v>
      </c>
      <c r="AG206" s="212"/>
      <c r="AH206" s="218">
        <v>3.6</v>
      </c>
      <c r="AI206" s="218">
        <v>3.6</v>
      </c>
      <c r="AJ206" s="232">
        <f t="shared" si="16"/>
        <v>74.399999999999977</v>
      </c>
      <c r="AK206" s="210">
        <v>1</v>
      </c>
      <c r="AL206" s="212">
        <v>1</v>
      </c>
      <c r="AM206" s="218"/>
      <c r="AN206" s="232">
        <f t="shared" si="14"/>
        <v>133.69999999999999</v>
      </c>
    </row>
    <row r="207" spans="3:40" x14ac:dyDescent="0.25">
      <c r="C207" s="27"/>
      <c r="D207" s="222">
        <v>4.4000000000000004</v>
      </c>
      <c r="E207" s="237">
        <v>3.6</v>
      </c>
      <c r="F207" s="222">
        <v>7.7</v>
      </c>
      <c r="G207" s="237">
        <v>4.7</v>
      </c>
      <c r="H207" s="222">
        <v>4.5</v>
      </c>
      <c r="I207" s="237">
        <v>3.5</v>
      </c>
      <c r="J207" s="222">
        <f t="shared" si="17"/>
        <v>10.3</v>
      </c>
      <c r="K207" s="237">
        <v>2.6</v>
      </c>
      <c r="L207" s="222">
        <v>5</v>
      </c>
      <c r="M207" s="237">
        <v>3</v>
      </c>
      <c r="N207" s="222">
        <v>4</v>
      </c>
      <c r="O207" s="237">
        <v>4</v>
      </c>
      <c r="P207" s="235">
        <f t="shared" si="15"/>
        <v>57.300000000000004</v>
      </c>
      <c r="Q207" s="210">
        <v>8.6999999999999993</v>
      </c>
      <c r="R207" s="212"/>
      <c r="S207" s="210">
        <v>3.9</v>
      </c>
      <c r="T207" s="212">
        <v>4</v>
      </c>
      <c r="U207" s="210">
        <v>1.4</v>
      </c>
      <c r="V207" s="212">
        <v>6.6</v>
      </c>
      <c r="W207" s="210">
        <v>13</v>
      </c>
      <c r="X207" s="212"/>
      <c r="Y207" s="210">
        <v>8</v>
      </c>
      <c r="Z207" s="212"/>
      <c r="AA207" s="210">
        <v>4</v>
      </c>
      <c r="AB207" s="212"/>
      <c r="AC207" s="218">
        <v>5.8</v>
      </c>
      <c r="AD207" s="210">
        <v>5.8</v>
      </c>
      <c r="AE207" s="212">
        <v>4</v>
      </c>
      <c r="AF207" s="210">
        <v>2</v>
      </c>
      <c r="AG207" s="212"/>
      <c r="AH207" s="218">
        <v>3.6</v>
      </c>
      <c r="AI207" s="218">
        <v>3.6</v>
      </c>
      <c r="AJ207" s="232">
        <f t="shared" si="16"/>
        <v>74.399999999999977</v>
      </c>
      <c r="AK207" s="210">
        <v>1</v>
      </c>
      <c r="AL207" s="212">
        <v>1</v>
      </c>
      <c r="AM207" s="218"/>
      <c r="AN207" s="232">
        <f t="shared" si="14"/>
        <v>133.69999999999999</v>
      </c>
    </row>
    <row r="208" spans="3:40" x14ac:dyDescent="0.25">
      <c r="C208" s="27"/>
      <c r="D208" s="222">
        <v>4.4000000000000004</v>
      </c>
      <c r="E208" s="237">
        <v>3.6</v>
      </c>
      <c r="F208" s="222">
        <v>7.7</v>
      </c>
      <c r="G208" s="237">
        <v>4.7</v>
      </c>
      <c r="H208" s="222">
        <v>4.5</v>
      </c>
      <c r="I208" s="237">
        <v>3.5</v>
      </c>
      <c r="J208" s="222">
        <f t="shared" si="17"/>
        <v>10.3</v>
      </c>
      <c r="K208" s="237">
        <v>2.6</v>
      </c>
      <c r="L208" s="222">
        <v>5</v>
      </c>
      <c r="M208" s="237">
        <v>3</v>
      </c>
      <c r="N208" s="222">
        <v>4</v>
      </c>
      <c r="O208" s="237">
        <v>4</v>
      </c>
      <c r="P208" s="235">
        <f t="shared" si="15"/>
        <v>57.300000000000004</v>
      </c>
      <c r="Q208" s="210">
        <v>8.6999999999999993</v>
      </c>
      <c r="R208" s="212"/>
      <c r="S208" s="210">
        <v>3.9</v>
      </c>
      <c r="T208" s="212">
        <v>4</v>
      </c>
      <c r="U208" s="210">
        <v>1.4</v>
      </c>
      <c r="V208" s="212">
        <v>6.6</v>
      </c>
      <c r="W208" s="210">
        <v>13</v>
      </c>
      <c r="X208" s="212"/>
      <c r="Y208" s="210">
        <v>8</v>
      </c>
      <c r="Z208" s="212"/>
      <c r="AA208" s="210">
        <v>4</v>
      </c>
      <c r="AB208" s="212"/>
      <c r="AC208" s="218">
        <v>5.8</v>
      </c>
      <c r="AD208" s="210">
        <v>5.8</v>
      </c>
      <c r="AE208" s="212">
        <v>4</v>
      </c>
      <c r="AF208" s="210">
        <v>2</v>
      </c>
      <c r="AG208" s="212"/>
      <c r="AH208" s="218">
        <v>3.6</v>
      </c>
      <c r="AI208" s="218">
        <v>3.6</v>
      </c>
      <c r="AJ208" s="232">
        <f t="shared" si="16"/>
        <v>74.399999999999977</v>
      </c>
      <c r="AK208" s="210">
        <v>1</v>
      </c>
      <c r="AL208" s="212">
        <v>1</v>
      </c>
      <c r="AM208" s="218"/>
      <c r="AN208" s="232">
        <f t="shared" si="14"/>
        <v>133.69999999999999</v>
      </c>
    </row>
    <row r="209" spans="3:40" x14ac:dyDescent="0.25">
      <c r="C209" s="27"/>
      <c r="D209" s="222">
        <v>4.4000000000000004</v>
      </c>
      <c r="E209" s="237">
        <v>3.6</v>
      </c>
      <c r="F209" s="222">
        <v>7.7</v>
      </c>
      <c r="G209" s="237">
        <v>4.7</v>
      </c>
      <c r="H209" s="222">
        <v>4.5</v>
      </c>
      <c r="I209" s="237">
        <v>3.5</v>
      </c>
      <c r="J209" s="222">
        <f t="shared" si="17"/>
        <v>10.3</v>
      </c>
      <c r="K209" s="237">
        <v>2.6</v>
      </c>
      <c r="L209" s="222">
        <v>5</v>
      </c>
      <c r="M209" s="237">
        <v>3</v>
      </c>
      <c r="N209" s="222">
        <v>4</v>
      </c>
      <c r="O209" s="237">
        <v>4</v>
      </c>
      <c r="P209" s="235">
        <f t="shared" si="15"/>
        <v>57.300000000000004</v>
      </c>
      <c r="Q209" s="210">
        <v>8.6999999999999993</v>
      </c>
      <c r="R209" s="212"/>
      <c r="S209" s="210">
        <v>3.9</v>
      </c>
      <c r="T209" s="212">
        <v>4</v>
      </c>
      <c r="U209" s="210">
        <v>1.4</v>
      </c>
      <c r="V209" s="212">
        <v>6.6</v>
      </c>
      <c r="W209" s="210">
        <v>13</v>
      </c>
      <c r="X209" s="212"/>
      <c r="Y209" s="210">
        <v>8</v>
      </c>
      <c r="Z209" s="212"/>
      <c r="AA209" s="210">
        <v>4</v>
      </c>
      <c r="AB209" s="212"/>
      <c r="AC209" s="218">
        <v>5.8</v>
      </c>
      <c r="AD209" s="210">
        <v>5.8</v>
      </c>
      <c r="AE209" s="212">
        <v>4</v>
      </c>
      <c r="AF209" s="210">
        <v>2</v>
      </c>
      <c r="AG209" s="212"/>
      <c r="AH209" s="218">
        <v>3.6</v>
      </c>
      <c r="AI209" s="218">
        <v>3.6</v>
      </c>
      <c r="AJ209" s="232">
        <f t="shared" si="16"/>
        <v>74.399999999999977</v>
      </c>
      <c r="AK209" s="210">
        <v>1</v>
      </c>
      <c r="AL209" s="212">
        <v>1</v>
      </c>
      <c r="AM209" s="218"/>
      <c r="AN209" s="232">
        <f t="shared" si="14"/>
        <v>133.69999999999999</v>
      </c>
    </row>
    <row r="210" spans="3:40" x14ac:dyDescent="0.25">
      <c r="C210" s="27"/>
      <c r="D210" s="222">
        <v>4.4000000000000004</v>
      </c>
      <c r="E210" s="237">
        <v>3.6</v>
      </c>
      <c r="F210" s="222">
        <v>7.7</v>
      </c>
      <c r="G210" s="237">
        <v>4.7</v>
      </c>
      <c r="H210" s="222">
        <v>4.5</v>
      </c>
      <c r="I210" s="237">
        <v>3.5</v>
      </c>
      <c r="J210" s="222">
        <f t="shared" si="17"/>
        <v>10.3</v>
      </c>
      <c r="K210" s="237">
        <v>2.6</v>
      </c>
      <c r="L210" s="222">
        <v>5</v>
      </c>
      <c r="M210" s="237">
        <v>3</v>
      </c>
      <c r="N210" s="222">
        <v>4</v>
      </c>
      <c r="O210" s="237">
        <v>4</v>
      </c>
      <c r="P210" s="235">
        <f t="shared" si="15"/>
        <v>57.300000000000004</v>
      </c>
      <c r="Q210" s="210">
        <v>8.6999999999999993</v>
      </c>
      <c r="R210" s="212"/>
      <c r="S210" s="210">
        <v>3.9</v>
      </c>
      <c r="T210" s="212">
        <v>4</v>
      </c>
      <c r="U210" s="210">
        <v>1.4</v>
      </c>
      <c r="V210" s="212">
        <v>6.6</v>
      </c>
      <c r="W210" s="210">
        <v>13</v>
      </c>
      <c r="X210" s="212"/>
      <c r="Y210" s="210">
        <v>8</v>
      </c>
      <c r="Z210" s="212"/>
      <c r="AA210" s="210">
        <v>4</v>
      </c>
      <c r="AB210" s="212"/>
      <c r="AC210" s="218">
        <v>5.8</v>
      </c>
      <c r="AD210" s="210">
        <v>5.8</v>
      </c>
      <c r="AE210" s="212">
        <v>4</v>
      </c>
      <c r="AF210" s="210">
        <v>2</v>
      </c>
      <c r="AG210" s="212"/>
      <c r="AH210" s="218">
        <v>3.6</v>
      </c>
      <c r="AI210" s="218">
        <v>3.6</v>
      </c>
      <c r="AJ210" s="232">
        <f t="shared" si="16"/>
        <v>74.399999999999977</v>
      </c>
      <c r="AK210" s="210">
        <v>1</v>
      </c>
      <c r="AL210" s="212">
        <v>1</v>
      </c>
      <c r="AM210" s="218"/>
      <c r="AN210" s="232">
        <f t="shared" si="14"/>
        <v>133.69999999999999</v>
      </c>
    </row>
    <row r="211" spans="3:40" x14ac:dyDescent="0.25">
      <c r="C211" s="27"/>
      <c r="D211" s="222">
        <v>4.4000000000000004</v>
      </c>
      <c r="E211" s="237">
        <v>3.6</v>
      </c>
      <c r="F211" s="222">
        <v>7.7</v>
      </c>
      <c r="G211" s="237">
        <v>4.7</v>
      </c>
      <c r="H211" s="222">
        <v>4.5</v>
      </c>
      <c r="I211" s="237">
        <v>3.5</v>
      </c>
      <c r="J211" s="222">
        <f t="shared" si="17"/>
        <v>10.3</v>
      </c>
      <c r="K211" s="237">
        <v>2.6</v>
      </c>
      <c r="L211" s="222">
        <v>5</v>
      </c>
      <c r="M211" s="237">
        <v>3</v>
      </c>
      <c r="N211" s="222">
        <v>4</v>
      </c>
      <c r="O211" s="237">
        <v>4</v>
      </c>
      <c r="P211" s="235">
        <f t="shared" si="15"/>
        <v>57.300000000000004</v>
      </c>
      <c r="Q211" s="210">
        <v>8.6999999999999993</v>
      </c>
      <c r="R211" s="212"/>
      <c r="S211" s="210">
        <v>3.9</v>
      </c>
      <c r="T211" s="212">
        <v>4</v>
      </c>
      <c r="U211" s="210">
        <v>1.4</v>
      </c>
      <c r="V211" s="212">
        <v>6.6</v>
      </c>
      <c r="W211" s="210">
        <v>13</v>
      </c>
      <c r="X211" s="212"/>
      <c r="Y211" s="210">
        <v>8</v>
      </c>
      <c r="Z211" s="212"/>
      <c r="AA211" s="210">
        <v>4</v>
      </c>
      <c r="AB211" s="212"/>
      <c r="AC211" s="218">
        <v>5.8</v>
      </c>
      <c r="AD211" s="210">
        <v>5.8</v>
      </c>
      <c r="AE211" s="212">
        <v>4</v>
      </c>
      <c r="AF211" s="210">
        <v>2</v>
      </c>
      <c r="AG211" s="212"/>
      <c r="AH211" s="218">
        <v>3.6</v>
      </c>
      <c r="AI211" s="218">
        <v>3.6</v>
      </c>
      <c r="AJ211" s="232">
        <f t="shared" si="16"/>
        <v>74.399999999999977</v>
      </c>
      <c r="AK211" s="210">
        <v>1</v>
      </c>
      <c r="AL211" s="212">
        <v>1</v>
      </c>
      <c r="AM211" s="218"/>
      <c r="AN211" s="232">
        <f t="shared" si="14"/>
        <v>133.69999999999999</v>
      </c>
    </row>
    <row r="212" spans="3:40" x14ac:dyDescent="0.25">
      <c r="C212" s="27"/>
      <c r="D212" s="222">
        <v>4.4000000000000004</v>
      </c>
      <c r="E212" s="237">
        <v>3.6</v>
      </c>
      <c r="F212" s="222">
        <v>7.7</v>
      </c>
      <c r="G212" s="237">
        <v>4.7</v>
      </c>
      <c r="H212" s="222">
        <v>4.5</v>
      </c>
      <c r="I212" s="237">
        <v>3.5</v>
      </c>
      <c r="J212" s="222">
        <f t="shared" si="17"/>
        <v>10.3</v>
      </c>
      <c r="K212" s="237">
        <v>2.6</v>
      </c>
      <c r="L212" s="222">
        <v>5</v>
      </c>
      <c r="M212" s="237">
        <v>3</v>
      </c>
      <c r="N212" s="222">
        <v>4</v>
      </c>
      <c r="O212" s="237">
        <v>4</v>
      </c>
      <c r="P212" s="235">
        <f t="shared" si="15"/>
        <v>57.300000000000004</v>
      </c>
      <c r="Q212" s="210">
        <v>8.6999999999999993</v>
      </c>
      <c r="R212" s="212"/>
      <c r="S212" s="210">
        <v>3.9</v>
      </c>
      <c r="T212" s="212">
        <v>4</v>
      </c>
      <c r="U212" s="210">
        <v>1.4</v>
      </c>
      <c r="V212" s="212">
        <v>6.6</v>
      </c>
      <c r="W212" s="210">
        <v>13</v>
      </c>
      <c r="X212" s="212"/>
      <c r="Y212" s="210">
        <v>8</v>
      </c>
      <c r="Z212" s="212"/>
      <c r="AA212" s="210">
        <v>4</v>
      </c>
      <c r="AB212" s="212"/>
      <c r="AC212" s="218">
        <v>5.8</v>
      </c>
      <c r="AD212" s="210">
        <v>5.8</v>
      </c>
      <c r="AE212" s="212">
        <v>4</v>
      </c>
      <c r="AF212" s="210">
        <v>2</v>
      </c>
      <c r="AG212" s="212"/>
      <c r="AH212" s="218">
        <v>3.6</v>
      </c>
      <c r="AI212" s="218">
        <v>3.6</v>
      </c>
      <c r="AJ212" s="232">
        <f t="shared" si="16"/>
        <v>74.399999999999977</v>
      </c>
      <c r="AK212" s="210">
        <v>1</v>
      </c>
      <c r="AL212" s="212">
        <v>1</v>
      </c>
      <c r="AM212" s="218"/>
      <c r="AN212" s="232">
        <f t="shared" si="14"/>
        <v>133.69999999999999</v>
      </c>
    </row>
    <row r="213" spans="3:40" x14ac:dyDescent="0.25">
      <c r="C213" s="27"/>
      <c r="D213" s="222">
        <v>4.4000000000000004</v>
      </c>
      <c r="E213" s="237">
        <v>3.6</v>
      </c>
      <c r="F213" s="222">
        <v>7.7</v>
      </c>
      <c r="G213" s="237">
        <v>4.7</v>
      </c>
      <c r="H213" s="222">
        <v>4.5</v>
      </c>
      <c r="I213" s="237">
        <v>3.5</v>
      </c>
      <c r="J213" s="222">
        <f t="shared" si="17"/>
        <v>10.3</v>
      </c>
      <c r="K213" s="237">
        <v>2.6</v>
      </c>
      <c r="L213" s="222">
        <v>5</v>
      </c>
      <c r="M213" s="237">
        <v>3</v>
      </c>
      <c r="N213" s="222">
        <v>4</v>
      </c>
      <c r="O213" s="237">
        <v>4</v>
      </c>
      <c r="P213" s="235">
        <f t="shared" si="15"/>
        <v>57.300000000000004</v>
      </c>
      <c r="Q213" s="210">
        <v>8.6999999999999993</v>
      </c>
      <c r="R213" s="212"/>
      <c r="S213" s="210">
        <v>3.9</v>
      </c>
      <c r="T213" s="212">
        <v>4</v>
      </c>
      <c r="U213" s="210">
        <v>1.4</v>
      </c>
      <c r="V213" s="212">
        <v>6.6</v>
      </c>
      <c r="W213" s="210">
        <v>13</v>
      </c>
      <c r="X213" s="212"/>
      <c r="Y213" s="210">
        <v>8</v>
      </c>
      <c r="Z213" s="212"/>
      <c r="AA213" s="210">
        <v>4</v>
      </c>
      <c r="AB213" s="212"/>
      <c r="AC213" s="218">
        <v>5.8</v>
      </c>
      <c r="AD213" s="210">
        <v>5.8</v>
      </c>
      <c r="AE213" s="212">
        <v>4</v>
      </c>
      <c r="AF213" s="210">
        <v>2</v>
      </c>
      <c r="AG213" s="212"/>
      <c r="AH213" s="218">
        <v>3.6</v>
      </c>
      <c r="AI213" s="218">
        <v>3.6</v>
      </c>
      <c r="AJ213" s="232">
        <f t="shared" si="16"/>
        <v>74.399999999999977</v>
      </c>
      <c r="AK213" s="210">
        <v>1</v>
      </c>
      <c r="AL213" s="212">
        <v>1</v>
      </c>
      <c r="AM213" s="218"/>
      <c r="AN213" s="232">
        <f t="shared" si="14"/>
        <v>133.69999999999999</v>
      </c>
    </row>
    <row r="214" spans="3:40" x14ac:dyDescent="0.25">
      <c r="C214" s="27"/>
      <c r="D214" s="222">
        <v>4.4000000000000004</v>
      </c>
      <c r="E214" s="237">
        <v>3.6</v>
      </c>
      <c r="F214" s="222">
        <v>7.7</v>
      </c>
      <c r="G214" s="237">
        <v>4.7</v>
      </c>
      <c r="H214" s="222">
        <v>4.5</v>
      </c>
      <c r="I214" s="237">
        <v>3.5</v>
      </c>
      <c r="J214" s="222">
        <f t="shared" si="17"/>
        <v>10.3</v>
      </c>
      <c r="K214" s="237">
        <v>2.6</v>
      </c>
      <c r="L214" s="222">
        <v>5</v>
      </c>
      <c r="M214" s="237">
        <v>3</v>
      </c>
      <c r="N214" s="222">
        <v>4</v>
      </c>
      <c r="O214" s="237">
        <v>4</v>
      </c>
      <c r="P214" s="235">
        <f t="shared" si="15"/>
        <v>57.300000000000004</v>
      </c>
      <c r="Q214" s="210">
        <v>8.6999999999999993</v>
      </c>
      <c r="R214" s="212"/>
      <c r="S214" s="210">
        <v>3.9</v>
      </c>
      <c r="T214" s="212">
        <v>4</v>
      </c>
      <c r="U214" s="210">
        <v>1.4</v>
      </c>
      <c r="V214" s="212">
        <v>6.6</v>
      </c>
      <c r="W214" s="210">
        <v>13</v>
      </c>
      <c r="X214" s="212"/>
      <c r="Y214" s="210">
        <v>8</v>
      </c>
      <c r="Z214" s="212"/>
      <c r="AA214" s="210">
        <v>4</v>
      </c>
      <c r="AB214" s="212"/>
      <c r="AC214" s="218">
        <v>5.8</v>
      </c>
      <c r="AD214" s="210">
        <v>5.8</v>
      </c>
      <c r="AE214" s="212">
        <v>4</v>
      </c>
      <c r="AF214" s="210">
        <v>2</v>
      </c>
      <c r="AG214" s="212"/>
      <c r="AH214" s="218">
        <v>3.6</v>
      </c>
      <c r="AI214" s="218">
        <v>3.6</v>
      </c>
      <c r="AJ214" s="232">
        <f t="shared" si="16"/>
        <v>74.399999999999977</v>
      </c>
      <c r="AK214" s="210">
        <v>1</v>
      </c>
      <c r="AL214" s="212">
        <v>1</v>
      </c>
      <c r="AM214" s="218"/>
      <c r="AN214" s="232">
        <f t="shared" si="14"/>
        <v>133.69999999999999</v>
      </c>
    </row>
    <row r="215" spans="3:40" x14ac:dyDescent="0.25">
      <c r="C215" s="27"/>
      <c r="D215" s="222">
        <v>4.4000000000000004</v>
      </c>
      <c r="E215" s="237">
        <v>3.6</v>
      </c>
      <c r="F215" s="222">
        <v>7.7</v>
      </c>
      <c r="G215" s="237">
        <v>4.7</v>
      </c>
      <c r="H215" s="222">
        <v>4.5</v>
      </c>
      <c r="I215" s="237">
        <v>3.5</v>
      </c>
      <c r="J215" s="222">
        <f t="shared" si="17"/>
        <v>10.3</v>
      </c>
      <c r="K215" s="237">
        <v>2.6</v>
      </c>
      <c r="L215" s="222">
        <v>5</v>
      </c>
      <c r="M215" s="237">
        <v>3</v>
      </c>
      <c r="N215" s="222">
        <v>4</v>
      </c>
      <c r="O215" s="237">
        <v>4</v>
      </c>
      <c r="P215" s="235">
        <f t="shared" si="15"/>
        <v>57.300000000000004</v>
      </c>
      <c r="Q215" s="210">
        <v>8.6999999999999993</v>
      </c>
      <c r="R215" s="212"/>
      <c r="S215" s="210">
        <v>3.9</v>
      </c>
      <c r="T215" s="212">
        <v>4</v>
      </c>
      <c r="U215" s="210">
        <v>1.4</v>
      </c>
      <c r="V215" s="212">
        <v>6.6</v>
      </c>
      <c r="W215" s="210">
        <v>13</v>
      </c>
      <c r="X215" s="212"/>
      <c r="Y215" s="210">
        <v>8</v>
      </c>
      <c r="Z215" s="212"/>
      <c r="AA215" s="210">
        <v>4</v>
      </c>
      <c r="AB215" s="212"/>
      <c r="AC215" s="218">
        <v>5.8</v>
      </c>
      <c r="AD215" s="210">
        <v>5.8</v>
      </c>
      <c r="AE215" s="212">
        <v>4</v>
      </c>
      <c r="AF215" s="210">
        <v>2</v>
      </c>
      <c r="AG215" s="212"/>
      <c r="AH215" s="218">
        <v>3.6</v>
      </c>
      <c r="AI215" s="218">
        <v>3.6</v>
      </c>
      <c r="AJ215" s="232">
        <f t="shared" si="16"/>
        <v>74.399999999999977</v>
      </c>
      <c r="AK215" s="210">
        <v>1</v>
      </c>
      <c r="AL215" s="212">
        <v>1</v>
      </c>
      <c r="AM215" s="218"/>
      <c r="AN215" s="232">
        <f t="shared" si="14"/>
        <v>133.69999999999999</v>
      </c>
    </row>
    <row r="216" spans="3:40" x14ac:dyDescent="0.25">
      <c r="C216" s="27"/>
      <c r="D216" s="222">
        <v>4.4000000000000004</v>
      </c>
      <c r="E216" s="237">
        <v>3.6</v>
      </c>
      <c r="F216" s="222">
        <v>7.7</v>
      </c>
      <c r="G216" s="237">
        <v>4.7</v>
      </c>
      <c r="H216" s="222">
        <v>4.5</v>
      </c>
      <c r="I216" s="237">
        <v>3.5</v>
      </c>
      <c r="J216" s="222">
        <f t="shared" si="17"/>
        <v>10.3</v>
      </c>
      <c r="K216" s="237">
        <v>2.6</v>
      </c>
      <c r="L216" s="222">
        <v>5</v>
      </c>
      <c r="M216" s="237">
        <v>3</v>
      </c>
      <c r="N216" s="222">
        <v>4</v>
      </c>
      <c r="O216" s="237">
        <v>4</v>
      </c>
      <c r="P216" s="235">
        <f t="shared" si="15"/>
        <v>57.300000000000004</v>
      </c>
      <c r="Q216" s="210">
        <v>8.6999999999999993</v>
      </c>
      <c r="R216" s="212"/>
      <c r="S216" s="210">
        <v>3.9</v>
      </c>
      <c r="T216" s="212">
        <v>4</v>
      </c>
      <c r="U216" s="210">
        <v>1.4</v>
      </c>
      <c r="V216" s="212">
        <v>6.6</v>
      </c>
      <c r="W216" s="210">
        <v>13</v>
      </c>
      <c r="X216" s="212"/>
      <c r="Y216" s="210">
        <v>8</v>
      </c>
      <c r="Z216" s="212"/>
      <c r="AA216" s="210">
        <v>4</v>
      </c>
      <c r="AB216" s="212"/>
      <c r="AC216" s="218">
        <v>5.8</v>
      </c>
      <c r="AD216" s="210">
        <v>5.8</v>
      </c>
      <c r="AE216" s="212">
        <v>4</v>
      </c>
      <c r="AF216" s="210">
        <v>2</v>
      </c>
      <c r="AG216" s="212"/>
      <c r="AH216" s="218">
        <v>3.6</v>
      </c>
      <c r="AI216" s="218">
        <v>3.6</v>
      </c>
      <c r="AJ216" s="232">
        <f t="shared" si="16"/>
        <v>74.399999999999977</v>
      </c>
      <c r="AK216" s="210">
        <v>1</v>
      </c>
      <c r="AL216" s="212">
        <v>1</v>
      </c>
      <c r="AM216" s="218"/>
      <c r="AN216" s="232">
        <f t="shared" si="14"/>
        <v>133.69999999999999</v>
      </c>
    </row>
    <row r="217" spans="3:40" x14ac:dyDescent="0.25">
      <c r="C217" s="27"/>
      <c r="D217" s="222">
        <v>4.4000000000000004</v>
      </c>
      <c r="E217" s="237">
        <v>3.6</v>
      </c>
      <c r="F217" s="222">
        <v>7.7</v>
      </c>
      <c r="G217" s="237">
        <v>4.7</v>
      </c>
      <c r="H217" s="222">
        <v>4.5</v>
      </c>
      <c r="I217" s="237">
        <v>3.5</v>
      </c>
      <c r="J217" s="222">
        <f t="shared" si="17"/>
        <v>10.3</v>
      </c>
      <c r="K217" s="237">
        <v>2.6</v>
      </c>
      <c r="L217" s="222">
        <v>5</v>
      </c>
      <c r="M217" s="237">
        <v>3</v>
      </c>
      <c r="N217" s="222">
        <v>4</v>
      </c>
      <c r="O217" s="237">
        <v>4</v>
      </c>
      <c r="P217" s="235">
        <f t="shared" si="15"/>
        <v>57.300000000000004</v>
      </c>
      <c r="Q217" s="210">
        <v>8.6999999999999993</v>
      </c>
      <c r="R217" s="212"/>
      <c r="S217" s="210">
        <v>3.9</v>
      </c>
      <c r="T217" s="212">
        <v>4</v>
      </c>
      <c r="U217" s="210">
        <v>1.4</v>
      </c>
      <c r="V217" s="212">
        <v>6.6</v>
      </c>
      <c r="W217" s="210">
        <v>13</v>
      </c>
      <c r="X217" s="212"/>
      <c r="Y217" s="210">
        <v>8</v>
      </c>
      <c r="Z217" s="212"/>
      <c r="AA217" s="210">
        <v>4</v>
      </c>
      <c r="AB217" s="212"/>
      <c r="AC217" s="218">
        <v>5.8</v>
      </c>
      <c r="AD217" s="210">
        <v>5.8</v>
      </c>
      <c r="AE217" s="212">
        <v>4</v>
      </c>
      <c r="AF217" s="210">
        <v>2</v>
      </c>
      <c r="AG217" s="212"/>
      <c r="AH217" s="218">
        <v>3.6</v>
      </c>
      <c r="AI217" s="218">
        <v>3.6</v>
      </c>
      <c r="AJ217" s="232">
        <f t="shared" si="16"/>
        <v>74.399999999999977</v>
      </c>
      <c r="AK217" s="210">
        <v>1</v>
      </c>
      <c r="AL217" s="212">
        <v>1</v>
      </c>
      <c r="AM217" s="218"/>
      <c r="AN217" s="232">
        <f t="shared" si="14"/>
        <v>133.69999999999999</v>
      </c>
    </row>
    <row r="218" spans="3:40" x14ac:dyDescent="0.25">
      <c r="C218" s="27"/>
      <c r="D218" s="222">
        <v>4.4000000000000004</v>
      </c>
      <c r="E218" s="237">
        <v>3.6</v>
      </c>
      <c r="F218" s="222">
        <v>7.7</v>
      </c>
      <c r="G218" s="237">
        <v>4.7</v>
      </c>
      <c r="H218" s="222">
        <v>4.5</v>
      </c>
      <c r="I218" s="237">
        <v>3.5</v>
      </c>
      <c r="J218" s="222">
        <f t="shared" si="17"/>
        <v>10.3</v>
      </c>
      <c r="K218" s="237">
        <v>2.6</v>
      </c>
      <c r="L218" s="222">
        <v>5</v>
      </c>
      <c r="M218" s="237">
        <v>3</v>
      </c>
      <c r="N218" s="222">
        <v>4</v>
      </c>
      <c r="O218" s="237">
        <v>4</v>
      </c>
      <c r="P218" s="235">
        <f t="shared" si="15"/>
        <v>57.300000000000004</v>
      </c>
      <c r="Q218" s="210">
        <v>8.6999999999999993</v>
      </c>
      <c r="R218" s="212"/>
      <c r="S218" s="210">
        <v>3.9</v>
      </c>
      <c r="T218" s="212">
        <v>4</v>
      </c>
      <c r="U218" s="210">
        <v>1.4</v>
      </c>
      <c r="V218" s="212">
        <v>6.6</v>
      </c>
      <c r="W218" s="210">
        <v>13</v>
      </c>
      <c r="X218" s="212"/>
      <c r="Y218" s="210">
        <v>8</v>
      </c>
      <c r="Z218" s="212"/>
      <c r="AA218" s="210">
        <v>4</v>
      </c>
      <c r="AB218" s="212"/>
      <c r="AC218" s="218">
        <v>5.8</v>
      </c>
      <c r="AD218" s="210">
        <v>5.8</v>
      </c>
      <c r="AE218" s="212">
        <v>4</v>
      </c>
      <c r="AF218" s="210">
        <v>2</v>
      </c>
      <c r="AG218" s="212"/>
      <c r="AH218" s="218">
        <v>3.6</v>
      </c>
      <c r="AI218" s="218">
        <v>3.6</v>
      </c>
      <c r="AJ218" s="232">
        <f t="shared" si="16"/>
        <v>74.399999999999977</v>
      </c>
      <c r="AK218" s="210">
        <v>1</v>
      </c>
      <c r="AL218" s="212">
        <v>1</v>
      </c>
      <c r="AM218" s="218"/>
      <c r="AN218" s="232">
        <f t="shared" si="14"/>
        <v>133.69999999999999</v>
      </c>
    </row>
    <row r="219" spans="3:40" x14ac:dyDescent="0.25">
      <c r="C219" s="27"/>
      <c r="D219" s="222">
        <v>4.4000000000000004</v>
      </c>
      <c r="E219" s="237">
        <v>3.6</v>
      </c>
      <c r="F219" s="222">
        <v>7.7</v>
      </c>
      <c r="G219" s="237">
        <v>4.7</v>
      </c>
      <c r="H219" s="222">
        <v>4.5</v>
      </c>
      <c r="I219" s="237">
        <v>3.5</v>
      </c>
      <c r="J219" s="222">
        <f t="shared" si="17"/>
        <v>10.3</v>
      </c>
      <c r="K219" s="237">
        <v>2.6</v>
      </c>
      <c r="L219" s="222">
        <v>5</v>
      </c>
      <c r="M219" s="237">
        <v>3</v>
      </c>
      <c r="N219" s="222">
        <v>4</v>
      </c>
      <c r="O219" s="237">
        <v>4</v>
      </c>
      <c r="P219" s="235">
        <f t="shared" si="15"/>
        <v>57.300000000000004</v>
      </c>
      <c r="Q219" s="210">
        <v>8.6999999999999993</v>
      </c>
      <c r="R219" s="212"/>
      <c r="S219" s="210">
        <v>3.9</v>
      </c>
      <c r="T219" s="212">
        <v>4</v>
      </c>
      <c r="U219" s="210">
        <v>1.4</v>
      </c>
      <c r="V219" s="212">
        <v>6.6</v>
      </c>
      <c r="W219" s="210">
        <v>13</v>
      </c>
      <c r="X219" s="212"/>
      <c r="Y219" s="210">
        <v>8</v>
      </c>
      <c r="Z219" s="212"/>
      <c r="AA219" s="210">
        <v>4</v>
      </c>
      <c r="AB219" s="212"/>
      <c r="AC219" s="218">
        <v>5.8</v>
      </c>
      <c r="AD219" s="210">
        <v>5.8</v>
      </c>
      <c r="AE219" s="212">
        <v>4</v>
      </c>
      <c r="AF219" s="210">
        <v>2</v>
      </c>
      <c r="AG219" s="212"/>
      <c r="AH219" s="218">
        <v>3.6</v>
      </c>
      <c r="AI219" s="218">
        <v>3.6</v>
      </c>
      <c r="AJ219" s="232">
        <f t="shared" si="16"/>
        <v>74.399999999999977</v>
      </c>
      <c r="AK219" s="210">
        <v>1</v>
      </c>
      <c r="AL219" s="212">
        <v>1</v>
      </c>
      <c r="AM219" s="218"/>
      <c r="AN219" s="232">
        <f t="shared" si="14"/>
        <v>133.69999999999999</v>
      </c>
    </row>
    <row r="220" spans="3:40" x14ac:dyDescent="0.25">
      <c r="C220" s="27"/>
      <c r="D220" s="222">
        <v>4.4000000000000004</v>
      </c>
      <c r="E220" s="237">
        <v>3.6</v>
      </c>
      <c r="F220" s="222">
        <v>7.7</v>
      </c>
      <c r="G220" s="237">
        <v>4.7</v>
      </c>
      <c r="H220" s="222">
        <v>4.5</v>
      </c>
      <c r="I220" s="237">
        <v>3.5</v>
      </c>
      <c r="J220" s="222">
        <f t="shared" si="17"/>
        <v>10.3</v>
      </c>
      <c r="K220" s="237">
        <v>2.6</v>
      </c>
      <c r="L220" s="222">
        <v>5</v>
      </c>
      <c r="M220" s="237">
        <v>3</v>
      </c>
      <c r="N220" s="222">
        <v>4</v>
      </c>
      <c r="O220" s="237">
        <v>4</v>
      </c>
      <c r="P220" s="235">
        <f t="shared" si="15"/>
        <v>57.300000000000004</v>
      </c>
      <c r="Q220" s="210">
        <v>8.6999999999999993</v>
      </c>
      <c r="R220" s="212"/>
      <c r="S220" s="210">
        <v>3.9</v>
      </c>
      <c r="T220" s="212">
        <v>4</v>
      </c>
      <c r="U220" s="210">
        <v>1.4</v>
      </c>
      <c r="V220" s="212">
        <v>6.6</v>
      </c>
      <c r="W220" s="210">
        <v>13</v>
      </c>
      <c r="X220" s="212"/>
      <c r="Y220" s="210">
        <v>8</v>
      </c>
      <c r="Z220" s="212"/>
      <c r="AA220" s="210">
        <v>4</v>
      </c>
      <c r="AB220" s="212"/>
      <c r="AC220" s="218">
        <v>5.8</v>
      </c>
      <c r="AD220" s="210">
        <v>5.8</v>
      </c>
      <c r="AE220" s="212">
        <v>4</v>
      </c>
      <c r="AF220" s="210">
        <v>2</v>
      </c>
      <c r="AG220" s="212"/>
      <c r="AH220" s="218">
        <v>3.6</v>
      </c>
      <c r="AI220" s="218">
        <v>3.6</v>
      </c>
      <c r="AJ220" s="232">
        <f t="shared" si="16"/>
        <v>74.399999999999977</v>
      </c>
      <c r="AK220" s="210">
        <v>1</v>
      </c>
      <c r="AL220" s="212">
        <v>1</v>
      </c>
      <c r="AM220" s="218"/>
      <c r="AN220" s="232">
        <f t="shared" si="14"/>
        <v>133.69999999999999</v>
      </c>
    </row>
    <row r="221" spans="3:40" x14ac:dyDescent="0.25">
      <c r="C221" s="27"/>
      <c r="D221" s="222">
        <v>4.4000000000000004</v>
      </c>
      <c r="E221" s="237">
        <v>3.6</v>
      </c>
      <c r="F221" s="222">
        <v>7.7</v>
      </c>
      <c r="G221" s="237">
        <v>4.7</v>
      </c>
      <c r="H221" s="222">
        <v>4.5</v>
      </c>
      <c r="I221" s="237">
        <v>3.5</v>
      </c>
      <c r="J221" s="222">
        <f t="shared" si="17"/>
        <v>10.3</v>
      </c>
      <c r="K221" s="237">
        <v>2.6</v>
      </c>
      <c r="L221" s="222">
        <v>5</v>
      </c>
      <c r="M221" s="237">
        <v>3</v>
      </c>
      <c r="N221" s="222">
        <v>4</v>
      </c>
      <c r="O221" s="237">
        <v>4</v>
      </c>
      <c r="P221" s="235">
        <f t="shared" si="15"/>
        <v>57.300000000000004</v>
      </c>
      <c r="Q221" s="210">
        <v>8.6999999999999993</v>
      </c>
      <c r="R221" s="212"/>
      <c r="S221" s="210">
        <v>3.9</v>
      </c>
      <c r="T221" s="212">
        <v>4</v>
      </c>
      <c r="U221" s="210">
        <v>1.4</v>
      </c>
      <c r="V221" s="212">
        <v>6.6</v>
      </c>
      <c r="W221" s="210">
        <v>13</v>
      </c>
      <c r="X221" s="212"/>
      <c r="Y221" s="210">
        <v>8</v>
      </c>
      <c r="Z221" s="212"/>
      <c r="AA221" s="210">
        <v>4</v>
      </c>
      <c r="AB221" s="212"/>
      <c r="AC221" s="218">
        <v>5.8</v>
      </c>
      <c r="AD221" s="210">
        <v>5.8</v>
      </c>
      <c r="AE221" s="212">
        <v>4</v>
      </c>
      <c r="AF221" s="210">
        <v>2</v>
      </c>
      <c r="AG221" s="212"/>
      <c r="AH221" s="218">
        <v>3.6</v>
      </c>
      <c r="AI221" s="218">
        <v>3.6</v>
      </c>
      <c r="AJ221" s="232">
        <f t="shared" si="16"/>
        <v>74.399999999999977</v>
      </c>
      <c r="AK221" s="210">
        <v>1</v>
      </c>
      <c r="AL221" s="212">
        <v>1</v>
      </c>
      <c r="AM221" s="218"/>
      <c r="AN221" s="232">
        <f t="shared" si="14"/>
        <v>133.69999999999999</v>
      </c>
    </row>
    <row r="222" spans="3:40" x14ac:dyDescent="0.25">
      <c r="C222" s="27"/>
      <c r="D222" s="222">
        <v>4.4000000000000004</v>
      </c>
      <c r="E222" s="237">
        <v>3.6</v>
      </c>
      <c r="F222" s="222">
        <v>7.7</v>
      </c>
      <c r="G222" s="237">
        <v>4.7</v>
      </c>
      <c r="H222" s="222">
        <v>4.5</v>
      </c>
      <c r="I222" s="237">
        <v>3.5</v>
      </c>
      <c r="J222" s="222">
        <f t="shared" si="17"/>
        <v>10.3</v>
      </c>
      <c r="K222" s="237">
        <v>2.6</v>
      </c>
      <c r="L222" s="222">
        <v>5</v>
      </c>
      <c r="M222" s="237">
        <v>3</v>
      </c>
      <c r="N222" s="222">
        <v>4</v>
      </c>
      <c r="O222" s="237">
        <v>4</v>
      </c>
      <c r="P222" s="235">
        <f t="shared" si="15"/>
        <v>57.300000000000004</v>
      </c>
      <c r="Q222" s="210">
        <v>8.6999999999999993</v>
      </c>
      <c r="R222" s="212"/>
      <c r="S222" s="210">
        <v>3.9</v>
      </c>
      <c r="T222" s="212">
        <v>4</v>
      </c>
      <c r="U222" s="210">
        <v>1.4</v>
      </c>
      <c r="V222" s="212">
        <v>6.6</v>
      </c>
      <c r="W222" s="210">
        <v>13</v>
      </c>
      <c r="X222" s="212"/>
      <c r="Y222" s="210">
        <v>8</v>
      </c>
      <c r="Z222" s="212"/>
      <c r="AA222" s="210">
        <v>4</v>
      </c>
      <c r="AB222" s="212"/>
      <c r="AC222" s="218">
        <v>5.8</v>
      </c>
      <c r="AD222" s="210">
        <v>5.8</v>
      </c>
      <c r="AE222" s="212">
        <v>4</v>
      </c>
      <c r="AF222" s="210">
        <v>2</v>
      </c>
      <c r="AG222" s="212"/>
      <c r="AH222" s="218">
        <v>3.6</v>
      </c>
      <c r="AI222" s="218">
        <v>3.6</v>
      </c>
      <c r="AJ222" s="232">
        <f t="shared" si="16"/>
        <v>74.399999999999977</v>
      </c>
      <c r="AK222" s="210">
        <v>1</v>
      </c>
      <c r="AL222" s="212">
        <v>1</v>
      </c>
      <c r="AM222" s="218"/>
      <c r="AN222" s="232">
        <f t="shared" si="14"/>
        <v>133.69999999999999</v>
      </c>
    </row>
    <row r="223" spans="3:40" x14ac:dyDescent="0.25">
      <c r="C223" s="27"/>
      <c r="D223" s="222">
        <v>4.4000000000000004</v>
      </c>
      <c r="E223" s="237">
        <v>3.6</v>
      </c>
      <c r="F223" s="222">
        <v>7.7</v>
      </c>
      <c r="G223" s="237">
        <v>4.7</v>
      </c>
      <c r="H223" s="222">
        <v>4.5</v>
      </c>
      <c r="I223" s="237">
        <v>3.5</v>
      </c>
      <c r="J223" s="222">
        <f t="shared" si="17"/>
        <v>10.3</v>
      </c>
      <c r="K223" s="237">
        <v>2.6</v>
      </c>
      <c r="L223" s="222">
        <v>5</v>
      </c>
      <c r="M223" s="237">
        <v>3</v>
      </c>
      <c r="N223" s="222">
        <v>4</v>
      </c>
      <c r="O223" s="237">
        <v>4</v>
      </c>
      <c r="P223" s="235">
        <f t="shared" si="15"/>
        <v>57.300000000000004</v>
      </c>
      <c r="Q223" s="210">
        <v>8.6999999999999993</v>
      </c>
      <c r="R223" s="212"/>
      <c r="S223" s="210">
        <v>3.9</v>
      </c>
      <c r="T223" s="212">
        <v>4</v>
      </c>
      <c r="U223" s="210">
        <v>1.4</v>
      </c>
      <c r="V223" s="212">
        <v>6.6</v>
      </c>
      <c r="W223" s="210">
        <v>13</v>
      </c>
      <c r="X223" s="212"/>
      <c r="Y223" s="210">
        <v>8</v>
      </c>
      <c r="Z223" s="212"/>
      <c r="AA223" s="210">
        <v>4</v>
      </c>
      <c r="AB223" s="212"/>
      <c r="AC223" s="218">
        <v>5.8</v>
      </c>
      <c r="AD223" s="210">
        <v>5.8</v>
      </c>
      <c r="AE223" s="212">
        <v>4</v>
      </c>
      <c r="AF223" s="210">
        <v>2</v>
      </c>
      <c r="AG223" s="212"/>
      <c r="AH223" s="218">
        <v>3.6</v>
      </c>
      <c r="AI223" s="218">
        <v>3.6</v>
      </c>
      <c r="AJ223" s="232">
        <f t="shared" si="16"/>
        <v>74.399999999999977</v>
      </c>
      <c r="AK223" s="210">
        <v>1</v>
      </c>
      <c r="AL223" s="212">
        <v>1</v>
      </c>
      <c r="AM223" s="218"/>
      <c r="AN223" s="232">
        <f t="shared" si="14"/>
        <v>133.69999999999999</v>
      </c>
    </row>
    <row r="224" spans="3:40" x14ac:dyDescent="0.25">
      <c r="C224" s="27"/>
      <c r="D224" s="222">
        <v>4.4000000000000004</v>
      </c>
      <c r="E224" s="237">
        <v>3.6</v>
      </c>
      <c r="F224" s="222">
        <v>7.7</v>
      </c>
      <c r="G224" s="237">
        <v>4.7</v>
      </c>
      <c r="H224" s="222">
        <v>4.5</v>
      </c>
      <c r="I224" s="237">
        <v>3.5</v>
      </c>
      <c r="J224" s="222">
        <f t="shared" si="17"/>
        <v>10.3</v>
      </c>
      <c r="K224" s="237">
        <v>2.6</v>
      </c>
      <c r="L224" s="222">
        <v>5</v>
      </c>
      <c r="M224" s="237">
        <v>3</v>
      </c>
      <c r="N224" s="222">
        <v>4</v>
      </c>
      <c r="O224" s="237">
        <v>4</v>
      </c>
      <c r="P224" s="235">
        <f t="shared" si="15"/>
        <v>57.300000000000004</v>
      </c>
      <c r="Q224" s="210">
        <v>8.6999999999999993</v>
      </c>
      <c r="R224" s="212"/>
      <c r="S224" s="210">
        <v>3.9</v>
      </c>
      <c r="T224" s="212">
        <v>4</v>
      </c>
      <c r="U224" s="210">
        <v>1.4</v>
      </c>
      <c r="V224" s="212">
        <v>6.6</v>
      </c>
      <c r="W224" s="210">
        <v>13</v>
      </c>
      <c r="X224" s="212"/>
      <c r="Y224" s="210">
        <v>8</v>
      </c>
      <c r="Z224" s="212"/>
      <c r="AA224" s="210">
        <v>4</v>
      </c>
      <c r="AB224" s="212"/>
      <c r="AC224" s="218">
        <v>5.8</v>
      </c>
      <c r="AD224" s="210">
        <v>5.8</v>
      </c>
      <c r="AE224" s="212">
        <v>4</v>
      </c>
      <c r="AF224" s="210">
        <v>2</v>
      </c>
      <c r="AG224" s="212"/>
      <c r="AH224" s="218">
        <v>3.6</v>
      </c>
      <c r="AI224" s="218">
        <v>3.6</v>
      </c>
      <c r="AJ224" s="232">
        <f t="shared" si="16"/>
        <v>74.399999999999977</v>
      </c>
      <c r="AK224" s="210">
        <v>1</v>
      </c>
      <c r="AL224" s="212">
        <v>1</v>
      </c>
      <c r="AM224" s="218"/>
      <c r="AN224" s="232">
        <f t="shared" si="14"/>
        <v>133.69999999999999</v>
      </c>
    </row>
    <row r="225" spans="3:40" x14ac:dyDescent="0.25">
      <c r="C225" s="27"/>
      <c r="D225" s="222">
        <v>4.4000000000000004</v>
      </c>
      <c r="E225" s="237">
        <v>3.6</v>
      </c>
      <c r="F225" s="222">
        <v>7.7</v>
      </c>
      <c r="G225" s="237">
        <v>4.7</v>
      </c>
      <c r="H225" s="222">
        <v>4.5</v>
      </c>
      <c r="I225" s="237">
        <v>3.5</v>
      </c>
      <c r="J225" s="222">
        <f t="shared" si="17"/>
        <v>10.3</v>
      </c>
      <c r="K225" s="237">
        <v>2.6</v>
      </c>
      <c r="L225" s="222">
        <v>5</v>
      </c>
      <c r="M225" s="237">
        <v>3</v>
      </c>
      <c r="N225" s="222">
        <v>4</v>
      </c>
      <c r="O225" s="237">
        <v>4</v>
      </c>
      <c r="P225" s="235">
        <f t="shared" si="15"/>
        <v>57.300000000000004</v>
      </c>
      <c r="Q225" s="210">
        <v>8.6999999999999993</v>
      </c>
      <c r="R225" s="212"/>
      <c r="S225" s="210">
        <v>3.9</v>
      </c>
      <c r="T225" s="212">
        <v>4</v>
      </c>
      <c r="U225" s="210">
        <v>1.4</v>
      </c>
      <c r="V225" s="212">
        <v>6.6</v>
      </c>
      <c r="W225" s="210">
        <v>13</v>
      </c>
      <c r="X225" s="212"/>
      <c r="Y225" s="210">
        <v>8</v>
      </c>
      <c r="Z225" s="212"/>
      <c r="AA225" s="210">
        <v>4</v>
      </c>
      <c r="AB225" s="212"/>
      <c r="AC225" s="218">
        <v>5.8</v>
      </c>
      <c r="AD225" s="210">
        <v>5.8</v>
      </c>
      <c r="AE225" s="212">
        <v>4</v>
      </c>
      <c r="AF225" s="210">
        <v>2</v>
      </c>
      <c r="AG225" s="212"/>
      <c r="AH225" s="218">
        <v>3.6</v>
      </c>
      <c r="AI225" s="218">
        <v>3.6</v>
      </c>
      <c r="AJ225" s="232">
        <f t="shared" si="16"/>
        <v>74.399999999999977</v>
      </c>
      <c r="AK225" s="210">
        <v>1</v>
      </c>
      <c r="AL225" s="212">
        <v>1</v>
      </c>
      <c r="AM225" s="218"/>
      <c r="AN225" s="232">
        <f t="shared" si="14"/>
        <v>133.69999999999999</v>
      </c>
    </row>
    <row r="226" spans="3:40" x14ac:dyDescent="0.25">
      <c r="C226" s="27"/>
      <c r="D226" s="222">
        <v>4.4000000000000004</v>
      </c>
      <c r="E226" s="237">
        <v>3.6</v>
      </c>
      <c r="F226" s="222">
        <v>7.7</v>
      </c>
      <c r="G226" s="237">
        <v>4.7</v>
      </c>
      <c r="H226" s="222">
        <v>4.5</v>
      </c>
      <c r="I226" s="237">
        <v>3.5</v>
      </c>
      <c r="J226" s="222">
        <f t="shared" si="17"/>
        <v>10.3</v>
      </c>
      <c r="K226" s="237">
        <v>2.6</v>
      </c>
      <c r="L226" s="222">
        <v>5</v>
      </c>
      <c r="M226" s="237">
        <v>3</v>
      </c>
      <c r="N226" s="222">
        <v>4</v>
      </c>
      <c r="O226" s="237">
        <v>4</v>
      </c>
      <c r="P226" s="235">
        <f t="shared" si="15"/>
        <v>57.300000000000004</v>
      </c>
      <c r="Q226" s="210">
        <v>8.6999999999999993</v>
      </c>
      <c r="R226" s="212"/>
      <c r="S226" s="210">
        <v>3.9</v>
      </c>
      <c r="T226" s="212">
        <v>4</v>
      </c>
      <c r="U226" s="210">
        <v>1.4</v>
      </c>
      <c r="V226" s="212">
        <v>6.6</v>
      </c>
      <c r="W226" s="210">
        <v>13</v>
      </c>
      <c r="X226" s="212"/>
      <c r="Y226" s="210">
        <v>8</v>
      </c>
      <c r="Z226" s="212"/>
      <c r="AA226" s="210">
        <v>4</v>
      </c>
      <c r="AB226" s="212"/>
      <c r="AC226" s="218">
        <v>5.8</v>
      </c>
      <c r="AD226" s="210">
        <v>5.8</v>
      </c>
      <c r="AE226" s="212">
        <v>4</v>
      </c>
      <c r="AF226" s="210">
        <v>2</v>
      </c>
      <c r="AG226" s="212"/>
      <c r="AH226" s="218">
        <v>3.6</v>
      </c>
      <c r="AI226" s="218">
        <v>3.6</v>
      </c>
      <c r="AJ226" s="232">
        <f t="shared" si="16"/>
        <v>74.399999999999977</v>
      </c>
      <c r="AK226" s="210">
        <v>1</v>
      </c>
      <c r="AL226" s="212">
        <v>1</v>
      </c>
      <c r="AM226" s="218"/>
      <c r="AN226" s="232">
        <f t="shared" si="14"/>
        <v>133.69999999999999</v>
      </c>
    </row>
    <row r="227" spans="3:40" x14ac:dyDescent="0.25">
      <c r="C227" s="27"/>
      <c r="D227" s="222">
        <v>4.4000000000000004</v>
      </c>
      <c r="E227" s="237">
        <v>3.6</v>
      </c>
      <c r="F227" s="222">
        <v>7.7</v>
      </c>
      <c r="G227" s="237">
        <v>4.7</v>
      </c>
      <c r="H227" s="222">
        <v>4.5</v>
      </c>
      <c r="I227" s="237">
        <v>3.5</v>
      </c>
      <c r="J227" s="222">
        <f t="shared" si="17"/>
        <v>10.3</v>
      </c>
      <c r="K227" s="237">
        <v>2.6</v>
      </c>
      <c r="L227" s="222">
        <v>5</v>
      </c>
      <c r="M227" s="237">
        <v>3</v>
      </c>
      <c r="N227" s="222">
        <v>4</v>
      </c>
      <c r="O227" s="237">
        <v>4</v>
      </c>
      <c r="P227" s="235">
        <f t="shared" si="15"/>
        <v>57.300000000000004</v>
      </c>
      <c r="Q227" s="210">
        <v>8.6999999999999993</v>
      </c>
      <c r="R227" s="212"/>
      <c r="S227" s="210">
        <v>3.9</v>
      </c>
      <c r="T227" s="212">
        <v>4</v>
      </c>
      <c r="U227" s="210">
        <v>1.4</v>
      </c>
      <c r="V227" s="212">
        <v>6.6</v>
      </c>
      <c r="W227" s="210">
        <v>13</v>
      </c>
      <c r="X227" s="212"/>
      <c r="Y227" s="210">
        <v>8</v>
      </c>
      <c r="Z227" s="212"/>
      <c r="AA227" s="210">
        <v>4</v>
      </c>
      <c r="AB227" s="212"/>
      <c r="AC227" s="218">
        <v>5.8</v>
      </c>
      <c r="AD227" s="210">
        <v>5.8</v>
      </c>
      <c r="AE227" s="212">
        <v>4</v>
      </c>
      <c r="AF227" s="210">
        <v>2</v>
      </c>
      <c r="AG227" s="212"/>
      <c r="AH227" s="218">
        <v>3.6</v>
      </c>
      <c r="AI227" s="218">
        <v>3.6</v>
      </c>
      <c r="AJ227" s="232">
        <f t="shared" si="16"/>
        <v>74.399999999999977</v>
      </c>
      <c r="AK227" s="210">
        <v>1</v>
      </c>
      <c r="AL227" s="212">
        <v>1</v>
      </c>
      <c r="AM227" s="218"/>
      <c r="AN227" s="232">
        <f t="shared" si="14"/>
        <v>133.69999999999999</v>
      </c>
    </row>
    <row r="228" spans="3:40" x14ac:dyDescent="0.25">
      <c r="C228" s="27"/>
      <c r="D228" s="222">
        <v>4.4000000000000004</v>
      </c>
      <c r="E228" s="237">
        <v>3.6</v>
      </c>
      <c r="F228" s="222">
        <v>7.7</v>
      </c>
      <c r="G228" s="237">
        <v>4.7</v>
      </c>
      <c r="H228" s="222">
        <v>4.5</v>
      </c>
      <c r="I228" s="237">
        <v>3.5</v>
      </c>
      <c r="J228" s="222">
        <f t="shared" si="17"/>
        <v>10.3</v>
      </c>
      <c r="K228" s="237">
        <v>2.6</v>
      </c>
      <c r="L228" s="222">
        <v>5</v>
      </c>
      <c r="M228" s="237">
        <v>3</v>
      </c>
      <c r="N228" s="222">
        <v>4</v>
      </c>
      <c r="O228" s="237">
        <v>4</v>
      </c>
      <c r="P228" s="235">
        <f t="shared" si="15"/>
        <v>57.300000000000004</v>
      </c>
      <c r="Q228" s="210">
        <v>8.6999999999999993</v>
      </c>
      <c r="R228" s="212"/>
      <c r="S228" s="210">
        <v>3.9</v>
      </c>
      <c r="T228" s="212">
        <v>4</v>
      </c>
      <c r="U228" s="210">
        <v>1.4</v>
      </c>
      <c r="V228" s="212">
        <v>6.6</v>
      </c>
      <c r="W228" s="210">
        <v>13</v>
      </c>
      <c r="X228" s="212"/>
      <c r="Y228" s="210">
        <v>8</v>
      </c>
      <c r="Z228" s="212"/>
      <c r="AA228" s="210">
        <v>4</v>
      </c>
      <c r="AB228" s="212"/>
      <c r="AC228" s="218">
        <v>5.8</v>
      </c>
      <c r="AD228" s="210">
        <v>5.8</v>
      </c>
      <c r="AE228" s="212">
        <v>4</v>
      </c>
      <c r="AF228" s="210">
        <v>2</v>
      </c>
      <c r="AG228" s="212"/>
      <c r="AH228" s="218">
        <v>3.6</v>
      </c>
      <c r="AI228" s="218">
        <v>3.6</v>
      </c>
      <c r="AJ228" s="232">
        <f t="shared" si="16"/>
        <v>74.399999999999977</v>
      </c>
      <c r="AK228" s="210">
        <v>1</v>
      </c>
      <c r="AL228" s="212">
        <v>1</v>
      </c>
      <c r="AM228" s="218"/>
      <c r="AN228" s="232">
        <f t="shared" si="14"/>
        <v>133.69999999999999</v>
      </c>
    </row>
    <row r="229" spans="3:40" x14ac:dyDescent="0.25">
      <c r="C229" s="27"/>
      <c r="D229" s="222">
        <v>4.4000000000000004</v>
      </c>
      <c r="E229" s="237">
        <v>3.6</v>
      </c>
      <c r="F229" s="222">
        <v>7.7</v>
      </c>
      <c r="G229" s="237">
        <v>4.7</v>
      </c>
      <c r="H229" s="222">
        <v>4.5</v>
      </c>
      <c r="I229" s="237">
        <v>3.5</v>
      </c>
      <c r="J229" s="222">
        <f t="shared" si="17"/>
        <v>10.3</v>
      </c>
      <c r="K229" s="237">
        <v>2.6</v>
      </c>
      <c r="L229" s="222">
        <v>5</v>
      </c>
      <c r="M229" s="237">
        <v>3</v>
      </c>
      <c r="N229" s="222">
        <v>4</v>
      </c>
      <c r="O229" s="237">
        <v>4</v>
      </c>
      <c r="P229" s="235">
        <f t="shared" si="15"/>
        <v>57.300000000000004</v>
      </c>
      <c r="Q229" s="210">
        <v>8.6999999999999993</v>
      </c>
      <c r="R229" s="212"/>
      <c r="S229" s="210">
        <v>3.9</v>
      </c>
      <c r="T229" s="212">
        <v>4</v>
      </c>
      <c r="U229" s="210">
        <v>1.4</v>
      </c>
      <c r="V229" s="212">
        <v>6.6</v>
      </c>
      <c r="W229" s="210">
        <v>13</v>
      </c>
      <c r="X229" s="212"/>
      <c r="Y229" s="210">
        <v>8</v>
      </c>
      <c r="Z229" s="212"/>
      <c r="AA229" s="210">
        <v>4</v>
      </c>
      <c r="AB229" s="212"/>
      <c r="AC229" s="218">
        <v>5.8</v>
      </c>
      <c r="AD229" s="210">
        <v>5.8</v>
      </c>
      <c r="AE229" s="212">
        <v>4</v>
      </c>
      <c r="AF229" s="210">
        <v>2</v>
      </c>
      <c r="AG229" s="212"/>
      <c r="AH229" s="218">
        <v>3.6</v>
      </c>
      <c r="AI229" s="218">
        <v>3.6</v>
      </c>
      <c r="AJ229" s="232">
        <f t="shared" si="16"/>
        <v>74.399999999999977</v>
      </c>
      <c r="AK229" s="210">
        <v>1</v>
      </c>
      <c r="AL229" s="212">
        <v>1</v>
      </c>
      <c r="AM229" s="218"/>
      <c r="AN229" s="232">
        <f t="shared" si="14"/>
        <v>133.69999999999999</v>
      </c>
    </row>
    <row r="230" spans="3:40" x14ac:dyDescent="0.25">
      <c r="C230" s="27"/>
      <c r="D230" s="222">
        <v>4.4000000000000004</v>
      </c>
      <c r="E230" s="237">
        <v>3.6</v>
      </c>
      <c r="F230" s="222">
        <v>7.7</v>
      </c>
      <c r="G230" s="237">
        <v>4.7</v>
      </c>
      <c r="H230" s="222">
        <v>4.5</v>
      </c>
      <c r="I230" s="237">
        <v>3.5</v>
      </c>
      <c r="J230" s="222">
        <f t="shared" si="17"/>
        <v>10.3</v>
      </c>
      <c r="K230" s="237">
        <v>2.6</v>
      </c>
      <c r="L230" s="222">
        <v>5</v>
      </c>
      <c r="M230" s="237">
        <v>3</v>
      </c>
      <c r="N230" s="222">
        <v>4</v>
      </c>
      <c r="O230" s="237">
        <v>4</v>
      </c>
      <c r="P230" s="235">
        <f t="shared" si="15"/>
        <v>57.300000000000004</v>
      </c>
      <c r="Q230" s="210">
        <v>8.6999999999999993</v>
      </c>
      <c r="R230" s="212"/>
      <c r="S230" s="210">
        <v>3.9</v>
      </c>
      <c r="T230" s="212">
        <v>4</v>
      </c>
      <c r="U230" s="210">
        <v>1.4</v>
      </c>
      <c r="V230" s="212">
        <v>6.6</v>
      </c>
      <c r="W230" s="210">
        <v>13</v>
      </c>
      <c r="X230" s="212"/>
      <c r="Y230" s="210">
        <v>8</v>
      </c>
      <c r="Z230" s="212"/>
      <c r="AA230" s="210">
        <v>4</v>
      </c>
      <c r="AB230" s="212"/>
      <c r="AC230" s="218">
        <v>5.8</v>
      </c>
      <c r="AD230" s="210">
        <v>5.8</v>
      </c>
      <c r="AE230" s="212">
        <v>4</v>
      </c>
      <c r="AF230" s="210">
        <v>2</v>
      </c>
      <c r="AG230" s="212"/>
      <c r="AH230" s="218">
        <v>3.6</v>
      </c>
      <c r="AI230" s="218">
        <v>3.6</v>
      </c>
      <c r="AJ230" s="232">
        <f t="shared" si="16"/>
        <v>74.399999999999977</v>
      </c>
      <c r="AK230" s="210">
        <v>1</v>
      </c>
      <c r="AL230" s="212">
        <v>1</v>
      </c>
      <c r="AM230" s="218"/>
      <c r="AN230" s="232">
        <f t="shared" si="14"/>
        <v>133.69999999999999</v>
      </c>
    </row>
    <row r="231" spans="3:40" x14ac:dyDescent="0.25">
      <c r="C231" s="27"/>
      <c r="D231" s="222">
        <v>4.4000000000000004</v>
      </c>
      <c r="E231" s="237">
        <v>3.6</v>
      </c>
      <c r="F231" s="222">
        <v>7.7</v>
      </c>
      <c r="G231" s="237">
        <v>4.7</v>
      </c>
      <c r="H231" s="222">
        <v>4.5</v>
      </c>
      <c r="I231" s="237">
        <v>3.5</v>
      </c>
      <c r="J231" s="222">
        <f t="shared" si="17"/>
        <v>10.3</v>
      </c>
      <c r="K231" s="237">
        <v>2.6</v>
      </c>
      <c r="L231" s="222">
        <v>5</v>
      </c>
      <c r="M231" s="237">
        <v>3</v>
      </c>
      <c r="N231" s="222">
        <v>4</v>
      </c>
      <c r="O231" s="237">
        <v>4</v>
      </c>
      <c r="P231" s="235">
        <f t="shared" si="15"/>
        <v>57.300000000000004</v>
      </c>
      <c r="Q231" s="210">
        <v>8.6999999999999993</v>
      </c>
      <c r="R231" s="212"/>
      <c r="S231" s="210">
        <v>3.9</v>
      </c>
      <c r="T231" s="212">
        <v>4</v>
      </c>
      <c r="U231" s="210">
        <v>1.4</v>
      </c>
      <c r="V231" s="212">
        <v>6.6</v>
      </c>
      <c r="W231" s="210">
        <v>13</v>
      </c>
      <c r="X231" s="212"/>
      <c r="Y231" s="210">
        <v>8</v>
      </c>
      <c r="Z231" s="212"/>
      <c r="AA231" s="210">
        <v>4</v>
      </c>
      <c r="AB231" s="212"/>
      <c r="AC231" s="218">
        <v>5.8</v>
      </c>
      <c r="AD231" s="210">
        <v>5.8</v>
      </c>
      <c r="AE231" s="212">
        <v>4</v>
      </c>
      <c r="AF231" s="210">
        <v>2</v>
      </c>
      <c r="AG231" s="212"/>
      <c r="AH231" s="218">
        <v>3.6</v>
      </c>
      <c r="AI231" s="218">
        <v>3.6</v>
      </c>
      <c r="AJ231" s="232">
        <f t="shared" si="16"/>
        <v>74.399999999999977</v>
      </c>
      <c r="AK231" s="210">
        <v>1</v>
      </c>
      <c r="AL231" s="212">
        <v>1</v>
      </c>
      <c r="AM231" s="218"/>
      <c r="AN231" s="232">
        <f t="shared" si="14"/>
        <v>133.69999999999999</v>
      </c>
    </row>
    <row r="232" spans="3:40" x14ac:dyDescent="0.25">
      <c r="C232" s="27"/>
      <c r="D232" s="222">
        <v>4.4000000000000004</v>
      </c>
      <c r="E232" s="237">
        <v>3.6</v>
      </c>
      <c r="F232" s="222">
        <v>7.7</v>
      </c>
      <c r="G232" s="237">
        <v>4.7</v>
      </c>
      <c r="H232" s="222">
        <v>4.5</v>
      </c>
      <c r="I232" s="237">
        <v>3.5</v>
      </c>
      <c r="J232" s="222">
        <f t="shared" si="17"/>
        <v>10.3</v>
      </c>
      <c r="K232" s="237">
        <v>2.6</v>
      </c>
      <c r="L232" s="222">
        <v>5</v>
      </c>
      <c r="M232" s="237">
        <v>3</v>
      </c>
      <c r="N232" s="222">
        <v>4</v>
      </c>
      <c r="O232" s="237">
        <v>4</v>
      </c>
      <c r="P232" s="235">
        <f t="shared" si="15"/>
        <v>57.300000000000004</v>
      </c>
      <c r="Q232" s="210">
        <v>8.6999999999999993</v>
      </c>
      <c r="R232" s="212"/>
      <c r="S232" s="210">
        <v>3.9</v>
      </c>
      <c r="T232" s="212">
        <v>4</v>
      </c>
      <c r="U232" s="210">
        <v>1.4</v>
      </c>
      <c r="V232" s="212">
        <v>6.6</v>
      </c>
      <c r="W232" s="210">
        <v>13</v>
      </c>
      <c r="X232" s="212"/>
      <c r="Y232" s="210">
        <v>8</v>
      </c>
      <c r="Z232" s="212"/>
      <c r="AA232" s="210">
        <v>4</v>
      </c>
      <c r="AB232" s="212"/>
      <c r="AC232" s="218">
        <v>5.8</v>
      </c>
      <c r="AD232" s="210">
        <v>5.8</v>
      </c>
      <c r="AE232" s="212">
        <v>4</v>
      </c>
      <c r="AF232" s="210">
        <v>2</v>
      </c>
      <c r="AG232" s="212"/>
      <c r="AH232" s="218">
        <v>3.6</v>
      </c>
      <c r="AI232" s="218">
        <v>3.6</v>
      </c>
      <c r="AJ232" s="232">
        <f t="shared" si="16"/>
        <v>74.399999999999977</v>
      </c>
      <c r="AK232" s="210">
        <v>1</v>
      </c>
      <c r="AL232" s="212">
        <v>1</v>
      </c>
      <c r="AM232" s="218"/>
      <c r="AN232" s="232">
        <f t="shared" si="14"/>
        <v>133.69999999999999</v>
      </c>
    </row>
    <row r="233" spans="3:40" x14ac:dyDescent="0.25">
      <c r="C233" s="27"/>
      <c r="D233" s="222">
        <v>4.4000000000000004</v>
      </c>
      <c r="E233" s="237">
        <v>3.6</v>
      </c>
      <c r="F233" s="222">
        <v>7.7</v>
      </c>
      <c r="G233" s="237">
        <v>4.7</v>
      </c>
      <c r="H233" s="222">
        <v>4.5</v>
      </c>
      <c r="I233" s="237">
        <v>3.5</v>
      </c>
      <c r="J233" s="222">
        <f t="shared" si="17"/>
        <v>10.3</v>
      </c>
      <c r="K233" s="237">
        <v>2.6</v>
      </c>
      <c r="L233" s="222">
        <v>5</v>
      </c>
      <c r="M233" s="237">
        <v>3</v>
      </c>
      <c r="N233" s="222">
        <v>4</v>
      </c>
      <c r="O233" s="237">
        <v>4</v>
      </c>
      <c r="P233" s="235">
        <f t="shared" si="15"/>
        <v>57.300000000000004</v>
      </c>
      <c r="Q233" s="210">
        <v>8.6999999999999993</v>
      </c>
      <c r="R233" s="212"/>
      <c r="S233" s="210">
        <v>3.9</v>
      </c>
      <c r="T233" s="212">
        <v>4</v>
      </c>
      <c r="U233" s="210">
        <v>1.4</v>
      </c>
      <c r="V233" s="212">
        <v>6.6</v>
      </c>
      <c r="W233" s="210">
        <v>13</v>
      </c>
      <c r="X233" s="212"/>
      <c r="Y233" s="210">
        <v>8</v>
      </c>
      <c r="Z233" s="212"/>
      <c r="AA233" s="210">
        <v>4</v>
      </c>
      <c r="AB233" s="212"/>
      <c r="AC233" s="218">
        <v>5.8</v>
      </c>
      <c r="AD233" s="210">
        <v>5.8</v>
      </c>
      <c r="AE233" s="212">
        <v>4</v>
      </c>
      <c r="AF233" s="210">
        <v>2</v>
      </c>
      <c r="AG233" s="212"/>
      <c r="AH233" s="218">
        <v>3.6</v>
      </c>
      <c r="AI233" s="218">
        <v>3.6</v>
      </c>
      <c r="AJ233" s="232">
        <f t="shared" si="16"/>
        <v>74.399999999999977</v>
      </c>
      <c r="AK233" s="210">
        <v>1</v>
      </c>
      <c r="AL233" s="212">
        <v>1</v>
      </c>
      <c r="AM233" s="218"/>
      <c r="AN233" s="232">
        <f t="shared" si="14"/>
        <v>133.69999999999999</v>
      </c>
    </row>
    <row r="234" spans="3:40" x14ac:dyDescent="0.25">
      <c r="C234" s="27"/>
      <c r="D234" s="222">
        <v>4.4000000000000004</v>
      </c>
      <c r="E234" s="237">
        <v>3.6</v>
      </c>
      <c r="F234" s="222">
        <v>7.7</v>
      </c>
      <c r="G234" s="237">
        <v>4.7</v>
      </c>
      <c r="H234" s="222">
        <v>4.5</v>
      </c>
      <c r="I234" s="237">
        <v>3.5</v>
      </c>
      <c r="J234" s="222">
        <f t="shared" si="17"/>
        <v>10.3</v>
      </c>
      <c r="K234" s="237">
        <v>2.6</v>
      </c>
      <c r="L234" s="222">
        <v>5</v>
      </c>
      <c r="M234" s="237">
        <v>3</v>
      </c>
      <c r="N234" s="222">
        <v>4</v>
      </c>
      <c r="O234" s="237">
        <v>4</v>
      </c>
      <c r="P234" s="235">
        <f t="shared" si="15"/>
        <v>57.300000000000004</v>
      </c>
      <c r="Q234" s="210">
        <v>8.6999999999999993</v>
      </c>
      <c r="R234" s="212"/>
      <c r="S234" s="210">
        <v>3.9</v>
      </c>
      <c r="T234" s="212">
        <v>4</v>
      </c>
      <c r="U234" s="210">
        <v>1.4</v>
      </c>
      <c r="V234" s="212">
        <v>6.6</v>
      </c>
      <c r="W234" s="210">
        <v>13</v>
      </c>
      <c r="X234" s="212"/>
      <c r="Y234" s="210">
        <v>8</v>
      </c>
      <c r="Z234" s="212"/>
      <c r="AA234" s="210">
        <v>4</v>
      </c>
      <c r="AB234" s="212"/>
      <c r="AC234" s="218">
        <v>5.8</v>
      </c>
      <c r="AD234" s="210">
        <v>5.8</v>
      </c>
      <c r="AE234" s="212">
        <v>4</v>
      </c>
      <c r="AF234" s="210">
        <v>2</v>
      </c>
      <c r="AG234" s="212"/>
      <c r="AH234" s="218">
        <v>3.6</v>
      </c>
      <c r="AI234" s="218">
        <v>3.6</v>
      </c>
      <c r="AJ234" s="232">
        <f t="shared" si="16"/>
        <v>74.399999999999977</v>
      </c>
      <c r="AK234" s="210">
        <v>1</v>
      </c>
      <c r="AL234" s="212">
        <v>1</v>
      </c>
      <c r="AM234" s="218"/>
      <c r="AN234" s="232">
        <f t="shared" si="14"/>
        <v>133.69999999999999</v>
      </c>
    </row>
    <row r="235" spans="3:40" x14ac:dyDescent="0.25">
      <c r="C235" s="27"/>
      <c r="D235" s="222">
        <v>4.4000000000000004</v>
      </c>
      <c r="E235" s="237">
        <v>3.6</v>
      </c>
      <c r="F235" s="222">
        <v>7.7</v>
      </c>
      <c r="G235" s="237">
        <v>4.7</v>
      </c>
      <c r="H235" s="222">
        <v>4.5</v>
      </c>
      <c r="I235" s="237">
        <v>3.5</v>
      </c>
      <c r="J235" s="222">
        <f t="shared" si="17"/>
        <v>10.3</v>
      </c>
      <c r="K235" s="237">
        <v>2.6</v>
      </c>
      <c r="L235" s="222">
        <v>5</v>
      </c>
      <c r="M235" s="237">
        <v>3</v>
      </c>
      <c r="N235" s="222">
        <v>4</v>
      </c>
      <c r="O235" s="237">
        <v>4</v>
      </c>
      <c r="P235" s="235">
        <f t="shared" si="15"/>
        <v>57.300000000000004</v>
      </c>
      <c r="Q235" s="210">
        <v>8.6999999999999993</v>
      </c>
      <c r="R235" s="212"/>
      <c r="S235" s="210">
        <v>3.9</v>
      </c>
      <c r="T235" s="212">
        <v>4</v>
      </c>
      <c r="U235" s="210">
        <v>1.4</v>
      </c>
      <c r="V235" s="212">
        <v>6.6</v>
      </c>
      <c r="W235" s="210">
        <v>13</v>
      </c>
      <c r="X235" s="212"/>
      <c r="Y235" s="210">
        <v>8</v>
      </c>
      <c r="Z235" s="212"/>
      <c r="AA235" s="210">
        <v>4</v>
      </c>
      <c r="AB235" s="212"/>
      <c r="AC235" s="218">
        <v>5.8</v>
      </c>
      <c r="AD235" s="210">
        <v>5.8</v>
      </c>
      <c r="AE235" s="212">
        <v>4</v>
      </c>
      <c r="AF235" s="210">
        <v>2</v>
      </c>
      <c r="AG235" s="212"/>
      <c r="AH235" s="218">
        <v>3.6</v>
      </c>
      <c r="AI235" s="218">
        <v>3.6</v>
      </c>
      <c r="AJ235" s="232">
        <f t="shared" si="16"/>
        <v>74.399999999999977</v>
      </c>
      <c r="AK235" s="210">
        <v>1</v>
      </c>
      <c r="AL235" s="212">
        <v>1</v>
      </c>
      <c r="AM235" s="218"/>
      <c r="AN235" s="232">
        <f t="shared" si="14"/>
        <v>133.69999999999999</v>
      </c>
    </row>
    <row r="236" spans="3:40" x14ac:dyDescent="0.25">
      <c r="C236" s="27"/>
      <c r="D236" s="222">
        <v>4.4000000000000004</v>
      </c>
      <c r="E236" s="237">
        <v>3.6</v>
      </c>
      <c r="F236" s="222">
        <v>7.7</v>
      </c>
      <c r="G236" s="237">
        <v>4.7</v>
      </c>
      <c r="H236" s="222">
        <v>4.5</v>
      </c>
      <c r="I236" s="237">
        <v>3.5</v>
      </c>
      <c r="J236" s="222">
        <f t="shared" si="17"/>
        <v>10.3</v>
      </c>
      <c r="K236" s="237">
        <v>2.6</v>
      </c>
      <c r="L236" s="222">
        <v>5</v>
      </c>
      <c r="M236" s="237">
        <v>3</v>
      </c>
      <c r="N236" s="222">
        <v>4</v>
      </c>
      <c r="O236" s="237">
        <v>4</v>
      </c>
      <c r="P236" s="235">
        <f t="shared" si="15"/>
        <v>57.300000000000004</v>
      </c>
      <c r="Q236" s="210">
        <v>8.6999999999999993</v>
      </c>
      <c r="R236" s="212"/>
      <c r="S236" s="210">
        <v>3.9</v>
      </c>
      <c r="T236" s="212">
        <v>4</v>
      </c>
      <c r="U236" s="210">
        <v>1.4</v>
      </c>
      <c r="V236" s="212">
        <v>6.6</v>
      </c>
      <c r="W236" s="210">
        <v>13</v>
      </c>
      <c r="X236" s="212"/>
      <c r="Y236" s="210">
        <v>8</v>
      </c>
      <c r="Z236" s="212"/>
      <c r="AA236" s="210">
        <v>4</v>
      </c>
      <c r="AB236" s="212"/>
      <c r="AC236" s="218">
        <v>5.8</v>
      </c>
      <c r="AD236" s="210">
        <v>5.8</v>
      </c>
      <c r="AE236" s="212">
        <v>4</v>
      </c>
      <c r="AF236" s="210">
        <v>2</v>
      </c>
      <c r="AG236" s="212"/>
      <c r="AH236" s="218">
        <v>3.6</v>
      </c>
      <c r="AI236" s="218">
        <v>3.6</v>
      </c>
      <c r="AJ236" s="232">
        <f t="shared" si="16"/>
        <v>74.399999999999977</v>
      </c>
      <c r="AK236" s="210">
        <v>1</v>
      </c>
      <c r="AL236" s="212">
        <v>1</v>
      </c>
      <c r="AM236" s="218"/>
      <c r="AN236" s="232">
        <f t="shared" si="14"/>
        <v>133.69999999999999</v>
      </c>
    </row>
    <row r="237" spans="3:40" x14ac:dyDescent="0.25">
      <c r="C237" s="27"/>
      <c r="D237" s="222">
        <v>4.4000000000000004</v>
      </c>
      <c r="E237" s="237">
        <v>3.6</v>
      </c>
      <c r="F237" s="222">
        <v>7.7</v>
      </c>
      <c r="G237" s="237">
        <v>4.7</v>
      </c>
      <c r="H237" s="222">
        <v>4.5</v>
      </c>
      <c r="I237" s="237">
        <v>3.5</v>
      </c>
      <c r="J237" s="222">
        <f t="shared" si="17"/>
        <v>10.3</v>
      </c>
      <c r="K237" s="237">
        <v>2.6</v>
      </c>
      <c r="L237" s="222">
        <v>5</v>
      </c>
      <c r="M237" s="237">
        <v>3</v>
      </c>
      <c r="N237" s="222">
        <v>4</v>
      </c>
      <c r="O237" s="237">
        <v>4</v>
      </c>
      <c r="P237" s="235">
        <f t="shared" si="15"/>
        <v>57.300000000000004</v>
      </c>
      <c r="Q237" s="210">
        <v>8.6999999999999993</v>
      </c>
      <c r="R237" s="212"/>
      <c r="S237" s="210">
        <v>3.9</v>
      </c>
      <c r="T237" s="212">
        <v>4</v>
      </c>
      <c r="U237" s="210">
        <v>1.4</v>
      </c>
      <c r="V237" s="212">
        <v>6.6</v>
      </c>
      <c r="W237" s="210">
        <v>13</v>
      </c>
      <c r="X237" s="212"/>
      <c r="Y237" s="210">
        <v>8</v>
      </c>
      <c r="Z237" s="212"/>
      <c r="AA237" s="210">
        <v>4</v>
      </c>
      <c r="AB237" s="212"/>
      <c r="AC237" s="218">
        <v>5.8</v>
      </c>
      <c r="AD237" s="210">
        <v>5.8</v>
      </c>
      <c r="AE237" s="212">
        <v>4</v>
      </c>
      <c r="AF237" s="210">
        <v>2</v>
      </c>
      <c r="AG237" s="212"/>
      <c r="AH237" s="218">
        <v>3.6</v>
      </c>
      <c r="AI237" s="218">
        <v>3.6</v>
      </c>
      <c r="AJ237" s="232">
        <f t="shared" si="16"/>
        <v>74.399999999999977</v>
      </c>
      <c r="AK237" s="210">
        <v>1</v>
      </c>
      <c r="AL237" s="212">
        <v>1</v>
      </c>
      <c r="AM237" s="218"/>
      <c r="AN237" s="232">
        <f t="shared" si="14"/>
        <v>133.69999999999999</v>
      </c>
    </row>
    <row r="238" spans="3:40" x14ac:dyDescent="0.25">
      <c r="C238" s="27"/>
      <c r="D238" s="222">
        <v>4.4000000000000004</v>
      </c>
      <c r="E238" s="237">
        <v>3.6</v>
      </c>
      <c r="F238" s="222">
        <v>7.7</v>
      </c>
      <c r="G238" s="237">
        <v>4.7</v>
      </c>
      <c r="H238" s="222">
        <v>4.5</v>
      </c>
      <c r="I238" s="237">
        <v>3.5</v>
      </c>
      <c r="J238" s="222">
        <f t="shared" si="17"/>
        <v>10.3</v>
      </c>
      <c r="K238" s="237">
        <v>2.6</v>
      </c>
      <c r="L238" s="222">
        <v>5</v>
      </c>
      <c r="M238" s="237">
        <v>3</v>
      </c>
      <c r="N238" s="222">
        <v>4</v>
      </c>
      <c r="O238" s="237">
        <v>4</v>
      </c>
      <c r="P238" s="235">
        <f t="shared" si="15"/>
        <v>57.300000000000004</v>
      </c>
      <c r="Q238" s="210">
        <v>8.6999999999999993</v>
      </c>
      <c r="R238" s="212"/>
      <c r="S238" s="210">
        <v>3.9</v>
      </c>
      <c r="T238" s="212">
        <v>4</v>
      </c>
      <c r="U238" s="210">
        <v>1.4</v>
      </c>
      <c r="V238" s="212">
        <v>6.6</v>
      </c>
      <c r="W238" s="210">
        <v>13</v>
      </c>
      <c r="X238" s="212"/>
      <c r="Y238" s="210">
        <v>8</v>
      </c>
      <c r="Z238" s="212"/>
      <c r="AA238" s="210">
        <v>4</v>
      </c>
      <c r="AB238" s="212"/>
      <c r="AC238" s="218">
        <v>5.8</v>
      </c>
      <c r="AD238" s="210">
        <v>5.8</v>
      </c>
      <c r="AE238" s="212">
        <v>4</v>
      </c>
      <c r="AF238" s="210">
        <v>2</v>
      </c>
      <c r="AG238" s="212"/>
      <c r="AH238" s="218">
        <v>3.6</v>
      </c>
      <c r="AI238" s="218">
        <v>3.6</v>
      </c>
      <c r="AJ238" s="232">
        <f t="shared" si="16"/>
        <v>74.399999999999977</v>
      </c>
      <c r="AK238" s="210">
        <v>1</v>
      </c>
      <c r="AL238" s="212">
        <v>1</v>
      </c>
      <c r="AM238" s="218"/>
      <c r="AN238" s="232">
        <f t="shared" si="14"/>
        <v>133.69999999999999</v>
      </c>
    </row>
    <row r="239" spans="3:40" x14ac:dyDescent="0.25">
      <c r="C239" s="27"/>
      <c r="D239" s="222">
        <v>4.4000000000000004</v>
      </c>
      <c r="E239" s="237">
        <v>3.6</v>
      </c>
      <c r="F239" s="222">
        <v>7.7</v>
      </c>
      <c r="G239" s="237">
        <v>4.7</v>
      </c>
      <c r="H239" s="222">
        <v>4.5</v>
      </c>
      <c r="I239" s="237">
        <v>3.5</v>
      </c>
      <c r="J239" s="222">
        <f t="shared" si="17"/>
        <v>10.3</v>
      </c>
      <c r="K239" s="237">
        <v>2.6</v>
      </c>
      <c r="L239" s="222">
        <v>5</v>
      </c>
      <c r="M239" s="237">
        <v>3</v>
      </c>
      <c r="N239" s="222">
        <v>4</v>
      </c>
      <c r="O239" s="237">
        <v>4</v>
      </c>
      <c r="P239" s="235">
        <f t="shared" si="15"/>
        <v>57.300000000000004</v>
      </c>
      <c r="Q239" s="210">
        <v>8.6999999999999993</v>
      </c>
      <c r="R239" s="212"/>
      <c r="S239" s="210">
        <v>3.9</v>
      </c>
      <c r="T239" s="212">
        <v>4</v>
      </c>
      <c r="U239" s="210">
        <v>1.4</v>
      </c>
      <c r="V239" s="212">
        <v>6.6</v>
      </c>
      <c r="W239" s="210">
        <v>13</v>
      </c>
      <c r="X239" s="212"/>
      <c r="Y239" s="210">
        <v>8</v>
      </c>
      <c r="Z239" s="212"/>
      <c r="AA239" s="210">
        <v>4</v>
      </c>
      <c r="AB239" s="212"/>
      <c r="AC239" s="218">
        <v>5.8</v>
      </c>
      <c r="AD239" s="210">
        <v>5.8</v>
      </c>
      <c r="AE239" s="212">
        <v>4</v>
      </c>
      <c r="AF239" s="210">
        <v>2</v>
      </c>
      <c r="AG239" s="212"/>
      <c r="AH239" s="218">
        <v>3.6</v>
      </c>
      <c r="AI239" s="218">
        <v>3.6</v>
      </c>
      <c r="AJ239" s="232">
        <f t="shared" si="16"/>
        <v>74.399999999999977</v>
      </c>
      <c r="AK239" s="210">
        <v>1</v>
      </c>
      <c r="AL239" s="212">
        <v>1</v>
      </c>
      <c r="AM239" s="218"/>
      <c r="AN239" s="232">
        <f t="shared" si="14"/>
        <v>133.69999999999999</v>
      </c>
    </row>
    <row r="240" spans="3:40" x14ac:dyDescent="0.25">
      <c r="C240" s="27"/>
      <c r="D240" s="222">
        <v>4.4000000000000004</v>
      </c>
      <c r="E240" s="237">
        <v>3.6</v>
      </c>
      <c r="F240" s="222">
        <v>7.7</v>
      </c>
      <c r="G240" s="237">
        <v>4.7</v>
      </c>
      <c r="H240" s="222">
        <v>4.5</v>
      </c>
      <c r="I240" s="237">
        <v>3.5</v>
      </c>
      <c r="J240" s="222">
        <f t="shared" si="17"/>
        <v>10.3</v>
      </c>
      <c r="K240" s="237">
        <v>2.6</v>
      </c>
      <c r="L240" s="222">
        <v>5</v>
      </c>
      <c r="M240" s="237">
        <v>3</v>
      </c>
      <c r="N240" s="222">
        <v>4</v>
      </c>
      <c r="O240" s="237">
        <v>4</v>
      </c>
      <c r="P240" s="235">
        <f t="shared" si="15"/>
        <v>57.300000000000004</v>
      </c>
      <c r="Q240" s="210">
        <v>8.6999999999999993</v>
      </c>
      <c r="R240" s="212"/>
      <c r="S240" s="210">
        <v>3.9</v>
      </c>
      <c r="T240" s="212">
        <v>4</v>
      </c>
      <c r="U240" s="210">
        <v>1.4</v>
      </c>
      <c r="V240" s="212">
        <v>6.6</v>
      </c>
      <c r="W240" s="210">
        <v>13</v>
      </c>
      <c r="X240" s="212"/>
      <c r="Y240" s="210">
        <v>8</v>
      </c>
      <c r="Z240" s="212"/>
      <c r="AA240" s="210">
        <v>4</v>
      </c>
      <c r="AB240" s="212"/>
      <c r="AC240" s="218">
        <v>5.8</v>
      </c>
      <c r="AD240" s="210">
        <v>5.8</v>
      </c>
      <c r="AE240" s="212">
        <v>4</v>
      </c>
      <c r="AF240" s="210">
        <v>2</v>
      </c>
      <c r="AG240" s="212"/>
      <c r="AH240" s="218">
        <v>3.6</v>
      </c>
      <c r="AI240" s="218">
        <v>3.6</v>
      </c>
      <c r="AJ240" s="232">
        <f t="shared" si="16"/>
        <v>74.399999999999977</v>
      </c>
      <c r="AK240" s="210">
        <v>1</v>
      </c>
      <c r="AL240" s="212">
        <v>1</v>
      </c>
      <c r="AM240" s="218"/>
      <c r="AN240" s="232">
        <f t="shared" si="14"/>
        <v>133.69999999999999</v>
      </c>
    </row>
    <row r="241" spans="3:40" x14ac:dyDescent="0.25">
      <c r="C241" s="27"/>
      <c r="D241" s="222">
        <v>4.4000000000000004</v>
      </c>
      <c r="E241" s="237">
        <v>3.6</v>
      </c>
      <c r="F241" s="222">
        <v>7.7</v>
      </c>
      <c r="G241" s="237">
        <v>4.7</v>
      </c>
      <c r="H241" s="222">
        <v>4.5</v>
      </c>
      <c r="I241" s="237">
        <v>3.5</v>
      </c>
      <c r="J241" s="222">
        <f t="shared" si="17"/>
        <v>10.3</v>
      </c>
      <c r="K241" s="237">
        <v>2.6</v>
      </c>
      <c r="L241" s="222">
        <v>5</v>
      </c>
      <c r="M241" s="237">
        <v>3</v>
      </c>
      <c r="N241" s="222">
        <v>4</v>
      </c>
      <c r="O241" s="237">
        <v>4</v>
      </c>
      <c r="P241" s="235">
        <f t="shared" si="15"/>
        <v>57.300000000000004</v>
      </c>
      <c r="Q241" s="210">
        <v>8.6999999999999993</v>
      </c>
      <c r="R241" s="212"/>
      <c r="S241" s="210">
        <v>3.9</v>
      </c>
      <c r="T241" s="212">
        <v>4</v>
      </c>
      <c r="U241" s="210">
        <v>1.4</v>
      </c>
      <c r="V241" s="212">
        <v>6.6</v>
      </c>
      <c r="W241" s="210">
        <v>13</v>
      </c>
      <c r="X241" s="212"/>
      <c r="Y241" s="210">
        <v>8</v>
      </c>
      <c r="Z241" s="212"/>
      <c r="AA241" s="210">
        <v>4</v>
      </c>
      <c r="AB241" s="212"/>
      <c r="AC241" s="218">
        <v>5.8</v>
      </c>
      <c r="AD241" s="210">
        <v>5.8</v>
      </c>
      <c r="AE241" s="212">
        <v>4</v>
      </c>
      <c r="AF241" s="210">
        <v>2</v>
      </c>
      <c r="AG241" s="212"/>
      <c r="AH241" s="218">
        <v>3.6</v>
      </c>
      <c r="AI241" s="218">
        <v>3.6</v>
      </c>
      <c r="AJ241" s="232">
        <f t="shared" si="16"/>
        <v>74.399999999999977</v>
      </c>
      <c r="AK241" s="210">
        <v>1</v>
      </c>
      <c r="AL241" s="212">
        <v>1</v>
      </c>
      <c r="AM241" s="218"/>
      <c r="AN241" s="232">
        <f t="shared" si="14"/>
        <v>133.69999999999999</v>
      </c>
    </row>
    <row r="242" spans="3:40" x14ac:dyDescent="0.25">
      <c r="C242" s="27"/>
      <c r="D242" s="222">
        <v>4.4000000000000004</v>
      </c>
      <c r="E242" s="237">
        <v>3.6</v>
      </c>
      <c r="F242" s="222">
        <v>7.7</v>
      </c>
      <c r="G242" s="237">
        <v>4.7</v>
      </c>
      <c r="H242" s="222">
        <v>4.5</v>
      </c>
      <c r="I242" s="237">
        <v>3.5</v>
      </c>
      <c r="J242" s="222">
        <f t="shared" si="17"/>
        <v>10.3</v>
      </c>
      <c r="K242" s="237">
        <v>2.6</v>
      </c>
      <c r="L242" s="222">
        <v>5</v>
      </c>
      <c r="M242" s="237">
        <v>3</v>
      </c>
      <c r="N242" s="222">
        <v>4</v>
      </c>
      <c r="O242" s="237">
        <v>4</v>
      </c>
      <c r="P242" s="235">
        <f t="shared" si="15"/>
        <v>57.300000000000004</v>
      </c>
      <c r="Q242" s="210">
        <v>8.6999999999999993</v>
      </c>
      <c r="R242" s="212"/>
      <c r="S242" s="210">
        <v>3.9</v>
      </c>
      <c r="T242" s="212">
        <v>4</v>
      </c>
      <c r="U242" s="210">
        <v>1.4</v>
      </c>
      <c r="V242" s="212">
        <v>6.6</v>
      </c>
      <c r="W242" s="210">
        <v>13</v>
      </c>
      <c r="X242" s="212"/>
      <c r="Y242" s="210">
        <v>8</v>
      </c>
      <c r="Z242" s="212"/>
      <c r="AA242" s="210">
        <v>4</v>
      </c>
      <c r="AB242" s="212"/>
      <c r="AC242" s="218">
        <v>5.8</v>
      </c>
      <c r="AD242" s="210">
        <v>5.8</v>
      </c>
      <c r="AE242" s="212">
        <v>4</v>
      </c>
      <c r="AF242" s="210">
        <v>2</v>
      </c>
      <c r="AG242" s="212"/>
      <c r="AH242" s="218">
        <v>3.6</v>
      </c>
      <c r="AI242" s="218">
        <v>3.6</v>
      </c>
      <c r="AJ242" s="232">
        <f t="shared" si="16"/>
        <v>74.399999999999977</v>
      </c>
      <c r="AK242" s="210">
        <v>1</v>
      </c>
      <c r="AL242" s="212">
        <v>1</v>
      </c>
      <c r="AM242" s="218"/>
      <c r="AN242" s="232">
        <f t="shared" si="14"/>
        <v>133.69999999999999</v>
      </c>
    </row>
    <row r="243" spans="3:40" x14ac:dyDescent="0.25">
      <c r="C243" s="27"/>
      <c r="D243" s="222">
        <v>4.4000000000000004</v>
      </c>
      <c r="E243" s="237">
        <v>3.6</v>
      </c>
      <c r="F243" s="222">
        <v>7.7</v>
      </c>
      <c r="G243" s="237">
        <v>4.7</v>
      </c>
      <c r="H243" s="222">
        <v>4.5</v>
      </c>
      <c r="I243" s="237">
        <v>3.5</v>
      </c>
      <c r="J243" s="222">
        <f t="shared" si="17"/>
        <v>10.3</v>
      </c>
      <c r="K243" s="237">
        <v>2.6</v>
      </c>
      <c r="L243" s="222">
        <v>5</v>
      </c>
      <c r="M243" s="237">
        <v>3</v>
      </c>
      <c r="N243" s="222">
        <v>4</v>
      </c>
      <c r="O243" s="237">
        <v>4</v>
      </c>
      <c r="P243" s="235">
        <f t="shared" si="15"/>
        <v>57.300000000000004</v>
      </c>
      <c r="Q243" s="210">
        <v>8.6999999999999993</v>
      </c>
      <c r="R243" s="212"/>
      <c r="S243" s="210">
        <v>3.9</v>
      </c>
      <c r="T243" s="212">
        <v>4</v>
      </c>
      <c r="U243" s="210">
        <v>1.4</v>
      </c>
      <c r="V243" s="212">
        <v>6.6</v>
      </c>
      <c r="W243" s="210">
        <v>13</v>
      </c>
      <c r="X243" s="212"/>
      <c r="Y243" s="210">
        <v>8</v>
      </c>
      <c r="Z243" s="212"/>
      <c r="AA243" s="210">
        <v>4</v>
      </c>
      <c r="AB243" s="212"/>
      <c r="AC243" s="218">
        <v>5.8</v>
      </c>
      <c r="AD243" s="210">
        <v>5.8</v>
      </c>
      <c r="AE243" s="212">
        <v>4</v>
      </c>
      <c r="AF243" s="210">
        <v>2</v>
      </c>
      <c r="AG243" s="212"/>
      <c r="AH243" s="218">
        <v>3.6</v>
      </c>
      <c r="AI243" s="218">
        <v>3.6</v>
      </c>
      <c r="AJ243" s="232">
        <f t="shared" si="16"/>
        <v>74.399999999999977</v>
      </c>
      <c r="AK243" s="210">
        <v>1</v>
      </c>
      <c r="AL243" s="212">
        <v>1</v>
      </c>
      <c r="AM243" s="218"/>
      <c r="AN243" s="232">
        <f t="shared" si="14"/>
        <v>133.69999999999999</v>
      </c>
    </row>
    <row r="244" spans="3:40" x14ac:dyDescent="0.25">
      <c r="C244" s="27"/>
      <c r="D244" s="222">
        <v>4.4000000000000004</v>
      </c>
      <c r="E244" s="237">
        <v>3.6</v>
      </c>
      <c r="F244" s="222">
        <v>7.7</v>
      </c>
      <c r="G244" s="237">
        <v>4.7</v>
      </c>
      <c r="H244" s="222">
        <v>4.5</v>
      </c>
      <c r="I244" s="237">
        <v>3.5</v>
      </c>
      <c r="J244" s="222">
        <f t="shared" si="17"/>
        <v>10.3</v>
      </c>
      <c r="K244" s="237">
        <v>2.6</v>
      </c>
      <c r="L244" s="222">
        <v>5</v>
      </c>
      <c r="M244" s="237">
        <v>3</v>
      </c>
      <c r="N244" s="222">
        <v>4</v>
      </c>
      <c r="O244" s="237">
        <v>4</v>
      </c>
      <c r="P244" s="235">
        <f t="shared" si="15"/>
        <v>57.300000000000004</v>
      </c>
      <c r="Q244" s="210">
        <v>8.6999999999999993</v>
      </c>
      <c r="R244" s="212"/>
      <c r="S244" s="210">
        <v>3.9</v>
      </c>
      <c r="T244" s="212">
        <v>4</v>
      </c>
      <c r="U244" s="210">
        <v>1.4</v>
      </c>
      <c r="V244" s="212">
        <v>6.6</v>
      </c>
      <c r="W244" s="210">
        <v>13</v>
      </c>
      <c r="X244" s="212"/>
      <c r="Y244" s="210">
        <v>8</v>
      </c>
      <c r="Z244" s="212"/>
      <c r="AA244" s="210">
        <v>4</v>
      </c>
      <c r="AB244" s="212"/>
      <c r="AC244" s="218">
        <v>5.8</v>
      </c>
      <c r="AD244" s="210">
        <v>5.8</v>
      </c>
      <c r="AE244" s="212">
        <v>4</v>
      </c>
      <c r="AF244" s="210">
        <v>2</v>
      </c>
      <c r="AG244" s="212"/>
      <c r="AH244" s="218">
        <v>3.6</v>
      </c>
      <c r="AI244" s="218">
        <v>3.6</v>
      </c>
      <c r="AJ244" s="232">
        <f t="shared" si="16"/>
        <v>74.399999999999977</v>
      </c>
      <c r="AK244" s="210">
        <v>1</v>
      </c>
      <c r="AL244" s="212">
        <v>1</v>
      </c>
      <c r="AM244" s="218"/>
      <c r="AN244" s="232">
        <f t="shared" si="14"/>
        <v>133.69999999999999</v>
      </c>
    </row>
    <row r="245" spans="3:40" x14ac:dyDescent="0.25">
      <c r="C245" s="27"/>
      <c r="D245" s="222">
        <v>4.4000000000000004</v>
      </c>
      <c r="E245" s="237">
        <v>3.6</v>
      </c>
      <c r="F245" s="222">
        <v>7.7</v>
      </c>
      <c r="G245" s="237">
        <v>4.7</v>
      </c>
      <c r="H245" s="222">
        <v>4.5</v>
      </c>
      <c r="I245" s="237">
        <v>3.5</v>
      </c>
      <c r="J245" s="222">
        <f t="shared" si="17"/>
        <v>10.3</v>
      </c>
      <c r="K245" s="237">
        <v>2.6</v>
      </c>
      <c r="L245" s="222">
        <v>5</v>
      </c>
      <c r="M245" s="237">
        <v>3</v>
      </c>
      <c r="N245" s="222">
        <v>4</v>
      </c>
      <c r="O245" s="237">
        <v>4</v>
      </c>
      <c r="P245" s="235">
        <f t="shared" si="15"/>
        <v>57.300000000000004</v>
      </c>
      <c r="Q245" s="210">
        <v>8.6999999999999993</v>
      </c>
      <c r="R245" s="212"/>
      <c r="S245" s="210">
        <v>3.9</v>
      </c>
      <c r="T245" s="212">
        <v>4</v>
      </c>
      <c r="U245" s="210">
        <v>1.4</v>
      </c>
      <c r="V245" s="212">
        <v>6.6</v>
      </c>
      <c r="W245" s="210">
        <v>13</v>
      </c>
      <c r="X245" s="212"/>
      <c r="Y245" s="210">
        <v>8</v>
      </c>
      <c r="Z245" s="212"/>
      <c r="AA245" s="210">
        <v>4</v>
      </c>
      <c r="AB245" s="212"/>
      <c r="AC245" s="218">
        <v>5.8</v>
      </c>
      <c r="AD245" s="210">
        <v>5.8</v>
      </c>
      <c r="AE245" s="212">
        <v>4</v>
      </c>
      <c r="AF245" s="210">
        <v>2</v>
      </c>
      <c r="AG245" s="212"/>
      <c r="AH245" s="218">
        <v>3.6</v>
      </c>
      <c r="AI245" s="218">
        <v>3.6</v>
      </c>
      <c r="AJ245" s="232">
        <f t="shared" si="16"/>
        <v>74.399999999999977</v>
      </c>
      <c r="AK245" s="210">
        <v>1</v>
      </c>
      <c r="AL245" s="212">
        <v>1</v>
      </c>
      <c r="AM245" s="218"/>
      <c r="AN245" s="232">
        <f t="shared" si="14"/>
        <v>133.69999999999999</v>
      </c>
    </row>
    <row r="246" spans="3:40" x14ac:dyDescent="0.25">
      <c r="C246" s="27"/>
      <c r="D246" s="222">
        <v>4.4000000000000004</v>
      </c>
      <c r="E246" s="237">
        <v>3.6</v>
      </c>
      <c r="F246" s="222">
        <v>7.7</v>
      </c>
      <c r="G246" s="237">
        <v>4.7</v>
      </c>
      <c r="H246" s="222">
        <v>4.5</v>
      </c>
      <c r="I246" s="237">
        <v>3.5</v>
      </c>
      <c r="J246" s="222">
        <f t="shared" si="17"/>
        <v>10.3</v>
      </c>
      <c r="K246" s="237">
        <v>2.6</v>
      </c>
      <c r="L246" s="222">
        <v>5</v>
      </c>
      <c r="M246" s="237">
        <v>3</v>
      </c>
      <c r="N246" s="222">
        <v>4</v>
      </c>
      <c r="O246" s="237">
        <v>4</v>
      </c>
      <c r="P246" s="235">
        <f t="shared" si="15"/>
        <v>57.300000000000004</v>
      </c>
      <c r="Q246" s="210">
        <v>8.6999999999999993</v>
      </c>
      <c r="R246" s="212"/>
      <c r="S246" s="210">
        <v>3.9</v>
      </c>
      <c r="T246" s="212">
        <v>4</v>
      </c>
      <c r="U246" s="210">
        <v>1.4</v>
      </c>
      <c r="V246" s="212">
        <v>6.6</v>
      </c>
      <c r="W246" s="210">
        <v>13</v>
      </c>
      <c r="X246" s="212"/>
      <c r="Y246" s="210">
        <v>8</v>
      </c>
      <c r="Z246" s="212"/>
      <c r="AA246" s="210">
        <v>4</v>
      </c>
      <c r="AB246" s="212"/>
      <c r="AC246" s="218">
        <v>5.8</v>
      </c>
      <c r="AD246" s="210">
        <v>5.8</v>
      </c>
      <c r="AE246" s="212">
        <v>4</v>
      </c>
      <c r="AF246" s="210">
        <v>2</v>
      </c>
      <c r="AG246" s="212"/>
      <c r="AH246" s="218">
        <v>3.6</v>
      </c>
      <c r="AI246" s="218">
        <v>3.6</v>
      </c>
      <c r="AJ246" s="232">
        <f t="shared" si="16"/>
        <v>74.399999999999977</v>
      </c>
      <c r="AK246" s="210">
        <v>1</v>
      </c>
      <c r="AL246" s="212">
        <v>1</v>
      </c>
      <c r="AM246" s="218"/>
      <c r="AN246" s="232">
        <f t="shared" si="14"/>
        <v>133.69999999999999</v>
      </c>
    </row>
    <row r="247" spans="3:40" x14ac:dyDescent="0.25">
      <c r="C247" s="27"/>
      <c r="D247" s="222">
        <v>4.4000000000000004</v>
      </c>
      <c r="E247" s="237">
        <v>3.6</v>
      </c>
      <c r="F247" s="222">
        <v>7.7</v>
      </c>
      <c r="G247" s="237">
        <v>4.7</v>
      </c>
      <c r="H247" s="222">
        <v>4.5</v>
      </c>
      <c r="I247" s="237">
        <v>3.5</v>
      </c>
      <c r="J247" s="222">
        <f t="shared" si="17"/>
        <v>10.3</v>
      </c>
      <c r="K247" s="237">
        <v>2.6</v>
      </c>
      <c r="L247" s="222">
        <v>5</v>
      </c>
      <c r="M247" s="237">
        <v>3</v>
      </c>
      <c r="N247" s="222">
        <v>4</v>
      </c>
      <c r="O247" s="237">
        <v>4</v>
      </c>
      <c r="P247" s="235">
        <f t="shared" si="15"/>
        <v>57.300000000000004</v>
      </c>
      <c r="Q247" s="210">
        <v>8.6999999999999993</v>
      </c>
      <c r="R247" s="212"/>
      <c r="S247" s="210">
        <v>3.9</v>
      </c>
      <c r="T247" s="212">
        <v>4</v>
      </c>
      <c r="U247" s="210">
        <v>1.4</v>
      </c>
      <c r="V247" s="212">
        <v>6.6</v>
      </c>
      <c r="W247" s="210">
        <v>13</v>
      </c>
      <c r="X247" s="212"/>
      <c r="Y247" s="210">
        <v>8</v>
      </c>
      <c r="Z247" s="212"/>
      <c r="AA247" s="210">
        <v>4</v>
      </c>
      <c r="AB247" s="212"/>
      <c r="AC247" s="218">
        <v>5.8</v>
      </c>
      <c r="AD247" s="210">
        <v>5.8</v>
      </c>
      <c r="AE247" s="212">
        <v>4</v>
      </c>
      <c r="AF247" s="210">
        <v>2</v>
      </c>
      <c r="AG247" s="212"/>
      <c r="AH247" s="218">
        <v>3.6</v>
      </c>
      <c r="AI247" s="218">
        <v>3.6</v>
      </c>
      <c r="AJ247" s="232">
        <f t="shared" si="16"/>
        <v>74.399999999999977</v>
      </c>
      <c r="AK247" s="210">
        <v>1</v>
      </c>
      <c r="AL247" s="212">
        <v>1</v>
      </c>
      <c r="AM247" s="218"/>
      <c r="AN247" s="232">
        <f t="shared" si="14"/>
        <v>133.69999999999999</v>
      </c>
    </row>
    <row r="248" spans="3:40" x14ac:dyDescent="0.25">
      <c r="C248" s="27"/>
      <c r="D248" s="222">
        <v>4.4000000000000004</v>
      </c>
      <c r="E248" s="237">
        <v>3.6</v>
      </c>
      <c r="F248" s="222">
        <v>7.7</v>
      </c>
      <c r="G248" s="237">
        <v>4.7</v>
      </c>
      <c r="H248" s="222">
        <v>4.5</v>
      </c>
      <c r="I248" s="237">
        <v>3.5</v>
      </c>
      <c r="J248" s="222">
        <f t="shared" si="17"/>
        <v>10.3</v>
      </c>
      <c r="K248" s="237">
        <v>2.6</v>
      </c>
      <c r="L248" s="222">
        <v>5</v>
      </c>
      <c r="M248" s="237">
        <v>3</v>
      </c>
      <c r="N248" s="222">
        <v>4</v>
      </c>
      <c r="O248" s="237">
        <v>4</v>
      </c>
      <c r="P248" s="235">
        <f t="shared" si="15"/>
        <v>57.300000000000004</v>
      </c>
      <c r="Q248" s="210">
        <v>8.6999999999999993</v>
      </c>
      <c r="R248" s="212"/>
      <c r="S248" s="210">
        <v>3.9</v>
      </c>
      <c r="T248" s="212">
        <v>4</v>
      </c>
      <c r="U248" s="210">
        <v>1.4</v>
      </c>
      <c r="V248" s="212">
        <v>6.6</v>
      </c>
      <c r="W248" s="210">
        <v>13</v>
      </c>
      <c r="X248" s="212"/>
      <c r="Y248" s="210">
        <v>8</v>
      </c>
      <c r="Z248" s="212"/>
      <c r="AA248" s="210">
        <v>4</v>
      </c>
      <c r="AB248" s="212"/>
      <c r="AC248" s="218">
        <v>5.8</v>
      </c>
      <c r="AD248" s="210">
        <v>5.8</v>
      </c>
      <c r="AE248" s="212">
        <v>4</v>
      </c>
      <c r="AF248" s="210">
        <v>2</v>
      </c>
      <c r="AG248" s="212"/>
      <c r="AH248" s="218">
        <v>3.6</v>
      </c>
      <c r="AI248" s="218">
        <v>3.6</v>
      </c>
      <c r="AJ248" s="232">
        <f t="shared" si="16"/>
        <v>74.399999999999977</v>
      </c>
      <c r="AK248" s="210">
        <v>1</v>
      </c>
      <c r="AL248" s="212">
        <v>1</v>
      </c>
      <c r="AM248" s="218"/>
      <c r="AN248" s="232">
        <f t="shared" si="14"/>
        <v>133.69999999999999</v>
      </c>
    </row>
    <row r="249" spans="3:40" x14ac:dyDescent="0.25">
      <c r="C249" s="27"/>
      <c r="D249" s="222">
        <v>4.4000000000000004</v>
      </c>
      <c r="E249" s="237">
        <v>3.6</v>
      </c>
      <c r="F249" s="222">
        <v>7.7</v>
      </c>
      <c r="G249" s="237">
        <v>4.7</v>
      </c>
      <c r="H249" s="222">
        <v>4.5</v>
      </c>
      <c r="I249" s="237">
        <v>3.5</v>
      </c>
      <c r="J249" s="222">
        <f t="shared" si="17"/>
        <v>10.3</v>
      </c>
      <c r="K249" s="237">
        <v>2.6</v>
      </c>
      <c r="L249" s="222">
        <v>5</v>
      </c>
      <c r="M249" s="237">
        <v>3</v>
      </c>
      <c r="N249" s="222">
        <v>4</v>
      </c>
      <c r="O249" s="237">
        <v>4</v>
      </c>
      <c r="P249" s="235">
        <f t="shared" si="15"/>
        <v>57.300000000000004</v>
      </c>
      <c r="Q249" s="210">
        <v>8.6999999999999993</v>
      </c>
      <c r="R249" s="212"/>
      <c r="S249" s="210">
        <v>3.9</v>
      </c>
      <c r="T249" s="212">
        <v>4</v>
      </c>
      <c r="U249" s="210">
        <v>1.4</v>
      </c>
      <c r="V249" s="212">
        <v>6.6</v>
      </c>
      <c r="W249" s="210">
        <v>13</v>
      </c>
      <c r="X249" s="212"/>
      <c r="Y249" s="210">
        <v>8</v>
      </c>
      <c r="Z249" s="212"/>
      <c r="AA249" s="210">
        <v>4</v>
      </c>
      <c r="AB249" s="212"/>
      <c r="AC249" s="218">
        <v>5.8</v>
      </c>
      <c r="AD249" s="210">
        <v>5.8</v>
      </c>
      <c r="AE249" s="212">
        <v>4</v>
      </c>
      <c r="AF249" s="210">
        <v>2</v>
      </c>
      <c r="AG249" s="212"/>
      <c r="AH249" s="218">
        <v>3.6</v>
      </c>
      <c r="AI249" s="218">
        <v>3.6</v>
      </c>
      <c r="AJ249" s="232">
        <f t="shared" si="16"/>
        <v>74.399999999999977</v>
      </c>
      <c r="AK249" s="210">
        <v>1</v>
      </c>
      <c r="AL249" s="212">
        <v>1</v>
      </c>
      <c r="AM249" s="218"/>
      <c r="AN249" s="232">
        <f t="shared" si="14"/>
        <v>133.69999999999999</v>
      </c>
    </row>
    <row r="250" spans="3:40" x14ac:dyDescent="0.25">
      <c r="C250" s="27"/>
      <c r="D250" s="222">
        <v>4.4000000000000004</v>
      </c>
      <c r="E250" s="237">
        <v>3.6</v>
      </c>
      <c r="F250" s="222">
        <v>7.7</v>
      </c>
      <c r="G250" s="237">
        <v>4.7</v>
      </c>
      <c r="H250" s="222">
        <v>4.5</v>
      </c>
      <c r="I250" s="237">
        <v>3.5</v>
      </c>
      <c r="J250" s="222">
        <f t="shared" si="17"/>
        <v>10.3</v>
      </c>
      <c r="K250" s="237">
        <v>2.6</v>
      </c>
      <c r="L250" s="222">
        <v>5</v>
      </c>
      <c r="M250" s="237">
        <v>3</v>
      </c>
      <c r="N250" s="222">
        <v>4</v>
      </c>
      <c r="O250" s="237">
        <v>4</v>
      </c>
      <c r="P250" s="235">
        <f t="shared" si="15"/>
        <v>57.300000000000004</v>
      </c>
      <c r="Q250" s="210">
        <v>8.6999999999999993</v>
      </c>
      <c r="R250" s="212"/>
      <c r="S250" s="210">
        <v>3.9</v>
      </c>
      <c r="T250" s="212">
        <v>4</v>
      </c>
      <c r="U250" s="210">
        <v>1.4</v>
      </c>
      <c r="V250" s="212">
        <v>6.6</v>
      </c>
      <c r="W250" s="210">
        <v>13</v>
      </c>
      <c r="X250" s="212"/>
      <c r="Y250" s="210">
        <v>8</v>
      </c>
      <c r="Z250" s="212"/>
      <c r="AA250" s="210">
        <v>4</v>
      </c>
      <c r="AB250" s="212"/>
      <c r="AC250" s="218">
        <v>5.8</v>
      </c>
      <c r="AD250" s="210">
        <v>5.8</v>
      </c>
      <c r="AE250" s="212">
        <v>4</v>
      </c>
      <c r="AF250" s="210">
        <v>2</v>
      </c>
      <c r="AG250" s="212"/>
      <c r="AH250" s="218">
        <v>3.6</v>
      </c>
      <c r="AI250" s="218">
        <v>3.6</v>
      </c>
      <c r="AJ250" s="232">
        <f t="shared" si="16"/>
        <v>74.399999999999977</v>
      </c>
      <c r="AK250" s="210">
        <v>1</v>
      </c>
      <c r="AL250" s="212">
        <v>1</v>
      </c>
      <c r="AM250" s="218"/>
      <c r="AN250" s="232">
        <f t="shared" si="14"/>
        <v>133.69999999999999</v>
      </c>
    </row>
    <row r="251" spans="3:40" x14ac:dyDescent="0.25">
      <c r="C251" s="27"/>
      <c r="D251" s="222">
        <v>4.4000000000000004</v>
      </c>
      <c r="E251" s="237">
        <v>3.6</v>
      </c>
      <c r="F251" s="222">
        <v>7.7</v>
      </c>
      <c r="G251" s="237">
        <v>4.7</v>
      </c>
      <c r="H251" s="222">
        <v>4.5</v>
      </c>
      <c r="I251" s="237">
        <v>3.5</v>
      </c>
      <c r="J251" s="222">
        <f t="shared" si="17"/>
        <v>10.3</v>
      </c>
      <c r="K251" s="237">
        <v>2.6</v>
      </c>
      <c r="L251" s="222">
        <v>5</v>
      </c>
      <c r="M251" s="237">
        <v>3</v>
      </c>
      <c r="N251" s="222">
        <v>4</v>
      </c>
      <c r="O251" s="237">
        <v>4</v>
      </c>
      <c r="P251" s="235">
        <f t="shared" si="15"/>
        <v>57.300000000000004</v>
      </c>
      <c r="Q251" s="210">
        <v>8.6999999999999993</v>
      </c>
      <c r="R251" s="212"/>
      <c r="S251" s="210">
        <v>3.9</v>
      </c>
      <c r="T251" s="212">
        <v>4</v>
      </c>
      <c r="U251" s="210">
        <v>1.4</v>
      </c>
      <c r="V251" s="212">
        <v>6.6</v>
      </c>
      <c r="W251" s="210">
        <v>13</v>
      </c>
      <c r="X251" s="212"/>
      <c r="Y251" s="210">
        <v>8</v>
      </c>
      <c r="Z251" s="212"/>
      <c r="AA251" s="210">
        <v>4</v>
      </c>
      <c r="AB251" s="212"/>
      <c r="AC251" s="218">
        <v>5.8</v>
      </c>
      <c r="AD251" s="210">
        <v>5.8</v>
      </c>
      <c r="AE251" s="212">
        <v>4</v>
      </c>
      <c r="AF251" s="210">
        <v>2</v>
      </c>
      <c r="AG251" s="212"/>
      <c r="AH251" s="218">
        <v>3.6</v>
      </c>
      <c r="AI251" s="218">
        <v>3.6</v>
      </c>
      <c r="AJ251" s="232">
        <f t="shared" si="16"/>
        <v>74.399999999999977</v>
      </c>
      <c r="AK251" s="210">
        <v>1</v>
      </c>
      <c r="AL251" s="212">
        <v>1</v>
      </c>
      <c r="AM251" s="218"/>
      <c r="AN251" s="232">
        <f t="shared" si="14"/>
        <v>133.69999999999999</v>
      </c>
    </row>
    <row r="252" spans="3:40" x14ac:dyDescent="0.25">
      <c r="C252" s="27"/>
      <c r="D252" s="222">
        <v>4.4000000000000004</v>
      </c>
      <c r="E252" s="237">
        <v>3.6</v>
      </c>
      <c r="F252" s="222">
        <v>7.7</v>
      </c>
      <c r="G252" s="237">
        <v>4.7</v>
      </c>
      <c r="H252" s="222">
        <v>4.5</v>
      </c>
      <c r="I252" s="237">
        <v>3.5</v>
      </c>
      <c r="J252" s="222">
        <f t="shared" si="17"/>
        <v>10.3</v>
      </c>
      <c r="K252" s="237">
        <v>2.6</v>
      </c>
      <c r="L252" s="222">
        <v>5</v>
      </c>
      <c r="M252" s="237">
        <v>3</v>
      </c>
      <c r="N252" s="222">
        <v>4</v>
      </c>
      <c r="O252" s="237">
        <v>4</v>
      </c>
      <c r="P252" s="235">
        <f t="shared" si="15"/>
        <v>57.300000000000004</v>
      </c>
      <c r="Q252" s="210">
        <v>8.6999999999999993</v>
      </c>
      <c r="R252" s="212"/>
      <c r="S252" s="210">
        <v>3.9</v>
      </c>
      <c r="T252" s="212">
        <v>4</v>
      </c>
      <c r="U252" s="210">
        <v>1.4</v>
      </c>
      <c r="V252" s="212">
        <v>6.6</v>
      </c>
      <c r="W252" s="210">
        <v>13</v>
      </c>
      <c r="X252" s="212"/>
      <c r="Y252" s="210">
        <v>8</v>
      </c>
      <c r="Z252" s="212"/>
      <c r="AA252" s="210">
        <v>4</v>
      </c>
      <c r="AB252" s="212"/>
      <c r="AC252" s="218">
        <v>5.8</v>
      </c>
      <c r="AD252" s="210">
        <v>5.8</v>
      </c>
      <c r="AE252" s="212">
        <v>4</v>
      </c>
      <c r="AF252" s="210">
        <v>2</v>
      </c>
      <c r="AG252" s="212"/>
      <c r="AH252" s="218">
        <v>3.6</v>
      </c>
      <c r="AI252" s="218">
        <v>3.6</v>
      </c>
      <c r="AJ252" s="232">
        <f t="shared" si="16"/>
        <v>74.399999999999977</v>
      </c>
      <c r="AK252" s="210">
        <v>1</v>
      </c>
      <c r="AL252" s="212">
        <v>1</v>
      </c>
      <c r="AM252" s="218"/>
      <c r="AN252" s="232">
        <f t="shared" si="14"/>
        <v>133.69999999999999</v>
      </c>
    </row>
    <row r="253" spans="3:40" x14ac:dyDescent="0.25">
      <c r="C253" s="27"/>
      <c r="D253" s="222">
        <v>4.4000000000000004</v>
      </c>
      <c r="E253" s="237">
        <v>3.6</v>
      </c>
      <c r="F253" s="222">
        <v>7.7</v>
      </c>
      <c r="G253" s="237">
        <v>4.7</v>
      </c>
      <c r="H253" s="222">
        <v>4.5</v>
      </c>
      <c r="I253" s="237">
        <v>3.5</v>
      </c>
      <c r="J253" s="222">
        <f t="shared" si="17"/>
        <v>10.3</v>
      </c>
      <c r="K253" s="237">
        <v>2.6</v>
      </c>
      <c r="L253" s="222">
        <v>5</v>
      </c>
      <c r="M253" s="237">
        <v>3</v>
      </c>
      <c r="N253" s="222">
        <v>4</v>
      </c>
      <c r="O253" s="237">
        <v>4</v>
      </c>
      <c r="P253" s="235">
        <f t="shared" si="15"/>
        <v>57.300000000000004</v>
      </c>
      <c r="Q253" s="210">
        <v>8.6999999999999993</v>
      </c>
      <c r="R253" s="212"/>
      <c r="S253" s="210">
        <v>3.9</v>
      </c>
      <c r="T253" s="212">
        <v>4</v>
      </c>
      <c r="U253" s="210">
        <v>1.4</v>
      </c>
      <c r="V253" s="212">
        <v>6.6</v>
      </c>
      <c r="W253" s="210">
        <v>13</v>
      </c>
      <c r="X253" s="212"/>
      <c r="Y253" s="210">
        <v>8</v>
      </c>
      <c r="Z253" s="212"/>
      <c r="AA253" s="210">
        <v>4</v>
      </c>
      <c r="AB253" s="212"/>
      <c r="AC253" s="218">
        <v>5.8</v>
      </c>
      <c r="AD253" s="210">
        <v>5.8</v>
      </c>
      <c r="AE253" s="212">
        <v>4</v>
      </c>
      <c r="AF253" s="210">
        <v>2</v>
      </c>
      <c r="AG253" s="212"/>
      <c r="AH253" s="218">
        <v>3.6</v>
      </c>
      <c r="AI253" s="218">
        <v>3.6</v>
      </c>
      <c r="AJ253" s="232">
        <f t="shared" si="16"/>
        <v>74.399999999999977</v>
      </c>
      <c r="AK253" s="210">
        <v>1</v>
      </c>
      <c r="AL253" s="212">
        <v>1</v>
      </c>
      <c r="AM253" s="218"/>
      <c r="AN253" s="232">
        <f t="shared" si="14"/>
        <v>133.69999999999999</v>
      </c>
    </row>
    <row r="254" spans="3:40" x14ac:dyDescent="0.25">
      <c r="C254" s="27"/>
      <c r="D254" s="222">
        <v>4.4000000000000004</v>
      </c>
      <c r="E254" s="237">
        <v>3.6</v>
      </c>
      <c r="F254" s="222">
        <v>7.7</v>
      </c>
      <c r="G254" s="237">
        <v>4.7</v>
      </c>
      <c r="H254" s="222">
        <v>4.5</v>
      </c>
      <c r="I254" s="237">
        <v>3.5</v>
      </c>
      <c r="J254" s="222">
        <f t="shared" si="17"/>
        <v>10.3</v>
      </c>
      <c r="K254" s="237">
        <v>2.6</v>
      </c>
      <c r="L254" s="222">
        <v>5</v>
      </c>
      <c r="M254" s="237">
        <v>3</v>
      </c>
      <c r="N254" s="222">
        <v>4</v>
      </c>
      <c r="O254" s="237">
        <v>4</v>
      </c>
      <c r="P254" s="235">
        <f t="shared" si="15"/>
        <v>57.300000000000004</v>
      </c>
      <c r="Q254" s="210">
        <v>8.6999999999999993</v>
      </c>
      <c r="R254" s="212"/>
      <c r="S254" s="210">
        <v>3.9</v>
      </c>
      <c r="T254" s="212">
        <v>4</v>
      </c>
      <c r="U254" s="210">
        <v>1.4</v>
      </c>
      <c r="V254" s="212">
        <v>6.6</v>
      </c>
      <c r="W254" s="210">
        <v>13</v>
      </c>
      <c r="X254" s="212"/>
      <c r="Y254" s="210">
        <v>8</v>
      </c>
      <c r="Z254" s="212"/>
      <c r="AA254" s="210">
        <v>4</v>
      </c>
      <c r="AB254" s="212"/>
      <c r="AC254" s="218">
        <v>5.8</v>
      </c>
      <c r="AD254" s="210">
        <v>5.8</v>
      </c>
      <c r="AE254" s="212">
        <v>4</v>
      </c>
      <c r="AF254" s="210">
        <v>2</v>
      </c>
      <c r="AG254" s="212"/>
      <c r="AH254" s="218">
        <v>3.6</v>
      </c>
      <c r="AI254" s="218">
        <v>3.6</v>
      </c>
      <c r="AJ254" s="232">
        <f t="shared" si="16"/>
        <v>74.399999999999977</v>
      </c>
      <c r="AK254" s="210">
        <v>1</v>
      </c>
      <c r="AL254" s="212">
        <v>1</v>
      </c>
      <c r="AM254" s="218"/>
      <c r="AN254" s="232">
        <f t="shared" si="14"/>
        <v>133.69999999999999</v>
      </c>
    </row>
    <row r="255" spans="3:40" x14ac:dyDescent="0.25">
      <c r="C255" s="27"/>
      <c r="D255" s="222">
        <v>4.4000000000000004</v>
      </c>
      <c r="E255" s="237">
        <v>3.6</v>
      </c>
      <c r="F255" s="222">
        <v>7.7</v>
      </c>
      <c r="G255" s="237">
        <v>4.7</v>
      </c>
      <c r="H255" s="222">
        <v>4.5</v>
      </c>
      <c r="I255" s="237">
        <v>3.5</v>
      </c>
      <c r="J255" s="222">
        <f t="shared" si="17"/>
        <v>10.3</v>
      </c>
      <c r="K255" s="237">
        <v>2.6</v>
      </c>
      <c r="L255" s="222">
        <v>5</v>
      </c>
      <c r="M255" s="237">
        <v>3</v>
      </c>
      <c r="N255" s="222">
        <v>4</v>
      </c>
      <c r="O255" s="237">
        <v>4</v>
      </c>
      <c r="P255" s="235">
        <f t="shared" si="15"/>
        <v>57.300000000000004</v>
      </c>
      <c r="Q255" s="210">
        <v>8.6999999999999993</v>
      </c>
      <c r="R255" s="212"/>
      <c r="S255" s="210">
        <v>3.9</v>
      </c>
      <c r="T255" s="212">
        <v>4</v>
      </c>
      <c r="U255" s="210">
        <v>1.4</v>
      </c>
      <c r="V255" s="212">
        <v>6.6</v>
      </c>
      <c r="W255" s="210">
        <v>13</v>
      </c>
      <c r="X255" s="212"/>
      <c r="Y255" s="210">
        <v>8</v>
      </c>
      <c r="Z255" s="212"/>
      <c r="AA255" s="210">
        <v>4</v>
      </c>
      <c r="AB255" s="212"/>
      <c r="AC255" s="218">
        <v>5.8</v>
      </c>
      <c r="AD255" s="210">
        <v>5.8</v>
      </c>
      <c r="AE255" s="212">
        <v>4</v>
      </c>
      <c r="AF255" s="210">
        <v>2</v>
      </c>
      <c r="AG255" s="212"/>
      <c r="AH255" s="218">
        <v>3.6</v>
      </c>
      <c r="AI255" s="218">
        <v>3.6</v>
      </c>
      <c r="AJ255" s="232">
        <f t="shared" si="16"/>
        <v>74.399999999999977</v>
      </c>
      <c r="AK255" s="210">
        <v>1</v>
      </c>
      <c r="AL255" s="212">
        <v>1</v>
      </c>
      <c r="AM255" s="218"/>
      <c r="AN255" s="232">
        <f t="shared" si="14"/>
        <v>133.69999999999999</v>
      </c>
    </row>
    <row r="256" spans="3:40" x14ac:dyDescent="0.25">
      <c r="C256" s="27"/>
      <c r="D256" s="222">
        <v>4.4000000000000004</v>
      </c>
      <c r="E256" s="237">
        <v>3.6</v>
      </c>
      <c r="F256" s="222">
        <v>7.7</v>
      </c>
      <c r="G256" s="237">
        <v>4.7</v>
      </c>
      <c r="H256" s="222">
        <v>4.5</v>
      </c>
      <c r="I256" s="237">
        <v>3.5</v>
      </c>
      <c r="J256" s="222">
        <f t="shared" si="17"/>
        <v>10.3</v>
      </c>
      <c r="K256" s="237">
        <v>2.6</v>
      </c>
      <c r="L256" s="222">
        <v>5</v>
      </c>
      <c r="M256" s="237">
        <v>3</v>
      </c>
      <c r="N256" s="222">
        <v>4</v>
      </c>
      <c r="O256" s="237">
        <v>4</v>
      </c>
      <c r="P256" s="235">
        <f t="shared" si="15"/>
        <v>57.300000000000004</v>
      </c>
      <c r="Q256" s="210">
        <v>8.6999999999999993</v>
      </c>
      <c r="R256" s="212"/>
      <c r="S256" s="210">
        <v>3.9</v>
      </c>
      <c r="T256" s="212">
        <v>4</v>
      </c>
      <c r="U256" s="210">
        <v>1.4</v>
      </c>
      <c r="V256" s="212">
        <v>6.6</v>
      </c>
      <c r="W256" s="210">
        <v>13</v>
      </c>
      <c r="X256" s="212"/>
      <c r="Y256" s="210">
        <v>8</v>
      </c>
      <c r="Z256" s="212"/>
      <c r="AA256" s="210">
        <v>4</v>
      </c>
      <c r="AB256" s="212"/>
      <c r="AC256" s="218">
        <v>5.8</v>
      </c>
      <c r="AD256" s="210">
        <v>5.8</v>
      </c>
      <c r="AE256" s="212">
        <v>4</v>
      </c>
      <c r="AF256" s="210">
        <v>2</v>
      </c>
      <c r="AG256" s="212"/>
      <c r="AH256" s="218">
        <v>3.6</v>
      </c>
      <c r="AI256" s="218">
        <v>3.6</v>
      </c>
      <c r="AJ256" s="232">
        <f t="shared" si="16"/>
        <v>74.399999999999977</v>
      </c>
      <c r="AK256" s="210">
        <v>1</v>
      </c>
      <c r="AL256" s="212">
        <v>1</v>
      </c>
      <c r="AM256" s="218"/>
      <c r="AN256" s="232">
        <f t="shared" si="14"/>
        <v>133.69999999999999</v>
      </c>
    </row>
    <row r="257" spans="3:40" x14ac:dyDescent="0.25">
      <c r="C257" s="27"/>
      <c r="D257" s="222">
        <v>4.4000000000000004</v>
      </c>
      <c r="E257" s="237">
        <v>3.6</v>
      </c>
      <c r="F257" s="222">
        <v>7.7</v>
      </c>
      <c r="G257" s="237">
        <v>4.7</v>
      </c>
      <c r="H257" s="222">
        <v>4.5</v>
      </c>
      <c r="I257" s="237">
        <v>3.5</v>
      </c>
      <c r="J257" s="222">
        <f t="shared" si="17"/>
        <v>10.3</v>
      </c>
      <c r="K257" s="237">
        <v>2.6</v>
      </c>
      <c r="L257" s="222">
        <v>5</v>
      </c>
      <c r="M257" s="237">
        <v>3</v>
      </c>
      <c r="N257" s="222">
        <v>4</v>
      </c>
      <c r="O257" s="237">
        <v>4</v>
      </c>
      <c r="P257" s="235">
        <f t="shared" si="15"/>
        <v>57.300000000000004</v>
      </c>
      <c r="Q257" s="210">
        <v>8.6999999999999993</v>
      </c>
      <c r="R257" s="212"/>
      <c r="S257" s="210">
        <v>3.9</v>
      </c>
      <c r="T257" s="212">
        <v>4</v>
      </c>
      <c r="U257" s="210">
        <v>1.4</v>
      </c>
      <c r="V257" s="212">
        <v>6.6</v>
      </c>
      <c r="W257" s="210">
        <v>13</v>
      </c>
      <c r="X257" s="212"/>
      <c r="Y257" s="210">
        <v>8</v>
      </c>
      <c r="Z257" s="212"/>
      <c r="AA257" s="210">
        <v>4</v>
      </c>
      <c r="AB257" s="212"/>
      <c r="AC257" s="218">
        <v>5.8</v>
      </c>
      <c r="AD257" s="210">
        <v>5.8</v>
      </c>
      <c r="AE257" s="212">
        <v>4</v>
      </c>
      <c r="AF257" s="210">
        <v>2</v>
      </c>
      <c r="AG257" s="212"/>
      <c r="AH257" s="218">
        <v>3.6</v>
      </c>
      <c r="AI257" s="218">
        <v>3.6</v>
      </c>
      <c r="AJ257" s="232">
        <f t="shared" si="16"/>
        <v>74.399999999999977</v>
      </c>
      <c r="AK257" s="210">
        <v>1</v>
      </c>
      <c r="AL257" s="212">
        <v>1</v>
      </c>
      <c r="AM257" s="218"/>
      <c r="AN257" s="232">
        <f t="shared" si="14"/>
        <v>133.69999999999999</v>
      </c>
    </row>
    <row r="258" spans="3:40" x14ac:dyDescent="0.25">
      <c r="C258" s="27"/>
      <c r="D258" s="222">
        <v>4.4000000000000004</v>
      </c>
      <c r="E258" s="237">
        <v>3.6</v>
      </c>
      <c r="F258" s="222">
        <v>7.7</v>
      </c>
      <c r="G258" s="237">
        <v>4.7</v>
      </c>
      <c r="H258" s="222">
        <v>4.5</v>
      </c>
      <c r="I258" s="237">
        <v>3.5</v>
      </c>
      <c r="J258" s="222">
        <f t="shared" si="17"/>
        <v>10.3</v>
      </c>
      <c r="K258" s="237">
        <v>2.6</v>
      </c>
      <c r="L258" s="222">
        <v>5</v>
      </c>
      <c r="M258" s="237">
        <v>3</v>
      </c>
      <c r="N258" s="222">
        <v>4</v>
      </c>
      <c r="O258" s="237">
        <v>4</v>
      </c>
      <c r="P258" s="235">
        <f t="shared" si="15"/>
        <v>57.300000000000004</v>
      </c>
      <c r="Q258" s="210">
        <v>8.6999999999999993</v>
      </c>
      <c r="R258" s="212"/>
      <c r="S258" s="210">
        <v>3.9</v>
      </c>
      <c r="T258" s="212">
        <v>4</v>
      </c>
      <c r="U258" s="210">
        <v>1.4</v>
      </c>
      <c r="V258" s="212">
        <v>6.6</v>
      </c>
      <c r="W258" s="210">
        <v>13</v>
      </c>
      <c r="X258" s="212"/>
      <c r="Y258" s="210">
        <v>8</v>
      </c>
      <c r="Z258" s="212"/>
      <c r="AA258" s="210">
        <v>4</v>
      </c>
      <c r="AB258" s="212"/>
      <c r="AC258" s="218">
        <v>5.8</v>
      </c>
      <c r="AD258" s="210">
        <v>5.8</v>
      </c>
      <c r="AE258" s="212">
        <v>4</v>
      </c>
      <c r="AF258" s="210">
        <v>2</v>
      </c>
      <c r="AG258" s="212"/>
      <c r="AH258" s="218">
        <v>3.6</v>
      </c>
      <c r="AI258" s="218">
        <v>3.6</v>
      </c>
      <c r="AJ258" s="232">
        <f t="shared" si="16"/>
        <v>74.399999999999977</v>
      </c>
      <c r="AK258" s="210">
        <v>1</v>
      </c>
      <c r="AL258" s="212">
        <v>1</v>
      </c>
      <c r="AM258" s="218"/>
      <c r="AN258" s="232">
        <f t="shared" si="14"/>
        <v>133.69999999999999</v>
      </c>
    </row>
    <row r="259" spans="3:40" x14ac:dyDescent="0.25">
      <c r="C259" s="27"/>
      <c r="D259" s="222">
        <v>4.4000000000000004</v>
      </c>
      <c r="E259" s="237">
        <v>3.6</v>
      </c>
      <c r="F259" s="222">
        <v>7.7</v>
      </c>
      <c r="G259" s="237">
        <v>4.7</v>
      </c>
      <c r="H259" s="222">
        <v>4.5</v>
      </c>
      <c r="I259" s="237">
        <v>3.5</v>
      </c>
      <c r="J259" s="222">
        <f t="shared" si="17"/>
        <v>10.3</v>
      </c>
      <c r="K259" s="237">
        <v>2.6</v>
      </c>
      <c r="L259" s="222">
        <v>5</v>
      </c>
      <c r="M259" s="237">
        <v>3</v>
      </c>
      <c r="N259" s="222">
        <v>4</v>
      </c>
      <c r="O259" s="237">
        <v>4</v>
      </c>
      <c r="P259" s="235">
        <f t="shared" si="15"/>
        <v>57.300000000000004</v>
      </c>
      <c r="Q259" s="210">
        <v>8.6999999999999993</v>
      </c>
      <c r="R259" s="212"/>
      <c r="S259" s="210">
        <v>3.9</v>
      </c>
      <c r="T259" s="212">
        <v>4</v>
      </c>
      <c r="U259" s="210">
        <v>1.4</v>
      </c>
      <c r="V259" s="212">
        <v>6.6</v>
      </c>
      <c r="W259" s="210">
        <v>13</v>
      </c>
      <c r="X259" s="212"/>
      <c r="Y259" s="210">
        <v>8</v>
      </c>
      <c r="Z259" s="212"/>
      <c r="AA259" s="210">
        <v>4</v>
      </c>
      <c r="AB259" s="212"/>
      <c r="AC259" s="218">
        <v>5.8</v>
      </c>
      <c r="AD259" s="210">
        <v>5.8</v>
      </c>
      <c r="AE259" s="212">
        <v>4</v>
      </c>
      <c r="AF259" s="210">
        <v>2</v>
      </c>
      <c r="AG259" s="212"/>
      <c r="AH259" s="218">
        <v>3.6</v>
      </c>
      <c r="AI259" s="218">
        <v>3.6</v>
      </c>
      <c r="AJ259" s="232">
        <f t="shared" si="16"/>
        <v>74.399999999999977</v>
      </c>
      <c r="AK259" s="210">
        <v>1</v>
      </c>
      <c r="AL259" s="212">
        <v>1</v>
      </c>
      <c r="AM259" s="218"/>
      <c r="AN259" s="232">
        <f t="shared" si="14"/>
        <v>133.69999999999999</v>
      </c>
    </row>
    <row r="260" spans="3:40" x14ac:dyDescent="0.25">
      <c r="C260" s="27"/>
      <c r="D260" s="222">
        <v>4.4000000000000004</v>
      </c>
      <c r="E260" s="237">
        <v>3.6</v>
      </c>
      <c r="F260" s="222">
        <v>7.7</v>
      </c>
      <c r="G260" s="237">
        <v>4.7</v>
      </c>
      <c r="H260" s="222">
        <v>4.5</v>
      </c>
      <c r="I260" s="237">
        <v>3.5</v>
      </c>
      <c r="J260" s="222">
        <f t="shared" si="17"/>
        <v>10.3</v>
      </c>
      <c r="K260" s="237">
        <v>2.6</v>
      </c>
      <c r="L260" s="222">
        <v>5</v>
      </c>
      <c r="M260" s="237">
        <v>3</v>
      </c>
      <c r="N260" s="222">
        <v>4</v>
      </c>
      <c r="O260" s="237">
        <v>4</v>
      </c>
      <c r="P260" s="235">
        <f t="shared" si="15"/>
        <v>57.300000000000004</v>
      </c>
      <c r="Q260" s="210">
        <v>8.6999999999999993</v>
      </c>
      <c r="R260" s="212"/>
      <c r="S260" s="210">
        <v>3.9</v>
      </c>
      <c r="T260" s="212">
        <v>4</v>
      </c>
      <c r="U260" s="210">
        <v>1.4</v>
      </c>
      <c r="V260" s="212">
        <v>6.6</v>
      </c>
      <c r="W260" s="210">
        <v>13</v>
      </c>
      <c r="X260" s="212"/>
      <c r="Y260" s="210">
        <v>8</v>
      </c>
      <c r="Z260" s="212"/>
      <c r="AA260" s="210">
        <v>4</v>
      </c>
      <c r="AB260" s="212"/>
      <c r="AC260" s="218">
        <v>5.8</v>
      </c>
      <c r="AD260" s="210">
        <v>5.8</v>
      </c>
      <c r="AE260" s="212">
        <v>4</v>
      </c>
      <c r="AF260" s="210">
        <v>2</v>
      </c>
      <c r="AG260" s="212"/>
      <c r="AH260" s="218">
        <v>3.6</v>
      </c>
      <c r="AI260" s="218">
        <v>3.6</v>
      </c>
      <c r="AJ260" s="232">
        <f t="shared" si="16"/>
        <v>74.399999999999977</v>
      </c>
      <c r="AK260" s="210">
        <v>1</v>
      </c>
      <c r="AL260" s="212">
        <v>1</v>
      </c>
      <c r="AM260" s="218"/>
      <c r="AN260" s="232">
        <f t="shared" si="14"/>
        <v>133.69999999999999</v>
      </c>
    </row>
    <row r="261" spans="3:40" x14ac:dyDescent="0.25">
      <c r="C261" s="27"/>
      <c r="D261" s="222">
        <v>4.4000000000000004</v>
      </c>
      <c r="E261" s="237">
        <v>3.6</v>
      </c>
      <c r="F261" s="222">
        <v>7.7</v>
      </c>
      <c r="G261" s="237">
        <v>4.7</v>
      </c>
      <c r="H261" s="222">
        <v>4.5</v>
      </c>
      <c r="I261" s="237">
        <v>3.5</v>
      </c>
      <c r="J261" s="222">
        <f t="shared" si="17"/>
        <v>10.3</v>
      </c>
      <c r="K261" s="237">
        <v>2.6</v>
      </c>
      <c r="L261" s="222">
        <v>5</v>
      </c>
      <c r="M261" s="237">
        <v>3</v>
      </c>
      <c r="N261" s="222">
        <v>4</v>
      </c>
      <c r="O261" s="237">
        <v>4</v>
      </c>
      <c r="P261" s="235">
        <f t="shared" si="15"/>
        <v>57.300000000000004</v>
      </c>
      <c r="Q261" s="210">
        <v>8.6999999999999993</v>
      </c>
      <c r="R261" s="212"/>
      <c r="S261" s="210">
        <v>3.9</v>
      </c>
      <c r="T261" s="212">
        <v>4</v>
      </c>
      <c r="U261" s="210">
        <v>1.4</v>
      </c>
      <c r="V261" s="212">
        <v>6.6</v>
      </c>
      <c r="W261" s="210">
        <v>13</v>
      </c>
      <c r="X261" s="212"/>
      <c r="Y261" s="210">
        <v>8</v>
      </c>
      <c r="Z261" s="212"/>
      <c r="AA261" s="210">
        <v>4</v>
      </c>
      <c r="AB261" s="212"/>
      <c r="AC261" s="218">
        <v>5.8</v>
      </c>
      <c r="AD261" s="210">
        <v>5.8</v>
      </c>
      <c r="AE261" s="212">
        <v>4</v>
      </c>
      <c r="AF261" s="210">
        <v>2</v>
      </c>
      <c r="AG261" s="212"/>
      <c r="AH261" s="218">
        <v>3.6</v>
      </c>
      <c r="AI261" s="218">
        <v>3.6</v>
      </c>
      <c r="AJ261" s="232">
        <f t="shared" si="16"/>
        <v>74.399999999999977</v>
      </c>
      <c r="AK261" s="210">
        <v>1</v>
      </c>
      <c r="AL261" s="212">
        <v>1</v>
      </c>
      <c r="AM261" s="218"/>
      <c r="AN261" s="232">
        <f t="shared" si="14"/>
        <v>133.69999999999999</v>
      </c>
    </row>
    <row r="262" spans="3:40" x14ac:dyDescent="0.25">
      <c r="C262" s="27"/>
      <c r="D262" s="222">
        <v>4.4000000000000004</v>
      </c>
      <c r="E262" s="237">
        <v>3.6</v>
      </c>
      <c r="F262" s="222">
        <v>7.7</v>
      </c>
      <c r="G262" s="237">
        <v>4.7</v>
      </c>
      <c r="H262" s="222">
        <v>4.5</v>
      </c>
      <c r="I262" s="237">
        <v>3.5</v>
      </c>
      <c r="J262" s="222">
        <f t="shared" si="17"/>
        <v>10.3</v>
      </c>
      <c r="K262" s="237">
        <v>2.6</v>
      </c>
      <c r="L262" s="222">
        <v>5</v>
      </c>
      <c r="M262" s="237">
        <v>3</v>
      </c>
      <c r="N262" s="222">
        <v>4</v>
      </c>
      <c r="O262" s="237">
        <v>4</v>
      </c>
      <c r="P262" s="235">
        <f t="shared" si="15"/>
        <v>57.300000000000004</v>
      </c>
      <c r="Q262" s="210">
        <v>8.6999999999999993</v>
      </c>
      <c r="R262" s="212"/>
      <c r="S262" s="210">
        <v>3.9</v>
      </c>
      <c r="T262" s="212">
        <v>4</v>
      </c>
      <c r="U262" s="210">
        <v>1.4</v>
      </c>
      <c r="V262" s="212">
        <v>6.6</v>
      </c>
      <c r="W262" s="210">
        <v>13</v>
      </c>
      <c r="X262" s="212"/>
      <c r="Y262" s="210">
        <v>8</v>
      </c>
      <c r="Z262" s="212"/>
      <c r="AA262" s="210">
        <v>4</v>
      </c>
      <c r="AB262" s="212"/>
      <c r="AC262" s="218">
        <v>5.8</v>
      </c>
      <c r="AD262" s="210">
        <v>5.8</v>
      </c>
      <c r="AE262" s="212">
        <v>4</v>
      </c>
      <c r="AF262" s="210">
        <v>2</v>
      </c>
      <c r="AG262" s="212"/>
      <c r="AH262" s="218">
        <v>3.6</v>
      </c>
      <c r="AI262" s="218">
        <v>3.6</v>
      </c>
      <c r="AJ262" s="232">
        <f t="shared" si="16"/>
        <v>74.399999999999977</v>
      </c>
      <c r="AK262" s="210">
        <v>1</v>
      </c>
      <c r="AL262" s="212">
        <v>1</v>
      </c>
      <c r="AM262" s="218"/>
      <c r="AN262" s="232">
        <f t="shared" ref="AN262:AN325" si="18">AM262+AL262+AK262+AJ262+P262</f>
        <v>133.69999999999999</v>
      </c>
    </row>
    <row r="263" spans="3:40" x14ac:dyDescent="0.25">
      <c r="C263" s="27"/>
      <c r="D263" s="222">
        <v>4.4000000000000004</v>
      </c>
      <c r="E263" s="237">
        <v>3.6</v>
      </c>
      <c r="F263" s="222">
        <v>7.7</v>
      </c>
      <c r="G263" s="237">
        <v>4.7</v>
      </c>
      <c r="H263" s="222">
        <v>4.5</v>
      </c>
      <c r="I263" s="237">
        <v>3.5</v>
      </c>
      <c r="J263" s="222">
        <f t="shared" si="17"/>
        <v>10.3</v>
      </c>
      <c r="K263" s="237">
        <v>2.6</v>
      </c>
      <c r="L263" s="222">
        <v>5</v>
      </c>
      <c r="M263" s="237">
        <v>3</v>
      </c>
      <c r="N263" s="222">
        <v>4</v>
      </c>
      <c r="O263" s="237">
        <v>4</v>
      </c>
      <c r="P263" s="235">
        <f t="shared" ref="P263:P326" si="19">SUM(D263:O263)</f>
        <v>57.300000000000004</v>
      </c>
      <c r="Q263" s="210">
        <v>8.6999999999999993</v>
      </c>
      <c r="R263" s="212"/>
      <c r="S263" s="210">
        <v>3.9</v>
      </c>
      <c r="T263" s="212">
        <v>4</v>
      </c>
      <c r="U263" s="210">
        <v>1.4</v>
      </c>
      <c r="V263" s="212">
        <v>6.6</v>
      </c>
      <c r="W263" s="210">
        <v>13</v>
      </c>
      <c r="X263" s="212"/>
      <c r="Y263" s="210">
        <v>8</v>
      </c>
      <c r="Z263" s="212"/>
      <c r="AA263" s="210">
        <v>4</v>
      </c>
      <c r="AB263" s="212"/>
      <c r="AC263" s="218">
        <v>5.8</v>
      </c>
      <c r="AD263" s="210">
        <v>5.8</v>
      </c>
      <c r="AE263" s="212">
        <v>4</v>
      </c>
      <c r="AF263" s="210">
        <v>2</v>
      </c>
      <c r="AG263" s="212"/>
      <c r="AH263" s="218">
        <v>3.6</v>
      </c>
      <c r="AI263" s="218">
        <v>3.6</v>
      </c>
      <c r="AJ263" s="232">
        <f t="shared" ref="AJ263:AJ326" si="20">SUM(Q263:AI263)</f>
        <v>74.399999999999977</v>
      </c>
      <c r="AK263" s="210">
        <v>1</v>
      </c>
      <c r="AL263" s="212">
        <v>1</v>
      </c>
      <c r="AM263" s="218"/>
      <c r="AN263" s="232">
        <f t="shared" si="18"/>
        <v>133.69999999999999</v>
      </c>
    </row>
    <row r="264" spans="3:40" x14ac:dyDescent="0.25">
      <c r="C264" s="27"/>
      <c r="D264" s="222">
        <v>4.4000000000000004</v>
      </c>
      <c r="E264" s="237">
        <v>3.6</v>
      </c>
      <c r="F264" s="222">
        <v>7.7</v>
      </c>
      <c r="G264" s="237">
        <v>4.7</v>
      </c>
      <c r="H264" s="222">
        <v>4.5</v>
      </c>
      <c r="I264" s="237">
        <v>3.5</v>
      </c>
      <c r="J264" s="222">
        <f t="shared" ref="J264:J327" si="21">+J263</f>
        <v>10.3</v>
      </c>
      <c r="K264" s="237">
        <v>2.6</v>
      </c>
      <c r="L264" s="222">
        <v>5</v>
      </c>
      <c r="M264" s="237">
        <v>3</v>
      </c>
      <c r="N264" s="222">
        <v>4</v>
      </c>
      <c r="O264" s="237">
        <v>4</v>
      </c>
      <c r="P264" s="235">
        <f t="shared" si="19"/>
        <v>57.300000000000004</v>
      </c>
      <c r="Q264" s="210">
        <v>8.6999999999999993</v>
      </c>
      <c r="R264" s="212"/>
      <c r="S264" s="210">
        <v>3.9</v>
      </c>
      <c r="T264" s="212">
        <v>4</v>
      </c>
      <c r="U264" s="210">
        <v>1.4</v>
      </c>
      <c r="V264" s="212">
        <v>6.6</v>
      </c>
      <c r="W264" s="210">
        <v>13</v>
      </c>
      <c r="X264" s="212"/>
      <c r="Y264" s="210">
        <v>8</v>
      </c>
      <c r="Z264" s="212"/>
      <c r="AA264" s="210">
        <v>4</v>
      </c>
      <c r="AB264" s="212"/>
      <c r="AC264" s="218">
        <v>5.8</v>
      </c>
      <c r="AD264" s="210">
        <v>5.8</v>
      </c>
      <c r="AE264" s="212">
        <v>4</v>
      </c>
      <c r="AF264" s="210">
        <v>2</v>
      </c>
      <c r="AG264" s="212"/>
      <c r="AH264" s="218">
        <v>3.6</v>
      </c>
      <c r="AI264" s="218">
        <v>3.6</v>
      </c>
      <c r="AJ264" s="232">
        <f t="shared" si="20"/>
        <v>74.399999999999977</v>
      </c>
      <c r="AK264" s="210">
        <v>1</v>
      </c>
      <c r="AL264" s="212">
        <v>1</v>
      </c>
      <c r="AM264" s="218"/>
      <c r="AN264" s="232">
        <f t="shared" si="18"/>
        <v>133.69999999999999</v>
      </c>
    </row>
    <row r="265" spans="3:40" x14ac:dyDescent="0.25">
      <c r="C265" s="27"/>
      <c r="D265" s="222">
        <v>4.4000000000000004</v>
      </c>
      <c r="E265" s="237">
        <v>3.6</v>
      </c>
      <c r="F265" s="222">
        <v>7.7</v>
      </c>
      <c r="G265" s="237">
        <v>4.7</v>
      </c>
      <c r="H265" s="222">
        <v>4.5</v>
      </c>
      <c r="I265" s="237">
        <v>3.5</v>
      </c>
      <c r="J265" s="222">
        <f t="shared" si="21"/>
        <v>10.3</v>
      </c>
      <c r="K265" s="237">
        <v>2.6</v>
      </c>
      <c r="L265" s="222">
        <v>5</v>
      </c>
      <c r="M265" s="237">
        <v>3</v>
      </c>
      <c r="N265" s="222">
        <v>4</v>
      </c>
      <c r="O265" s="237">
        <v>4</v>
      </c>
      <c r="P265" s="235">
        <f t="shared" si="19"/>
        <v>57.300000000000004</v>
      </c>
      <c r="Q265" s="210">
        <v>8.6999999999999993</v>
      </c>
      <c r="R265" s="212"/>
      <c r="S265" s="210">
        <v>3.9</v>
      </c>
      <c r="T265" s="212">
        <v>4</v>
      </c>
      <c r="U265" s="210">
        <v>1.4</v>
      </c>
      <c r="V265" s="212">
        <v>6.6</v>
      </c>
      <c r="W265" s="210">
        <v>13</v>
      </c>
      <c r="X265" s="212"/>
      <c r="Y265" s="210">
        <v>8</v>
      </c>
      <c r="Z265" s="212"/>
      <c r="AA265" s="210">
        <v>4</v>
      </c>
      <c r="AB265" s="212"/>
      <c r="AC265" s="218">
        <v>5.8</v>
      </c>
      <c r="AD265" s="210">
        <v>5.8</v>
      </c>
      <c r="AE265" s="212">
        <v>4</v>
      </c>
      <c r="AF265" s="210">
        <v>2</v>
      </c>
      <c r="AG265" s="212"/>
      <c r="AH265" s="218">
        <v>3.6</v>
      </c>
      <c r="AI265" s="218">
        <v>3.6</v>
      </c>
      <c r="AJ265" s="232">
        <f t="shared" si="20"/>
        <v>74.399999999999977</v>
      </c>
      <c r="AK265" s="210">
        <v>1</v>
      </c>
      <c r="AL265" s="212">
        <v>1</v>
      </c>
      <c r="AM265" s="218"/>
      <c r="AN265" s="232">
        <f t="shared" si="18"/>
        <v>133.69999999999999</v>
      </c>
    </row>
    <row r="266" spans="3:40" x14ac:dyDescent="0.25">
      <c r="C266" s="27"/>
      <c r="D266" s="222">
        <v>4.4000000000000004</v>
      </c>
      <c r="E266" s="237">
        <v>3.6</v>
      </c>
      <c r="F266" s="222">
        <v>7.7</v>
      </c>
      <c r="G266" s="237">
        <v>4.7</v>
      </c>
      <c r="H266" s="222">
        <v>4.5</v>
      </c>
      <c r="I266" s="237">
        <v>3.5</v>
      </c>
      <c r="J266" s="222">
        <f t="shared" si="21"/>
        <v>10.3</v>
      </c>
      <c r="K266" s="237">
        <v>2.6</v>
      </c>
      <c r="L266" s="222">
        <v>5</v>
      </c>
      <c r="M266" s="237">
        <v>3</v>
      </c>
      <c r="N266" s="222">
        <v>4</v>
      </c>
      <c r="O266" s="237">
        <v>4</v>
      </c>
      <c r="P266" s="235">
        <f t="shared" si="19"/>
        <v>57.300000000000004</v>
      </c>
      <c r="Q266" s="210">
        <v>8.6999999999999993</v>
      </c>
      <c r="R266" s="212"/>
      <c r="S266" s="210">
        <v>3.9</v>
      </c>
      <c r="T266" s="212">
        <v>4</v>
      </c>
      <c r="U266" s="210">
        <v>1.4</v>
      </c>
      <c r="V266" s="212">
        <v>6.6</v>
      </c>
      <c r="W266" s="210">
        <v>13</v>
      </c>
      <c r="X266" s="212"/>
      <c r="Y266" s="210">
        <v>8</v>
      </c>
      <c r="Z266" s="212"/>
      <c r="AA266" s="210">
        <v>4</v>
      </c>
      <c r="AB266" s="212"/>
      <c r="AC266" s="218">
        <v>5.8</v>
      </c>
      <c r="AD266" s="210">
        <v>5.8</v>
      </c>
      <c r="AE266" s="212">
        <v>4</v>
      </c>
      <c r="AF266" s="210">
        <v>2</v>
      </c>
      <c r="AG266" s="212"/>
      <c r="AH266" s="218">
        <v>3.6</v>
      </c>
      <c r="AI266" s="218">
        <v>3.6</v>
      </c>
      <c r="AJ266" s="232">
        <f t="shared" si="20"/>
        <v>74.399999999999977</v>
      </c>
      <c r="AK266" s="210">
        <v>1</v>
      </c>
      <c r="AL266" s="212">
        <v>1</v>
      </c>
      <c r="AM266" s="218"/>
      <c r="AN266" s="232">
        <f t="shared" si="18"/>
        <v>133.69999999999999</v>
      </c>
    </row>
    <row r="267" spans="3:40" x14ac:dyDescent="0.25">
      <c r="C267" s="27"/>
      <c r="D267" s="222">
        <v>4.4000000000000004</v>
      </c>
      <c r="E267" s="237">
        <v>3.6</v>
      </c>
      <c r="F267" s="222">
        <v>7.7</v>
      </c>
      <c r="G267" s="237">
        <v>4.7</v>
      </c>
      <c r="H267" s="222">
        <v>4.5</v>
      </c>
      <c r="I267" s="237">
        <v>3.5</v>
      </c>
      <c r="J267" s="222">
        <f t="shared" si="21"/>
        <v>10.3</v>
      </c>
      <c r="K267" s="237">
        <v>2.6</v>
      </c>
      <c r="L267" s="222">
        <v>5</v>
      </c>
      <c r="M267" s="237">
        <v>3</v>
      </c>
      <c r="N267" s="222">
        <v>4</v>
      </c>
      <c r="O267" s="237">
        <v>4</v>
      </c>
      <c r="P267" s="235">
        <f t="shared" si="19"/>
        <v>57.300000000000004</v>
      </c>
      <c r="Q267" s="210">
        <v>8.6999999999999993</v>
      </c>
      <c r="R267" s="212"/>
      <c r="S267" s="210">
        <v>3.9</v>
      </c>
      <c r="T267" s="212">
        <v>4</v>
      </c>
      <c r="U267" s="210">
        <v>1.4</v>
      </c>
      <c r="V267" s="212">
        <v>6.6</v>
      </c>
      <c r="W267" s="210">
        <v>13</v>
      </c>
      <c r="X267" s="212"/>
      <c r="Y267" s="210">
        <v>8</v>
      </c>
      <c r="Z267" s="212"/>
      <c r="AA267" s="210">
        <v>4</v>
      </c>
      <c r="AB267" s="212"/>
      <c r="AC267" s="218">
        <v>5.8</v>
      </c>
      <c r="AD267" s="210">
        <v>5.8</v>
      </c>
      <c r="AE267" s="212">
        <v>4</v>
      </c>
      <c r="AF267" s="210">
        <v>2</v>
      </c>
      <c r="AG267" s="212"/>
      <c r="AH267" s="218">
        <v>3.6</v>
      </c>
      <c r="AI267" s="218">
        <v>3.6</v>
      </c>
      <c r="AJ267" s="232">
        <f t="shared" si="20"/>
        <v>74.399999999999977</v>
      </c>
      <c r="AK267" s="210">
        <v>1</v>
      </c>
      <c r="AL267" s="212">
        <v>1</v>
      </c>
      <c r="AM267" s="218"/>
      <c r="AN267" s="232">
        <f t="shared" si="18"/>
        <v>133.69999999999999</v>
      </c>
    </row>
    <row r="268" spans="3:40" x14ac:dyDescent="0.25">
      <c r="C268" s="27"/>
      <c r="D268" s="222">
        <v>4.4000000000000004</v>
      </c>
      <c r="E268" s="237">
        <v>3.6</v>
      </c>
      <c r="F268" s="222">
        <v>7.7</v>
      </c>
      <c r="G268" s="237">
        <v>4.7</v>
      </c>
      <c r="H268" s="222">
        <v>4.5</v>
      </c>
      <c r="I268" s="237">
        <v>3.5</v>
      </c>
      <c r="J268" s="222">
        <f t="shared" si="21"/>
        <v>10.3</v>
      </c>
      <c r="K268" s="237">
        <v>2.6</v>
      </c>
      <c r="L268" s="222">
        <v>5</v>
      </c>
      <c r="M268" s="237">
        <v>3</v>
      </c>
      <c r="N268" s="222">
        <v>4</v>
      </c>
      <c r="O268" s="237">
        <v>4</v>
      </c>
      <c r="P268" s="235">
        <f t="shared" si="19"/>
        <v>57.300000000000004</v>
      </c>
      <c r="Q268" s="210">
        <v>8.6999999999999993</v>
      </c>
      <c r="R268" s="212"/>
      <c r="S268" s="210">
        <v>3.9</v>
      </c>
      <c r="T268" s="212">
        <v>4</v>
      </c>
      <c r="U268" s="210">
        <v>1.4</v>
      </c>
      <c r="V268" s="212">
        <v>6.6</v>
      </c>
      <c r="W268" s="210">
        <v>13</v>
      </c>
      <c r="X268" s="212"/>
      <c r="Y268" s="210">
        <v>8</v>
      </c>
      <c r="Z268" s="212"/>
      <c r="AA268" s="210">
        <v>4</v>
      </c>
      <c r="AB268" s="212"/>
      <c r="AC268" s="218">
        <v>5.8</v>
      </c>
      <c r="AD268" s="210">
        <v>5.8</v>
      </c>
      <c r="AE268" s="212">
        <v>4</v>
      </c>
      <c r="AF268" s="210">
        <v>2</v>
      </c>
      <c r="AG268" s="212"/>
      <c r="AH268" s="218">
        <v>3.6</v>
      </c>
      <c r="AI268" s="218">
        <v>3.6</v>
      </c>
      <c r="AJ268" s="232">
        <f t="shared" si="20"/>
        <v>74.399999999999977</v>
      </c>
      <c r="AK268" s="210">
        <v>1</v>
      </c>
      <c r="AL268" s="212">
        <v>1</v>
      </c>
      <c r="AM268" s="218"/>
      <c r="AN268" s="232">
        <f t="shared" si="18"/>
        <v>133.69999999999999</v>
      </c>
    </row>
    <row r="269" spans="3:40" x14ac:dyDescent="0.25">
      <c r="C269" s="27"/>
      <c r="D269" s="222">
        <v>4.4000000000000004</v>
      </c>
      <c r="E269" s="237">
        <v>3.6</v>
      </c>
      <c r="F269" s="222">
        <v>7.7</v>
      </c>
      <c r="G269" s="237">
        <v>4.7</v>
      </c>
      <c r="H269" s="222">
        <v>4.5</v>
      </c>
      <c r="I269" s="237">
        <v>3.5</v>
      </c>
      <c r="J269" s="222">
        <f t="shared" si="21"/>
        <v>10.3</v>
      </c>
      <c r="K269" s="237">
        <v>2.6</v>
      </c>
      <c r="L269" s="222">
        <v>5</v>
      </c>
      <c r="M269" s="237">
        <v>3</v>
      </c>
      <c r="N269" s="222">
        <v>4</v>
      </c>
      <c r="O269" s="237">
        <v>4</v>
      </c>
      <c r="P269" s="235">
        <f t="shared" si="19"/>
        <v>57.300000000000004</v>
      </c>
      <c r="Q269" s="210">
        <v>8.6999999999999993</v>
      </c>
      <c r="R269" s="212"/>
      <c r="S269" s="210">
        <v>3.9</v>
      </c>
      <c r="T269" s="212">
        <v>4</v>
      </c>
      <c r="U269" s="210">
        <v>1.4</v>
      </c>
      <c r="V269" s="212">
        <v>6.6</v>
      </c>
      <c r="W269" s="210">
        <v>13</v>
      </c>
      <c r="X269" s="212"/>
      <c r="Y269" s="210">
        <v>8</v>
      </c>
      <c r="Z269" s="212"/>
      <c r="AA269" s="210">
        <v>4</v>
      </c>
      <c r="AB269" s="212"/>
      <c r="AC269" s="218">
        <v>5.8</v>
      </c>
      <c r="AD269" s="210">
        <v>5.8</v>
      </c>
      <c r="AE269" s="212">
        <v>4</v>
      </c>
      <c r="AF269" s="210">
        <v>2</v>
      </c>
      <c r="AG269" s="212"/>
      <c r="AH269" s="218">
        <v>3.6</v>
      </c>
      <c r="AI269" s="218">
        <v>3.6</v>
      </c>
      <c r="AJ269" s="232">
        <f t="shared" si="20"/>
        <v>74.399999999999977</v>
      </c>
      <c r="AK269" s="210">
        <v>1</v>
      </c>
      <c r="AL269" s="212">
        <v>1</v>
      </c>
      <c r="AM269" s="218"/>
      <c r="AN269" s="232">
        <f t="shared" si="18"/>
        <v>133.69999999999999</v>
      </c>
    </row>
    <row r="270" spans="3:40" x14ac:dyDescent="0.25">
      <c r="C270" s="27"/>
      <c r="D270" s="222">
        <v>4.4000000000000004</v>
      </c>
      <c r="E270" s="237">
        <v>3.6</v>
      </c>
      <c r="F270" s="222">
        <v>7.7</v>
      </c>
      <c r="G270" s="237">
        <v>4.7</v>
      </c>
      <c r="H270" s="222">
        <v>4.5</v>
      </c>
      <c r="I270" s="237">
        <v>3.5</v>
      </c>
      <c r="J270" s="222">
        <f t="shared" si="21"/>
        <v>10.3</v>
      </c>
      <c r="K270" s="237">
        <v>2.6</v>
      </c>
      <c r="L270" s="222">
        <v>5</v>
      </c>
      <c r="M270" s="237">
        <v>3</v>
      </c>
      <c r="N270" s="222">
        <v>4</v>
      </c>
      <c r="O270" s="237">
        <v>4</v>
      </c>
      <c r="P270" s="235">
        <f t="shared" si="19"/>
        <v>57.300000000000004</v>
      </c>
      <c r="Q270" s="210">
        <v>8.6999999999999993</v>
      </c>
      <c r="R270" s="212"/>
      <c r="S270" s="210">
        <v>3.9</v>
      </c>
      <c r="T270" s="212">
        <v>4</v>
      </c>
      <c r="U270" s="210">
        <v>1.4</v>
      </c>
      <c r="V270" s="212">
        <v>6.6</v>
      </c>
      <c r="W270" s="210">
        <v>13</v>
      </c>
      <c r="X270" s="212"/>
      <c r="Y270" s="210">
        <v>8</v>
      </c>
      <c r="Z270" s="212"/>
      <c r="AA270" s="210">
        <v>4</v>
      </c>
      <c r="AB270" s="212"/>
      <c r="AC270" s="218">
        <v>5.8</v>
      </c>
      <c r="AD270" s="210">
        <v>5.8</v>
      </c>
      <c r="AE270" s="212">
        <v>4</v>
      </c>
      <c r="AF270" s="210">
        <v>2</v>
      </c>
      <c r="AG270" s="212"/>
      <c r="AH270" s="218">
        <v>3.6</v>
      </c>
      <c r="AI270" s="218">
        <v>3.6</v>
      </c>
      <c r="AJ270" s="232">
        <f t="shared" si="20"/>
        <v>74.399999999999977</v>
      </c>
      <c r="AK270" s="210">
        <v>1</v>
      </c>
      <c r="AL270" s="212">
        <v>1</v>
      </c>
      <c r="AM270" s="218"/>
      <c r="AN270" s="232">
        <f t="shared" si="18"/>
        <v>133.69999999999999</v>
      </c>
    </row>
    <row r="271" spans="3:40" x14ac:dyDescent="0.25">
      <c r="C271" s="27"/>
      <c r="D271" s="222">
        <v>4.4000000000000004</v>
      </c>
      <c r="E271" s="237">
        <v>3.6</v>
      </c>
      <c r="F271" s="222">
        <v>7.7</v>
      </c>
      <c r="G271" s="237">
        <v>4.7</v>
      </c>
      <c r="H271" s="222">
        <v>4.5</v>
      </c>
      <c r="I271" s="237">
        <v>3.5</v>
      </c>
      <c r="J271" s="222">
        <f t="shared" si="21"/>
        <v>10.3</v>
      </c>
      <c r="K271" s="237">
        <v>2.6</v>
      </c>
      <c r="L271" s="222">
        <v>5</v>
      </c>
      <c r="M271" s="237">
        <v>3</v>
      </c>
      <c r="N271" s="222">
        <v>4</v>
      </c>
      <c r="O271" s="237">
        <v>4</v>
      </c>
      <c r="P271" s="235">
        <f t="shared" si="19"/>
        <v>57.300000000000004</v>
      </c>
      <c r="Q271" s="210">
        <v>8.6999999999999993</v>
      </c>
      <c r="R271" s="212"/>
      <c r="S271" s="210">
        <v>3.9</v>
      </c>
      <c r="T271" s="212">
        <v>4</v>
      </c>
      <c r="U271" s="210">
        <v>1.4</v>
      </c>
      <c r="V271" s="212">
        <v>6.6</v>
      </c>
      <c r="W271" s="210">
        <v>13</v>
      </c>
      <c r="X271" s="212"/>
      <c r="Y271" s="210">
        <v>8</v>
      </c>
      <c r="Z271" s="212"/>
      <c r="AA271" s="210">
        <v>4</v>
      </c>
      <c r="AB271" s="212"/>
      <c r="AC271" s="218">
        <v>5.8</v>
      </c>
      <c r="AD271" s="210">
        <v>5.8</v>
      </c>
      <c r="AE271" s="212">
        <v>4</v>
      </c>
      <c r="AF271" s="210">
        <v>2</v>
      </c>
      <c r="AG271" s="212"/>
      <c r="AH271" s="218">
        <v>3.6</v>
      </c>
      <c r="AI271" s="218">
        <v>3.6</v>
      </c>
      <c r="AJ271" s="232">
        <f t="shared" si="20"/>
        <v>74.399999999999977</v>
      </c>
      <c r="AK271" s="210">
        <v>1</v>
      </c>
      <c r="AL271" s="212">
        <v>1</v>
      </c>
      <c r="AM271" s="218"/>
      <c r="AN271" s="232">
        <f t="shared" si="18"/>
        <v>133.69999999999999</v>
      </c>
    </row>
    <row r="272" spans="3:40" x14ac:dyDescent="0.25">
      <c r="C272" s="27"/>
      <c r="D272" s="222">
        <v>4.4000000000000004</v>
      </c>
      <c r="E272" s="237">
        <v>3.6</v>
      </c>
      <c r="F272" s="222">
        <v>7.7</v>
      </c>
      <c r="G272" s="237">
        <v>4.7</v>
      </c>
      <c r="H272" s="222">
        <v>4.5</v>
      </c>
      <c r="I272" s="237">
        <v>3.5</v>
      </c>
      <c r="J272" s="222">
        <f t="shared" si="21"/>
        <v>10.3</v>
      </c>
      <c r="K272" s="237">
        <v>2.6</v>
      </c>
      <c r="L272" s="222">
        <v>5</v>
      </c>
      <c r="M272" s="237">
        <v>3</v>
      </c>
      <c r="N272" s="222">
        <v>4</v>
      </c>
      <c r="O272" s="237">
        <v>4</v>
      </c>
      <c r="P272" s="235">
        <f t="shared" si="19"/>
        <v>57.300000000000004</v>
      </c>
      <c r="Q272" s="210">
        <v>8.6999999999999993</v>
      </c>
      <c r="R272" s="212"/>
      <c r="S272" s="210">
        <v>3.9</v>
      </c>
      <c r="T272" s="212">
        <v>4</v>
      </c>
      <c r="U272" s="210">
        <v>1.4</v>
      </c>
      <c r="V272" s="212">
        <v>6.6</v>
      </c>
      <c r="W272" s="210">
        <v>13</v>
      </c>
      <c r="X272" s="212"/>
      <c r="Y272" s="210">
        <v>8</v>
      </c>
      <c r="Z272" s="212"/>
      <c r="AA272" s="210">
        <v>4</v>
      </c>
      <c r="AB272" s="212"/>
      <c r="AC272" s="218">
        <v>5.8</v>
      </c>
      <c r="AD272" s="210">
        <v>5.8</v>
      </c>
      <c r="AE272" s="212">
        <v>4</v>
      </c>
      <c r="AF272" s="210">
        <v>2</v>
      </c>
      <c r="AG272" s="212"/>
      <c r="AH272" s="218">
        <v>3.6</v>
      </c>
      <c r="AI272" s="218">
        <v>3.6</v>
      </c>
      <c r="AJ272" s="232">
        <f t="shared" si="20"/>
        <v>74.399999999999977</v>
      </c>
      <c r="AK272" s="210">
        <v>1</v>
      </c>
      <c r="AL272" s="212">
        <v>1</v>
      </c>
      <c r="AM272" s="218"/>
      <c r="AN272" s="232">
        <f t="shared" si="18"/>
        <v>133.69999999999999</v>
      </c>
    </row>
    <row r="273" spans="3:40" x14ac:dyDescent="0.25">
      <c r="C273" s="27"/>
      <c r="D273" s="222">
        <v>4.4000000000000004</v>
      </c>
      <c r="E273" s="237">
        <v>3.6</v>
      </c>
      <c r="F273" s="222">
        <v>7.7</v>
      </c>
      <c r="G273" s="237">
        <v>4.7</v>
      </c>
      <c r="H273" s="222">
        <v>4.5</v>
      </c>
      <c r="I273" s="237">
        <v>3.5</v>
      </c>
      <c r="J273" s="222">
        <f t="shared" si="21"/>
        <v>10.3</v>
      </c>
      <c r="K273" s="237">
        <v>2.6</v>
      </c>
      <c r="L273" s="222">
        <v>5</v>
      </c>
      <c r="M273" s="237">
        <v>3</v>
      </c>
      <c r="N273" s="222">
        <v>4</v>
      </c>
      <c r="O273" s="237">
        <v>4</v>
      </c>
      <c r="P273" s="235">
        <f t="shared" si="19"/>
        <v>57.300000000000004</v>
      </c>
      <c r="Q273" s="210">
        <v>8.6999999999999993</v>
      </c>
      <c r="R273" s="212"/>
      <c r="S273" s="210">
        <v>3.9</v>
      </c>
      <c r="T273" s="212">
        <v>4</v>
      </c>
      <c r="U273" s="210">
        <v>1.4</v>
      </c>
      <c r="V273" s="212">
        <v>6.6</v>
      </c>
      <c r="W273" s="210">
        <v>13</v>
      </c>
      <c r="X273" s="212"/>
      <c r="Y273" s="210">
        <v>8</v>
      </c>
      <c r="Z273" s="212"/>
      <c r="AA273" s="210">
        <v>4</v>
      </c>
      <c r="AB273" s="212"/>
      <c r="AC273" s="218">
        <v>5.8</v>
      </c>
      <c r="AD273" s="210">
        <v>5.8</v>
      </c>
      <c r="AE273" s="212">
        <v>4</v>
      </c>
      <c r="AF273" s="210">
        <v>2</v>
      </c>
      <c r="AG273" s="212"/>
      <c r="AH273" s="218">
        <v>3.6</v>
      </c>
      <c r="AI273" s="218">
        <v>3.6</v>
      </c>
      <c r="AJ273" s="232">
        <f t="shared" si="20"/>
        <v>74.399999999999977</v>
      </c>
      <c r="AK273" s="210">
        <v>1</v>
      </c>
      <c r="AL273" s="212">
        <v>1</v>
      </c>
      <c r="AM273" s="218"/>
      <c r="AN273" s="232">
        <f t="shared" si="18"/>
        <v>133.69999999999999</v>
      </c>
    </row>
    <row r="274" spans="3:40" x14ac:dyDescent="0.25">
      <c r="C274" s="27"/>
      <c r="D274" s="222">
        <v>4.4000000000000004</v>
      </c>
      <c r="E274" s="237">
        <v>3.6</v>
      </c>
      <c r="F274" s="222">
        <v>7.7</v>
      </c>
      <c r="G274" s="237">
        <v>4.7</v>
      </c>
      <c r="H274" s="222">
        <v>4.5</v>
      </c>
      <c r="I274" s="237">
        <v>3.5</v>
      </c>
      <c r="J274" s="222">
        <f t="shared" si="21"/>
        <v>10.3</v>
      </c>
      <c r="K274" s="237">
        <v>2.6</v>
      </c>
      <c r="L274" s="222">
        <v>5</v>
      </c>
      <c r="M274" s="237">
        <v>3</v>
      </c>
      <c r="N274" s="222">
        <v>4</v>
      </c>
      <c r="O274" s="237">
        <v>4</v>
      </c>
      <c r="P274" s="235">
        <f t="shared" si="19"/>
        <v>57.300000000000004</v>
      </c>
      <c r="Q274" s="210">
        <v>8.6999999999999993</v>
      </c>
      <c r="R274" s="212"/>
      <c r="S274" s="210">
        <v>3.9</v>
      </c>
      <c r="T274" s="212">
        <v>4</v>
      </c>
      <c r="U274" s="210">
        <v>1.4</v>
      </c>
      <c r="V274" s="212">
        <v>6.6</v>
      </c>
      <c r="W274" s="210">
        <v>13</v>
      </c>
      <c r="X274" s="212"/>
      <c r="Y274" s="210">
        <v>8</v>
      </c>
      <c r="Z274" s="212"/>
      <c r="AA274" s="210">
        <v>4</v>
      </c>
      <c r="AB274" s="212"/>
      <c r="AC274" s="218">
        <v>5.8</v>
      </c>
      <c r="AD274" s="210">
        <v>5.8</v>
      </c>
      <c r="AE274" s="212">
        <v>4</v>
      </c>
      <c r="AF274" s="210">
        <v>2</v>
      </c>
      <c r="AG274" s="212"/>
      <c r="AH274" s="218">
        <v>3.6</v>
      </c>
      <c r="AI274" s="218">
        <v>3.6</v>
      </c>
      <c r="AJ274" s="232">
        <f t="shared" si="20"/>
        <v>74.399999999999977</v>
      </c>
      <c r="AK274" s="210">
        <v>1</v>
      </c>
      <c r="AL274" s="212">
        <v>1</v>
      </c>
      <c r="AM274" s="218"/>
      <c r="AN274" s="232">
        <f t="shared" si="18"/>
        <v>133.69999999999999</v>
      </c>
    </row>
    <row r="275" spans="3:40" x14ac:dyDescent="0.25">
      <c r="C275" s="27"/>
      <c r="D275" s="222">
        <v>4.4000000000000004</v>
      </c>
      <c r="E275" s="237">
        <v>3.6</v>
      </c>
      <c r="F275" s="222">
        <v>7.7</v>
      </c>
      <c r="G275" s="237">
        <v>4.7</v>
      </c>
      <c r="H275" s="222">
        <v>4.5</v>
      </c>
      <c r="I275" s="237">
        <v>3.5</v>
      </c>
      <c r="J275" s="222">
        <f t="shared" si="21"/>
        <v>10.3</v>
      </c>
      <c r="K275" s="237">
        <v>2.6</v>
      </c>
      <c r="L275" s="222">
        <v>5</v>
      </c>
      <c r="M275" s="237">
        <v>3</v>
      </c>
      <c r="N275" s="222">
        <v>4</v>
      </c>
      <c r="O275" s="237">
        <v>4</v>
      </c>
      <c r="P275" s="235">
        <f t="shared" si="19"/>
        <v>57.300000000000004</v>
      </c>
      <c r="Q275" s="210">
        <v>8.6999999999999993</v>
      </c>
      <c r="R275" s="212"/>
      <c r="S275" s="210">
        <v>3.9</v>
      </c>
      <c r="T275" s="212">
        <v>4</v>
      </c>
      <c r="U275" s="210">
        <v>1.4</v>
      </c>
      <c r="V275" s="212">
        <v>6.6</v>
      </c>
      <c r="W275" s="210">
        <v>13</v>
      </c>
      <c r="X275" s="212"/>
      <c r="Y275" s="210">
        <v>8</v>
      </c>
      <c r="Z275" s="212"/>
      <c r="AA275" s="210">
        <v>4</v>
      </c>
      <c r="AB275" s="212"/>
      <c r="AC275" s="218">
        <v>5.8</v>
      </c>
      <c r="AD275" s="210">
        <v>5.8</v>
      </c>
      <c r="AE275" s="212">
        <v>4</v>
      </c>
      <c r="AF275" s="210">
        <v>2</v>
      </c>
      <c r="AG275" s="212"/>
      <c r="AH275" s="218">
        <v>3.6</v>
      </c>
      <c r="AI275" s="218">
        <v>3.6</v>
      </c>
      <c r="AJ275" s="232">
        <f t="shared" si="20"/>
        <v>74.399999999999977</v>
      </c>
      <c r="AK275" s="210">
        <v>1</v>
      </c>
      <c r="AL275" s="212">
        <v>1</v>
      </c>
      <c r="AM275" s="218"/>
      <c r="AN275" s="232">
        <f t="shared" si="18"/>
        <v>133.69999999999999</v>
      </c>
    </row>
    <row r="276" spans="3:40" x14ac:dyDescent="0.25">
      <c r="C276" s="27"/>
      <c r="D276" s="222">
        <v>4.4000000000000004</v>
      </c>
      <c r="E276" s="237">
        <v>3.6</v>
      </c>
      <c r="F276" s="222">
        <v>7.7</v>
      </c>
      <c r="G276" s="237">
        <v>4.7</v>
      </c>
      <c r="H276" s="222">
        <v>4.5</v>
      </c>
      <c r="I276" s="237">
        <v>3.5</v>
      </c>
      <c r="J276" s="222">
        <f t="shared" si="21"/>
        <v>10.3</v>
      </c>
      <c r="K276" s="237">
        <v>2.6</v>
      </c>
      <c r="L276" s="222">
        <v>5</v>
      </c>
      <c r="M276" s="237">
        <v>3</v>
      </c>
      <c r="N276" s="222">
        <v>4</v>
      </c>
      <c r="O276" s="237">
        <v>4</v>
      </c>
      <c r="P276" s="235">
        <f t="shared" si="19"/>
        <v>57.300000000000004</v>
      </c>
      <c r="Q276" s="210">
        <v>8.6999999999999993</v>
      </c>
      <c r="R276" s="212"/>
      <c r="S276" s="210">
        <v>3.9</v>
      </c>
      <c r="T276" s="212">
        <v>4</v>
      </c>
      <c r="U276" s="210">
        <v>1.4</v>
      </c>
      <c r="V276" s="212">
        <v>6.6</v>
      </c>
      <c r="W276" s="210">
        <v>13</v>
      </c>
      <c r="X276" s="212"/>
      <c r="Y276" s="210">
        <v>8</v>
      </c>
      <c r="Z276" s="212"/>
      <c r="AA276" s="210">
        <v>4</v>
      </c>
      <c r="AB276" s="212"/>
      <c r="AC276" s="218">
        <v>5.8</v>
      </c>
      <c r="AD276" s="210">
        <v>5.8</v>
      </c>
      <c r="AE276" s="212">
        <v>4</v>
      </c>
      <c r="AF276" s="210">
        <v>2</v>
      </c>
      <c r="AG276" s="212"/>
      <c r="AH276" s="218">
        <v>3.6</v>
      </c>
      <c r="AI276" s="218">
        <v>3.6</v>
      </c>
      <c r="AJ276" s="232">
        <f t="shared" si="20"/>
        <v>74.399999999999977</v>
      </c>
      <c r="AK276" s="210">
        <v>1</v>
      </c>
      <c r="AL276" s="212">
        <v>1</v>
      </c>
      <c r="AM276" s="218"/>
      <c r="AN276" s="232">
        <f t="shared" si="18"/>
        <v>133.69999999999999</v>
      </c>
    </row>
    <row r="277" spans="3:40" x14ac:dyDescent="0.25">
      <c r="C277" s="27"/>
      <c r="D277" s="222">
        <v>4.4000000000000004</v>
      </c>
      <c r="E277" s="237">
        <v>3.6</v>
      </c>
      <c r="F277" s="222">
        <v>7.7</v>
      </c>
      <c r="G277" s="237">
        <v>4.7</v>
      </c>
      <c r="H277" s="222">
        <v>4.5</v>
      </c>
      <c r="I277" s="237">
        <v>3.5</v>
      </c>
      <c r="J277" s="222">
        <f t="shared" si="21"/>
        <v>10.3</v>
      </c>
      <c r="K277" s="237">
        <v>2.6</v>
      </c>
      <c r="L277" s="222">
        <v>5</v>
      </c>
      <c r="M277" s="237">
        <v>3</v>
      </c>
      <c r="N277" s="222">
        <v>4</v>
      </c>
      <c r="O277" s="237">
        <v>4</v>
      </c>
      <c r="P277" s="235">
        <f t="shared" si="19"/>
        <v>57.300000000000004</v>
      </c>
      <c r="Q277" s="210">
        <v>8.6999999999999993</v>
      </c>
      <c r="R277" s="212"/>
      <c r="S277" s="210">
        <v>3.9</v>
      </c>
      <c r="T277" s="212">
        <v>4</v>
      </c>
      <c r="U277" s="210">
        <v>1.4</v>
      </c>
      <c r="V277" s="212">
        <v>6.6</v>
      </c>
      <c r="W277" s="210">
        <v>13</v>
      </c>
      <c r="X277" s="212"/>
      <c r="Y277" s="210">
        <v>8</v>
      </c>
      <c r="Z277" s="212"/>
      <c r="AA277" s="210">
        <v>4</v>
      </c>
      <c r="AB277" s="212"/>
      <c r="AC277" s="218">
        <v>5.8</v>
      </c>
      <c r="AD277" s="210">
        <v>5.8</v>
      </c>
      <c r="AE277" s="212">
        <v>4</v>
      </c>
      <c r="AF277" s="210">
        <v>2</v>
      </c>
      <c r="AG277" s="212"/>
      <c r="AH277" s="218">
        <v>3.6</v>
      </c>
      <c r="AI277" s="218">
        <v>3.6</v>
      </c>
      <c r="AJ277" s="232">
        <f t="shared" si="20"/>
        <v>74.399999999999977</v>
      </c>
      <c r="AK277" s="210">
        <v>1</v>
      </c>
      <c r="AL277" s="212">
        <v>1</v>
      </c>
      <c r="AM277" s="218"/>
      <c r="AN277" s="232">
        <f t="shared" si="18"/>
        <v>133.69999999999999</v>
      </c>
    </row>
    <row r="278" spans="3:40" x14ac:dyDescent="0.25">
      <c r="C278" s="27"/>
      <c r="D278" s="222">
        <v>4.4000000000000004</v>
      </c>
      <c r="E278" s="237">
        <v>3.6</v>
      </c>
      <c r="F278" s="222">
        <v>7.7</v>
      </c>
      <c r="G278" s="237">
        <v>4.7</v>
      </c>
      <c r="H278" s="222">
        <v>4.5</v>
      </c>
      <c r="I278" s="237">
        <v>3.5</v>
      </c>
      <c r="J278" s="222">
        <f t="shared" si="21"/>
        <v>10.3</v>
      </c>
      <c r="K278" s="237">
        <v>2.6</v>
      </c>
      <c r="L278" s="222">
        <v>5</v>
      </c>
      <c r="M278" s="237">
        <v>3</v>
      </c>
      <c r="N278" s="222">
        <v>4</v>
      </c>
      <c r="O278" s="237">
        <v>4</v>
      </c>
      <c r="P278" s="235">
        <f t="shared" si="19"/>
        <v>57.300000000000004</v>
      </c>
      <c r="Q278" s="210">
        <v>8.6999999999999993</v>
      </c>
      <c r="R278" s="212"/>
      <c r="S278" s="210">
        <v>3.9</v>
      </c>
      <c r="T278" s="212">
        <v>4</v>
      </c>
      <c r="U278" s="210">
        <v>1.4</v>
      </c>
      <c r="V278" s="212">
        <v>6.6</v>
      </c>
      <c r="W278" s="210">
        <v>13</v>
      </c>
      <c r="X278" s="212"/>
      <c r="Y278" s="210">
        <v>8</v>
      </c>
      <c r="Z278" s="212"/>
      <c r="AA278" s="210">
        <v>4</v>
      </c>
      <c r="AB278" s="212"/>
      <c r="AC278" s="218">
        <v>5.8</v>
      </c>
      <c r="AD278" s="210">
        <v>5.8</v>
      </c>
      <c r="AE278" s="212">
        <v>4</v>
      </c>
      <c r="AF278" s="210">
        <v>2</v>
      </c>
      <c r="AG278" s="212"/>
      <c r="AH278" s="218">
        <v>3.6</v>
      </c>
      <c r="AI278" s="218">
        <v>3.6</v>
      </c>
      <c r="AJ278" s="232">
        <f t="shared" si="20"/>
        <v>74.399999999999977</v>
      </c>
      <c r="AK278" s="210">
        <v>1</v>
      </c>
      <c r="AL278" s="212">
        <v>1</v>
      </c>
      <c r="AM278" s="218"/>
      <c r="AN278" s="232">
        <f t="shared" si="18"/>
        <v>133.69999999999999</v>
      </c>
    </row>
    <row r="279" spans="3:40" x14ac:dyDescent="0.25">
      <c r="C279" s="27"/>
      <c r="D279" s="222">
        <v>4.4000000000000004</v>
      </c>
      <c r="E279" s="237">
        <v>3.6</v>
      </c>
      <c r="F279" s="222">
        <v>7.7</v>
      </c>
      <c r="G279" s="237">
        <v>4.7</v>
      </c>
      <c r="H279" s="222">
        <v>4.5</v>
      </c>
      <c r="I279" s="237">
        <v>3.5</v>
      </c>
      <c r="J279" s="222">
        <f t="shared" si="21"/>
        <v>10.3</v>
      </c>
      <c r="K279" s="237">
        <v>2.6</v>
      </c>
      <c r="L279" s="222">
        <v>5</v>
      </c>
      <c r="M279" s="237">
        <v>3</v>
      </c>
      <c r="N279" s="222">
        <v>4</v>
      </c>
      <c r="O279" s="237">
        <v>4</v>
      </c>
      <c r="P279" s="235">
        <f t="shared" si="19"/>
        <v>57.300000000000004</v>
      </c>
      <c r="Q279" s="210">
        <v>8.6999999999999993</v>
      </c>
      <c r="R279" s="212"/>
      <c r="S279" s="210">
        <v>3.9</v>
      </c>
      <c r="T279" s="212">
        <v>4</v>
      </c>
      <c r="U279" s="210">
        <v>1.4</v>
      </c>
      <c r="V279" s="212">
        <v>6.6</v>
      </c>
      <c r="W279" s="210">
        <v>13</v>
      </c>
      <c r="X279" s="212"/>
      <c r="Y279" s="210">
        <v>8</v>
      </c>
      <c r="Z279" s="212"/>
      <c r="AA279" s="210">
        <v>4</v>
      </c>
      <c r="AB279" s="212"/>
      <c r="AC279" s="218">
        <v>5.8</v>
      </c>
      <c r="AD279" s="210">
        <v>5.8</v>
      </c>
      <c r="AE279" s="212">
        <v>4</v>
      </c>
      <c r="AF279" s="210">
        <v>2</v>
      </c>
      <c r="AG279" s="212"/>
      <c r="AH279" s="218">
        <v>3.6</v>
      </c>
      <c r="AI279" s="218">
        <v>3.6</v>
      </c>
      <c r="AJ279" s="232">
        <f t="shared" si="20"/>
        <v>74.399999999999977</v>
      </c>
      <c r="AK279" s="210">
        <v>1</v>
      </c>
      <c r="AL279" s="212">
        <v>1</v>
      </c>
      <c r="AM279" s="218"/>
      <c r="AN279" s="232">
        <f t="shared" si="18"/>
        <v>133.69999999999999</v>
      </c>
    </row>
    <row r="280" spans="3:40" x14ac:dyDescent="0.25">
      <c r="C280" s="27"/>
      <c r="D280" s="222">
        <v>4.4000000000000004</v>
      </c>
      <c r="E280" s="237">
        <v>3.6</v>
      </c>
      <c r="F280" s="222">
        <v>7.7</v>
      </c>
      <c r="G280" s="237">
        <v>4.7</v>
      </c>
      <c r="H280" s="222">
        <v>4.5</v>
      </c>
      <c r="I280" s="237">
        <v>3.5</v>
      </c>
      <c r="J280" s="222">
        <f t="shared" si="21"/>
        <v>10.3</v>
      </c>
      <c r="K280" s="237">
        <v>2.6</v>
      </c>
      <c r="L280" s="222">
        <v>5</v>
      </c>
      <c r="M280" s="237">
        <v>3</v>
      </c>
      <c r="N280" s="222">
        <v>4</v>
      </c>
      <c r="O280" s="237">
        <v>4</v>
      </c>
      <c r="P280" s="235">
        <f t="shared" si="19"/>
        <v>57.300000000000004</v>
      </c>
      <c r="Q280" s="210">
        <v>8.6999999999999993</v>
      </c>
      <c r="R280" s="212"/>
      <c r="S280" s="210">
        <v>3.9</v>
      </c>
      <c r="T280" s="212">
        <v>4</v>
      </c>
      <c r="U280" s="210">
        <v>1.4</v>
      </c>
      <c r="V280" s="212">
        <v>6.6</v>
      </c>
      <c r="W280" s="210">
        <v>13</v>
      </c>
      <c r="X280" s="212"/>
      <c r="Y280" s="210">
        <v>8</v>
      </c>
      <c r="Z280" s="212"/>
      <c r="AA280" s="210">
        <v>4</v>
      </c>
      <c r="AB280" s="212"/>
      <c r="AC280" s="218">
        <v>5.8</v>
      </c>
      <c r="AD280" s="210">
        <v>5.8</v>
      </c>
      <c r="AE280" s="212">
        <v>4</v>
      </c>
      <c r="AF280" s="210">
        <v>2</v>
      </c>
      <c r="AG280" s="212"/>
      <c r="AH280" s="218">
        <v>3.6</v>
      </c>
      <c r="AI280" s="218">
        <v>3.6</v>
      </c>
      <c r="AJ280" s="232">
        <f t="shared" si="20"/>
        <v>74.399999999999977</v>
      </c>
      <c r="AK280" s="210">
        <v>1</v>
      </c>
      <c r="AL280" s="212">
        <v>1</v>
      </c>
      <c r="AM280" s="218"/>
      <c r="AN280" s="232">
        <f t="shared" si="18"/>
        <v>133.69999999999999</v>
      </c>
    </row>
    <row r="281" spans="3:40" x14ac:dyDescent="0.25">
      <c r="C281" s="27"/>
      <c r="D281" s="222">
        <v>4.4000000000000004</v>
      </c>
      <c r="E281" s="237">
        <v>3.6</v>
      </c>
      <c r="F281" s="222">
        <v>7.7</v>
      </c>
      <c r="G281" s="237">
        <v>4.7</v>
      </c>
      <c r="H281" s="222">
        <v>4.5</v>
      </c>
      <c r="I281" s="237">
        <v>3.5</v>
      </c>
      <c r="J281" s="222">
        <f t="shared" si="21"/>
        <v>10.3</v>
      </c>
      <c r="K281" s="237">
        <v>2.6</v>
      </c>
      <c r="L281" s="222">
        <v>5</v>
      </c>
      <c r="M281" s="237">
        <v>3</v>
      </c>
      <c r="N281" s="222">
        <v>4</v>
      </c>
      <c r="O281" s="237">
        <v>4</v>
      </c>
      <c r="P281" s="235">
        <f t="shared" si="19"/>
        <v>57.300000000000004</v>
      </c>
      <c r="Q281" s="210">
        <v>8.6999999999999993</v>
      </c>
      <c r="R281" s="212"/>
      <c r="S281" s="210">
        <v>3.9</v>
      </c>
      <c r="T281" s="212">
        <v>4</v>
      </c>
      <c r="U281" s="210">
        <v>1.4</v>
      </c>
      <c r="V281" s="212">
        <v>6.6</v>
      </c>
      <c r="W281" s="210">
        <v>13</v>
      </c>
      <c r="X281" s="212"/>
      <c r="Y281" s="210">
        <v>8</v>
      </c>
      <c r="Z281" s="212"/>
      <c r="AA281" s="210">
        <v>4</v>
      </c>
      <c r="AB281" s="212"/>
      <c r="AC281" s="218">
        <v>5.8</v>
      </c>
      <c r="AD281" s="210">
        <v>5.8</v>
      </c>
      <c r="AE281" s="212">
        <v>4</v>
      </c>
      <c r="AF281" s="210">
        <v>2</v>
      </c>
      <c r="AG281" s="212"/>
      <c r="AH281" s="218">
        <v>3.6</v>
      </c>
      <c r="AI281" s="218">
        <v>3.6</v>
      </c>
      <c r="AJ281" s="232">
        <f t="shared" si="20"/>
        <v>74.399999999999977</v>
      </c>
      <c r="AK281" s="210">
        <v>1</v>
      </c>
      <c r="AL281" s="212">
        <v>1</v>
      </c>
      <c r="AM281" s="218"/>
      <c r="AN281" s="232">
        <f t="shared" si="18"/>
        <v>133.69999999999999</v>
      </c>
    </row>
    <row r="282" spans="3:40" x14ac:dyDescent="0.25">
      <c r="C282" s="27"/>
      <c r="D282" s="222">
        <v>4.4000000000000004</v>
      </c>
      <c r="E282" s="237">
        <v>3.6</v>
      </c>
      <c r="F282" s="222">
        <v>7.7</v>
      </c>
      <c r="G282" s="237">
        <v>4.7</v>
      </c>
      <c r="H282" s="222">
        <v>4.5</v>
      </c>
      <c r="I282" s="237">
        <v>3.5</v>
      </c>
      <c r="J282" s="222">
        <f t="shared" si="21"/>
        <v>10.3</v>
      </c>
      <c r="K282" s="237">
        <v>2.6</v>
      </c>
      <c r="L282" s="222">
        <v>5</v>
      </c>
      <c r="M282" s="237">
        <v>3</v>
      </c>
      <c r="N282" s="222">
        <v>4</v>
      </c>
      <c r="O282" s="237">
        <v>4</v>
      </c>
      <c r="P282" s="235">
        <f t="shared" si="19"/>
        <v>57.300000000000004</v>
      </c>
      <c r="Q282" s="210">
        <v>8.6999999999999993</v>
      </c>
      <c r="R282" s="212"/>
      <c r="S282" s="210">
        <v>3.9</v>
      </c>
      <c r="T282" s="212">
        <v>4</v>
      </c>
      <c r="U282" s="210">
        <v>1.4</v>
      </c>
      <c r="V282" s="212">
        <v>6.6</v>
      </c>
      <c r="W282" s="210">
        <v>13</v>
      </c>
      <c r="X282" s="212"/>
      <c r="Y282" s="210">
        <v>8</v>
      </c>
      <c r="Z282" s="212"/>
      <c r="AA282" s="210">
        <v>4</v>
      </c>
      <c r="AB282" s="212"/>
      <c r="AC282" s="218">
        <v>5.8</v>
      </c>
      <c r="AD282" s="210">
        <v>5.8</v>
      </c>
      <c r="AE282" s="212">
        <v>4</v>
      </c>
      <c r="AF282" s="210">
        <v>2</v>
      </c>
      <c r="AG282" s="212"/>
      <c r="AH282" s="218">
        <v>3.6</v>
      </c>
      <c r="AI282" s="218">
        <v>3.6</v>
      </c>
      <c r="AJ282" s="232">
        <f t="shared" si="20"/>
        <v>74.399999999999977</v>
      </c>
      <c r="AK282" s="210">
        <v>1</v>
      </c>
      <c r="AL282" s="212">
        <v>1</v>
      </c>
      <c r="AM282" s="218"/>
      <c r="AN282" s="232">
        <f t="shared" si="18"/>
        <v>133.69999999999999</v>
      </c>
    </row>
    <row r="283" spans="3:40" x14ac:dyDescent="0.25">
      <c r="C283" s="27"/>
      <c r="D283" s="222">
        <v>4.4000000000000004</v>
      </c>
      <c r="E283" s="237">
        <v>3.6</v>
      </c>
      <c r="F283" s="222">
        <v>7.7</v>
      </c>
      <c r="G283" s="237">
        <v>4.7</v>
      </c>
      <c r="H283" s="222">
        <v>4.5</v>
      </c>
      <c r="I283" s="237">
        <v>3.5</v>
      </c>
      <c r="J283" s="222">
        <f t="shared" si="21"/>
        <v>10.3</v>
      </c>
      <c r="K283" s="237">
        <v>2.6</v>
      </c>
      <c r="L283" s="222">
        <v>5</v>
      </c>
      <c r="M283" s="237">
        <v>3</v>
      </c>
      <c r="N283" s="222">
        <v>4</v>
      </c>
      <c r="O283" s="237">
        <v>4</v>
      </c>
      <c r="P283" s="235">
        <f t="shared" si="19"/>
        <v>57.300000000000004</v>
      </c>
      <c r="Q283" s="210">
        <v>8.6999999999999993</v>
      </c>
      <c r="R283" s="212"/>
      <c r="S283" s="210">
        <v>3.9</v>
      </c>
      <c r="T283" s="212">
        <v>4</v>
      </c>
      <c r="U283" s="210">
        <v>1.4</v>
      </c>
      <c r="V283" s="212">
        <v>6.6</v>
      </c>
      <c r="W283" s="210">
        <v>13</v>
      </c>
      <c r="X283" s="212"/>
      <c r="Y283" s="210">
        <v>8</v>
      </c>
      <c r="Z283" s="212"/>
      <c r="AA283" s="210">
        <v>4</v>
      </c>
      <c r="AB283" s="212"/>
      <c r="AC283" s="218">
        <v>5.8</v>
      </c>
      <c r="AD283" s="210">
        <v>5.8</v>
      </c>
      <c r="AE283" s="212">
        <v>4</v>
      </c>
      <c r="AF283" s="210">
        <v>2</v>
      </c>
      <c r="AG283" s="212"/>
      <c r="AH283" s="218">
        <v>3.6</v>
      </c>
      <c r="AI283" s="218">
        <v>3.6</v>
      </c>
      <c r="AJ283" s="232">
        <f t="shared" si="20"/>
        <v>74.399999999999977</v>
      </c>
      <c r="AK283" s="210">
        <v>1</v>
      </c>
      <c r="AL283" s="212">
        <v>1</v>
      </c>
      <c r="AM283" s="218"/>
      <c r="AN283" s="232">
        <f t="shared" si="18"/>
        <v>133.69999999999999</v>
      </c>
    </row>
    <row r="284" spans="3:40" x14ac:dyDescent="0.25">
      <c r="C284" s="27"/>
      <c r="D284" s="222">
        <v>4.4000000000000004</v>
      </c>
      <c r="E284" s="237">
        <v>3.6</v>
      </c>
      <c r="F284" s="222">
        <v>7.7</v>
      </c>
      <c r="G284" s="237">
        <v>4.7</v>
      </c>
      <c r="H284" s="222">
        <v>4.5</v>
      </c>
      <c r="I284" s="237">
        <v>3.5</v>
      </c>
      <c r="J284" s="222">
        <f t="shared" si="21"/>
        <v>10.3</v>
      </c>
      <c r="K284" s="237">
        <v>2.6</v>
      </c>
      <c r="L284" s="222">
        <v>5</v>
      </c>
      <c r="M284" s="237">
        <v>3</v>
      </c>
      <c r="N284" s="222">
        <v>4</v>
      </c>
      <c r="O284" s="237">
        <v>4</v>
      </c>
      <c r="P284" s="235">
        <f t="shared" si="19"/>
        <v>57.300000000000004</v>
      </c>
      <c r="Q284" s="210">
        <v>8.6999999999999993</v>
      </c>
      <c r="R284" s="212"/>
      <c r="S284" s="210">
        <v>3.9</v>
      </c>
      <c r="T284" s="212">
        <v>4</v>
      </c>
      <c r="U284" s="210">
        <v>1.4</v>
      </c>
      <c r="V284" s="212">
        <v>6.6</v>
      </c>
      <c r="W284" s="210">
        <v>13</v>
      </c>
      <c r="X284" s="212"/>
      <c r="Y284" s="210">
        <v>8</v>
      </c>
      <c r="Z284" s="212"/>
      <c r="AA284" s="210">
        <v>4</v>
      </c>
      <c r="AB284" s="212"/>
      <c r="AC284" s="218">
        <v>5.8</v>
      </c>
      <c r="AD284" s="210">
        <v>5.8</v>
      </c>
      <c r="AE284" s="212">
        <v>4</v>
      </c>
      <c r="AF284" s="210">
        <v>2</v>
      </c>
      <c r="AG284" s="212"/>
      <c r="AH284" s="218">
        <v>3.6</v>
      </c>
      <c r="AI284" s="218">
        <v>3.6</v>
      </c>
      <c r="AJ284" s="232">
        <f t="shared" si="20"/>
        <v>74.399999999999977</v>
      </c>
      <c r="AK284" s="210">
        <v>1</v>
      </c>
      <c r="AL284" s="212">
        <v>1</v>
      </c>
      <c r="AM284" s="218"/>
      <c r="AN284" s="232">
        <f t="shared" si="18"/>
        <v>133.69999999999999</v>
      </c>
    </row>
    <row r="285" spans="3:40" x14ac:dyDescent="0.25">
      <c r="C285" s="27"/>
      <c r="D285" s="222">
        <v>4.4000000000000004</v>
      </c>
      <c r="E285" s="237">
        <v>3.6</v>
      </c>
      <c r="F285" s="222">
        <v>7.7</v>
      </c>
      <c r="G285" s="237">
        <v>4.7</v>
      </c>
      <c r="H285" s="222">
        <v>4.5</v>
      </c>
      <c r="I285" s="237">
        <v>3.5</v>
      </c>
      <c r="J285" s="222">
        <f t="shared" si="21"/>
        <v>10.3</v>
      </c>
      <c r="K285" s="237">
        <v>2.6</v>
      </c>
      <c r="L285" s="222">
        <v>5</v>
      </c>
      <c r="M285" s="237">
        <v>3</v>
      </c>
      <c r="N285" s="222">
        <v>4</v>
      </c>
      <c r="O285" s="237">
        <v>4</v>
      </c>
      <c r="P285" s="235">
        <f t="shared" si="19"/>
        <v>57.300000000000004</v>
      </c>
      <c r="Q285" s="210">
        <v>8.6999999999999993</v>
      </c>
      <c r="R285" s="212"/>
      <c r="S285" s="210">
        <v>3.9</v>
      </c>
      <c r="T285" s="212">
        <v>4</v>
      </c>
      <c r="U285" s="210">
        <v>1.4</v>
      </c>
      <c r="V285" s="212">
        <v>6.6</v>
      </c>
      <c r="W285" s="210">
        <v>13</v>
      </c>
      <c r="X285" s="212"/>
      <c r="Y285" s="210">
        <v>8</v>
      </c>
      <c r="Z285" s="212"/>
      <c r="AA285" s="210">
        <v>4</v>
      </c>
      <c r="AB285" s="212"/>
      <c r="AC285" s="218">
        <v>5.8</v>
      </c>
      <c r="AD285" s="210">
        <v>5.8</v>
      </c>
      <c r="AE285" s="212">
        <v>4</v>
      </c>
      <c r="AF285" s="210">
        <v>2</v>
      </c>
      <c r="AG285" s="212"/>
      <c r="AH285" s="218">
        <v>3.6</v>
      </c>
      <c r="AI285" s="218">
        <v>3.6</v>
      </c>
      <c r="AJ285" s="232">
        <f t="shared" si="20"/>
        <v>74.399999999999977</v>
      </c>
      <c r="AK285" s="210">
        <v>1</v>
      </c>
      <c r="AL285" s="212">
        <v>1</v>
      </c>
      <c r="AM285" s="218"/>
      <c r="AN285" s="232">
        <f t="shared" si="18"/>
        <v>133.69999999999999</v>
      </c>
    </row>
    <row r="286" spans="3:40" x14ac:dyDescent="0.25">
      <c r="C286" s="27"/>
      <c r="D286" s="222">
        <v>4.4000000000000004</v>
      </c>
      <c r="E286" s="237">
        <v>3.6</v>
      </c>
      <c r="F286" s="222">
        <v>7.7</v>
      </c>
      <c r="G286" s="237">
        <v>4.7</v>
      </c>
      <c r="H286" s="222">
        <v>4.5</v>
      </c>
      <c r="I286" s="237">
        <v>3.5</v>
      </c>
      <c r="J286" s="222">
        <f t="shared" si="21"/>
        <v>10.3</v>
      </c>
      <c r="K286" s="237">
        <v>2.6</v>
      </c>
      <c r="L286" s="222">
        <v>5</v>
      </c>
      <c r="M286" s="237">
        <v>3</v>
      </c>
      <c r="N286" s="222">
        <v>4</v>
      </c>
      <c r="O286" s="237">
        <v>4</v>
      </c>
      <c r="P286" s="235">
        <f t="shared" si="19"/>
        <v>57.300000000000004</v>
      </c>
      <c r="Q286" s="210">
        <v>8.6999999999999993</v>
      </c>
      <c r="R286" s="212"/>
      <c r="S286" s="210">
        <v>3.9</v>
      </c>
      <c r="T286" s="212">
        <v>4</v>
      </c>
      <c r="U286" s="210">
        <v>1.4</v>
      </c>
      <c r="V286" s="212">
        <v>6.6</v>
      </c>
      <c r="W286" s="210">
        <v>13</v>
      </c>
      <c r="X286" s="212"/>
      <c r="Y286" s="210">
        <v>8</v>
      </c>
      <c r="Z286" s="212"/>
      <c r="AA286" s="210">
        <v>4</v>
      </c>
      <c r="AB286" s="212"/>
      <c r="AC286" s="218">
        <v>5.8</v>
      </c>
      <c r="AD286" s="210">
        <v>5.8</v>
      </c>
      <c r="AE286" s="212">
        <v>4</v>
      </c>
      <c r="AF286" s="210">
        <v>2</v>
      </c>
      <c r="AG286" s="212"/>
      <c r="AH286" s="218">
        <v>3.6</v>
      </c>
      <c r="AI286" s="218">
        <v>3.6</v>
      </c>
      <c r="AJ286" s="232">
        <f t="shared" si="20"/>
        <v>74.399999999999977</v>
      </c>
      <c r="AK286" s="210">
        <v>1</v>
      </c>
      <c r="AL286" s="212">
        <v>1</v>
      </c>
      <c r="AM286" s="218"/>
      <c r="AN286" s="232">
        <f t="shared" si="18"/>
        <v>133.69999999999999</v>
      </c>
    </row>
    <row r="287" spans="3:40" x14ac:dyDescent="0.25">
      <c r="C287" s="27"/>
      <c r="D287" s="222">
        <v>4.4000000000000004</v>
      </c>
      <c r="E287" s="237">
        <v>3.6</v>
      </c>
      <c r="F287" s="222">
        <v>7.7</v>
      </c>
      <c r="G287" s="237">
        <v>4.7</v>
      </c>
      <c r="H287" s="222">
        <v>4.5</v>
      </c>
      <c r="I287" s="237">
        <v>3.5</v>
      </c>
      <c r="J287" s="222">
        <f t="shared" si="21"/>
        <v>10.3</v>
      </c>
      <c r="K287" s="237">
        <v>2.6</v>
      </c>
      <c r="L287" s="222">
        <v>5</v>
      </c>
      <c r="M287" s="237">
        <v>3</v>
      </c>
      <c r="N287" s="222">
        <v>4</v>
      </c>
      <c r="O287" s="237">
        <v>4</v>
      </c>
      <c r="P287" s="235">
        <f t="shared" si="19"/>
        <v>57.300000000000004</v>
      </c>
      <c r="Q287" s="210">
        <v>8.6999999999999993</v>
      </c>
      <c r="R287" s="212"/>
      <c r="S287" s="210">
        <v>3.9</v>
      </c>
      <c r="T287" s="212">
        <v>4</v>
      </c>
      <c r="U287" s="210">
        <v>1.4</v>
      </c>
      <c r="V287" s="212">
        <v>6.6</v>
      </c>
      <c r="W287" s="210">
        <v>13</v>
      </c>
      <c r="X287" s="212"/>
      <c r="Y287" s="210">
        <v>8</v>
      </c>
      <c r="Z287" s="212"/>
      <c r="AA287" s="210">
        <v>4</v>
      </c>
      <c r="AB287" s="212"/>
      <c r="AC287" s="218">
        <v>5.8</v>
      </c>
      <c r="AD287" s="210">
        <v>5.8</v>
      </c>
      <c r="AE287" s="212">
        <v>4</v>
      </c>
      <c r="AF287" s="210">
        <v>2</v>
      </c>
      <c r="AG287" s="212"/>
      <c r="AH287" s="218">
        <v>3.6</v>
      </c>
      <c r="AI287" s="218">
        <v>3.6</v>
      </c>
      <c r="AJ287" s="232">
        <f t="shared" si="20"/>
        <v>74.399999999999977</v>
      </c>
      <c r="AK287" s="210">
        <v>1</v>
      </c>
      <c r="AL287" s="212">
        <v>1</v>
      </c>
      <c r="AM287" s="218"/>
      <c r="AN287" s="232">
        <f t="shared" si="18"/>
        <v>133.69999999999999</v>
      </c>
    </row>
    <row r="288" spans="3:40" x14ac:dyDescent="0.25">
      <c r="C288" s="27"/>
      <c r="D288" s="222">
        <v>4.4000000000000004</v>
      </c>
      <c r="E288" s="237">
        <v>3.6</v>
      </c>
      <c r="F288" s="222">
        <v>7.7</v>
      </c>
      <c r="G288" s="237">
        <v>4.7</v>
      </c>
      <c r="H288" s="222">
        <v>4.5</v>
      </c>
      <c r="I288" s="237">
        <v>3.5</v>
      </c>
      <c r="J288" s="222">
        <f t="shared" si="21"/>
        <v>10.3</v>
      </c>
      <c r="K288" s="237">
        <v>2.6</v>
      </c>
      <c r="L288" s="222">
        <v>5</v>
      </c>
      <c r="M288" s="237">
        <v>3</v>
      </c>
      <c r="N288" s="222">
        <v>4</v>
      </c>
      <c r="O288" s="237">
        <v>4</v>
      </c>
      <c r="P288" s="235">
        <f t="shared" si="19"/>
        <v>57.300000000000004</v>
      </c>
      <c r="Q288" s="210">
        <v>8.6999999999999993</v>
      </c>
      <c r="R288" s="212"/>
      <c r="S288" s="210">
        <v>3.9</v>
      </c>
      <c r="T288" s="212">
        <v>4</v>
      </c>
      <c r="U288" s="210">
        <v>1.4</v>
      </c>
      <c r="V288" s="212">
        <v>6.6</v>
      </c>
      <c r="W288" s="210">
        <v>13</v>
      </c>
      <c r="X288" s="212"/>
      <c r="Y288" s="210">
        <v>8</v>
      </c>
      <c r="Z288" s="212"/>
      <c r="AA288" s="210">
        <v>4</v>
      </c>
      <c r="AB288" s="212"/>
      <c r="AC288" s="218">
        <v>5.8</v>
      </c>
      <c r="AD288" s="210">
        <v>5.8</v>
      </c>
      <c r="AE288" s="212">
        <v>4</v>
      </c>
      <c r="AF288" s="210">
        <v>2</v>
      </c>
      <c r="AG288" s="212"/>
      <c r="AH288" s="218">
        <v>3.6</v>
      </c>
      <c r="AI288" s="218">
        <v>3.6</v>
      </c>
      <c r="AJ288" s="232">
        <f t="shared" si="20"/>
        <v>74.399999999999977</v>
      </c>
      <c r="AK288" s="210">
        <v>1</v>
      </c>
      <c r="AL288" s="212">
        <v>1</v>
      </c>
      <c r="AM288" s="218"/>
      <c r="AN288" s="232">
        <f t="shared" si="18"/>
        <v>133.69999999999999</v>
      </c>
    </row>
    <row r="289" spans="3:40" x14ac:dyDescent="0.25">
      <c r="C289" s="27"/>
      <c r="D289" s="222">
        <v>4.4000000000000004</v>
      </c>
      <c r="E289" s="237">
        <v>3.6</v>
      </c>
      <c r="F289" s="222">
        <v>7.7</v>
      </c>
      <c r="G289" s="237">
        <v>4.7</v>
      </c>
      <c r="H289" s="222">
        <v>4.5</v>
      </c>
      <c r="I289" s="237">
        <v>3.5</v>
      </c>
      <c r="J289" s="222">
        <f t="shared" si="21"/>
        <v>10.3</v>
      </c>
      <c r="K289" s="237">
        <v>2.6</v>
      </c>
      <c r="L289" s="222">
        <v>5</v>
      </c>
      <c r="M289" s="237">
        <v>3</v>
      </c>
      <c r="N289" s="222">
        <v>4</v>
      </c>
      <c r="O289" s="237">
        <v>4</v>
      </c>
      <c r="P289" s="235">
        <f t="shared" si="19"/>
        <v>57.300000000000004</v>
      </c>
      <c r="Q289" s="210">
        <v>8.6999999999999993</v>
      </c>
      <c r="R289" s="212"/>
      <c r="S289" s="210">
        <v>3.9</v>
      </c>
      <c r="T289" s="212">
        <v>4</v>
      </c>
      <c r="U289" s="210">
        <v>1.4</v>
      </c>
      <c r="V289" s="212">
        <v>6.6</v>
      </c>
      <c r="W289" s="210">
        <v>13</v>
      </c>
      <c r="X289" s="212"/>
      <c r="Y289" s="210">
        <v>8</v>
      </c>
      <c r="Z289" s="212"/>
      <c r="AA289" s="210">
        <v>4</v>
      </c>
      <c r="AB289" s="212"/>
      <c r="AC289" s="218">
        <v>5.8</v>
      </c>
      <c r="AD289" s="210">
        <v>5.8</v>
      </c>
      <c r="AE289" s="212">
        <v>4</v>
      </c>
      <c r="AF289" s="210">
        <v>2</v>
      </c>
      <c r="AG289" s="212"/>
      <c r="AH289" s="218">
        <v>3.6</v>
      </c>
      <c r="AI289" s="218">
        <v>3.6</v>
      </c>
      <c r="AJ289" s="232">
        <f t="shared" si="20"/>
        <v>74.399999999999977</v>
      </c>
      <c r="AK289" s="210">
        <v>1</v>
      </c>
      <c r="AL289" s="212">
        <v>1</v>
      </c>
      <c r="AM289" s="218"/>
      <c r="AN289" s="232">
        <f t="shared" si="18"/>
        <v>133.69999999999999</v>
      </c>
    </row>
    <row r="290" spans="3:40" x14ac:dyDescent="0.25">
      <c r="C290" s="27"/>
      <c r="D290" s="222">
        <v>4.4000000000000004</v>
      </c>
      <c r="E290" s="237">
        <v>3.6</v>
      </c>
      <c r="F290" s="222">
        <v>7.7</v>
      </c>
      <c r="G290" s="237">
        <v>4.7</v>
      </c>
      <c r="H290" s="222">
        <v>4.5</v>
      </c>
      <c r="I290" s="237">
        <v>3.5</v>
      </c>
      <c r="J290" s="222">
        <f t="shared" si="21"/>
        <v>10.3</v>
      </c>
      <c r="K290" s="237">
        <v>2.6</v>
      </c>
      <c r="L290" s="222">
        <v>5</v>
      </c>
      <c r="M290" s="237">
        <v>3</v>
      </c>
      <c r="N290" s="222">
        <v>4</v>
      </c>
      <c r="O290" s="237">
        <v>4</v>
      </c>
      <c r="P290" s="235">
        <f t="shared" si="19"/>
        <v>57.300000000000004</v>
      </c>
      <c r="Q290" s="210">
        <v>8.6999999999999993</v>
      </c>
      <c r="R290" s="212"/>
      <c r="S290" s="210">
        <v>3.9</v>
      </c>
      <c r="T290" s="212">
        <v>4</v>
      </c>
      <c r="U290" s="210">
        <v>1.4</v>
      </c>
      <c r="V290" s="212">
        <v>6.6</v>
      </c>
      <c r="W290" s="210">
        <v>13</v>
      </c>
      <c r="X290" s="212"/>
      <c r="Y290" s="210">
        <v>8</v>
      </c>
      <c r="Z290" s="212"/>
      <c r="AA290" s="210">
        <v>4</v>
      </c>
      <c r="AB290" s="212"/>
      <c r="AC290" s="218">
        <v>5.8</v>
      </c>
      <c r="AD290" s="210">
        <v>5.8</v>
      </c>
      <c r="AE290" s="212">
        <v>4</v>
      </c>
      <c r="AF290" s="210">
        <v>2</v>
      </c>
      <c r="AG290" s="212"/>
      <c r="AH290" s="218">
        <v>3.6</v>
      </c>
      <c r="AI290" s="218">
        <v>3.6</v>
      </c>
      <c r="AJ290" s="232">
        <f t="shared" si="20"/>
        <v>74.399999999999977</v>
      </c>
      <c r="AK290" s="210">
        <v>1</v>
      </c>
      <c r="AL290" s="212">
        <v>1</v>
      </c>
      <c r="AM290" s="218"/>
      <c r="AN290" s="232">
        <f t="shared" si="18"/>
        <v>133.69999999999999</v>
      </c>
    </row>
    <row r="291" spans="3:40" x14ac:dyDescent="0.25">
      <c r="C291" s="27"/>
      <c r="D291" s="222">
        <v>4.4000000000000004</v>
      </c>
      <c r="E291" s="237">
        <v>3.6</v>
      </c>
      <c r="F291" s="222">
        <v>7.7</v>
      </c>
      <c r="G291" s="237">
        <v>4.7</v>
      </c>
      <c r="H291" s="222">
        <v>4.5</v>
      </c>
      <c r="I291" s="237">
        <v>3.5</v>
      </c>
      <c r="J291" s="222">
        <f t="shared" si="21"/>
        <v>10.3</v>
      </c>
      <c r="K291" s="237">
        <v>2.6</v>
      </c>
      <c r="L291" s="222">
        <v>5</v>
      </c>
      <c r="M291" s="237">
        <v>3</v>
      </c>
      <c r="N291" s="222">
        <v>4</v>
      </c>
      <c r="O291" s="237">
        <v>4</v>
      </c>
      <c r="P291" s="235">
        <f t="shared" si="19"/>
        <v>57.300000000000004</v>
      </c>
      <c r="Q291" s="210">
        <v>8.6999999999999993</v>
      </c>
      <c r="R291" s="212"/>
      <c r="S291" s="210">
        <v>3.9</v>
      </c>
      <c r="T291" s="212">
        <v>4</v>
      </c>
      <c r="U291" s="210">
        <v>1.4</v>
      </c>
      <c r="V291" s="212">
        <v>6.6</v>
      </c>
      <c r="W291" s="210">
        <v>13</v>
      </c>
      <c r="X291" s="212"/>
      <c r="Y291" s="210">
        <v>8</v>
      </c>
      <c r="Z291" s="212"/>
      <c r="AA291" s="210">
        <v>4</v>
      </c>
      <c r="AB291" s="212"/>
      <c r="AC291" s="218">
        <v>5.8</v>
      </c>
      <c r="AD291" s="210">
        <v>5.8</v>
      </c>
      <c r="AE291" s="212">
        <v>4</v>
      </c>
      <c r="AF291" s="210">
        <v>2</v>
      </c>
      <c r="AG291" s="212"/>
      <c r="AH291" s="218">
        <v>3.6</v>
      </c>
      <c r="AI291" s="218">
        <v>3.6</v>
      </c>
      <c r="AJ291" s="232">
        <f t="shared" si="20"/>
        <v>74.399999999999977</v>
      </c>
      <c r="AK291" s="210">
        <v>1</v>
      </c>
      <c r="AL291" s="212">
        <v>1</v>
      </c>
      <c r="AM291" s="218"/>
      <c r="AN291" s="232">
        <f t="shared" si="18"/>
        <v>133.69999999999999</v>
      </c>
    </row>
    <row r="292" spans="3:40" x14ac:dyDescent="0.25">
      <c r="C292" s="27"/>
      <c r="D292" s="222">
        <v>4.4000000000000004</v>
      </c>
      <c r="E292" s="237">
        <v>3.6</v>
      </c>
      <c r="F292" s="222">
        <v>7.7</v>
      </c>
      <c r="G292" s="237">
        <v>4.7</v>
      </c>
      <c r="H292" s="222">
        <v>4.5</v>
      </c>
      <c r="I292" s="237">
        <v>3.5</v>
      </c>
      <c r="J292" s="222">
        <f t="shared" si="21"/>
        <v>10.3</v>
      </c>
      <c r="K292" s="237">
        <v>2.6</v>
      </c>
      <c r="L292" s="222">
        <v>5</v>
      </c>
      <c r="M292" s="237">
        <v>3</v>
      </c>
      <c r="N292" s="222">
        <v>4</v>
      </c>
      <c r="O292" s="237">
        <v>4</v>
      </c>
      <c r="P292" s="235">
        <f t="shared" si="19"/>
        <v>57.300000000000004</v>
      </c>
      <c r="Q292" s="210">
        <v>8.6999999999999993</v>
      </c>
      <c r="R292" s="212"/>
      <c r="S292" s="210">
        <v>3.9</v>
      </c>
      <c r="T292" s="212">
        <v>4</v>
      </c>
      <c r="U292" s="210">
        <v>1.4</v>
      </c>
      <c r="V292" s="212">
        <v>6.6</v>
      </c>
      <c r="W292" s="210">
        <v>13</v>
      </c>
      <c r="X292" s="212"/>
      <c r="Y292" s="210">
        <v>8</v>
      </c>
      <c r="Z292" s="212"/>
      <c r="AA292" s="210">
        <v>4</v>
      </c>
      <c r="AB292" s="212"/>
      <c r="AC292" s="218">
        <v>5.8</v>
      </c>
      <c r="AD292" s="210">
        <v>5.8</v>
      </c>
      <c r="AE292" s="212">
        <v>4</v>
      </c>
      <c r="AF292" s="210">
        <v>2</v>
      </c>
      <c r="AG292" s="212"/>
      <c r="AH292" s="218">
        <v>3.6</v>
      </c>
      <c r="AI292" s="218">
        <v>3.6</v>
      </c>
      <c r="AJ292" s="232">
        <f t="shared" si="20"/>
        <v>74.399999999999977</v>
      </c>
      <c r="AK292" s="210">
        <v>1</v>
      </c>
      <c r="AL292" s="212">
        <v>1</v>
      </c>
      <c r="AM292" s="218"/>
      <c r="AN292" s="232">
        <f t="shared" si="18"/>
        <v>133.69999999999999</v>
      </c>
    </row>
    <row r="293" spans="3:40" x14ac:dyDescent="0.25">
      <c r="C293" s="27"/>
      <c r="D293" s="222">
        <v>4.4000000000000004</v>
      </c>
      <c r="E293" s="237">
        <v>3.6</v>
      </c>
      <c r="F293" s="222">
        <v>7.7</v>
      </c>
      <c r="G293" s="237">
        <v>4.7</v>
      </c>
      <c r="H293" s="222">
        <v>4.5</v>
      </c>
      <c r="I293" s="237">
        <v>3.5</v>
      </c>
      <c r="J293" s="222">
        <f t="shared" si="21"/>
        <v>10.3</v>
      </c>
      <c r="K293" s="237">
        <v>2.6</v>
      </c>
      <c r="L293" s="222">
        <v>5</v>
      </c>
      <c r="M293" s="237">
        <v>3</v>
      </c>
      <c r="N293" s="222">
        <v>4</v>
      </c>
      <c r="O293" s="237">
        <v>4</v>
      </c>
      <c r="P293" s="235">
        <f t="shared" si="19"/>
        <v>57.300000000000004</v>
      </c>
      <c r="Q293" s="210">
        <v>8.6999999999999993</v>
      </c>
      <c r="R293" s="212"/>
      <c r="S293" s="210">
        <v>3.9</v>
      </c>
      <c r="T293" s="212">
        <v>4</v>
      </c>
      <c r="U293" s="210">
        <v>1.4</v>
      </c>
      <c r="V293" s="212">
        <v>6.6</v>
      </c>
      <c r="W293" s="210">
        <v>13</v>
      </c>
      <c r="X293" s="212"/>
      <c r="Y293" s="210">
        <v>8</v>
      </c>
      <c r="Z293" s="212"/>
      <c r="AA293" s="210">
        <v>4</v>
      </c>
      <c r="AB293" s="212"/>
      <c r="AC293" s="218">
        <v>5.8</v>
      </c>
      <c r="AD293" s="210">
        <v>5.8</v>
      </c>
      <c r="AE293" s="212">
        <v>4</v>
      </c>
      <c r="AF293" s="210">
        <v>2</v>
      </c>
      <c r="AG293" s="212"/>
      <c r="AH293" s="218">
        <v>3.6</v>
      </c>
      <c r="AI293" s="218">
        <v>3.6</v>
      </c>
      <c r="AJ293" s="232">
        <f t="shared" si="20"/>
        <v>74.399999999999977</v>
      </c>
      <c r="AK293" s="210">
        <v>1</v>
      </c>
      <c r="AL293" s="212">
        <v>1</v>
      </c>
      <c r="AM293" s="218"/>
      <c r="AN293" s="232">
        <f t="shared" si="18"/>
        <v>133.69999999999999</v>
      </c>
    </row>
    <row r="294" spans="3:40" x14ac:dyDescent="0.25">
      <c r="C294" s="27"/>
      <c r="D294" s="222">
        <v>4.4000000000000004</v>
      </c>
      <c r="E294" s="237">
        <v>3.6</v>
      </c>
      <c r="F294" s="222">
        <v>7.7</v>
      </c>
      <c r="G294" s="237">
        <v>4.7</v>
      </c>
      <c r="H294" s="222">
        <v>4.5</v>
      </c>
      <c r="I294" s="237">
        <v>3.5</v>
      </c>
      <c r="J294" s="222">
        <f t="shared" si="21"/>
        <v>10.3</v>
      </c>
      <c r="K294" s="237">
        <v>2.6</v>
      </c>
      <c r="L294" s="222">
        <v>5</v>
      </c>
      <c r="M294" s="237">
        <v>3</v>
      </c>
      <c r="N294" s="222">
        <v>4</v>
      </c>
      <c r="O294" s="237">
        <v>4</v>
      </c>
      <c r="P294" s="235">
        <f t="shared" si="19"/>
        <v>57.300000000000004</v>
      </c>
      <c r="Q294" s="210">
        <v>8.6999999999999993</v>
      </c>
      <c r="R294" s="212"/>
      <c r="S294" s="210">
        <v>3.9</v>
      </c>
      <c r="T294" s="212">
        <v>4</v>
      </c>
      <c r="U294" s="210">
        <v>1.4</v>
      </c>
      <c r="V294" s="212">
        <v>6.6</v>
      </c>
      <c r="W294" s="210">
        <v>13</v>
      </c>
      <c r="X294" s="212"/>
      <c r="Y294" s="210">
        <v>8</v>
      </c>
      <c r="Z294" s="212"/>
      <c r="AA294" s="210">
        <v>4</v>
      </c>
      <c r="AB294" s="212"/>
      <c r="AC294" s="218">
        <v>5.8</v>
      </c>
      <c r="AD294" s="210">
        <v>5.8</v>
      </c>
      <c r="AE294" s="212">
        <v>4</v>
      </c>
      <c r="AF294" s="210">
        <v>2</v>
      </c>
      <c r="AG294" s="212"/>
      <c r="AH294" s="218">
        <v>3.6</v>
      </c>
      <c r="AI294" s="218">
        <v>3.6</v>
      </c>
      <c r="AJ294" s="232">
        <f t="shared" si="20"/>
        <v>74.399999999999977</v>
      </c>
      <c r="AK294" s="210">
        <v>1</v>
      </c>
      <c r="AL294" s="212">
        <v>1</v>
      </c>
      <c r="AM294" s="218"/>
      <c r="AN294" s="232">
        <f t="shared" si="18"/>
        <v>133.69999999999999</v>
      </c>
    </row>
    <row r="295" spans="3:40" x14ac:dyDescent="0.25">
      <c r="C295" s="27"/>
      <c r="D295" s="222">
        <v>4.4000000000000004</v>
      </c>
      <c r="E295" s="237">
        <v>3.6</v>
      </c>
      <c r="F295" s="222">
        <v>7.7</v>
      </c>
      <c r="G295" s="237">
        <v>4.7</v>
      </c>
      <c r="H295" s="222">
        <v>4.5</v>
      </c>
      <c r="I295" s="237">
        <v>3.5</v>
      </c>
      <c r="J295" s="222">
        <f t="shared" si="21"/>
        <v>10.3</v>
      </c>
      <c r="K295" s="237">
        <v>2.6</v>
      </c>
      <c r="L295" s="222">
        <v>5</v>
      </c>
      <c r="M295" s="237">
        <v>3</v>
      </c>
      <c r="N295" s="222">
        <v>4</v>
      </c>
      <c r="O295" s="237">
        <v>4</v>
      </c>
      <c r="P295" s="235">
        <f t="shared" si="19"/>
        <v>57.300000000000004</v>
      </c>
      <c r="Q295" s="210">
        <v>8.6999999999999993</v>
      </c>
      <c r="R295" s="212"/>
      <c r="S295" s="210">
        <v>3.9</v>
      </c>
      <c r="T295" s="212">
        <v>4</v>
      </c>
      <c r="U295" s="210">
        <v>1.4</v>
      </c>
      <c r="V295" s="212">
        <v>6.6</v>
      </c>
      <c r="W295" s="210">
        <v>13</v>
      </c>
      <c r="X295" s="212"/>
      <c r="Y295" s="210">
        <v>8</v>
      </c>
      <c r="Z295" s="212"/>
      <c r="AA295" s="210">
        <v>4</v>
      </c>
      <c r="AB295" s="212"/>
      <c r="AC295" s="218">
        <v>5.8</v>
      </c>
      <c r="AD295" s="210">
        <v>5.8</v>
      </c>
      <c r="AE295" s="212">
        <v>4</v>
      </c>
      <c r="AF295" s="210">
        <v>2</v>
      </c>
      <c r="AG295" s="212"/>
      <c r="AH295" s="218">
        <v>3.6</v>
      </c>
      <c r="AI295" s="218">
        <v>3.6</v>
      </c>
      <c r="AJ295" s="232">
        <f t="shared" si="20"/>
        <v>74.399999999999977</v>
      </c>
      <c r="AK295" s="210">
        <v>1</v>
      </c>
      <c r="AL295" s="212">
        <v>1</v>
      </c>
      <c r="AM295" s="218"/>
      <c r="AN295" s="232">
        <f t="shared" si="18"/>
        <v>133.69999999999999</v>
      </c>
    </row>
    <row r="296" spans="3:40" x14ac:dyDescent="0.25">
      <c r="C296" s="27"/>
      <c r="D296" s="222">
        <v>4.4000000000000004</v>
      </c>
      <c r="E296" s="237">
        <v>3.6</v>
      </c>
      <c r="F296" s="222">
        <v>7.7</v>
      </c>
      <c r="G296" s="237">
        <v>4.7</v>
      </c>
      <c r="H296" s="222">
        <v>4.5</v>
      </c>
      <c r="I296" s="237">
        <v>3.5</v>
      </c>
      <c r="J296" s="222">
        <f t="shared" si="21"/>
        <v>10.3</v>
      </c>
      <c r="K296" s="237">
        <v>2.6</v>
      </c>
      <c r="L296" s="222">
        <v>5</v>
      </c>
      <c r="M296" s="237">
        <v>3</v>
      </c>
      <c r="N296" s="222">
        <v>4</v>
      </c>
      <c r="O296" s="237">
        <v>4</v>
      </c>
      <c r="P296" s="235">
        <f t="shared" si="19"/>
        <v>57.300000000000004</v>
      </c>
      <c r="Q296" s="210">
        <v>8.6999999999999993</v>
      </c>
      <c r="R296" s="212"/>
      <c r="S296" s="210">
        <v>3.9</v>
      </c>
      <c r="T296" s="212">
        <v>4</v>
      </c>
      <c r="U296" s="210">
        <v>1.4</v>
      </c>
      <c r="V296" s="212">
        <v>6.6</v>
      </c>
      <c r="W296" s="210">
        <v>13</v>
      </c>
      <c r="X296" s="212"/>
      <c r="Y296" s="210">
        <v>8</v>
      </c>
      <c r="Z296" s="212"/>
      <c r="AA296" s="210">
        <v>4</v>
      </c>
      <c r="AB296" s="212"/>
      <c r="AC296" s="218">
        <v>5.8</v>
      </c>
      <c r="AD296" s="210">
        <v>5.8</v>
      </c>
      <c r="AE296" s="212">
        <v>4</v>
      </c>
      <c r="AF296" s="210">
        <v>2</v>
      </c>
      <c r="AG296" s="212"/>
      <c r="AH296" s="218">
        <v>3.6</v>
      </c>
      <c r="AI296" s="218">
        <v>3.6</v>
      </c>
      <c r="AJ296" s="232">
        <f t="shared" si="20"/>
        <v>74.399999999999977</v>
      </c>
      <c r="AK296" s="210">
        <v>1</v>
      </c>
      <c r="AL296" s="212">
        <v>1</v>
      </c>
      <c r="AM296" s="218"/>
      <c r="AN296" s="232">
        <f t="shared" si="18"/>
        <v>133.69999999999999</v>
      </c>
    </row>
    <row r="297" spans="3:40" x14ac:dyDescent="0.25">
      <c r="C297" s="27"/>
      <c r="D297" s="222">
        <v>4.4000000000000004</v>
      </c>
      <c r="E297" s="237">
        <v>3.6</v>
      </c>
      <c r="F297" s="222">
        <v>7.7</v>
      </c>
      <c r="G297" s="237">
        <v>4.7</v>
      </c>
      <c r="H297" s="222">
        <v>4.5</v>
      </c>
      <c r="I297" s="237">
        <v>3.5</v>
      </c>
      <c r="J297" s="222">
        <f t="shared" si="21"/>
        <v>10.3</v>
      </c>
      <c r="K297" s="237">
        <v>2.6</v>
      </c>
      <c r="L297" s="222">
        <v>5</v>
      </c>
      <c r="M297" s="237">
        <v>3</v>
      </c>
      <c r="N297" s="222">
        <v>4</v>
      </c>
      <c r="O297" s="237">
        <v>4</v>
      </c>
      <c r="P297" s="235">
        <f t="shared" si="19"/>
        <v>57.300000000000004</v>
      </c>
      <c r="Q297" s="210">
        <v>8.6999999999999993</v>
      </c>
      <c r="R297" s="212"/>
      <c r="S297" s="210">
        <v>3.9</v>
      </c>
      <c r="T297" s="212">
        <v>4</v>
      </c>
      <c r="U297" s="210">
        <v>1.4</v>
      </c>
      <c r="V297" s="212">
        <v>6.6</v>
      </c>
      <c r="W297" s="210">
        <v>13</v>
      </c>
      <c r="X297" s="212"/>
      <c r="Y297" s="210">
        <v>8</v>
      </c>
      <c r="Z297" s="212"/>
      <c r="AA297" s="210">
        <v>4</v>
      </c>
      <c r="AB297" s="212"/>
      <c r="AC297" s="218">
        <v>5.8</v>
      </c>
      <c r="AD297" s="210">
        <v>5.8</v>
      </c>
      <c r="AE297" s="212">
        <v>4</v>
      </c>
      <c r="AF297" s="210">
        <v>2</v>
      </c>
      <c r="AG297" s="212"/>
      <c r="AH297" s="218">
        <v>3.6</v>
      </c>
      <c r="AI297" s="218">
        <v>3.6</v>
      </c>
      <c r="AJ297" s="232">
        <f t="shared" si="20"/>
        <v>74.399999999999977</v>
      </c>
      <c r="AK297" s="210">
        <v>1</v>
      </c>
      <c r="AL297" s="212">
        <v>1</v>
      </c>
      <c r="AM297" s="218"/>
      <c r="AN297" s="232">
        <f t="shared" si="18"/>
        <v>133.69999999999999</v>
      </c>
    </row>
    <row r="298" spans="3:40" x14ac:dyDescent="0.25">
      <c r="C298" s="27"/>
      <c r="D298" s="222">
        <v>4.4000000000000004</v>
      </c>
      <c r="E298" s="237">
        <v>3.6</v>
      </c>
      <c r="F298" s="222">
        <v>7.7</v>
      </c>
      <c r="G298" s="237">
        <v>4.7</v>
      </c>
      <c r="H298" s="222">
        <v>4.5</v>
      </c>
      <c r="I298" s="237">
        <v>3.5</v>
      </c>
      <c r="J298" s="222">
        <f t="shared" si="21"/>
        <v>10.3</v>
      </c>
      <c r="K298" s="237">
        <v>2.6</v>
      </c>
      <c r="L298" s="222">
        <v>5</v>
      </c>
      <c r="M298" s="237">
        <v>3</v>
      </c>
      <c r="N298" s="222">
        <v>4</v>
      </c>
      <c r="O298" s="237">
        <v>4</v>
      </c>
      <c r="P298" s="235">
        <f t="shared" si="19"/>
        <v>57.300000000000004</v>
      </c>
      <c r="Q298" s="210">
        <v>8.6999999999999993</v>
      </c>
      <c r="R298" s="212"/>
      <c r="S298" s="210">
        <v>3.9</v>
      </c>
      <c r="T298" s="212">
        <v>4</v>
      </c>
      <c r="U298" s="210">
        <v>1.4</v>
      </c>
      <c r="V298" s="212">
        <v>6.6</v>
      </c>
      <c r="W298" s="210">
        <v>13</v>
      </c>
      <c r="X298" s="212"/>
      <c r="Y298" s="210">
        <v>8</v>
      </c>
      <c r="Z298" s="212"/>
      <c r="AA298" s="210">
        <v>4</v>
      </c>
      <c r="AB298" s="212"/>
      <c r="AC298" s="218">
        <v>5.8</v>
      </c>
      <c r="AD298" s="210">
        <v>5.8</v>
      </c>
      <c r="AE298" s="212">
        <v>4</v>
      </c>
      <c r="AF298" s="210">
        <v>2</v>
      </c>
      <c r="AG298" s="212"/>
      <c r="AH298" s="218">
        <v>3.6</v>
      </c>
      <c r="AI298" s="218">
        <v>3.6</v>
      </c>
      <c r="AJ298" s="232">
        <f t="shared" si="20"/>
        <v>74.399999999999977</v>
      </c>
      <c r="AK298" s="210">
        <v>1</v>
      </c>
      <c r="AL298" s="212">
        <v>1</v>
      </c>
      <c r="AM298" s="218"/>
      <c r="AN298" s="232">
        <f t="shared" si="18"/>
        <v>133.69999999999999</v>
      </c>
    </row>
    <row r="299" spans="3:40" x14ac:dyDescent="0.25">
      <c r="C299" s="27"/>
      <c r="D299" s="222">
        <v>4.4000000000000004</v>
      </c>
      <c r="E299" s="237">
        <v>3.6</v>
      </c>
      <c r="F299" s="222">
        <v>7.7</v>
      </c>
      <c r="G299" s="237">
        <v>4.7</v>
      </c>
      <c r="H299" s="222">
        <v>4.5</v>
      </c>
      <c r="I299" s="237">
        <v>3.5</v>
      </c>
      <c r="J299" s="222">
        <f t="shared" si="21"/>
        <v>10.3</v>
      </c>
      <c r="K299" s="237">
        <v>2.6</v>
      </c>
      <c r="L299" s="222">
        <v>5</v>
      </c>
      <c r="M299" s="237">
        <v>3</v>
      </c>
      <c r="N299" s="222">
        <v>4</v>
      </c>
      <c r="O299" s="237">
        <v>4</v>
      </c>
      <c r="P299" s="235">
        <f t="shared" si="19"/>
        <v>57.300000000000004</v>
      </c>
      <c r="Q299" s="210">
        <v>8.6999999999999993</v>
      </c>
      <c r="R299" s="212"/>
      <c r="S299" s="210">
        <v>3.9</v>
      </c>
      <c r="T299" s="212">
        <v>4</v>
      </c>
      <c r="U299" s="210">
        <v>1.4</v>
      </c>
      <c r="V299" s="212">
        <v>6.6</v>
      </c>
      <c r="W299" s="210">
        <v>13</v>
      </c>
      <c r="X299" s="212"/>
      <c r="Y299" s="210">
        <v>8</v>
      </c>
      <c r="Z299" s="212"/>
      <c r="AA299" s="210">
        <v>4</v>
      </c>
      <c r="AB299" s="212"/>
      <c r="AC299" s="218">
        <v>5.8</v>
      </c>
      <c r="AD299" s="210">
        <v>5.8</v>
      </c>
      <c r="AE299" s="212">
        <v>4</v>
      </c>
      <c r="AF299" s="210">
        <v>2</v>
      </c>
      <c r="AG299" s="212"/>
      <c r="AH299" s="218">
        <v>3.6</v>
      </c>
      <c r="AI299" s="218">
        <v>3.6</v>
      </c>
      <c r="AJ299" s="232">
        <f t="shared" si="20"/>
        <v>74.399999999999977</v>
      </c>
      <c r="AK299" s="210">
        <v>1</v>
      </c>
      <c r="AL299" s="212">
        <v>1</v>
      </c>
      <c r="AM299" s="218"/>
      <c r="AN299" s="232">
        <f t="shared" si="18"/>
        <v>133.69999999999999</v>
      </c>
    </row>
    <row r="300" spans="3:40" x14ac:dyDescent="0.25">
      <c r="C300" s="27"/>
      <c r="D300" s="222">
        <v>4.4000000000000004</v>
      </c>
      <c r="E300" s="237">
        <v>3.6</v>
      </c>
      <c r="F300" s="222">
        <v>7.7</v>
      </c>
      <c r="G300" s="237">
        <v>4.7</v>
      </c>
      <c r="H300" s="222">
        <v>4.5</v>
      </c>
      <c r="I300" s="237">
        <v>3.5</v>
      </c>
      <c r="J300" s="222">
        <f t="shared" si="21"/>
        <v>10.3</v>
      </c>
      <c r="K300" s="237">
        <v>2.6</v>
      </c>
      <c r="L300" s="222">
        <v>5</v>
      </c>
      <c r="M300" s="237">
        <v>3</v>
      </c>
      <c r="N300" s="222">
        <v>4</v>
      </c>
      <c r="O300" s="237">
        <v>4</v>
      </c>
      <c r="P300" s="235">
        <f t="shared" si="19"/>
        <v>57.300000000000004</v>
      </c>
      <c r="Q300" s="210">
        <v>8.6999999999999993</v>
      </c>
      <c r="R300" s="212"/>
      <c r="S300" s="210">
        <v>3.9</v>
      </c>
      <c r="T300" s="212">
        <v>4</v>
      </c>
      <c r="U300" s="210">
        <v>1.4</v>
      </c>
      <c r="V300" s="212">
        <v>6.6</v>
      </c>
      <c r="W300" s="210">
        <v>13</v>
      </c>
      <c r="X300" s="212"/>
      <c r="Y300" s="210">
        <v>8</v>
      </c>
      <c r="Z300" s="212"/>
      <c r="AA300" s="210">
        <v>4</v>
      </c>
      <c r="AB300" s="212"/>
      <c r="AC300" s="218">
        <v>5.8</v>
      </c>
      <c r="AD300" s="210">
        <v>5.8</v>
      </c>
      <c r="AE300" s="212">
        <v>4</v>
      </c>
      <c r="AF300" s="210">
        <v>2</v>
      </c>
      <c r="AG300" s="212"/>
      <c r="AH300" s="218">
        <v>3.6</v>
      </c>
      <c r="AI300" s="218">
        <v>3.6</v>
      </c>
      <c r="AJ300" s="232">
        <f t="shared" si="20"/>
        <v>74.399999999999977</v>
      </c>
      <c r="AK300" s="210">
        <v>1</v>
      </c>
      <c r="AL300" s="212">
        <v>1</v>
      </c>
      <c r="AM300" s="218"/>
      <c r="AN300" s="232">
        <f t="shared" si="18"/>
        <v>133.69999999999999</v>
      </c>
    </row>
    <row r="301" spans="3:40" x14ac:dyDescent="0.25">
      <c r="C301" s="27"/>
      <c r="D301" s="222">
        <v>4.4000000000000004</v>
      </c>
      <c r="E301" s="237">
        <v>3.6</v>
      </c>
      <c r="F301" s="222">
        <v>7.7</v>
      </c>
      <c r="G301" s="237">
        <v>4.7</v>
      </c>
      <c r="H301" s="222">
        <v>4.5</v>
      </c>
      <c r="I301" s="237">
        <v>3.5</v>
      </c>
      <c r="J301" s="222">
        <f t="shared" si="21"/>
        <v>10.3</v>
      </c>
      <c r="K301" s="237">
        <v>2.6</v>
      </c>
      <c r="L301" s="222">
        <v>5</v>
      </c>
      <c r="M301" s="237">
        <v>3</v>
      </c>
      <c r="N301" s="222">
        <v>4</v>
      </c>
      <c r="O301" s="237">
        <v>4</v>
      </c>
      <c r="P301" s="235">
        <f t="shared" si="19"/>
        <v>57.300000000000004</v>
      </c>
      <c r="Q301" s="210">
        <v>8.6999999999999993</v>
      </c>
      <c r="R301" s="212"/>
      <c r="S301" s="210">
        <v>3.9</v>
      </c>
      <c r="T301" s="212">
        <v>4</v>
      </c>
      <c r="U301" s="210">
        <v>1.4</v>
      </c>
      <c r="V301" s="212">
        <v>6.6</v>
      </c>
      <c r="W301" s="210">
        <v>13</v>
      </c>
      <c r="X301" s="212"/>
      <c r="Y301" s="210">
        <v>8</v>
      </c>
      <c r="Z301" s="212"/>
      <c r="AA301" s="210">
        <v>4</v>
      </c>
      <c r="AB301" s="212"/>
      <c r="AC301" s="218">
        <v>5.8</v>
      </c>
      <c r="AD301" s="210">
        <v>5.8</v>
      </c>
      <c r="AE301" s="212">
        <v>4</v>
      </c>
      <c r="AF301" s="210">
        <v>2</v>
      </c>
      <c r="AG301" s="212"/>
      <c r="AH301" s="218">
        <v>3.6</v>
      </c>
      <c r="AI301" s="218">
        <v>3.6</v>
      </c>
      <c r="AJ301" s="232">
        <f t="shared" si="20"/>
        <v>74.399999999999977</v>
      </c>
      <c r="AK301" s="210">
        <v>1</v>
      </c>
      <c r="AL301" s="212">
        <v>1</v>
      </c>
      <c r="AM301" s="218"/>
      <c r="AN301" s="232">
        <f t="shared" si="18"/>
        <v>133.69999999999999</v>
      </c>
    </row>
    <row r="302" spans="3:40" x14ac:dyDescent="0.25">
      <c r="C302" s="27"/>
      <c r="D302" s="222">
        <v>4.4000000000000004</v>
      </c>
      <c r="E302" s="237">
        <v>3.6</v>
      </c>
      <c r="F302" s="222">
        <v>7.7</v>
      </c>
      <c r="G302" s="237">
        <v>4.7</v>
      </c>
      <c r="H302" s="222">
        <v>4.5</v>
      </c>
      <c r="I302" s="237">
        <v>3.5</v>
      </c>
      <c r="J302" s="222">
        <f t="shared" si="21"/>
        <v>10.3</v>
      </c>
      <c r="K302" s="237">
        <v>2.6</v>
      </c>
      <c r="L302" s="222">
        <v>5</v>
      </c>
      <c r="M302" s="237">
        <v>3</v>
      </c>
      <c r="N302" s="222">
        <v>4</v>
      </c>
      <c r="O302" s="237">
        <v>4</v>
      </c>
      <c r="P302" s="235">
        <f t="shared" si="19"/>
        <v>57.300000000000004</v>
      </c>
      <c r="Q302" s="210">
        <v>8.6999999999999993</v>
      </c>
      <c r="R302" s="212"/>
      <c r="S302" s="210">
        <v>3.9</v>
      </c>
      <c r="T302" s="212">
        <v>4</v>
      </c>
      <c r="U302" s="210">
        <v>1.4</v>
      </c>
      <c r="V302" s="212">
        <v>6.6</v>
      </c>
      <c r="W302" s="210">
        <v>13</v>
      </c>
      <c r="X302" s="212"/>
      <c r="Y302" s="210">
        <v>8</v>
      </c>
      <c r="Z302" s="212"/>
      <c r="AA302" s="210">
        <v>4</v>
      </c>
      <c r="AB302" s="212"/>
      <c r="AC302" s="218">
        <v>5.8</v>
      </c>
      <c r="AD302" s="210">
        <v>5.8</v>
      </c>
      <c r="AE302" s="212">
        <v>4</v>
      </c>
      <c r="AF302" s="210">
        <v>2</v>
      </c>
      <c r="AG302" s="212"/>
      <c r="AH302" s="218">
        <v>3.6</v>
      </c>
      <c r="AI302" s="218">
        <v>3.6</v>
      </c>
      <c r="AJ302" s="232">
        <f t="shared" si="20"/>
        <v>74.399999999999977</v>
      </c>
      <c r="AK302" s="210">
        <v>1</v>
      </c>
      <c r="AL302" s="212">
        <v>1</v>
      </c>
      <c r="AM302" s="218"/>
      <c r="AN302" s="232">
        <f t="shared" si="18"/>
        <v>133.69999999999999</v>
      </c>
    </row>
    <row r="303" spans="3:40" x14ac:dyDescent="0.25">
      <c r="C303" s="27"/>
      <c r="D303" s="222">
        <v>4.4000000000000004</v>
      </c>
      <c r="E303" s="237">
        <v>3.6</v>
      </c>
      <c r="F303" s="222">
        <v>7.7</v>
      </c>
      <c r="G303" s="237">
        <v>4.7</v>
      </c>
      <c r="H303" s="222">
        <v>4.5</v>
      </c>
      <c r="I303" s="237">
        <v>3.5</v>
      </c>
      <c r="J303" s="222">
        <f t="shared" si="21"/>
        <v>10.3</v>
      </c>
      <c r="K303" s="237">
        <v>2.6</v>
      </c>
      <c r="L303" s="222">
        <v>5</v>
      </c>
      <c r="M303" s="237">
        <v>3</v>
      </c>
      <c r="N303" s="222">
        <v>4</v>
      </c>
      <c r="O303" s="237">
        <v>4</v>
      </c>
      <c r="P303" s="235">
        <f t="shared" si="19"/>
        <v>57.300000000000004</v>
      </c>
      <c r="Q303" s="210">
        <v>8.6999999999999993</v>
      </c>
      <c r="R303" s="212"/>
      <c r="S303" s="210">
        <v>3.9</v>
      </c>
      <c r="T303" s="212">
        <v>4</v>
      </c>
      <c r="U303" s="210">
        <v>1.4</v>
      </c>
      <c r="V303" s="212">
        <v>6.6</v>
      </c>
      <c r="W303" s="210">
        <v>13</v>
      </c>
      <c r="X303" s="212"/>
      <c r="Y303" s="210">
        <v>8</v>
      </c>
      <c r="Z303" s="212"/>
      <c r="AA303" s="210">
        <v>4</v>
      </c>
      <c r="AB303" s="212"/>
      <c r="AC303" s="218">
        <v>5.8</v>
      </c>
      <c r="AD303" s="210">
        <v>5.8</v>
      </c>
      <c r="AE303" s="212">
        <v>4</v>
      </c>
      <c r="AF303" s="210">
        <v>2</v>
      </c>
      <c r="AG303" s="212"/>
      <c r="AH303" s="218">
        <v>3.6</v>
      </c>
      <c r="AI303" s="218">
        <v>3.6</v>
      </c>
      <c r="AJ303" s="232">
        <f t="shared" si="20"/>
        <v>74.399999999999977</v>
      </c>
      <c r="AK303" s="210">
        <v>1</v>
      </c>
      <c r="AL303" s="212">
        <v>1</v>
      </c>
      <c r="AM303" s="218"/>
      <c r="AN303" s="232">
        <f t="shared" si="18"/>
        <v>133.69999999999999</v>
      </c>
    </row>
    <row r="304" spans="3:40" x14ac:dyDescent="0.25">
      <c r="C304" s="27"/>
      <c r="D304" s="222">
        <v>4.4000000000000004</v>
      </c>
      <c r="E304" s="237">
        <v>3.6</v>
      </c>
      <c r="F304" s="222">
        <v>7.7</v>
      </c>
      <c r="G304" s="237">
        <v>4.7</v>
      </c>
      <c r="H304" s="222">
        <v>4.5</v>
      </c>
      <c r="I304" s="237">
        <v>3.5</v>
      </c>
      <c r="J304" s="222">
        <f t="shared" si="21"/>
        <v>10.3</v>
      </c>
      <c r="K304" s="237">
        <v>2.6</v>
      </c>
      <c r="L304" s="222">
        <v>5</v>
      </c>
      <c r="M304" s="237">
        <v>3</v>
      </c>
      <c r="N304" s="222">
        <v>4</v>
      </c>
      <c r="O304" s="237">
        <v>4</v>
      </c>
      <c r="P304" s="235">
        <f t="shared" si="19"/>
        <v>57.300000000000004</v>
      </c>
      <c r="Q304" s="210">
        <v>8.6999999999999993</v>
      </c>
      <c r="R304" s="212"/>
      <c r="S304" s="210">
        <v>3.9</v>
      </c>
      <c r="T304" s="212">
        <v>4</v>
      </c>
      <c r="U304" s="210">
        <v>1.4</v>
      </c>
      <c r="V304" s="212">
        <v>6.6</v>
      </c>
      <c r="W304" s="210">
        <v>13</v>
      </c>
      <c r="X304" s="212"/>
      <c r="Y304" s="210">
        <v>8</v>
      </c>
      <c r="Z304" s="212"/>
      <c r="AA304" s="210">
        <v>4</v>
      </c>
      <c r="AB304" s="212"/>
      <c r="AC304" s="218">
        <v>5.8</v>
      </c>
      <c r="AD304" s="210">
        <v>5.8</v>
      </c>
      <c r="AE304" s="212">
        <v>4</v>
      </c>
      <c r="AF304" s="210">
        <v>2</v>
      </c>
      <c r="AG304" s="212"/>
      <c r="AH304" s="218">
        <v>3.6</v>
      </c>
      <c r="AI304" s="218">
        <v>3.6</v>
      </c>
      <c r="AJ304" s="232">
        <f t="shared" si="20"/>
        <v>74.399999999999977</v>
      </c>
      <c r="AK304" s="210">
        <v>1</v>
      </c>
      <c r="AL304" s="212">
        <v>1</v>
      </c>
      <c r="AM304" s="218"/>
      <c r="AN304" s="232">
        <f t="shared" si="18"/>
        <v>133.69999999999999</v>
      </c>
    </row>
    <row r="305" spans="3:40" x14ac:dyDescent="0.25">
      <c r="C305" s="27"/>
      <c r="D305" s="222">
        <v>4.4000000000000004</v>
      </c>
      <c r="E305" s="237">
        <v>3.6</v>
      </c>
      <c r="F305" s="222">
        <v>7.7</v>
      </c>
      <c r="G305" s="237">
        <v>4.7</v>
      </c>
      <c r="H305" s="222">
        <v>4.5</v>
      </c>
      <c r="I305" s="237">
        <v>3.5</v>
      </c>
      <c r="J305" s="222">
        <f t="shared" si="21"/>
        <v>10.3</v>
      </c>
      <c r="K305" s="237">
        <v>2.6</v>
      </c>
      <c r="L305" s="222">
        <v>5</v>
      </c>
      <c r="M305" s="237">
        <v>3</v>
      </c>
      <c r="N305" s="222">
        <v>4</v>
      </c>
      <c r="O305" s="237">
        <v>4</v>
      </c>
      <c r="P305" s="235">
        <f t="shared" si="19"/>
        <v>57.300000000000004</v>
      </c>
      <c r="Q305" s="210">
        <v>8.6999999999999993</v>
      </c>
      <c r="R305" s="212"/>
      <c r="S305" s="210">
        <v>3.9</v>
      </c>
      <c r="T305" s="212">
        <v>4</v>
      </c>
      <c r="U305" s="210">
        <v>1.4</v>
      </c>
      <c r="V305" s="212">
        <v>6.6</v>
      </c>
      <c r="W305" s="210">
        <v>13</v>
      </c>
      <c r="X305" s="212"/>
      <c r="Y305" s="210">
        <v>8</v>
      </c>
      <c r="Z305" s="212"/>
      <c r="AA305" s="210">
        <v>4</v>
      </c>
      <c r="AB305" s="212"/>
      <c r="AC305" s="218">
        <v>5.8</v>
      </c>
      <c r="AD305" s="210">
        <v>5.8</v>
      </c>
      <c r="AE305" s="212">
        <v>4</v>
      </c>
      <c r="AF305" s="210">
        <v>2</v>
      </c>
      <c r="AG305" s="212"/>
      <c r="AH305" s="218">
        <v>3.6</v>
      </c>
      <c r="AI305" s="218">
        <v>3.6</v>
      </c>
      <c r="AJ305" s="232">
        <f t="shared" si="20"/>
        <v>74.399999999999977</v>
      </c>
      <c r="AK305" s="210">
        <v>1</v>
      </c>
      <c r="AL305" s="212">
        <v>1</v>
      </c>
      <c r="AM305" s="218"/>
      <c r="AN305" s="232">
        <f t="shared" si="18"/>
        <v>133.69999999999999</v>
      </c>
    </row>
    <row r="306" spans="3:40" x14ac:dyDescent="0.25">
      <c r="C306" s="27"/>
      <c r="D306" s="222">
        <v>4.4000000000000004</v>
      </c>
      <c r="E306" s="237">
        <v>3.6</v>
      </c>
      <c r="F306" s="222">
        <v>7.7</v>
      </c>
      <c r="G306" s="237">
        <v>4.7</v>
      </c>
      <c r="H306" s="222">
        <v>4.5</v>
      </c>
      <c r="I306" s="237">
        <v>3.5</v>
      </c>
      <c r="J306" s="222">
        <f t="shared" si="21"/>
        <v>10.3</v>
      </c>
      <c r="K306" s="237">
        <v>2.6</v>
      </c>
      <c r="L306" s="222">
        <v>5</v>
      </c>
      <c r="M306" s="237">
        <v>3</v>
      </c>
      <c r="N306" s="222">
        <v>4</v>
      </c>
      <c r="O306" s="237">
        <v>4</v>
      </c>
      <c r="P306" s="235">
        <f t="shared" si="19"/>
        <v>57.300000000000004</v>
      </c>
      <c r="Q306" s="210">
        <v>8.6999999999999993</v>
      </c>
      <c r="R306" s="212"/>
      <c r="S306" s="210">
        <v>3.9</v>
      </c>
      <c r="T306" s="212">
        <v>4</v>
      </c>
      <c r="U306" s="210">
        <v>1.4</v>
      </c>
      <c r="V306" s="212">
        <v>6.6</v>
      </c>
      <c r="W306" s="210">
        <v>13</v>
      </c>
      <c r="X306" s="212"/>
      <c r="Y306" s="210">
        <v>8</v>
      </c>
      <c r="Z306" s="212"/>
      <c r="AA306" s="210">
        <v>4</v>
      </c>
      <c r="AB306" s="212"/>
      <c r="AC306" s="218">
        <v>5.8</v>
      </c>
      <c r="AD306" s="210">
        <v>5.8</v>
      </c>
      <c r="AE306" s="212">
        <v>4</v>
      </c>
      <c r="AF306" s="210">
        <v>2</v>
      </c>
      <c r="AG306" s="212"/>
      <c r="AH306" s="218">
        <v>3.6</v>
      </c>
      <c r="AI306" s="218">
        <v>3.6</v>
      </c>
      <c r="AJ306" s="232">
        <f t="shared" si="20"/>
        <v>74.399999999999977</v>
      </c>
      <c r="AK306" s="210">
        <v>1</v>
      </c>
      <c r="AL306" s="212">
        <v>1</v>
      </c>
      <c r="AM306" s="218"/>
      <c r="AN306" s="232">
        <f t="shared" si="18"/>
        <v>133.69999999999999</v>
      </c>
    </row>
    <row r="307" spans="3:40" x14ac:dyDescent="0.25">
      <c r="C307" s="27"/>
      <c r="D307" s="222">
        <v>4.4000000000000004</v>
      </c>
      <c r="E307" s="237">
        <v>3.6</v>
      </c>
      <c r="F307" s="222">
        <v>7.7</v>
      </c>
      <c r="G307" s="237">
        <v>4.7</v>
      </c>
      <c r="H307" s="222">
        <v>4.5</v>
      </c>
      <c r="I307" s="237">
        <v>3.5</v>
      </c>
      <c r="J307" s="222">
        <f t="shared" si="21"/>
        <v>10.3</v>
      </c>
      <c r="K307" s="237">
        <v>2.6</v>
      </c>
      <c r="L307" s="222">
        <v>5</v>
      </c>
      <c r="M307" s="237">
        <v>3</v>
      </c>
      <c r="N307" s="222">
        <v>4</v>
      </c>
      <c r="O307" s="237">
        <v>4</v>
      </c>
      <c r="P307" s="235">
        <f t="shared" si="19"/>
        <v>57.300000000000004</v>
      </c>
      <c r="Q307" s="210">
        <v>8.6999999999999993</v>
      </c>
      <c r="R307" s="212"/>
      <c r="S307" s="210">
        <v>3.9</v>
      </c>
      <c r="T307" s="212">
        <v>4</v>
      </c>
      <c r="U307" s="210">
        <v>1.4</v>
      </c>
      <c r="V307" s="212">
        <v>6.6</v>
      </c>
      <c r="W307" s="210">
        <v>13</v>
      </c>
      <c r="X307" s="212"/>
      <c r="Y307" s="210">
        <v>8</v>
      </c>
      <c r="Z307" s="212"/>
      <c r="AA307" s="210">
        <v>4</v>
      </c>
      <c r="AB307" s="212"/>
      <c r="AC307" s="218">
        <v>5.8</v>
      </c>
      <c r="AD307" s="210">
        <v>5.8</v>
      </c>
      <c r="AE307" s="212">
        <v>4</v>
      </c>
      <c r="AF307" s="210">
        <v>2</v>
      </c>
      <c r="AG307" s="212"/>
      <c r="AH307" s="218">
        <v>3.6</v>
      </c>
      <c r="AI307" s="218">
        <v>3.6</v>
      </c>
      <c r="AJ307" s="232">
        <f t="shared" si="20"/>
        <v>74.399999999999977</v>
      </c>
      <c r="AK307" s="210">
        <v>1</v>
      </c>
      <c r="AL307" s="212">
        <v>1</v>
      </c>
      <c r="AM307" s="218"/>
      <c r="AN307" s="232">
        <f t="shared" si="18"/>
        <v>133.69999999999999</v>
      </c>
    </row>
    <row r="308" spans="3:40" x14ac:dyDescent="0.25">
      <c r="C308" s="27"/>
      <c r="D308" s="222">
        <v>4.4000000000000004</v>
      </c>
      <c r="E308" s="237">
        <v>3.6</v>
      </c>
      <c r="F308" s="222">
        <v>7.7</v>
      </c>
      <c r="G308" s="237">
        <v>4.7</v>
      </c>
      <c r="H308" s="222">
        <v>4.5</v>
      </c>
      <c r="I308" s="237">
        <v>3.5</v>
      </c>
      <c r="J308" s="222">
        <f t="shared" si="21"/>
        <v>10.3</v>
      </c>
      <c r="K308" s="237">
        <v>2.6</v>
      </c>
      <c r="L308" s="222">
        <v>5</v>
      </c>
      <c r="M308" s="237">
        <v>3</v>
      </c>
      <c r="N308" s="222">
        <v>4</v>
      </c>
      <c r="O308" s="237">
        <v>4</v>
      </c>
      <c r="P308" s="235">
        <f t="shared" si="19"/>
        <v>57.300000000000004</v>
      </c>
      <c r="Q308" s="210">
        <v>8.6999999999999993</v>
      </c>
      <c r="R308" s="212"/>
      <c r="S308" s="210">
        <v>3.9</v>
      </c>
      <c r="T308" s="212">
        <v>4</v>
      </c>
      <c r="U308" s="210">
        <v>1.4</v>
      </c>
      <c r="V308" s="212">
        <v>6.6</v>
      </c>
      <c r="W308" s="210">
        <v>13</v>
      </c>
      <c r="X308" s="212"/>
      <c r="Y308" s="210">
        <v>8</v>
      </c>
      <c r="Z308" s="212"/>
      <c r="AA308" s="210">
        <v>4</v>
      </c>
      <c r="AB308" s="212"/>
      <c r="AC308" s="218">
        <v>5.8</v>
      </c>
      <c r="AD308" s="210">
        <v>5.8</v>
      </c>
      <c r="AE308" s="212">
        <v>4</v>
      </c>
      <c r="AF308" s="210">
        <v>2</v>
      </c>
      <c r="AG308" s="212"/>
      <c r="AH308" s="218">
        <v>3.6</v>
      </c>
      <c r="AI308" s="218">
        <v>3.6</v>
      </c>
      <c r="AJ308" s="232">
        <f t="shared" si="20"/>
        <v>74.399999999999977</v>
      </c>
      <c r="AK308" s="210">
        <v>1</v>
      </c>
      <c r="AL308" s="212">
        <v>1</v>
      </c>
      <c r="AM308" s="218"/>
      <c r="AN308" s="232">
        <f t="shared" si="18"/>
        <v>133.69999999999999</v>
      </c>
    </row>
    <row r="309" spans="3:40" x14ac:dyDescent="0.25">
      <c r="C309" s="27"/>
      <c r="D309" s="222">
        <v>4.4000000000000004</v>
      </c>
      <c r="E309" s="237">
        <v>3.6</v>
      </c>
      <c r="F309" s="222">
        <v>7.7</v>
      </c>
      <c r="G309" s="237">
        <v>4.7</v>
      </c>
      <c r="H309" s="222">
        <v>4.5</v>
      </c>
      <c r="I309" s="237">
        <v>3.5</v>
      </c>
      <c r="J309" s="222">
        <f t="shared" si="21"/>
        <v>10.3</v>
      </c>
      <c r="K309" s="237">
        <v>2.6</v>
      </c>
      <c r="L309" s="222">
        <v>5</v>
      </c>
      <c r="M309" s="237">
        <v>3</v>
      </c>
      <c r="N309" s="222">
        <v>4</v>
      </c>
      <c r="O309" s="237">
        <v>4</v>
      </c>
      <c r="P309" s="235">
        <f t="shared" si="19"/>
        <v>57.300000000000004</v>
      </c>
      <c r="Q309" s="210">
        <v>8.6999999999999993</v>
      </c>
      <c r="R309" s="212"/>
      <c r="S309" s="210">
        <v>3.9</v>
      </c>
      <c r="T309" s="212">
        <v>4</v>
      </c>
      <c r="U309" s="210">
        <v>1.4</v>
      </c>
      <c r="V309" s="212">
        <v>6.6</v>
      </c>
      <c r="W309" s="210">
        <v>13</v>
      </c>
      <c r="X309" s="212"/>
      <c r="Y309" s="210">
        <v>8</v>
      </c>
      <c r="Z309" s="212"/>
      <c r="AA309" s="210">
        <v>4</v>
      </c>
      <c r="AB309" s="212"/>
      <c r="AC309" s="218">
        <v>5.8</v>
      </c>
      <c r="AD309" s="210">
        <v>5.8</v>
      </c>
      <c r="AE309" s="212">
        <v>4</v>
      </c>
      <c r="AF309" s="210">
        <v>2</v>
      </c>
      <c r="AG309" s="212"/>
      <c r="AH309" s="218">
        <v>3.6</v>
      </c>
      <c r="AI309" s="218">
        <v>3.6</v>
      </c>
      <c r="AJ309" s="232">
        <f t="shared" si="20"/>
        <v>74.399999999999977</v>
      </c>
      <c r="AK309" s="210">
        <v>1</v>
      </c>
      <c r="AL309" s="212">
        <v>1</v>
      </c>
      <c r="AM309" s="218"/>
      <c r="AN309" s="232">
        <f t="shared" si="18"/>
        <v>133.69999999999999</v>
      </c>
    </row>
    <row r="310" spans="3:40" x14ac:dyDescent="0.25">
      <c r="C310" s="27"/>
      <c r="D310" s="222">
        <v>4.4000000000000004</v>
      </c>
      <c r="E310" s="237">
        <v>3.6</v>
      </c>
      <c r="F310" s="222">
        <v>7.7</v>
      </c>
      <c r="G310" s="237">
        <v>4.7</v>
      </c>
      <c r="H310" s="222">
        <v>4.5</v>
      </c>
      <c r="I310" s="237">
        <v>3.5</v>
      </c>
      <c r="J310" s="222">
        <f t="shared" si="21"/>
        <v>10.3</v>
      </c>
      <c r="K310" s="237">
        <v>2.6</v>
      </c>
      <c r="L310" s="222">
        <v>5</v>
      </c>
      <c r="M310" s="237">
        <v>3</v>
      </c>
      <c r="N310" s="222">
        <v>4</v>
      </c>
      <c r="O310" s="237">
        <v>4</v>
      </c>
      <c r="P310" s="235">
        <f t="shared" si="19"/>
        <v>57.300000000000004</v>
      </c>
      <c r="Q310" s="210">
        <v>8.6999999999999993</v>
      </c>
      <c r="R310" s="212"/>
      <c r="S310" s="210">
        <v>3.9</v>
      </c>
      <c r="T310" s="212">
        <v>4</v>
      </c>
      <c r="U310" s="210">
        <v>1.4</v>
      </c>
      <c r="V310" s="212">
        <v>6.6</v>
      </c>
      <c r="W310" s="210">
        <v>13</v>
      </c>
      <c r="X310" s="212"/>
      <c r="Y310" s="210">
        <v>8</v>
      </c>
      <c r="Z310" s="212"/>
      <c r="AA310" s="210">
        <v>4</v>
      </c>
      <c r="AB310" s="212"/>
      <c r="AC310" s="218">
        <v>5.8</v>
      </c>
      <c r="AD310" s="210">
        <v>5.8</v>
      </c>
      <c r="AE310" s="212">
        <v>4</v>
      </c>
      <c r="AF310" s="210">
        <v>2</v>
      </c>
      <c r="AG310" s="212"/>
      <c r="AH310" s="218">
        <v>3.6</v>
      </c>
      <c r="AI310" s="218">
        <v>3.6</v>
      </c>
      <c r="AJ310" s="232">
        <f t="shared" si="20"/>
        <v>74.399999999999977</v>
      </c>
      <c r="AK310" s="210">
        <v>1</v>
      </c>
      <c r="AL310" s="212">
        <v>1</v>
      </c>
      <c r="AM310" s="218"/>
      <c r="AN310" s="232">
        <f t="shared" si="18"/>
        <v>133.69999999999999</v>
      </c>
    </row>
    <row r="311" spans="3:40" x14ac:dyDescent="0.25">
      <c r="C311" s="27"/>
      <c r="D311" s="222">
        <v>4.4000000000000004</v>
      </c>
      <c r="E311" s="237">
        <v>3.6</v>
      </c>
      <c r="F311" s="222">
        <v>7.7</v>
      </c>
      <c r="G311" s="237">
        <v>4.7</v>
      </c>
      <c r="H311" s="222">
        <v>4.5</v>
      </c>
      <c r="I311" s="237">
        <v>3.5</v>
      </c>
      <c r="J311" s="222">
        <f t="shared" si="21"/>
        <v>10.3</v>
      </c>
      <c r="K311" s="237">
        <v>2.6</v>
      </c>
      <c r="L311" s="222">
        <v>5</v>
      </c>
      <c r="M311" s="237">
        <v>3</v>
      </c>
      <c r="N311" s="222">
        <v>4</v>
      </c>
      <c r="O311" s="237">
        <v>4</v>
      </c>
      <c r="P311" s="235">
        <f t="shared" si="19"/>
        <v>57.300000000000004</v>
      </c>
      <c r="Q311" s="210">
        <v>8.6999999999999993</v>
      </c>
      <c r="R311" s="212"/>
      <c r="S311" s="210">
        <v>3.9</v>
      </c>
      <c r="T311" s="212">
        <v>4</v>
      </c>
      <c r="U311" s="210">
        <v>1.4</v>
      </c>
      <c r="V311" s="212">
        <v>6.6</v>
      </c>
      <c r="W311" s="210">
        <v>13</v>
      </c>
      <c r="X311" s="212"/>
      <c r="Y311" s="210">
        <v>8</v>
      </c>
      <c r="Z311" s="212"/>
      <c r="AA311" s="210">
        <v>4</v>
      </c>
      <c r="AB311" s="212"/>
      <c r="AC311" s="218">
        <v>5.8</v>
      </c>
      <c r="AD311" s="210">
        <v>5.8</v>
      </c>
      <c r="AE311" s="212">
        <v>4</v>
      </c>
      <c r="AF311" s="210">
        <v>2</v>
      </c>
      <c r="AG311" s="212"/>
      <c r="AH311" s="218">
        <v>3.6</v>
      </c>
      <c r="AI311" s="218">
        <v>3.6</v>
      </c>
      <c r="AJ311" s="232">
        <f t="shared" si="20"/>
        <v>74.399999999999977</v>
      </c>
      <c r="AK311" s="210">
        <v>1</v>
      </c>
      <c r="AL311" s="212">
        <v>1</v>
      </c>
      <c r="AM311" s="218"/>
      <c r="AN311" s="232">
        <f t="shared" si="18"/>
        <v>133.69999999999999</v>
      </c>
    </row>
    <row r="312" spans="3:40" x14ac:dyDescent="0.25">
      <c r="C312" s="27"/>
      <c r="D312" s="222">
        <v>4.4000000000000004</v>
      </c>
      <c r="E312" s="237">
        <v>3.6</v>
      </c>
      <c r="F312" s="222">
        <v>7.7</v>
      </c>
      <c r="G312" s="237">
        <v>4.7</v>
      </c>
      <c r="H312" s="222">
        <v>4.5</v>
      </c>
      <c r="I312" s="237">
        <v>3.5</v>
      </c>
      <c r="J312" s="222">
        <f t="shared" si="21"/>
        <v>10.3</v>
      </c>
      <c r="K312" s="237">
        <v>2.6</v>
      </c>
      <c r="L312" s="222">
        <v>5</v>
      </c>
      <c r="M312" s="237">
        <v>3</v>
      </c>
      <c r="N312" s="222">
        <v>4</v>
      </c>
      <c r="O312" s="237">
        <v>4</v>
      </c>
      <c r="P312" s="235">
        <f t="shared" si="19"/>
        <v>57.300000000000004</v>
      </c>
      <c r="Q312" s="210">
        <v>8.6999999999999993</v>
      </c>
      <c r="R312" s="212"/>
      <c r="S312" s="210">
        <v>3.9</v>
      </c>
      <c r="T312" s="212">
        <v>4</v>
      </c>
      <c r="U312" s="210">
        <v>1.4</v>
      </c>
      <c r="V312" s="212">
        <v>6.6</v>
      </c>
      <c r="W312" s="210">
        <v>13</v>
      </c>
      <c r="X312" s="212"/>
      <c r="Y312" s="210">
        <v>8</v>
      </c>
      <c r="Z312" s="212"/>
      <c r="AA312" s="210">
        <v>4</v>
      </c>
      <c r="AB312" s="212"/>
      <c r="AC312" s="218">
        <v>5.8</v>
      </c>
      <c r="AD312" s="210">
        <v>5.8</v>
      </c>
      <c r="AE312" s="212">
        <v>4</v>
      </c>
      <c r="AF312" s="210">
        <v>2</v>
      </c>
      <c r="AG312" s="212"/>
      <c r="AH312" s="218">
        <v>3.6</v>
      </c>
      <c r="AI312" s="218">
        <v>3.6</v>
      </c>
      <c r="AJ312" s="232">
        <f t="shared" si="20"/>
        <v>74.399999999999977</v>
      </c>
      <c r="AK312" s="210">
        <v>1</v>
      </c>
      <c r="AL312" s="212">
        <v>1</v>
      </c>
      <c r="AM312" s="218"/>
      <c r="AN312" s="232">
        <f t="shared" si="18"/>
        <v>133.69999999999999</v>
      </c>
    </row>
    <row r="313" spans="3:40" x14ac:dyDescent="0.25">
      <c r="C313" s="27"/>
      <c r="D313" s="222">
        <v>4.4000000000000004</v>
      </c>
      <c r="E313" s="237">
        <v>3.6</v>
      </c>
      <c r="F313" s="222">
        <v>7.7</v>
      </c>
      <c r="G313" s="237">
        <v>4.7</v>
      </c>
      <c r="H313" s="222">
        <v>4.5</v>
      </c>
      <c r="I313" s="237">
        <v>3.5</v>
      </c>
      <c r="J313" s="222">
        <f t="shared" si="21"/>
        <v>10.3</v>
      </c>
      <c r="K313" s="237">
        <v>2.6</v>
      </c>
      <c r="L313" s="222">
        <v>5</v>
      </c>
      <c r="M313" s="237">
        <v>3</v>
      </c>
      <c r="N313" s="222">
        <v>4</v>
      </c>
      <c r="O313" s="237">
        <v>4</v>
      </c>
      <c r="P313" s="235">
        <f t="shared" si="19"/>
        <v>57.300000000000004</v>
      </c>
      <c r="Q313" s="210">
        <v>8.6999999999999993</v>
      </c>
      <c r="R313" s="212"/>
      <c r="S313" s="210">
        <v>3.9</v>
      </c>
      <c r="T313" s="212">
        <v>4</v>
      </c>
      <c r="U313" s="210">
        <v>1.4</v>
      </c>
      <c r="V313" s="212">
        <v>6.6</v>
      </c>
      <c r="W313" s="210">
        <v>13</v>
      </c>
      <c r="X313" s="212"/>
      <c r="Y313" s="210">
        <v>8</v>
      </c>
      <c r="Z313" s="212"/>
      <c r="AA313" s="210">
        <v>4</v>
      </c>
      <c r="AB313" s="212"/>
      <c r="AC313" s="218">
        <v>5.8</v>
      </c>
      <c r="AD313" s="210">
        <v>5.8</v>
      </c>
      <c r="AE313" s="212">
        <v>4</v>
      </c>
      <c r="AF313" s="210">
        <v>2</v>
      </c>
      <c r="AG313" s="212"/>
      <c r="AH313" s="218">
        <v>3.6</v>
      </c>
      <c r="AI313" s="218">
        <v>3.6</v>
      </c>
      <c r="AJ313" s="232">
        <f t="shared" si="20"/>
        <v>74.399999999999977</v>
      </c>
      <c r="AK313" s="210">
        <v>1</v>
      </c>
      <c r="AL313" s="212">
        <v>1</v>
      </c>
      <c r="AM313" s="218"/>
      <c r="AN313" s="232">
        <f t="shared" si="18"/>
        <v>133.69999999999999</v>
      </c>
    </row>
    <row r="314" spans="3:40" x14ac:dyDescent="0.25">
      <c r="C314" s="27"/>
      <c r="D314" s="222">
        <v>4.4000000000000004</v>
      </c>
      <c r="E314" s="237">
        <v>3.6</v>
      </c>
      <c r="F314" s="222">
        <v>7.7</v>
      </c>
      <c r="G314" s="237">
        <v>4.7</v>
      </c>
      <c r="H314" s="222">
        <v>4.5</v>
      </c>
      <c r="I314" s="237">
        <v>3.5</v>
      </c>
      <c r="J314" s="222">
        <f t="shared" si="21"/>
        <v>10.3</v>
      </c>
      <c r="K314" s="237">
        <v>2.6</v>
      </c>
      <c r="L314" s="222">
        <v>5</v>
      </c>
      <c r="M314" s="237">
        <v>3</v>
      </c>
      <c r="N314" s="222">
        <v>4</v>
      </c>
      <c r="O314" s="237">
        <v>4</v>
      </c>
      <c r="P314" s="235">
        <f t="shared" si="19"/>
        <v>57.300000000000004</v>
      </c>
      <c r="Q314" s="210">
        <v>8.6999999999999993</v>
      </c>
      <c r="R314" s="212"/>
      <c r="S314" s="210">
        <v>3.9</v>
      </c>
      <c r="T314" s="212">
        <v>4</v>
      </c>
      <c r="U314" s="210">
        <v>1.4</v>
      </c>
      <c r="V314" s="212">
        <v>6.6</v>
      </c>
      <c r="W314" s="210">
        <v>13</v>
      </c>
      <c r="X314" s="212"/>
      <c r="Y314" s="210">
        <v>8</v>
      </c>
      <c r="Z314" s="212"/>
      <c r="AA314" s="210">
        <v>4</v>
      </c>
      <c r="AB314" s="212"/>
      <c r="AC314" s="218">
        <v>5.8</v>
      </c>
      <c r="AD314" s="210">
        <v>5.8</v>
      </c>
      <c r="AE314" s="212">
        <v>4</v>
      </c>
      <c r="AF314" s="210">
        <v>2</v>
      </c>
      <c r="AG314" s="212"/>
      <c r="AH314" s="218">
        <v>3.6</v>
      </c>
      <c r="AI314" s="218">
        <v>3.6</v>
      </c>
      <c r="AJ314" s="232">
        <f t="shared" si="20"/>
        <v>74.399999999999977</v>
      </c>
      <c r="AK314" s="210">
        <v>1</v>
      </c>
      <c r="AL314" s="212">
        <v>1</v>
      </c>
      <c r="AM314" s="218"/>
      <c r="AN314" s="232">
        <f t="shared" si="18"/>
        <v>133.69999999999999</v>
      </c>
    </row>
    <row r="315" spans="3:40" x14ac:dyDescent="0.25">
      <c r="C315" s="27"/>
      <c r="D315" s="222">
        <v>4.4000000000000004</v>
      </c>
      <c r="E315" s="237">
        <v>3.6</v>
      </c>
      <c r="F315" s="222">
        <v>7.7</v>
      </c>
      <c r="G315" s="237">
        <v>4.7</v>
      </c>
      <c r="H315" s="222">
        <v>4.5</v>
      </c>
      <c r="I315" s="237">
        <v>3.5</v>
      </c>
      <c r="J315" s="222">
        <f t="shared" si="21"/>
        <v>10.3</v>
      </c>
      <c r="K315" s="237">
        <v>2.6</v>
      </c>
      <c r="L315" s="222">
        <v>5</v>
      </c>
      <c r="M315" s="237">
        <v>3</v>
      </c>
      <c r="N315" s="222">
        <v>4</v>
      </c>
      <c r="O315" s="237">
        <v>4</v>
      </c>
      <c r="P315" s="235">
        <f t="shared" si="19"/>
        <v>57.300000000000004</v>
      </c>
      <c r="Q315" s="210">
        <v>8.6999999999999993</v>
      </c>
      <c r="R315" s="212"/>
      <c r="S315" s="210">
        <v>3.9</v>
      </c>
      <c r="T315" s="212">
        <v>4</v>
      </c>
      <c r="U315" s="210">
        <v>1.4</v>
      </c>
      <c r="V315" s="212">
        <v>6.6</v>
      </c>
      <c r="W315" s="210">
        <v>13</v>
      </c>
      <c r="X315" s="212"/>
      <c r="Y315" s="210">
        <v>8</v>
      </c>
      <c r="Z315" s="212"/>
      <c r="AA315" s="210">
        <v>4</v>
      </c>
      <c r="AB315" s="212"/>
      <c r="AC315" s="218">
        <v>5.8</v>
      </c>
      <c r="AD315" s="210">
        <v>5.8</v>
      </c>
      <c r="AE315" s="212">
        <v>4</v>
      </c>
      <c r="AF315" s="210">
        <v>2</v>
      </c>
      <c r="AG315" s="212"/>
      <c r="AH315" s="218">
        <v>3.6</v>
      </c>
      <c r="AI315" s="218">
        <v>3.6</v>
      </c>
      <c r="AJ315" s="232">
        <f t="shared" si="20"/>
        <v>74.399999999999977</v>
      </c>
      <c r="AK315" s="210">
        <v>1</v>
      </c>
      <c r="AL315" s="212">
        <v>1</v>
      </c>
      <c r="AM315" s="218"/>
      <c r="AN315" s="232">
        <f t="shared" si="18"/>
        <v>133.69999999999999</v>
      </c>
    </row>
    <row r="316" spans="3:40" x14ac:dyDescent="0.25">
      <c r="C316" s="27"/>
      <c r="D316" s="222">
        <v>4.4000000000000004</v>
      </c>
      <c r="E316" s="237">
        <v>3.6</v>
      </c>
      <c r="F316" s="222">
        <v>7.7</v>
      </c>
      <c r="G316" s="237">
        <v>4.7</v>
      </c>
      <c r="H316" s="222">
        <v>4.5</v>
      </c>
      <c r="I316" s="237">
        <v>3.5</v>
      </c>
      <c r="J316" s="222">
        <f t="shared" si="21"/>
        <v>10.3</v>
      </c>
      <c r="K316" s="237">
        <v>2.6</v>
      </c>
      <c r="L316" s="222">
        <v>5</v>
      </c>
      <c r="M316" s="237">
        <v>3</v>
      </c>
      <c r="N316" s="222">
        <v>4</v>
      </c>
      <c r="O316" s="237">
        <v>4</v>
      </c>
      <c r="P316" s="235">
        <f t="shared" si="19"/>
        <v>57.300000000000004</v>
      </c>
      <c r="Q316" s="210">
        <v>8.6999999999999993</v>
      </c>
      <c r="R316" s="212"/>
      <c r="S316" s="210">
        <v>3.9</v>
      </c>
      <c r="T316" s="212">
        <v>4</v>
      </c>
      <c r="U316" s="210">
        <v>1.4</v>
      </c>
      <c r="V316" s="212">
        <v>6.6</v>
      </c>
      <c r="W316" s="210">
        <v>13</v>
      </c>
      <c r="X316" s="212"/>
      <c r="Y316" s="210">
        <v>8</v>
      </c>
      <c r="Z316" s="212"/>
      <c r="AA316" s="210">
        <v>4</v>
      </c>
      <c r="AB316" s="212"/>
      <c r="AC316" s="218">
        <v>5.8</v>
      </c>
      <c r="AD316" s="210">
        <v>5.8</v>
      </c>
      <c r="AE316" s="212">
        <v>4</v>
      </c>
      <c r="AF316" s="210">
        <v>2</v>
      </c>
      <c r="AG316" s="212"/>
      <c r="AH316" s="218">
        <v>3.6</v>
      </c>
      <c r="AI316" s="218">
        <v>3.6</v>
      </c>
      <c r="AJ316" s="232">
        <f t="shared" si="20"/>
        <v>74.399999999999977</v>
      </c>
      <c r="AK316" s="210">
        <v>1</v>
      </c>
      <c r="AL316" s="212">
        <v>1</v>
      </c>
      <c r="AM316" s="218"/>
      <c r="AN316" s="232">
        <f t="shared" si="18"/>
        <v>133.69999999999999</v>
      </c>
    </row>
    <row r="317" spans="3:40" x14ac:dyDescent="0.25">
      <c r="C317" s="27"/>
      <c r="D317" s="222">
        <v>4.4000000000000004</v>
      </c>
      <c r="E317" s="237">
        <v>3.6</v>
      </c>
      <c r="F317" s="222">
        <v>7.7</v>
      </c>
      <c r="G317" s="237">
        <v>4.7</v>
      </c>
      <c r="H317" s="222">
        <v>4.5</v>
      </c>
      <c r="I317" s="237">
        <v>3.5</v>
      </c>
      <c r="J317" s="222">
        <f t="shared" si="21"/>
        <v>10.3</v>
      </c>
      <c r="K317" s="237">
        <v>2.6</v>
      </c>
      <c r="L317" s="222">
        <v>5</v>
      </c>
      <c r="M317" s="237">
        <v>3</v>
      </c>
      <c r="N317" s="222">
        <v>4</v>
      </c>
      <c r="O317" s="237">
        <v>4</v>
      </c>
      <c r="P317" s="235">
        <f t="shared" si="19"/>
        <v>57.300000000000004</v>
      </c>
      <c r="Q317" s="210">
        <v>8.6999999999999993</v>
      </c>
      <c r="R317" s="212"/>
      <c r="S317" s="210">
        <v>3.9</v>
      </c>
      <c r="T317" s="212">
        <v>4</v>
      </c>
      <c r="U317" s="210">
        <v>1.4</v>
      </c>
      <c r="V317" s="212">
        <v>6.6</v>
      </c>
      <c r="W317" s="210">
        <v>13</v>
      </c>
      <c r="X317" s="212"/>
      <c r="Y317" s="210">
        <v>8</v>
      </c>
      <c r="Z317" s="212"/>
      <c r="AA317" s="210">
        <v>4</v>
      </c>
      <c r="AB317" s="212"/>
      <c r="AC317" s="218">
        <v>5.8</v>
      </c>
      <c r="AD317" s="210">
        <v>5.8</v>
      </c>
      <c r="AE317" s="212">
        <v>4</v>
      </c>
      <c r="AF317" s="210">
        <v>2</v>
      </c>
      <c r="AG317" s="212"/>
      <c r="AH317" s="218">
        <v>3.6</v>
      </c>
      <c r="AI317" s="218">
        <v>3.6</v>
      </c>
      <c r="AJ317" s="232">
        <f t="shared" si="20"/>
        <v>74.399999999999977</v>
      </c>
      <c r="AK317" s="210">
        <v>1</v>
      </c>
      <c r="AL317" s="212">
        <v>1</v>
      </c>
      <c r="AM317" s="218"/>
      <c r="AN317" s="232">
        <f t="shared" si="18"/>
        <v>133.69999999999999</v>
      </c>
    </row>
    <row r="318" spans="3:40" x14ac:dyDescent="0.25">
      <c r="C318" s="27"/>
      <c r="D318" s="222">
        <v>4.4000000000000004</v>
      </c>
      <c r="E318" s="237">
        <v>3.6</v>
      </c>
      <c r="F318" s="222">
        <v>7.7</v>
      </c>
      <c r="G318" s="237">
        <v>4.7</v>
      </c>
      <c r="H318" s="222">
        <v>4.5</v>
      </c>
      <c r="I318" s="237">
        <v>3.5</v>
      </c>
      <c r="J318" s="222">
        <f t="shared" si="21"/>
        <v>10.3</v>
      </c>
      <c r="K318" s="237">
        <v>2.6</v>
      </c>
      <c r="L318" s="222">
        <v>5</v>
      </c>
      <c r="M318" s="237">
        <v>3</v>
      </c>
      <c r="N318" s="222">
        <v>4</v>
      </c>
      <c r="O318" s="237">
        <v>4</v>
      </c>
      <c r="P318" s="235">
        <f t="shared" si="19"/>
        <v>57.300000000000004</v>
      </c>
      <c r="Q318" s="210">
        <v>8.6999999999999993</v>
      </c>
      <c r="R318" s="212"/>
      <c r="S318" s="210">
        <v>3.9</v>
      </c>
      <c r="T318" s="212">
        <v>4</v>
      </c>
      <c r="U318" s="210">
        <v>1.4</v>
      </c>
      <c r="V318" s="212">
        <v>6.6</v>
      </c>
      <c r="W318" s="210">
        <v>13</v>
      </c>
      <c r="X318" s="212"/>
      <c r="Y318" s="210">
        <v>8</v>
      </c>
      <c r="Z318" s="212"/>
      <c r="AA318" s="210">
        <v>4</v>
      </c>
      <c r="AB318" s="212"/>
      <c r="AC318" s="218">
        <v>5.8</v>
      </c>
      <c r="AD318" s="210">
        <v>5.8</v>
      </c>
      <c r="AE318" s="212">
        <v>4</v>
      </c>
      <c r="AF318" s="210">
        <v>2</v>
      </c>
      <c r="AG318" s="212"/>
      <c r="AH318" s="218">
        <v>3.6</v>
      </c>
      <c r="AI318" s="218">
        <v>3.6</v>
      </c>
      <c r="AJ318" s="232">
        <f t="shared" si="20"/>
        <v>74.399999999999977</v>
      </c>
      <c r="AK318" s="210">
        <v>1</v>
      </c>
      <c r="AL318" s="212">
        <v>1</v>
      </c>
      <c r="AM318" s="218"/>
      <c r="AN318" s="232">
        <f t="shared" si="18"/>
        <v>133.69999999999999</v>
      </c>
    </row>
    <row r="319" spans="3:40" x14ac:dyDescent="0.25">
      <c r="C319" s="27"/>
      <c r="D319" s="222">
        <v>4.4000000000000004</v>
      </c>
      <c r="E319" s="237">
        <v>3.6</v>
      </c>
      <c r="F319" s="222">
        <v>7.7</v>
      </c>
      <c r="G319" s="237">
        <v>4.7</v>
      </c>
      <c r="H319" s="222">
        <v>4.5</v>
      </c>
      <c r="I319" s="237">
        <v>3.5</v>
      </c>
      <c r="J319" s="222">
        <f t="shared" si="21"/>
        <v>10.3</v>
      </c>
      <c r="K319" s="237">
        <v>2.6</v>
      </c>
      <c r="L319" s="222">
        <v>5</v>
      </c>
      <c r="M319" s="237">
        <v>3</v>
      </c>
      <c r="N319" s="222">
        <v>4</v>
      </c>
      <c r="O319" s="237">
        <v>4</v>
      </c>
      <c r="P319" s="235">
        <f t="shared" si="19"/>
        <v>57.300000000000004</v>
      </c>
      <c r="Q319" s="210">
        <v>8.6999999999999993</v>
      </c>
      <c r="R319" s="212"/>
      <c r="S319" s="210">
        <v>3.9</v>
      </c>
      <c r="T319" s="212">
        <v>4</v>
      </c>
      <c r="U319" s="210">
        <v>1.4</v>
      </c>
      <c r="V319" s="212">
        <v>6.6</v>
      </c>
      <c r="W319" s="210">
        <v>13</v>
      </c>
      <c r="X319" s="212"/>
      <c r="Y319" s="210">
        <v>8</v>
      </c>
      <c r="Z319" s="212"/>
      <c r="AA319" s="210">
        <v>4</v>
      </c>
      <c r="AB319" s="212"/>
      <c r="AC319" s="218">
        <v>5.8</v>
      </c>
      <c r="AD319" s="210">
        <v>5.8</v>
      </c>
      <c r="AE319" s="212">
        <v>4</v>
      </c>
      <c r="AF319" s="210">
        <v>2</v>
      </c>
      <c r="AG319" s="212"/>
      <c r="AH319" s="218">
        <v>3.6</v>
      </c>
      <c r="AI319" s="218">
        <v>3.6</v>
      </c>
      <c r="AJ319" s="232">
        <f t="shared" si="20"/>
        <v>74.399999999999977</v>
      </c>
      <c r="AK319" s="210">
        <v>1</v>
      </c>
      <c r="AL319" s="212">
        <v>1</v>
      </c>
      <c r="AM319" s="218"/>
      <c r="AN319" s="232">
        <f t="shared" si="18"/>
        <v>133.69999999999999</v>
      </c>
    </row>
    <row r="320" spans="3:40" x14ac:dyDescent="0.25">
      <c r="C320" s="27"/>
      <c r="D320" s="222">
        <v>4.4000000000000004</v>
      </c>
      <c r="E320" s="237">
        <v>3.6</v>
      </c>
      <c r="F320" s="222">
        <v>7.7</v>
      </c>
      <c r="G320" s="237">
        <v>4.7</v>
      </c>
      <c r="H320" s="222">
        <v>4.5</v>
      </c>
      <c r="I320" s="237">
        <v>3.5</v>
      </c>
      <c r="J320" s="222">
        <f t="shared" si="21"/>
        <v>10.3</v>
      </c>
      <c r="K320" s="237">
        <v>2.6</v>
      </c>
      <c r="L320" s="222">
        <v>5</v>
      </c>
      <c r="M320" s="237">
        <v>3</v>
      </c>
      <c r="N320" s="222">
        <v>4</v>
      </c>
      <c r="O320" s="237">
        <v>4</v>
      </c>
      <c r="P320" s="235">
        <f t="shared" si="19"/>
        <v>57.300000000000004</v>
      </c>
      <c r="Q320" s="210">
        <v>8.6999999999999993</v>
      </c>
      <c r="R320" s="212"/>
      <c r="S320" s="210">
        <v>3.9</v>
      </c>
      <c r="T320" s="212">
        <v>4</v>
      </c>
      <c r="U320" s="210">
        <v>1.4</v>
      </c>
      <c r="V320" s="212">
        <v>6.6</v>
      </c>
      <c r="W320" s="210">
        <v>13</v>
      </c>
      <c r="X320" s="212"/>
      <c r="Y320" s="210">
        <v>8</v>
      </c>
      <c r="Z320" s="212"/>
      <c r="AA320" s="210">
        <v>4</v>
      </c>
      <c r="AB320" s="212"/>
      <c r="AC320" s="218">
        <v>5.8</v>
      </c>
      <c r="AD320" s="210">
        <v>5.8</v>
      </c>
      <c r="AE320" s="212">
        <v>4</v>
      </c>
      <c r="AF320" s="210">
        <v>2</v>
      </c>
      <c r="AG320" s="212"/>
      <c r="AH320" s="218">
        <v>3.6</v>
      </c>
      <c r="AI320" s="218">
        <v>3.6</v>
      </c>
      <c r="AJ320" s="232">
        <f t="shared" si="20"/>
        <v>74.399999999999977</v>
      </c>
      <c r="AK320" s="210">
        <v>1</v>
      </c>
      <c r="AL320" s="212">
        <v>1</v>
      </c>
      <c r="AM320" s="218"/>
      <c r="AN320" s="232">
        <f t="shared" si="18"/>
        <v>133.69999999999999</v>
      </c>
    </row>
    <row r="321" spans="3:40" x14ac:dyDescent="0.25">
      <c r="C321" s="27"/>
      <c r="D321" s="222">
        <v>4.4000000000000004</v>
      </c>
      <c r="E321" s="237">
        <v>3.6</v>
      </c>
      <c r="F321" s="222">
        <v>7.7</v>
      </c>
      <c r="G321" s="237">
        <v>4.7</v>
      </c>
      <c r="H321" s="222">
        <v>4.5</v>
      </c>
      <c r="I321" s="237">
        <v>3.5</v>
      </c>
      <c r="J321" s="222">
        <f t="shared" si="21"/>
        <v>10.3</v>
      </c>
      <c r="K321" s="237">
        <v>2.6</v>
      </c>
      <c r="L321" s="222">
        <v>5</v>
      </c>
      <c r="M321" s="237">
        <v>3</v>
      </c>
      <c r="N321" s="222">
        <v>4</v>
      </c>
      <c r="O321" s="237">
        <v>4</v>
      </c>
      <c r="P321" s="235">
        <f t="shared" si="19"/>
        <v>57.300000000000004</v>
      </c>
      <c r="Q321" s="210">
        <v>8.6999999999999993</v>
      </c>
      <c r="R321" s="212"/>
      <c r="S321" s="210">
        <v>3.9</v>
      </c>
      <c r="T321" s="212">
        <v>4</v>
      </c>
      <c r="U321" s="210">
        <v>1.4</v>
      </c>
      <c r="V321" s="212">
        <v>6.6</v>
      </c>
      <c r="W321" s="210">
        <v>13</v>
      </c>
      <c r="X321" s="212"/>
      <c r="Y321" s="210">
        <v>8</v>
      </c>
      <c r="Z321" s="212"/>
      <c r="AA321" s="210">
        <v>4</v>
      </c>
      <c r="AB321" s="212"/>
      <c r="AC321" s="218">
        <v>5.8</v>
      </c>
      <c r="AD321" s="210">
        <v>5.8</v>
      </c>
      <c r="AE321" s="212">
        <v>4</v>
      </c>
      <c r="AF321" s="210">
        <v>2</v>
      </c>
      <c r="AG321" s="212"/>
      <c r="AH321" s="218">
        <v>3.6</v>
      </c>
      <c r="AI321" s="218">
        <v>3.6</v>
      </c>
      <c r="AJ321" s="232">
        <f t="shared" si="20"/>
        <v>74.399999999999977</v>
      </c>
      <c r="AK321" s="210">
        <v>1</v>
      </c>
      <c r="AL321" s="212">
        <v>1</v>
      </c>
      <c r="AM321" s="218"/>
      <c r="AN321" s="232">
        <f t="shared" si="18"/>
        <v>133.69999999999999</v>
      </c>
    </row>
    <row r="322" spans="3:40" x14ac:dyDescent="0.25">
      <c r="C322" s="27"/>
      <c r="D322" s="222">
        <v>4.4000000000000004</v>
      </c>
      <c r="E322" s="237">
        <v>3.6</v>
      </c>
      <c r="F322" s="222">
        <v>7.7</v>
      </c>
      <c r="G322" s="237">
        <v>4.7</v>
      </c>
      <c r="H322" s="222">
        <v>4.5</v>
      </c>
      <c r="I322" s="237">
        <v>3.5</v>
      </c>
      <c r="J322" s="222">
        <f t="shared" si="21"/>
        <v>10.3</v>
      </c>
      <c r="K322" s="237">
        <v>2.6</v>
      </c>
      <c r="L322" s="222">
        <v>5</v>
      </c>
      <c r="M322" s="237">
        <v>3</v>
      </c>
      <c r="N322" s="222">
        <v>4</v>
      </c>
      <c r="O322" s="237">
        <v>4</v>
      </c>
      <c r="P322" s="235">
        <f t="shared" si="19"/>
        <v>57.300000000000004</v>
      </c>
      <c r="Q322" s="210">
        <v>8.6999999999999993</v>
      </c>
      <c r="R322" s="212"/>
      <c r="S322" s="210">
        <v>3.9</v>
      </c>
      <c r="T322" s="212">
        <v>4</v>
      </c>
      <c r="U322" s="210">
        <v>1.4</v>
      </c>
      <c r="V322" s="212">
        <v>6.6</v>
      </c>
      <c r="W322" s="210">
        <v>13</v>
      </c>
      <c r="X322" s="212"/>
      <c r="Y322" s="210">
        <v>8</v>
      </c>
      <c r="Z322" s="212"/>
      <c r="AA322" s="210">
        <v>4</v>
      </c>
      <c r="AB322" s="212"/>
      <c r="AC322" s="218">
        <v>5.8</v>
      </c>
      <c r="AD322" s="210">
        <v>5.8</v>
      </c>
      <c r="AE322" s="212">
        <v>4</v>
      </c>
      <c r="AF322" s="210">
        <v>2</v>
      </c>
      <c r="AG322" s="212"/>
      <c r="AH322" s="218">
        <v>3.6</v>
      </c>
      <c r="AI322" s="218">
        <v>3.6</v>
      </c>
      <c r="AJ322" s="232">
        <f t="shared" si="20"/>
        <v>74.399999999999977</v>
      </c>
      <c r="AK322" s="210">
        <v>1</v>
      </c>
      <c r="AL322" s="212">
        <v>1</v>
      </c>
      <c r="AM322" s="218"/>
      <c r="AN322" s="232">
        <f t="shared" si="18"/>
        <v>133.69999999999999</v>
      </c>
    </row>
    <row r="323" spans="3:40" x14ac:dyDescent="0.25">
      <c r="C323" s="27"/>
      <c r="D323" s="222">
        <v>4.4000000000000004</v>
      </c>
      <c r="E323" s="237">
        <v>3.6</v>
      </c>
      <c r="F323" s="222">
        <v>7.7</v>
      </c>
      <c r="G323" s="237">
        <v>4.7</v>
      </c>
      <c r="H323" s="222">
        <v>4.5</v>
      </c>
      <c r="I323" s="237">
        <v>3.5</v>
      </c>
      <c r="J323" s="222">
        <f t="shared" si="21"/>
        <v>10.3</v>
      </c>
      <c r="K323" s="237">
        <v>2.6</v>
      </c>
      <c r="L323" s="222">
        <v>5</v>
      </c>
      <c r="M323" s="237">
        <v>3</v>
      </c>
      <c r="N323" s="222">
        <v>4</v>
      </c>
      <c r="O323" s="237">
        <v>4</v>
      </c>
      <c r="P323" s="235">
        <f t="shared" si="19"/>
        <v>57.300000000000004</v>
      </c>
      <c r="Q323" s="210">
        <v>8.6999999999999993</v>
      </c>
      <c r="R323" s="212"/>
      <c r="S323" s="210">
        <v>3.9</v>
      </c>
      <c r="T323" s="212">
        <v>4</v>
      </c>
      <c r="U323" s="210">
        <v>1.4</v>
      </c>
      <c r="V323" s="212">
        <v>6.6</v>
      </c>
      <c r="W323" s="210">
        <v>13</v>
      </c>
      <c r="X323" s="212"/>
      <c r="Y323" s="210">
        <v>8</v>
      </c>
      <c r="Z323" s="212"/>
      <c r="AA323" s="210">
        <v>4</v>
      </c>
      <c r="AB323" s="212"/>
      <c r="AC323" s="218">
        <v>5.8</v>
      </c>
      <c r="AD323" s="210">
        <v>5.8</v>
      </c>
      <c r="AE323" s="212">
        <v>4</v>
      </c>
      <c r="AF323" s="210">
        <v>2</v>
      </c>
      <c r="AG323" s="212"/>
      <c r="AH323" s="218">
        <v>3.6</v>
      </c>
      <c r="AI323" s="218">
        <v>3.6</v>
      </c>
      <c r="AJ323" s="232">
        <f t="shared" si="20"/>
        <v>74.399999999999977</v>
      </c>
      <c r="AK323" s="210">
        <v>1</v>
      </c>
      <c r="AL323" s="212">
        <v>1</v>
      </c>
      <c r="AM323" s="218"/>
      <c r="AN323" s="232">
        <f t="shared" si="18"/>
        <v>133.69999999999999</v>
      </c>
    </row>
    <row r="324" spans="3:40" x14ac:dyDescent="0.25">
      <c r="C324" s="27"/>
      <c r="D324" s="222">
        <v>4.4000000000000004</v>
      </c>
      <c r="E324" s="237">
        <v>3.6</v>
      </c>
      <c r="F324" s="222">
        <v>7.7</v>
      </c>
      <c r="G324" s="237">
        <v>4.7</v>
      </c>
      <c r="H324" s="222">
        <v>4.5</v>
      </c>
      <c r="I324" s="237">
        <v>3.5</v>
      </c>
      <c r="J324" s="222">
        <f t="shared" si="21"/>
        <v>10.3</v>
      </c>
      <c r="K324" s="237">
        <v>2.6</v>
      </c>
      <c r="L324" s="222">
        <v>5</v>
      </c>
      <c r="M324" s="237">
        <v>3</v>
      </c>
      <c r="N324" s="222">
        <v>4</v>
      </c>
      <c r="O324" s="237">
        <v>4</v>
      </c>
      <c r="P324" s="235">
        <f t="shared" si="19"/>
        <v>57.300000000000004</v>
      </c>
      <c r="Q324" s="210">
        <v>8.6999999999999993</v>
      </c>
      <c r="R324" s="212"/>
      <c r="S324" s="210">
        <v>3.9</v>
      </c>
      <c r="T324" s="212">
        <v>4</v>
      </c>
      <c r="U324" s="210">
        <v>1.4</v>
      </c>
      <c r="V324" s="212">
        <v>6.6</v>
      </c>
      <c r="W324" s="210">
        <v>13</v>
      </c>
      <c r="X324" s="212"/>
      <c r="Y324" s="210">
        <v>8</v>
      </c>
      <c r="Z324" s="212"/>
      <c r="AA324" s="210">
        <v>4</v>
      </c>
      <c r="AB324" s="212"/>
      <c r="AC324" s="218">
        <v>5.8</v>
      </c>
      <c r="AD324" s="210">
        <v>5.8</v>
      </c>
      <c r="AE324" s="212">
        <v>4</v>
      </c>
      <c r="AF324" s="210">
        <v>2</v>
      </c>
      <c r="AG324" s="212"/>
      <c r="AH324" s="218">
        <v>3.6</v>
      </c>
      <c r="AI324" s="218">
        <v>3.6</v>
      </c>
      <c r="AJ324" s="232">
        <f t="shared" si="20"/>
        <v>74.399999999999977</v>
      </c>
      <c r="AK324" s="210">
        <v>1</v>
      </c>
      <c r="AL324" s="212">
        <v>1</v>
      </c>
      <c r="AM324" s="218"/>
      <c r="AN324" s="232">
        <f t="shared" si="18"/>
        <v>133.69999999999999</v>
      </c>
    </row>
    <row r="325" spans="3:40" x14ac:dyDescent="0.25">
      <c r="C325" s="27"/>
      <c r="D325" s="222">
        <v>4.4000000000000004</v>
      </c>
      <c r="E325" s="237">
        <v>3.6</v>
      </c>
      <c r="F325" s="222">
        <v>7.7</v>
      </c>
      <c r="G325" s="237">
        <v>4.7</v>
      </c>
      <c r="H325" s="222">
        <v>4.5</v>
      </c>
      <c r="I325" s="237">
        <v>3.5</v>
      </c>
      <c r="J325" s="222">
        <f t="shared" si="21"/>
        <v>10.3</v>
      </c>
      <c r="K325" s="237">
        <v>2.6</v>
      </c>
      <c r="L325" s="222">
        <v>5</v>
      </c>
      <c r="M325" s="237">
        <v>3</v>
      </c>
      <c r="N325" s="222">
        <v>4</v>
      </c>
      <c r="O325" s="237">
        <v>4</v>
      </c>
      <c r="P325" s="235">
        <f t="shared" si="19"/>
        <v>57.300000000000004</v>
      </c>
      <c r="Q325" s="210">
        <v>8.6999999999999993</v>
      </c>
      <c r="R325" s="212"/>
      <c r="S325" s="210">
        <v>3.9</v>
      </c>
      <c r="T325" s="212">
        <v>4</v>
      </c>
      <c r="U325" s="210">
        <v>1.4</v>
      </c>
      <c r="V325" s="212">
        <v>6.6</v>
      </c>
      <c r="W325" s="210">
        <v>13</v>
      </c>
      <c r="X325" s="212"/>
      <c r="Y325" s="210">
        <v>8</v>
      </c>
      <c r="Z325" s="212"/>
      <c r="AA325" s="210">
        <v>4</v>
      </c>
      <c r="AB325" s="212"/>
      <c r="AC325" s="218">
        <v>5.8</v>
      </c>
      <c r="AD325" s="210">
        <v>5.8</v>
      </c>
      <c r="AE325" s="212">
        <v>4</v>
      </c>
      <c r="AF325" s="210">
        <v>2</v>
      </c>
      <c r="AG325" s="212"/>
      <c r="AH325" s="218">
        <v>3.6</v>
      </c>
      <c r="AI325" s="218">
        <v>3.6</v>
      </c>
      <c r="AJ325" s="232">
        <f t="shared" si="20"/>
        <v>74.399999999999977</v>
      </c>
      <c r="AK325" s="210">
        <v>1</v>
      </c>
      <c r="AL325" s="212">
        <v>1</v>
      </c>
      <c r="AM325" s="218"/>
      <c r="AN325" s="232">
        <f t="shared" si="18"/>
        <v>133.69999999999999</v>
      </c>
    </row>
    <row r="326" spans="3:40" x14ac:dyDescent="0.25">
      <c r="C326" s="27"/>
      <c r="D326" s="222">
        <v>4.4000000000000004</v>
      </c>
      <c r="E326" s="237">
        <v>3.6</v>
      </c>
      <c r="F326" s="222">
        <v>7.7</v>
      </c>
      <c r="G326" s="237">
        <v>4.7</v>
      </c>
      <c r="H326" s="222">
        <v>4.5</v>
      </c>
      <c r="I326" s="237">
        <v>3.5</v>
      </c>
      <c r="J326" s="222">
        <f t="shared" si="21"/>
        <v>10.3</v>
      </c>
      <c r="K326" s="237">
        <v>2.6</v>
      </c>
      <c r="L326" s="222">
        <v>5</v>
      </c>
      <c r="M326" s="237">
        <v>3</v>
      </c>
      <c r="N326" s="222">
        <v>4</v>
      </c>
      <c r="O326" s="237">
        <v>4</v>
      </c>
      <c r="P326" s="235">
        <f t="shared" si="19"/>
        <v>57.300000000000004</v>
      </c>
      <c r="Q326" s="210">
        <v>8.6999999999999993</v>
      </c>
      <c r="R326" s="212"/>
      <c r="S326" s="210">
        <v>3.9</v>
      </c>
      <c r="T326" s="212">
        <v>4</v>
      </c>
      <c r="U326" s="210">
        <v>1.4</v>
      </c>
      <c r="V326" s="212">
        <v>6.6</v>
      </c>
      <c r="W326" s="210">
        <v>13</v>
      </c>
      <c r="X326" s="212"/>
      <c r="Y326" s="210">
        <v>8</v>
      </c>
      <c r="Z326" s="212"/>
      <c r="AA326" s="210">
        <v>4</v>
      </c>
      <c r="AB326" s="212"/>
      <c r="AC326" s="218">
        <v>5.8</v>
      </c>
      <c r="AD326" s="210">
        <v>5.8</v>
      </c>
      <c r="AE326" s="212">
        <v>4</v>
      </c>
      <c r="AF326" s="210">
        <v>2</v>
      </c>
      <c r="AG326" s="212"/>
      <c r="AH326" s="218">
        <v>3.6</v>
      </c>
      <c r="AI326" s="218">
        <v>3.6</v>
      </c>
      <c r="AJ326" s="232">
        <f t="shared" si="20"/>
        <v>74.399999999999977</v>
      </c>
      <c r="AK326" s="210">
        <v>1</v>
      </c>
      <c r="AL326" s="212">
        <v>1</v>
      </c>
      <c r="AM326" s="218"/>
      <c r="AN326" s="232">
        <f>AM326+AL326+AK326+AJ326+P326</f>
        <v>133.69999999999999</v>
      </c>
    </row>
    <row r="327" spans="3:40" x14ac:dyDescent="0.25">
      <c r="C327" s="27"/>
      <c r="D327" s="222">
        <v>4.4000000000000004</v>
      </c>
      <c r="E327" s="237">
        <v>3.6</v>
      </c>
      <c r="F327" s="222">
        <v>7.7</v>
      </c>
      <c r="G327" s="237">
        <v>4.7</v>
      </c>
      <c r="H327" s="222">
        <v>4.5</v>
      </c>
      <c r="I327" s="237">
        <v>3.5</v>
      </c>
      <c r="J327" s="222">
        <f t="shared" si="21"/>
        <v>10.3</v>
      </c>
      <c r="K327" s="237">
        <v>2.6</v>
      </c>
      <c r="L327" s="222">
        <v>5</v>
      </c>
      <c r="M327" s="237">
        <v>3</v>
      </c>
      <c r="N327" s="222">
        <v>4</v>
      </c>
      <c r="O327" s="237">
        <v>4</v>
      </c>
      <c r="P327" s="235">
        <f>SUM(D327:O327)</f>
        <v>57.300000000000004</v>
      </c>
      <c r="Q327" s="210">
        <v>8.6999999999999993</v>
      </c>
      <c r="R327" s="212"/>
      <c r="S327" s="210">
        <v>3.9</v>
      </c>
      <c r="T327" s="212">
        <v>4</v>
      </c>
      <c r="U327" s="210">
        <v>1.4</v>
      </c>
      <c r="V327" s="212">
        <v>6.6</v>
      </c>
      <c r="W327" s="210">
        <v>13</v>
      </c>
      <c r="X327" s="212"/>
      <c r="Y327" s="210">
        <v>8</v>
      </c>
      <c r="Z327" s="212"/>
      <c r="AA327" s="210">
        <v>4</v>
      </c>
      <c r="AB327" s="212"/>
      <c r="AC327" s="218">
        <v>5.8</v>
      </c>
      <c r="AD327" s="210">
        <v>5.8</v>
      </c>
      <c r="AE327" s="212">
        <v>4</v>
      </c>
      <c r="AF327" s="210">
        <v>2</v>
      </c>
      <c r="AG327" s="212"/>
      <c r="AH327" s="218">
        <v>3.6</v>
      </c>
      <c r="AI327" s="218">
        <v>3.6</v>
      </c>
      <c r="AJ327" s="232">
        <f>SUM(Q327:AI327)</f>
        <v>74.399999999999977</v>
      </c>
      <c r="AK327" s="210">
        <v>1</v>
      </c>
      <c r="AL327" s="212">
        <v>1</v>
      </c>
      <c r="AM327" s="218"/>
      <c r="AN327" s="232">
        <f>AM327+AL327+AK327+AJ327+P327</f>
        <v>133.69999999999999</v>
      </c>
    </row>
    <row r="328" spans="3:40" x14ac:dyDescent="0.25">
      <c r="C328" s="27"/>
      <c r="D328" s="222">
        <v>4.4000000000000004</v>
      </c>
      <c r="E328" s="237">
        <v>3.6</v>
      </c>
      <c r="F328" s="222">
        <v>7.7</v>
      </c>
      <c r="G328" s="237">
        <v>4.7</v>
      </c>
      <c r="H328" s="222">
        <v>4.5</v>
      </c>
      <c r="I328" s="237">
        <v>3.5</v>
      </c>
      <c r="J328" s="222">
        <f>+J327</f>
        <v>10.3</v>
      </c>
      <c r="K328" s="237">
        <v>2.6</v>
      </c>
      <c r="L328" s="222">
        <v>5</v>
      </c>
      <c r="M328" s="237">
        <v>3</v>
      </c>
      <c r="N328" s="222">
        <v>4</v>
      </c>
      <c r="O328" s="237">
        <v>4</v>
      </c>
      <c r="P328" s="235">
        <f>SUM(D328:O328)</f>
        <v>57.300000000000004</v>
      </c>
      <c r="Q328" s="210">
        <v>8.6999999999999993</v>
      </c>
      <c r="R328" s="212"/>
      <c r="S328" s="210">
        <v>3.9</v>
      </c>
      <c r="T328" s="212">
        <v>4</v>
      </c>
      <c r="U328" s="210">
        <v>1.4</v>
      </c>
      <c r="V328" s="212">
        <v>6.6</v>
      </c>
      <c r="W328" s="210">
        <v>13</v>
      </c>
      <c r="X328" s="212"/>
      <c r="Y328" s="210">
        <v>8</v>
      </c>
      <c r="Z328" s="212"/>
      <c r="AA328" s="210">
        <v>4</v>
      </c>
      <c r="AB328" s="212"/>
      <c r="AC328" s="218">
        <v>5.8</v>
      </c>
      <c r="AD328" s="210">
        <v>5.8</v>
      </c>
      <c r="AE328" s="212">
        <v>4</v>
      </c>
      <c r="AF328" s="210">
        <v>2</v>
      </c>
      <c r="AG328" s="212"/>
      <c r="AH328" s="218">
        <v>3.6</v>
      </c>
      <c r="AI328" s="218">
        <v>3.6</v>
      </c>
      <c r="AJ328" s="232">
        <f>SUM(Q328:AI328)</f>
        <v>74.399999999999977</v>
      </c>
      <c r="AK328" s="210">
        <v>1</v>
      </c>
      <c r="AL328" s="212">
        <v>1</v>
      </c>
      <c r="AM328" s="218"/>
      <c r="AN328" s="232">
        <f>AM328+AL328+AK328+AJ328+P328</f>
        <v>133.69999999999999</v>
      </c>
    </row>
    <row r="329" spans="3:40" x14ac:dyDescent="0.25">
      <c r="C329" s="27"/>
      <c r="D329" s="224">
        <v>4.4000000000000004</v>
      </c>
      <c r="E329" s="238">
        <v>3.6</v>
      </c>
      <c r="F329" s="224">
        <v>7.7</v>
      </c>
      <c r="G329" s="238">
        <v>4.7</v>
      </c>
      <c r="H329" s="224">
        <v>4.5</v>
      </c>
      <c r="I329" s="238">
        <v>3.5</v>
      </c>
      <c r="J329" s="224">
        <f>+J328</f>
        <v>10.3</v>
      </c>
      <c r="K329" s="238">
        <v>2.6</v>
      </c>
      <c r="L329" s="224">
        <v>5</v>
      </c>
      <c r="M329" s="238">
        <v>3</v>
      </c>
      <c r="N329" s="224">
        <v>4</v>
      </c>
      <c r="O329" s="238">
        <v>4</v>
      </c>
      <c r="P329" s="236">
        <f>SUM(D329:O329)</f>
        <v>57.300000000000004</v>
      </c>
      <c r="Q329" s="213">
        <v>8.6999999999999993</v>
      </c>
      <c r="R329" s="215"/>
      <c r="S329" s="213">
        <v>3.9</v>
      </c>
      <c r="T329" s="212">
        <v>4</v>
      </c>
      <c r="U329" s="210">
        <v>1.4</v>
      </c>
      <c r="V329" s="212">
        <v>6.6</v>
      </c>
      <c r="W329" s="213">
        <v>13</v>
      </c>
      <c r="X329" s="215"/>
      <c r="Y329" s="213">
        <v>8</v>
      </c>
      <c r="Z329" s="215"/>
      <c r="AA329" s="213">
        <v>4</v>
      </c>
      <c r="AB329" s="215"/>
      <c r="AC329" s="219">
        <v>5.8</v>
      </c>
      <c r="AD329" s="213">
        <v>5.8</v>
      </c>
      <c r="AE329" s="215">
        <v>4</v>
      </c>
      <c r="AF329" s="213">
        <v>2</v>
      </c>
      <c r="AG329" s="215"/>
      <c r="AH329" s="219">
        <v>3.6</v>
      </c>
      <c r="AI329" s="219">
        <v>3.6</v>
      </c>
      <c r="AJ329" s="233">
        <f>SUM(Q329:AI329)</f>
        <v>74.399999999999977</v>
      </c>
      <c r="AK329" s="213">
        <v>1</v>
      </c>
      <c r="AL329" s="212">
        <v>1</v>
      </c>
      <c r="AM329" s="219"/>
      <c r="AN329" s="233">
        <f>AM329+AL329+AK329+AJ329+P329</f>
        <v>133.69999999999999</v>
      </c>
    </row>
    <row r="330" spans="3:40" x14ac:dyDescent="0.25">
      <c r="C330" s="27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</row>
    <row r="331" spans="3:40" x14ac:dyDescent="0.25">
      <c r="C331" s="27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</row>
    <row r="332" spans="3:40" x14ac:dyDescent="0.25">
      <c r="C332" s="27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</row>
    <row r="333" spans="3:40" x14ac:dyDescent="0.25">
      <c r="C333" s="27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</row>
    <row r="334" spans="3:40" x14ac:dyDescent="0.25">
      <c r="C334" s="27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</row>
    <row r="335" spans="3:40" x14ac:dyDescent="0.25">
      <c r="C335" s="27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</row>
    <row r="336" spans="3:40" x14ac:dyDescent="0.25">
      <c r="C336" s="27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</row>
    <row r="337" spans="3:37" x14ac:dyDescent="0.25">
      <c r="C337" s="27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</row>
    <row r="338" spans="3:37" x14ac:dyDescent="0.25">
      <c r="C338" s="27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</row>
    <row r="339" spans="3:37" x14ac:dyDescent="0.25">
      <c r="C339" s="27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</row>
    <row r="340" spans="3:37" x14ac:dyDescent="0.25">
      <c r="C340" s="27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</row>
    <row r="341" spans="3:37" x14ac:dyDescent="0.25">
      <c r="C341" s="27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</row>
    <row r="342" spans="3:37" x14ac:dyDescent="0.25">
      <c r="C342" s="27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</row>
    <row r="343" spans="3:37" x14ac:dyDescent="0.25">
      <c r="C343" s="27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</row>
    <row r="344" spans="3:37" x14ac:dyDescent="0.25">
      <c r="C344" s="27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</row>
    <row r="345" spans="3:37" x14ac:dyDescent="0.25">
      <c r="C345" s="27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</row>
    <row r="346" spans="3:37" x14ac:dyDescent="0.25">
      <c r="C346" s="27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</row>
    <row r="347" spans="3:37" x14ac:dyDescent="0.25">
      <c r="C347" s="27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</row>
    <row r="348" spans="3:37" x14ac:dyDescent="0.25">
      <c r="C348" s="27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</row>
    <row r="349" spans="3:37" x14ac:dyDescent="0.25">
      <c r="C349" s="27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</row>
    <row r="350" spans="3:37" x14ac:dyDescent="0.25">
      <c r="C350" s="27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</row>
    <row r="351" spans="3:37" x14ac:dyDescent="0.25">
      <c r="C351" s="27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</row>
    <row r="352" spans="3:37" x14ac:dyDescent="0.25">
      <c r="C352" s="27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</row>
    <row r="353" spans="4:37" x14ac:dyDescent="0.25"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</row>
    <row r="354" spans="4:37" x14ac:dyDescent="0.25"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</row>
    <row r="355" spans="4:37" x14ac:dyDescent="0.25"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</row>
    <row r="356" spans="4:37" x14ac:dyDescent="0.25"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</row>
    <row r="357" spans="4:37" x14ac:dyDescent="0.25"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</row>
    <row r="358" spans="4:37" x14ac:dyDescent="0.25"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</row>
    <row r="359" spans="4:37" x14ac:dyDescent="0.25"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</row>
    <row r="360" spans="4:37" x14ac:dyDescent="0.25"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</row>
    <row r="361" spans="4:37" x14ac:dyDescent="0.25"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</row>
    <row r="362" spans="4:37" x14ac:dyDescent="0.25"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</row>
    <row r="363" spans="4:37" x14ac:dyDescent="0.25"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</row>
    <row r="364" spans="4:37" x14ac:dyDescent="0.25"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</row>
    <row r="365" spans="4:37" x14ac:dyDescent="0.25"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</row>
    <row r="366" spans="4:37" x14ac:dyDescent="0.25"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</row>
    <row r="367" spans="4:37" x14ac:dyDescent="0.25"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</row>
    <row r="368" spans="4:37" x14ac:dyDescent="0.25"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</row>
    <row r="369" spans="4:37" x14ac:dyDescent="0.25"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</row>
    <row r="370" spans="4:37" x14ac:dyDescent="0.25"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</row>
    <row r="371" spans="4:37" x14ac:dyDescent="0.25"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</row>
    <row r="372" spans="4:37" x14ac:dyDescent="0.25"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</row>
    <row r="373" spans="4:37" x14ac:dyDescent="0.25"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</row>
    <row r="374" spans="4:37" x14ac:dyDescent="0.25"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</row>
    <row r="375" spans="4:37" x14ac:dyDescent="0.25"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</row>
    <row r="376" spans="4:37" x14ac:dyDescent="0.25"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</row>
    <row r="377" spans="4:37" x14ac:dyDescent="0.25"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</row>
    <row r="378" spans="4:37" x14ac:dyDescent="0.25"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</row>
    <row r="379" spans="4:37" x14ac:dyDescent="0.25"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</row>
    <row r="380" spans="4:37" x14ac:dyDescent="0.25"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</row>
    <row r="381" spans="4:37" x14ac:dyDescent="0.25"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</row>
    <row r="382" spans="4:37" x14ac:dyDescent="0.25"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</row>
    <row r="383" spans="4:37" x14ac:dyDescent="0.25"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</row>
    <row r="384" spans="4:37" x14ac:dyDescent="0.25"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</row>
    <row r="385" spans="4:37" x14ac:dyDescent="0.25"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</row>
    <row r="386" spans="4:37" x14ac:dyDescent="0.25"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</row>
    <row r="387" spans="4:37" x14ac:dyDescent="0.25"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</row>
    <row r="388" spans="4:37" x14ac:dyDescent="0.25"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</row>
    <row r="389" spans="4:37" x14ac:dyDescent="0.25"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</row>
    <row r="390" spans="4:37" x14ac:dyDescent="0.25"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</row>
    <row r="391" spans="4:37" x14ac:dyDescent="0.25"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</row>
    <row r="392" spans="4:37" x14ac:dyDescent="0.25"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</row>
    <row r="393" spans="4:37" x14ac:dyDescent="0.25"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</row>
    <row r="394" spans="4:37" x14ac:dyDescent="0.25"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</row>
    <row r="395" spans="4:37" x14ac:dyDescent="0.25"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</row>
    <row r="396" spans="4:37" x14ac:dyDescent="0.25"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</row>
    <row r="397" spans="4:37" x14ac:dyDescent="0.25"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</row>
    <row r="398" spans="4:37" x14ac:dyDescent="0.25"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</row>
    <row r="399" spans="4:37" x14ac:dyDescent="0.25"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</row>
    <row r="400" spans="4:37" x14ac:dyDescent="0.25"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</row>
    <row r="401" spans="4:37" x14ac:dyDescent="0.25"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</row>
    <row r="402" spans="4:37" x14ac:dyDescent="0.25"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</row>
    <row r="403" spans="4:37" x14ac:dyDescent="0.25"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</row>
    <row r="404" spans="4:37" x14ac:dyDescent="0.25"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</row>
    <row r="405" spans="4:37" x14ac:dyDescent="0.25"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</row>
    <row r="406" spans="4:37" x14ac:dyDescent="0.25"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</row>
    <row r="407" spans="4:37" x14ac:dyDescent="0.25"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</row>
    <row r="408" spans="4:37" x14ac:dyDescent="0.25"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</row>
    <row r="409" spans="4:37" x14ac:dyDescent="0.25"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</row>
    <row r="410" spans="4:37" x14ac:dyDescent="0.25"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</row>
    <row r="411" spans="4:37" x14ac:dyDescent="0.25"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</row>
    <row r="412" spans="4:37" x14ac:dyDescent="0.25"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</row>
    <row r="413" spans="4:37" x14ac:dyDescent="0.25"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</row>
    <row r="414" spans="4:37" x14ac:dyDescent="0.25"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</row>
    <row r="415" spans="4:37" x14ac:dyDescent="0.25"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</row>
    <row r="416" spans="4:37" x14ac:dyDescent="0.25"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</row>
    <row r="417" spans="4:37" x14ac:dyDescent="0.25"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</row>
    <row r="418" spans="4:37" x14ac:dyDescent="0.25"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</row>
    <row r="419" spans="4:37" x14ac:dyDescent="0.25"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</row>
    <row r="420" spans="4:37" x14ac:dyDescent="0.25"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</row>
    <row r="421" spans="4:37" x14ac:dyDescent="0.25"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</row>
    <row r="422" spans="4:37" x14ac:dyDescent="0.25"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</row>
    <row r="423" spans="4:37" x14ac:dyDescent="0.25"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</row>
    <row r="424" spans="4:37" x14ac:dyDescent="0.25"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</row>
    <row r="425" spans="4:37" x14ac:dyDescent="0.25"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</row>
    <row r="426" spans="4:37" x14ac:dyDescent="0.25"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</row>
    <row r="427" spans="4:37" x14ac:dyDescent="0.25"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</row>
    <row r="428" spans="4:37" x14ac:dyDescent="0.25"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</row>
    <row r="429" spans="4:37" x14ac:dyDescent="0.25"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</row>
    <row r="430" spans="4:37" x14ac:dyDescent="0.25"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</row>
    <row r="431" spans="4:37" x14ac:dyDescent="0.25"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</row>
    <row r="432" spans="4:37" x14ac:dyDescent="0.25"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</row>
    <row r="433" spans="4:37" x14ac:dyDescent="0.25"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</row>
    <row r="434" spans="4:37" x14ac:dyDescent="0.25"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</row>
    <row r="435" spans="4:37" x14ac:dyDescent="0.25"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</row>
    <row r="436" spans="4:37" x14ac:dyDescent="0.25"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</row>
    <row r="437" spans="4:37" x14ac:dyDescent="0.25"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</row>
    <row r="438" spans="4:37" x14ac:dyDescent="0.25"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</row>
    <row r="439" spans="4:37" x14ac:dyDescent="0.25"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</row>
    <row r="440" spans="4:37" x14ac:dyDescent="0.25"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</row>
    <row r="441" spans="4:37" x14ac:dyDescent="0.25"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</row>
    <row r="442" spans="4:37" x14ac:dyDescent="0.25"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</row>
    <row r="443" spans="4:37" x14ac:dyDescent="0.25"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</row>
    <row r="444" spans="4:37" x14ac:dyDescent="0.25"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</row>
    <row r="445" spans="4:37" x14ac:dyDescent="0.25"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</row>
    <row r="446" spans="4:37" x14ac:dyDescent="0.25"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</row>
    <row r="447" spans="4:37" x14ac:dyDescent="0.25"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</row>
    <row r="448" spans="4:37" x14ac:dyDescent="0.25"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</row>
    <row r="449" spans="4:37" x14ac:dyDescent="0.25"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</row>
    <row r="450" spans="4:37" x14ac:dyDescent="0.25"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</row>
    <row r="451" spans="4:37" x14ac:dyDescent="0.25"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</row>
    <row r="452" spans="4:37" x14ac:dyDescent="0.25"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</row>
    <row r="453" spans="4:37" x14ac:dyDescent="0.25"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</row>
    <row r="454" spans="4:37" x14ac:dyDescent="0.25"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</row>
    <row r="455" spans="4:37" x14ac:dyDescent="0.25"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</row>
    <row r="456" spans="4:37" x14ac:dyDescent="0.25"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</row>
    <row r="457" spans="4:37" x14ac:dyDescent="0.25"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</row>
    <row r="458" spans="4:37" x14ac:dyDescent="0.25"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</row>
    <row r="459" spans="4:37" x14ac:dyDescent="0.25"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</row>
    <row r="460" spans="4:37" x14ac:dyDescent="0.25"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</row>
    <row r="461" spans="4:37" x14ac:dyDescent="0.25"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</row>
    <row r="462" spans="4:37" x14ac:dyDescent="0.25"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</row>
    <row r="463" spans="4:37" x14ac:dyDescent="0.25"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</row>
    <row r="464" spans="4:37" x14ac:dyDescent="0.25"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</row>
    <row r="465" spans="4:37" x14ac:dyDescent="0.25"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</row>
    <row r="466" spans="4:37" x14ac:dyDescent="0.25"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</row>
    <row r="467" spans="4:37" x14ac:dyDescent="0.25"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</row>
    <row r="468" spans="4:37" x14ac:dyDescent="0.25"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</row>
    <row r="469" spans="4:37" x14ac:dyDescent="0.25"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</row>
    <row r="470" spans="4:37" x14ac:dyDescent="0.25"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</row>
    <row r="471" spans="4:37" x14ac:dyDescent="0.25"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</row>
    <row r="472" spans="4:37" x14ac:dyDescent="0.25"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</row>
    <row r="473" spans="4:37" x14ac:dyDescent="0.25"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</row>
    <row r="474" spans="4:37" x14ac:dyDescent="0.25"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</row>
    <row r="475" spans="4:37" x14ac:dyDescent="0.25"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</row>
    <row r="476" spans="4:37" x14ac:dyDescent="0.25"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</row>
    <row r="477" spans="4:37" x14ac:dyDescent="0.25"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</row>
    <row r="478" spans="4:37" x14ac:dyDescent="0.25"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</row>
    <row r="479" spans="4:37" x14ac:dyDescent="0.25"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</row>
    <row r="480" spans="4:37" x14ac:dyDescent="0.25"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</row>
    <row r="481" spans="4:37" x14ac:dyDescent="0.25"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</row>
    <row r="482" spans="4:37" x14ac:dyDescent="0.25"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</row>
    <row r="483" spans="4:37" x14ac:dyDescent="0.25"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</row>
    <row r="484" spans="4:37" x14ac:dyDescent="0.25"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</row>
    <row r="485" spans="4:37" x14ac:dyDescent="0.25"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</row>
    <row r="486" spans="4:37" x14ac:dyDescent="0.25"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</row>
    <row r="487" spans="4:37" x14ac:dyDescent="0.25"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</row>
    <row r="488" spans="4:37" x14ac:dyDescent="0.25"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</row>
    <row r="489" spans="4:37" x14ac:dyDescent="0.25"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</row>
    <row r="490" spans="4:37" x14ac:dyDescent="0.25"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</row>
    <row r="491" spans="4:37" x14ac:dyDescent="0.25"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</row>
    <row r="492" spans="4:37" x14ac:dyDescent="0.25"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</row>
    <row r="493" spans="4:37" x14ac:dyDescent="0.25"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</row>
    <row r="494" spans="4:37" x14ac:dyDescent="0.25"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</row>
    <row r="495" spans="4:37" x14ac:dyDescent="0.25"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</row>
    <row r="496" spans="4:37" x14ac:dyDescent="0.25"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</row>
    <row r="497" spans="4:37" x14ac:dyDescent="0.25"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</row>
    <row r="498" spans="4:37" x14ac:dyDescent="0.25"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</row>
    <row r="499" spans="4:37" x14ac:dyDescent="0.25"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</row>
    <row r="500" spans="4:37" x14ac:dyDescent="0.25"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</row>
    <row r="501" spans="4:37" x14ac:dyDescent="0.25"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</row>
    <row r="502" spans="4:37" x14ac:dyDescent="0.25"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</row>
    <row r="503" spans="4:37" x14ac:dyDescent="0.25"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</row>
    <row r="504" spans="4:37" x14ac:dyDescent="0.25"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</row>
    <row r="505" spans="4:37" x14ac:dyDescent="0.25"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</row>
    <row r="506" spans="4:37" x14ac:dyDescent="0.25"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</row>
    <row r="507" spans="4:37" x14ac:dyDescent="0.25"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</row>
    <row r="508" spans="4:37" x14ac:dyDescent="0.25"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</row>
    <row r="509" spans="4:37" x14ac:dyDescent="0.25"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</row>
    <row r="510" spans="4:37" x14ac:dyDescent="0.25"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</row>
    <row r="511" spans="4:37" x14ac:dyDescent="0.25"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</row>
    <row r="512" spans="4:37" x14ac:dyDescent="0.25"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</row>
    <row r="513" spans="4:37" x14ac:dyDescent="0.25"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</row>
    <row r="514" spans="4:37" x14ac:dyDescent="0.25"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</row>
    <row r="515" spans="4:37" x14ac:dyDescent="0.25"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</row>
    <row r="516" spans="4:37" x14ac:dyDescent="0.25"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</row>
    <row r="517" spans="4:37" x14ac:dyDescent="0.25"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</row>
    <row r="518" spans="4:37" x14ac:dyDescent="0.25"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</row>
    <row r="519" spans="4:37" x14ac:dyDescent="0.25"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</row>
    <row r="520" spans="4:37" x14ac:dyDescent="0.25"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</row>
    <row r="521" spans="4:37" x14ac:dyDescent="0.25"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</row>
    <row r="522" spans="4:37" x14ac:dyDescent="0.25"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</row>
    <row r="523" spans="4:37" x14ac:dyDescent="0.25"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</row>
    <row r="524" spans="4:37" x14ac:dyDescent="0.25"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</row>
    <row r="525" spans="4:37" x14ac:dyDescent="0.25"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</row>
    <row r="526" spans="4:37" x14ac:dyDescent="0.25"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</row>
    <row r="527" spans="4:37" x14ac:dyDescent="0.25"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</row>
    <row r="528" spans="4:37" x14ac:dyDescent="0.25"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</row>
    <row r="529" spans="4:37" x14ac:dyDescent="0.25"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</row>
    <row r="530" spans="4:37" x14ac:dyDescent="0.25"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</row>
    <row r="531" spans="4:37" x14ac:dyDescent="0.25"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</row>
    <row r="532" spans="4:37" x14ac:dyDescent="0.25"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</row>
    <row r="533" spans="4:37" x14ac:dyDescent="0.25"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</row>
    <row r="534" spans="4:37" x14ac:dyDescent="0.25"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</row>
    <row r="535" spans="4:37" x14ac:dyDescent="0.25"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</row>
    <row r="536" spans="4:37" x14ac:dyDescent="0.25"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</row>
    <row r="537" spans="4:37" x14ac:dyDescent="0.25"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</row>
    <row r="538" spans="4:37" x14ac:dyDescent="0.25"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</row>
    <row r="539" spans="4:37" x14ac:dyDescent="0.25"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</row>
    <row r="540" spans="4:37" x14ac:dyDescent="0.25"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</row>
    <row r="541" spans="4:37" x14ac:dyDescent="0.25"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</row>
    <row r="542" spans="4:37" x14ac:dyDescent="0.25"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</row>
    <row r="543" spans="4:37" x14ac:dyDescent="0.25"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</row>
    <row r="544" spans="4:37" x14ac:dyDescent="0.25"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</row>
    <row r="545" spans="4:37" x14ac:dyDescent="0.25"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</row>
    <row r="546" spans="4:37" x14ac:dyDescent="0.25"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</row>
    <row r="547" spans="4:37" x14ac:dyDescent="0.25"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</row>
    <row r="548" spans="4:37" x14ac:dyDescent="0.25"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</row>
    <row r="549" spans="4:37" x14ac:dyDescent="0.25"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</row>
    <row r="550" spans="4:37" x14ac:dyDescent="0.25"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</row>
    <row r="551" spans="4:37" x14ac:dyDescent="0.25"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</row>
    <row r="552" spans="4:37" x14ac:dyDescent="0.25"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</row>
    <row r="553" spans="4:37" x14ac:dyDescent="0.25"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</row>
    <row r="554" spans="4:37" x14ac:dyDescent="0.25"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</row>
    <row r="555" spans="4:37" x14ac:dyDescent="0.25"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</row>
    <row r="556" spans="4:37" x14ac:dyDescent="0.25"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</row>
    <row r="557" spans="4:37" x14ac:dyDescent="0.25"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</row>
    <row r="558" spans="4:37" x14ac:dyDescent="0.25"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</row>
    <row r="559" spans="4:37" x14ac:dyDescent="0.25"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</row>
    <row r="560" spans="4:37" x14ac:dyDescent="0.25"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</row>
    <row r="561" spans="4:37" x14ac:dyDescent="0.25"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</row>
    <row r="562" spans="4:37" x14ac:dyDescent="0.25"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</row>
    <row r="563" spans="4:37" x14ac:dyDescent="0.25"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</row>
    <row r="564" spans="4:37" x14ac:dyDescent="0.25"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</row>
    <row r="565" spans="4:37" x14ac:dyDescent="0.25"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</row>
    <row r="566" spans="4:37" x14ac:dyDescent="0.25"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</row>
    <row r="567" spans="4:37" x14ac:dyDescent="0.25"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</row>
    <row r="568" spans="4:37" x14ac:dyDescent="0.25"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</row>
    <row r="569" spans="4:37" x14ac:dyDescent="0.25"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</row>
    <row r="570" spans="4:37" x14ac:dyDescent="0.25"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</row>
    <row r="571" spans="4:37" x14ac:dyDescent="0.25"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</row>
    <row r="572" spans="4:37" x14ac:dyDescent="0.25"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</row>
    <row r="573" spans="4:37" x14ac:dyDescent="0.25"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</row>
    <row r="574" spans="4:37" x14ac:dyDescent="0.25"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</row>
    <row r="575" spans="4:37" x14ac:dyDescent="0.25"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</row>
    <row r="576" spans="4:37" x14ac:dyDescent="0.25"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</row>
    <row r="577" spans="4:37" x14ac:dyDescent="0.25"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</row>
    <row r="578" spans="4:37" x14ac:dyDescent="0.25"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</row>
    <row r="579" spans="4:37" x14ac:dyDescent="0.25"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</row>
    <row r="580" spans="4:37" x14ac:dyDescent="0.25"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</row>
    <row r="581" spans="4:37" x14ac:dyDescent="0.25"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</row>
    <row r="582" spans="4:37" x14ac:dyDescent="0.25"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</row>
    <row r="583" spans="4:37" x14ac:dyDescent="0.25"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</row>
    <row r="584" spans="4:37" x14ac:dyDescent="0.25"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</row>
    <row r="585" spans="4:37" x14ac:dyDescent="0.25"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</row>
    <row r="586" spans="4:37" x14ac:dyDescent="0.25"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</row>
    <row r="587" spans="4:37" x14ac:dyDescent="0.25"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</row>
    <row r="588" spans="4:37" x14ac:dyDescent="0.25"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</row>
    <row r="589" spans="4:37" x14ac:dyDescent="0.25"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</row>
    <row r="590" spans="4:37" x14ac:dyDescent="0.25"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</row>
    <row r="591" spans="4:37" x14ac:dyDescent="0.25"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</row>
    <row r="592" spans="4:37" x14ac:dyDescent="0.25"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</row>
    <row r="593" spans="4:37" x14ac:dyDescent="0.25"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</row>
    <row r="594" spans="4:37" x14ac:dyDescent="0.25"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</row>
    <row r="595" spans="4:37" x14ac:dyDescent="0.25"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</row>
    <row r="596" spans="4:37" x14ac:dyDescent="0.25"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</row>
    <row r="597" spans="4:37" x14ac:dyDescent="0.25"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</row>
    <row r="598" spans="4:37" x14ac:dyDescent="0.25"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</row>
    <row r="599" spans="4:37" x14ac:dyDescent="0.25"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</row>
    <row r="600" spans="4:37" x14ac:dyDescent="0.25"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</row>
    <row r="601" spans="4:37" x14ac:dyDescent="0.25"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</row>
    <row r="602" spans="4:37" x14ac:dyDescent="0.25"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</row>
    <row r="603" spans="4:37" x14ac:dyDescent="0.25"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</row>
    <row r="604" spans="4:37" x14ac:dyDescent="0.25"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</row>
    <row r="605" spans="4:37" x14ac:dyDescent="0.25"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</row>
    <row r="606" spans="4:37" x14ac:dyDescent="0.25"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</row>
    <row r="607" spans="4:37" x14ac:dyDescent="0.25"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</row>
    <row r="608" spans="4:37" x14ac:dyDescent="0.25"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</row>
    <row r="609" spans="4:37" x14ac:dyDescent="0.25"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</row>
    <row r="610" spans="4:37" x14ac:dyDescent="0.25"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</row>
    <row r="611" spans="4:37" x14ac:dyDescent="0.25"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3"/>
      <c r="Q611" s="183"/>
      <c r="R611" s="183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</row>
    <row r="612" spans="4:37" x14ac:dyDescent="0.25"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3"/>
      <c r="Q612" s="183"/>
      <c r="R612" s="183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</row>
    <row r="613" spans="4:37" x14ac:dyDescent="0.25"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3"/>
      <c r="Q613" s="183"/>
      <c r="R613" s="183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</row>
    <row r="614" spans="4:37" x14ac:dyDescent="0.25"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3"/>
      <c r="Q614" s="183"/>
      <c r="R614" s="183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</row>
    <row r="615" spans="4:37" x14ac:dyDescent="0.25"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3"/>
      <c r="Q615" s="183"/>
      <c r="R615" s="183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</row>
    <row r="616" spans="4:37" x14ac:dyDescent="0.25"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3"/>
      <c r="Q616" s="183"/>
      <c r="R616" s="183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</row>
    <row r="617" spans="4:37" x14ac:dyDescent="0.25"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3"/>
      <c r="Q617" s="183"/>
      <c r="R617" s="183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</row>
    <row r="618" spans="4:37" x14ac:dyDescent="0.25"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3"/>
      <c r="Q618" s="183"/>
      <c r="R618" s="183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</row>
    <row r="619" spans="4:37" x14ac:dyDescent="0.25"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3"/>
      <c r="Q619" s="183"/>
      <c r="R619" s="183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</row>
    <row r="620" spans="4:37" x14ac:dyDescent="0.25"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3"/>
      <c r="Q620" s="183"/>
      <c r="R620" s="183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</row>
    <row r="621" spans="4:37" x14ac:dyDescent="0.25"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3"/>
      <c r="Q621" s="183"/>
      <c r="R621" s="183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</row>
    <row r="622" spans="4:37" x14ac:dyDescent="0.25"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3"/>
      <c r="Q622" s="183"/>
      <c r="R622" s="183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</row>
    <row r="623" spans="4:37" x14ac:dyDescent="0.25"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3"/>
      <c r="Q623" s="183"/>
      <c r="R623" s="183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</row>
    <row r="624" spans="4:37" x14ac:dyDescent="0.25"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3"/>
      <c r="Q624" s="183"/>
      <c r="R624" s="183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</row>
    <row r="625" spans="4:37" x14ac:dyDescent="0.25"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3"/>
      <c r="Q625" s="183"/>
      <c r="R625" s="183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</row>
    <row r="626" spans="4:37" x14ac:dyDescent="0.25"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3"/>
      <c r="Q626" s="183"/>
      <c r="R626" s="183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</row>
    <row r="627" spans="4:37" x14ac:dyDescent="0.25"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3"/>
      <c r="Q627" s="183"/>
      <c r="R627" s="183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</row>
    <row r="628" spans="4:37" x14ac:dyDescent="0.25"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3"/>
      <c r="Q628" s="183"/>
      <c r="R628" s="183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</row>
    <row r="629" spans="4:37" x14ac:dyDescent="0.25"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3"/>
      <c r="Q629" s="183"/>
      <c r="R629" s="183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</row>
    <row r="630" spans="4:37" x14ac:dyDescent="0.25"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3"/>
      <c r="Q630" s="183"/>
      <c r="R630" s="183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</row>
    <row r="631" spans="4:37" x14ac:dyDescent="0.25"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3"/>
      <c r="Q631" s="183"/>
      <c r="R631" s="183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</row>
    <row r="632" spans="4:37" x14ac:dyDescent="0.25"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3"/>
      <c r="Q632" s="183"/>
      <c r="R632" s="183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</row>
    <row r="633" spans="4:37" x14ac:dyDescent="0.25"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3"/>
      <c r="Q633" s="183"/>
      <c r="R633" s="183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</row>
    <row r="634" spans="4:37" x14ac:dyDescent="0.25"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3"/>
      <c r="Q634" s="183"/>
      <c r="R634" s="183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</row>
    <row r="635" spans="4:37" x14ac:dyDescent="0.25"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3"/>
      <c r="Q635" s="183"/>
      <c r="R635" s="183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</row>
    <row r="636" spans="4:37" x14ac:dyDescent="0.25"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3"/>
      <c r="Q636" s="183"/>
      <c r="R636" s="183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</row>
    <row r="637" spans="4:37" x14ac:dyDescent="0.25"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3"/>
      <c r="Q637" s="183"/>
      <c r="R637" s="183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</row>
    <row r="638" spans="4:37" x14ac:dyDescent="0.25"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</row>
    <row r="639" spans="4:37" x14ac:dyDescent="0.25"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3"/>
      <c r="Q639" s="183"/>
      <c r="R639" s="183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</row>
    <row r="640" spans="4:37" x14ac:dyDescent="0.25"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3"/>
      <c r="Q640" s="183"/>
      <c r="R640" s="183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</row>
    <row r="641" spans="4:37" x14ac:dyDescent="0.25"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3"/>
      <c r="Q641" s="183"/>
      <c r="R641" s="183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</row>
    <row r="642" spans="4:37" x14ac:dyDescent="0.25"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3"/>
      <c r="Q642" s="183"/>
      <c r="R642" s="183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</row>
    <row r="643" spans="4:37" x14ac:dyDescent="0.25"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3"/>
      <c r="Q643" s="183"/>
      <c r="R643" s="183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</row>
    <row r="644" spans="4:37" x14ac:dyDescent="0.25"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3"/>
      <c r="Q644" s="183"/>
      <c r="R644" s="183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</row>
    <row r="645" spans="4:37" x14ac:dyDescent="0.25"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3"/>
      <c r="Q645" s="183"/>
      <c r="R645" s="183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</row>
    <row r="646" spans="4:37" x14ac:dyDescent="0.25"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3"/>
      <c r="Q646" s="183"/>
      <c r="R646" s="183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</row>
    <row r="647" spans="4:37" x14ac:dyDescent="0.25"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3"/>
      <c r="Q647" s="183"/>
      <c r="R647" s="183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</row>
    <row r="648" spans="4:37" x14ac:dyDescent="0.25"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3"/>
      <c r="Q648" s="183"/>
      <c r="R648" s="183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</row>
    <row r="649" spans="4:37" x14ac:dyDescent="0.25"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3"/>
      <c r="Q649" s="183"/>
      <c r="R649" s="183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</row>
    <row r="650" spans="4:37" x14ac:dyDescent="0.25"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3"/>
      <c r="Q650" s="183"/>
      <c r="R650" s="183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</row>
    <row r="651" spans="4:37" x14ac:dyDescent="0.25"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3"/>
      <c r="Q651" s="183"/>
      <c r="R651" s="183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</row>
    <row r="652" spans="4:37" x14ac:dyDescent="0.25"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3"/>
      <c r="Q652" s="183"/>
      <c r="R652" s="183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</row>
    <row r="653" spans="4:37" x14ac:dyDescent="0.25"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3"/>
      <c r="Q653" s="183"/>
      <c r="R653" s="183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</row>
    <row r="654" spans="4:37" x14ac:dyDescent="0.25"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3"/>
      <c r="Q654" s="183"/>
      <c r="R654" s="183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</row>
    <row r="655" spans="4:37" x14ac:dyDescent="0.25"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3"/>
      <c r="Q655" s="183"/>
      <c r="R655" s="183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</row>
    <row r="656" spans="4:37" x14ac:dyDescent="0.25"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3"/>
      <c r="Q656" s="183"/>
      <c r="R656" s="183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</row>
    <row r="657" spans="4:37" x14ac:dyDescent="0.25"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3"/>
      <c r="Q657" s="183"/>
      <c r="R657" s="183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</row>
    <row r="658" spans="4:37" x14ac:dyDescent="0.25"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3"/>
      <c r="Q658" s="183"/>
      <c r="R658" s="183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</row>
    <row r="659" spans="4:37" x14ac:dyDescent="0.25"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3"/>
      <c r="Q659" s="183"/>
      <c r="R659" s="183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</row>
    <row r="660" spans="4:37" x14ac:dyDescent="0.25"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3"/>
      <c r="Q660" s="183"/>
      <c r="R660" s="183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</row>
    <row r="661" spans="4:37" x14ac:dyDescent="0.25"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3"/>
      <c r="Q661" s="183"/>
      <c r="R661" s="183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</row>
    <row r="662" spans="4:37" x14ac:dyDescent="0.25"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3"/>
      <c r="Q662" s="183"/>
      <c r="R662" s="183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</row>
    <row r="663" spans="4:37" x14ac:dyDescent="0.25"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3"/>
      <c r="Q663" s="183"/>
      <c r="R663" s="183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</row>
    <row r="664" spans="4:37" x14ac:dyDescent="0.25"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3"/>
      <c r="Q664" s="183"/>
      <c r="R664" s="183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</row>
    <row r="665" spans="4:37" x14ac:dyDescent="0.25"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3"/>
      <c r="Q665" s="183"/>
      <c r="R665" s="183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</row>
    <row r="666" spans="4:37" x14ac:dyDescent="0.25"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3"/>
      <c r="Q666" s="183"/>
      <c r="R666" s="183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</row>
    <row r="667" spans="4:37" x14ac:dyDescent="0.25"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3"/>
      <c r="Q667" s="183"/>
      <c r="R667" s="183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</row>
    <row r="668" spans="4:37" x14ac:dyDescent="0.25"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3"/>
      <c r="Q668" s="183"/>
      <c r="R668" s="183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</row>
    <row r="669" spans="4:37" x14ac:dyDescent="0.25"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3"/>
      <c r="Q669" s="183"/>
      <c r="R669" s="183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</row>
    <row r="670" spans="4:37" x14ac:dyDescent="0.25"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3"/>
      <c r="Q670" s="183"/>
      <c r="R670" s="183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</row>
    <row r="671" spans="4:37" x14ac:dyDescent="0.25"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3"/>
      <c r="Q671" s="183"/>
      <c r="R671" s="183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</row>
    <row r="672" spans="4:37" x14ac:dyDescent="0.25"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3"/>
      <c r="Q672" s="183"/>
      <c r="R672" s="183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</row>
    <row r="673" spans="4:37" x14ac:dyDescent="0.25"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3"/>
      <c r="Q673" s="183"/>
      <c r="R673" s="183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</row>
    <row r="674" spans="4:37" x14ac:dyDescent="0.25"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3"/>
      <c r="Q674" s="183"/>
      <c r="R674" s="183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</row>
    <row r="675" spans="4:37" x14ac:dyDescent="0.25"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3"/>
      <c r="Q675" s="183"/>
      <c r="R675" s="183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</row>
    <row r="676" spans="4:37" x14ac:dyDescent="0.25"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3"/>
      <c r="Q676" s="183"/>
      <c r="R676" s="183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</row>
    <row r="677" spans="4:37" x14ac:dyDescent="0.25"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3"/>
      <c r="Q677" s="183"/>
      <c r="R677" s="183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</row>
    <row r="678" spans="4:37" x14ac:dyDescent="0.25"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3"/>
      <c r="Q678" s="183"/>
      <c r="R678" s="183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</row>
    <row r="679" spans="4:37" x14ac:dyDescent="0.25"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3"/>
      <c r="Q679" s="183"/>
      <c r="R679" s="183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</row>
    <row r="680" spans="4:37" x14ac:dyDescent="0.25"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3"/>
      <c r="Q680" s="183"/>
      <c r="R680" s="183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</row>
    <row r="681" spans="4:37" x14ac:dyDescent="0.25"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3"/>
      <c r="Q681" s="183"/>
      <c r="R681" s="183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</row>
    <row r="682" spans="4:37" x14ac:dyDescent="0.25"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3"/>
      <c r="Q682" s="183"/>
      <c r="R682" s="183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</row>
    <row r="683" spans="4:37" x14ac:dyDescent="0.25"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3"/>
      <c r="Q683" s="183"/>
      <c r="R683" s="183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</row>
    <row r="684" spans="4:37" x14ac:dyDescent="0.25"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3"/>
      <c r="Q684" s="183"/>
      <c r="R684" s="183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</row>
    <row r="685" spans="4:37" x14ac:dyDescent="0.25"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3"/>
      <c r="Q685" s="183"/>
      <c r="R685" s="183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</row>
    <row r="686" spans="4:37" x14ac:dyDescent="0.25"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3"/>
      <c r="Q686" s="183"/>
      <c r="R686" s="183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</row>
    <row r="687" spans="4:37" x14ac:dyDescent="0.25"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3"/>
      <c r="Q687" s="183"/>
      <c r="R687" s="183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</row>
    <row r="688" spans="4:37" x14ac:dyDescent="0.25"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3"/>
      <c r="Q688" s="183"/>
      <c r="R688" s="183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</row>
    <row r="689" spans="4:37" x14ac:dyDescent="0.25"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3"/>
      <c r="Q689" s="183"/>
      <c r="R689" s="183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</row>
    <row r="690" spans="4:37" x14ac:dyDescent="0.25"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3"/>
      <c r="Q690" s="183"/>
      <c r="R690" s="183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</row>
    <row r="691" spans="4:37" x14ac:dyDescent="0.25"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3"/>
      <c r="Q691" s="183"/>
      <c r="R691" s="183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</row>
    <row r="692" spans="4:37" x14ac:dyDescent="0.25"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3"/>
      <c r="Q692" s="183"/>
      <c r="R692" s="183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</row>
    <row r="693" spans="4:37" x14ac:dyDescent="0.25"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3"/>
      <c r="Q693" s="183"/>
      <c r="R693" s="183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</row>
    <row r="694" spans="4:37" x14ac:dyDescent="0.25"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3"/>
      <c r="Q694" s="183"/>
      <c r="R694" s="183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</row>
    <row r="695" spans="4:37" x14ac:dyDescent="0.25"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3"/>
      <c r="Q695" s="183"/>
      <c r="R695" s="183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</row>
    <row r="696" spans="4:37" x14ac:dyDescent="0.25"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3"/>
      <c r="Q696" s="183"/>
      <c r="R696" s="183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</row>
    <row r="697" spans="4:37" x14ac:dyDescent="0.25"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3"/>
      <c r="Q697" s="183"/>
      <c r="R697" s="183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</row>
    <row r="698" spans="4:37" x14ac:dyDescent="0.25"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3"/>
      <c r="Q698" s="183"/>
      <c r="R698" s="183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</row>
    <row r="699" spans="4:37" x14ac:dyDescent="0.25"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3"/>
      <c r="Q699" s="183"/>
      <c r="R699" s="183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</row>
    <row r="700" spans="4:37" x14ac:dyDescent="0.25"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3"/>
      <c r="Q700" s="183"/>
      <c r="R700" s="183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</row>
    <row r="701" spans="4:37" x14ac:dyDescent="0.25"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3"/>
      <c r="Q701" s="183"/>
      <c r="R701" s="183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</row>
    <row r="702" spans="4:37" x14ac:dyDescent="0.25"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3"/>
      <c r="Q702" s="183"/>
      <c r="R702" s="183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</row>
    <row r="703" spans="4:37" x14ac:dyDescent="0.25"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3"/>
      <c r="Q703" s="183"/>
      <c r="R703" s="183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</row>
    <row r="704" spans="4:37" x14ac:dyDescent="0.25"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3"/>
      <c r="Q704" s="183"/>
      <c r="R704" s="183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</row>
    <row r="705" spans="4:37" x14ac:dyDescent="0.25"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3"/>
      <c r="Q705" s="183"/>
      <c r="R705" s="183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</row>
    <row r="706" spans="4:37" x14ac:dyDescent="0.25"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3"/>
      <c r="Q706" s="183"/>
      <c r="R706" s="183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</row>
    <row r="707" spans="4:37" x14ac:dyDescent="0.25"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3"/>
      <c r="Q707" s="183"/>
      <c r="R707" s="183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</row>
    <row r="708" spans="4:37" x14ac:dyDescent="0.25"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3"/>
      <c r="Q708" s="183"/>
      <c r="R708" s="183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</row>
    <row r="709" spans="4:37" x14ac:dyDescent="0.25"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3"/>
      <c r="Q709" s="183"/>
      <c r="R709" s="183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</row>
    <row r="710" spans="4:37" x14ac:dyDescent="0.25"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3"/>
      <c r="Q710" s="183"/>
      <c r="R710" s="183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</row>
    <row r="711" spans="4:37" x14ac:dyDescent="0.25"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3"/>
      <c r="Q711" s="183"/>
      <c r="R711" s="183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</row>
    <row r="712" spans="4:37" x14ac:dyDescent="0.25"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3"/>
      <c r="Q712" s="183"/>
      <c r="R712" s="183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</row>
    <row r="713" spans="4:37" x14ac:dyDescent="0.25"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3"/>
      <c r="Q713" s="183"/>
      <c r="R713" s="183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</row>
    <row r="714" spans="4:37" x14ac:dyDescent="0.25"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3"/>
      <c r="Q714" s="183"/>
      <c r="R714" s="183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</row>
    <row r="715" spans="4:37" x14ac:dyDescent="0.25"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3"/>
      <c r="Q715" s="183"/>
      <c r="R715" s="183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</row>
    <row r="716" spans="4:37" x14ac:dyDescent="0.25"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3"/>
      <c r="Q716" s="183"/>
      <c r="R716" s="183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</row>
    <row r="717" spans="4:37" x14ac:dyDescent="0.25"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3"/>
      <c r="Q717" s="183"/>
      <c r="R717" s="183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</row>
    <row r="718" spans="4:37" x14ac:dyDescent="0.25"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3"/>
      <c r="Q718" s="183"/>
      <c r="R718" s="183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</row>
    <row r="719" spans="4:37" x14ac:dyDescent="0.25"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3"/>
      <c r="Q719" s="183"/>
      <c r="R719" s="183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</row>
    <row r="720" spans="4:37" x14ac:dyDescent="0.25"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3"/>
      <c r="Q720" s="183"/>
      <c r="R720" s="183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</row>
    <row r="721" spans="4:37" x14ac:dyDescent="0.25"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3"/>
      <c r="Q721" s="183"/>
      <c r="R721" s="183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</row>
    <row r="722" spans="4:37" x14ac:dyDescent="0.25"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3"/>
      <c r="Q722" s="183"/>
      <c r="R722" s="183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</row>
    <row r="723" spans="4:37" x14ac:dyDescent="0.25"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3"/>
      <c r="Q723" s="183"/>
      <c r="R723" s="183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</row>
    <row r="724" spans="4:37" x14ac:dyDescent="0.25"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3"/>
      <c r="Q724" s="183"/>
      <c r="R724" s="183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</row>
    <row r="725" spans="4:37" x14ac:dyDescent="0.25"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3"/>
      <c r="Q725" s="183"/>
      <c r="R725" s="183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</row>
    <row r="726" spans="4:37" x14ac:dyDescent="0.25"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3"/>
      <c r="Q726" s="183"/>
      <c r="R726" s="183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</row>
    <row r="727" spans="4:37" x14ac:dyDescent="0.25"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3"/>
      <c r="Q727" s="183"/>
      <c r="R727" s="183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</row>
    <row r="728" spans="4:37" x14ac:dyDescent="0.25"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3"/>
      <c r="Q728" s="183"/>
      <c r="R728" s="183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</row>
    <row r="729" spans="4:37" x14ac:dyDescent="0.25"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3"/>
      <c r="Q729" s="183"/>
      <c r="R729" s="183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</row>
    <row r="730" spans="4:37" x14ac:dyDescent="0.25"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3"/>
      <c r="Q730" s="183"/>
      <c r="R730" s="183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</row>
    <row r="731" spans="4:37" x14ac:dyDescent="0.25"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3"/>
      <c r="Q731" s="183"/>
      <c r="R731" s="183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</row>
    <row r="732" spans="4:37" x14ac:dyDescent="0.25"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3"/>
      <c r="Q732" s="183"/>
      <c r="R732" s="183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</row>
    <row r="733" spans="4:37" x14ac:dyDescent="0.25"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3"/>
      <c r="Q733" s="183"/>
      <c r="R733" s="183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</row>
    <row r="734" spans="4:37" x14ac:dyDescent="0.25"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3"/>
      <c r="Q734" s="183"/>
      <c r="R734" s="183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</row>
    <row r="735" spans="4:37" x14ac:dyDescent="0.25"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3"/>
      <c r="Q735" s="183"/>
      <c r="R735" s="183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</row>
    <row r="736" spans="4:37" x14ac:dyDescent="0.25"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3"/>
      <c r="Q736" s="183"/>
      <c r="R736" s="183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</row>
    <row r="737" spans="4:37" x14ac:dyDescent="0.25"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3"/>
      <c r="Q737" s="183"/>
      <c r="R737" s="183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</row>
    <row r="738" spans="4:37" x14ac:dyDescent="0.25"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3"/>
      <c r="Q738" s="183"/>
      <c r="R738" s="183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</row>
    <row r="739" spans="4:37" x14ac:dyDescent="0.25"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3"/>
      <c r="Q739" s="183"/>
      <c r="R739" s="183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</row>
    <row r="740" spans="4:37" x14ac:dyDescent="0.25"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3"/>
      <c r="Q740" s="183"/>
      <c r="R740" s="183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</row>
    <row r="741" spans="4:37" x14ac:dyDescent="0.25"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3"/>
      <c r="Q741" s="183"/>
      <c r="R741" s="183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</row>
    <row r="742" spans="4:37" x14ac:dyDescent="0.25"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3"/>
      <c r="Q742" s="183"/>
      <c r="R742" s="183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</row>
    <row r="743" spans="4:37" x14ac:dyDescent="0.25"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3"/>
      <c r="Q743" s="183"/>
      <c r="R743" s="183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</row>
    <row r="744" spans="4:37" x14ac:dyDescent="0.25"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3"/>
      <c r="Q744" s="183"/>
      <c r="R744" s="183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</row>
    <row r="745" spans="4:37" x14ac:dyDescent="0.25"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3"/>
      <c r="Q745" s="183"/>
      <c r="R745" s="183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</row>
    <row r="746" spans="4:37" x14ac:dyDescent="0.25"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3"/>
      <c r="Q746" s="183"/>
      <c r="R746" s="183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</row>
    <row r="747" spans="4:37" x14ac:dyDescent="0.25"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3"/>
      <c r="Q747" s="183"/>
      <c r="R747" s="183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</row>
    <row r="748" spans="4:37" x14ac:dyDescent="0.25"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3"/>
      <c r="Q748" s="183"/>
      <c r="R748" s="183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</row>
    <row r="749" spans="4:37" x14ac:dyDescent="0.25"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3"/>
      <c r="Q749" s="183"/>
      <c r="R749" s="183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</row>
    <row r="750" spans="4:37" x14ac:dyDescent="0.25"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3"/>
      <c r="Q750" s="183"/>
      <c r="R750" s="183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</row>
    <row r="751" spans="4:37" x14ac:dyDescent="0.25"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3"/>
      <c r="Q751" s="183"/>
      <c r="R751" s="183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</row>
    <row r="752" spans="4:37" x14ac:dyDescent="0.25"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3"/>
      <c r="Q752" s="183"/>
      <c r="R752" s="183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</row>
    <row r="753" spans="4:37" x14ac:dyDescent="0.25"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3"/>
      <c r="Q753" s="183"/>
      <c r="R753" s="183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</row>
    <row r="754" spans="4:37" x14ac:dyDescent="0.25"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3"/>
      <c r="Q754" s="183"/>
      <c r="R754" s="183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</row>
    <row r="755" spans="4:37" x14ac:dyDescent="0.25"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3"/>
      <c r="Q755" s="183"/>
      <c r="R755" s="183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</row>
    <row r="756" spans="4:37" x14ac:dyDescent="0.25"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3"/>
      <c r="Q756" s="183"/>
      <c r="R756" s="183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</row>
    <row r="757" spans="4:37" x14ac:dyDescent="0.25"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3"/>
      <c r="Q757" s="183"/>
      <c r="R757" s="183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</row>
    <row r="758" spans="4:37" x14ac:dyDescent="0.25"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3"/>
      <c r="Q758" s="183"/>
      <c r="R758" s="183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</row>
    <row r="759" spans="4:37" x14ac:dyDescent="0.25"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3"/>
      <c r="Q759" s="183"/>
      <c r="R759" s="183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</row>
    <row r="760" spans="4:37" x14ac:dyDescent="0.25"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3"/>
      <c r="Q760" s="183"/>
      <c r="R760" s="183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</row>
    <row r="761" spans="4:37" x14ac:dyDescent="0.25"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3"/>
      <c r="Q761" s="183"/>
      <c r="R761" s="183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</row>
    <row r="762" spans="4:37" x14ac:dyDescent="0.25"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3"/>
      <c r="Q762" s="183"/>
      <c r="R762" s="183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</row>
    <row r="763" spans="4:37" x14ac:dyDescent="0.25"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3"/>
      <c r="Q763" s="183"/>
      <c r="R763" s="183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</row>
    <row r="764" spans="4:37" x14ac:dyDescent="0.25"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3"/>
      <c r="Q764" s="183"/>
      <c r="R764" s="183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</row>
    <row r="765" spans="4:37" x14ac:dyDescent="0.25"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3"/>
      <c r="Q765" s="183"/>
      <c r="R765" s="183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</row>
    <row r="766" spans="4:37" x14ac:dyDescent="0.25"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3"/>
      <c r="Q766" s="183"/>
      <c r="R766" s="183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</row>
    <row r="767" spans="4:37" x14ac:dyDescent="0.25"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3"/>
      <c r="Q767" s="183"/>
      <c r="R767" s="183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</row>
    <row r="768" spans="4:37" x14ac:dyDescent="0.25"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3"/>
      <c r="Q768" s="183"/>
      <c r="R768" s="183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</row>
    <row r="769" spans="4:37" x14ac:dyDescent="0.25"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3"/>
      <c r="Q769" s="183"/>
      <c r="R769" s="183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</row>
    <row r="770" spans="4:37" x14ac:dyDescent="0.25"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3"/>
      <c r="Q770" s="183"/>
      <c r="R770" s="183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</row>
    <row r="771" spans="4:37" x14ac:dyDescent="0.25"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3"/>
      <c r="Q771" s="183"/>
      <c r="R771" s="183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</row>
    <row r="772" spans="4:37" x14ac:dyDescent="0.25"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3"/>
      <c r="Q772" s="183"/>
      <c r="R772" s="183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</row>
    <row r="773" spans="4:37" x14ac:dyDescent="0.25"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3"/>
      <c r="Q773" s="183"/>
      <c r="R773" s="183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</row>
    <row r="774" spans="4:37" x14ac:dyDescent="0.25"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3"/>
      <c r="Q774" s="183"/>
      <c r="R774" s="183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</row>
    <row r="775" spans="4:37" x14ac:dyDescent="0.25"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3"/>
      <c r="Q775" s="183"/>
      <c r="R775" s="183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</row>
    <row r="776" spans="4:37" x14ac:dyDescent="0.25"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3"/>
      <c r="Q776" s="183"/>
      <c r="R776" s="183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</row>
    <row r="777" spans="4:37" x14ac:dyDescent="0.25"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3"/>
      <c r="Q777" s="183"/>
      <c r="R777" s="183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</row>
    <row r="778" spans="4:37" x14ac:dyDescent="0.25"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3"/>
      <c r="Q778" s="183"/>
      <c r="R778" s="183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</row>
    <row r="779" spans="4:37" x14ac:dyDescent="0.25"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3"/>
      <c r="Q779" s="183"/>
      <c r="R779" s="183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</row>
    <row r="780" spans="4:37" x14ac:dyDescent="0.25"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3"/>
      <c r="Q780" s="183"/>
      <c r="R780" s="183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</row>
    <row r="781" spans="4:37" x14ac:dyDescent="0.25"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3"/>
      <c r="Q781" s="183"/>
      <c r="R781" s="183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</row>
    <row r="782" spans="4:37" x14ac:dyDescent="0.25"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3"/>
      <c r="Q782" s="183"/>
      <c r="R782" s="183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</row>
    <row r="783" spans="4:37" x14ac:dyDescent="0.25"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3"/>
      <c r="Q783" s="183"/>
      <c r="R783" s="183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</row>
    <row r="784" spans="4:37" x14ac:dyDescent="0.25"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3"/>
      <c r="Q784" s="183"/>
      <c r="R784" s="183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</row>
    <row r="785" spans="4:37" x14ac:dyDescent="0.25"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3"/>
      <c r="Q785" s="183"/>
      <c r="R785" s="183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</row>
    <row r="786" spans="4:37" x14ac:dyDescent="0.25"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3"/>
      <c r="Q786" s="183"/>
      <c r="R786" s="183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</row>
    <row r="787" spans="4:37" x14ac:dyDescent="0.25"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3"/>
      <c r="Q787" s="183"/>
      <c r="R787" s="183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</row>
    <row r="788" spans="4:37" x14ac:dyDescent="0.25"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</row>
    <row r="789" spans="4:37" x14ac:dyDescent="0.25"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3"/>
      <c r="Q789" s="183"/>
      <c r="R789" s="183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</row>
    <row r="790" spans="4:37" x14ac:dyDescent="0.25"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3"/>
      <c r="Q790" s="183"/>
      <c r="R790" s="183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</row>
    <row r="791" spans="4:37" x14ac:dyDescent="0.25"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3"/>
      <c r="Q791" s="183"/>
      <c r="R791" s="183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</row>
    <row r="792" spans="4:37" x14ac:dyDescent="0.25"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3"/>
      <c r="Q792" s="183"/>
      <c r="R792" s="183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</row>
    <row r="793" spans="4:37" x14ac:dyDescent="0.25"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3"/>
      <c r="Q793" s="183"/>
      <c r="R793" s="183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</row>
    <row r="794" spans="4:37" x14ac:dyDescent="0.25"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3"/>
      <c r="Q794" s="183"/>
      <c r="R794" s="183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</row>
    <row r="795" spans="4:37" x14ac:dyDescent="0.25"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3"/>
      <c r="Q795" s="183"/>
      <c r="R795" s="183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</row>
    <row r="796" spans="4:37" x14ac:dyDescent="0.25"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3"/>
      <c r="Q796" s="183"/>
      <c r="R796" s="183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</row>
    <row r="797" spans="4:37" x14ac:dyDescent="0.25"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3"/>
      <c r="Q797" s="183"/>
      <c r="R797" s="183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</row>
    <row r="798" spans="4:37" x14ac:dyDescent="0.25"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3"/>
      <c r="Q798" s="183"/>
      <c r="R798" s="183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</row>
    <row r="799" spans="4:37" x14ac:dyDescent="0.25"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3"/>
      <c r="Q799" s="183"/>
      <c r="R799" s="183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</row>
    <row r="800" spans="4:37" x14ac:dyDescent="0.25"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3"/>
      <c r="Q800" s="183"/>
      <c r="R800" s="183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</row>
    <row r="801" spans="4:37" x14ac:dyDescent="0.25"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3"/>
      <c r="Q801" s="183"/>
      <c r="R801" s="183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</row>
    <row r="802" spans="4:37" x14ac:dyDescent="0.25"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3"/>
      <c r="Q802" s="183"/>
      <c r="R802" s="183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</row>
    <row r="803" spans="4:37" x14ac:dyDescent="0.25"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3"/>
      <c r="Q803" s="183"/>
      <c r="R803" s="183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</row>
    <row r="804" spans="4:37" x14ac:dyDescent="0.25"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3"/>
      <c r="Q804" s="183"/>
      <c r="R804" s="183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</row>
    <row r="805" spans="4:37" x14ac:dyDescent="0.25"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3"/>
      <c r="Q805" s="183"/>
      <c r="R805" s="183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</row>
    <row r="806" spans="4:37" x14ac:dyDescent="0.25"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3"/>
      <c r="Q806" s="183"/>
      <c r="R806" s="183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</row>
    <row r="807" spans="4:37" x14ac:dyDescent="0.25"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3"/>
      <c r="Q807" s="183"/>
      <c r="R807" s="183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</row>
    <row r="808" spans="4:37" x14ac:dyDescent="0.25"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3"/>
      <c r="Q808" s="183"/>
      <c r="R808" s="183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</row>
    <row r="809" spans="4:37" x14ac:dyDescent="0.25"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3"/>
      <c r="Q809" s="183"/>
      <c r="R809" s="183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</row>
    <row r="810" spans="4:37" x14ac:dyDescent="0.25"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3"/>
      <c r="Q810" s="183"/>
      <c r="R810" s="183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</row>
    <row r="811" spans="4:37" x14ac:dyDescent="0.25"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3"/>
      <c r="Q811" s="183"/>
      <c r="R811" s="183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</row>
    <row r="812" spans="4:37" x14ac:dyDescent="0.25"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3"/>
      <c r="Q812" s="183"/>
      <c r="R812" s="183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</row>
    <row r="813" spans="4:37" x14ac:dyDescent="0.25"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3"/>
      <c r="Q813" s="183"/>
      <c r="R813" s="183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</row>
    <row r="814" spans="4:37" x14ac:dyDescent="0.25"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3"/>
      <c r="Q814" s="183"/>
      <c r="R814" s="183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</row>
    <row r="815" spans="4:37" x14ac:dyDescent="0.25"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3"/>
      <c r="Q815" s="183"/>
      <c r="R815" s="183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</row>
    <row r="816" spans="4:37" x14ac:dyDescent="0.25"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3"/>
      <c r="Q816" s="183"/>
      <c r="R816" s="183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</row>
    <row r="817" spans="4:37" x14ac:dyDescent="0.25"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3"/>
      <c r="Q817" s="183"/>
      <c r="R817" s="183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</row>
    <row r="818" spans="4:37" x14ac:dyDescent="0.25"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3"/>
      <c r="Q818" s="183"/>
      <c r="R818" s="183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</row>
    <row r="819" spans="4:37" x14ac:dyDescent="0.25"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3"/>
      <c r="Q819" s="183"/>
      <c r="R819" s="183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</row>
    <row r="820" spans="4:37" x14ac:dyDescent="0.25"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3"/>
      <c r="Q820" s="183"/>
      <c r="R820" s="183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</row>
    <row r="821" spans="4:37" x14ac:dyDescent="0.25"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3"/>
      <c r="Q821" s="183"/>
      <c r="R821" s="183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</row>
    <row r="822" spans="4:37" x14ac:dyDescent="0.25"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3"/>
      <c r="Q822" s="183"/>
      <c r="R822" s="183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</row>
    <row r="823" spans="4:37" x14ac:dyDescent="0.25"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3"/>
      <c r="Q823" s="183"/>
      <c r="R823" s="183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</row>
    <row r="824" spans="4:37" x14ac:dyDescent="0.25"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3"/>
      <c r="Q824" s="183"/>
      <c r="R824" s="183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</row>
    <row r="825" spans="4:37" x14ac:dyDescent="0.25"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3"/>
      <c r="Q825" s="183"/>
      <c r="R825" s="183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</row>
    <row r="826" spans="4:37" x14ac:dyDescent="0.25"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3"/>
      <c r="Q826" s="183"/>
      <c r="R826" s="183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</row>
    <row r="827" spans="4:37" x14ac:dyDescent="0.25"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3"/>
      <c r="Q827" s="183"/>
      <c r="R827" s="183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</row>
    <row r="828" spans="4:37" x14ac:dyDescent="0.25"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3"/>
      <c r="Q828" s="183"/>
      <c r="R828" s="183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</row>
    <row r="829" spans="4:37" x14ac:dyDescent="0.25"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3"/>
      <c r="Q829" s="183"/>
      <c r="R829" s="183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</row>
    <row r="830" spans="4:37" x14ac:dyDescent="0.25"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3"/>
      <c r="Q830" s="183"/>
      <c r="R830" s="183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</row>
    <row r="831" spans="4:37" x14ac:dyDescent="0.25"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3"/>
      <c r="Q831" s="183"/>
      <c r="R831" s="183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</row>
    <row r="832" spans="4:37" x14ac:dyDescent="0.25"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3"/>
      <c r="Q832" s="183"/>
      <c r="R832" s="183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</row>
    <row r="833" spans="4:37" x14ac:dyDescent="0.25"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3"/>
      <c r="Q833" s="183"/>
      <c r="R833" s="183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</row>
    <row r="834" spans="4:37" x14ac:dyDescent="0.25"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3"/>
      <c r="Q834" s="183"/>
      <c r="R834" s="183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</row>
    <row r="835" spans="4:37" x14ac:dyDescent="0.25"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3"/>
      <c r="Q835" s="183"/>
      <c r="R835" s="183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</row>
    <row r="836" spans="4:37" x14ac:dyDescent="0.25"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3"/>
      <c r="Q836" s="183"/>
      <c r="R836" s="183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</row>
    <row r="837" spans="4:37" x14ac:dyDescent="0.25"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3"/>
      <c r="Q837" s="183"/>
      <c r="R837" s="183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</row>
    <row r="838" spans="4:37" x14ac:dyDescent="0.25"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3"/>
      <c r="Q838" s="183"/>
      <c r="R838" s="183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</row>
    <row r="839" spans="4:37" x14ac:dyDescent="0.25"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3"/>
      <c r="Q839" s="183"/>
      <c r="R839" s="183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</row>
    <row r="840" spans="4:37" x14ac:dyDescent="0.25"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3"/>
      <c r="Q840" s="183"/>
      <c r="R840" s="183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</row>
    <row r="841" spans="4:37" x14ac:dyDescent="0.25"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3"/>
      <c r="Q841" s="183"/>
      <c r="R841" s="183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</row>
    <row r="842" spans="4:37" x14ac:dyDescent="0.25"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3"/>
      <c r="Q842" s="183"/>
      <c r="R842" s="183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</row>
    <row r="843" spans="4:37" x14ac:dyDescent="0.25"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3"/>
      <c r="Q843" s="183"/>
      <c r="R843" s="183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</row>
    <row r="844" spans="4:37" x14ac:dyDescent="0.25"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3"/>
      <c r="Q844" s="183"/>
      <c r="R844" s="183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</row>
    <row r="845" spans="4:37" x14ac:dyDescent="0.25"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3"/>
      <c r="Q845" s="183"/>
      <c r="R845" s="183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</row>
    <row r="846" spans="4:37" x14ac:dyDescent="0.25"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3"/>
      <c r="Q846" s="183"/>
      <c r="R846" s="183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</row>
    <row r="847" spans="4:37" x14ac:dyDescent="0.25"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3"/>
      <c r="Q847" s="183"/>
      <c r="R847" s="183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</row>
    <row r="848" spans="4:37" x14ac:dyDescent="0.25"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3"/>
      <c r="Q848" s="183"/>
      <c r="R848" s="183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</row>
    <row r="849" spans="4:37" x14ac:dyDescent="0.25"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3"/>
      <c r="Q849" s="183"/>
      <c r="R849" s="183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</row>
    <row r="850" spans="4:37" x14ac:dyDescent="0.25"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3"/>
      <c r="Q850" s="183"/>
      <c r="R850" s="183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</row>
    <row r="851" spans="4:37" x14ac:dyDescent="0.25"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3"/>
      <c r="Q851" s="183"/>
      <c r="R851" s="183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</row>
    <row r="852" spans="4:37" x14ac:dyDescent="0.25"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3"/>
      <c r="Q852" s="183"/>
      <c r="R852" s="183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</row>
    <row r="853" spans="4:37" x14ac:dyDescent="0.25"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3"/>
      <c r="Q853" s="183"/>
      <c r="R853" s="183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</row>
    <row r="854" spans="4:37" x14ac:dyDescent="0.25"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3"/>
      <c r="Q854" s="183"/>
      <c r="R854" s="183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</row>
    <row r="855" spans="4:37" x14ac:dyDescent="0.25"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3"/>
      <c r="Q855" s="183"/>
      <c r="R855" s="183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</row>
    <row r="856" spans="4:37" x14ac:dyDescent="0.25"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3"/>
      <c r="Q856" s="183"/>
      <c r="R856" s="183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</row>
    <row r="857" spans="4:37" x14ac:dyDescent="0.25"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3"/>
      <c r="Q857" s="183"/>
      <c r="R857" s="183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</row>
    <row r="858" spans="4:37" x14ac:dyDescent="0.25"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3"/>
      <c r="Q858" s="183"/>
      <c r="R858" s="183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</row>
    <row r="859" spans="4:37" x14ac:dyDescent="0.25"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3"/>
      <c r="Q859" s="183"/>
      <c r="R859" s="183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</row>
    <row r="860" spans="4:37" x14ac:dyDescent="0.25"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3"/>
      <c r="Q860" s="183"/>
      <c r="R860" s="183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</row>
    <row r="861" spans="4:37" x14ac:dyDescent="0.25"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3"/>
      <c r="Q861" s="183"/>
      <c r="R861" s="183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</row>
    <row r="862" spans="4:37" x14ac:dyDescent="0.25"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3"/>
      <c r="Q862" s="183"/>
      <c r="R862" s="183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</row>
    <row r="863" spans="4:37" x14ac:dyDescent="0.25"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3"/>
      <c r="Q863" s="183"/>
      <c r="R863" s="183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</row>
    <row r="864" spans="4:37" x14ac:dyDescent="0.25"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3"/>
      <c r="Q864" s="183"/>
      <c r="R864" s="183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</row>
    <row r="865" spans="4:37" x14ac:dyDescent="0.25"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3"/>
      <c r="Q865" s="183"/>
      <c r="R865" s="183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</row>
    <row r="866" spans="4:37" x14ac:dyDescent="0.25"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3"/>
      <c r="Q866" s="183"/>
      <c r="R866" s="183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</row>
    <row r="867" spans="4:37" x14ac:dyDescent="0.25"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3"/>
      <c r="Q867" s="183"/>
      <c r="R867" s="183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</row>
    <row r="868" spans="4:37" x14ac:dyDescent="0.25"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3"/>
      <c r="Q868" s="183"/>
      <c r="R868" s="183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</row>
    <row r="869" spans="4:37" x14ac:dyDescent="0.25"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3"/>
      <c r="Q869" s="183"/>
      <c r="R869" s="183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</row>
    <row r="870" spans="4:37" x14ac:dyDescent="0.25"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3"/>
      <c r="Q870" s="183"/>
      <c r="R870" s="183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</row>
    <row r="871" spans="4:37" x14ac:dyDescent="0.25"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3"/>
      <c r="Q871" s="183"/>
      <c r="R871" s="183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</row>
    <row r="872" spans="4:37" x14ac:dyDescent="0.25"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3"/>
      <c r="Q872" s="183"/>
      <c r="R872" s="183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</row>
    <row r="873" spans="4:37" x14ac:dyDescent="0.25"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3"/>
      <c r="Q873" s="183"/>
      <c r="R873" s="183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</row>
    <row r="874" spans="4:37" x14ac:dyDescent="0.25"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3"/>
      <c r="Q874" s="183"/>
      <c r="R874" s="183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</row>
    <row r="875" spans="4:37" x14ac:dyDescent="0.25"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3"/>
      <c r="Q875" s="183"/>
      <c r="R875" s="183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</row>
    <row r="876" spans="4:37" x14ac:dyDescent="0.25"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3"/>
      <c r="Q876" s="183"/>
      <c r="R876" s="183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</row>
    <row r="877" spans="4:37" x14ac:dyDescent="0.25"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3"/>
      <c r="Q877" s="183"/>
      <c r="R877" s="183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</row>
    <row r="878" spans="4:37" x14ac:dyDescent="0.25"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3"/>
      <c r="Q878" s="183"/>
      <c r="R878" s="183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</row>
    <row r="879" spans="4:37" x14ac:dyDescent="0.25"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3"/>
      <c r="Q879" s="183"/>
      <c r="R879" s="183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</row>
    <row r="880" spans="4:37" x14ac:dyDescent="0.25"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3"/>
      <c r="Q880" s="183"/>
      <c r="R880" s="183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</row>
    <row r="881" spans="4:37" x14ac:dyDescent="0.25"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3"/>
      <c r="Q881" s="183"/>
      <c r="R881" s="183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</row>
    <row r="882" spans="4:37" x14ac:dyDescent="0.25"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3"/>
      <c r="Q882" s="183"/>
      <c r="R882" s="183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</row>
    <row r="883" spans="4:37" x14ac:dyDescent="0.25"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3"/>
      <c r="Q883" s="183"/>
      <c r="R883" s="183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</row>
    <row r="884" spans="4:37" x14ac:dyDescent="0.25"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3"/>
      <c r="Q884" s="183"/>
      <c r="R884" s="183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</row>
    <row r="885" spans="4:37" x14ac:dyDescent="0.25"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3"/>
      <c r="Q885" s="183"/>
      <c r="R885" s="183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</row>
    <row r="886" spans="4:37" x14ac:dyDescent="0.25"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3"/>
      <c r="Q886" s="183"/>
      <c r="R886" s="183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</row>
    <row r="887" spans="4:37" x14ac:dyDescent="0.25"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3"/>
      <c r="Q887" s="183"/>
      <c r="R887" s="183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</row>
    <row r="888" spans="4:37" x14ac:dyDescent="0.25"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3"/>
      <c r="Q888" s="183"/>
      <c r="R888" s="183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</row>
    <row r="889" spans="4:37" x14ac:dyDescent="0.25"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3"/>
      <c r="Q889" s="183"/>
      <c r="R889" s="183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</row>
    <row r="890" spans="4:37" x14ac:dyDescent="0.25"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3"/>
      <c r="Q890" s="183"/>
      <c r="R890" s="183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</row>
    <row r="891" spans="4:37" x14ac:dyDescent="0.25"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3"/>
      <c r="Q891" s="183"/>
      <c r="R891" s="183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</row>
    <row r="892" spans="4:37" x14ac:dyDescent="0.25"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3"/>
      <c r="Q892" s="183"/>
      <c r="R892" s="183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</row>
    <row r="893" spans="4:37" x14ac:dyDescent="0.25"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3"/>
      <c r="Q893" s="183"/>
      <c r="R893" s="183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</row>
    <row r="894" spans="4:37" x14ac:dyDescent="0.25"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3"/>
      <c r="Q894" s="183"/>
      <c r="R894" s="183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</row>
    <row r="895" spans="4:37" x14ac:dyDescent="0.25"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3"/>
      <c r="Q895" s="183"/>
      <c r="R895" s="183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</row>
    <row r="896" spans="4:37" x14ac:dyDescent="0.25"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3"/>
      <c r="Q896" s="183"/>
      <c r="R896" s="183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</row>
    <row r="897" spans="4:37" x14ac:dyDescent="0.25"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3"/>
      <c r="Q897" s="183"/>
      <c r="R897" s="183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</row>
    <row r="898" spans="4:37" x14ac:dyDescent="0.25"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3"/>
      <c r="Q898" s="183"/>
      <c r="R898" s="183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</row>
    <row r="899" spans="4:37" x14ac:dyDescent="0.25"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3"/>
      <c r="Q899" s="183"/>
      <c r="R899" s="183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</row>
    <row r="900" spans="4:37" x14ac:dyDescent="0.25"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3"/>
      <c r="Q900" s="183"/>
      <c r="R900" s="183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</row>
    <row r="901" spans="4:37" x14ac:dyDescent="0.25"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3"/>
      <c r="Q901" s="183"/>
      <c r="R901" s="183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</row>
    <row r="902" spans="4:37" x14ac:dyDescent="0.25"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3"/>
      <c r="Q902" s="183"/>
      <c r="R902" s="183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</row>
    <row r="903" spans="4:37" x14ac:dyDescent="0.25"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3"/>
      <c r="Q903" s="183"/>
      <c r="R903" s="183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</row>
    <row r="904" spans="4:37" x14ac:dyDescent="0.25"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3"/>
      <c r="Q904" s="183"/>
      <c r="R904" s="183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</row>
    <row r="905" spans="4:37" x14ac:dyDescent="0.25"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3"/>
      <c r="Q905" s="183"/>
      <c r="R905" s="183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</row>
    <row r="906" spans="4:37" x14ac:dyDescent="0.25"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3"/>
      <c r="Q906" s="183"/>
      <c r="R906" s="183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</row>
    <row r="907" spans="4:37" x14ac:dyDescent="0.25"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3"/>
      <c r="Q907" s="183"/>
      <c r="R907" s="183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</row>
    <row r="908" spans="4:37" x14ac:dyDescent="0.25"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3"/>
      <c r="Q908" s="183"/>
      <c r="R908" s="183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</row>
    <row r="909" spans="4:37" x14ac:dyDescent="0.25"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3"/>
      <c r="Q909" s="183"/>
      <c r="R909" s="183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</row>
    <row r="910" spans="4:37" x14ac:dyDescent="0.25"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3"/>
      <c r="Q910" s="183"/>
      <c r="R910" s="183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</row>
    <row r="911" spans="4:37" x14ac:dyDescent="0.25"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3"/>
      <c r="Q911" s="183"/>
      <c r="R911" s="183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</row>
    <row r="912" spans="4:37" x14ac:dyDescent="0.25"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3"/>
      <c r="Q912" s="183"/>
      <c r="R912" s="183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</row>
    <row r="913" spans="4:37" x14ac:dyDescent="0.25"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3"/>
      <c r="Q913" s="183"/>
      <c r="R913" s="183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</row>
    <row r="914" spans="4:37" x14ac:dyDescent="0.25"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3"/>
      <c r="Q914" s="183"/>
      <c r="R914" s="183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</row>
    <row r="915" spans="4:37" x14ac:dyDescent="0.25"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3"/>
      <c r="Q915" s="183"/>
      <c r="R915" s="183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</row>
    <row r="916" spans="4:37" x14ac:dyDescent="0.25"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3"/>
      <c r="Q916" s="183"/>
      <c r="R916" s="183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</row>
    <row r="917" spans="4:37" x14ac:dyDescent="0.25"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3"/>
      <c r="Q917" s="183"/>
      <c r="R917" s="183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</row>
    <row r="918" spans="4:37" x14ac:dyDescent="0.25"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3"/>
      <c r="Q918" s="183"/>
      <c r="R918" s="183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</row>
    <row r="919" spans="4:37" x14ac:dyDescent="0.25"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3"/>
      <c r="Q919" s="183"/>
      <c r="R919" s="183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</row>
    <row r="920" spans="4:37" x14ac:dyDescent="0.25"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3"/>
      <c r="Q920" s="183"/>
      <c r="R920" s="183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</row>
    <row r="921" spans="4:37" x14ac:dyDescent="0.25"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3"/>
      <c r="Q921" s="183"/>
      <c r="R921" s="183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</row>
    <row r="922" spans="4:37" x14ac:dyDescent="0.25"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3"/>
      <c r="Q922" s="183"/>
      <c r="R922" s="183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</row>
    <row r="923" spans="4:37" x14ac:dyDescent="0.25"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3"/>
      <c r="Q923" s="183"/>
      <c r="R923" s="183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</row>
    <row r="924" spans="4:37" x14ac:dyDescent="0.25"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3"/>
      <c r="Q924" s="183"/>
      <c r="R924" s="183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</row>
    <row r="925" spans="4:37" x14ac:dyDescent="0.25"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3"/>
      <c r="Q925" s="183"/>
      <c r="R925" s="183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</row>
    <row r="926" spans="4:37" x14ac:dyDescent="0.25"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3"/>
      <c r="Q926" s="183"/>
      <c r="R926" s="183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</row>
    <row r="927" spans="4:37" x14ac:dyDescent="0.25"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3"/>
      <c r="Q927" s="183"/>
      <c r="R927" s="183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</row>
    <row r="928" spans="4:37" x14ac:dyDescent="0.25"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3"/>
      <c r="Q928" s="183"/>
      <c r="R928" s="183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</row>
    <row r="929" spans="4:37" x14ac:dyDescent="0.25"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3"/>
      <c r="Q929" s="183"/>
      <c r="R929" s="183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</row>
    <row r="930" spans="4:37" x14ac:dyDescent="0.25"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3"/>
      <c r="Q930" s="183"/>
      <c r="R930" s="183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</row>
    <row r="931" spans="4:37" x14ac:dyDescent="0.25"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3"/>
      <c r="Q931" s="183"/>
      <c r="R931" s="183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</row>
    <row r="932" spans="4:37" x14ac:dyDescent="0.25"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3"/>
      <c r="Q932" s="183"/>
      <c r="R932" s="183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</row>
    <row r="933" spans="4:37" x14ac:dyDescent="0.25"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3"/>
      <c r="Q933" s="183"/>
      <c r="R933" s="183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</row>
    <row r="934" spans="4:37" x14ac:dyDescent="0.25"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3"/>
      <c r="Q934" s="183"/>
      <c r="R934" s="183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</row>
    <row r="935" spans="4:37" x14ac:dyDescent="0.25"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3"/>
      <c r="Q935" s="183"/>
      <c r="R935" s="183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</row>
    <row r="936" spans="4:37" x14ac:dyDescent="0.25"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3"/>
      <c r="Q936" s="183"/>
      <c r="R936" s="183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</row>
    <row r="937" spans="4:37" x14ac:dyDescent="0.25"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3"/>
      <c r="Q937" s="183"/>
      <c r="R937" s="183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</row>
    <row r="938" spans="4:37" x14ac:dyDescent="0.25"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</row>
    <row r="939" spans="4:37" x14ac:dyDescent="0.25"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3"/>
      <c r="Q939" s="183"/>
      <c r="R939" s="183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</row>
    <row r="940" spans="4:37" x14ac:dyDescent="0.25"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3"/>
      <c r="Q940" s="183"/>
      <c r="R940" s="183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</row>
    <row r="941" spans="4:37" x14ac:dyDescent="0.25"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3"/>
      <c r="Q941" s="183"/>
      <c r="R941" s="183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</row>
    <row r="942" spans="4:37" x14ac:dyDescent="0.25"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3"/>
      <c r="Q942" s="183"/>
      <c r="R942" s="183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</row>
    <row r="943" spans="4:37" x14ac:dyDescent="0.25"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3"/>
      <c r="Q943" s="183"/>
      <c r="R943" s="183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</row>
    <row r="944" spans="4:37" x14ac:dyDescent="0.25"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3"/>
      <c r="Q944" s="183"/>
      <c r="R944" s="183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</row>
    <row r="945" spans="4:37" x14ac:dyDescent="0.25"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3"/>
      <c r="Q945" s="183"/>
      <c r="R945" s="183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</row>
    <row r="946" spans="4:37" x14ac:dyDescent="0.25"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3"/>
      <c r="Q946" s="183"/>
      <c r="R946" s="183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</row>
    <row r="947" spans="4:37" x14ac:dyDescent="0.25"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3"/>
      <c r="Q947" s="183"/>
      <c r="R947" s="183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</row>
    <row r="948" spans="4:37" x14ac:dyDescent="0.25"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3"/>
      <c r="Q948" s="183"/>
      <c r="R948" s="183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</row>
    <row r="949" spans="4:37" x14ac:dyDescent="0.25"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3"/>
      <c r="Q949" s="183"/>
      <c r="R949" s="183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</row>
    <row r="950" spans="4:37" x14ac:dyDescent="0.25"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3"/>
      <c r="Q950" s="183"/>
      <c r="R950" s="183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</row>
    <row r="951" spans="4:37" x14ac:dyDescent="0.25"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3"/>
      <c r="Q951" s="183"/>
      <c r="R951" s="183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</row>
    <row r="952" spans="4:37" x14ac:dyDescent="0.25"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3"/>
      <c r="Q952" s="183"/>
      <c r="R952" s="183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</row>
    <row r="953" spans="4:37" x14ac:dyDescent="0.25"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3"/>
      <c r="Q953" s="183"/>
      <c r="R953" s="183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</row>
    <row r="954" spans="4:37" x14ac:dyDescent="0.25"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3"/>
      <c r="Q954" s="183"/>
      <c r="R954" s="183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</row>
    <row r="955" spans="4:37" x14ac:dyDescent="0.25"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3"/>
      <c r="Q955" s="183"/>
      <c r="R955" s="183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</row>
    <row r="956" spans="4:37" x14ac:dyDescent="0.25"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3"/>
      <c r="Q956" s="183"/>
      <c r="R956" s="183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</row>
    <row r="957" spans="4:37" x14ac:dyDescent="0.25"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3"/>
      <c r="Q957" s="183"/>
      <c r="R957" s="183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</row>
    <row r="958" spans="4:37" x14ac:dyDescent="0.25"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3"/>
      <c r="Q958" s="183"/>
      <c r="R958" s="183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</row>
    <row r="959" spans="4:37" x14ac:dyDescent="0.25"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3"/>
      <c r="Q959" s="183"/>
      <c r="R959" s="183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</row>
    <row r="960" spans="4:37" x14ac:dyDescent="0.25"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3"/>
      <c r="Q960" s="183"/>
      <c r="R960" s="183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</row>
    <row r="961" spans="4:37" x14ac:dyDescent="0.25"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3"/>
      <c r="Q961" s="183"/>
      <c r="R961" s="183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</row>
    <row r="962" spans="4:37" x14ac:dyDescent="0.25"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3"/>
      <c r="Q962" s="183"/>
      <c r="R962" s="183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</row>
    <row r="963" spans="4:37" x14ac:dyDescent="0.25"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3"/>
      <c r="Q963" s="183"/>
      <c r="R963" s="183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</row>
    <row r="964" spans="4:37" x14ac:dyDescent="0.25"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3"/>
      <c r="Q964" s="183"/>
      <c r="R964" s="183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</row>
    <row r="965" spans="4:37" x14ac:dyDescent="0.25"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3"/>
      <c r="Q965" s="183"/>
      <c r="R965" s="183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</row>
    <row r="966" spans="4:37" x14ac:dyDescent="0.25"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3"/>
      <c r="Q966" s="183"/>
      <c r="R966" s="183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</row>
    <row r="967" spans="4:37" x14ac:dyDescent="0.25"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3"/>
      <c r="Q967" s="183"/>
      <c r="R967" s="183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</row>
    <row r="968" spans="4:37" x14ac:dyDescent="0.25"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3"/>
      <c r="Q968" s="183"/>
      <c r="R968" s="183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</row>
    <row r="969" spans="4:37" x14ac:dyDescent="0.25"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3"/>
      <c r="Q969" s="183"/>
      <c r="R969" s="183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</row>
    <row r="970" spans="4:37" x14ac:dyDescent="0.25"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3"/>
      <c r="Q970" s="183"/>
      <c r="R970" s="183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</row>
    <row r="971" spans="4:37" x14ac:dyDescent="0.25"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3"/>
      <c r="Q971" s="183"/>
      <c r="R971" s="183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</row>
    <row r="972" spans="4:37" x14ac:dyDescent="0.25"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3"/>
      <c r="Q972" s="183"/>
      <c r="R972" s="183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</row>
    <row r="973" spans="4:37" x14ac:dyDescent="0.25"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3"/>
      <c r="Q973" s="183"/>
      <c r="R973" s="183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</row>
    <row r="974" spans="4:37" x14ac:dyDescent="0.25"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3"/>
      <c r="Q974" s="183"/>
      <c r="R974" s="183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</row>
    <row r="975" spans="4:37" x14ac:dyDescent="0.25"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3"/>
      <c r="Q975" s="183"/>
      <c r="R975" s="183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</row>
    <row r="976" spans="4:37" x14ac:dyDescent="0.25"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3"/>
      <c r="Q976" s="183"/>
      <c r="R976" s="183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</row>
    <row r="977" spans="4:37" x14ac:dyDescent="0.25"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3"/>
      <c r="Q977" s="183"/>
      <c r="R977" s="183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</row>
    <row r="978" spans="4:37" x14ac:dyDescent="0.25"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3"/>
      <c r="Q978" s="183"/>
      <c r="R978" s="183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</row>
    <row r="979" spans="4:37" x14ac:dyDescent="0.25"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3"/>
      <c r="Q979" s="183"/>
      <c r="R979" s="183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</row>
    <row r="980" spans="4:37" x14ac:dyDescent="0.25"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3"/>
      <c r="Q980" s="183"/>
      <c r="R980" s="183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</row>
    <row r="981" spans="4:37" x14ac:dyDescent="0.25"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3"/>
      <c r="Q981" s="183"/>
      <c r="R981" s="183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</row>
    <row r="982" spans="4:37" x14ac:dyDescent="0.25"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3"/>
      <c r="Q982" s="183"/>
      <c r="R982" s="183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</row>
    <row r="983" spans="4:37" x14ac:dyDescent="0.25"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3"/>
      <c r="Q983" s="183"/>
      <c r="R983" s="183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</row>
    <row r="984" spans="4:37" x14ac:dyDescent="0.25"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3"/>
      <c r="Q984" s="183"/>
      <c r="R984" s="183"/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</row>
    <row r="985" spans="4:37" x14ac:dyDescent="0.25"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3"/>
      <c r="Q985" s="183"/>
      <c r="R985" s="183"/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</row>
    <row r="986" spans="4:37" x14ac:dyDescent="0.25"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3"/>
      <c r="Q986" s="183"/>
      <c r="R986" s="183"/>
      <c r="S986" s="183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</row>
    <row r="987" spans="4:37" x14ac:dyDescent="0.25"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3"/>
      <c r="Q987" s="183"/>
      <c r="R987" s="183"/>
      <c r="S987" s="183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</row>
    <row r="988" spans="4:37" x14ac:dyDescent="0.25"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3"/>
      <c r="Q988" s="183"/>
      <c r="R988" s="183"/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</row>
    <row r="989" spans="4:37" x14ac:dyDescent="0.25"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3"/>
      <c r="Q989" s="183"/>
      <c r="R989" s="183"/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</row>
    <row r="990" spans="4:37" x14ac:dyDescent="0.25"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3"/>
      <c r="Q990" s="183"/>
      <c r="R990" s="183"/>
      <c r="S990" s="183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</row>
    <row r="991" spans="4:37" x14ac:dyDescent="0.25"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3"/>
      <c r="Q991" s="183"/>
      <c r="R991" s="183"/>
      <c r="S991" s="183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</row>
    <row r="992" spans="4:37" x14ac:dyDescent="0.25"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3"/>
      <c r="Q992" s="183"/>
      <c r="R992" s="183"/>
      <c r="S992" s="183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</row>
    <row r="993" spans="4:37" x14ac:dyDescent="0.25"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3"/>
      <c r="Q993" s="183"/>
      <c r="R993" s="183"/>
      <c r="S993" s="183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</row>
    <row r="994" spans="4:37" x14ac:dyDescent="0.25"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3"/>
      <c r="Q994" s="183"/>
      <c r="R994" s="183"/>
      <c r="S994" s="183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</row>
    <row r="995" spans="4:37" x14ac:dyDescent="0.25"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3"/>
      <c r="Q995" s="183"/>
      <c r="R995" s="183"/>
      <c r="S995" s="183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</row>
    <row r="996" spans="4:37" x14ac:dyDescent="0.25"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3"/>
      <c r="Q996" s="183"/>
      <c r="R996" s="183"/>
      <c r="S996" s="183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</row>
    <row r="997" spans="4:37" x14ac:dyDescent="0.25"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3"/>
      <c r="Q997" s="183"/>
      <c r="R997" s="183"/>
      <c r="S997" s="183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</row>
    <row r="998" spans="4:37" x14ac:dyDescent="0.25"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3"/>
      <c r="Q998" s="183"/>
      <c r="R998" s="183"/>
      <c r="S998" s="183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</row>
    <row r="999" spans="4:37" x14ac:dyDescent="0.25"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3"/>
      <c r="Q999" s="183"/>
      <c r="R999" s="183"/>
      <c r="S999" s="183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</row>
    <row r="1000" spans="4:37" x14ac:dyDescent="0.25"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3"/>
      <c r="Q1000" s="183"/>
      <c r="R1000" s="183"/>
      <c r="S1000" s="183"/>
      <c r="T1000" s="183"/>
      <c r="U1000" s="183"/>
      <c r="V1000" s="183"/>
      <c r="W1000" s="183"/>
      <c r="X1000" s="183"/>
      <c r="Y1000" s="183"/>
      <c r="Z1000" s="183"/>
      <c r="AA1000" s="183"/>
      <c r="AB1000" s="183"/>
      <c r="AC1000" s="183"/>
      <c r="AD1000" s="183"/>
      <c r="AE1000" s="183"/>
      <c r="AF1000" s="183"/>
      <c r="AG1000" s="183"/>
      <c r="AH1000" s="183"/>
      <c r="AI1000" s="183"/>
      <c r="AJ1000" s="183"/>
      <c r="AK1000" s="183"/>
    </row>
    <row r="1001" spans="4:37" x14ac:dyDescent="0.25">
      <c r="D1001" s="184"/>
      <c r="E1001" s="184"/>
      <c r="F1001" s="184"/>
      <c r="G1001" s="184"/>
      <c r="H1001" s="184"/>
      <c r="I1001" s="184"/>
      <c r="J1001" s="184"/>
      <c r="K1001" s="184"/>
      <c r="L1001" s="184"/>
      <c r="M1001" s="184"/>
      <c r="N1001" s="184"/>
      <c r="O1001" s="184"/>
      <c r="P1001" s="183"/>
      <c r="Q1001" s="183"/>
      <c r="R1001" s="183"/>
      <c r="S1001" s="183"/>
      <c r="T1001" s="183"/>
      <c r="U1001" s="183"/>
      <c r="V1001" s="183"/>
      <c r="W1001" s="183"/>
      <c r="X1001" s="183"/>
      <c r="Y1001" s="183"/>
      <c r="Z1001" s="183"/>
      <c r="AA1001" s="183"/>
      <c r="AB1001" s="183"/>
      <c r="AC1001" s="183"/>
      <c r="AD1001" s="183"/>
      <c r="AE1001" s="183"/>
      <c r="AF1001" s="183"/>
      <c r="AG1001" s="183"/>
      <c r="AH1001" s="183"/>
      <c r="AI1001" s="183"/>
      <c r="AJ1001" s="183"/>
      <c r="AK1001" s="183"/>
    </row>
    <row r="1002" spans="4:37" x14ac:dyDescent="0.25">
      <c r="D1002" s="184"/>
      <c r="E1002" s="184"/>
      <c r="F1002" s="184"/>
      <c r="G1002" s="184"/>
      <c r="H1002" s="184"/>
      <c r="I1002" s="184"/>
      <c r="J1002" s="184"/>
      <c r="K1002" s="184"/>
      <c r="L1002" s="184"/>
      <c r="M1002" s="184"/>
      <c r="N1002" s="184"/>
      <c r="O1002" s="184"/>
      <c r="P1002" s="183"/>
      <c r="Q1002" s="183"/>
      <c r="R1002" s="183"/>
      <c r="S1002" s="183"/>
      <c r="T1002" s="183"/>
      <c r="U1002" s="183"/>
      <c r="V1002" s="183"/>
      <c r="W1002" s="183"/>
      <c r="X1002" s="183"/>
      <c r="Y1002" s="183"/>
      <c r="Z1002" s="183"/>
      <c r="AA1002" s="183"/>
      <c r="AB1002" s="183"/>
      <c r="AC1002" s="183"/>
      <c r="AD1002" s="183"/>
      <c r="AE1002" s="183"/>
      <c r="AF1002" s="183"/>
      <c r="AG1002" s="183"/>
      <c r="AH1002" s="183"/>
      <c r="AI1002" s="183"/>
      <c r="AJ1002" s="183"/>
      <c r="AK1002" s="183"/>
    </row>
    <row r="1003" spans="4:37" x14ac:dyDescent="0.25">
      <c r="D1003" s="184"/>
      <c r="E1003" s="184"/>
      <c r="F1003" s="184"/>
      <c r="G1003" s="184"/>
      <c r="H1003" s="184"/>
      <c r="I1003" s="184"/>
      <c r="J1003" s="184"/>
      <c r="K1003" s="184"/>
      <c r="L1003" s="184"/>
      <c r="M1003" s="184"/>
      <c r="N1003" s="184"/>
      <c r="O1003" s="184"/>
      <c r="P1003" s="183"/>
      <c r="Q1003" s="183"/>
      <c r="R1003" s="183"/>
      <c r="S1003" s="183"/>
      <c r="T1003" s="183"/>
      <c r="U1003" s="183"/>
      <c r="V1003" s="183"/>
      <c r="W1003" s="183"/>
      <c r="X1003" s="183"/>
      <c r="Y1003" s="183"/>
      <c r="Z1003" s="183"/>
      <c r="AA1003" s="183"/>
      <c r="AB1003" s="183"/>
      <c r="AC1003" s="183"/>
      <c r="AD1003" s="183"/>
      <c r="AE1003" s="183"/>
      <c r="AF1003" s="183"/>
      <c r="AG1003" s="183"/>
      <c r="AH1003" s="183"/>
      <c r="AI1003" s="183"/>
      <c r="AJ1003" s="183"/>
      <c r="AK1003" s="183"/>
    </row>
    <row r="1004" spans="4:37" x14ac:dyDescent="0.25">
      <c r="D1004" s="184"/>
      <c r="E1004" s="184"/>
      <c r="F1004" s="184"/>
      <c r="G1004" s="184"/>
      <c r="H1004" s="184"/>
      <c r="I1004" s="184"/>
      <c r="J1004" s="184"/>
      <c r="K1004" s="184"/>
      <c r="L1004" s="184"/>
      <c r="M1004" s="184"/>
      <c r="N1004" s="184"/>
      <c r="O1004" s="184"/>
      <c r="P1004" s="183"/>
      <c r="Q1004" s="183"/>
      <c r="R1004" s="183"/>
      <c r="S1004" s="183"/>
      <c r="T1004" s="183"/>
      <c r="U1004" s="183"/>
      <c r="V1004" s="183"/>
      <c r="W1004" s="183"/>
      <c r="X1004" s="183"/>
      <c r="Y1004" s="183"/>
      <c r="Z1004" s="183"/>
      <c r="AA1004" s="183"/>
      <c r="AB1004" s="183"/>
      <c r="AC1004" s="183"/>
      <c r="AD1004" s="183"/>
      <c r="AE1004" s="183"/>
      <c r="AF1004" s="183"/>
      <c r="AG1004" s="183"/>
      <c r="AH1004" s="183"/>
      <c r="AI1004" s="183"/>
      <c r="AJ1004" s="183"/>
      <c r="AK1004" s="183"/>
    </row>
    <row r="1005" spans="4:37" x14ac:dyDescent="0.25">
      <c r="D1005" s="184"/>
      <c r="E1005" s="184"/>
      <c r="F1005" s="184"/>
      <c r="G1005" s="184"/>
      <c r="H1005" s="184"/>
      <c r="I1005" s="184"/>
      <c r="J1005" s="184"/>
      <c r="K1005" s="184"/>
      <c r="L1005" s="184"/>
      <c r="M1005" s="184"/>
      <c r="N1005" s="184"/>
      <c r="O1005" s="184"/>
      <c r="P1005" s="183"/>
      <c r="Q1005" s="183"/>
      <c r="R1005" s="183"/>
      <c r="S1005" s="183"/>
      <c r="T1005" s="183"/>
      <c r="U1005" s="183"/>
      <c r="V1005" s="183"/>
      <c r="W1005" s="183"/>
      <c r="X1005" s="183"/>
      <c r="Y1005" s="183"/>
      <c r="Z1005" s="183"/>
      <c r="AA1005" s="183"/>
      <c r="AB1005" s="183"/>
      <c r="AC1005" s="183"/>
      <c r="AD1005" s="183"/>
      <c r="AE1005" s="183"/>
      <c r="AF1005" s="183"/>
      <c r="AG1005" s="183"/>
      <c r="AH1005" s="183"/>
      <c r="AI1005" s="183"/>
      <c r="AJ1005" s="183"/>
      <c r="AK1005" s="183"/>
    </row>
    <row r="1006" spans="4:37" x14ac:dyDescent="0.25">
      <c r="D1006" s="184"/>
      <c r="E1006" s="184"/>
      <c r="F1006" s="184"/>
      <c r="G1006" s="184"/>
      <c r="H1006" s="184"/>
      <c r="I1006" s="184"/>
      <c r="J1006" s="184"/>
      <c r="K1006" s="184"/>
      <c r="L1006" s="184"/>
      <c r="M1006" s="184"/>
      <c r="N1006" s="184"/>
      <c r="O1006" s="184"/>
      <c r="P1006" s="183"/>
      <c r="Q1006" s="183"/>
      <c r="R1006" s="183"/>
      <c r="S1006" s="183"/>
      <c r="T1006" s="183"/>
      <c r="U1006" s="183"/>
      <c r="V1006" s="183"/>
      <c r="W1006" s="183"/>
      <c r="X1006" s="183"/>
      <c r="Y1006" s="183"/>
      <c r="Z1006" s="183"/>
      <c r="AA1006" s="183"/>
      <c r="AB1006" s="183"/>
      <c r="AC1006" s="183"/>
      <c r="AD1006" s="183"/>
      <c r="AE1006" s="183"/>
      <c r="AF1006" s="183"/>
      <c r="AG1006" s="183"/>
      <c r="AH1006" s="183"/>
      <c r="AI1006" s="183"/>
      <c r="AJ1006" s="183"/>
      <c r="AK1006" s="183"/>
    </row>
    <row r="1007" spans="4:37" x14ac:dyDescent="0.25">
      <c r="D1007" s="184"/>
      <c r="E1007" s="184"/>
      <c r="F1007" s="184"/>
      <c r="G1007" s="184"/>
      <c r="H1007" s="184"/>
      <c r="I1007" s="184"/>
      <c r="J1007" s="184"/>
      <c r="K1007" s="184"/>
      <c r="L1007" s="184"/>
      <c r="M1007" s="184"/>
      <c r="N1007" s="184"/>
      <c r="O1007" s="184"/>
      <c r="P1007" s="183"/>
      <c r="Q1007" s="183"/>
      <c r="R1007" s="183"/>
      <c r="S1007" s="183"/>
      <c r="T1007" s="183"/>
      <c r="U1007" s="183"/>
      <c r="V1007" s="183"/>
      <c r="W1007" s="183"/>
      <c r="X1007" s="183"/>
      <c r="Y1007" s="183"/>
      <c r="Z1007" s="183"/>
      <c r="AA1007" s="183"/>
      <c r="AB1007" s="183"/>
      <c r="AC1007" s="183"/>
      <c r="AD1007" s="183"/>
      <c r="AE1007" s="183"/>
      <c r="AF1007" s="183"/>
      <c r="AG1007" s="183"/>
      <c r="AH1007" s="183"/>
      <c r="AI1007" s="183"/>
      <c r="AJ1007" s="183"/>
      <c r="AK1007" s="183"/>
    </row>
    <row r="1008" spans="4:37" x14ac:dyDescent="0.25">
      <c r="D1008" s="184"/>
      <c r="E1008" s="184"/>
      <c r="F1008" s="184"/>
      <c r="G1008" s="184"/>
      <c r="H1008" s="184"/>
      <c r="I1008" s="184"/>
      <c r="J1008" s="184"/>
      <c r="K1008" s="184"/>
      <c r="L1008" s="184"/>
      <c r="M1008" s="184"/>
      <c r="N1008" s="184"/>
      <c r="O1008" s="184"/>
      <c r="P1008" s="183"/>
      <c r="Q1008" s="183"/>
      <c r="R1008" s="183"/>
      <c r="S1008" s="183"/>
      <c r="T1008" s="183"/>
      <c r="U1008" s="183"/>
      <c r="V1008" s="183"/>
      <c r="W1008" s="183"/>
      <c r="X1008" s="183"/>
      <c r="Y1008" s="183"/>
      <c r="Z1008" s="183"/>
      <c r="AA1008" s="183"/>
      <c r="AB1008" s="183"/>
      <c r="AC1008" s="183"/>
      <c r="AD1008" s="183"/>
      <c r="AE1008" s="183"/>
      <c r="AF1008" s="183"/>
      <c r="AG1008" s="183"/>
      <c r="AH1008" s="183"/>
      <c r="AI1008" s="183"/>
      <c r="AJ1008" s="183"/>
      <c r="AK1008" s="183"/>
    </row>
    <row r="1009" spans="4:37" x14ac:dyDescent="0.25">
      <c r="D1009" s="184"/>
      <c r="E1009" s="184"/>
      <c r="F1009" s="184"/>
      <c r="G1009" s="184"/>
      <c r="H1009" s="184"/>
      <c r="I1009" s="184"/>
      <c r="J1009" s="184"/>
      <c r="K1009" s="184"/>
      <c r="L1009" s="184"/>
      <c r="M1009" s="184"/>
      <c r="N1009" s="184"/>
      <c r="O1009" s="184"/>
      <c r="P1009" s="183"/>
      <c r="Q1009" s="183"/>
      <c r="R1009" s="183"/>
      <c r="S1009" s="183"/>
      <c r="T1009" s="183"/>
      <c r="U1009" s="183"/>
      <c r="V1009" s="183"/>
      <c r="W1009" s="183"/>
      <c r="X1009" s="183"/>
      <c r="Y1009" s="183"/>
      <c r="Z1009" s="183"/>
      <c r="AA1009" s="183"/>
      <c r="AB1009" s="183"/>
      <c r="AC1009" s="183"/>
      <c r="AD1009" s="183"/>
      <c r="AE1009" s="183"/>
      <c r="AF1009" s="183"/>
      <c r="AG1009" s="183"/>
      <c r="AH1009" s="183"/>
      <c r="AI1009" s="183"/>
      <c r="AJ1009" s="183"/>
      <c r="AK1009" s="183"/>
    </row>
    <row r="1010" spans="4:37" x14ac:dyDescent="0.25">
      <c r="D1010" s="184"/>
      <c r="E1010" s="184"/>
      <c r="F1010" s="184"/>
      <c r="G1010" s="184"/>
      <c r="H1010" s="184"/>
      <c r="I1010" s="184"/>
      <c r="J1010" s="184"/>
      <c r="K1010" s="184"/>
      <c r="L1010" s="184"/>
      <c r="M1010" s="184"/>
      <c r="N1010" s="184"/>
      <c r="O1010" s="184"/>
      <c r="P1010" s="183"/>
      <c r="Q1010" s="183"/>
      <c r="R1010" s="183"/>
      <c r="S1010" s="183"/>
      <c r="T1010" s="183"/>
      <c r="U1010" s="183"/>
      <c r="V1010" s="183"/>
      <c r="W1010" s="183"/>
      <c r="X1010" s="183"/>
      <c r="Y1010" s="183"/>
      <c r="Z1010" s="183"/>
      <c r="AA1010" s="183"/>
      <c r="AB1010" s="183"/>
      <c r="AC1010" s="183"/>
      <c r="AD1010" s="183"/>
      <c r="AE1010" s="183"/>
      <c r="AF1010" s="183"/>
      <c r="AG1010" s="183"/>
      <c r="AH1010" s="183"/>
      <c r="AI1010" s="183"/>
      <c r="AJ1010" s="183"/>
      <c r="AK1010" s="183"/>
    </row>
    <row r="1011" spans="4:37" x14ac:dyDescent="0.25">
      <c r="D1011" s="184"/>
      <c r="E1011" s="184"/>
      <c r="F1011" s="184"/>
      <c r="G1011" s="184"/>
      <c r="H1011" s="184"/>
      <c r="I1011" s="184"/>
      <c r="J1011" s="184"/>
      <c r="K1011" s="184"/>
      <c r="L1011" s="184"/>
      <c r="M1011" s="184"/>
      <c r="N1011" s="184"/>
      <c r="O1011" s="184"/>
      <c r="P1011" s="183"/>
      <c r="Q1011" s="183"/>
      <c r="R1011" s="183"/>
      <c r="S1011" s="183"/>
      <c r="T1011" s="183"/>
      <c r="U1011" s="183"/>
      <c r="V1011" s="183"/>
      <c r="W1011" s="183"/>
      <c r="X1011" s="183"/>
      <c r="Y1011" s="183"/>
      <c r="Z1011" s="183"/>
      <c r="AA1011" s="183"/>
      <c r="AB1011" s="183"/>
      <c r="AC1011" s="183"/>
      <c r="AD1011" s="183"/>
      <c r="AE1011" s="183"/>
      <c r="AF1011" s="183"/>
      <c r="AG1011" s="183"/>
      <c r="AH1011" s="183"/>
      <c r="AI1011" s="183"/>
      <c r="AJ1011" s="183"/>
      <c r="AK1011" s="183"/>
    </row>
    <row r="1012" spans="4:37" x14ac:dyDescent="0.25">
      <c r="D1012" s="184"/>
      <c r="E1012" s="184"/>
      <c r="F1012" s="184"/>
      <c r="G1012" s="184"/>
      <c r="H1012" s="184"/>
      <c r="I1012" s="184"/>
      <c r="J1012" s="184"/>
      <c r="K1012" s="184"/>
      <c r="L1012" s="184"/>
      <c r="M1012" s="184"/>
      <c r="N1012" s="184"/>
      <c r="O1012" s="184"/>
      <c r="P1012" s="183"/>
      <c r="Q1012" s="183"/>
      <c r="R1012" s="183"/>
      <c r="S1012" s="183"/>
      <c r="T1012" s="183"/>
      <c r="U1012" s="183"/>
      <c r="V1012" s="183"/>
      <c r="W1012" s="183"/>
      <c r="X1012" s="183"/>
      <c r="Y1012" s="183"/>
      <c r="Z1012" s="183"/>
      <c r="AA1012" s="183"/>
      <c r="AB1012" s="183"/>
      <c r="AC1012" s="183"/>
      <c r="AD1012" s="183"/>
      <c r="AE1012" s="183"/>
      <c r="AF1012" s="183"/>
      <c r="AG1012" s="183"/>
      <c r="AH1012" s="183"/>
      <c r="AI1012" s="183"/>
      <c r="AJ1012" s="183"/>
      <c r="AK1012" s="183"/>
    </row>
    <row r="1013" spans="4:37" x14ac:dyDescent="0.25">
      <c r="D1013" s="184"/>
      <c r="E1013" s="184"/>
      <c r="F1013" s="184"/>
      <c r="G1013" s="184"/>
      <c r="H1013" s="184"/>
      <c r="I1013" s="184"/>
      <c r="J1013" s="184"/>
      <c r="K1013" s="184"/>
      <c r="L1013" s="184"/>
      <c r="M1013" s="184"/>
      <c r="N1013" s="184"/>
      <c r="O1013" s="184"/>
      <c r="P1013" s="183"/>
      <c r="Q1013" s="183"/>
      <c r="R1013" s="183"/>
      <c r="S1013" s="183"/>
      <c r="T1013" s="183"/>
      <c r="U1013" s="183"/>
      <c r="V1013" s="183"/>
      <c r="W1013" s="183"/>
      <c r="X1013" s="183"/>
      <c r="Y1013" s="183"/>
      <c r="Z1013" s="183"/>
      <c r="AA1013" s="183"/>
      <c r="AB1013" s="183"/>
      <c r="AC1013" s="183"/>
      <c r="AD1013" s="183"/>
      <c r="AE1013" s="183"/>
      <c r="AF1013" s="183"/>
      <c r="AG1013" s="183"/>
      <c r="AH1013" s="183"/>
      <c r="AI1013" s="183"/>
      <c r="AJ1013" s="183"/>
      <c r="AK1013" s="183"/>
    </row>
    <row r="1014" spans="4:37" x14ac:dyDescent="0.25">
      <c r="D1014" s="184"/>
      <c r="E1014" s="184"/>
      <c r="F1014" s="184"/>
      <c r="G1014" s="184"/>
      <c r="H1014" s="184"/>
      <c r="I1014" s="184"/>
      <c r="J1014" s="184"/>
      <c r="K1014" s="184"/>
      <c r="L1014" s="184"/>
      <c r="M1014" s="184"/>
      <c r="N1014" s="184"/>
      <c r="O1014" s="184"/>
      <c r="P1014" s="183"/>
      <c r="Q1014" s="183"/>
      <c r="R1014" s="183"/>
      <c r="S1014" s="183"/>
      <c r="T1014" s="183"/>
      <c r="U1014" s="183"/>
      <c r="V1014" s="183"/>
      <c r="W1014" s="183"/>
      <c r="X1014" s="183"/>
      <c r="Y1014" s="183"/>
      <c r="Z1014" s="183"/>
      <c r="AA1014" s="183"/>
      <c r="AB1014" s="183"/>
      <c r="AC1014" s="183"/>
      <c r="AD1014" s="183"/>
      <c r="AE1014" s="183"/>
      <c r="AF1014" s="183"/>
      <c r="AG1014" s="183"/>
      <c r="AH1014" s="183"/>
      <c r="AI1014" s="183"/>
      <c r="AJ1014" s="183"/>
      <c r="AK1014" s="183"/>
    </row>
    <row r="1015" spans="4:37" x14ac:dyDescent="0.25">
      <c r="D1015" s="184"/>
      <c r="E1015" s="184"/>
      <c r="F1015" s="184"/>
      <c r="G1015" s="184"/>
      <c r="H1015" s="184"/>
      <c r="I1015" s="184"/>
      <c r="J1015" s="184"/>
      <c r="K1015" s="184"/>
      <c r="L1015" s="184"/>
      <c r="M1015" s="184"/>
      <c r="N1015" s="184"/>
      <c r="O1015" s="184"/>
      <c r="P1015" s="183"/>
      <c r="Q1015" s="183"/>
      <c r="R1015" s="183"/>
      <c r="S1015" s="183"/>
      <c r="T1015" s="183"/>
      <c r="U1015" s="183"/>
      <c r="V1015" s="183"/>
      <c r="W1015" s="183"/>
      <c r="X1015" s="183"/>
      <c r="Y1015" s="183"/>
      <c r="Z1015" s="183"/>
      <c r="AA1015" s="183"/>
      <c r="AB1015" s="183"/>
      <c r="AC1015" s="183"/>
      <c r="AD1015" s="183"/>
      <c r="AE1015" s="183"/>
      <c r="AF1015" s="183"/>
      <c r="AG1015" s="183"/>
      <c r="AH1015" s="183"/>
      <c r="AI1015" s="183"/>
      <c r="AJ1015" s="183"/>
      <c r="AK1015" s="183"/>
    </row>
    <row r="1016" spans="4:37" x14ac:dyDescent="0.25">
      <c r="D1016" s="184"/>
      <c r="E1016" s="184"/>
      <c r="F1016" s="184"/>
      <c r="G1016" s="184"/>
      <c r="H1016" s="184"/>
      <c r="I1016" s="184"/>
      <c r="J1016" s="184"/>
      <c r="K1016" s="184"/>
      <c r="L1016" s="184"/>
      <c r="M1016" s="184"/>
      <c r="N1016" s="184"/>
      <c r="O1016" s="184"/>
      <c r="P1016" s="183"/>
      <c r="Q1016" s="183"/>
      <c r="R1016" s="183"/>
      <c r="S1016" s="183"/>
      <c r="T1016" s="183"/>
      <c r="U1016" s="183"/>
      <c r="V1016" s="183"/>
      <c r="W1016" s="183"/>
      <c r="X1016" s="183"/>
      <c r="Y1016" s="183"/>
      <c r="Z1016" s="183"/>
      <c r="AA1016" s="183"/>
      <c r="AB1016" s="183"/>
      <c r="AC1016" s="183"/>
      <c r="AD1016" s="183"/>
      <c r="AE1016" s="183"/>
      <c r="AF1016" s="183"/>
      <c r="AG1016" s="183"/>
      <c r="AH1016" s="183"/>
      <c r="AI1016" s="183"/>
      <c r="AJ1016" s="183"/>
      <c r="AK1016" s="183"/>
    </row>
    <row r="1017" spans="4:37" x14ac:dyDescent="0.25">
      <c r="D1017" s="184"/>
      <c r="E1017" s="184"/>
      <c r="F1017" s="184"/>
      <c r="G1017" s="184"/>
      <c r="H1017" s="184"/>
      <c r="I1017" s="184"/>
      <c r="J1017" s="184"/>
      <c r="K1017" s="184"/>
      <c r="L1017" s="184"/>
      <c r="M1017" s="184"/>
      <c r="N1017" s="184"/>
      <c r="O1017" s="184"/>
      <c r="P1017" s="183"/>
      <c r="Q1017" s="183"/>
      <c r="R1017" s="183"/>
      <c r="S1017" s="183"/>
      <c r="T1017" s="183"/>
      <c r="U1017" s="183"/>
      <c r="V1017" s="183"/>
      <c r="W1017" s="183"/>
      <c r="X1017" s="183"/>
      <c r="Y1017" s="183"/>
      <c r="Z1017" s="183"/>
      <c r="AA1017" s="183"/>
      <c r="AB1017" s="183"/>
      <c r="AC1017" s="183"/>
      <c r="AD1017" s="183"/>
      <c r="AE1017" s="183"/>
      <c r="AF1017" s="183"/>
      <c r="AG1017" s="183"/>
      <c r="AH1017" s="183"/>
      <c r="AI1017" s="183"/>
      <c r="AJ1017" s="183"/>
      <c r="AK1017" s="183"/>
    </row>
    <row r="1018" spans="4:37" x14ac:dyDescent="0.25">
      <c r="D1018" s="184"/>
      <c r="E1018" s="184"/>
      <c r="F1018" s="184"/>
      <c r="G1018" s="184"/>
      <c r="H1018" s="184"/>
      <c r="I1018" s="184"/>
      <c r="J1018" s="184"/>
      <c r="K1018" s="184"/>
      <c r="L1018" s="184"/>
      <c r="M1018" s="184"/>
      <c r="N1018" s="184"/>
      <c r="O1018" s="184"/>
      <c r="P1018" s="183"/>
      <c r="Q1018" s="183"/>
      <c r="R1018" s="183"/>
      <c r="S1018" s="183"/>
      <c r="T1018" s="183"/>
      <c r="U1018" s="183"/>
      <c r="V1018" s="183"/>
      <c r="W1018" s="183"/>
      <c r="X1018" s="183"/>
      <c r="Y1018" s="183"/>
      <c r="Z1018" s="183"/>
      <c r="AA1018" s="183"/>
      <c r="AB1018" s="183"/>
      <c r="AC1018" s="183"/>
      <c r="AD1018" s="183"/>
      <c r="AE1018" s="183"/>
      <c r="AF1018" s="183"/>
      <c r="AG1018" s="183"/>
      <c r="AH1018" s="183"/>
      <c r="AI1018" s="183"/>
      <c r="AJ1018" s="183"/>
      <c r="AK1018" s="183"/>
    </row>
    <row r="1019" spans="4:37" x14ac:dyDescent="0.25">
      <c r="D1019" s="184"/>
      <c r="E1019" s="184"/>
      <c r="F1019" s="184"/>
      <c r="G1019" s="184"/>
      <c r="H1019" s="184"/>
      <c r="I1019" s="184"/>
      <c r="J1019" s="184"/>
      <c r="K1019" s="184"/>
      <c r="L1019" s="184"/>
      <c r="M1019" s="184"/>
      <c r="N1019" s="184"/>
      <c r="O1019" s="184"/>
      <c r="P1019" s="183"/>
      <c r="Q1019" s="183"/>
      <c r="R1019" s="183"/>
      <c r="S1019" s="183"/>
      <c r="T1019" s="183"/>
      <c r="U1019" s="183"/>
      <c r="V1019" s="183"/>
      <c r="W1019" s="183"/>
      <c r="X1019" s="183"/>
      <c r="Y1019" s="183"/>
      <c r="Z1019" s="183"/>
      <c r="AA1019" s="183"/>
      <c r="AB1019" s="183"/>
      <c r="AC1019" s="183"/>
      <c r="AD1019" s="183"/>
      <c r="AE1019" s="183"/>
      <c r="AF1019" s="183"/>
      <c r="AG1019" s="183"/>
      <c r="AH1019" s="183"/>
      <c r="AI1019" s="183"/>
      <c r="AJ1019" s="183"/>
      <c r="AK1019" s="183"/>
    </row>
    <row r="1020" spans="4:37" x14ac:dyDescent="0.25">
      <c r="D1020" s="184"/>
      <c r="E1020" s="184"/>
      <c r="F1020" s="184"/>
      <c r="G1020" s="184"/>
      <c r="H1020" s="184"/>
      <c r="I1020" s="184"/>
      <c r="J1020" s="184"/>
      <c r="K1020" s="184"/>
      <c r="L1020" s="184"/>
      <c r="M1020" s="184"/>
      <c r="N1020" s="184"/>
      <c r="O1020" s="184"/>
      <c r="P1020" s="183"/>
      <c r="Q1020" s="183"/>
      <c r="R1020" s="183"/>
      <c r="S1020" s="183"/>
      <c r="T1020" s="183"/>
      <c r="U1020" s="183"/>
      <c r="V1020" s="183"/>
      <c r="W1020" s="183"/>
      <c r="X1020" s="183"/>
      <c r="Y1020" s="183"/>
      <c r="Z1020" s="183"/>
      <c r="AA1020" s="183"/>
      <c r="AB1020" s="183"/>
      <c r="AC1020" s="183"/>
      <c r="AD1020" s="183"/>
      <c r="AE1020" s="183"/>
      <c r="AF1020" s="183"/>
      <c r="AG1020" s="183"/>
      <c r="AH1020" s="183"/>
      <c r="AI1020" s="183"/>
      <c r="AJ1020" s="183"/>
      <c r="AK1020" s="183"/>
    </row>
    <row r="1021" spans="4:37" x14ac:dyDescent="0.25">
      <c r="D1021" s="184"/>
      <c r="E1021" s="184"/>
      <c r="F1021" s="184"/>
      <c r="G1021" s="184"/>
      <c r="H1021" s="184"/>
      <c r="I1021" s="184"/>
      <c r="J1021" s="184"/>
      <c r="K1021" s="184"/>
      <c r="L1021" s="184"/>
      <c r="M1021" s="184"/>
      <c r="N1021" s="184"/>
      <c r="O1021" s="184"/>
      <c r="P1021" s="183"/>
      <c r="Q1021" s="183"/>
      <c r="R1021" s="183"/>
      <c r="S1021" s="183"/>
      <c r="T1021" s="183"/>
      <c r="U1021" s="183"/>
      <c r="V1021" s="183"/>
      <c r="W1021" s="183"/>
      <c r="X1021" s="183"/>
      <c r="Y1021" s="183"/>
      <c r="Z1021" s="183"/>
      <c r="AA1021" s="183"/>
      <c r="AB1021" s="183"/>
      <c r="AC1021" s="183"/>
      <c r="AD1021" s="183"/>
      <c r="AE1021" s="183"/>
      <c r="AF1021" s="183"/>
      <c r="AG1021" s="183"/>
      <c r="AH1021" s="183"/>
      <c r="AI1021" s="183"/>
      <c r="AJ1021" s="183"/>
      <c r="AK1021" s="183"/>
    </row>
    <row r="1022" spans="4:37" x14ac:dyDescent="0.25">
      <c r="D1022" s="184"/>
      <c r="E1022" s="184"/>
      <c r="F1022" s="184"/>
      <c r="G1022" s="184"/>
      <c r="H1022" s="184"/>
      <c r="I1022" s="184"/>
      <c r="J1022" s="184"/>
      <c r="K1022" s="184"/>
      <c r="L1022" s="184"/>
      <c r="M1022" s="184"/>
      <c r="N1022" s="184"/>
      <c r="O1022" s="184"/>
      <c r="P1022" s="183"/>
      <c r="Q1022" s="183"/>
      <c r="R1022" s="183"/>
      <c r="S1022" s="183"/>
      <c r="T1022" s="183"/>
      <c r="U1022" s="183"/>
      <c r="V1022" s="183"/>
      <c r="W1022" s="183"/>
      <c r="X1022" s="183"/>
      <c r="Y1022" s="183"/>
      <c r="Z1022" s="183"/>
      <c r="AA1022" s="183"/>
      <c r="AB1022" s="183"/>
      <c r="AC1022" s="183"/>
      <c r="AD1022" s="183"/>
      <c r="AE1022" s="183"/>
      <c r="AF1022" s="183"/>
      <c r="AG1022" s="183"/>
      <c r="AH1022" s="183"/>
      <c r="AI1022" s="183"/>
      <c r="AJ1022" s="183"/>
      <c r="AK1022" s="183"/>
    </row>
    <row r="1023" spans="4:37" x14ac:dyDescent="0.25">
      <c r="D1023" s="184"/>
      <c r="E1023" s="184"/>
      <c r="F1023" s="184"/>
      <c r="G1023" s="184"/>
      <c r="H1023" s="184"/>
      <c r="I1023" s="184"/>
      <c r="J1023" s="184"/>
      <c r="K1023" s="184"/>
      <c r="L1023" s="184"/>
      <c r="M1023" s="184"/>
      <c r="N1023" s="184"/>
      <c r="O1023" s="184"/>
      <c r="P1023" s="183"/>
      <c r="Q1023" s="183"/>
      <c r="R1023" s="183"/>
      <c r="S1023" s="183"/>
      <c r="T1023" s="183"/>
      <c r="U1023" s="183"/>
      <c r="V1023" s="183"/>
      <c r="W1023" s="183"/>
      <c r="X1023" s="183"/>
      <c r="Y1023" s="183"/>
      <c r="Z1023" s="183"/>
      <c r="AA1023" s="183"/>
      <c r="AB1023" s="183"/>
      <c r="AC1023" s="183"/>
      <c r="AD1023" s="183"/>
      <c r="AE1023" s="183"/>
      <c r="AF1023" s="183"/>
      <c r="AG1023" s="183"/>
      <c r="AH1023" s="183"/>
      <c r="AI1023" s="183"/>
      <c r="AJ1023" s="183"/>
      <c r="AK1023" s="183"/>
    </row>
    <row r="1024" spans="4:37" x14ac:dyDescent="0.25">
      <c r="D1024" s="184"/>
      <c r="E1024" s="184"/>
      <c r="F1024" s="184"/>
      <c r="G1024" s="184"/>
      <c r="H1024" s="184"/>
      <c r="I1024" s="184"/>
      <c r="J1024" s="184"/>
      <c r="K1024" s="184"/>
      <c r="L1024" s="184"/>
      <c r="M1024" s="184"/>
      <c r="N1024" s="184"/>
      <c r="O1024" s="184"/>
      <c r="P1024" s="183"/>
      <c r="Q1024" s="183"/>
      <c r="R1024" s="183"/>
      <c r="S1024" s="183"/>
      <c r="T1024" s="183"/>
      <c r="U1024" s="183"/>
      <c r="V1024" s="183"/>
      <c r="W1024" s="183"/>
      <c r="X1024" s="183"/>
      <c r="Y1024" s="183"/>
      <c r="Z1024" s="183"/>
      <c r="AA1024" s="183"/>
      <c r="AB1024" s="183"/>
      <c r="AC1024" s="183"/>
      <c r="AD1024" s="183"/>
      <c r="AE1024" s="183"/>
      <c r="AF1024" s="183"/>
      <c r="AG1024" s="183"/>
      <c r="AH1024" s="183"/>
      <c r="AI1024" s="183"/>
      <c r="AJ1024" s="183"/>
      <c r="AK1024" s="183"/>
    </row>
    <row r="1025" spans="4:37" x14ac:dyDescent="0.25">
      <c r="D1025" s="184"/>
      <c r="E1025" s="184"/>
      <c r="F1025" s="184"/>
      <c r="G1025" s="184"/>
      <c r="H1025" s="184"/>
      <c r="I1025" s="184"/>
      <c r="J1025" s="184"/>
      <c r="K1025" s="184"/>
      <c r="L1025" s="184"/>
      <c r="M1025" s="184"/>
      <c r="N1025" s="184"/>
      <c r="O1025" s="184"/>
      <c r="P1025" s="183"/>
      <c r="Q1025" s="183"/>
      <c r="R1025" s="183"/>
      <c r="S1025" s="183"/>
      <c r="T1025" s="183"/>
      <c r="U1025" s="183"/>
      <c r="V1025" s="183"/>
      <c r="W1025" s="183"/>
      <c r="X1025" s="183"/>
      <c r="Y1025" s="183"/>
      <c r="Z1025" s="183"/>
      <c r="AA1025" s="183"/>
      <c r="AB1025" s="183"/>
      <c r="AC1025" s="183"/>
      <c r="AD1025" s="183"/>
      <c r="AE1025" s="183"/>
      <c r="AF1025" s="183"/>
      <c r="AG1025" s="183"/>
      <c r="AH1025" s="183"/>
      <c r="AI1025" s="183"/>
      <c r="AJ1025" s="183"/>
      <c r="AK1025" s="183"/>
    </row>
    <row r="1026" spans="4:37" x14ac:dyDescent="0.25">
      <c r="D1026" s="184"/>
      <c r="E1026" s="184"/>
      <c r="F1026" s="184"/>
      <c r="G1026" s="184"/>
      <c r="H1026" s="184"/>
      <c r="I1026" s="184"/>
      <c r="J1026" s="184"/>
      <c r="K1026" s="184"/>
      <c r="L1026" s="184"/>
      <c r="M1026" s="184"/>
      <c r="N1026" s="184"/>
      <c r="O1026" s="184"/>
      <c r="P1026" s="183"/>
      <c r="Q1026" s="183"/>
      <c r="R1026" s="183"/>
      <c r="S1026" s="183"/>
      <c r="T1026" s="183"/>
      <c r="U1026" s="183"/>
      <c r="V1026" s="183"/>
      <c r="W1026" s="183"/>
      <c r="X1026" s="183"/>
      <c r="Y1026" s="183"/>
      <c r="Z1026" s="183"/>
      <c r="AA1026" s="183"/>
      <c r="AB1026" s="183"/>
      <c r="AC1026" s="183"/>
      <c r="AD1026" s="183"/>
      <c r="AE1026" s="183"/>
      <c r="AF1026" s="183"/>
      <c r="AG1026" s="183"/>
      <c r="AH1026" s="183"/>
      <c r="AI1026" s="183"/>
      <c r="AJ1026" s="183"/>
      <c r="AK1026" s="183"/>
    </row>
    <row r="1027" spans="4:37" x14ac:dyDescent="0.25">
      <c r="D1027" s="184"/>
      <c r="E1027" s="184"/>
      <c r="F1027" s="184"/>
      <c r="G1027" s="184"/>
      <c r="H1027" s="184"/>
      <c r="I1027" s="184"/>
      <c r="J1027" s="184"/>
      <c r="K1027" s="184"/>
      <c r="L1027" s="184"/>
      <c r="M1027" s="184"/>
      <c r="N1027" s="184"/>
      <c r="O1027" s="184"/>
      <c r="P1027" s="183"/>
      <c r="Q1027" s="183"/>
      <c r="R1027" s="183"/>
      <c r="S1027" s="183"/>
      <c r="T1027" s="183"/>
      <c r="U1027" s="183"/>
      <c r="V1027" s="183"/>
      <c r="W1027" s="183"/>
      <c r="X1027" s="183"/>
      <c r="Y1027" s="183"/>
      <c r="Z1027" s="183"/>
      <c r="AA1027" s="183"/>
      <c r="AB1027" s="183"/>
      <c r="AC1027" s="183"/>
      <c r="AD1027" s="183"/>
      <c r="AE1027" s="183"/>
      <c r="AF1027" s="183"/>
      <c r="AG1027" s="183"/>
      <c r="AH1027" s="183"/>
      <c r="AI1027" s="183"/>
      <c r="AJ1027" s="183"/>
      <c r="AK1027" s="183"/>
    </row>
    <row r="1028" spans="4:37" x14ac:dyDescent="0.25">
      <c r="D1028" s="184"/>
      <c r="E1028" s="184"/>
      <c r="F1028" s="184"/>
      <c r="G1028" s="184"/>
      <c r="H1028" s="184"/>
      <c r="I1028" s="184"/>
      <c r="J1028" s="184"/>
      <c r="K1028" s="184"/>
      <c r="L1028" s="184"/>
      <c r="M1028" s="184"/>
      <c r="N1028" s="184"/>
      <c r="O1028" s="184"/>
      <c r="P1028" s="183"/>
      <c r="Q1028" s="183"/>
      <c r="R1028" s="183"/>
      <c r="S1028" s="183"/>
      <c r="T1028" s="183"/>
      <c r="U1028" s="183"/>
      <c r="V1028" s="183"/>
      <c r="W1028" s="183"/>
      <c r="X1028" s="183"/>
      <c r="Y1028" s="183"/>
      <c r="Z1028" s="183"/>
      <c r="AA1028" s="183"/>
      <c r="AB1028" s="183"/>
      <c r="AC1028" s="183"/>
      <c r="AD1028" s="183"/>
      <c r="AE1028" s="183"/>
      <c r="AF1028" s="183"/>
      <c r="AG1028" s="183"/>
      <c r="AH1028" s="183"/>
      <c r="AI1028" s="183"/>
      <c r="AJ1028" s="183"/>
      <c r="AK1028" s="183"/>
    </row>
    <row r="1029" spans="4:37" x14ac:dyDescent="0.25">
      <c r="D1029" s="184"/>
      <c r="E1029" s="184"/>
      <c r="F1029" s="184"/>
      <c r="G1029" s="184"/>
      <c r="H1029" s="184"/>
      <c r="I1029" s="184"/>
      <c r="J1029" s="184"/>
      <c r="K1029" s="184"/>
      <c r="L1029" s="184"/>
      <c r="M1029" s="184"/>
      <c r="N1029" s="184"/>
      <c r="O1029" s="184"/>
      <c r="P1029" s="183"/>
      <c r="Q1029" s="183"/>
      <c r="R1029" s="183"/>
      <c r="S1029" s="183"/>
      <c r="T1029" s="183"/>
      <c r="U1029" s="183"/>
      <c r="V1029" s="183"/>
      <c r="W1029" s="183"/>
      <c r="X1029" s="183"/>
      <c r="Y1029" s="183"/>
      <c r="Z1029" s="183"/>
      <c r="AA1029" s="183"/>
      <c r="AB1029" s="183"/>
      <c r="AC1029" s="183"/>
      <c r="AD1029" s="183"/>
      <c r="AE1029" s="183"/>
      <c r="AF1029" s="183"/>
      <c r="AG1029" s="183"/>
      <c r="AH1029" s="183"/>
      <c r="AI1029" s="183"/>
      <c r="AJ1029" s="183"/>
      <c r="AK1029" s="183"/>
    </row>
    <row r="1030" spans="4:37" x14ac:dyDescent="0.25">
      <c r="D1030" s="184"/>
      <c r="E1030" s="184"/>
      <c r="F1030" s="184"/>
      <c r="G1030" s="184"/>
      <c r="H1030" s="184"/>
      <c r="I1030" s="184"/>
      <c r="J1030" s="184"/>
      <c r="K1030" s="184"/>
      <c r="L1030" s="184"/>
      <c r="M1030" s="184"/>
      <c r="N1030" s="184"/>
      <c r="O1030" s="184"/>
      <c r="P1030" s="183"/>
      <c r="Q1030" s="183"/>
      <c r="R1030" s="183"/>
      <c r="S1030" s="183"/>
      <c r="T1030" s="183"/>
      <c r="U1030" s="183"/>
      <c r="V1030" s="183"/>
      <c r="W1030" s="183"/>
      <c r="X1030" s="183"/>
      <c r="Y1030" s="183"/>
      <c r="Z1030" s="183"/>
      <c r="AA1030" s="183"/>
      <c r="AB1030" s="183"/>
      <c r="AC1030" s="183"/>
      <c r="AD1030" s="183"/>
      <c r="AE1030" s="183"/>
      <c r="AF1030" s="183"/>
      <c r="AG1030" s="183"/>
      <c r="AH1030" s="183"/>
      <c r="AI1030" s="183"/>
      <c r="AJ1030" s="183"/>
      <c r="AK1030" s="183"/>
    </row>
    <row r="1031" spans="4:37" x14ac:dyDescent="0.25">
      <c r="D1031" s="184"/>
      <c r="E1031" s="184"/>
      <c r="F1031" s="184"/>
      <c r="G1031" s="184"/>
      <c r="H1031" s="184"/>
      <c r="I1031" s="184"/>
      <c r="J1031" s="184"/>
      <c r="K1031" s="184"/>
      <c r="L1031" s="184"/>
      <c r="M1031" s="184"/>
      <c r="N1031" s="184"/>
      <c r="O1031" s="184"/>
      <c r="P1031" s="183"/>
      <c r="Q1031" s="183"/>
      <c r="R1031" s="183"/>
      <c r="S1031" s="183"/>
      <c r="T1031" s="183"/>
      <c r="U1031" s="183"/>
      <c r="V1031" s="183"/>
      <c r="W1031" s="183"/>
      <c r="X1031" s="183"/>
      <c r="Y1031" s="183"/>
      <c r="Z1031" s="183"/>
      <c r="AA1031" s="183"/>
      <c r="AB1031" s="183"/>
      <c r="AC1031" s="183"/>
      <c r="AD1031" s="183"/>
      <c r="AE1031" s="183"/>
      <c r="AF1031" s="183"/>
      <c r="AG1031" s="183"/>
      <c r="AH1031" s="183"/>
      <c r="AI1031" s="183"/>
      <c r="AJ1031" s="183"/>
      <c r="AK1031" s="183"/>
    </row>
    <row r="1032" spans="4:37" x14ac:dyDescent="0.25">
      <c r="D1032" s="184"/>
      <c r="E1032" s="184"/>
      <c r="F1032" s="184"/>
      <c r="G1032" s="184"/>
      <c r="H1032" s="184"/>
      <c r="I1032" s="184"/>
      <c r="J1032" s="184"/>
      <c r="K1032" s="184"/>
      <c r="L1032" s="184"/>
      <c r="M1032" s="184"/>
      <c r="N1032" s="184"/>
      <c r="O1032" s="184"/>
      <c r="P1032" s="183"/>
      <c r="Q1032" s="183"/>
      <c r="R1032" s="183"/>
      <c r="S1032" s="183"/>
      <c r="T1032" s="183"/>
      <c r="U1032" s="183"/>
      <c r="V1032" s="183"/>
      <c r="W1032" s="183"/>
      <c r="X1032" s="183"/>
      <c r="Y1032" s="183"/>
      <c r="Z1032" s="183"/>
      <c r="AA1032" s="183"/>
      <c r="AB1032" s="183"/>
      <c r="AC1032" s="183"/>
      <c r="AD1032" s="183"/>
      <c r="AE1032" s="183"/>
      <c r="AF1032" s="183"/>
      <c r="AG1032" s="183"/>
      <c r="AH1032" s="183"/>
      <c r="AI1032" s="183"/>
      <c r="AJ1032" s="183"/>
      <c r="AK1032" s="183"/>
    </row>
    <row r="1033" spans="4:37" x14ac:dyDescent="0.25">
      <c r="D1033" s="184"/>
      <c r="E1033" s="184"/>
      <c r="F1033" s="184"/>
      <c r="G1033" s="184"/>
      <c r="H1033" s="184"/>
      <c r="I1033" s="184"/>
      <c r="J1033" s="184"/>
      <c r="K1033" s="184"/>
      <c r="L1033" s="184"/>
      <c r="M1033" s="184"/>
      <c r="N1033" s="184"/>
      <c r="O1033" s="184"/>
      <c r="P1033" s="183"/>
      <c r="Q1033" s="183"/>
      <c r="R1033" s="183"/>
      <c r="S1033" s="183"/>
      <c r="T1033" s="183"/>
      <c r="U1033" s="183"/>
      <c r="V1033" s="183"/>
      <c r="W1033" s="183"/>
      <c r="X1033" s="183"/>
      <c r="Y1033" s="183"/>
      <c r="Z1033" s="183"/>
      <c r="AA1033" s="183"/>
      <c r="AB1033" s="183"/>
      <c r="AC1033" s="183"/>
      <c r="AD1033" s="183"/>
      <c r="AE1033" s="183"/>
      <c r="AF1033" s="183"/>
      <c r="AG1033" s="183"/>
      <c r="AH1033" s="183"/>
      <c r="AI1033" s="183"/>
      <c r="AJ1033" s="183"/>
      <c r="AK1033" s="183"/>
    </row>
    <row r="1034" spans="4:37" x14ac:dyDescent="0.25">
      <c r="D1034" s="184"/>
      <c r="E1034" s="184"/>
      <c r="F1034" s="184"/>
      <c r="G1034" s="184"/>
      <c r="H1034" s="184"/>
      <c r="I1034" s="184"/>
      <c r="J1034" s="184"/>
      <c r="K1034" s="184"/>
      <c r="L1034" s="184"/>
      <c r="M1034" s="184"/>
      <c r="N1034" s="184"/>
      <c r="O1034" s="184"/>
      <c r="P1034" s="183"/>
      <c r="Q1034" s="183"/>
      <c r="R1034" s="183"/>
      <c r="S1034" s="183"/>
      <c r="T1034" s="183"/>
      <c r="U1034" s="183"/>
      <c r="V1034" s="183"/>
      <c r="W1034" s="183"/>
      <c r="X1034" s="183"/>
      <c r="Y1034" s="183"/>
      <c r="Z1034" s="183"/>
      <c r="AA1034" s="183"/>
      <c r="AB1034" s="183"/>
      <c r="AC1034" s="183"/>
      <c r="AD1034" s="183"/>
      <c r="AE1034" s="183"/>
      <c r="AF1034" s="183"/>
      <c r="AG1034" s="183"/>
      <c r="AH1034" s="183"/>
      <c r="AI1034" s="183"/>
      <c r="AJ1034" s="183"/>
      <c r="AK1034" s="183"/>
    </row>
    <row r="1035" spans="4:37" x14ac:dyDescent="0.25">
      <c r="D1035" s="184"/>
      <c r="E1035" s="184"/>
      <c r="F1035" s="184"/>
      <c r="G1035" s="184"/>
      <c r="H1035" s="184"/>
      <c r="I1035" s="184"/>
      <c r="J1035" s="184"/>
      <c r="K1035" s="184"/>
      <c r="L1035" s="184"/>
      <c r="M1035" s="184"/>
      <c r="N1035" s="184"/>
      <c r="O1035" s="184"/>
      <c r="P1035" s="183"/>
      <c r="Q1035" s="183"/>
      <c r="R1035" s="183"/>
      <c r="S1035" s="183"/>
      <c r="T1035" s="183"/>
      <c r="U1035" s="183"/>
      <c r="V1035" s="183"/>
      <c r="W1035" s="183"/>
      <c r="X1035" s="183"/>
      <c r="Y1035" s="183"/>
      <c r="Z1035" s="183"/>
      <c r="AA1035" s="183"/>
      <c r="AB1035" s="183"/>
      <c r="AC1035" s="183"/>
      <c r="AD1035" s="183"/>
      <c r="AE1035" s="183"/>
      <c r="AF1035" s="183"/>
      <c r="AG1035" s="183"/>
      <c r="AH1035" s="183"/>
      <c r="AI1035" s="183"/>
      <c r="AJ1035" s="183"/>
      <c r="AK1035" s="183"/>
    </row>
    <row r="1036" spans="4:37" x14ac:dyDescent="0.25">
      <c r="D1036" s="184"/>
      <c r="E1036" s="184"/>
      <c r="F1036" s="184"/>
      <c r="G1036" s="184"/>
      <c r="H1036" s="184"/>
      <c r="I1036" s="184"/>
      <c r="J1036" s="184"/>
      <c r="K1036" s="184"/>
      <c r="L1036" s="184"/>
      <c r="M1036" s="184"/>
      <c r="N1036" s="184"/>
      <c r="O1036" s="184"/>
      <c r="P1036" s="183"/>
      <c r="Q1036" s="183"/>
      <c r="R1036" s="183"/>
      <c r="S1036" s="183"/>
      <c r="T1036" s="183"/>
      <c r="U1036" s="183"/>
      <c r="V1036" s="183"/>
      <c r="W1036" s="183"/>
      <c r="X1036" s="183"/>
      <c r="Y1036" s="183"/>
      <c r="Z1036" s="183"/>
      <c r="AA1036" s="183"/>
      <c r="AB1036" s="183"/>
      <c r="AC1036" s="183"/>
      <c r="AD1036" s="183"/>
      <c r="AE1036" s="183"/>
      <c r="AF1036" s="183"/>
      <c r="AG1036" s="183"/>
      <c r="AH1036" s="183"/>
      <c r="AI1036" s="183"/>
      <c r="AJ1036" s="183"/>
      <c r="AK1036" s="183"/>
    </row>
    <row r="1037" spans="4:37" x14ac:dyDescent="0.25">
      <c r="D1037" s="184"/>
      <c r="E1037" s="184"/>
      <c r="F1037" s="184"/>
      <c r="G1037" s="184"/>
      <c r="H1037" s="184"/>
      <c r="I1037" s="184"/>
      <c r="J1037" s="184"/>
      <c r="K1037" s="184"/>
      <c r="L1037" s="184"/>
      <c r="M1037" s="184"/>
      <c r="N1037" s="184"/>
      <c r="O1037" s="184"/>
      <c r="P1037" s="183"/>
      <c r="Q1037" s="183"/>
      <c r="R1037" s="183"/>
      <c r="S1037" s="183"/>
      <c r="T1037" s="183"/>
      <c r="U1037" s="183"/>
      <c r="V1037" s="183"/>
      <c r="W1037" s="183"/>
      <c r="X1037" s="183"/>
      <c r="Y1037" s="183"/>
      <c r="Z1037" s="183"/>
      <c r="AA1037" s="183"/>
      <c r="AB1037" s="183"/>
      <c r="AC1037" s="183"/>
      <c r="AD1037" s="183"/>
      <c r="AE1037" s="183"/>
      <c r="AF1037" s="183"/>
      <c r="AG1037" s="183"/>
      <c r="AH1037" s="183"/>
      <c r="AI1037" s="183"/>
      <c r="AJ1037" s="183"/>
      <c r="AK1037" s="183"/>
    </row>
    <row r="1038" spans="4:37" x14ac:dyDescent="0.25">
      <c r="D1038" s="184"/>
      <c r="E1038" s="184"/>
      <c r="F1038" s="184"/>
      <c r="G1038" s="184"/>
      <c r="H1038" s="184"/>
      <c r="I1038" s="184"/>
      <c r="J1038" s="184"/>
      <c r="K1038" s="184"/>
      <c r="L1038" s="184"/>
      <c r="M1038" s="184"/>
      <c r="N1038" s="184"/>
      <c r="O1038" s="184"/>
      <c r="P1038" s="183"/>
      <c r="Q1038" s="183"/>
      <c r="R1038" s="183"/>
      <c r="S1038" s="183"/>
      <c r="T1038" s="183"/>
      <c r="U1038" s="183"/>
      <c r="V1038" s="183"/>
      <c r="W1038" s="183"/>
      <c r="X1038" s="183"/>
      <c r="Y1038" s="183"/>
      <c r="Z1038" s="183"/>
      <c r="AA1038" s="183"/>
      <c r="AB1038" s="183"/>
      <c r="AC1038" s="183"/>
      <c r="AD1038" s="183"/>
      <c r="AE1038" s="183"/>
      <c r="AF1038" s="183"/>
      <c r="AG1038" s="183"/>
      <c r="AH1038" s="183"/>
      <c r="AI1038" s="183"/>
      <c r="AJ1038" s="183"/>
      <c r="AK1038" s="183"/>
    </row>
    <row r="1039" spans="4:37" x14ac:dyDescent="0.25">
      <c r="D1039" s="184"/>
      <c r="E1039" s="184"/>
      <c r="F1039" s="184"/>
      <c r="G1039" s="184"/>
      <c r="H1039" s="184"/>
      <c r="I1039" s="184"/>
      <c r="J1039" s="184"/>
      <c r="K1039" s="184"/>
      <c r="L1039" s="184"/>
      <c r="M1039" s="184"/>
      <c r="N1039" s="184"/>
      <c r="O1039" s="184"/>
      <c r="P1039" s="183"/>
      <c r="Q1039" s="183"/>
      <c r="R1039" s="183"/>
      <c r="S1039" s="183"/>
      <c r="T1039" s="183"/>
      <c r="U1039" s="183"/>
      <c r="V1039" s="183"/>
      <c r="W1039" s="183"/>
      <c r="X1039" s="183"/>
      <c r="Y1039" s="183"/>
      <c r="Z1039" s="183"/>
      <c r="AA1039" s="183"/>
      <c r="AB1039" s="183"/>
      <c r="AC1039" s="183"/>
      <c r="AD1039" s="183"/>
      <c r="AE1039" s="183"/>
      <c r="AF1039" s="183"/>
      <c r="AG1039" s="183"/>
      <c r="AH1039" s="183"/>
      <c r="AI1039" s="183"/>
      <c r="AJ1039" s="183"/>
      <c r="AK1039" s="183"/>
    </row>
    <row r="1040" spans="4:37" x14ac:dyDescent="0.25">
      <c r="D1040" s="184"/>
      <c r="E1040" s="184"/>
      <c r="F1040" s="184"/>
      <c r="G1040" s="184"/>
      <c r="H1040" s="184"/>
      <c r="I1040" s="184"/>
      <c r="J1040" s="184"/>
      <c r="K1040" s="184"/>
      <c r="L1040" s="184"/>
      <c r="M1040" s="184"/>
      <c r="N1040" s="184"/>
      <c r="O1040" s="184"/>
      <c r="P1040" s="183"/>
      <c r="Q1040" s="183"/>
      <c r="R1040" s="183"/>
      <c r="S1040" s="183"/>
      <c r="T1040" s="183"/>
      <c r="U1040" s="183"/>
      <c r="V1040" s="183"/>
      <c r="W1040" s="183"/>
      <c r="X1040" s="183"/>
      <c r="Y1040" s="183"/>
      <c r="Z1040" s="183"/>
      <c r="AA1040" s="183"/>
      <c r="AB1040" s="183"/>
      <c r="AC1040" s="183"/>
      <c r="AD1040" s="183"/>
      <c r="AE1040" s="183"/>
      <c r="AF1040" s="183"/>
      <c r="AG1040" s="183"/>
      <c r="AH1040" s="183"/>
      <c r="AI1040" s="183"/>
      <c r="AJ1040" s="183"/>
      <c r="AK1040" s="183"/>
    </row>
    <row r="1041" spans="4:37" x14ac:dyDescent="0.25">
      <c r="D1041" s="184"/>
      <c r="E1041" s="184"/>
      <c r="F1041" s="184"/>
      <c r="G1041" s="184"/>
      <c r="H1041" s="184"/>
      <c r="I1041" s="184"/>
      <c r="J1041" s="184"/>
      <c r="K1041" s="184"/>
      <c r="L1041" s="184"/>
      <c r="M1041" s="184"/>
      <c r="N1041" s="184"/>
      <c r="O1041" s="184"/>
      <c r="P1041" s="183"/>
      <c r="Q1041" s="183"/>
      <c r="R1041" s="183"/>
      <c r="S1041" s="183"/>
      <c r="T1041" s="183"/>
      <c r="U1041" s="183"/>
      <c r="V1041" s="183"/>
      <c r="W1041" s="183"/>
      <c r="X1041" s="183"/>
      <c r="Y1041" s="183"/>
      <c r="Z1041" s="183"/>
      <c r="AA1041" s="183"/>
      <c r="AB1041" s="183"/>
      <c r="AC1041" s="183"/>
      <c r="AD1041" s="183"/>
      <c r="AE1041" s="183"/>
      <c r="AF1041" s="183"/>
      <c r="AG1041" s="183"/>
      <c r="AH1041" s="183"/>
      <c r="AI1041" s="183"/>
      <c r="AJ1041" s="183"/>
      <c r="AK1041" s="183"/>
    </row>
    <row r="1042" spans="4:37" x14ac:dyDescent="0.25">
      <c r="D1042" s="184"/>
      <c r="E1042" s="184"/>
      <c r="F1042" s="184"/>
      <c r="G1042" s="184"/>
      <c r="H1042" s="184"/>
      <c r="I1042" s="184"/>
      <c r="J1042" s="184"/>
      <c r="K1042" s="184"/>
      <c r="L1042" s="184"/>
      <c r="M1042" s="184"/>
      <c r="N1042" s="184"/>
      <c r="O1042" s="184"/>
      <c r="P1042" s="183"/>
      <c r="Q1042" s="183"/>
      <c r="R1042" s="183"/>
      <c r="S1042" s="183"/>
      <c r="T1042" s="183"/>
      <c r="U1042" s="183"/>
      <c r="V1042" s="183"/>
      <c r="W1042" s="183"/>
      <c r="X1042" s="183"/>
      <c r="Y1042" s="183"/>
      <c r="Z1042" s="183"/>
      <c r="AA1042" s="183"/>
      <c r="AB1042" s="183"/>
      <c r="AC1042" s="183"/>
      <c r="AD1042" s="183"/>
      <c r="AE1042" s="183"/>
      <c r="AF1042" s="183"/>
      <c r="AG1042" s="183"/>
      <c r="AH1042" s="183"/>
      <c r="AI1042" s="183"/>
      <c r="AJ1042" s="183"/>
      <c r="AK1042" s="183"/>
    </row>
    <row r="1043" spans="4:37" x14ac:dyDescent="0.25">
      <c r="D1043" s="184"/>
      <c r="E1043" s="184"/>
      <c r="F1043" s="184"/>
      <c r="G1043" s="184"/>
      <c r="H1043" s="184"/>
      <c r="I1043" s="184"/>
      <c r="J1043" s="184"/>
      <c r="K1043" s="184"/>
      <c r="L1043" s="184"/>
      <c r="M1043" s="184"/>
      <c r="N1043" s="184"/>
      <c r="O1043" s="184"/>
      <c r="P1043" s="183"/>
      <c r="Q1043" s="183"/>
      <c r="R1043" s="183"/>
      <c r="S1043" s="183"/>
      <c r="T1043" s="183"/>
      <c r="U1043" s="183"/>
      <c r="V1043" s="183"/>
      <c r="W1043" s="183"/>
      <c r="X1043" s="183"/>
      <c r="Y1043" s="183"/>
      <c r="Z1043" s="183"/>
      <c r="AA1043" s="183"/>
      <c r="AB1043" s="183"/>
      <c r="AC1043" s="183"/>
      <c r="AD1043" s="183"/>
      <c r="AE1043" s="183"/>
      <c r="AF1043" s="183"/>
      <c r="AG1043" s="183"/>
      <c r="AH1043" s="183"/>
      <c r="AI1043" s="183"/>
      <c r="AJ1043" s="183"/>
      <c r="AK1043" s="183"/>
    </row>
    <row r="1044" spans="4:37" x14ac:dyDescent="0.25">
      <c r="D1044" s="184"/>
      <c r="E1044" s="184"/>
      <c r="F1044" s="184"/>
      <c r="G1044" s="184"/>
      <c r="H1044" s="184"/>
      <c r="I1044" s="184"/>
      <c r="J1044" s="184"/>
      <c r="K1044" s="184"/>
      <c r="L1044" s="184"/>
      <c r="M1044" s="184"/>
      <c r="N1044" s="184"/>
      <c r="O1044" s="184"/>
      <c r="P1044" s="183"/>
      <c r="Q1044" s="183"/>
      <c r="R1044" s="183"/>
      <c r="S1044" s="183"/>
      <c r="T1044" s="183"/>
      <c r="U1044" s="183"/>
      <c r="V1044" s="183"/>
      <c r="W1044" s="183"/>
      <c r="X1044" s="183"/>
      <c r="Y1044" s="183"/>
      <c r="Z1044" s="183"/>
      <c r="AA1044" s="183"/>
      <c r="AB1044" s="183"/>
      <c r="AC1044" s="183"/>
      <c r="AD1044" s="183"/>
      <c r="AE1044" s="183"/>
      <c r="AF1044" s="183"/>
      <c r="AG1044" s="183"/>
      <c r="AH1044" s="183"/>
      <c r="AI1044" s="183"/>
      <c r="AJ1044" s="183"/>
      <c r="AK1044" s="183"/>
    </row>
    <row r="1045" spans="4:37" x14ac:dyDescent="0.25">
      <c r="D1045" s="184"/>
      <c r="E1045" s="184"/>
      <c r="F1045" s="184"/>
      <c r="G1045" s="184"/>
      <c r="H1045" s="184"/>
      <c r="I1045" s="184"/>
      <c r="J1045" s="184"/>
      <c r="K1045" s="184"/>
      <c r="L1045" s="184"/>
      <c r="M1045" s="184"/>
      <c r="N1045" s="184"/>
      <c r="O1045" s="184"/>
      <c r="P1045" s="183"/>
      <c r="Q1045" s="183"/>
      <c r="R1045" s="183"/>
      <c r="S1045" s="183"/>
      <c r="T1045" s="183"/>
      <c r="U1045" s="183"/>
      <c r="V1045" s="183"/>
      <c r="W1045" s="183"/>
      <c r="X1045" s="183"/>
      <c r="Y1045" s="183"/>
      <c r="Z1045" s="183"/>
      <c r="AA1045" s="183"/>
      <c r="AB1045" s="183"/>
      <c r="AC1045" s="183"/>
      <c r="AD1045" s="183"/>
      <c r="AE1045" s="183"/>
      <c r="AF1045" s="183"/>
      <c r="AG1045" s="183"/>
      <c r="AH1045" s="183"/>
      <c r="AI1045" s="183"/>
      <c r="AJ1045" s="183"/>
      <c r="AK1045" s="183"/>
    </row>
    <row r="1046" spans="4:37" x14ac:dyDescent="0.25">
      <c r="D1046" s="184"/>
      <c r="E1046" s="184"/>
      <c r="F1046" s="184"/>
      <c r="G1046" s="184"/>
      <c r="H1046" s="184"/>
      <c r="I1046" s="184"/>
      <c r="J1046" s="184"/>
      <c r="K1046" s="184"/>
      <c r="L1046" s="184"/>
      <c r="M1046" s="184"/>
      <c r="N1046" s="184"/>
      <c r="O1046" s="184"/>
      <c r="P1046" s="183"/>
      <c r="Q1046" s="183"/>
      <c r="R1046" s="183"/>
      <c r="S1046" s="183"/>
      <c r="T1046" s="183"/>
      <c r="U1046" s="183"/>
      <c r="V1046" s="183"/>
      <c r="W1046" s="183"/>
      <c r="X1046" s="183"/>
      <c r="Y1046" s="183"/>
      <c r="Z1046" s="183"/>
      <c r="AA1046" s="183"/>
      <c r="AB1046" s="183"/>
      <c r="AC1046" s="183"/>
      <c r="AD1046" s="183"/>
      <c r="AE1046" s="183"/>
      <c r="AF1046" s="183"/>
      <c r="AG1046" s="183"/>
      <c r="AH1046" s="183"/>
      <c r="AI1046" s="183"/>
      <c r="AJ1046" s="183"/>
      <c r="AK1046" s="183"/>
    </row>
    <row r="1047" spans="4:37" x14ac:dyDescent="0.25">
      <c r="D1047" s="184"/>
      <c r="E1047" s="184"/>
      <c r="F1047" s="184"/>
      <c r="G1047" s="184"/>
      <c r="H1047" s="184"/>
      <c r="I1047" s="184"/>
      <c r="J1047" s="184"/>
      <c r="K1047" s="184"/>
      <c r="L1047" s="184"/>
      <c r="M1047" s="184"/>
      <c r="N1047" s="184"/>
      <c r="O1047" s="184"/>
      <c r="P1047" s="183"/>
      <c r="Q1047" s="183"/>
      <c r="R1047" s="183"/>
      <c r="S1047" s="183"/>
      <c r="T1047" s="183"/>
      <c r="U1047" s="183"/>
      <c r="V1047" s="183"/>
      <c r="W1047" s="183"/>
      <c r="X1047" s="183"/>
      <c r="Y1047" s="183"/>
      <c r="Z1047" s="183"/>
      <c r="AA1047" s="183"/>
      <c r="AB1047" s="183"/>
      <c r="AC1047" s="183"/>
      <c r="AD1047" s="183"/>
      <c r="AE1047" s="183"/>
      <c r="AF1047" s="183"/>
      <c r="AG1047" s="183"/>
      <c r="AH1047" s="183"/>
      <c r="AI1047" s="183"/>
      <c r="AJ1047" s="183"/>
      <c r="AK1047" s="183"/>
    </row>
    <row r="1048" spans="4:37" x14ac:dyDescent="0.25">
      <c r="D1048" s="184"/>
      <c r="E1048" s="184"/>
      <c r="F1048" s="184"/>
      <c r="G1048" s="184"/>
      <c r="H1048" s="184"/>
      <c r="I1048" s="184"/>
      <c r="J1048" s="184"/>
      <c r="K1048" s="184"/>
      <c r="L1048" s="184"/>
      <c r="M1048" s="184"/>
      <c r="N1048" s="184"/>
      <c r="O1048" s="184"/>
      <c r="P1048" s="183"/>
      <c r="Q1048" s="183"/>
      <c r="R1048" s="183"/>
      <c r="S1048" s="183"/>
      <c r="T1048" s="183"/>
      <c r="U1048" s="183"/>
      <c r="V1048" s="183"/>
      <c r="W1048" s="183"/>
      <c r="X1048" s="183"/>
      <c r="Y1048" s="183"/>
      <c r="Z1048" s="183"/>
      <c r="AA1048" s="183"/>
      <c r="AB1048" s="183"/>
      <c r="AC1048" s="183"/>
      <c r="AD1048" s="183"/>
      <c r="AE1048" s="183"/>
      <c r="AF1048" s="183"/>
      <c r="AG1048" s="183"/>
      <c r="AH1048" s="183"/>
      <c r="AI1048" s="183"/>
      <c r="AJ1048" s="183"/>
      <c r="AK1048" s="183"/>
    </row>
    <row r="1049" spans="4:37" x14ac:dyDescent="0.25">
      <c r="D1049" s="184"/>
      <c r="E1049" s="184"/>
      <c r="F1049" s="184"/>
      <c r="G1049" s="184"/>
      <c r="H1049" s="184"/>
      <c r="I1049" s="184"/>
      <c r="J1049" s="184"/>
      <c r="K1049" s="184"/>
      <c r="L1049" s="184"/>
      <c r="M1049" s="184"/>
      <c r="N1049" s="184"/>
      <c r="O1049" s="184"/>
      <c r="P1049" s="183"/>
      <c r="Q1049" s="183"/>
      <c r="R1049" s="183"/>
      <c r="S1049" s="183"/>
      <c r="T1049" s="183"/>
      <c r="U1049" s="183"/>
      <c r="V1049" s="183"/>
      <c r="W1049" s="183"/>
      <c r="X1049" s="183"/>
      <c r="Y1049" s="183"/>
      <c r="Z1049" s="183"/>
      <c r="AA1049" s="183"/>
      <c r="AB1049" s="183"/>
      <c r="AC1049" s="183"/>
      <c r="AD1049" s="183"/>
      <c r="AE1049" s="183"/>
      <c r="AF1049" s="183"/>
      <c r="AG1049" s="183"/>
      <c r="AH1049" s="183"/>
      <c r="AI1049" s="183"/>
      <c r="AJ1049" s="183"/>
      <c r="AK1049" s="183"/>
    </row>
    <row r="1050" spans="4:37" x14ac:dyDescent="0.25">
      <c r="D1050" s="184"/>
      <c r="E1050" s="184"/>
      <c r="F1050" s="184"/>
      <c r="G1050" s="184"/>
      <c r="H1050" s="184"/>
      <c r="I1050" s="184"/>
      <c r="J1050" s="184"/>
      <c r="K1050" s="184"/>
      <c r="L1050" s="184"/>
      <c r="M1050" s="184"/>
      <c r="N1050" s="184"/>
      <c r="O1050" s="184"/>
      <c r="P1050" s="183"/>
      <c r="Q1050" s="183"/>
      <c r="R1050" s="183"/>
      <c r="S1050" s="183"/>
      <c r="T1050" s="183"/>
      <c r="U1050" s="183"/>
      <c r="V1050" s="183"/>
      <c r="W1050" s="183"/>
      <c r="X1050" s="183"/>
      <c r="Y1050" s="183"/>
      <c r="Z1050" s="183"/>
      <c r="AA1050" s="183"/>
      <c r="AB1050" s="183"/>
      <c r="AC1050" s="183"/>
      <c r="AD1050" s="183"/>
      <c r="AE1050" s="183"/>
      <c r="AF1050" s="183"/>
      <c r="AG1050" s="183"/>
      <c r="AH1050" s="183"/>
      <c r="AI1050" s="183"/>
      <c r="AJ1050" s="183"/>
      <c r="AK1050" s="183"/>
    </row>
    <row r="1051" spans="4:37" x14ac:dyDescent="0.25">
      <c r="D1051" s="184"/>
      <c r="E1051" s="184"/>
      <c r="F1051" s="184"/>
      <c r="G1051" s="184"/>
      <c r="H1051" s="184"/>
      <c r="I1051" s="184"/>
      <c r="J1051" s="184"/>
      <c r="K1051" s="184"/>
      <c r="L1051" s="184"/>
      <c r="M1051" s="184"/>
      <c r="N1051" s="184"/>
      <c r="O1051" s="184"/>
      <c r="P1051" s="183"/>
      <c r="Q1051" s="183"/>
      <c r="R1051" s="183"/>
      <c r="S1051" s="183"/>
      <c r="T1051" s="183"/>
      <c r="U1051" s="183"/>
      <c r="V1051" s="183"/>
      <c r="W1051" s="183"/>
      <c r="X1051" s="183"/>
      <c r="Y1051" s="183"/>
      <c r="Z1051" s="183"/>
      <c r="AA1051" s="183"/>
      <c r="AB1051" s="183"/>
      <c r="AC1051" s="183"/>
      <c r="AD1051" s="183"/>
      <c r="AE1051" s="183"/>
      <c r="AF1051" s="183"/>
      <c r="AG1051" s="183"/>
      <c r="AH1051" s="183"/>
      <c r="AI1051" s="183"/>
      <c r="AJ1051" s="183"/>
      <c r="AK1051" s="183"/>
    </row>
    <row r="1052" spans="4:37" x14ac:dyDescent="0.25">
      <c r="D1052" s="184"/>
      <c r="E1052" s="184"/>
      <c r="F1052" s="184"/>
      <c r="G1052" s="184"/>
      <c r="H1052" s="184"/>
      <c r="I1052" s="184"/>
      <c r="J1052" s="184"/>
      <c r="K1052" s="184"/>
      <c r="L1052" s="184"/>
      <c r="M1052" s="184"/>
      <c r="N1052" s="184"/>
      <c r="O1052" s="184"/>
      <c r="P1052" s="183"/>
      <c r="Q1052" s="183"/>
      <c r="R1052" s="183"/>
      <c r="S1052" s="183"/>
      <c r="T1052" s="183"/>
      <c r="U1052" s="183"/>
      <c r="V1052" s="183"/>
      <c r="W1052" s="183"/>
      <c r="X1052" s="183"/>
      <c r="Y1052" s="183"/>
      <c r="Z1052" s="183"/>
      <c r="AA1052" s="183"/>
      <c r="AB1052" s="183"/>
      <c r="AC1052" s="183"/>
      <c r="AD1052" s="183"/>
      <c r="AE1052" s="183"/>
      <c r="AF1052" s="183"/>
      <c r="AG1052" s="183"/>
      <c r="AH1052" s="183"/>
      <c r="AI1052" s="183"/>
      <c r="AJ1052" s="183"/>
      <c r="AK1052" s="183"/>
    </row>
    <row r="1053" spans="4:37" x14ac:dyDescent="0.25">
      <c r="D1053" s="184"/>
      <c r="E1053" s="184"/>
      <c r="F1053" s="184"/>
      <c r="G1053" s="184"/>
      <c r="H1053" s="184"/>
      <c r="I1053" s="184"/>
      <c r="J1053" s="184"/>
      <c r="K1053" s="184"/>
      <c r="L1053" s="184"/>
      <c r="M1053" s="184"/>
      <c r="N1053" s="184"/>
      <c r="O1053" s="184"/>
      <c r="P1053" s="183"/>
      <c r="Q1053" s="183"/>
      <c r="R1053" s="183"/>
      <c r="S1053" s="183"/>
      <c r="T1053" s="183"/>
      <c r="U1053" s="183"/>
      <c r="V1053" s="183"/>
      <c r="W1053" s="183"/>
      <c r="X1053" s="183"/>
      <c r="Y1053" s="183"/>
      <c r="Z1053" s="183"/>
      <c r="AA1053" s="183"/>
      <c r="AB1053" s="183"/>
      <c r="AC1053" s="183"/>
      <c r="AD1053" s="183"/>
      <c r="AE1053" s="183"/>
      <c r="AF1053" s="183"/>
      <c r="AG1053" s="183"/>
      <c r="AH1053" s="183"/>
      <c r="AI1053" s="183"/>
      <c r="AJ1053" s="183"/>
      <c r="AK1053" s="183"/>
    </row>
    <row r="1054" spans="4:37" x14ac:dyDescent="0.25"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3"/>
      <c r="Q1054" s="183"/>
      <c r="R1054" s="183"/>
      <c r="S1054" s="183"/>
      <c r="T1054" s="183"/>
      <c r="U1054" s="183"/>
      <c r="V1054" s="183"/>
      <c r="W1054" s="183"/>
      <c r="X1054" s="183"/>
      <c r="Y1054" s="183"/>
      <c r="Z1054" s="183"/>
      <c r="AA1054" s="183"/>
      <c r="AB1054" s="183"/>
      <c r="AC1054" s="183"/>
      <c r="AD1054" s="183"/>
      <c r="AE1054" s="183"/>
      <c r="AF1054" s="183"/>
      <c r="AG1054" s="183"/>
      <c r="AH1054" s="183"/>
      <c r="AI1054" s="183"/>
      <c r="AJ1054" s="183"/>
      <c r="AK1054" s="183"/>
    </row>
    <row r="1055" spans="4:37" x14ac:dyDescent="0.25">
      <c r="D1055" s="184"/>
      <c r="E1055" s="184"/>
      <c r="F1055" s="184"/>
      <c r="G1055" s="184"/>
      <c r="H1055" s="184"/>
      <c r="I1055" s="184"/>
      <c r="J1055" s="184"/>
      <c r="K1055" s="184"/>
      <c r="L1055" s="184"/>
      <c r="M1055" s="184"/>
      <c r="N1055" s="184"/>
      <c r="O1055" s="184"/>
      <c r="P1055" s="183"/>
      <c r="Q1055" s="183"/>
      <c r="R1055" s="183"/>
      <c r="S1055" s="183"/>
      <c r="T1055" s="183"/>
      <c r="U1055" s="183"/>
      <c r="V1055" s="183"/>
      <c r="W1055" s="183"/>
      <c r="X1055" s="183"/>
      <c r="Y1055" s="183"/>
      <c r="Z1055" s="183"/>
      <c r="AA1055" s="183"/>
      <c r="AB1055" s="183"/>
      <c r="AC1055" s="183"/>
      <c r="AD1055" s="183"/>
      <c r="AE1055" s="183"/>
      <c r="AF1055" s="183"/>
      <c r="AG1055" s="183"/>
      <c r="AH1055" s="183"/>
      <c r="AI1055" s="183"/>
      <c r="AJ1055" s="183"/>
      <c r="AK1055" s="183"/>
    </row>
    <row r="1056" spans="4:37" x14ac:dyDescent="0.25">
      <c r="D1056" s="184"/>
      <c r="E1056" s="184"/>
      <c r="F1056" s="184"/>
      <c r="G1056" s="184"/>
      <c r="H1056" s="184"/>
      <c r="I1056" s="184"/>
      <c r="J1056" s="184"/>
      <c r="K1056" s="184"/>
      <c r="L1056" s="184"/>
      <c r="M1056" s="184"/>
      <c r="N1056" s="184"/>
      <c r="O1056" s="184"/>
      <c r="P1056" s="183"/>
      <c r="Q1056" s="183"/>
      <c r="R1056" s="183"/>
      <c r="S1056" s="183"/>
      <c r="T1056" s="183"/>
      <c r="U1056" s="183"/>
      <c r="V1056" s="183"/>
      <c r="W1056" s="183"/>
      <c r="X1056" s="183"/>
      <c r="Y1056" s="183"/>
      <c r="Z1056" s="183"/>
      <c r="AA1056" s="183"/>
      <c r="AB1056" s="183"/>
      <c r="AC1056" s="183"/>
      <c r="AD1056" s="183"/>
      <c r="AE1056" s="183"/>
      <c r="AF1056" s="183"/>
      <c r="AG1056" s="183"/>
      <c r="AH1056" s="183"/>
      <c r="AI1056" s="183"/>
      <c r="AJ1056" s="183"/>
      <c r="AK1056" s="183"/>
    </row>
    <row r="1057" spans="4:37" x14ac:dyDescent="0.25">
      <c r="D1057" s="184"/>
      <c r="E1057" s="184"/>
      <c r="F1057" s="184"/>
      <c r="G1057" s="184"/>
      <c r="H1057" s="184"/>
      <c r="I1057" s="184"/>
      <c r="J1057" s="184"/>
      <c r="K1057" s="184"/>
      <c r="L1057" s="184"/>
      <c r="M1057" s="184"/>
      <c r="N1057" s="184"/>
      <c r="O1057" s="184"/>
      <c r="P1057" s="183"/>
      <c r="Q1057" s="183"/>
      <c r="R1057" s="183"/>
      <c r="S1057" s="183"/>
      <c r="T1057" s="183"/>
      <c r="U1057" s="183"/>
      <c r="V1057" s="183"/>
      <c r="W1057" s="183"/>
      <c r="X1057" s="183"/>
      <c r="Y1057" s="183"/>
      <c r="Z1057" s="183"/>
      <c r="AA1057" s="183"/>
      <c r="AB1057" s="183"/>
      <c r="AC1057" s="183"/>
      <c r="AD1057" s="183"/>
      <c r="AE1057" s="183"/>
      <c r="AF1057" s="183"/>
      <c r="AG1057" s="183"/>
      <c r="AH1057" s="183"/>
      <c r="AI1057" s="183"/>
      <c r="AJ1057" s="183"/>
      <c r="AK1057" s="183"/>
    </row>
    <row r="1058" spans="4:37" x14ac:dyDescent="0.25">
      <c r="D1058" s="184"/>
      <c r="E1058" s="184"/>
      <c r="F1058" s="184"/>
      <c r="G1058" s="184"/>
      <c r="H1058" s="184"/>
      <c r="I1058" s="184"/>
      <c r="J1058" s="184"/>
      <c r="K1058" s="184"/>
      <c r="L1058" s="184"/>
      <c r="M1058" s="184"/>
      <c r="N1058" s="184"/>
      <c r="O1058" s="184"/>
      <c r="P1058" s="183"/>
      <c r="Q1058" s="183"/>
      <c r="R1058" s="183"/>
      <c r="S1058" s="183"/>
      <c r="T1058" s="183"/>
      <c r="U1058" s="183"/>
      <c r="V1058" s="183"/>
      <c r="W1058" s="183"/>
      <c r="X1058" s="183"/>
      <c r="Y1058" s="183"/>
      <c r="Z1058" s="183"/>
      <c r="AA1058" s="183"/>
      <c r="AB1058" s="183"/>
      <c r="AC1058" s="183"/>
      <c r="AD1058" s="183"/>
      <c r="AE1058" s="183"/>
      <c r="AF1058" s="183"/>
      <c r="AG1058" s="183"/>
      <c r="AH1058" s="183"/>
      <c r="AI1058" s="183"/>
      <c r="AJ1058" s="183"/>
      <c r="AK1058" s="183"/>
    </row>
    <row r="1059" spans="4:37" x14ac:dyDescent="0.25">
      <c r="D1059" s="184"/>
      <c r="E1059" s="184"/>
      <c r="F1059" s="184"/>
      <c r="G1059" s="184"/>
      <c r="H1059" s="184"/>
      <c r="I1059" s="184"/>
      <c r="J1059" s="184"/>
      <c r="K1059" s="184"/>
      <c r="L1059" s="184"/>
      <c r="M1059" s="184"/>
      <c r="N1059" s="184"/>
      <c r="O1059" s="184"/>
      <c r="P1059" s="183"/>
      <c r="Q1059" s="183"/>
      <c r="R1059" s="183"/>
      <c r="S1059" s="183"/>
      <c r="T1059" s="183"/>
      <c r="U1059" s="183"/>
      <c r="V1059" s="183"/>
      <c r="W1059" s="183"/>
      <c r="X1059" s="183"/>
      <c r="Y1059" s="183"/>
      <c r="Z1059" s="183"/>
      <c r="AA1059" s="183"/>
      <c r="AB1059" s="183"/>
      <c r="AC1059" s="183"/>
      <c r="AD1059" s="183"/>
      <c r="AE1059" s="183"/>
      <c r="AF1059" s="183"/>
      <c r="AG1059" s="183"/>
      <c r="AH1059" s="183"/>
      <c r="AI1059" s="183"/>
      <c r="AJ1059" s="183"/>
      <c r="AK1059" s="183"/>
    </row>
    <row r="1060" spans="4:37" x14ac:dyDescent="0.25">
      <c r="D1060" s="184"/>
      <c r="E1060" s="184"/>
      <c r="F1060" s="184"/>
      <c r="G1060" s="184"/>
      <c r="H1060" s="184"/>
      <c r="I1060" s="184"/>
      <c r="J1060" s="184"/>
      <c r="K1060" s="184"/>
      <c r="L1060" s="184"/>
      <c r="M1060" s="184"/>
      <c r="N1060" s="184"/>
      <c r="O1060" s="184"/>
      <c r="P1060" s="183"/>
      <c r="Q1060" s="183"/>
      <c r="R1060" s="183"/>
      <c r="S1060" s="183"/>
      <c r="T1060" s="183"/>
      <c r="U1060" s="183"/>
      <c r="V1060" s="183"/>
      <c r="W1060" s="183"/>
      <c r="X1060" s="183"/>
      <c r="Y1060" s="183"/>
      <c r="Z1060" s="183"/>
      <c r="AA1060" s="183"/>
      <c r="AB1060" s="183"/>
      <c r="AC1060" s="183"/>
      <c r="AD1060" s="183"/>
      <c r="AE1060" s="183"/>
      <c r="AF1060" s="183"/>
      <c r="AG1060" s="183"/>
      <c r="AH1060" s="183"/>
      <c r="AI1060" s="183"/>
      <c r="AJ1060" s="183"/>
      <c r="AK1060" s="183"/>
    </row>
    <row r="1061" spans="4:37" x14ac:dyDescent="0.25"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3"/>
      <c r="Q1061" s="183"/>
      <c r="R1061" s="183"/>
      <c r="S1061" s="183"/>
      <c r="T1061" s="183"/>
      <c r="U1061" s="183"/>
      <c r="V1061" s="183"/>
      <c r="W1061" s="183"/>
      <c r="X1061" s="183"/>
      <c r="Y1061" s="183"/>
      <c r="Z1061" s="183"/>
      <c r="AA1061" s="183"/>
      <c r="AB1061" s="183"/>
      <c r="AC1061" s="183"/>
      <c r="AD1061" s="183"/>
      <c r="AE1061" s="183"/>
      <c r="AF1061" s="183"/>
      <c r="AG1061" s="183"/>
      <c r="AH1061" s="183"/>
      <c r="AI1061" s="183"/>
      <c r="AJ1061" s="183"/>
      <c r="AK1061" s="183"/>
    </row>
    <row r="1062" spans="4:37" x14ac:dyDescent="0.25">
      <c r="D1062" s="184"/>
      <c r="E1062" s="184"/>
      <c r="F1062" s="184"/>
      <c r="G1062" s="184"/>
      <c r="H1062" s="184"/>
      <c r="I1062" s="184"/>
      <c r="J1062" s="184"/>
      <c r="K1062" s="184"/>
      <c r="L1062" s="184"/>
      <c r="M1062" s="184"/>
      <c r="N1062" s="184"/>
      <c r="O1062" s="184"/>
      <c r="P1062" s="183"/>
      <c r="Q1062" s="183"/>
      <c r="R1062" s="183"/>
      <c r="S1062" s="183"/>
      <c r="T1062" s="183"/>
      <c r="U1062" s="183"/>
      <c r="V1062" s="183"/>
      <c r="W1062" s="183"/>
      <c r="X1062" s="183"/>
      <c r="Y1062" s="183"/>
      <c r="Z1062" s="183"/>
      <c r="AA1062" s="183"/>
      <c r="AB1062" s="183"/>
      <c r="AC1062" s="183"/>
      <c r="AD1062" s="183"/>
      <c r="AE1062" s="183"/>
      <c r="AF1062" s="183"/>
      <c r="AG1062" s="183"/>
      <c r="AH1062" s="183"/>
      <c r="AI1062" s="183"/>
      <c r="AJ1062" s="183"/>
      <c r="AK1062" s="183"/>
    </row>
    <row r="1063" spans="4:37" x14ac:dyDescent="0.25">
      <c r="D1063" s="184"/>
      <c r="E1063" s="184"/>
      <c r="F1063" s="184"/>
      <c r="G1063" s="184"/>
      <c r="H1063" s="184"/>
      <c r="I1063" s="184"/>
      <c r="J1063" s="184"/>
      <c r="K1063" s="184"/>
      <c r="L1063" s="184"/>
      <c r="M1063" s="184"/>
      <c r="N1063" s="184"/>
      <c r="O1063" s="184"/>
      <c r="P1063" s="183"/>
      <c r="Q1063" s="183"/>
      <c r="R1063" s="183"/>
      <c r="S1063" s="183"/>
      <c r="T1063" s="183"/>
      <c r="U1063" s="183"/>
      <c r="V1063" s="183"/>
      <c r="W1063" s="183"/>
      <c r="X1063" s="183"/>
      <c r="Y1063" s="183"/>
      <c r="Z1063" s="183"/>
      <c r="AA1063" s="183"/>
      <c r="AB1063" s="183"/>
      <c r="AC1063" s="183"/>
      <c r="AD1063" s="183"/>
      <c r="AE1063" s="183"/>
      <c r="AF1063" s="183"/>
      <c r="AG1063" s="183"/>
      <c r="AH1063" s="183"/>
      <c r="AI1063" s="183"/>
      <c r="AJ1063" s="183"/>
      <c r="AK1063" s="183"/>
    </row>
    <row r="1064" spans="4:37" x14ac:dyDescent="0.25">
      <c r="D1064" s="184"/>
      <c r="E1064" s="184"/>
      <c r="F1064" s="184"/>
      <c r="G1064" s="184"/>
      <c r="H1064" s="184"/>
      <c r="I1064" s="184"/>
      <c r="J1064" s="184"/>
      <c r="K1064" s="184"/>
      <c r="L1064" s="184"/>
      <c r="M1064" s="184"/>
      <c r="N1064" s="184"/>
      <c r="O1064" s="184"/>
      <c r="P1064" s="183"/>
      <c r="Q1064" s="183"/>
      <c r="R1064" s="183"/>
      <c r="S1064" s="183"/>
      <c r="T1064" s="183"/>
      <c r="U1064" s="183"/>
      <c r="V1064" s="183"/>
      <c r="W1064" s="183"/>
      <c r="X1064" s="183"/>
      <c r="Y1064" s="183"/>
      <c r="Z1064" s="183"/>
      <c r="AA1064" s="183"/>
      <c r="AB1064" s="183"/>
      <c r="AC1064" s="183"/>
      <c r="AD1064" s="183"/>
      <c r="AE1064" s="183"/>
      <c r="AF1064" s="183"/>
      <c r="AG1064" s="183"/>
      <c r="AH1064" s="183"/>
      <c r="AI1064" s="183"/>
      <c r="AJ1064" s="183"/>
      <c r="AK1064" s="183"/>
    </row>
    <row r="1065" spans="4:37" x14ac:dyDescent="0.25">
      <c r="D1065" s="184"/>
      <c r="E1065" s="184"/>
      <c r="F1065" s="184"/>
      <c r="G1065" s="184"/>
      <c r="H1065" s="184"/>
      <c r="I1065" s="184"/>
      <c r="J1065" s="184"/>
      <c r="K1065" s="184"/>
      <c r="L1065" s="184"/>
      <c r="M1065" s="184"/>
      <c r="N1065" s="184"/>
      <c r="O1065" s="184"/>
      <c r="P1065" s="183"/>
      <c r="Q1065" s="183"/>
      <c r="R1065" s="183"/>
      <c r="S1065" s="183"/>
      <c r="T1065" s="183"/>
      <c r="U1065" s="183"/>
      <c r="V1065" s="183"/>
      <c r="W1065" s="183"/>
      <c r="X1065" s="183"/>
      <c r="Y1065" s="183"/>
      <c r="Z1065" s="183"/>
      <c r="AA1065" s="183"/>
      <c r="AB1065" s="183"/>
      <c r="AC1065" s="183"/>
      <c r="AD1065" s="183"/>
      <c r="AE1065" s="183"/>
      <c r="AF1065" s="183"/>
      <c r="AG1065" s="183"/>
      <c r="AH1065" s="183"/>
      <c r="AI1065" s="183"/>
      <c r="AJ1065" s="183"/>
      <c r="AK1065" s="183"/>
    </row>
    <row r="1066" spans="4:37" x14ac:dyDescent="0.25">
      <c r="D1066" s="184"/>
      <c r="E1066" s="184"/>
      <c r="F1066" s="184"/>
      <c r="G1066" s="184"/>
      <c r="H1066" s="184"/>
      <c r="I1066" s="184"/>
      <c r="J1066" s="184"/>
      <c r="K1066" s="184"/>
      <c r="L1066" s="184"/>
      <c r="M1066" s="184"/>
      <c r="N1066" s="184"/>
      <c r="O1066" s="184"/>
      <c r="P1066" s="183"/>
      <c r="Q1066" s="183"/>
      <c r="R1066" s="183"/>
      <c r="S1066" s="183"/>
      <c r="T1066" s="183"/>
      <c r="U1066" s="183"/>
      <c r="V1066" s="183"/>
      <c r="W1066" s="183"/>
      <c r="X1066" s="183"/>
      <c r="Y1066" s="183"/>
      <c r="Z1066" s="183"/>
      <c r="AA1066" s="183"/>
      <c r="AB1066" s="183"/>
      <c r="AC1066" s="183"/>
      <c r="AD1066" s="183"/>
      <c r="AE1066" s="183"/>
      <c r="AF1066" s="183"/>
      <c r="AG1066" s="183"/>
      <c r="AH1066" s="183"/>
      <c r="AI1066" s="183"/>
      <c r="AJ1066" s="183"/>
      <c r="AK1066" s="183"/>
    </row>
    <row r="1067" spans="4:37" x14ac:dyDescent="0.25">
      <c r="D1067" s="184"/>
      <c r="E1067" s="184"/>
      <c r="F1067" s="184"/>
      <c r="G1067" s="184"/>
      <c r="H1067" s="184"/>
      <c r="I1067" s="184"/>
      <c r="J1067" s="184"/>
      <c r="K1067" s="184"/>
      <c r="L1067" s="184"/>
      <c r="M1067" s="184"/>
      <c r="N1067" s="184"/>
      <c r="O1067" s="184"/>
      <c r="P1067" s="183"/>
      <c r="Q1067" s="183"/>
      <c r="R1067" s="183"/>
      <c r="S1067" s="183"/>
      <c r="T1067" s="183"/>
      <c r="U1067" s="183"/>
      <c r="V1067" s="183"/>
      <c r="W1067" s="183"/>
      <c r="X1067" s="183"/>
      <c r="Y1067" s="183"/>
      <c r="Z1067" s="183"/>
      <c r="AA1067" s="183"/>
      <c r="AB1067" s="183"/>
      <c r="AC1067" s="183"/>
      <c r="AD1067" s="183"/>
      <c r="AE1067" s="183"/>
      <c r="AF1067" s="183"/>
      <c r="AG1067" s="183"/>
      <c r="AH1067" s="183"/>
      <c r="AI1067" s="183"/>
      <c r="AJ1067" s="183"/>
      <c r="AK1067" s="183"/>
    </row>
    <row r="1068" spans="4:37" x14ac:dyDescent="0.25"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3"/>
      <c r="Q1068" s="183"/>
      <c r="R1068" s="183"/>
      <c r="S1068" s="183"/>
      <c r="T1068" s="183"/>
      <c r="U1068" s="183"/>
      <c r="V1068" s="183"/>
      <c r="W1068" s="183"/>
      <c r="X1068" s="183"/>
      <c r="Y1068" s="183"/>
      <c r="Z1068" s="183"/>
      <c r="AA1068" s="183"/>
      <c r="AB1068" s="183"/>
      <c r="AC1068" s="183"/>
      <c r="AD1068" s="183"/>
      <c r="AE1068" s="183"/>
      <c r="AF1068" s="183"/>
      <c r="AG1068" s="183"/>
      <c r="AH1068" s="183"/>
      <c r="AI1068" s="183"/>
      <c r="AJ1068" s="183"/>
      <c r="AK1068" s="183"/>
    </row>
    <row r="1069" spans="4:37" x14ac:dyDescent="0.25">
      <c r="D1069" s="184"/>
      <c r="E1069" s="184"/>
      <c r="F1069" s="184"/>
      <c r="G1069" s="184"/>
      <c r="H1069" s="184"/>
      <c r="I1069" s="184"/>
      <c r="J1069" s="184"/>
      <c r="K1069" s="184"/>
      <c r="L1069" s="184"/>
      <c r="M1069" s="184"/>
      <c r="N1069" s="184"/>
      <c r="O1069" s="184"/>
      <c r="P1069" s="183"/>
      <c r="Q1069" s="183"/>
      <c r="R1069" s="183"/>
      <c r="S1069" s="183"/>
      <c r="T1069" s="183"/>
      <c r="U1069" s="183"/>
      <c r="V1069" s="183"/>
      <c r="W1069" s="183"/>
      <c r="X1069" s="183"/>
      <c r="Y1069" s="183"/>
      <c r="Z1069" s="183"/>
      <c r="AA1069" s="183"/>
      <c r="AB1069" s="183"/>
      <c r="AC1069" s="183"/>
      <c r="AD1069" s="183"/>
      <c r="AE1069" s="183"/>
      <c r="AF1069" s="183"/>
      <c r="AG1069" s="183"/>
      <c r="AH1069" s="183"/>
      <c r="AI1069" s="183"/>
      <c r="AJ1069" s="183"/>
      <c r="AK1069" s="183"/>
    </row>
    <row r="1070" spans="4:37" x14ac:dyDescent="0.25">
      <c r="D1070" s="184"/>
      <c r="E1070" s="184"/>
      <c r="F1070" s="184"/>
      <c r="G1070" s="184"/>
      <c r="H1070" s="184"/>
      <c r="I1070" s="184"/>
      <c r="J1070" s="184"/>
      <c r="K1070" s="184"/>
      <c r="L1070" s="184"/>
      <c r="M1070" s="184"/>
      <c r="N1070" s="184"/>
      <c r="O1070" s="184"/>
      <c r="P1070" s="183"/>
      <c r="Q1070" s="183"/>
      <c r="R1070" s="183"/>
      <c r="S1070" s="183"/>
      <c r="T1070" s="183"/>
      <c r="U1070" s="183"/>
      <c r="V1070" s="183"/>
      <c r="W1070" s="183"/>
      <c r="X1070" s="183"/>
      <c r="Y1070" s="183"/>
      <c r="Z1070" s="183"/>
      <c r="AA1070" s="183"/>
      <c r="AB1070" s="183"/>
      <c r="AC1070" s="183"/>
      <c r="AD1070" s="183"/>
      <c r="AE1070" s="183"/>
      <c r="AF1070" s="183"/>
      <c r="AG1070" s="183"/>
      <c r="AH1070" s="183"/>
      <c r="AI1070" s="183"/>
      <c r="AJ1070" s="183"/>
      <c r="AK1070" s="183"/>
    </row>
    <row r="1071" spans="4:37" x14ac:dyDescent="0.25">
      <c r="D1071" s="184"/>
      <c r="E1071" s="184"/>
      <c r="F1071" s="184"/>
      <c r="G1071" s="184"/>
      <c r="H1071" s="184"/>
      <c r="I1071" s="184"/>
      <c r="J1071" s="184"/>
      <c r="K1071" s="184"/>
      <c r="L1071" s="184"/>
      <c r="M1071" s="184"/>
      <c r="N1071" s="184"/>
      <c r="O1071" s="184"/>
      <c r="P1071" s="183"/>
      <c r="Q1071" s="183"/>
      <c r="R1071" s="183"/>
      <c r="S1071" s="183"/>
      <c r="T1071" s="183"/>
      <c r="U1071" s="183"/>
      <c r="V1071" s="183"/>
      <c r="W1071" s="183"/>
      <c r="X1071" s="183"/>
      <c r="Y1071" s="183"/>
      <c r="Z1071" s="183"/>
      <c r="AA1071" s="183"/>
      <c r="AB1071" s="183"/>
      <c r="AC1071" s="183"/>
      <c r="AD1071" s="183"/>
      <c r="AE1071" s="183"/>
      <c r="AF1071" s="183"/>
      <c r="AG1071" s="183"/>
      <c r="AH1071" s="183"/>
      <c r="AI1071" s="183"/>
      <c r="AJ1071" s="183"/>
      <c r="AK1071" s="183"/>
    </row>
    <row r="1072" spans="4:37" x14ac:dyDescent="0.25">
      <c r="D1072" s="184"/>
      <c r="E1072" s="184"/>
      <c r="F1072" s="184"/>
      <c r="G1072" s="184"/>
      <c r="H1072" s="184"/>
      <c r="I1072" s="184"/>
      <c r="J1072" s="184"/>
      <c r="K1072" s="184"/>
      <c r="L1072" s="184"/>
      <c r="M1072" s="184"/>
      <c r="N1072" s="184"/>
      <c r="O1072" s="184"/>
      <c r="P1072" s="183"/>
      <c r="Q1072" s="183"/>
      <c r="R1072" s="183"/>
      <c r="S1072" s="183"/>
      <c r="T1072" s="183"/>
      <c r="U1072" s="183"/>
      <c r="V1072" s="183"/>
      <c r="W1072" s="183"/>
      <c r="X1072" s="183"/>
      <c r="Y1072" s="183"/>
      <c r="Z1072" s="183"/>
      <c r="AA1072" s="183"/>
      <c r="AB1072" s="183"/>
      <c r="AC1072" s="183"/>
      <c r="AD1072" s="183"/>
      <c r="AE1072" s="183"/>
      <c r="AF1072" s="183"/>
      <c r="AG1072" s="183"/>
      <c r="AH1072" s="183"/>
      <c r="AI1072" s="183"/>
      <c r="AJ1072" s="183"/>
      <c r="AK1072" s="183"/>
    </row>
    <row r="1073" spans="4:37" x14ac:dyDescent="0.25">
      <c r="D1073" s="184"/>
      <c r="E1073" s="184"/>
      <c r="F1073" s="184"/>
      <c r="G1073" s="184"/>
      <c r="H1073" s="184"/>
      <c r="I1073" s="184"/>
      <c r="J1073" s="184"/>
      <c r="K1073" s="184"/>
      <c r="L1073" s="184"/>
      <c r="M1073" s="184"/>
      <c r="N1073" s="184"/>
      <c r="O1073" s="184"/>
      <c r="P1073" s="183"/>
      <c r="Q1073" s="183"/>
      <c r="R1073" s="183"/>
      <c r="S1073" s="183"/>
      <c r="T1073" s="183"/>
      <c r="U1073" s="183"/>
      <c r="V1073" s="183"/>
      <c r="W1073" s="183"/>
      <c r="X1073" s="183"/>
      <c r="Y1073" s="183"/>
      <c r="Z1073" s="183"/>
      <c r="AA1073" s="183"/>
      <c r="AB1073" s="183"/>
      <c r="AC1073" s="183"/>
      <c r="AD1073" s="183"/>
      <c r="AE1073" s="183"/>
      <c r="AF1073" s="183"/>
      <c r="AG1073" s="183"/>
      <c r="AH1073" s="183"/>
      <c r="AI1073" s="183"/>
      <c r="AJ1073" s="183"/>
      <c r="AK1073" s="183"/>
    </row>
    <row r="1074" spans="4:37" x14ac:dyDescent="0.25">
      <c r="D1074" s="184"/>
      <c r="E1074" s="184"/>
      <c r="F1074" s="184"/>
      <c r="G1074" s="184"/>
      <c r="H1074" s="184"/>
      <c r="I1074" s="184"/>
      <c r="J1074" s="184"/>
      <c r="K1074" s="184"/>
      <c r="L1074" s="184"/>
      <c r="M1074" s="184"/>
      <c r="N1074" s="184"/>
      <c r="O1074" s="184"/>
      <c r="P1074" s="183"/>
      <c r="Q1074" s="183"/>
      <c r="R1074" s="183"/>
      <c r="S1074" s="183"/>
      <c r="T1074" s="183"/>
      <c r="U1074" s="183"/>
      <c r="V1074" s="183"/>
      <c r="W1074" s="183"/>
      <c r="X1074" s="183"/>
      <c r="Y1074" s="183"/>
      <c r="Z1074" s="183"/>
      <c r="AA1074" s="183"/>
      <c r="AB1074" s="183"/>
      <c r="AC1074" s="183"/>
      <c r="AD1074" s="183"/>
      <c r="AE1074" s="183"/>
      <c r="AF1074" s="183"/>
      <c r="AG1074" s="183"/>
      <c r="AH1074" s="183"/>
      <c r="AI1074" s="183"/>
      <c r="AJ1074" s="183"/>
      <c r="AK1074" s="183"/>
    </row>
    <row r="1075" spans="4:37" x14ac:dyDescent="0.25"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3"/>
      <c r="Q1075" s="183"/>
      <c r="R1075" s="183"/>
      <c r="S1075" s="183"/>
      <c r="T1075" s="183"/>
      <c r="U1075" s="183"/>
      <c r="V1075" s="183"/>
      <c r="W1075" s="183"/>
      <c r="X1075" s="183"/>
      <c r="Y1075" s="183"/>
      <c r="Z1075" s="183"/>
      <c r="AA1075" s="183"/>
      <c r="AB1075" s="183"/>
      <c r="AC1075" s="183"/>
      <c r="AD1075" s="183"/>
      <c r="AE1075" s="183"/>
      <c r="AF1075" s="183"/>
      <c r="AG1075" s="183"/>
      <c r="AH1075" s="183"/>
      <c r="AI1075" s="183"/>
      <c r="AJ1075" s="183"/>
      <c r="AK1075" s="183"/>
    </row>
    <row r="1076" spans="4:37" x14ac:dyDescent="0.25">
      <c r="D1076" s="184"/>
      <c r="E1076" s="184"/>
      <c r="F1076" s="184"/>
      <c r="G1076" s="184"/>
      <c r="H1076" s="184"/>
      <c r="I1076" s="184"/>
      <c r="J1076" s="184"/>
      <c r="K1076" s="184"/>
      <c r="L1076" s="184"/>
      <c r="M1076" s="184"/>
      <c r="N1076" s="184"/>
      <c r="O1076" s="184"/>
      <c r="P1076" s="183"/>
      <c r="Q1076" s="183"/>
      <c r="R1076" s="183"/>
      <c r="S1076" s="183"/>
      <c r="T1076" s="183"/>
      <c r="U1076" s="183"/>
      <c r="V1076" s="183"/>
      <c r="W1076" s="183"/>
      <c r="X1076" s="183"/>
      <c r="Y1076" s="183"/>
      <c r="Z1076" s="183"/>
      <c r="AA1076" s="183"/>
      <c r="AB1076" s="183"/>
      <c r="AC1076" s="183"/>
      <c r="AD1076" s="183"/>
      <c r="AE1076" s="183"/>
      <c r="AF1076" s="183"/>
      <c r="AG1076" s="183"/>
      <c r="AH1076" s="183"/>
      <c r="AI1076" s="183"/>
      <c r="AJ1076" s="183"/>
      <c r="AK1076" s="183"/>
    </row>
    <row r="1077" spans="4:37" x14ac:dyDescent="0.25">
      <c r="D1077" s="184"/>
      <c r="E1077" s="184"/>
      <c r="F1077" s="184"/>
      <c r="G1077" s="184"/>
      <c r="H1077" s="184"/>
      <c r="I1077" s="184"/>
      <c r="J1077" s="184"/>
      <c r="K1077" s="184"/>
      <c r="L1077" s="184"/>
      <c r="M1077" s="184"/>
      <c r="N1077" s="184"/>
      <c r="O1077" s="184"/>
      <c r="P1077" s="183"/>
      <c r="Q1077" s="183"/>
      <c r="R1077" s="183"/>
      <c r="S1077" s="183"/>
      <c r="T1077" s="183"/>
      <c r="U1077" s="183"/>
      <c r="V1077" s="183"/>
      <c r="W1077" s="183"/>
      <c r="X1077" s="183"/>
      <c r="Y1077" s="183"/>
      <c r="Z1077" s="183"/>
      <c r="AA1077" s="183"/>
      <c r="AB1077" s="183"/>
      <c r="AC1077" s="183"/>
      <c r="AD1077" s="183"/>
      <c r="AE1077" s="183"/>
      <c r="AF1077" s="183"/>
      <c r="AG1077" s="183"/>
      <c r="AH1077" s="183"/>
      <c r="AI1077" s="183"/>
      <c r="AJ1077" s="183"/>
      <c r="AK1077" s="183"/>
    </row>
    <row r="1078" spans="4:37" x14ac:dyDescent="0.25">
      <c r="D1078" s="184"/>
      <c r="E1078" s="184"/>
      <c r="F1078" s="184"/>
      <c r="G1078" s="184"/>
      <c r="H1078" s="184"/>
      <c r="I1078" s="184"/>
      <c r="J1078" s="184"/>
      <c r="K1078" s="184"/>
      <c r="L1078" s="184"/>
      <c r="M1078" s="184"/>
      <c r="N1078" s="184"/>
      <c r="O1078" s="184"/>
      <c r="P1078" s="183"/>
      <c r="Q1078" s="183"/>
      <c r="R1078" s="183"/>
      <c r="S1078" s="183"/>
      <c r="T1078" s="183"/>
      <c r="U1078" s="183"/>
      <c r="V1078" s="183"/>
      <c r="W1078" s="183"/>
      <c r="X1078" s="183"/>
      <c r="Y1078" s="183"/>
      <c r="Z1078" s="183"/>
      <c r="AA1078" s="183"/>
      <c r="AB1078" s="183"/>
      <c r="AC1078" s="183"/>
      <c r="AD1078" s="183"/>
      <c r="AE1078" s="183"/>
      <c r="AF1078" s="183"/>
      <c r="AG1078" s="183"/>
      <c r="AH1078" s="183"/>
      <c r="AI1078" s="183"/>
      <c r="AJ1078" s="183"/>
      <c r="AK1078" s="183"/>
    </row>
    <row r="1079" spans="4:37" x14ac:dyDescent="0.25">
      <c r="D1079" s="184"/>
      <c r="E1079" s="184"/>
      <c r="F1079" s="184"/>
      <c r="G1079" s="184"/>
      <c r="H1079" s="184"/>
      <c r="I1079" s="184"/>
      <c r="J1079" s="184"/>
      <c r="K1079" s="184"/>
      <c r="L1079" s="184"/>
      <c r="M1079" s="184"/>
      <c r="N1079" s="184"/>
      <c r="O1079" s="184"/>
      <c r="P1079" s="183"/>
      <c r="Q1079" s="183"/>
      <c r="R1079" s="183"/>
      <c r="S1079" s="183"/>
      <c r="T1079" s="183"/>
      <c r="U1079" s="183"/>
      <c r="V1079" s="183"/>
      <c r="W1079" s="183"/>
      <c r="X1079" s="183"/>
      <c r="Y1079" s="183"/>
      <c r="Z1079" s="183"/>
      <c r="AA1079" s="183"/>
      <c r="AB1079" s="183"/>
      <c r="AC1079" s="183"/>
      <c r="AD1079" s="183"/>
      <c r="AE1079" s="183"/>
      <c r="AF1079" s="183"/>
      <c r="AG1079" s="183"/>
      <c r="AH1079" s="183"/>
      <c r="AI1079" s="183"/>
      <c r="AJ1079" s="183"/>
      <c r="AK1079" s="183"/>
    </row>
    <row r="1080" spans="4:37" x14ac:dyDescent="0.25">
      <c r="D1080" s="184"/>
      <c r="E1080" s="184"/>
      <c r="F1080" s="184"/>
      <c r="G1080" s="184"/>
      <c r="H1080" s="184"/>
      <c r="I1080" s="184"/>
      <c r="J1080" s="184"/>
      <c r="K1080" s="184"/>
      <c r="L1080" s="184"/>
      <c r="M1080" s="184"/>
      <c r="N1080" s="184"/>
      <c r="O1080" s="184"/>
      <c r="P1080" s="183"/>
      <c r="Q1080" s="183"/>
      <c r="R1080" s="183"/>
      <c r="S1080" s="183"/>
      <c r="T1080" s="183"/>
      <c r="U1080" s="183"/>
      <c r="V1080" s="183"/>
      <c r="W1080" s="183"/>
      <c r="X1080" s="183"/>
      <c r="Y1080" s="183"/>
      <c r="Z1080" s="183"/>
      <c r="AA1080" s="183"/>
      <c r="AB1080" s="183"/>
      <c r="AC1080" s="183"/>
      <c r="AD1080" s="183"/>
      <c r="AE1080" s="183"/>
      <c r="AF1080" s="183"/>
      <c r="AG1080" s="183"/>
      <c r="AH1080" s="183"/>
      <c r="AI1080" s="183"/>
      <c r="AJ1080" s="183"/>
      <c r="AK1080" s="183"/>
    </row>
    <row r="1081" spans="4:37" x14ac:dyDescent="0.25">
      <c r="D1081" s="184"/>
      <c r="E1081" s="184"/>
      <c r="F1081" s="184"/>
      <c r="G1081" s="184"/>
      <c r="H1081" s="184"/>
      <c r="I1081" s="184"/>
      <c r="J1081" s="184"/>
      <c r="K1081" s="184"/>
      <c r="L1081" s="184"/>
      <c r="M1081" s="184"/>
      <c r="N1081" s="184"/>
      <c r="O1081" s="184"/>
      <c r="P1081" s="183"/>
      <c r="Q1081" s="183"/>
      <c r="R1081" s="183"/>
      <c r="S1081" s="183"/>
      <c r="T1081" s="183"/>
      <c r="U1081" s="183"/>
      <c r="V1081" s="183"/>
      <c r="W1081" s="183"/>
      <c r="X1081" s="183"/>
      <c r="Y1081" s="183"/>
      <c r="Z1081" s="183"/>
      <c r="AA1081" s="183"/>
      <c r="AB1081" s="183"/>
      <c r="AC1081" s="183"/>
      <c r="AD1081" s="183"/>
      <c r="AE1081" s="183"/>
      <c r="AF1081" s="183"/>
      <c r="AG1081" s="183"/>
      <c r="AH1081" s="183"/>
      <c r="AI1081" s="183"/>
      <c r="AJ1081" s="183"/>
      <c r="AK1081" s="183"/>
    </row>
    <row r="1082" spans="4:37" x14ac:dyDescent="0.25">
      <c r="D1082" s="184"/>
      <c r="E1082" s="184"/>
      <c r="F1082" s="184"/>
      <c r="G1082" s="184"/>
      <c r="H1082" s="184"/>
      <c r="I1082" s="184"/>
      <c r="J1082" s="184"/>
      <c r="K1082" s="184"/>
      <c r="L1082" s="184"/>
      <c r="M1082" s="184"/>
      <c r="N1082" s="184"/>
      <c r="O1082" s="184"/>
      <c r="P1082" s="183"/>
      <c r="Q1082" s="183"/>
      <c r="R1082" s="183"/>
      <c r="S1082" s="183"/>
      <c r="T1082" s="183"/>
      <c r="U1082" s="183"/>
      <c r="V1082" s="183"/>
      <c r="W1082" s="183"/>
      <c r="X1082" s="183"/>
      <c r="Y1082" s="183"/>
      <c r="Z1082" s="183"/>
      <c r="AA1082" s="183"/>
      <c r="AB1082" s="183"/>
      <c r="AC1082" s="183"/>
      <c r="AD1082" s="183"/>
      <c r="AE1082" s="183"/>
      <c r="AF1082" s="183"/>
      <c r="AG1082" s="183"/>
      <c r="AH1082" s="183"/>
      <c r="AI1082" s="183"/>
      <c r="AJ1082" s="183"/>
      <c r="AK1082" s="183"/>
    </row>
    <row r="1083" spans="4:37" x14ac:dyDescent="0.25">
      <c r="D1083" s="184"/>
      <c r="E1083" s="184"/>
      <c r="F1083" s="184"/>
      <c r="G1083" s="184"/>
      <c r="H1083" s="184"/>
      <c r="I1083" s="184"/>
      <c r="J1083" s="184"/>
      <c r="K1083" s="184"/>
      <c r="L1083" s="184"/>
      <c r="M1083" s="184"/>
      <c r="N1083" s="184"/>
      <c r="O1083" s="184"/>
      <c r="P1083" s="183"/>
      <c r="Q1083" s="183"/>
      <c r="R1083" s="183"/>
      <c r="S1083" s="183"/>
      <c r="T1083" s="183"/>
      <c r="U1083" s="183"/>
      <c r="V1083" s="183"/>
      <c r="W1083" s="183"/>
      <c r="X1083" s="183"/>
      <c r="Y1083" s="183"/>
      <c r="Z1083" s="183"/>
      <c r="AA1083" s="183"/>
      <c r="AB1083" s="183"/>
      <c r="AC1083" s="183"/>
      <c r="AD1083" s="183"/>
      <c r="AE1083" s="183"/>
      <c r="AF1083" s="183"/>
      <c r="AG1083" s="183"/>
      <c r="AH1083" s="183"/>
      <c r="AI1083" s="183"/>
      <c r="AJ1083" s="183"/>
      <c r="AK1083" s="183"/>
    </row>
    <row r="1084" spans="4:37" x14ac:dyDescent="0.25">
      <c r="D1084" s="184"/>
      <c r="E1084" s="184"/>
      <c r="F1084" s="184"/>
      <c r="G1084" s="184"/>
      <c r="H1084" s="184"/>
      <c r="I1084" s="184"/>
      <c r="J1084" s="184"/>
      <c r="K1084" s="184"/>
      <c r="L1084" s="184"/>
      <c r="M1084" s="184"/>
      <c r="N1084" s="184"/>
      <c r="O1084" s="184"/>
      <c r="P1084" s="183"/>
      <c r="Q1084" s="183"/>
      <c r="R1084" s="183"/>
      <c r="S1084" s="183"/>
      <c r="T1084" s="183"/>
      <c r="U1084" s="183"/>
      <c r="V1084" s="183"/>
      <c r="W1084" s="183"/>
      <c r="X1084" s="183"/>
      <c r="Y1084" s="183"/>
      <c r="Z1084" s="183"/>
      <c r="AA1084" s="183"/>
      <c r="AB1084" s="183"/>
      <c r="AC1084" s="183"/>
      <c r="AD1084" s="183"/>
      <c r="AE1084" s="183"/>
      <c r="AF1084" s="183"/>
      <c r="AG1084" s="183"/>
      <c r="AH1084" s="183"/>
      <c r="AI1084" s="183"/>
      <c r="AJ1084" s="183"/>
      <c r="AK1084" s="183"/>
    </row>
    <row r="1085" spans="4:37" x14ac:dyDescent="0.25">
      <c r="D1085" s="184"/>
      <c r="E1085" s="184"/>
      <c r="F1085" s="184"/>
      <c r="G1085" s="184"/>
      <c r="H1085" s="184"/>
      <c r="I1085" s="184"/>
      <c r="J1085" s="184"/>
      <c r="K1085" s="184"/>
      <c r="L1085" s="184"/>
      <c r="M1085" s="184"/>
      <c r="N1085" s="184"/>
      <c r="O1085" s="184"/>
      <c r="P1085" s="183"/>
      <c r="Q1085" s="183"/>
      <c r="R1085" s="183"/>
      <c r="S1085" s="183"/>
      <c r="T1085" s="183"/>
      <c r="U1085" s="183"/>
      <c r="V1085" s="183"/>
      <c r="W1085" s="183"/>
      <c r="X1085" s="183"/>
      <c r="Y1085" s="183"/>
      <c r="Z1085" s="183"/>
      <c r="AA1085" s="183"/>
      <c r="AB1085" s="183"/>
      <c r="AC1085" s="183"/>
      <c r="AD1085" s="183"/>
      <c r="AE1085" s="183"/>
      <c r="AF1085" s="183"/>
      <c r="AG1085" s="183"/>
      <c r="AH1085" s="183"/>
      <c r="AI1085" s="183"/>
      <c r="AJ1085" s="183"/>
      <c r="AK1085" s="183"/>
    </row>
    <row r="1086" spans="4:37" x14ac:dyDescent="0.25">
      <c r="D1086" s="184"/>
      <c r="E1086" s="184"/>
      <c r="F1086" s="184"/>
      <c r="G1086" s="184"/>
      <c r="H1086" s="184"/>
      <c r="I1086" s="184"/>
      <c r="J1086" s="184"/>
      <c r="K1086" s="184"/>
      <c r="L1086" s="184"/>
      <c r="M1086" s="184"/>
      <c r="N1086" s="184"/>
      <c r="O1086" s="184"/>
      <c r="P1086" s="183"/>
      <c r="Q1086" s="183"/>
      <c r="R1086" s="183"/>
      <c r="S1086" s="183"/>
      <c r="T1086" s="183"/>
      <c r="U1086" s="183"/>
      <c r="V1086" s="183"/>
      <c r="W1086" s="183"/>
      <c r="X1086" s="183"/>
      <c r="Y1086" s="183"/>
      <c r="Z1086" s="183"/>
      <c r="AA1086" s="183"/>
      <c r="AB1086" s="183"/>
      <c r="AC1086" s="183"/>
      <c r="AD1086" s="183"/>
      <c r="AE1086" s="183"/>
      <c r="AF1086" s="183"/>
      <c r="AG1086" s="183"/>
      <c r="AH1086" s="183"/>
      <c r="AI1086" s="183"/>
      <c r="AJ1086" s="183"/>
      <c r="AK1086" s="183"/>
    </row>
    <row r="1087" spans="4:37" x14ac:dyDescent="0.25">
      <c r="D1087" s="184"/>
      <c r="E1087" s="184"/>
      <c r="F1087" s="184"/>
      <c r="G1087" s="184"/>
      <c r="H1087" s="184"/>
      <c r="I1087" s="184"/>
      <c r="J1087" s="184"/>
      <c r="K1087" s="184"/>
      <c r="L1087" s="184"/>
      <c r="M1087" s="184"/>
      <c r="N1087" s="184"/>
      <c r="O1087" s="184"/>
      <c r="P1087" s="183"/>
      <c r="Q1087" s="183"/>
      <c r="R1087" s="183"/>
      <c r="S1087" s="183"/>
      <c r="T1087" s="183"/>
      <c r="U1087" s="183"/>
      <c r="V1087" s="183"/>
      <c r="W1087" s="183"/>
      <c r="X1087" s="183"/>
      <c r="Y1087" s="183"/>
      <c r="Z1087" s="183"/>
      <c r="AA1087" s="183"/>
      <c r="AB1087" s="183"/>
      <c r="AC1087" s="183"/>
      <c r="AD1087" s="183"/>
      <c r="AE1087" s="183"/>
      <c r="AF1087" s="183"/>
      <c r="AG1087" s="183"/>
      <c r="AH1087" s="183"/>
      <c r="AI1087" s="183"/>
      <c r="AJ1087" s="183"/>
      <c r="AK1087" s="183"/>
    </row>
    <row r="1088" spans="4:37" x14ac:dyDescent="0.25">
      <c r="D1088" s="184"/>
      <c r="E1088" s="184"/>
      <c r="F1088" s="184"/>
      <c r="G1088" s="184"/>
      <c r="H1088" s="184"/>
      <c r="I1088" s="184"/>
      <c r="J1088" s="184"/>
      <c r="K1088" s="184"/>
      <c r="L1088" s="184"/>
      <c r="M1088" s="184"/>
      <c r="N1088" s="184"/>
      <c r="O1088" s="184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183"/>
      <c r="AH1088" s="183"/>
      <c r="AI1088" s="183"/>
      <c r="AJ1088" s="183"/>
      <c r="AK1088" s="183"/>
    </row>
    <row r="1089" spans="4:37" x14ac:dyDescent="0.25">
      <c r="D1089" s="184"/>
      <c r="E1089" s="184"/>
      <c r="F1089" s="184"/>
      <c r="G1089" s="184"/>
      <c r="H1089" s="184"/>
      <c r="I1089" s="184"/>
      <c r="J1089" s="184"/>
      <c r="K1089" s="184"/>
      <c r="L1089" s="184"/>
      <c r="M1089" s="184"/>
      <c r="N1089" s="184"/>
      <c r="O1089" s="184"/>
      <c r="P1089" s="183"/>
      <c r="Q1089" s="183"/>
      <c r="R1089" s="183"/>
      <c r="S1089" s="183"/>
      <c r="T1089" s="183"/>
      <c r="U1089" s="183"/>
      <c r="V1089" s="183"/>
      <c r="W1089" s="183"/>
      <c r="X1089" s="183"/>
      <c r="Y1089" s="183"/>
      <c r="Z1089" s="183"/>
      <c r="AA1089" s="183"/>
      <c r="AB1089" s="183"/>
      <c r="AC1089" s="183"/>
      <c r="AD1089" s="183"/>
      <c r="AE1089" s="183"/>
      <c r="AF1089" s="183"/>
      <c r="AG1089" s="183"/>
      <c r="AH1089" s="183"/>
      <c r="AI1089" s="183"/>
      <c r="AJ1089" s="183"/>
      <c r="AK1089" s="183"/>
    </row>
    <row r="1090" spans="4:37" x14ac:dyDescent="0.25">
      <c r="D1090" s="184"/>
      <c r="E1090" s="184"/>
      <c r="F1090" s="184"/>
      <c r="G1090" s="184"/>
      <c r="H1090" s="184"/>
      <c r="I1090" s="184"/>
      <c r="J1090" s="184"/>
      <c r="K1090" s="184"/>
      <c r="L1090" s="184"/>
      <c r="M1090" s="184"/>
      <c r="N1090" s="184"/>
      <c r="O1090" s="184"/>
      <c r="P1090" s="183"/>
      <c r="Q1090" s="183"/>
      <c r="R1090" s="183"/>
      <c r="S1090" s="183"/>
      <c r="T1090" s="183"/>
      <c r="U1090" s="183"/>
      <c r="V1090" s="183"/>
      <c r="W1090" s="183"/>
      <c r="X1090" s="183"/>
      <c r="Y1090" s="183"/>
      <c r="Z1090" s="183"/>
      <c r="AA1090" s="183"/>
      <c r="AB1090" s="183"/>
      <c r="AC1090" s="183"/>
      <c r="AD1090" s="183"/>
      <c r="AE1090" s="183"/>
      <c r="AF1090" s="183"/>
      <c r="AG1090" s="183"/>
      <c r="AH1090" s="183"/>
      <c r="AI1090" s="183"/>
      <c r="AJ1090" s="183"/>
      <c r="AK1090" s="183"/>
    </row>
    <row r="1091" spans="4:37" x14ac:dyDescent="0.25">
      <c r="D1091" s="184"/>
      <c r="E1091" s="184"/>
      <c r="F1091" s="184"/>
      <c r="G1091" s="184"/>
      <c r="H1091" s="184"/>
      <c r="I1091" s="184"/>
      <c r="J1091" s="184"/>
      <c r="K1091" s="184"/>
      <c r="L1091" s="184"/>
      <c r="M1091" s="184"/>
      <c r="N1091" s="184"/>
      <c r="O1091" s="184"/>
      <c r="P1091" s="183"/>
      <c r="Q1091" s="183"/>
      <c r="R1091" s="183"/>
      <c r="S1091" s="183"/>
      <c r="T1091" s="183"/>
      <c r="U1091" s="183"/>
      <c r="V1091" s="183"/>
      <c r="W1091" s="183"/>
      <c r="X1091" s="183"/>
      <c r="Y1091" s="183"/>
      <c r="Z1091" s="183"/>
      <c r="AA1091" s="183"/>
      <c r="AB1091" s="183"/>
      <c r="AC1091" s="183"/>
      <c r="AD1091" s="183"/>
      <c r="AE1091" s="183"/>
      <c r="AF1091" s="183"/>
      <c r="AG1091" s="183"/>
      <c r="AH1091" s="183"/>
      <c r="AI1091" s="183"/>
      <c r="AJ1091" s="183"/>
      <c r="AK1091" s="183"/>
    </row>
    <row r="1092" spans="4:37" x14ac:dyDescent="0.25">
      <c r="D1092" s="184"/>
      <c r="E1092" s="184"/>
      <c r="F1092" s="184"/>
      <c r="G1092" s="184"/>
      <c r="H1092" s="184"/>
      <c r="I1092" s="184"/>
      <c r="J1092" s="184"/>
      <c r="K1092" s="184"/>
      <c r="L1092" s="184"/>
      <c r="M1092" s="184"/>
      <c r="N1092" s="184"/>
      <c r="O1092" s="184"/>
      <c r="P1092" s="183"/>
      <c r="Q1092" s="183"/>
      <c r="R1092" s="183"/>
      <c r="S1092" s="183"/>
      <c r="T1092" s="183"/>
      <c r="U1092" s="183"/>
      <c r="V1092" s="183"/>
      <c r="W1092" s="183"/>
      <c r="X1092" s="183"/>
      <c r="Y1092" s="183"/>
      <c r="Z1092" s="183"/>
      <c r="AA1092" s="183"/>
      <c r="AB1092" s="183"/>
      <c r="AC1092" s="183"/>
      <c r="AD1092" s="183"/>
      <c r="AE1092" s="183"/>
      <c r="AF1092" s="183"/>
      <c r="AG1092" s="183"/>
      <c r="AH1092" s="183"/>
      <c r="AI1092" s="183"/>
      <c r="AJ1092" s="183"/>
      <c r="AK1092" s="183"/>
    </row>
    <row r="1093" spans="4:37" x14ac:dyDescent="0.25">
      <c r="D1093" s="184"/>
      <c r="E1093" s="184"/>
      <c r="F1093" s="184"/>
      <c r="G1093" s="184"/>
      <c r="H1093" s="184"/>
      <c r="I1093" s="184"/>
      <c r="J1093" s="184"/>
      <c r="K1093" s="184"/>
      <c r="L1093" s="184"/>
      <c r="M1093" s="184"/>
      <c r="N1093" s="184"/>
      <c r="O1093" s="184"/>
      <c r="P1093" s="183"/>
      <c r="Q1093" s="183"/>
      <c r="R1093" s="183"/>
      <c r="S1093" s="183"/>
      <c r="T1093" s="183"/>
      <c r="U1093" s="183"/>
      <c r="V1093" s="183"/>
      <c r="W1093" s="183"/>
      <c r="X1093" s="183"/>
      <c r="Y1093" s="183"/>
      <c r="Z1093" s="183"/>
      <c r="AA1093" s="183"/>
      <c r="AB1093" s="183"/>
      <c r="AC1093" s="183"/>
      <c r="AD1093" s="183"/>
      <c r="AE1093" s="183"/>
      <c r="AF1093" s="183"/>
      <c r="AG1093" s="183"/>
      <c r="AH1093" s="183"/>
      <c r="AI1093" s="183"/>
      <c r="AJ1093" s="183"/>
      <c r="AK1093" s="183"/>
    </row>
    <row r="1094" spans="4:37" x14ac:dyDescent="0.25">
      <c r="D1094" s="184"/>
      <c r="E1094" s="184"/>
      <c r="F1094" s="184"/>
      <c r="G1094" s="184"/>
      <c r="H1094" s="184"/>
      <c r="I1094" s="184"/>
      <c r="J1094" s="184"/>
      <c r="K1094" s="184"/>
      <c r="L1094" s="184"/>
      <c r="M1094" s="184"/>
      <c r="N1094" s="184"/>
      <c r="O1094" s="184"/>
      <c r="P1094" s="183"/>
      <c r="Q1094" s="183"/>
      <c r="R1094" s="183"/>
      <c r="S1094" s="183"/>
      <c r="T1094" s="183"/>
      <c r="U1094" s="183"/>
      <c r="V1094" s="183"/>
      <c r="W1094" s="183"/>
      <c r="X1094" s="183"/>
      <c r="Y1094" s="183"/>
      <c r="Z1094" s="183"/>
      <c r="AA1094" s="183"/>
      <c r="AB1094" s="183"/>
      <c r="AC1094" s="183"/>
      <c r="AD1094" s="183"/>
      <c r="AE1094" s="183"/>
      <c r="AF1094" s="183"/>
      <c r="AG1094" s="183"/>
      <c r="AH1094" s="183"/>
      <c r="AI1094" s="183"/>
      <c r="AJ1094" s="183"/>
      <c r="AK1094" s="183"/>
    </row>
    <row r="1095" spans="4:37" x14ac:dyDescent="0.25">
      <c r="D1095" s="184"/>
      <c r="E1095" s="184"/>
      <c r="F1095" s="184"/>
      <c r="G1095" s="184"/>
      <c r="H1095" s="184"/>
      <c r="I1095" s="184"/>
      <c r="J1095" s="184"/>
      <c r="K1095" s="184"/>
      <c r="L1095" s="184"/>
      <c r="M1095" s="184"/>
      <c r="N1095" s="184"/>
      <c r="O1095" s="184"/>
      <c r="P1095" s="183"/>
      <c r="Q1095" s="183"/>
      <c r="R1095" s="183"/>
      <c r="S1095" s="183"/>
      <c r="T1095" s="183"/>
      <c r="U1095" s="183"/>
      <c r="V1095" s="183"/>
      <c r="W1095" s="183"/>
      <c r="X1095" s="183"/>
      <c r="Y1095" s="183"/>
      <c r="Z1095" s="183"/>
      <c r="AA1095" s="183"/>
      <c r="AB1095" s="183"/>
      <c r="AC1095" s="183"/>
      <c r="AD1095" s="183"/>
      <c r="AE1095" s="183"/>
      <c r="AF1095" s="183"/>
      <c r="AG1095" s="183"/>
      <c r="AH1095" s="183"/>
      <c r="AI1095" s="183"/>
      <c r="AJ1095" s="183"/>
      <c r="AK1095" s="183"/>
    </row>
    <row r="1096" spans="4:37" x14ac:dyDescent="0.25">
      <c r="D1096" s="184"/>
      <c r="E1096" s="184"/>
      <c r="F1096" s="184"/>
      <c r="G1096" s="184"/>
      <c r="H1096" s="184"/>
      <c r="I1096" s="184"/>
      <c r="J1096" s="184"/>
      <c r="K1096" s="184"/>
      <c r="L1096" s="184"/>
      <c r="M1096" s="184"/>
      <c r="N1096" s="184"/>
      <c r="O1096" s="184"/>
      <c r="P1096" s="183"/>
      <c r="Q1096" s="183"/>
      <c r="R1096" s="183"/>
      <c r="S1096" s="183"/>
      <c r="T1096" s="183"/>
      <c r="U1096" s="183"/>
      <c r="V1096" s="183"/>
      <c r="W1096" s="183"/>
      <c r="X1096" s="183"/>
      <c r="Y1096" s="183"/>
      <c r="Z1096" s="183"/>
      <c r="AA1096" s="183"/>
      <c r="AB1096" s="183"/>
      <c r="AC1096" s="183"/>
      <c r="AD1096" s="183"/>
      <c r="AE1096" s="183"/>
      <c r="AF1096" s="183"/>
      <c r="AG1096" s="183"/>
      <c r="AH1096" s="183"/>
      <c r="AI1096" s="183"/>
      <c r="AJ1096" s="183"/>
      <c r="AK1096" s="183"/>
    </row>
    <row r="1097" spans="4:37" x14ac:dyDescent="0.25">
      <c r="D1097" s="184"/>
      <c r="E1097" s="184"/>
      <c r="F1097" s="184"/>
      <c r="G1097" s="184"/>
      <c r="H1097" s="184"/>
      <c r="I1097" s="184"/>
      <c r="J1097" s="184"/>
      <c r="K1097" s="184"/>
      <c r="L1097" s="184"/>
      <c r="M1097" s="184"/>
      <c r="N1097" s="184"/>
      <c r="O1097" s="184"/>
      <c r="P1097" s="183"/>
      <c r="Q1097" s="183"/>
      <c r="R1097" s="183"/>
      <c r="S1097" s="183"/>
      <c r="T1097" s="183"/>
      <c r="U1097" s="183"/>
      <c r="V1097" s="183"/>
      <c r="W1097" s="183"/>
      <c r="X1097" s="183"/>
      <c r="Y1097" s="183"/>
      <c r="Z1097" s="183"/>
      <c r="AA1097" s="183"/>
      <c r="AB1097" s="183"/>
      <c r="AC1097" s="183"/>
      <c r="AD1097" s="183"/>
      <c r="AE1097" s="183"/>
      <c r="AF1097" s="183"/>
      <c r="AG1097" s="183"/>
      <c r="AH1097" s="183"/>
      <c r="AI1097" s="183"/>
      <c r="AJ1097" s="183"/>
      <c r="AK1097" s="183"/>
    </row>
    <row r="1098" spans="4:37" x14ac:dyDescent="0.25">
      <c r="D1098" s="184"/>
      <c r="E1098" s="184"/>
      <c r="F1098" s="184"/>
      <c r="G1098" s="184"/>
      <c r="H1098" s="184"/>
      <c r="I1098" s="184"/>
      <c r="J1098" s="184"/>
      <c r="K1098" s="184"/>
      <c r="L1098" s="184"/>
      <c r="M1098" s="184"/>
      <c r="N1098" s="184"/>
      <c r="O1098" s="184"/>
      <c r="P1098" s="183"/>
      <c r="Q1098" s="183"/>
      <c r="R1098" s="183"/>
      <c r="S1098" s="183"/>
      <c r="T1098" s="183"/>
      <c r="U1098" s="183"/>
      <c r="V1098" s="183"/>
      <c r="W1098" s="183"/>
      <c r="X1098" s="183"/>
      <c r="Y1098" s="183"/>
      <c r="Z1098" s="183"/>
      <c r="AA1098" s="183"/>
      <c r="AB1098" s="183"/>
      <c r="AC1098" s="183"/>
      <c r="AD1098" s="183"/>
      <c r="AE1098" s="183"/>
      <c r="AF1098" s="183"/>
      <c r="AG1098" s="183"/>
      <c r="AH1098" s="183"/>
      <c r="AI1098" s="183"/>
      <c r="AJ1098" s="183"/>
      <c r="AK1098" s="183"/>
    </row>
    <row r="1099" spans="4:37" x14ac:dyDescent="0.25">
      <c r="D1099" s="184"/>
      <c r="E1099" s="184"/>
      <c r="F1099" s="184"/>
      <c r="G1099" s="184"/>
      <c r="H1099" s="184"/>
      <c r="I1099" s="184"/>
      <c r="J1099" s="184"/>
      <c r="K1099" s="184"/>
      <c r="L1099" s="184"/>
      <c r="M1099" s="184"/>
      <c r="N1099" s="184"/>
      <c r="O1099" s="184"/>
      <c r="P1099" s="183"/>
      <c r="Q1099" s="183"/>
      <c r="R1099" s="183"/>
      <c r="S1099" s="183"/>
      <c r="T1099" s="183"/>
      <c r="U1099" s="183"/>
      <c r="V1099" s="183"/>
      <c r="W1099" s="183"/>
      <c r="X1099" s="183"/>
      <c r="Y1099" s="183"/>
      <c r="Z1099" s="183"/>
      <c r="AA1099" s="183"/>
      <c r="AB1099" s="183"/>
      <c r="AC1099" s="183"/>
      <c r="AD1099" s="183"/>
      <c r="AE1099" s="183"/>
      <c r="AF1099" s="183"/>
      <c r="AG1099" s="183"/>
      <c r="AH1099" s="183"/>
      <c r="AI1099" s="183"/>
      <c r="AJ1099" s="183"/>
      <c r="AK1099" s="183"/>
    </row>
    <row r="1100" spans="4:37" x14ac:dyDescent="0.25">
      <c r="D1100" s="184"/>
      <c r="E1100" s="184"/>
      <c r="F1100" s="184"/>
      <c r="G1100" s="184"/>
      <c r="H1100" s="184"/>
      <c r="I1100" s="184"/>
      <c r="J1100" s="184"/>
      <c r="K1100" s="184"/>
      <c r="L1100" s="184"/>
      <c r="M1100" s="184"/>
      <c r="N1100" s="184"/>
      <c r="O1100" s="184"/>
      <c r="P1100" s="183"/>
      <c r="Q1100" s="183"/>
      <c r="R1100" s="183"/>
      <c r="S1100" s="183"/>
      <c r="T1100" s="183"/>
      <c r="U1100" s="183"/>
      <c r="V1100" s="183"/>
      <c r="W1100" s="183"/>
      <c r="X1100" s="183"/>
      <c r="Y1100" s="183"/>
      <c r="Z1100" s="183"/>
      <c r="AA1100" s="183"/>
      <c r="AB1100" s="183"/>
      <c r="AC1100" s="183"/>
      <c r="AD1100" s="183"/>
      <c r="AE1100" s="183"/>
      <c r="AF1100" s="183"/>
      <c r="AG1100" s="183"/>
      <c r="AH1100" s="183"/>
      <c r="AI1100" s="183"/>
      <c r="AJ1100" s="183"/>
      <c r="AK1100" s="183"/>
    </row>
    <row r="1101" spans="4:37" x14ac:dyDescent="0.25">
      <c r="D1101" s="184"/>
      <c r="E1101" s="184"/>
      <c r="F1101" s="184"/>
      <c r="G1101" s="184"/>
      <c r="H1101" s="184"/>
      <c r="I1101" s="184"/>
      <c r="J1101" s="184"/>
      <c r="K1101" s="184"/>
      <c r="L1101" s="184"/>
      <c r="M1101" s="184"/>
      <c r="N1101" s="184"/>
      <c r="O1101" s="184"/>
      <c r="P1101" s="183"/>
      <c r="Q1101" s="183"/>
      <c r="R1101" s="183"/>
      <c r="S1101" s="183"/>
      <c r="T1101" s="183"/>
      <c r="U1101" s="183"/>
      <c r="V1101" s="183"/>
      <c r="W1101" s="183"/>
      <c r="X1101" s="183"/>
      <c r="Y1101" s="183"/>
      <c r="Z1101" s="183"/>
      <c r="AA1101" s="183"/>
      <c r="AB1101" s="183"/>
      <c r="AC1101" s="183"/>
      <c r="AD1101" s="183"/>
      <c r="AE1101" s="183"/>
      <c r="AF1101" s="183"/>
      <c r="AG1101" s="183"/>
      <c r="AH1101" s="183"/>
      <c r="AI1101" s="183"/>
      <c r="AJ1101" s="183"/>
      <c r="AK1101" s="183"/>
    </row>
    <row r="1102" spans="4:37" x14ac:dyDescent="0.25">
      <c r="D1102" s="184"/>
      <c r="E1102" s="184"/>
      <c r="F1102" s="184"/>
      <c r="G1102" s="184"/>
      <c r="H1102" s="184"/>
      <c r="I1102" s="184"/>
      <c r="J1102" s="184"/>
      <c r="K1102" s="184"/>
      <c r="L1102" s="184"/>
      <c r="M1102" s="184"/>
      <c r="N1102" s="184"/>
      <c r="O1102" s="184"/>
      <c r="P1102" s="183"/>
      <c r="Q1102" s="183"/>
      <c r="R1102" s="183"/>
      <c r="S1102" s="183"/>
      <c r="T1102" s="183"/>
      <c r="U1102" s="183"/>
      <c r="V1102" s="183"/>
      <c r="W1102" s="183"/>
      <c r="X1102" s="183"/>
      <c r="Y1102" s="183"/>
      <c r="Z1102" s="183"/>
      <c r="AA1102" s="183"/>
      <c r="AB1102" s="183"/>
      <c r="AC1102" s="183"/>
      <c r="AD1102" s="183"/>
      <c r="AE1102" s="183"/>
      <c r="AF1102" s="183"/>
      <c r="AG1102" s="183"/>
      <c r="AH1102" s="183"/>
      <c r="AI1102" s="183"/>
      <c r="AJ1102" s="183"/>
      <c r="AK1102" s="183"/>
    </row>
    <row r="1103" spans="4:37" x14ac:dyDescent="0.25">
      <c r="D1103" s="184"/>
      <c r="E1103" s="184"/>
      <c r="F1103" s="184"/>
      <c r="G1103" s="184"/>
      <c r="H1103" s="184"/>
      <c r="I1103" s="184"/>
      <c r="J1103" s="184"/>
      <c r="K1103" s="184"/>
      <c r="L1103" s="184"/>
      <c r="M1103" s="184"/>
      <c r="N1103" s="184"/>
      <c r="O1103" s="184"/>
      <c r="P1103" s="183"/>
      <c r="Q1103" s="183"/>
      <c r="R1103" s="183"/>
      <c r="S1103" s="183"/>
      <c r="T1103" s="183"/>
      <c r="U1103" s="183"/>
      <c r="V1103" s="183"/>
      <c r="W1103" s="183"/>
      <c r="X1103" s="183"/>
      <c r="Y1103" s="183"/>
      <c r="Z1103" s="183"/>
      <c r="AA1103" s="183"/>
      <c r="AB1103" s="183"/>
      <c r="AC1103" s="183"/>
      <c r="AD1103" s="183"/>
      <c r="AE1103" s="183"/>
      <c r="AF1103" s="183"/>
      <c r="AG1103" s="183"/>
      <c r="AH1103" s="183"/>
      <c r="AI1103" s="183"/>
      <c r="AJ1103" s="183"/>
      <c r="AK1103" s="183"/>
    </row>
    <row r="1104" spans="4:37" x14ac:dyDescent="0.25">
      <c r="D1104" s="184"/>
      <c r="E1104" s="184"/>
      <c r="F1104" s="184"/>
      <c r="G1104" s="184"/>
      <c r="H1104" s="184"/>
      <c r="I1104" s="184"/>
      <c r="J1104" s="184"/>
      <c r="K1104" s="184"/>
      <c r="L1104" s="184"/>
      <c r="M1104" s="184"/>
      <c r="N1104" s="184"/>
      <c r="O1104" s="184"/>
      <c r="P1104" s="183"/>
      <c r="Q1104" s="183"/>
      <c r="R1104" s="183"/>
      <c r="S1104" s="183"/>
      <c r="T1104" s="183"/>
      <c r="U1104" s="183"/>
      <c r="V1104" s="183"/>
      <c r="W1104" s="183"/>
      <c r="X1104" s="183"/>
      <c r="Y1104" s="183"/>
      <c r="Z1104" s="183"/>
      <c r="AA1104" s="183"/>
      <c r="AB1104" s="183"/>
      <c r="AC1104" s="183"/>
      <c r="AD1104" s="183"/>
      <c r="AE1104" s="183"/>
      <c r="AF1104" s="183"/>
      <c r="AG1104" s="183"/>
      <c r="AH1104" s="183"/>
      <c r="AI1104" s="183"/>
      <c r="AJ1104" s="183"/>
      <c r="AK1104" s="183"/>
    </row>
    <row r="1105" spans="4:37" x14ac:dyDescent="0.25">
      <c r="D1105" s="184"/>
      <c r="E1105" s="184"/>
      <c r="F1105" s="184"/>
      <c r="G1105" s="184"/>
      <c r="H1105" s="184"/>
      <c r="I1105" s="184"/>
      <c r="J1105" s="184"/>
      <c r="K1105" s="184"/>
      <c r="L1105" s="184"/>
      <c r="M1105" s="184"/>
      <c r="N1105" s="184"/>
      <c r="O1105" s="184"/>
      <c r="P1105" s="183"/>
      <c r="Q1105" s="183"/>
      <c r="R1105" s="183"/>
      <c r="S1105" s="183"/>
      <c r="T1105" s="183"/>
      <c r="U1105" s="183"/>
      <c r="V1105" s="183"/>
      <c r="W1105" s="183"/>
      <c r="X1105" s="183"/>
      <c r="Y1105" s="183"/>
      <c r="Z1105" s="183"/>
      <c r="AA1105" s="183"/>
      <c r="AB1105" s="183"/>
      <c r="AC1105" s="183"/>
      <c r="AD1105" s="183"/>
      <c r="AE1105" s="183"/>
      <c r="AF1105" s="183"/>
      <c r="AG1105" s="183"/>
      <c r="AH1105" s="183"/>
      <c r="AI1105" s="183"/>
      <c r="AJ1105" s="183"/>
      <c r="AK1105" s="183"/>
    </row>
    <row r="1106" spans="4:37" x14ac:dyDescent="0.25">
      <c r="D1106" s="184"/>
      <c r="E1106" s="184"/>
      <c r="F1106" s="184"/>
      <c r="G1106" s="184"/>
      <c r="H1106" s="184"/>
      <c r="I1106" s="184"/>
      <c r="J1106" s="184"/>
      <c r="K1106" s="184"/>
      <c r="L1106" s="184"/>
      <c r="M1106" s="184"/>
      <c r="N1106" s="184"/>
      <c r="O1106" s="184"/>
      <c r="P1106" s="183"/>
      <c r="Q1106" s="183"/>
      <c r="R1106" s="183"/>
      <c r="S1106" s="183"/>
      <c r="T1106" s="183"/>
      <c r="U1106" s="183"/>
      <c r="V1106" s="183"/>
      <c r="W1106" s="183"/>
      <c r="X1106" s="183"/>
      <c r="Y1106" s="183"/>
      <c r="Z1106" s="183"/>
      <c r="AA1106" s="183"/>
      <c r="AB1106" s="183"/>
      <c r="AC1106" s="183"/>
      <c r="AD1106" s="183"/>
      <c r="AE1106" s="183"/>
      <c r="AF1106" s="183"/>
      <c r="AG1106" s="183"/>
      <c r="AH1106" s="183"/>
      <c r="AI1106" s="183"/>
      <c r="AJ1106" s="183"/>
      <c r="AK1106" s="183"/>
    </row>
    <row r="1107" spans="4:37" x14ac:dyDescent="0.25">
      <c r="D1107" s="184"/>
      <c r="E1107" s="184"/>
      <c r="F1107" s="184"/>
      <c r="G1107" s="184"/>
      <c r="H1107" s="184"/>
      <c r="I1107" s="184"/>
      <c r="J1107" s="184"/>
      <c r="K1107" s="184"/>
      <c r="L1107" s="184"/>
      <c r="M1107" s="184"/>
      <c r="N1107" s="184"/>
      <c r="O1107" s="184"/>
      <c r="P1107" s="183"/>
      <c r="Q1107" s="183"/>
      <c r="R1107" s="183"/>
      <c r="S1107" s="183"/>
      <c r="T1107" s="183"/>
      <c r="U1107" s="183"/>
      <c r="V1107" s="183"/>
      <c r="W1107" s="183"/>
      <c r="X1107" s="183"/>
      <c r="Y1107" s="183"/>
      <c r="Z1107" s="183"/>
      <c r="AA1107" s="183"/>
      <c r="AB1107" s="183"/>
      <c r="AC1107" s="183"/>
      <c r="AD1107" s="183"/>
      <c r="AE1107" s="183"/>
      <c r="AF1107" s="183"/>
      <c r="AG1107" s="183"/>
      <c r="AH1107" s="183"/>
      <c r="AI1107" s="183"/>
      <c r="AJ1107" s="183"/>
      <c r="AK1107" s="183"/>
    </row>
    <row r="1108" spans="4:37" x14ac:dyDescent="0.25">
      <c r="D1108" s="184"/>
      <c r="E1108" s="184"/>
      <c r="F1108" s="184"/>
      <c r="G1108" s="184"/>
      <c r="H1108" s="184"/>
      <c r="I1108" s="184"/>
      <c r="J1108" s="184"/>
      <c r="K1108" s="184"/>
      <c r="L1108" s="184"/>
      <c r="M1108" s="184"/>
      <c r="N1108" s="184"/>
      <c r="O1108" s="184"/>
      <c r="P1108" s="183"/>
      <c r="Q1108" s="183"/>
      <c r="R1108" s="183"/>
      <c r="S1108" s="183"/>
      <c r="T1108" s="183"/>
      <c r="U1108" s="183"/>
      <c r="V1108" s="183"/>
      <c r="W1108" s="183"/>
      <c r="X1108" s="183"/>
      <c r="Y1108" s="183"/>
      <c r="Z1108" s="183"/>
      <c r="AA1108" s="183"/>
      <c r="AB1108" s="183"/>
      <c r="AC1108" s="183"/>
      <c r="AD1108" s="183"/>
      <c r="AE1108" s="183"/>
      <c r="AF1108" s="183"/>
      <c r="AG1108" s="183"/>
      <c r="AH1108" s="183"/>
      <c r="AI1108" s="183"/>
      <c r="AJ1108" s="183"/>
      <c r="AK1108" s="183"/>
    </row>
    <row r="1109" spans="4:37" x14ac:dyDescent="0.25">
      <c r="D1109" s="184"/>
      <c r="E1109" s="184"/>
      <c r="F1109" s="184"/>
      <c r="G1109" s="184"/>
      <c r="H1109" s="184"/>
      <c r="I1109" s="184"/>
      <c r="J1109" s="184"/>
      <c r="K1109" s="184"/>
      <c r="L1109" s="184"/>
      <c r="M1109" s="184"/>
      <c r="N1109" s="184"/>
      <c r="O1109" s="184"/>
      <c r="P1109" s="183"/>
      <c r="Q1109" s="183"/>
      <c r="R1109" s="183"/>
      <c r="S1109" s="183"/>
      <c r="T1109" s="183"/>
      <c r="U1109" s="183"/>
      <c r="V1109" s="183"/>
      <c r="W1109" s="183"/>
      <c r="X1109" s="183"/>
      <c r="Y1109" s="183"/>
      <c r="Z1109" s="183"/>
      <c r="AA1109" s="183"/>
      <c r="AB1109" s="183"/>
      <c r="AC1109" s="183"/>
      <c r="AD1109" s="183"/>
      <c r="AE1109" s="183"/>
      <c r="AF1109" s="183"/>
      <c r="AG1109" s="183"/>
      <c r="AH1109" s="183"/>
      <c r="AI1109" s="183"/>
      <c r="AJ1109" s="183"/>
      <c r="AK1109" s="183"/>
    </row>
    <row r="1110" spans="4:37" x14ac:dyDescent="0.25">
      <c r="D1110" s="184"/>
      <c r="E1110" s="184"/>
      <c r="F1110" s="184"/>
      <c r="G1110" s="184"/>
      <c r="H1110" s="184"/>
      <c r="I1110" s="184"/>
      <c r="J1110" s="184"/>
      <c r="K1110" s="184"/>
      <c r="L1110" s="184"/>
      <c r="M1110" s="184"/>
      <c r="N1110" s="184"/>
      <c r="O1110" s="184"/>
      <c r="P1110" s="183"/>
      <c r="Q1110" s="183"/>
      <c r="R1110" s="183"/>
      <c r="S1110" s="183"/>
      <c r="T1110" s="183"/>
      <c r="U1110" s="183"/>
      <c r="V1110" s="183"/>
      <c r="W1110" s="183"/>
      <c r="X1110" s="183"/>
      <c r="Y1110" s="183"/>
      <c r="Z1110" s="183"/>
      <c r="AA1110" s="183"/>
      <c r="AB1110" s="183"/>
      <c r="AC1110" s="183"/>
      <c r="AD1110" s="183"/>
      <c r="AE1110" s="183"/>
      <c r="AF1110" s="183"/>
      <c r="AG1110" s="183"/>
      <c r="AH1110" s="183"/>
      <c r="AI1110" s="183"/>
      <c r="AJ1110" s="183"/>
      <c r="AK1110" s="183"/>
    </row>
    <row r="1111" spans="4:37" x14ac:dyDescent="0.25">
      <c r="D1111" s="184"/>
      <c r="E1111" s="184"/>
      <c r="F1111" s="184"/>
      <c r="G1111" s="184"/>
      <c r="H1111" s="184"/>
      <c r="I1111" s="184"/>
      <c r="J1111" s="184"/>
      <c r="K1111" s="184"/>
      <c r="L1111" s="184"/>
      <c r="M1111" s="184"/>
      <c r="N1111" s="184"/>
      <c r="O1111" s="184"/>
      <c r="P1111" s="183"/>
      <c r="Q1111" s="183"/>
      <c r="R1111" s="183"/>
      <c r="S1111" s="183"/>
      <c r="T1111" s="183"/>
      <c r="U1111" s="183"/>
      <c r="V1111" s="183"/>
      <c r="W1111" s="183"/>
      <c r="X1111" s="183"/>
      <c r="Y1111" s="183"/>
      <c r="Z1111" s="183"/>
      <c r="AA1111" s="183"/>
      <c r="AB1111" s="183"/>
      <c r="AC1111" s="183"/>
      <c r="AD1111" s="183"/>
      <c r="AE1111" s="183"/>
      <c r="AF1111" s="183"/>
      <c r="AG1111" s="183"/>
      <c r="AH1111" s="183"/>
      <c r="AI1111" s="183"/>
      <c r="AJ1111" s="183"/>
      <c r="AK1111" s="183"/>
    </row>
    <row r="1112" spans="4:37" x14ac:dyDescent="0.25">
      <c r="D1112" s="184"/>
      <c r="E1112" s="184"/>
      <c r="F1112" s="184"/>
      <c r="G1112" s="184"/>
      <c r="H1112" s="184"/>
      <c r="I1112" s="184"/>
      <c r="J1112" s="184"/>
      <c r="K1112" s="184"/>
      <c r="L1112" s="184"/>
      <c r="M1112" s="184"/>
      <c r="N1112" s="184"/>
      <c r="O1112" s="184"/>
      <c r="P1112" s="183"/>
      <c r="Q1112" s="183"/>
      <c r="R1112" s="183"/>
      <c r="S1112" s="183"/>
      <c r="T1112" s="183"/>
      <c r="U1112" s="183"/>
      <c r="V1112" s="183"/>
      <c r="W1112" s="183"/>
      <c r="X1112" s="183"/>
      <c r="Y1112" s="183"/>
      <c r="Z1112" s="183"/>
      <c r="AA1112" s="183"/>
      <c r="AB1112" s="183"/>
      <c r="AC1112" s="183"/>
      <c r="AD1112" s="183"/>
      <c r="AE1112" s="183"/>
      <c r="AF1112" s="183"/>
      <c r="AG1112" s="183"/>
      <c r="AH1112" s="183"/>
      <c r="AI1112" s="183"/>
      <c r="AJ1112" s="183"/>
      <c r="AK1112" s="183"/>
    </row>
    <row r="1113" spans="4:37" x14ac:dyDescent="0.25">
      <c r="D1113" s="184"/>
      <c r="E1113" s="184"/>
      <c r="F1113" s="184"/>
      <c r="G1113" s="184"/>
      <c r="H1113" s="184"/>
      <c r="I1113" s="184"/>
      <c r="J1113" s="184"/>
      <c r="K1113" s="184"/>
      <c r="L1113" s="184"/>
      <c r="M1113" s="184"/>
      <c r="N1113" s="184"/>
      <c r="O1113" s="184"/>
      <c r="P1113" s="183"/>
      <c r="Q1113" s="183"/>
      <c r="R1113" s="183"/>
      <c r="S1113" s="183"/>
      <c r="T1113" s="183"/>
      <c r="U1113" s="183"/>
      <c r="V1113" s="183"/>
      <c r="W1113" s="183"/>
      <c r="X1113" s="183"/>
      <c r="Y1113" s="183"/>
      <c r="Z1113" s="183"/>
      <c r="AA1113" s="183"/>
      <c r="AB1113" s="183"/>
      <c r="AC1113" s="183"/>
      <c r="AD1113" s="183"/>
      <c r="AE1113" s="183"/>
      <c r="AF1113" s="183"/>
      <c r="AG1113" s="183"/>
      <c r="AH1113" s="183"/>
      <c r="AI1113" s="183"/>
      <c r="AJ1113" s="183"/>
      <c r="AK1113" s="183"/>
    </row>
    <row r="1114" spans="4:37" x14ac:dyDescent="0.25">
      <c r="D1114" s="184"/>
      <c r="E1114" s="184"/>
      <c r="F1114" s="184"/>
      <c r="G1114" s="184"/>
      <c r="H1114" s="184"/>
      <c r="I1114" s="184"/>
      <c r="J1114" s="184"/>
      <c r="K1114" s="184"/>
      <c r="L1114" s="184"/>
      <c r="M1114" s="184"/>
      <c r="N1114" s="184"/>
      <c r="O1114" s="184"/>
      <c r="P1114" s="183"/>
      <c r="Q1114" s="183"/>
      <c r="R1114" s="183"/>
      <c r="S1114" s="183"/>
      <c r="T1114" s="183"/>
      <c r="U1114" s="183"/>
      <c r="V1114" s="183"/>
      <c r="W1114" s="183"/>
      <c r="X1114" s="183"/>
      <c r="Y1114" s="183"/>
      <c r="Z1114" s="183"/>
      <c r="AA1114" s="183"/>
      <c r="AB1114" s="183"/>
      <c r="AC1114" s="183"/>
      <c r="AD1114" s="183"/>
      <c r="AE1114" s="183"/>
      <c r="AF1114" s="183"/>
      <c r="AG1114" s="183"/>
      <c r="AH1114" s="183"/>
      <c r="AI1114" s="183"/>
      <c r="AJ1114" s="183"/>
      <c r="AK1114" s="183"/>
    </row>
    <row r="1115" spans="4:37" x14ac:dyDescent="0.25">
      <c r="D1115" s="184"/>
      <c r="E1115" s="184"/>
      <c r="F1115" s="184"/>
      <c r="G1115" s="184"/>
      <c r="H1115" s="184"/>
      <c r="I1115" s="184"/>
      <c r="J1115" s="184"/>
      <c r="K1115" s="184"/>
      <c r="L1115" s="184"/>
      <c r="M1115" s="184"/>
      <c r="N1115" s="184"/>
      <c r="O1115" s="184"/>
      <c r="P1115" s="183"/>
      <c r="Q1115" s="183"/>
      <c r="R1115" s="183"/>
      <c r="S1115" s="183"/>
      <c r="T1115" s="183"/>
      <c r="U1115" s="183"/>
      <c r="V1115" s="183"/>
      <c r="W1115" s="183"/>
      <c r="X1115" s="183"/>
      <c r="Y1115" s="183"/>
      <c r="Z1115" s="183"/>
      <c r="AA1115" s="183"/>
      <c r="AB1115" s="183"/>
      <c r="AC1115" s="183"/>
      <c r="AD1115" s="183"/>
      <c r="AE1115" s="183"/>
      <c r="AF1115" s="183"/>
      <c r="AG1115" s="183"/>
      <c r="AH1115" s="183"/>
      <c r="AI1115" s="183"/>
      <c r="AJ1115" s="183"/>
      <c r="AK1115" s="183"/>
    </row>
    <row r="1116" spans="4:37" x14ac:dyDescent="0.25">
      <c r="D1116" s="184"/>
      <c r="E1116" s="184"/>
      <c r="F1116" s="184"/>
      <c r="G1116" s="184"/>
      <c r="H1116" s="184"/>
      <c r="I1116" s="184"/>
      <c r="J1116" s="184"/>
      <c r="K1116" s="184"/>
      <c r="L1116" s="184"/>
      <c r="M1116" s="184"/>
      <c r="N1116" s="184"/>
      <c r="O1116" s="184"/>
      <c r="P1116" s="183"/>
      <c r="Q1116" s="183"/>
      <c r="R1116" s="183"/>
      <c r="S1116" s="183"/>
      <c r="T1116" s="183"/>
      <c r="U1116" s="183"/>
      <c r="V1116" s="183"/>
      <c r="W1116" s="183"/>
      <c r="X1116" s="183"/>
      <c r="Y1116" s="183"/>
      <c r="Z1116" s="183"/>
      <c r="AA1116" s="183"/>
      <c r="AB1116" s="183"/>
      <c r="AC1116" s="183"/>
      <c r="AD1116" s="183"/>
      <c r="AE1116" s="183"/>
      <c r="AF1116" s="183"/>
      <c r="AG1116" s="183"/>
      <c r="AH1116" s="183"/>
      <c r="AI1116" s="183"/>
      <c r="AJ1116" s="183"/>
      <c r="AK1116" s="183"/>
    </row>
    <row r="1117" spans="4:37" x14ac:dyDescent="0.25">
      <c r="D1117" s="184"/>
      <c r="E1117" s="184"/>
      <c r="F1117" s="184"/>
      <c r="G1117" s="184"/>
      <c r="H1117" s="184"/>
      <c r="I1117" s="184"/>
      <c r="J1117" s="184"/>
      <c r="K1117" s="184"/>
      <c r="L1117" s="184"/>
      <c r="M1117" s="184"/>
      <c r="N1117" s="184"/>
      <c r="O1117" s="184"/>
      <c r="P1117" s="183"/>
      <c r="Q1117" s="183"/>
      <c r="R1117" s="183"/>
      <c r="S1117" s="183"/>
      <c r="T1117" s="183"/>
      <c r="U1117" s="183"/>
      <c r="V1117" s="183"/>
      <c r="W1117" s="183"/>
      <c r="X1117" s="183"/>
      <c r="Y1117" s="183"/>
      <c r="Z1117" s="183"/>
      <c r="AA1117" s="183"/>
      <c r="AB1117" s="183"/>
      <c r="AC1117" s="183"/>
      <c r="AD1117" s="183"/>
      <c r="AE1117" s="183"/>
      <c r="AF1117" s="183"/>
      <c r="AG1117" s="183"/>
      <c r="AH1117" s="183"/>
      <c r="AI1117" s="183"/>
      <c r="AJ1117" s="183"/>
      <c r="AK1117" s="183"/>
    </row>
    <row r="1118" spans="4:37" x14ac:dyDescent="0.25">
      <c r="D1118" s="184"/>
      <c r="E1118" s="184"/>
      <c r="F1118" s="184"/>
      <c r="G1118" s="184"/>
      <c r="H1118" s="184"/>
      <c r="I1118" s="184"/>
      <c r="J1118" s="184"/>
      <c r="K1118" s="184"/>
      <c r="L1118" s="184"/>
      <c r="M1118" s="184"/>
      <c r="N1118" s="184"/>
      <c r="O1118" s="184"/>
      <c r="P1118" s="183"/>
      <c r="Q1118" s="183"/>
      <c r="R1118" s="183"/>
      <c r="S1118" s="183"/>
      <c r="T1118" s="183"/>
      <c r="U1118" s="183"/>
      <c r="V1118" s="183"/>
      <c r="W1118" s="183"/>
      <c r="X1118" s="183"/>
      <c r="Y1118" s="183"/>
      <c r="Z1118" s="183"/>
      <c r="AA1118" s="183"/>
      <c r="AB1118" s="183"/>
      <c r="AC1118" s="183"/>
      <c r="AD1118" s="183"/>
      <c r="AE1118" s="183"/>
      <c r="AF1118" s="183"/>
      <c r="AG1118" s="183"/>
      <c r="AH1118" s="183"/>
      <c r="AI1118" s="183"/>
      <c r="AJ1118" s="183"/>
      <c r="AK1118" s="183"/>
    </row>
    <row r="1119" spans="4:37" x14ac:dyDescent="0.25">
      <c r="D1119" s="184"/>
      <c r="E1119" s="184"/>
      <c r="F1119" s="184"/>
      <c r="G1119" s="184"/>
      <c r="H1119" s="184"/>
      <c r="I1119" s="184"/>
      <c r="J1119" s="184"/>
      <c r="K1119" s="184"/>
      <c r="L1119" s="184"/>
      <c r="M1119" s="184"/>
      <c r="N1119" s="184"/>
      <c r="O1119" s="184"/>
      <c r="P1119" s="183"/>
      <c r="Q1119" s="183"/>
      <c r="R1119" s="183"/>
      <c r="S1119" s="183"/>
      <c r="T1119" s="183"/>
      <c r="U1119" s="183"/>
      <c r="V1119" s="183"/>
      <c r="W1119" s="183"/>
      <c r="X1119" s="183"/>
      <c r="Y1119" s="183"/>
      <c r="Z1119" s="183"/>
      <c r="AA1119" s="183"/>
      <c r="AB1119" s="183"/>
      <c r="AC1119" s="183"/>
      <c r="AD1119" s="183"/>
      <c r="AE1119" s="183"/>
      <c r="AF1119" s="183"/>
      <c r="AG1119" s="183"/>
      <c r="AH1119" s="183"/>
      <c r="AI1119" s="183"/>
      <c r="AJ1119" s="183"/>
      <c r="AK1119" s="183"/>
    </row>
    <row r="1120" spans="4:37" x14ac:dyDescent="0.25">
      <c r="D1120" s="184"/>
      <c r="E1120" s="184"/>
      <c r="F1120" s="184"/>
      <c r="G1120" s="184"/>
      <c r="H1120" s="184"/>
      <c r="I1120" s="184"/>
      <c r="J1120" s="184"/>
      <c r="K1120" s="184"/>
      <c r="L1120" s="184"/>
      <c r="M1120" s="184"/>
      <c r="N1120" s="184"/>
      <c r="O1120" s="184"/>
      <c r="P1120" s="183"/>
      <c r="Q1120" s="183"/>
      <c r="R1120" s="183"/>
      <c r="S1120" s="183"/>
      <c r="T1120" s="183"/>
      <c r="U1120" s="183"/>
      <c r="V1120" s="183"/>
      <c r="W1120" s="183"/>
      <c r="X1120" s="183"/>
      <c r="Y1120" s="183"/>
      <c r="Z1120" s="183"/>
      <c r="AA1120" s="183"/>
      <c r="AB1120" s="183"/>
      <c r="AC1120" s="183"/>
      <c r="AD1120" s="183"/>
      <c r="AE1120" s="183"/>
      <c r="AF1120" s="183"/>
      <c r="AG1120" s="183"/>
      <c r="AH1120" s="183"/>
      <c r="AI1120" s="183"/>
      <c r="AJ1120" s="183"/>
      <c r="AK1120" s="183"/>
    </row>
    <row r="1121" spans="4:37" x14ac:dyDescent="0.25">
      <c r="D1121" s="184"/>
      <c r="E1121" s="184"/>
      <c r="F1121" s="184"/>
      <c r="G1121" s="184"/>
      <c r="H1121" s="184"/>
      <c r="I1121" s="184"/>
      <c r="J1121" s="184"/>
      <c r="K1121" s="184"/>
      <c r="L1121" s="184"/>
      <c r="M1121" s="184"/>
      <c r="N1121" s="184"/>
      <c r="O1121" s="184"/>
      <c r="P1121" s="183"/>
      <c r="Q1121" s="183"/>
      <c r="R1121" s="183"/>
      <c r="S1121" s="183"/>
      <c r="T1121" s="183"/>
      <c r="U1121" s="183"/>
      <c r="V1121" s="183"/>
      <c r="W1121" s="183"/>
      <c r="X1121" s="183"/>
      <c r="Y1121" s="183"/>
      <c r="Z1121" s="183"/>
      <c r="AA1121" s="183"/>
      <c r="AB1121" s="183"/>
      <c r="AC1121" s="183"/>
      <c r="AD1121" s="183"/>
      <c r="AE1121" s="183"/>
      <c r="AF1121" s="183"/>
      <c r="AG1121" s="183"/>
      <c r="AH1121" s="183"/>
      <c r="AI1121" s="183"/>
      <c r="AJ1121" s="183"/>
      <c r="AK1121" s="183"/>
    </row>
    <row r="1122" spans="4:37" x14ac:dyDescent="0.25">
      <c r="D1122" s="184"/>
      <c r="E1122" s="184"/>
      <c r="F1122" s="184"/>
      <c r="G1122" s="184"/>
      <c r="H1122" s="184"/>
      <c r="I1122" s="184"/>
      <c r="J1122" s="184"/>
      <c r="K1122" s="184"/>
      <c r="L1122" s="184"/>
      <c r="M1122" s="184"/>
      <c r="N1122" s="184"/>
      <c r="O1122" s="184"/>
      <c r="P1122" s="183"/>
      <c r="Q1122" s="183"/>
      <c r="R1122" s="183"/>
      <c r="S1122" s="183"/>
      <c r="T1122" s="183"/>
      <c r="U1122" s="183"/>
      <c r="V1122" s="183"/>
      <c r="W1122" s="183"/>
      <c r="X1122" s="183"/>
      <c r="Y1122" s="183"/>
      <c r="Z1122" s="183"/>
      <c r="AA1122" s="183"/>
      <c r="AB1122" s="183"/>
      <c r="AC1122" s="183"/>
      <c r="AD1122" s="183"/>
      <c r="AE1122" s="183"/>
      <c r="AF1122" s="183"/>
      <c r="AG1122" s="183"/>
      <c r="AH1122" s="183"/>
      <c r="AI1122" s="183"/>
      <c r="AJ1122" s="183"/>
      <c r="AK1122" s="183"/>
    </row>
    <row r="1123" spans="4:37" x14ac:dyDescent="0.25">
      <c r="D1123" s="184"/>
      <c r="E1123" s="184"/>
      <c r="F1123" s="184"/>
      <c r="G1123" s="184"/>
      <c r="H1123" s="184"/>
      <c r="I1123" s="184"/>
      <c r="J1123" s="184"/>
      <c r="K1123" s="184"/>
      <c r="L1123" s="184"/>
      <c r="M1123" s="184"/>
      <c r="N1123" s="184"/>
      <c r="O1123" s="184"/>
      <c r="P1123" s="183"/>
      <c r="Q1123" s="183"/>
      <c r="R1123" s="183"/>
      <c r="S1123" s="183"/>
      <c r="T1123" s="183"/>
      <c r="U1123" s="183"/>
      <c r="V1123" s="183"/>
      <c r="W1123" s="183"/>
      <c r="X1123" s="183"/>
      <c r="Y1123" s="183"/>
      <c r="Z1123" s="183"/>
      <c r="AA1123" s="183"/>
      <c r="AB1123" s="183"/>
      <c r="AC1123" s="183"/>
      <c r="AD1123" s="183"/>
      <c r="AE1123" s="183"/>
      <c r="AF1123" s="183"/>
      <c r="AG1123" s="183"/>
      <c r="AH1123" s="183"/>
      <c r="AI1123" s="183"/>
      <c r="AJ1123" s="183"/>
      <c r="AK1123" s="183"/>
    </row>
    <row r="1124" spans="4:37" x14ac:dyDescent="0.25">
      <c r="D1124" s="184"/>
      <c r="E1124" s="184"/>
      <c r="F1124" s="184"/>
      <c r="G1124" s="184"/>
      <c r="H1124" s="184"/>
      <c r="I1124" s="184"/>
      <c r="J1124" s="184"/>
      <c r="K1124" s="184"/>
      <c r="L1124" s="184"/>
      <c r="M1124" s="184"/>
      <c r="N1124" s="184"/>
      <c r="O1124" s="184"/>
      <c r="P1124" s="183"/>
      <c r="Q1124" s="183"/>
      <c r="R1124" s="183"/>
      <c r="S1124" s="183"/>
      <c r="T1124" s="183"/>
      <c r="U1124" s="183"/>
      <c r="V1124" s="183"/>
      <c r="W1124" s="183"/>
      <c r="X1124" s="183"/>
      <c r="Y1124" s="183"/>
      <c r="Z1124" s="183"/>
      <c r="AA1124" s="183"/>
      <c r="AB1124" s="183"/>
      <c r="AC1124" s="183"/>
      <c r="AD1124" s="183"/>
      <c r="AE1124" s="183"/>
      <c r="AF1124" s="183"/>
      <c r="AG1124" s="183"/>
      <c r="AH1124" s="183"/>
      <c r="AI1124" s="183"/>
      <c r="AJ1124" s="183"/>
      <c r="AK1124" s="183"/>
    </row>
    <row r="1125" spans="4:37" x14ac:dyDescent="0.25">
      <c r="D1125" s="184"/>
      <c r="E1125" s="184"/>
      <c r="F1125" s="184"/>
      <c r="G1125" s="184"/>
      <c r="H1125" s="184"/>
      <c r="I1125" s="184"/>
      <c r="J1125" s="184"/>
      <c r="K1125" s="184"/>
      <c r="L1125" s="184"/>
      <c r="M1125" s="184"/>
      <c r="N1125" s="184"/>
      <c r="O1125" s="184"/>
      <c r="P1125" s="183"/>
      <c r="Q1125" s="183"/>
      <c r="R1125" s="183"/>
      <c r="S1125" s="183"/>
      <c r="T1125" s="183"/>
      <c r="U1125" s="183"/>
      <c r="V1125" s="183"/>
      <c r="W1125" s="183"/>
      <c r="X1125" s="183"/>
      <c r="Y1125" s="183"/>
      <c r="Z1125" s="183"/>
      <c r="AA1125" s="183"/>
      <c r="AB1125" s="183"/>
      <c r="AC1125" s="183"/>
      <c r="AD1125" s="183"/>
      <c r="AE1125" s="183"/>
      <c r="AF1125" s="183"/>
      <c r="AG1125" s="183"/>
      <c r="AH1125" s="183"/>
      <c r="AI1125" s="183"/>
      <c r="AJ1125" s="183"/>
      <c r="AK1125" s="183"/>
    </row>
    <row r="1126" spans="4:37" x14ac:dyDescent="0.25">
      <c r="D1126" s="184"/>
      <c r="E1126" s="184"/>
      <c r="F1126" s="184"/>
      <c r="G1126" s="184"/>
      <c r="H1126" s="184"/>
      <c r="I1126" s="184"/>
      <c r="J1126" s="184"/>
      <c r="K1126" s="184"/>
      <c r="L1126" s="184"/>
      <c r="M1126" s="184"/>
      <c r="N1126" s="184"/>
      <c r="O1126" s="184"/>
      <c r="P1126" s="183"/>
      <c r="Q1126" s="183"/>
      <c r="R1126" s="183"/>
      <c r="S1126" s="183"/>
      <c r="T1126" s="183"/>
      <c r="U1126" s="183"/>
      <c r="V1126" s="183"/>
      <c r="W1126" s="183"/>
      <c r="X1126" s="183"/>
      <c r="Y1126" s="183"/>
      <c r="Z1126" s="183"/>
      <c r="AA1126" s="183"/>
      <c r="AB1126" s="183"/>
      <c r="AC1126" s="183"/>
      <c r="AD1126" s="183"/>
      <c r="AE1126" s="183"/>
      <c r="AF1126" s="183"/>
      <c r="AG1126" s="183"/>
      <c r="AH1126" s="183"/>
      <c r="AI1126" s="183"/>
      <c r="AJ1126" s="183"/>
      <c r="AK1126" s="183"/>
    </row>
    <row r="1127" spans="4:37" x14ac:dyDescent="0.25">
      <c r="D1127" s="184"/>
      <c r="E1127" s="184"/>
      <c r="F1127" s="184"/>
      <c r="G1127" s="184"/>
      <c r="H1127" s="184"/>
      <c r="I1127" s="184"/>
      <c r="J1127" s="184"/>
      <c r="K1127" s="184"/>
      <c r="L1127" s="184"/>
      <c r="M1127" s="184"/>
      <c r="N1127" s="184"/>
      <c r="O1127" s="184"/>
      <c r="P1127" s="183"/>
      <c r="Q1127" s="183"/>
      <c r="R1127" s="183"/>
      <c r="S1127" s="183"/>
      <c r="T1127" s="183"/>
      <c r="U1127" s="183"/>
      <c r="V1127" s="183"/>
      <c r="W1127" s="183"/>
      <c r="X1127" s="183"/>
      <c r="Y1127" s="183"/>
      <c r="Z1127" s="183"/>
      <c r="AA1127" s="183"/>
      <c r="AB1127" s="183"/>
      <c r="AC1127" s="183"/>
      <c r="AD1127" s="183"/>
      <c r="AE1127" s="183"/>
      <c r="AF1127" s="183"/>
      <c r="AG1127" s="183"/>
      <c r="AH1127" s="183"/>
      <c r="AI1127" s="183"/>
      <c r="AJ1127" s="183"/>
      <c r="AK1127" s="183"/>
    </row>
    <row r="1128" spans="4:37" x14ac:dyDescent="0.25">
      <c r="D1128" s="184"/>
      <c r="E1128" s="184"/>
      <c r="F1128" s="184"/>
      <c r="G1128" s="184"/>
      <c r="H1128" s="184"/>
      <c r="I1128" s="184"/>
      <c r="J1128" s="184"/>
      <c r="K1128" s="184"/>
      <c r="L1128" s="184"/>
      <c r="M1128" s="184"/>
      <c r="N1128" s="184"/>
      <c r="O1128" s="184"/>
      <c r="P1128" s="183"/>
      <c r="Q1128" s="183"/>
      <c r="R1128" s="183"/>
      <c r="S1128" s="183"/>
      <c r="T1128" s="183"/>
      <c r="U1128" s="183"/>
      <c r="V1128" s="183"/>
      <c r="W1128" s="183"/>
      <c r="X1128" s="183"/>
      <c r="Y1128" s="183"/>
      <c r="Z1128" s="183"/>
      <c r="AA1128" s="183"/>
      <c r="AB1128" s="183"/>
      <c r="AC1128" s="183"/>
      <c r="AD1128" s="183"/>
      <c r="AE1128" s="183"/>
      <c r="AF1128" s="183"/>
      <c r="AG1128" s="183"/>
      <c r="AH1128" s="183"/>
      <c r="AI1128" s="183"/>
      <c r="AJ1128" s="183"/>
      <c r="AK1128" s="183"/>
    </row>
    <row r="1129" spans="4:37" x14ac:dyDescent="0.25">
      <c r="D1129" s="184"/>
      <c r="E1129" s="184"/>
      <c r="F1129" s="184"/>
      <c r="G1129" s="184"/>
      <c r="H1129" s="184"/>
      <c r="I1129" s="184"/>
      <c r="J1129" s="184"/>
      <c r="K1129" s="184"/>
      <c r="L1129" s="184"/>
      <c r="M1129" s="184"/>
      <c r="N1129" s="184"/>
      <c r="O1129" s="184"/>
      <c r="P1129" s="183"/>
      <c r="Q1129" s="183"/>
      <c r="R1129" s="183"/>
      <c r="S1129" s="183"/>
      <c r="T1129" s="183"/>
      <c r="U1129" s="183"/>
      <c r="V1129" s="183"/>
      <c r="W1129" s="183"/>
      <c r="X1129" s="183"/>
      <c r="Y1129" s="183"/>
      <c r="Z1129" s="183"/>
      <c r="AA1129" s="183"/>
      <c r="AB1129" s="183"/>
      <c r="AC1129" s="183"/>
      <c r="AD1129" s="183"/>
      <c r="AE1129" s="183"/>
      <c r="AF1129" s="183"/>
      <c r="AG1129" s="183"/>
      <c r="AH1129" s="183"/>
      <c r="AI1129" s="183"/>
      <c r="AJ1129" s="183"/>
      <c r="AK1129" s="183"/>
    </row>
    <row r="1130" spans="4:37" x14ac:dyDescent="0.25">
      <c r="D1130" s="184"/>
      <c r="E1130" s="184"/>
      <c r="F1130" s="184"/>
      <c r="G1130" s="184"/>
      <c r="H1130" s="184"/>
      <c r="I1130" s="184"/>
      <c r="J1130" s="184"/>
      <c r="K1130" s="184"/>
      <c r="L1130" s="184"/>
      <c r="M1130" s="184"/>
      <c r="N1130" s="184"/>
      <c r="O1130" s="184"/>
      <c r="P1130" s="183"/>
      <c r="Q1130" s="183"/>
      <c r="R1130" s="183"/>
      <c r="S1130" s="183"/>
      <c r="T1130" s="183"/>
      <c r="U1130" s="183"/>
      <c r="V1130" s="183"/>
      <c r="W1130" s="183"/>
      <c r="X1130" s="183"/>
      <c r="Y1130" s="183"/>
      <c r="Z1130" s="183"/>
      <c r="AA1130" s="183"/>
      <c r="AB1130" s="183"/>
      <c r="AC1130" s="183"/>
      <c r="AD1130" s="183"/>
      <c r="AE1130" s="183"/>
      <c r="AF1130" s="183"/>
      <c r="AG1130" s="183"/>
      <c r="AH1130" s="183"/>
      <c r="AI1130" s="183"/>
      <c r="AJ1130" s="183"/>
      <c r="AK1130" s="183"/>
    </row>
    <row r="1131" spans="4:37" x14ac:dyDescent="0.25">
      <c r="D1131" s="184"/>
      <c r="E1131" s="184"/>
      <c r="F1131" s="184"/>
      <c r="G1131" s="184"/>
      <c r="H1131" s="184"/>
      <c r="I1131" s="184"/>
      <c r="J1131" s="184"/>
      <c r="K1131" s="184"/>
      <c r="L1131" s="184"/>
      <c r="M1131" s="184"/>
      <c r="N1131" s="184"/>
      <c r="O1131" s="184"/>
      <c r="P1131" s="183"/>
      <c r="Q1131" s="183"/>
      <c r="R1131" s="183"/>
      <c r="S1131" s="183"/>
      <c r="T1131" s="183"/>
      <c r="U1131" s="183"/>
      <c r="V1131" s="183"/>
      <c r="W1131" s="183"/>
      <c r="X1131" s="183"/>
      <c r="Y1131" s="183"/>
      <c r="Z1131" s="183"/>
      <c r="AA1131" s="183"/>
      <c r="AB1131" s="183"/>
      <c r="AC1131" s="183"/>
      <c r="AD1131" s="183"/>
      <c r="AE1131" s="183"/>
      <c r="AF1131" s="183"/>
      <c r="AG1131" s="183"/>
      <c r="AH1131" s="183"/>
      <c r="AI1131" s="183"/>
      <c r="AJ1131" s="183"/>
      <c r="AK1131" s="183"/>
    </row>
    <row r="1132" spans="4:37" x14ac:dyDescent="0.25">
      <c r="D1132" s="184"/>
      <c r="E1132" s="184"/>
      <c r="F1132" s="184"/>
      <c r="G1132" s="184"/>
      <c r="H1132" s="184"/>
      <c r="I1132" s="184"/>
      <c r="J1132" s="184"/>
      <c r="K1132" s="184"/>
      <c r="L1132" s="184"/>
      <c r="M1132" s="184"/>
      <c r="N1132" s="184"/>
      <c r="O1132" s="184"/>
      <c r="P1132" s="183"/>
      <c r="Q1132" s="183"/>
      <c r="R1132" s="183"/>
      <c r="S1132" s="183"/>
      <c r="T1132" s="183"/>
      <c r="U1132" s="183"/>
      <c r="V1132" s="183"/>
      <c r="W1132" s="183"/>
      <c r="X1132" s="183"/>
      <c r="Y1132" s="183"/>
      <c r="Z1132" s="183"/>
      <c r="AA1132" s="183"/>
      <c r="AB1132" s="183"/>
      <c r="AC1132" s="183"/>
      <c r="AD1132" s="183"/>
      <c r="AE1132" s="183"/>
      <c r="AF1132" s="183"/>
      <c r="AG1132" s="183"/>
      <c r="AH1132" s="183"/>
      <c r="AI1132" s="183"/>
      <c r="AJ1132" s="183"/>
      <c r="AK1132" s="183"/>
    </row>
    <row r="1133" spans="4:37" x14ac:dyDescent="0.25">
      <c r="D1133" s="184"/>
      <c r="E1133" s="184"/>
      <c r="F1133" s="184"/>
      <c r="G1133" s="184"/>
      <c r="H1133" s="184"/>
      <c r="I1133" s="184"/>
      <c r="J1133" s="184"/>
      <c r="K1133" s="184"/>
      <c r="L1133" s="184"/>
      <c r="M1133" s="184"/>
      <c r="N1133" s="184"/>
      <c r="O1133" s="184"/>
      <c r="P1133" s="183"/>
      <c r="Q1133" s="183"/>
      <c r="R1133" s="183"/>
      <c r="S1133" s="183"/>
      <c r="T1133" s="183"/>
      <c r="U1133" s="183"/>
      <c r="V1133" s="183"/>
      <c r="W1133" s="183"/>
      <c r="X1133" s="183"/>
      <c r="Y1133" s="183"/>
      <c r="Z1133" s="183"/>
      <c r="AA1133" s="183"/>
      <c r="AB1133" s="183"/>
      <c r="AC1133" s="183"/>
      <c r="AD1133" s="183"/>
      <c r="AE1133" s="183"/>
      <c r="AF1133" s="183"/>
      <c r="AG1133" s="183"/>
      <c r="AH1133" s="183"/>
      <c r="AI1133" s="183"/>
      <c r="AJ1133" s="183"/>
      <c r="AK1133" s="183"/>
    </row>
    <row r="1134" spans="4:37" x14ac:dyDescent="0.25">
      <c r="D1134" s="184"/>
      <c r="E1134" s="184"/>
      <c r="F1134" s="184"/>
      <c r="G1134" s="184"/>
      <c r="H1134" s="184"/>
      <c r="I1134" s="184"/>
      <c r="J1134" s="184"/>
      <c r="K1134" s="184"/>
      <c r="L1134" s="184"/>
      <c r="M1134" s="184"/>
      <c r="N1134" s="184"/>
      <c r="O1134" s="184"/>
      <c r="P1134" s="183"/>
      <c r="Q1134" s="183"/>
      <c r="R1134" s="183"/>
      <c r="S1134" s="183"/>
      <c r="T1134" s="183"/>
      <c r="U1134" s="183"/>
      <c r="V1134" s="183"/>
      <c r="W1134" s="183"/>
      <c r="X1134" s="183"/>
      <c r="Y1134" s="183"/>
      <c r="Z1134" s="183"/>
      <c r="AA1134" s="183"/>
      <c r="AB1134" s="183"/>
      <c r="AC1134" s="183"/>
      <c r="AD1134" s="183"/>
      <c r="AE1134" s="183"/>
      <c r="AF1134" s="183"/>
      <c r="AG1134" s="183"/>
      <c r="AH1134" s="183"/>
      <c r="AI1134" s="183"/>
      <c r="AJ1134" s="183"/>
      <c r="AK1134" s="183"/>
    </row>
    <row r="1135" spans="4:37" x14ac:dyDescent="0.25">
      <c r="D1135" s="184"/>
      <c r="E1135" s="184"/>
      <c r="F1135" s="184"/>
      <c r="G1135" s="184"/>
      <c r="H1135" s="184"/>
      <c r="I1135" s="184"/>
      <c r="J1135" s="184"/>
      <c r="K1135" s="184"/>
      <c r="L1135" s="184"/>
      <c r="M1135" s="184"/>
      <c r="N1135" s="184"/>
      <c r="O1135" s="184"/>
      <c r="P1135" s="183"/>
      <c r="Q1135" s="183"/>
      <c r="R1135" s="183"/>
      <c r="S1135" s="183"/>
      <c r="T1135" s="183"/>
      <c r="U1135" s="183"/>
      <c r="V1135" s="183"/>
      <c r="W1135" s="183"/>
      <c r="X1135" s="183"/>
      <c r="Y1135" s="183"/>
      <c r="Z1135" s="183"/>
      <c r="AA1135" s="183"/>
      <c r="AB1135" s="183"/>
      <c r="AC1135" s="183"/>
      <c r="AD1135" s="183"/>
      <c r="AE1135" s="183"/>
      <c r="AF1135" s="183"/>
      <c r="AG1135" s="183"/>
      <c r="AH1135" s="183"/>
      <c r="AI1135" s="183"/>
      <c r="AJ1135" s="183"/>
      <c r="AK1135" s="183"/>
    </row>
    <row r="1136" spans="4:37" x14ac:dyDescent="0.25">
      <c r="D1136" s="184"/>
      <c r="E1136" s="184"/>
      <c r="F1136" s="184"/>
      <c r="G1136" s="184"/>
      <c r="H1136" s="184"/>
      <c r="I1136" s="184"/>
      <c r="J1136" s="184"/>
      <c r="K1136" s="184"/>
      <c r="L1136" s="184"/>
      <c r="M1136" s="184"/>
      <c r="N1136" s="184"/>
      <c r="O1136" s="184"/>
      <c r="P1136" s="183"/>
      <c r="Q1136" s="183"/>
      <c r="R1136" s="183"/>
      <c r="S1136" s="183"/>
      <c r="T1136" s="183"/>
      <c r="U1136" s="183"/>
      <c r="V1136" s="183"/>
      <c r="W1136" s="183"/>
      <c r="X1136" s="183"/>
      <c r="Y1136" s="183"/>
      <c r="Z1136" s="183"/>
      <c r="AA1136" s="183"/>
      <c r="AB1136" s="183"/>
      <c r="AC1136" s="183"/>
      <c r="AD1136" s="183"/>
      <c r="AE1136" s="183"/>
      <c r="AF1136" s="183"/>
      <c r="AG1136" s="183"/>
      <c r="AH1136" s="183"/>
      <c r="AI1136" s="183"/>
      <c r="AJ1136" s="183"/>
      <c r="AK1136" s="183"/>
    </row>
    <row r="1137" spans="4:37" x14ac:dyDescent="0.25">
      <c r="D1137" s="184"/>
      <c r="E1137" s="184"/>
      <c r="F1137" s="184"/>
      <c r="G1137" s="184"/>
      <c r="H1137" s="184"/>
      <c r="I1137" s="184"/>
      <c r="J1137" s="184"/>
      <c r="K1137" s="184"/>
      <c r="L1137" s="184"/>
      <c r="M1137" s="184"/>
      <c r="N1137" s="184"/>
      <c r="O1137" s="184"/>
      <c r="P1137" s="183"/>
      <c r="Q1137" s="183"/>
      <c r="R1137" s="183"/>
      <c r="S1137" s="183"/>
      <c r="T1137" s="183"/>
      <c r="U1137" s="183"/>
      <c r="V1137" s="183"/>
      <c r="W1137" s="183"/>
      <c r="X1137" s="183"/>
      <c r="Y1137" s="183"/>
      <c r="Z1137" s="183"/>
      <c r="AA1137" s="183"/>
      <c r="AB1137" s="183"/>
      <c r="AC1137" s="183"/>
      <c r="AD1137" s="183"/>
      <c r="AE1137" s="183"/>
      <c r="AF1137" s="183"/>
      <c r="AG1137" s="183"/>
      <c r="AH1137" s="183"/>
      <c r="AI1137" s="183"/>
      <c r="AJ1137" s="183"/>
      <c r="AK1137" s="183"/>
    </row>
    <row r="1138" spans="4:37" x14ac:dyDescent="0.25">
      <c r="D1138" s="184"/>
      <c r="E1138" s="184"/>
      <c r="F1138" s="184"/>
      <c r="G1138" s="184"/>
      <c r="H1138" s="184"/>
      <c r="I1138" s="184"/>
      <c r="J1138" s="184"/>
      <c r="K1138" s="184"/>
      <c r="L1138" s="184"/>
      <c r="M1138" s="184"/>
      <c r="N1138" s="184"/>
      <c r="O1138" s="184"/>
      <c r="P1138" s="183"/>
      <c r="Q1138" s="183"/>
      <c r="R1138" s="183"/>
      <c r="S1138" s="183"/>
      <c r="T1138" s="183"/>
      <c r="U1138" s="183"/>
      <c r="V1138" s="183"/>
      <c r="W1138" s="183"/>
      <c r="X1138" s="183"/>
      <c r="Y1138" s="183"/>
      <c r="Z1138" s="183"/>
      <c r="AA1138" s="183"/>
      <c r="AB1138" s="183"/>
      <c r="AC1138" s="183"/>
      <c r="AD1138" s="183"/>
      <c r="AE1138" s="183"/>
      <c r="AF1138" s="183"/>
      <c r="AG1138" s="183"/>
      <c r="AH1138" s="183"/>
      <c r="AI1138" s="183"/>
      <c r="AJ1138" s="183"/>
      <c r="AK1138" s="183"/>
    </row>
    <row r="1139" spans="4:37" x14ac:dyDescent="0.25">
      <c r="D1139" s="184"/>
      <c r="E1139" s="184"/>
      <c r="F1139" s="184"/>
      <c r="G1139" s="184"/>
      <c r="H1139" s="184"/>
      <c r="I1139" s="184"/>
      <c r="J1139" s="184"/>
      <c r="K1139" s="184"/>
      <c r="L1139" s="184"/>
      <c r="M1139" s="184"/>
      <c r="N1139" s="184"/>
      <c r="O1139" s="184"/>
      <c r="P1139" s="183"/>
      <c r="Q1139" s="183"/>
      <c r="R1139" s="183"/>
      <c r="S1139" s="183"/>
      <c r="T1139" s="183"/>
      <c r="U1139" s="183"/>
      <c r="V1139" s="183"/>
      <c r="W1139" s="183"/>
      <c r="X1139" s="183"/>
      <c r="Y1139" s="183"/>
      <c r="Z1139" s="183"/>
      <c r="AA1139" s="183"/>
      <c r="AB1139" s="183"/>
      <c r="AC1139" s="183"/>
      <c r="AD1139" s="183"/>
      <c r="AE1139" s="183"/>
      <c r="AF1139" s="183"/>
      <c r="AG1139" s="183"/>
      <c r="AH1139" s="183"/>
      <c r="AI1139" s="183"/>
      <c r="AJ1139" s="183"/>
      <c r="AK1139" s="183"/>
    </row>
    <row r="1140" spans="4:37" x14ac:dyDescent="0.25">
      <c r="D1140" s="184"/>
      <c r="E1140" s="184"/>
      <c r="F1140" s="184"/>
      <c r="G1140" s="184"/>
      <c r="H1140" s="184"/>
      <c r="I1140" s="184"/>
      <c r="J1140" s="184"/>
      <c r="K1140" s="184"/>
      <c r="L1140" s="184"/>
      <c r="M1140" s="184"/>
      <c r="N1140" s="184"/>
      <c r="O1140" s="184"/>
      <c r="P1140" s="183"/>
      <c r="Q1140" s="183"/>
      <c r="R1140" s="183"/>
      <c r="S1140" s="183"/>
      <c r="T1140" s="183"/>
      <c r="U1140" s="183"/>
      <c r="V1140" s="183"/>
      <c r="W1140" s="183"/>
      <c r="X1140" s="183"/>
      <c r="Y1140" s="183"/>
      <c r="Z1140" s="183"/>
      <c r="AA1140" s="183"/>
      <c r="AB1140" s="183"/>
      <c r="AC1140" s="183"/>
      <c r="AD1140" s="183"/>
      <c r="AE1140" s="183"/>
      <c r="AF1140" s="183"/>
      <c r="AG1140" s="183"/>
      <c r="AH1140" s="183"/>
      <c r="AI1140" s="183"/>
      <c r="AJ1140" s="183"/>
      <c r="AK1140" s="183"/>
    </row>
    <row r="1141" spans="4:37" x14ac:dyDescent="0.25">
      <c r="D1141" s="184"/>
      <c r="E1141" s="184"/>
      <c r="F1141" s="184"/>
      <c r="G1141" s="184"/>
      <c r="H1141" s="184"/>
      <c r="I1141" s="184"/>
      <c r="J1141" s="184"/>
      <c r="K1141" s="184"/>
      <c r="L1141" s="184"/>
      <c r="M1141" s="184"/>
      <c r="N1141" s="184"/>
      <c r="O1141" s="184"/>
      <c r="P1141" s="183"/>
      <c r="Q1141" s="183"/>
      <c r="R1141" s="183"/>
      <c r="S1141" s="183"/>
      <c r="T1141" s="183"/>
      <c r="U1141" s="183"/>
      <c r="V1141" s="183"/>
      <c r="W1141" s="183"/>
      <c r="X1141" s="183"/>
      <c r="Y1141" s="183"/>
      <c r="Z1141" s="183"/>
      <c r="AA1141" s="183"/>
      <c r="AB1141" s="183"/>
      <c r="AC1141" s="183"/>
      <c r="AD1141" s="183"/>
      <c r="AE1141" s="183"/>
      <c r="AF1141" s="183"/>
      <c r="AG1141" s="183"/>
      <c r="AH1141" s="183"/>
      <c r="AI1141" s="183"/>
      <c r="AJ1141" s="183"/>
      <c r="AK1141" s="183"/>
    </row>
    <row r="1142" spans="4:37" x14ac:dyDescent="0.25">
      <c r="D1142" s="184"/>
      <c r="E1142" s="184"/>
      <c r="F1142" s="184"/>
      <c r="G1142" s="184"/>
      <c r="H1142" s="184"/>
      <c r="I1142" s="184"/>
      <c r="J1142" s="184"/>
      <c r="K1142" s="184"/>
      <c r="L1142" s="184"/>
      <c r="M1142" s="184"/>
      <c r="N1142" s="184"/>
      <c r="O1142" s="184"/>
      <c r="P1142" s="183"/>
      <c r="Q1142" s="183"/>
      <c r="R1142" s="183"/>
      <c r="S1142" s="183"/>
      <c r="T1142" s="183"/>
      <c r="U1142" s="183"/>
      <c r="V1142" s="183"/>
      <c r="W1142" s="183"/>
      <c r="X1142" s="183"/>
      <c r="Y1142" s="183"/>
      <c r="Z1142" s="183"/>
      <c r="AA1142" s="183"/>
      <c r="AB1142" s="183"/>
      <c r="AC1142" s="183"/>
      <c r="AD1142" s="183"/>
      <c r="AE1142" s="183"/>
      <c r="AF1142" s="183"/>
      <c r="AG1142" s="183"/>
      <c r="AH1142" s="183"/>
      <c r="AI1142" s="183"/>
      <c r="AJ1142" s="183"/>
      <c r="AK1142" s="183"/>
    </row>
    <row r="1143" spans="4:37" x14ac:dyDescent="0.25">
      <c r="D1143" s="184"/>
      <c r="E1143" s="184"/>
      <c r="F1143" s="184"/>
      <c r="G1143" s="184"/>
      <c r="H1143" s="184"/>
      <c r="I1143" s="184"/>
      <c r="J1143" s="184"/>
      <c r="K1143" s="184"/>
      <c r="L1143" s="184"/>
      <c r="M1143" s="184"/>
      <c r="N1143" s="184"/>
      <c r="O1143" s="184"/>
      <c r="P1143" s="183"/>
      <c r="Q1143" s="183"/>
      <c r="R1143" s="183"/>
      <c r="S1143" s="183"/>
      <c r="T1143" s="183"/>
      <c r="U1143" s="183"/>
      <c r="V1143" s="183"/>
      <c r="W1143" s="183"/>
      <c r="X1143" s="183"/>
      <c r="Y1143" s="183"/>
      <c r="Z1143" s="183"/>
      <c r="AA1143" s="183"/>
      <c r="AB1143" s="183"/>
      <c r="AC1143" s="183"/>
      <c r="AD1143" s="183"/>
      <c r="AE1143" s="183"/>
      <c r="AF1143" s="183"/>
      <c r="AG1143" s="183"/>
      <c r="AH1143" s="183"/>
      <c r="AI1143" s="183"/>
      <c r="AJ1143" s="183"/>
      <c r="AK1143" s="183"/>
    </row>
    <row r="1144" spans="4:37" x14ac:dyDescent="0.25">
      <c r="D1144" s="184"/>
      <c r="E1144" s="184"/>
      <c r="F1144" s="184"/>
      <c r="G1144" s="184"/>
      <c r="H1144" s="184"/>
      <c r="I1144" s="184"/>
      <c r="J1144" s="184"/>
      <c r="K1144" s="184"/>
      <c r="L1144" s="184"/>
      <c r="M1144" s="184"/>
      <c r="N1144" s="184"/>
      <c r="O1144" s="184"/>
      <c r="P1144" s="183"/>
      <c r="Q1144" s="183"/>
      <c r="R1144" s="183"/>
      <c r="S1144" s="183"/>
      <c r="T1144" s="183"/>
      <c r="U1144" s="183"/>
      <c r="V1144" s="183"/>
      <c r="W1144" s="183"/>
      <c r="X1144" s="183"/>
      <c r="Y1144" s="183"/>
      <c r="Z1144" s="183"/>
      <c r="AA1144" s="183"/>
      <c r="AB1144" s="183"/>
      <c r="AC1144" s="183"/>
      <c r="AD1144" s="183"/>
      <c r="AE1144" s="183"/>
      <c r="AF1144" s="183"/>
      <c r="AG1144" s="183"/>
      <c r="AH1144" s="183"/>
      <c r="AI1144" s="183"/>
      <c r="AJ1144" s="183"/>
      <c r="AK1144" s="183"/>
    </row>
    <row r="1145" spans="4:37" x14ac:dyDescent="0.25">
      <c r="D1145" s="184"/>
      <c r="E1145" s="184"/>
      <c r="F1145" s="184"/>
      <c r="G1145" s="184"/>
      <c r="H1145" s="184"/>
      <c r="I1145" s="184"/>
      <c r="J1145" s="184"/>
      <c r="K1145" s="184"/>
      <c r="L1145" s="184"/>
      <c r="M1145" s="184"/>
      <c r="N1145" s="184"/>
      <c r="O1145" s="184"/>
      <c r="P1145" s="183"/>
      <c r="Q1145" s="183"/>
      <c r="R1145" s="183"/>
      <c r="S1145" s="183"/>
      <c r="T1145" s="183"/>
      <c r="U1145" s="183"/>
      <c r="V1145" s="183"/>
      <c r="W1145" s="183"/>
      <c r="X1145" s="183"/>
      <c r="Y1145" s="183"/>
      <c r="Z1145" s="183"/>
      <c r="AA1145" s="183"/>
      <c r="AB1145" s="183"/>
      <c r="AC1145" s="183"/>
      <c r="AD1145" s="183"/>
      <c r="AE1145" s="183"/>
      <c r="AF1145" s="183"/>
      <c r="AG1145" s="183"/>
      <c r="AH1145" s="183"/>
      <c r="AI1145" s="183"/>
      <c r="AJ1145" s="183"/>
      <c r="AK1145" s="183"/>
    </row>
    <row r="1146" spans="4:37" x14ac:dyDescent="0.25">
      <c r="D1146" s="184"/>
      <c r="E1146" s="184"/>
      <c r="F1146" s="184"/>
      <c r="G1146" s="184"/>
      <c r="H1146" s="184"/>
      <c r="I1146" s="184"/>
      <c r="J1146" s="184"/>
      <c r="K1146" s="184"/>
      <c r="L1146" s="184"/>
      <c r="M1146" s="184"/>
      <c r="N1146" s="184"/>
      <c r="O1146" s="184"/>
      <c r="P1146" s="183"/>
      <c r="Q1146" s="183"/>
      <c r="R1146" s="183"/>
      <c r="S1146" s="183"/>
      <c r="T1146" s="183"/>
      <c r="U1146" s="183"/>
      <c r="V1146" s="183"/>
      <c r="W1146" s="183"/>
      <c r="X1146" s="183"/>
      <c r="Y1146" s="183"/>
      <c r="Z1146" s="183"/>
      <c r="AA1146" s="183"/>
      <c r="AB1146" s="183"/>
      <c r="AC1146" s="183"/>
      <c r="AD1146" s="183"/>
      <c r="AE1146" s="183"/>
      <c r="AF1146" s="183"/>
      <c r="AG1146" s="183"/>
      <c r="AH1146" s="183"/>
      <c r="AI1146" s="183"/>
      <c r="AJ1146" s="183"/>
      <c r="AK1146" s="183"/>
    </row>
    <row r="1147" spans="4:37" x14ac:dyDescent="0.25">
      <c r="D1147" s="184"/>
      <c r="E1147" s="184"/>
      <c r="F1147" s="184"/>
      <c r="G1147" s="184"/>
      <c r="H1147" s="184"/>
      <c r="I1147" s="184"/>
      <c r="J1147" s="184"/>
      <c r="K1147" s="184"/>
      <c r="L1147" s="184"/>
      <c r="M1147" s="184"/>
      <c r="N1147" s="184"/>
      <c r="O1147" s="184"/>
      <c r="P1147" s="183"/>
      <c r="Q1147" s="183"/>
      <c r="R1147" s="183"/>
      <c r="S1147" s="183"/>
      <c r="T1147" s="183"/>
      <c r="U1147" s="183"/>
      <c r="V1147" s="183"/>
      <c r="W1147" s="183"/>
      <c r="X1147" s="183"/>
      <c r="Y1147" s="183"/>
      <c r="Z1147" s="183"/>
      <c r="AA1147" s="183"/>
      <c r="AB1147" s="183"/>
      <c r="AC1147" s="183"/>
      <c r="AD1147" s="183"/>
      <c r="AE1147" s="183"/>
      <c r="AF1147" s="183"/>
      <c r="AG1147" s="183"/>
      <c r="AH1147" s="183"/>
      <c r="AI1147" s="183"/>
      <c r="AJ1147" s="183"/>
      <c r="AK1147" s="183"/>
    </row>
    <row r="1148" spans="4:37" x14ac:dyDescent="0.25">
      <c r="D1148" s="184"/>
      <c r="E1148" s="184"/>
      <c r="F1148" s="184"/>
      <c r="G1148" s="184"/>
      <c r="H1148" s="184"/>
      <c r="I1148" s="184"/>
      <c r="J1148" s="184"/>
      <c r="K1148" s="184"/>
      <c r="L1148" s="184"/>
      <c r="M1148" s="184"/>
      <c r="N1148" s="184"/>
      <c r="O1148" s="184"/>
      <c r="P1148" s="183"/>
      <c r="Q1148" s="183"/>
      <c r="R1148" s="183"/>
      <c r="S1148" s="183"/>
      <c r="T1148" s="183"/>
      <c r="U1148" s="183"/>
      <c r="V1148" s="183"/>
      <c r="W1148" s="183"/>
      <c r="X1148" s="183"/>
      <c r="Y1148" s="183"/>
      <c r="Z1148" s="183"/>
      <c r="AA1148" s="183"/>
      <c r="AB1148" s="183"/>
      <c r="AC1148" s="183"/>
      <c r="AD1148" s="183"/>
      <c r="AE1148" s="183"/>
      <c r="AF1148" s="183"/>
      <c r="AG1148" s="183"/>
      <c r="AH1148" s="183"/>
      <c r="AI1148" s="183"/>
      <c r="AJ1148" s="183"/>
      <c r="AK1148" s="183"/>
    </row>
    <row r="1149" spans="4:37" x14ac:dyDescent="0.25">
      <c r="D1149" s="184"/>
      <c r="E1149" s="184"/>
      <c r="F1149" s="184"/>
      <c r="G1149" s="184"/>
      <c r="H1149" s="184"/>
      <c r="I1149" s="184"/>
      <c r="J1149" s="184"/>
      <c r="K1149" s="184"/>
      <c r="L1149" s="184"/>
      <c r="M1149" s="184"/>
      <c r="N1149" s="184"/>
      <c r="O1149" s="184"/>
      <c r="P1149" s="183"/>
      <c r="Q1149" s="183"/>
      <c r="R1149" s="183"/>
      <c r="S1149" s="183"/>
      <c r="T1149" s="183"/>
      <c r="U1149" s="183"/>
      <c r="V1149" s="183"/>
      <c r="W1149" s="183"/>
      <c r="X1149" s="183"/>
      <c r="Y1149" s="183"/>
      <c r="Z1149" s="183"/>
      <c r="AA1149" s="183"/>
      <c r="AB1149" s="183"/>
      <c r="AC1149" s="183"/>
      <c r="AD1149" s="183"/>
      <c r="AE1149" s="183"/>
      <c r="AF1149" s="183"/>
      <c r="AG1149" s="183"/>
      <c r="AH1149" s="183"/>
      <c r="AI1149" s="183"/>
      <c r="AJ1149" s="183"/>
      <c r="AK1149" s="183"/>
    </row>
    <row r="1150" spans="4:37" x14ac:dyDescent="0.25">
      <c r="D1150" s="184"/>
      <c r="E1150" s="184"/>
      <c r="F1150" s="184"/>
      <c r="G1150" s="184"/>
      <c r="H1150" s="184"/>
      <c r="I1150" s="184"/>
      <c r="J1150" s="184"/>
      <c r="K1150" s="184"/>
      <c r="L1150" s="184"/>
      <c r="M1150" s="184"/>
      <c r="N1150" s="184"/>
      <c r="O1150" s="184"/>
      <c r="P1150" s="183"/>
      <c r="Q1150" s="183"/>
      <c r="R1150" s="183"/>
      <c r="S1150" s="183"/>
      <c r="T1150" s="183"/>
      <c r="U1150" s="183"/>
      <c r="V1150" s="183"/>
      <c r="W1150" s="183"/>
      <c r="X1150" s="183"/>
      <c r="Y1150" s="183"/>
      <c r="Z1150" s="183"/>
      <c r="AA1150" s="183"/>
      <c r="AB1150" s="183"/>
      <c r="AC1150" s="183"/>
      <c r="AD1150" s="183"/>
      <c r="AE1150" s="183"/>
      <c r="AF1150" s="183"/>
      <c r="AG1150" s="183"/>
      <c r="AH1150" s="183"/>
      <c r="AI1150" s="183"/>
      <c r="AJ1150" s="183"/>
      <c r="AK1150" s="183"/>
    </row>
    <row r="1151" spans="4:37" x14ac:dyDescent="0.25">
      <c r="D1151" s="184"/>
      <c r="E1151" s="184"/>
      <c r="F1151" s="184"/>
      <c r="G1151" s="184"/>
      <c r="H1151" s="184"/>
      <c r="I1151" s="184"/>
      <c r="J1151" s="184"/>
      <c r="K1151" s="184"/>
      <c r="L1151" s="184"/>
      <c r="M1151" s="184"/>
      <c r="N1151" s="184"/>
      <c r="O1151" s="184"/>
      <c r="P1151" s="183"/>
      <c r="Q1151" s="183"/>
      <c r="R1151" s="183"/>
      <c r="S1151" s="183"/>
      <c r="T1151" s="183"/>
      <c r="U1151" s="183"/>
      <c r="V1151" s="183"/>
      <c r="W1151" s="183"/>
      <c r="X1151" s="183"/>
      <c r="Y1151" s="183"/>
      <c r="Z1151" s="183"/>
      <c r="AA1151" s="183"/>
      <c r="AB1151" s="183"/>
      <c r="AC1151" s="183"/>
      <c r="AD1151" s="183"/>
      <c r="AE1151" s="183"/>
      <c r="AF1151" s="183"/>
      <c r="AG1151" s="183"/>
      <c r="AH1151" s="183"/>
      <c r="AI1151" s="183"/>
      <c r="AJ1151" s="183"/>
      <c r="AK1151" s="183"/>
    </row>
    <row r="1152" spans="4:37" x14ac:dyDescent="0.25">
      <c r="D1152" s="184"/>
      <c r="E1152" s="184"/>
      <c r="F1152" s="184"/>
      <c r="G1152" s="184"/>
      <c r="H1152" s="184"/>
      <c r="I1152" s="184"/>
      <c r="J1152" s="184"/>
      <c r="K1152" s="184"/>
      <c r="L1152" s="184"/>
      <c r="M1152" s="184"/>
      <c r="N1152" s="184"/>
      <c r="O1152" s="184"/>
      <c r="P1152" s="183"/>
      <c r="Q1152" s="183"/>
      <c r="R1152" s="183"/>
      <c r="S1152" s="183"/>
      <c r="T1152" s="183"/>
      <c r="U1152" s="183"/>
      <c r="V1152" s="183"/>
      <c r="W1152" s="183"/>
      <c r="X1152" s="183"/>
      <c r="Y1152" s="183"/>
      <c r="Z1152" s="183"/>
      <c r="AA1152" s="183"/>
      <c r="AB1152" s="183"/>
      <c r="AC1152" s="183"/>
      <c r="AD1152" s="183"/>
      <c r="AE1152" s="183"/>
      <c r="AF1152" s="183"/>
      <c r="AG1152" s="183"/>
      <c r="AH1152" s="183"/>
      <c r="AI1152" s="183"/>
      <c r="AJ1152" s="183"/>
      <c r="AK1152" s="183"/>
    </row>
    <row r="1153" spans="4:37" x14ac:dyDescent="0.25">
      <c r="D1153" s="184"/>
      <c r="E1153" s="184"/>
      <c r="F1153" s="184"/>
      <c r="G1153" s="184"/>
      <c r="H1153" s="184"/>
      <c r="I1153" s="184"/>
      <c r="J1153" s="184"/>
      <c r="K1153" s="184"/>
      <c r="L1153" s="184"/>
      <c r="M1153" s="184"/>
      <c r="N1153" s="184"/>
      <c r="O1153" s="184"/>
      <c r="P1153" s="183"/>
      <c r="Q1153" s="183"/>
      <c r="R1153" s="183"/>
      <c r="S1153" s="183"/>
      <c r="T1153" s="183"/>
      <c r="U1153" s="183"/>
      <c r="V1153" s="183"/>
      <c r="W1153" s="183"/>
      <c r="X1153" s="183"/>
      <c r="Y1153" s="183"/>
      <c r="Z1153" s="183"/>
      <c r="AA1153" s="183"/>
      <c r="AB1153" s="183"/>
      <c r="AC1153" s="183"/>
      <c r="AD1153" s="183"/>
      <c r="AE1153" s="183"/>
      <c r="AF1153" s="183"/>
      <c r="AG1153" s="183"/>
      <c r="AH1153" s="183"/>
      <c r="AI1153" s="183"/>
      <c r="AJ1153" s="183"/>
      <c r="AK1153" s="183"/>
    </row>
    <row r="1154" spans="4:37" x14ac:dyDescent="0.25">
      <c r="D1154" s="184"/>
      <c r="E1154" s="184"/>
      <c r="F1154" s="184"/>
      <c r="G1154" s="184"/>
      <c r="H1154" s="184"/>
      <c r="I1154" s="184"/>
      <c r="J1154" s="184"/>
      <c r="K1154" s="184"/>
      <c r="L1154" s="184"/>
      <c r="M1154" s="184"/>
      <c r="N1154" s="184"/>
      <c r="O1154" s="184"/>
      <c r="P1154" s="183"/>
      <c r="Q1154" s="183"/>
      <c r="R1154" s="183"/>
      <c r="S1154" s="183"/>
      <c r="T1154" s="183"/>
      <c r="U1154" s="183"/>
      <c r="V1154" s="183"/>
      <c r="W1154" s="183"/>
      <c r="X1154" s="183"/>
      <c r="Y1154" s="183"/>
      <c r="Z1154" s="183"/>
      <c r="AA1154" s="183"/>
      <c r="AB1154" s="183"/>
      <c r="AC1154" s="183"/>
      <c r="AD1154" s="183"/>
      <c r="AE1154" s="183"/>
      <c r="AF1154" s="183"/>
      <c r="AG1154" s="183"/>
      <c r="AH1154" s="183"/>
      <c r="AI1154" s="183"/>
      <c r="AJ1154" s="183"/>
      <c r="AK1154" s="183"/>
    </row>
    <row r="1155" spans="4:37" x14ac:dyDescent="0.25">
      <c r="D1155" s="184"/>
      <c r="E1155" s="184"/>
      <c r="F1155" s="184"/>
      <c r="G1155" s="184"/>
      <c r="H1155" s="184"/>
      <c r="I1155" s="184"/>
      <c r="J1155" s="184"/>
      <c r="K1155" s="184"/>
      <c r="L1155" s="184"/>
      <c r="M1155" s="184"/>
      <c r="N1155" s="184"/>
      <c r="O1155" s="184"/>
      <c r="P1155" s="183"/>
      <c r="Q1155" s="183"/>
      <c r="R1155" s="183"/>
      <c r="S1155" s="183"/>
      <c r="T1155" s="183"/>
      <c r="U1155" s="183"/>
      <c r="V1155" s="183"/>
      <c r="W1155" s="183"/>
      <c r="X1155" s="183"/>
      <c r="Y1155" s="183"/>
      <c r="Z1155" s="183"/>
      <c r="AA1155" s="183"/>
      <c r="AB1155" s="183"/>
      <c r="AC1155" s="183"/>
      <c r="AD1155" s="183"/>
      <c r="AE1155" s="183"/>
      <c r="AF1155" s="183"/>
      <c r="AG1155" s="183"/>
      <c r="AH1155" s="183"/>
      <c r="AI1155" s="183"/>
      <c r="AJ1155" s="183"/>
      <c r="AK1155" s="183"/>
    </row>
    <row r="1156" spans="4:37" x14ac:dyDescent="0.25">
      <c r="D1156" s="184"/>
      <c r="E1156" s="184"/>
      <c r="F1156" s="184"/>
      <c r="G1156" s="184"/>
      <c r="H1156" s="184"/>
      <c r="I1156" s="184"/>
      <c r="J1156" s="184"/>
      <c r="K1156" s="184"/>
      <c r="L1156" s="184"/>
      <c r="M1156" s="184"/>
      <c r="N1156" s="184"/>
      <c r="O1156" s="184"/>
      <c r="P1156" s="183"/>
      <c r="Q1156" s="183"/>
      <c r="R1156" s="183"/>
      <c r="S1156" s="183"/>
      <c r="T1156" s="183"/>
      <c r="U1156" s="183"/>
      <c r="V1156" s="183"/>
      <c r="W1156" s="183"/>
      <c r="X1156" s="183"/>
      <c r="Y1156" s="183"/>
      <c r="Z1156" s="183"/>
      <c r="AA1156" s="183"/>
      <c r="AB1156" s="183"/>
      <c r="AC1156" s="183"/>
      <c r="AD1156" s="183"/>
      <c r="AE1156" s="183"/>
      <c r="AF1156" s="183"/>
      <c r="AG1156" s="183"/>
      <c r="AH1156" s="183"/>
      <c r="AI1156" s="183"/>
      <c r="AJ1156" s="183"/>
      <c r="AK1156" s="183"/>
    </row>
    <row r="1157" spans="4:37" x14ac:dyDescent="0.25">
      <c r="D1157" s="184"/>
      <c r="E1157" s="184"/>
      <c r="F1157" s="184"/>
      <c r="G1157" s="184"/>
      <c r="H1157" s="184"/>
      <c r="I1157" s="184"/>
      <c r="J1157" s="184"/>
      <c r="K1157" s="184"/>
      <c r="L1157" s="184"/>
      <c r="M1157" s="184"/>
      <c r="N1157" s="184"/>
      <c r="O1157" s="184"/>
      <c r="P1157" s="183"/>
      <c r="Q1157" s="183"/>
      <c r="R1157" s="183"/>
      <c r="S1157" s="183"/>
      <c r="T1157" s="183"/>
      <c r="U1157" s="183"/>
      <c r="V1157" s="183"/>
      <c r="W1157" s="183"/>
      <c r="X1157" s="183"/>
      <c r="Y1157" s="183"/>
      <c r="Z1157" s="183"/>
      <c r="AA1157" s="183"/>
      <c r="AB1157" s="183"/>
      <c r="AC1157" s="183"/>
      <c r="AD1157" s="183"/>
      <c r="AE1157" s="183"/>
      <c r="AF1157" s="183"/>
      <c r="AG1157" s="183"/>
      <c r="AH1157" s="183"/>
      <c r="AI1157" s="183"/>
      <c r="AJ1157" s="183"/>
      <c r="AK1157" s="183"/>
    </row>
    <row r="1158" spans="4:37" x14ac:dyDescent="0.25">
      <c r="D1158" s="184"/>
      <c r="E1158" s="184"/>
      <c r="F1158" s="184"/>
      <c r="G1158" s="184"/>
      <c r="H1158" s="184"/>
      <c r="I1158" s="184"/>
      <c r="J1158" s="184"/>
      <c r="K1158" s="184"/>
      <c r="L1158" s="184"/>
      <c r="M1158" s="184"/>
      <c r="N1158" s="184"/>
      <c r="O1158" s="184"/>
      <c r="P1158" s="183"/>
      <c r="Q1158" s="183"/>
      <c r="R1158" s="183"/>
      <c r="S1158" s="183"/>
      <c r="T1158" s="183"/>
      <c r="U1158" s="183"/>
      <c r="V1158" s="183"/>
      <c r="W1158" s="183"/>
      <c r="X1158" s="183"/>
      <c r="Y1158" s="183"/>
      <c r="Z1158" s="183"/>
      <c r="AA1158" s="183"/>
      <c r="AB1158" s="183"/>
      <c r="AC1158" s="183"/>
      <c r="AD1158" s="183"/>
      <c r="AE1158" s="183"/>
      <c r="AF1158" s="183"/>
      <c r="AG1158" s="183"/>
      <c r="AH1158" s="183"/>
      <c r="AI1158" s="183"/>
      <c r="AJ1158" s="183"/>
      <c r="AK1158" s="183"/>
    </row>
    <row r="1159" spans="4:37" x14ac:dyDescent="0.25">
      <c r="D1159" s="184"/>
      <c r="E1159" s="184"/>
      <c r="F1159" s="184"/>
      <c r="G1159" s="184"/>
      <c r="H1159" s="184"/>
      <c r="I1159" s="184"/>
      <c r="J1159" s="184"/>
      <c r="K1159" s="184"/>
      <c r="L1159" s="184"/>
      <c r="M1159" s="184"/>
      <c r="N1159" s="184"/>
      <c r="O1159" s="184"/>
      <c r="P1159" s="183"/>
      <c r="Q1159" s="183"/>
      <c r="R1159" s="183"/>
      <c r="S1159" s="183"/>
      <c r="T1159" s="183"/>
      <c r="U1159" s="183"/>
      <c r="V1159" s="183"/>
      <c r="W1159" s="183"/>
      <c r="X1159" s="183"/>
      <c r="Y1159" s="183"/>
      <c r="Z1159" s="183"/>
      <c r="AA1159" s="183"/>
      <c r="AB1159" s="183"/>
      <c r="AC1159" s="183"/>
      <c r="AD1159" s="183"/>
      <c r="AE1159" s="183"/>
      <c r="AF1159" s="183"/>
      <c r="AG1159" s="183"/>
      <c r="AH1159" s="183"/>
      <c r="AI1159" s="183"/>
      <c r="AJ1159" s="183"/>
      <c r="AK1159" s="183"/>
    </row>
    <row r="1160" spans="4:37" x14ac:dyDescent="0.25">
      <c r="D1160" s="184"/>
      <c r="E1160" s="184"/>
      <c r="F1160" s="184"/>
      <c r="G1160" s="184"/>
      <c r="H1160" s="184"/>
      <c r="I1160" s="184"/>
      <c r="J1160" s="184"/>
      <c r="K1160" s="184"/>
      <c r="L1160" s="184"/>
      <c r="M1160" s="184"/>
      <c r="N1160" s="184"/>
      <c r="O1160" s="184"/>
      <c r="P1160" s="183"/>
      <c r="Q1160" s="183"/>
      <c r="R1160" s="183"/>
      <c r="S1160" s="183"/>
      <c r="T1160" s="183"/>
      <c r="U1160" s="183"/>
      <c r="V1160" s="183"/>
      <c r="W1160" s="183"/>
      <c r="X1160" s="183"/>
      <c r="Y1160" s="183"/>
      <c r="Z1160" s="183"/>
      <c r="AA1160" s="183"/>
      <c r="AB1160" s="183"/>
      <c r="AC1160" s="183"/>
      <c r="AD1160" s="183"/>
      <c r="AE1160" s="183"/>
      <c r="AF1160" s="183"/>
      <c r="AG1160" s="183"/>
      <c r="AH1160" s="183"/>
      <c r="AI1160" s="183"/>
      <c r="AJ1160" s="183"/>
      <c r="AK1160" s="183"/>
    </row>
    <row r="1161" spans="4:37" x14ac:dyDescent="0.25">
      <c r="D1161" s="184"/>
      <c r="E1161" s="184"/>
      <c r="F1161" s="184"/>
      <c r="G1161" s="184"/>
      <c r="H1161" s="184"/>
      <c r="I1161" s="184"/>
      <c r="J1161" s="184"/>
      <c r="K1161" s="184"/>
      <c r="L1161" s="184"/>
      <c r="M1161" s="184"/>
      <c r="N1161" s="184"/>
      <c r="O1161" s="184"/>
      <c r="P1161" s="183"/>
      <c r="Q1161" s="183"/>
      <c r="R1161" s="183"/>
      <c r="S1161" s="183"/>
      <c r="T1161" s="183"/>
      <c r="U1161" s="183"/>
      <c r="V1161" s="183"/>
      <c r="W1161" s="183"/>
      <c r="X1161" s="183"/>
      <c r="Y1161" s="183"/>
      <c r="Z1161" s="183"/>
      <c r="AA1161" s="183"/>
      <c r="AB1161" s="183"/>
      <c r="AC1161" s="183"/>
      <c r="AD1161" s="183"/>
      <c r="AE1161" s="183"/>
      <c r="AF1161" s="183"/>
      <c r="AG1161" s="183"/>
      <c r="AH1161" s="183"/>
      <c r="AI1161" s="183"/>
      <c r="AJ1161" s="183"/>
      <c r="AK1161" s="183"/>
    </row>
    <row r="1162" spans="4:37" x14ac:dyDescent="0.25">
      <c r="D1162" s="184"/>
      <c r="E1162" s="184"/>
      <c r="F1162" s="184"/>
      <c r="G1162" s="184"/>
      <c r="H1162" s="184"/>
      <c r="I1162" s="184"/>
      <c r="J1162" s="184"/>
      <c r="K1162" s="184"/>
      <c r="L1162" s="184"/>
      <c r="M1162" s="184"/>
      <c r="N1162" s="184"/>
      <c r="O1162" s="184"/>
      <c r="P1162" s="183"/>
      <c r="Q1162" s="183"/>
      <c r="R1162" s="183"/>
      <c r="S1162" s="183"/>
      <c r="T1162" s="183"/>
      <c r="U1162" s="183"/>
      <c r="V1162" s="183"/>
      <c r="W1162" s="183"/>
      <c r="X1162" s="183"/>
      <c r="Y1162" s="183"/>
      <c r="Z1162" s="183"/>
      <c r="AA1162" s="183"/>
      <c r="AB1162" s="183"/>
      <c r="AC1162" s="183"/>
      <c r="AD1162" s="183"/>
      <c r="AE1162" s="183"/>
      <c r="AF1162" s="183"/>
      <c r="AG1162" s="183"/>
      <c r="AH1162" s="183"/>
      <c r="AI1162" s="183"/>
      <c r="AJ1162" s="183"/>
      <c r="AK1162" s="183"/>
    </row>
    <row r="1163" spans="4:37" x14ac:dyDescent="0.25">
      <c r="D1163" s="184"/>
      <c r="E1163" s="184"/>
      <c r="F1163" s="184"/>
      <c r="G1163" s="184"/>
      <c r="H1163" s="184"/>
      <c r="I1163" s="184"/>
      <c r="J1163" s="184"/>
      <c r="K1163" s="184"/>
      <c r="L1163" s="184"/>
      <c r="M1163" s="184"/>
      <c r="N1163" s="184"/>
      <c r="O1163" s="184"/>
      <c r="P1163" s="183"/>
      <c r="Q1163" s="183"/>
      <c r="R1163" s="183"/>
      <c r="S1163" s="183"/>
      <c r="T1163" s="183"/>
      <c r="U1163" s="183"/>
      <c r="V1163" s="183"/>
      <c r="W1163" s="183"/>
      <c r="X1163" s="183"/>
      <c r="Y1163" s="183"/>
      <c r="Z1163" s="183"/>
      <c r="AA1163" s="183"/>
      <c r="AB1163" s="183"/>
      <c r="AC1163" s="183"/>
      <c r="AD1163" s="183"/>
      <c r="AE1163" s="183"/>
      <c r="AF1163" s="183"/>
      <c r="AG1163" s="183"/>
      <c r="AH1163" s="183"/>
      <c r="AI1163" s="183"/>
      <c r="AJ1163" s="183"/>
      <c r="AK1163" s="183"/>
    </row>
    <row r="1164" spans="4:37" x14ac:dyDescent="0.25">
      <c r="D1164" s="184"/>
      <c r="E1164" s="184"/>
      <c r="F1164" s="184"/>
      <c r="G1164" s="184"/>
      <c r="H1164" s="184"/>
      <c r="I1164" s="184"/>
      <c r="J1164" s="184"/>
      <c r="K1164" s="184"/>
      <c r="L1164" s="184"/>
      <c r="M1164" s="184"/>
      <c r="N1164" s="184"/>
      <c r="O1164" s="184"/>
      <c r="P1164" s="183"/>
      <c r="Q1164" s="183"/>
      <c r="R1164" s="183"/>
      <c r="S1164" s="183"/>
      <c r="T1164" s="183"/>
      <c r="U1164" s="183"/>
      <c r="V1164" s="183"/>
      <c r="W1164" s="183"/>
      <c r="X1164" s="183"/>
      <c r="Y1164" s="183"/>
      <c r="Z1164" s="183"/>
      <c r="AA1164" s="183"/>
      <c r="AB1164" s="183"/>
      <c r="AC1164" s="183"/>
      <c r="AD1164" s="183"/>
      <c r="AE1164" s="183"/>
      <c r="AF1164" s="183"/>
      <c r="AG1164" s="183"/>
      <c r="AH1164" s="183"/>
      <c r="AI1164" s="183"/>
      <c r="AJ1164" s="183"/>
      <c r="AK1164" s="183"/>
    </row>
    <row r="1165" spans="4:37" x14ac:dyDescent="0.25">
      <c r="D1165" s="184"/>
      <c r="E1165" s="184"/>
      <c r="F1165" s="184"/>
      <c r="G1165" s="184"/>
      <c r="H1165" s="184"/>
      <c r="I1165" s="184"/>
      <c r="J1165" s="184"/>
      <c r="K1165" s="184"/>
      <c r="L1165" s="184"/>
      <c r="M1165" s="184"/>
      <c r="N1165" s="184"/>
      <c r="O1165" s="184"/>
      <c r="P1165" s="183"/>
      <c r="Q1165" s="183"/>
      <c r="R1165" s="183"/>
      <c r="S1165" s="183"/>
      <c r="T1165" s="183"/>
      <c r="U1165" s="183"/>
      <c r="V1165" s="183"/>
      <c r="W1165" s="183"/>
      <c r="X1165" s="183"/>
      <c r="Y1165" s="183"/>
      <c r="Z1165" s="183"/>
      <c r="AA1165" s="183"/>
      <c r="AB1165" s="183"/>
      <c r="AC1165" s="183"/>
      <c r="AD1165" s="183"/>
      <c r="AE1165" s="183"/>
      <c r="AF1165" s="183"/>
      <c r="AG1165" s="183"/>
      <c r="AH1165" s="183"/>
      <c r="AI1165" s="183"/>
      <c r="AJ1165" s="183"/>
      <c r="AK1165" s="183"/>
    </row>
    <row r="1166" spans="4:37" x14ac:dyDescent="0.25">
      <c r="D1166" s="184"/>
      <c r="E1166" s="184"/>
      <c r="F1166" s="184"/>
      <c r="G1166" s="184"/>
      <c r="H1166" s="184"/>
      <c r="I1166" s="184"/>
      <c r="J1166" s="184"/>
      <c r="K1166" s="184"/>
      <c r="L1166" s="184"/>
      <c r="M1166" s="184"/>
      <c r="N1166" s="184"/>
      <c r="O1166" s="184"/>
      <c r="P1166" s="183"/>
      <c r="Q1166" s="183"/>
      <c r="R1166" s="183"/>
      <c r="S1166" s="183"/>
      <c r="T1166" s="183"/>
      <c r="U1166" s="183"/>
      <c r="V1166" s="183"/>
      <c r="W1166" s="183"/>
      <c r="X1166" s="183"/>
      <c r="Y1166" s="183"/>
      <c r="Z1166" s="183"/>
      <c r="AA1166" s="183"/>
      <c r="AB1166" s="183"/>
      <c r="AC1166" s="183"/>
      <c r="AD1166" s="183"/>
      <c r="AE1166" s="183"/>
      <c r="AF1166" s="183"/>
      <c r="AG1166" s="183"/>
      <c r="AH1166" s="183"/>
      <c r="AI1166" s="183"/>
      <c r="AJ1166" s="183"/>
      <c r="AK1166" s="183"/>
    </row>
    <row r="1167" spans="4:37" x14ac:dyDescent="0.25">
      <c r="D1167" s="184"/>
      <c r="E1167" s="184"/>
      <c r="F1167" s="184"/>
      <c r="G1167" s="184"/>
      <c r="H1167" s="184"/>
      <c r="I1167" s="184"/>
      <c r="J1167" s="184"/>
      <c r="K1167" s="184"/>
      <c r="L1167" s="184"/>
      <c r="M1167" s="184"/>
      <c r="N1167" s="184"/>
      <c r="O1167" s="184"/>
      <c r="P1167" s="183"/>
      <c r="Q1167" s="183"/>
      <c r="R1167" s="183"/>
      <c r="S1167" s="183"/>
      <c r="T1167" s="183"/>
      <c r="U1167" s="183"/>
      <c r="V1167" s="183"/>
      <c r="W1167" s="183"/>
      <c r="X1167" s="183"/>
      <c r="Y1167" s="183"/>
      <c r="Z1167" s="183"/>
      <c r="AA1167" s="183"/>
      <c r="AB1167" s="183"/>
      <c r="AC1167" s="183"/>
      <c r="AD1167" s="183"/>
      <c r="AE1167" s="183"/>
      <c r="AF1167" s="183"/>
      <c r="AG1167" s="183"/>
      <c r="AH1167" s="183"/>
      <c r="AI1167" s="183"/>
      <c r="AJ1167" s="183"/>
      <c r="AK1167" s="183"/>
    </row>
    <row r="1168" spans="4:37" x14ac:dyDescent="0.25">
      <c r="D1168" s="184"/>
      <c r="E1168" s="184"/>
      <c r="F1168" s="184"/>
      <c r="G1168" s="184"/>
      <c r="H1168" s="184"/>
      <c r="I1168" s="184"/>
      <c r="J1168" s="184"/>
      <c r="K1168" s="184"/>
      <c r="L1168" s="184"/>
      <c r="M1168" s="184"/>
      <c r="N1168" s="184"/>
      <c r="O1168" s="184"/>
      <c r="P1168" s="183"/>
      <c r="Q1168" s="183"/>
      <c r="R1168" s="183"/>
      <c r="S1168" s="183"/>
      <c r="T1168" s="183"/>
      <c r="U1168" s="183"/>
      <c r="V1168" s="183"/>
      <c r="W1168" s="183"/>
      <c r="X1168" s="183"/>
      <c r="Y1168" s="183"/>
      <c r="Z1168" s="183"/>
      <c r="AA1168" s="183"/>
      <c r="AB1168" s="183"/>
      <c r="AC1168" s="183"/>
      <c r="AD1168" s="183"/>
      <c r="AE1168" s="183"/>
      <c r="AF1168" s="183"/>
      <c r="AG1168" s="183"/>
      <c r="AH1168" s="183"/>
      <c r="AI1168" s="183"/>
      <c r="AJ1168" s="183"/>
      <c r="AK1168" s="183"/>
    </row>
    <row r="1169" spans="4:37" x14ac:dyDescent="0.25">
      <c r="D1169" s="184"/>
      <c r="E1169" s="184"/>
      <c r="F1169" s="184"/>
      <c r="G1169" s="184"/>
      <c r="H1169" s="184"/>
      <c r="I1169" s="184"/>
      <c r="J1169" s="184"/>
      <c r="K1169" s="184"/>
      <c r="L1169" s="184"/>
      <c r="M1169" s="184"/>
      <c r="N1169" s="184"/>
      <c r="O1169" s="184"/>
      <c r="P1169" s="183"/>
      <c r="Q1169" s="183"/>
      <c r="R1169" s="183"/>
      <c r="S1169" s="183"/>
      <c r="T1169" s="183"/>
      <c r="U1169" s="183"/>
      <c r="V1169" s="183"/>
      <c r="W1169" s="183"/>
      <c r="X1169" s="183"/>
      <c r="Y1169" s="183"/>
      <c r="Z1169" s="183"/>
      <c r="AA1169" s="183"/>
      <c r="AB1169" s="183"/>
      <c r="AC1169" s="183"/>
      <c r="AD1169" s="183"/>
      <c r="AE1169" s="183"/>
      <c r="AF1169" s="183"/>
      <c r="AG1169" s="183"/>
      <c r="AH1169" s="183"/>
      <c r="AI1169" s="183"/>
      <c r="AJ1169" s="183"/>
      <c r="AK1169" s="183"/>
    </row>
    <row r="1170" spans="4:37" x14ac:dyDescent="0.25">
      <c r="D1170" s="184"/>
      <c r="E1170" s="184"/>
      <c r="F1170" s="184"/>
      <c r="G1170" s="184"/>
      <c r="H1170" s="184"/>
      <c r="I1170" s="184"/>
      <c r="J1170" s="184"/>
      <c r="K1170" s="184"/>
      <c r="L1170" s="184"/>
      <c r="M1170" s="184"/>
      <c r="N1170" s="184"/>
      <c r="O1170" s="184"/>
      <c r="P1170" s="183"/>
      <c r="Q1170" s="183"/>
      <c r="R1170" s="183"/>
      <c r="S1170" s="183"/>
      <c r="T1170" s="183"/>
      <c r="U1170" s="183"/>
      <c r="V1170" s="183"/>
      <c r="W1170" s="183"/>
      <c r="X1170" s="183"/>
      <c r="Y1170" s="183"/>
      <c r="Z1170" s="183"/>
      <c r="AA1170" s="183"/>
      <c r="AB1170" s="183"/>
      <c r="AC1170" s="183"/>
      <c r="AD1170" s="183"/>
      <c r="AE1170" s="183"/>
      <c r="AF1170" s="183"/>
      <c r="AG1170" s="183"/>
      <c r="AH1170" s="183"/>
      <c r="AI1170" s="183"/>
      <c r="AJ1170" s="183"/>
      <c r="AK1170" s="183"/>
    </row>
    <row r="1171" spans="4:37" x14ac:dyDescent="0.25">
      <c r="D1171" s="184"/>
      <c r="E1171" s="184"/>
      <c r="F1171" s="184"/>
      <c r="G1171" s="184"/>
      <c r="H1171" s="184"/>
      <c r="I1171" s="184"/>
      <c r="J1171" s="184"/>
      <c r="K1171" s="184"/>
      <c r="L1171" s="184"/>
      <c r="M1171" s="184"/>
      <c r="N1171" s="184"/>
      <c r="O1171" s="184"/>
      <c r="P1171" s="183"/>
      <c r="Q1171" s="183"/>
      <c r="R1171" s="183"/>
      <c r="S1171" s="183"/>
      <c r="T1171" s="183"/>
      <c r="U1171" s="183"/>
      <c r="V1171" s="183"/>
      <c r="W1171" s="183"/>
      <c r="X1171" s="183"/>
      <c r="Y1171" s="183"/>
      <c r="Z1171" s="183"/>
      <c r="AA1171" s="183"/>
      <c r="AB1171" s="183"/>
      <c r="AC1171" s="183"/>
      <c r="AD1171" s="183"/>
      <c r="AE1171" s="183"/>
      <c r="AF1171" s="183"/>
      <c r="AG1171" s="183"/>
      <c r="AH1171" s="183"/>
      <c r="AI1171" s="183"/>
      <c r="AJ1171" s="183"/>
      <c r="AK1171" s="183"/>
    </row>
    <row r="1172" spans="4:37" x14ac:dyDescent="0.25">
      <c r="D1172" s="184"/>
      <c r="E1172" s="184"/>
      <c r="F1172" s="184"/>
      <c r="G1172" s="184"/>
      <c r="H1172" s="184"/>
      <c r="I1172" s="184"/>
      <c r="J1172" s="184"/>
      <c r="K1172" s="184"/>
      <c r="L1172" s="184"/>
      <c r="M1172" s="184"/>
      <c r="N1172" s="184"/>
      <c r="O1172" s="184"/>
      <c r="P1172" s="183"/>
      <c r="Q1172" s="183"/>
      <c r="R1172" s="183"/>
      <c r="S1172" s="183"/>
      <c r="T1172" s="183"/>
      <c r="U1172" s="183"/>
      <c r="V1172" s="183"/>
      <c r="W1172" s="183"/>
      <c r="X1172" s="183"/>
      <c r="Y1172" s="183"/>
      <c r="Z1172" s="183"/>
      <c r="AA1172" s="183"/>
      <c r="AB1172" s="183"/>
      <c r="AC1172" s="183"/>
      <c r="AD1172" s="183"/>
      <c r="AE1172" s="183"/>
      <c r="AF1172" s="183"/>
      <c r="AG1172" s="183"/>
      <c r="AH1172" s="183"/>
      <c r="AI1172" s="183"/>
      <c r="AJ1172" s="183"/>
      <c r="AK1172" s="183"/>
    </row>
    <row r="1173" spans="4:37" x14ac:dyDescent="0.25">
      <c r="D1173" s="184"/>
      <c r="E1173" s="184"/>
      <c r="F1173" s="184"/>
      <c r="G1173" s="184"/>
      <c r="H1173" s="184"/>
      <c r="I1173" s="184"/>
      <c r="J1173" s="184"/>
      <c r="K1173" s="184"/>
      <c r="L1173" s="184"/>
      <c r="M1173" s="184"/>
      <c r="N1173" s="184"/>
      <c r="O1173" s="184"/>
      <c r="P1173" s="183"/>
      <c r="Q1173" s="183"/>
      <c r="R1173" s="183"/>
      <c r="S1173" s="183"/>
      <c r="T1173" s="183"/>
      <c r="U1173" s="183"/>
      <c r="V1173" s="183"/>
      <c r="W1173" s="183"/>
      <c r="X1173" s="183"/>
      <c r="Y1173" s="183"/>
      <c r="Z1173" s="183"/>
      <c r="AA1173" s="183"/>
      <c r="AB1173" s="183"/>
      <c r="AC1173" s="183"/>
      <c r="AD1173" s="183"/>
      <c r="AE1173" s="183"/>
      <c r="AF1173" s="183"/>
      <c r="AG1173" s="183"/>
      <c r="AH1173" s="183"/>
      <c r="AI1173" s="183"/>
      <c r="AJ1173" s="183"/>
      <c r="AK1173" s="183"/>
    </row>
    <row r="1174" spans="4:37" x14ac:dyDescent="0.25">
      <c r="D1174" s="184"/>
      <c r="E1174" s="184"/>
      <c r="F1174" s="184"/>
      <c r="G1174" s="184"/>
      <c r="H1174" s="184"/>
      <c r="I1174" s="184"/>
      <c r="J1174" s="184"/>
      <c r="K1174" s="184"/>
      <c r="L1174" s="184"/>
      <c r="M1174" s="184"/>
      <c r="N1174" s="184"/>
      <c r="O1174" s="184"/>
      <c r="P1174" s="183"/>
      <c r="Q1174" s="183"/>
      <c r="R1174" s="183"/>
      <c r="S1174" s="183"/>
      <c r="T1174" s="183"/>
      <c r="U1174" s="183"/>
      <c r="V1174" s="183"/>
      <c r="W1174" s="183"/>
      <c r="X1174" s="183"/>
      <c r="Y1174" s="183"/>
      <c r="Z1174" s="183"/>
      <c r="AA1174" s="183"/>
      <c r="AB1174" s="183"/>
      <c r="AC1174" s="183"/>
      <c r="AD1174" s="183"/>
      <c r="AE1174" s="183"/>
      <c r="AF1174" s="183"/>
      <c r="AG1174" s="183"/>
      <c r="AH1174" s="183"/>
      <c r="AI1174" s="183"/>
      <c r="AJ1174" s="183"/>
      <c r="AK1174" s="183"/>
    </row>
    <row r="1175" spans="4:37" x14ac:dyDescent="0.25">
      <c r="D1175" s="184"/>
      <c r="E1175" s="184"/>
      <c r="F1175" s="184"/>
      <c r="G1175" s="184"/>
      <c r="H1175" s="184"/>
      <c r="I1175" s="184"/>
      <c r="J1175" s="184"/>
      <c r="K1175" s="184"/>
      <c r="L1175" s="184"/>
      <c r="M1175" s="184"/>
      <c r="N1175" s="184"/>
      <c r="O1175" s="184"/>
      <c r="P1175" s="183"/>
      <c r="Q1175" s="183"/>
      <c r="R1175" s="183"/>
      <c r="S1175" s="183"/>
      <c r="T1175" s="183"/>
      <c r="U1175" s="183"/>
      <c r="V1175" s="183"/>
      <c r="W1175" s="183"/>
      <c r="X1175" s="183"/>
      <c r="Y1175" s="183"/>
      <c r="Z1175" s="183"/>
      <c r="AA1175" s="183"/>
      <c r="AB1175" s="183"/>
      <c r="AC1175" s="183"/>
      <c r="AD1175" s="183"/>
      <c r="AE1175" s="183"/>
      <c r="AF1175" s="183"/>
      <c r="AG1175" s="183"/>
      <c r="AH1175" s="183"/>
      <c r="AI1175" s="183"/>
      <c r="AJ1175" s="183"/>
      <c r="AK1175" s="183"/>
    </row>
    <row r="1176" spans="4:37" x14ac:dyDescent="0.25">
      <c r="D1176" s="184"/>
      <c r="E1176" s="184"/>
      <c r="F1176" s="184"/>
      <c r="G1176" s="184"/>
      <c r="H1176" s="184"/>
      <c r="I1176" s="184"/>
      <c r="J1176" s="184"/>
      <c r="K1176" s="184"/>
      <c r="L1176" s="184"/>
      <c r="M1176" s="184"/>
      <c r="N1176" s="184"/>
      <c r="O1176" s="184"/>
      <c r="P1176" s="183"/>
      <c r="Q1176" s="183"/>
      <c r="R1176" s="183"/>
      <c r="S1176" s="183"/>
      <c r="T1176" s="183"/>
      <c r="U1176" s="183"/>
      <c r="V1176" s="183"/>
      <c r="W1176" s="183"/>
      <c r="X1176" s="183"/>
      <c r="Y1176" s="183"/>
      <c r="Z1176" s="183"/>
      <c r="AA1176" s="183"/>
      <c r="AB1176" s="183"/>
      <c r="AC1176" s="183"/>
      <c r="AD1176" s="183"/>
      <c r="AE1176" s="183"/>
      <c r="AF1176" s="183"/>
      <c r="AG1176" s="183"/>
      <c r="AH1176" s="183"/>
      <c r="AI1176" s="183"/>
      <c r="AJ1176" s="183"/>
      <c r="AK1176" s="183"/>
    </row>
    <row r="1177" spans="4:37" x14ac:dyDescent="0.25">
      <c r="D1177" s="184"/>
      <c r="E1177" s="184"/>
      <c r="F1177" s="184"/>
      <c r="G1177" s="184"/>
      <c r="H1177" s="184"/>
      <c r="I1177" s="184"/>
      <c r="J1177" s="184"/>
      <c r="K1177" s="184"/>
      <c r="L1177" s="184"/>
      <c r="M1177" s="184"/>
      <c r="N1177" s="184"/>
      <c r="O1177" s="184"/>
      <c r="P1177" s="183"/>
      <c r="Q1177" s="183"/>
      <c r="R1177" s="183"/>
      <c r="S1177" s="183"/>
      <c r="T1177" s="183"/>
      <c r="U1177" s="183"/>
      <c r="V1177" s="183"/>
      <c r="W1177" s="183"/>
      <c r="X1177" s="183"/>
      <c r="Y1177" s="183"/>
      <c r="Z1177" s="183"/>
      <c r="AA1177" s="183"/>
      <c r="AB1177" s="183"/>
      <c r="AC1177" s="183"/>
      <c r="AD1177" s="183"/>
      <c r="AE1177" s="183"/>
      <c r="AF1177" s="183"/>
      <c r="AG1177" s="183"/>
      <c r="AH1177" s="183"/>
      <c r="AI1177" s="183"/>
      <c r="AJ1177" s="183"/>
      <c r="AK1177" s="183"/>
    </row>
    <row r="1178" spans="4:37" x14ac:dyDescent="0.25">
      <c r="D1178" s="184"/>
      <c r="E1178" s="184"/>
      <c r="F1178" s="184"/>
      <c r="G1178" s="184"/>
      <c r="H1178" s="184"/>
      <c r="I1178" s="184"/>
      <c r="J1178" s="184"/>
      <c r="K1178" s="184"/>
      <c r="L1178" s="184"/>
      <c r="M1178" s="184"/>
      <c r="N1178" s="184"/>
      <c r="O1178" s="184"/>
      <c r="P1178" s="183"/>
      <c r="Q1178" s="183"/>
      <c r="R1178" s="183"/>
      <c r="S1178" s="183"/>
      <c r="T1178" s="183"/>
      <c r="U1178" s="183"/>
      <c r="V1178" s="183"/>
      <c r="W1178" s="183"/>
      <c r="X1178" s="183"/>
      <c r="Y1178" s="183"/>
      <c r="Z1178" s="183"/>
      <c r="AA1178" s="183"/>
      <c r="AB1178" s="183"/>
      <c r="AC1178" s="183"/>
      <c r="AD1178" s="183"/>
      <c r="AE1178" s="183"/>
      <c r="AF1178" s="183"/>
      <c r="AG1178" s="183"/>
      <c r="AH1178" s="183"/>
      <c r="AI1178" s="183"/>
      <c r="AJ1178" s="183"/>
      <c r="AK1178" s="183"/>
    </row>
    <row r="1179" spans="4:37" x14ac:dyDescent="0.25">
      <c r="D1179" s="184"/>
      <c r="E1179" s="184"/>
      <c r="F1179" s="184"/>
      <c r="G1179" s="184"/>
      <c r="H1179" s="184"/>
      <c r="I1179" s="184"/>
      <c r="J1179" s="184"/>
      <c r="K1179" s="184"/>
      <c r="L1179" s="184"/>
      <c r="M1179" s="184"/>
      <c r="N1179" s="184"/>
      <c r="O1179" s="184"/>
      <c r="P1179" s="183"/>
      <c r="Q1179" s="183"/>
      <c r="R1179" s="183"/>
      <c r="S1179" s="183"/>
      <c r="T1179" s="183"/>
      <c r="U1179" s="183"/>
      <c r="V1179" s="183"/>
      <c r="W1179" s="183"/>
      <c r="X1179" s="183"/>
      <c r="Y1179" s="183"/>
      <c r="Z1179" s="183"/>
      <c r="AA1179" s="183"/>
      <c r="AB1179" s="183"/>
      <c r="AC1179" s="183"/>
      <c r="AD1179" s="183"/>
      <c r="AE1179" s="183"/>
      <c r="AF1179" s="183"/>
      <c r="AG1179" s="183"/>
      <c r="AH1179" s="183"/>
      <c r="AI1179" s="183"/>
      <c r="AJ1179" s="183"/>
      <c r="AK1179" s="183"/>
    </row>
    <row r="1180" spans="4:37" x14ac:dyDescent="0.25">
      <c r="D1180" s="184"/>
      <c r="E1180" s="184"/>
      <c r="F1180" s="184"/>
      <c r="G1180" s="184"/>
      <c r="H1180" s="184"/>
      <c r="I1180" s="184"/>
      <c r="J1180" s="184"/>
      <c r="K1180" s="184"/>
      <c r="L1180" s="184"/>
      <c r="M1180" s="184"/>
      <c r="N1180" s="184"/>
      <c r="O1180" s="184"/>
      <c r="P1180" s="183"/>
      <c r="Q1180" s="183"/>
      <c r="R1180" s="183"/>
      <c r="S1180" s="183"/>
      <c r="T1180" s="183"/>
      <c r="U1180" s="183"/>
      <c r="V1180" s="183"/>
      <c r="W1180" s="183"/>
      <c r="X1180" s="183"/>
      <c r="Y1180" s="183"/>
      <c r="Z1180" s="183"/>
      <c r="AA1180" s="183"/>
      <c r="AB1180" s="183"/>
      <c r="AC1180" s="183"/>
      <c r="AD1180" s="183"/>
      <c r="AE1180" s="183"/>
      <c r="AF1180" s="183"/>
      <c r="AG1180" s="183"/>
      <c r="AH1180" s="183"/>
      <c r="AI1180" s="183"/>
      <c r="AJ1180" s="183"/>
      <c r="AK1180" s="183"/>
    </row>
    <row r="1181" spans="4:37" x14ac:dyDescent="0.25">
      <c r="D1181" s="184"/>
      <c r="E1181" s="184"/>
      <c r="F1181" s="184"/>
      <c r="G1181" s="184"/>
      <c r="H1181" s="184"/>
      <c r="I1181" s="184"/>
      <c r="J1181" s="184"/>
      <c r="K1181" s="184"/>
      <c r="L1181" s="184"/>
      <c r="M1181" s="184"/>
      <c r="N1181" s="184"/>
      <c r="O1181" s="184"/>
      <c r="P1181" s="183"/>
      <c r="Q1181" s="183"/>
      <c r="R1181" s="183"/>
      <c r="S1181" s="183"/>
      <c r="T1181" s="183"/>
      <c r="U1181" s="183"/>
      <c r="V1181" s="183"/>
      <c r="W1181" s="183"/>
      <c r="X1181" s="183"/>
      <c r="Y1181" s="183"/>
      <c r="Z1181" s="183"/>
      <c r="AA1181" s="183"/>
      <c r="AB1181" s="183"/>
      <c r="AC1181" s="183"/>
      <c r="AD1181" s="183"/>
      <c r="AE1181" s="183"/>
      <c r="AF1181" s="183"/>
      <c r="AG1181" s="183"/>
      <c r="AH1181" s="183"/>
      <c r="AI1181" s="183"/>
      <c r="AJ1181" s="183"/>
      <c r="AK1181" s="183"/>
    </row>
    <row r="1182" spans="4:37" x14ac:dyDescent="0.25">
      <c r="D1182" s="184"/>
      <c r="E1182" s="184"/>
      <c r="F1182" s="184"/>
      <c r="G1182" s="184"/>
      <c r="H1182" s="184"/>
      <c r="I1182" s="184"/>
      <c r="J1182" s="184"/>
      <c r="K1182" s="184"/>
      <c r="L1182" s="184"/>
      <c r="M1182" s="184"/>
      <c r="N1182" s="184"/>
      <c r="O1182" s="184"/>
      <c r="P1182" s="183"/>
      <c r="Q1182" s="183"/>
      <c r="R1182" s="183"/>
      <c r="S1182" s="183"/>
      <c r="T1182" s="183"/>
      <c r="U1182" s="183"/>
      <c r="V1182" s="183"/>
      <c r="W1182" s="183"/>
      <c r="X1182" s="183"/>
      <c r="Y1182" s="183"/>
      <c r="Z1182" s="183"/>
      <c r="AA1182" s="183"/>
      <c r="AB1182" s="183"/>
      <c r="AC1182" s="183"/>
      <c r="AD1182" s="183"/>
      <c r="AE1182" s="183"/>
      <c r="AF1182" s="183"/>
      <c r="AG1182" s="183"/>
      <c r="AH1182" s="183"/>
      <c r="AI1182" s="183"/>
      <c r="AJ1182" s="183"/>
      <c r="AK1182" s="183"/>
    </row>
    <row r="1183" spans="4:37" x14ac:dyDescent="0.25">
      <c r="D1183" s="184"/>
      <c r="E1183" s="184"/>
      <c r="F1183" s="184"/>
      <c r="G1183" s="184"/>
      <c r="H1183" s="184"/>
      <c r="I1183" s="184"/>
      <c r="J1183" s="184"/>
      <c r="K1183" s="184"/>
      <c r="L1183" s="184"/>
      <c r="M1183" s="184"/>
      <c r="N1183" s="184"/>
      <c r="O1183" s="184"/>
      <c r="P1183" s="183"/>
      <c r="Q1183" s="183"/>
      <c r="R1183" s="183"/>
      <c r="S1183" s="183"/>
      <c r="T1183" s="183"/>
      <c r="U1183" s="183"/>
      <c r="V1183" s="183"/>
      <c r="W1183" s="183"/>
      <c r="X1183" s="183"/>
      <c r="Y1183" s="183"/>
      <c r="Z1183" s="183"/>
      <c r="AA1183" s="183"/>
      <c r="AB1183" s="183"/>
      <c r="AC1183" s="183"/>
      <c r="AD1183" s="183"/>
      <c r="AE1183" s="183"/>
      <c r="AF1183" s="183"/>
      <c r="AG1183" s="183"/>
      <c r="AH1183" s="183"/>
      <c r="AI1183" s="183"/>
      <c r="AJ1183" s="183"/>
      <c r="AK1183" s="183"/>
    </row>
    <row r="1184" spans="4:37" x14ac:dyDescent="0.25">
      <c r="D1184" s="184"/>
      <c r="E1184" s="184"/>
      <c r="F1184" s="184"/>
      <c r="G1184" s="184"/>
      <c r="H1184" s="184"/>
      <c r="I1184" s="184"/>
      <c r="J1184" s="184"/>
      <c r="K1184" s="184"/>
      <c r="L1184" s="184"/>
      <c r="M1184" s="184"/>
      <c r="N1184" s="184"/>
      <c r="O1184" s="184"/>
      <c r="P1184" s="183"/>
      <c r="Q1184" s="183"/>
      <c r="R1184" s="183"/>
      <c r="S1184" s="183"/>
      <c r="T1184" s="183"/>
      <c r="U1184" s="183"/>
      <c r="V1184" s="183"/>
      <c r="W1184" s="183"/>
      <c r="X1184" s="183"/>
      <c r="Y1184" s="183"/>
      <c r="Z1184" s="183"/>
      <c r="AA1184" s="183"/>
      <c r="AB1184" s="183"/>
      <c r="AC1184" s="183"/>
      <c r="AD1184" s="183"/>
      <c r="AE1184" s="183"/>
      <c r="AF1184" s="183"/>
      <c r="AG1184" s="183"/>
      <c r="AH1184" s="183"/>
      <c r="AI1184" s="183"/>
      <c r="AJ1184" s="183"/>
      <c r="AK1184" s="183"/>
    </row>
    <row r="1185" spans="4:37" x14ac:dyDescent="0.25">
      <c r="D1185" s="184"/>
      <c r="E1185" s="184"/>
      <c r="F1185" s="184"/>
      <c r="G1185" s="184"/>
      <c r="H1185" s="184"/>
      <c r="I1185" s="184"/>
      <c r="J1185" s="184"/>
      <c r="K1185" s="184"/>
      <c r="L1185" s="184"/>
      <c r="M1185" s="184"/>
      <c r="N1185" s="184"/>
      <c r="O1185" s="184"/>
      <c r="P1185" s="183"/>
      <c r="Q1185" s="183"/>
      <c r="R1185" s="183"/>
      <c r="S1185" s="183"/>
      <c r="T1185" s="183"/>
      <c r="U1185" s="183"/>
      <c r="V1185" s="183"/>
      <c r="W1185" s="183"/>
      <c r="X1185" s="183"/>
      <c r="Y1185" s="183"/>
      <c r="Z1185" s="183"/>
      <c r="AA1185" s="183"/>
      <c r="AB1185" s="183"/>
      <c r="AC1185" s="183"/>
      <c r="AD1185" s="183"/>
      <c r="AE1185" s="183"/>
      <c r="AF1185" s="183"/>
      <c r="AG1185" s="183"/>
      <c r="AH1185" s="183"/>
      <c r="AI1185" s="183"/>
      <c r="AJ1185" s="183"/>
      <c r="AK1185" s="183"/>
    </row>
    <row r="1186" spans="4:37" x14ac:dyDescent="0.25">
      <c r="D1186" s="184"/>
      <c r="E1186" s="184"/>
      <c r="F1186" s="184"/>
      <c r="G1186" s="184"/>
      <c r="H1186" s="184"/>
      <c r="I1186" s="184"/>
      <c r="J1186" s="184"/>
      <c r="K1186" s="184"/>
      <c r="L1186" s="184"/>
      <c r="M1186" s="184"/>
      <c r="N1186" s="184"/>
      <c r="O1186" s="184"/>
      <c r="P1186" s="183"/>
      <c r="Q1186" s="183"/>
      <c r="R1186" s="183"/>
      <c r="S1186" s="183"/>
      <c r="T1186" s="183"/>
      <c r="U1186" s="183"/>
      <c r="V1186" s="183"/>
      <c r="W1186" s="183"/>
      <c r="X1186" s="183"/>
      <c r="Y1186" s="183"/>
      <c r="Z1186" s="183"/>
      <c r="AA1186" s="183"/>
      <c r="AB1186" s="183"/>
      <c r="AC1186" s="183"/>
      <c r="AD1186" s="183"/>
      <c r="AE1186" s="183"/>
      <c r="AF1186" s="183"/>
      <c r="AG1186" s="183"/>
      <c r="AH1186" s="183"/>
      <c r="AI1186" s="183"/>
      <c r="AJ1186" s="183"/>
      <c r="AK1186" s="183"/>
    </row>
    <row r="1187" spans="4:37" x14ac:dyDescent="0.25">
      <c r="D1187" s="184"/>
      <c r="E1187" s="184"/>
      <c r="F1187" s="184"/>
      <c r="G1187" s="184"/>
      <c r="H1187" s="184"/>
      <c r="I1187" s="184"/>
      <c r="J1187" s="184"/>
      <c r="K1187" s="184"/>
      <c r="L1187" s="184"/>
      <c r="M1187" s="184"/>
      <c r="N1187" s="184"/>
      <c r="O1187" s="184"/>
      <c r="P1187" s="183"/>
      <c r="Q1187" s="183"/>
      <c r="R1187" s="183"/>
      <c r="S1187" s="183"/>
      <c r="T1187" s="183"/>
      <c r="U1187" s="183"/>
      <c r="V1187" s="183"/>
      <c r="W1187" s="183"/>
      <c r="X1187" s="183"/>
      <c r="Y1187" s="183"/>
      <c r="Z1187" s="183"/>
      <c r="AA1187" s="183"/>
      <c r="AB1187" s="183"/>
      <c r="AC1187" s="183"/>
      <c r="AD1187" s="183"/>
      <c r="AE1187" s="183"/>
      <c r="AF1187" s="183"/>
      <c r="AG1187" s="183"/>
      <c r="AH1187" s="183"/>
      <c r="AI1187" s="183"/>
      <c r="AJ1187" s="183"/>
      <c r="AK1187" s="183"/>
    </row>
    <row r="1188" spans="4:37" x14ac:dyDescent="0.25">
      <c r="D1188" s="184"/>
      <c r="E1188" s="184"/>
      <c r="F1188" s="184"/>
      <c r="G1188" s="184"/>
      <c r="H1188" s="184"/>
      <c r="I1188" s="184"/>
      <c r="J1188" s="184"/>
      <c r="K1188" s="184"/>
      <c r="L1188" s="184"/>
      <c r="M1188" s="184"/>
      <c r="N1188" s="184"/>
      <c r="O1188" s="184"/>
      <c r="P1188" s="183"/>
      <c r="Q1188" s="183"/>
      <c r="R1188" s="183"/>
      <c r="S1188" s="183"/>
      <c r="T1188" s="183"/>
      <c r="U1188" s="183"/>
      <c r="V1188" s="183"/>
      <c r="W1188" s="183"/>
      <c r="X1188" s="183"/>
      <c r="Y1188" s="183"/>
      <c r="Z1188" s="183"/>
      <c r="AA1188" s="183"/>
      <c r="AB1188" s="183"/>
      <c r="AC1188" s="183"/>
      <c r="AD1188" s="183"/>
      <c r="AE1188" s="183"/>
      <c r="AF1188" s="183"/>
      <c r="AG1188" s="183"/>
      <c r="AH1188" s="183"/>
      <c r="AI1188" s="183"/>
      <c r="AJ1188" s="183"/>
      <c r="AK1188" s="183"/>
    </row>
    <row r="1189" spans="4:37" x14ac:dyDescent="0.25">
      <c r="D1189" s="184"/>
      <c r="E1189" s="184"/>
      <c r="F1189" s="184"/>
      <c r="G1189" s="184"/>
      <c r="H1189" s="184"/>
      <c r="I1189" s="184"/>
      <c r="J1189" s="184"/>
      <c r="K1189" s="184"/>
      <c r="L1189" s="184"/>
      <c r="M1189" s="184"/>
      <c r="N1189" s="184"/>
      <c r="O1189" s="184"/>
      <c r="P1189" s="183"/>
      <c r="Q1189" s="183"/>
      <c r="R1189" s="183"/>
      <c r="S1189" s="183"/>
      <c r="T1189" s="183"/>
      <c r="U1189" s="183"/>
      <c r="V1189" s="183"/>
      <c r="W1189" s="183"/>
      <c r="X1189" s="183"/>
      <c r="Y1189" s="183"/>
      <c r="Z1189" s="183"/>
      <c r="AA1189" s="183"/>
      <c r="AB1189" s="183"/>
      <c r="AC1189" s="183"/>
      <c r="AD1189" s="183"/>
      <c r="AE1189" s="183"/>
      <c r="AF1189" s="183"/>
      <c r="AG1189" s="183"/>
      <c r="AH1189" s="183"/>
      <c r="AI1189" s="183"/>
      <c r="AJ1189" s="183"/>
      <c r="AK1189" s="183"/>
    </row>
    <row r="1190" spans="4:37" x14ac:dyDescent="0.25">
      <c r="D1190" s="184"/>
      <c r="E1190" s="184"/>
      <c r="F1190" s="184"/>
      <c r="G1190" s="184"/>
      <c r="H1190" s="184"/>
      <c r="I1190" s="184"/>
      <c r="J1190" s="184"/>
      <c r="K1190" s="184"/>
      <c r="L1190" s="184"/>
      <c r="M1190" s="184"/>
      <c r="N1190" s="184"/>
      <c r="O1190" s="184"/>
      <c r="P1190" s="183"/>
      <c r="Q1190" s="183"/>
      <c r="R1190" s="183"/>
      <c r="S1190" s="183"/>
      <c r="T1190" s="183"/>
      <c r="U1190" s="183"/>
      <c r="V1190" s="183"/>
      <c r="W1190" s="183"/>
      <c r="X1190" s="183"/>
      <c r="Y1190" s="183"/>
      <c r="Z1190" s="183"/>
      <c r="AA1190" s="183"/>
      <c r="AB1190" s="183"/>
      <c r="AC1190" s="183"/>
      <c r="AD1190" s="183"/>
      <c r="AE1190" s="183"/>
      <c r="AF1190" s="183"/>
      <c r="AG1190" s="183"/>
      <c r="AH1190" s="183"/>
      <c r="AI1190" s="183"/>
      <c r="AJ1190" s="183"/>
      <c r="AK1190" s="183"/>
    </row>
    <row r="1191" spans="4:37" x14ac:dyDescent="0.25">
      <c r="D1191" s="184"/>
      <c r="E1191" s="184"/>
      <c r="F1191" s="184"/>
      <c r="G1191" s="184"/>
      <c r="H1191" s="184"/>
      <c r="I1191" s="184"/>
      <c r="J1191" s="184"/>
      <c r="K1191" s="184"/>
      <c r="L1191" s="184"/>
      <c r="M1191" s="184"/>
      <c r="N1191" s="184"/>
      <c r="O1191" s="184"/>
      <c r="P1191" s="183"/>
      <c r="Q1191" s="183"/>
      <c r="R1191" s="183"/>
      <c r="S1191" s="183"/>
      <c r="T1191" s="183"/>
      <c r="U1191" s="183"/>
      <c r="V1191" s="183"/>
      <c r="W1191" s="183"/>
      <c r="X1191" s="183"/>
      <c r="Y1191" s="183"/>
      <c r="Z1191" s="183"/>
      <c r="AA1191" s="183"/>
      <c r="AB1191" s="183"/>
      <c r="AC1191" s="183"/>
      <c r="AD1191" s="183"/>
      <c r="AE1191" s="183"/>
      <c r="AF1191" s="183"/>
      <c r="AG1191" s="183"/>
      <c r="AH1191" s="183"/>
      <c r="AI1191" s="183"/>
      <c r="AJ1191" s="183"/>
      <c r="AK1191" s="183"/>
    </row>
    <row r="1192" spans="4:37" x14ac:dyDescent="0.25">
      <c r="D1192" s="184"/>
      <c r="E1192" s="184"/>
      <c r="F1192" s="184"/>
      <c r="G1192" s="184"/>
      <c r="H1192" s="184"/>
      <c r="I1192" s="184"/>
      <c r="J1192" s="184"/>
      <c r="K1192" s="184"/>
      <c r="L1192" s="184"/>
      <c r="M1192" s="184"/>
      <c r="N1192" s="184"/>
      <c r="O1192" s="184"/>
      <c r="P1192" s="183"/>
      <c r="Q1192" s="183"/>
      <c r="R1192" s="183"/>
      <c r="S1192" s="183"/>
      <c r="T1192" s="183"/>
      <c r="U1192" s="183"/>
      <c r="V1192" s="183"/>
      <c r="W1192" s="183"/>
      <c r="X1192" s="183"/>
      <c r="Y1192" s="183"/>
      <c r="Z1192" s="183"/>
      <c r="AA1192" s="183"/>
      <c r="AB1192" s="183"/>
      <c r="AC1192" s="183"/>
      <c r="AD1192" s="183"/>
      <c r="AE1192" s="183"/>
      <c r="AF1192" s="183"/>
      <c r="AG1192" s="183"/>
      <c r="AH1192" s="183"/>
      <c r="AI1192" s="183"/>
      <c r="AJ1192" s="183"/>
      <c r="AK1192" s="183"/>
    </row>
    <row r="1193" spans="4:37" x14ac:dyDescent="0.25">
      <c r="D1193" s="184"/>
      <c r="E1193" s="184"/>
      <c r="F1193" s="184"/>
      <c r="G1193" s="184"/>
      <c r="H1193" s="184"/>
      <c r="I1193" s="184"/>
      <c r="J1193" s="184"/>
      <c r="K1193" s="184"/>
      <c r="L1193" s="184"/>
      <c r="M1193" s="184"/>
      <c r="N1193" s="184"/>
      <c r="O1193" s="184"/>
      <c r="P1193" s="183"/>
      <c r="Q1193" s="183"/>
      <c r="R1193" s="183"/>
      <c r="S1193" s="183"/>
      <c r="T1193" s="183"/>
      <c r="U1193" s="183"/>
      <c r="V1193" s="183"/>
      <c r="W1193" s="183"/>
      <c r="X1193" s="183"/>
      <c r="Y1193" s="183"/>
      <c r="Z1193" s="183"/>
      <c r="AA1193" s="183"/>
      <c r="AB1193" s="183"/>
      <c r="AC1193" s="183"/>
      <c r="AD1193" s="183"/>
      <c r="AE1193" s="183"/>
      <c r="AF1193" s="183"/>
      <c r="AG1193" s="183"/>
      <c r="AH1193" s="183"/>
      <c r="AI1193" s="183"/>
      <c r="AJ1193" s="183"/>
      <c r="AK1193" s="183"/>
    </row>
    <row r="1194" spans="4:37" x14ac:dyDescent="0.25">
      <c r="D1194" s="184"/>
      <c r="E1194" s="184"/>
      <c r="F1194" s="184"/>
      <c r="G1194" s="184"/>
      <c r="H1194" s="184"/>
      <c r="I1194" s="184"/>
      <c r="J1194" s="184"/>
      <c r="K1194" s="184"/>
      <c r="L1194" s="184"/>
      <c r="M1194" s="184"/>
      <c r="N1194" s="184"/>
      <c r="O1194" s="184"/>
      <c r="P1194" s="183"/>
      <c r="Q1194" s="183"/>
      <c r="R1194" s="183"/>
      <c r="S1194" s="183"/>
      <c r="T1194" s="183"/>
      <c r="U1194" s="183"/>
      <c r="V1194" s="183"/>
      <c r="W1194" s="183"/>
      <c r="X1194" s="183"/>
      <c r="Y1194" s="183"/>
      <c r="Z1194" s="183"/>
      <c r="AA1194" s="183"/>
      <c r="AB1194" s="183"/>
      <c r="AC1194" s="183"/>
      <c r="AD1194" s="183"/>
      <c r="AE1194" s="183"/>
      <c r="AF1194" s="183"/>
      <c r="AG1194" s="183"/>
      <c r="AH1194" s="183"/>
      <c r="AI1194" s="183"/>
      <c r="AJ1194" s="183"/>
      <c r="AK1194" s="183"/>
    </row>
    <row r="1195" spans="4:37" x14ac:dyDescent="0.25">
      <c r="D1195" s="184"/>
      <c r="E1195" s="184"/>
      <c r="F1195" s="184"/>
      <c r="G1195" s="184"/>
      <c r="H1195" s="184"/>
      <c r="I1195" s="184"/>
      <c r="J1195" s="184"/>
      <c r="K1195" s="184"/>
      <c r="L1195" s="184"/>
      <c r="M1195" s="184"/>
      <c r="N1195" s="184"/>
      <c r="O1195" s="184"/>
      <c r="P1195" s="183"/>
      <c r="Q1195" s="183"/>
      <c r="R1195" s="183"/>
      <c r="S1195" s="183"/>
      <c r="T1195" s="183"/>
      <c r="U1195" s="183"/>
      <c r="V1195" s="183"/>
      <c r="W1195" s="183"/>
      <c r="X1195" s="183"/>
      <c r="Y1195" s="183"/>
      <c r="Z1195" s="183"/>
      <c r="AA1195" s="183"/>
      <c r="AB1195" s="183"/>
      <c r="AC1195" s="183"/>
      <c r="AD1195" s="183"/>
      <c r="AE1195" s="183"/>
      <c r="AF1195" s="183"/>
      <c r="AG1195" s="183"/>
      <c r="AH1195" s="183"/>
      <c r="AI1195" s="183"/>
      <c r="AJ1195" s="183"/>
      <c r="AK1195" s="183"/>
    </row>
    <row r="1196" spans="4:37" x14ac:dyDescent="0.25">
      <c r="D1196" s="184"/>
      <c r="E1196" s="184"/>
      <c r="F1196" s="184"/>
      <c r="G1196" s="184"/>
      <c r="H1196" s="184"/>
      <c r="I1196" s="184"/>
      <c r="J1196" s="184"/>
      <c r="K1196" s="184"/>
      <c r="L1196" s="184"/>
      <c r="M1196" s="184"/>
      <c r="N1196" s="184"/>
      <c r="O1196" s="184"/>
      <c r="P1196" s="183"/>
      <c r="Q1196" s="183"/>
      <c r="R1196" s="183"/>
      <c r="S1196" s="183"/>
      <c r="T1196" s="183"/>
      <c r="U1196" s="183"/>
      <c r="V1196" s="183"/>
      <c r="W1196" s="183"/>
      <c r="X1196" s="183"/>
      <c r="Y1196" s="183"/>
      <c r="Z1196" s="183"/>
      <c r="AA1196" s="183"/>
      <c r="AB1196" s="183"/>
      <c r="AC1196" s="183"/>
      <c r="AD1196" s="183"/>
      <c r="AE1196" s="183"/>
      <c r="AF1196" s="183"/>
      <c r="AG1196" s="183"/>
      <c r="AH1196" s="183"/>
      <c r="AI1196" s="183"/>
      <c r="AJ1196" s="183"/>
      <c r="AK1196" s="183"/>
    </row>
    <row r="1197" spans="4:37" x14ac:dyDescent="0.25">
      <c r="D1197" s="184"/>
      <c r="E1197" s="184"/>
      <c r="F1197" s="184"/>
      <c r="G1197" s="184"/>
      <c r="H1197" s="184"/>
      <c r="I1197" s="184"/>
      <c r="J1197" s="184"/>
      <c r="K1197" s="184"/>
      <c r="L1197" s="184"/>
      <c r="M1197" s="184"/>
      <c r="N1197" s="184"/>
      <c r="O1197" s="184"/>
      <c r="P1197" s="183"/>
      <c r="Q1197" s="183"/>
      <c r="R1197" s="183"/>
      <c r="S1197" s="183"/>
      <c r="T1197" s="183"/>
      <c r="U1197" s="183"/>
      <c r="V1197" s="183"/>
      <c r="W1197" s="183"/>
      <c r="X1197" s="183"/>
      <c r="Y1197" s="183"/>
      <c r="Z1197" s="183"/>
      <c r="AA1197" s="183"/>
      <c r="AB1197" s="183"/>
      <c r="AC1197" s="183"/>
      <c r="AD1197" s="183"/>
      <c r="AE1197" s="183"/>
      <c r="AF1197" s="183"/>
      <c r="AG1197" s="183"/>
      <c r="AH1197" s="183"/>
      <c r="AI1197" s="183"/>
      <c r="AJ1197" s="183"/>
      <c r="AK1197" s="183"/>
    </row>
    <row r="1198" spans="4:37" x14ac:dyDescent="0.25">
      <c r="D1198" s="184"/>
      <c r="E1198" s="184"/>
      <c r="F1198" s="184"/>
      <c r="G1198" s="184"/>
      <c r="H1198" s="184"/>
      <c r="I1198" s="184"/>
      <c r="J1198" s="184"/>
      <c r="K1198" s="184"/>
      <c r="L1198" s="184"/>
      <c r="M1198" s="184"/>
      <c r="N1198" s="184"/>
      <c r="O1198" s="184"/>
      <c r="P1198" s="183"/>
      <c r="Q1198" s="183"/>
      <c r="R1198" s="183"/>
      <c r="S1198" s="183"/>
      <c r="T1198" s="183"/>
      <c r="U1198" s="183"/>
      <c r="V1198" s="183"/>
      <c r="W1198" s="183"/>
      <c r="X1198" s="183"/>
      <c r="Y1198" s="183"/>
      <c r="Z1198" s="183"/>
      <c r="AA1198" s="183"/>
      <c r="AB1198" s="183"/>
      <c r="AC1198" s="183"/>
      <c r="AD1198" s="183"/>
      <c r="AE1198" s="183"/>
      <c r="AF1198" s="183"/>
      <c r="AG1198" s="183"/>
      <c r="AH1198" s="183"/>
      <c r="AI1198" s="183"/>
      <c r="AJ1198" s="183"/>
      <c r="AK1198" s="183"/>
    </row>
    <row r="1199" spans="4:37" x14ac:dyDescent="0.25">
      <c r="D1199" s="184"/>
      <c r="E1199" s="184"/>
      <c r="F1199" s="184"/>
      <c r="G1199" s="184"/>
      <c r="H1199" s="184"/>
      <c r="I1199" s="184"/>
      <c r="J1199" s="184"/>
      <c r="K1199" s="184"/>
      <c r="L1199" s="184"/>
      <c r="M1199" s="184"/>
      <c r="N1199" s="184"/>
      <c r="O1199" s="184"/>
      <c r="P1199" s="183"/>
      <c r="Q1199" s="183"/>
      <c r="R1199" s="183"/>
      <c r="S1199" s="183"/>
      <c r="T1199" s="183"/>
      <c r="U1199" s="183"/>
      <c r="V1199" s="183"/>
      <c r="W1199" s="183"/>
      <c r="X1199" s="183"/>
      <c r="Y1199" s="183"/>
      <c r="Z1199" s="183"/>
      <c r="AA1199" s="183"/>
      <c r="AB1199" s="183"/>
      <c r="AC1199" s="183"/>
      <c r="AD1199" s="183"/>
      <c r="AE1199" s="183"/>
      <c r="AF1199" s="183"/>
      <c r="AG1199" s="183"/>
      <c r="AH1199" s="183"/>
      <c r="AI1199" s="183"/>
      <c r="AJ1199" s="183"/>
      <c r="AK1199" s="183"/>
    </row>
    <row r="1200" spans="4:37" x14ac:dyDescent="0.25">
      <c r="D1200" s="184"/>
      <c r="E1200" s="184"/>
      <c r="F1200" s="184"/>
      <c r="G1200" s="184"/>
      <c r="H1200" s="184"/>
      <c r="I1200" s="184"/>
      <c r="J1200" s="184"/>
      <c r="K1200" s="184"/>
      <c r="L1200" s="184"/>
      <c r="M1200" s="184"/>
      <c r="N1200" s="184"/>
      <c r="O1200" s="184"/>
      <c r="P1200" s="183"/>
      <c r="Q1200" s="183"/>
      <c r="R1200" s="183"/>
      <c r="S1200" s="183"/>
      <c r="T1200" s="183"/>
      <c r="U1200" s="183"/>
      <c r="V1200" s="183"/>
      <c r="W1200" s="183"/>
      <c r="X1200" s="183"/>
      <c r="Y1200" s="183"/>
      <c r="Z1200" s="183"/>
      <c r="AA1200" s="183"/>
      <c r="AB1200" s="183"/>
      <c r="AC1200" s="183"/>
      <c r="AD1200" s="183"/>
      <c r="AE1200" s="183"/>
      <c r="AF1200" s="183"/>
      <c r="AG1200" s="183"/>
      <c r="AH1200" s="183"/>
      <c r="AI1200" s="183"/>
      <c r="AJ1200" s="183"/>
      <c r="AK1200" s="183"/>
    </row>
    <row r="1201" spans="4:37" x14ac:dyDescent="0.25">
      <c r="D1201" s="184"/>
      <c r="E1201" s="184"/>
      <c r="F1201" s="184"/>
      <c r="G1201" s="184"/>
      <c r="H1201" s="184"/>
      <c r="I1201" s="184"/>
      <c r="J1201" s="184"/>
      <c r="K1201" s="184"/>
      <c r="L1201" s="184"/>
      <c r="M1201" s="184"/>
      <c r="N1201" s="184"/>
      <c r="O1201" s="184"/>
      <c r="P1201" s="183"/>
      <c r="Q1201" s="183"/>
      <c r="R1201" s="183"/>
      <c r="S1201" s="183"/>
      <c r="T1201" s="183"/>
      <c r="U1201" s="183"/>
      <c r="V1201" s="183"/>
      <c r="W1201" s="183"/>
      <c r="X1201" s="183"/>
      <c r="Y1201" s="183"/>
      <c r="Z1201" s="183"/>
      <c r="AA1201" s="183"/>
      <c r="AB1201" s="183"/>
      <c r="AC1201" s="183"/>
      <c r="AD1201" s="183"/>
      <c r="AE1201" s="183"/>
      <c r="AF1201" s="183"/>
      <c r="AG1201" s="183"/>
      <c r="AH1201" s="183"/>
      <c r="AI1201" s="183"/>
      <c r="AJ1201" s="183"/>
      <c r="AK1201" s="183"/>
    </row>
    <row r="1202" spans="4:37" x14ac:dyDescent="0.25">
      <c r="D1202" s="184"/>
      <c r="E1202" s="184"/>
      <c r="F1202" s="184"/>
      <c r="G1202" s="184"/>
      <c r="H1202" s="184"/>
      <c r="I1202" s="184"/>
      <c r="J1202" s="184"/>
      <c r="K1202" s="184"/>
      <c r="L1202" s="184"/>
      <c r="M1202" s="184"/>
      <c r="N1202" s="184"/>
      <c r="O1202" s="184"/>
      <c r="P1202" s="183"/>
      <c r="Q1202" s="183"/>
      <c r="R1202" s="183"/>
      <c r="S1202" s="183"/>
      <c r="T1202" s="183"/>
      <c r="U1202" s="183"/>
      <c r="V1202" s="183"/>
      <c r="W1202" s="183"/>
      <c r="X1202" s="183"/>
      <c r="Y1202" s="183"/>
      <c r="Z1202" s="183"/>
      <c r="AA1202" s="183"/>
      <c r="AB1202" s="183"/>
      <c r="AC1202" s="183"/>
      <c r="AD1202" s="183"/>
      <c r="AE1202" s="183"/>
      <c r="AF1202" s="183"/>
      <c r="AG1202" s="183"/>
      <c r="AH1202" s="183"/>
      <c r="AI1202" s="183"/>
      <c r="AJ1202" s="183"/>
      <c r="AK1202" s="183"/>
    </row>
    <row r="1203" spans="4:37" x14ac:dyDescent="0.25">
      <c r="D1203" s="184"/>
      <c r="E1203" s="184"/>
      <c r="F1203" s="184"/>
      <c r="G1203" s="184"/>
      <c r="H1203" s="184"/>
      <c r="I1203" s="184"/>
      <c r="J1203" s="184"/>
      <c r="K1203" s="184"/>
      <c r="L1203" s="184"/>
      <c r="M1203" s="184"/>
      <c r="N1203" s="184"/>
      <c r="O1203" s="184"/>
      <c r="P1203" s="183"/>
      <c r="Q1203" s="183"/>
      <c r="R1203" s="183"/>
      <c r="S1203" s="183"/>
      <c r="T1203" s="183"/>
      <c r="U1203" s="183"/>
      <c r="V1203" s="183"/>
      <c r="W1203" s="183"/>
      <c r="X1203" s="183"/>
      <c r="Y1203" s="183"/>
      <c r="Z1203" s="183"/>
      <c r="AA1203" s="183"/>
      <c r="AB1203" s="183"/>
      <c r="AC1203" s="183"/>
      <c r="AD1203" s="183"/>
      <c r="AE1203" s="183"/>
      <c r="AF1203" s="183"/>
      <c r="AG1203" s="183"/>
      <c r="AH1203" s="183"/>
      <c r="AI1203" s="183"/>
      <c r="AJ1203" s="183"/>
      <c r="AK1203" s="183"/>
    </row>
    <row r="1204" spans="4:37" x14ac:dyDescent="0.25">
      <c r="D1204" s="184"/>
      <c r="E1204" s="184"/>
      <c r="F1204" s="184"/>
      <c r="G1204" s="184"/>
      <c r="H1204" s="184"/>
      <c r="I1204" s="184"/>
      <c r="J1204" s="184"/>
      <c r="K1204" s="184"/>
      <c r="L1204" s="184"/>
      <c r="M1204" s="184"/>
      <c r="N1204" s="184"/>
      <c r="O1204" s="184"/>
      <c r="P1204" s="183"/>
      <c r="Q1204" s="183"/>
      <c r="R1204" s="183"/>
      <c r="S1204" s="183"/>
      <c r="T1204" s="183"/>
      <c r="U1204" s="183"/>
      <c r="V1204" s="183"/>
      <c r="W1204" s="183"/>
      <c r="X1204" s="183"/>
      <c r="Y1204" s="183"/>
      <c r="Z1204" s="183"/>
      <c r="AA1204" s="183"/>
      <c r="AB1204" s="183"/>
      <c r="AC1204" s="183"/>
      <c r="AD1204" s="183"/>
      <c r="AE1204" s="183"/>
      <c r="AF1204" s="183"/>
      <c r="AG1204" s="183"/>
      <c r="AH1204" s="183"/>
      <c r="AI1204" s="183"/>
      <c r="AJ1204" s="183"/>
      <c r="AK1204" s="183"/>
    </row>
    <row r="1205" spans="4:37" x14ac:dyDescent="0.25">
      <c r="D1205" s="184"/>
      <c r="E1205" s="184"/>
      <c r="F1205" s="184"/>
      <c r="G1205" s="184"/>
      <c r="H1205" s="184"/>
      <c r="I1205" s="184"/>
      <c r="J1205" s="184"/>
      <c r="K1205" s="184"/>
      <c r="L1205" s="184"/>
      <c r="M1205" s="184"/>
      <c r="N1205" s="184"/>
      <c r="O1205" s="184"/>
      <c r="P1205" s="183"/>
      <c r="Q1205" s="183"/>
      <c r="R1205" s="183"/>
      <c r="S1205" s="183"/>
      <c r="T1205" s="183"/>
      <c r="U1205" s="183"/>
      <c r="V1205" s="183"/>
      <c r="W1205" s="183"/>
      <c r="X1205" s="183"/>
      <c r="Y1205" s="183"/>
      <c r="Z1205" s="183"/>
      <c r="AA1205" s="183"/>
      <c r="AB1205" s="183"/>
      <c r="AC1205" s="183"/>
      <c r="AD1205" s="183"/>
      <c r="AE1205" s="183"/>
      <c r="AF1205" s="183"/>
      <c r="AG1205" s="183"/>
      <c r="AH1205" s="183"/>
      <c r="AI1205" s="183"/>
      <c r="AJ1205" s="183"/>
      <c r="AK1205" s="183"/>
    </row>
    <row r="1206" spans="4:37" x14ac:dyDescent="0.25">
      <c r="D1206" s="184"/>
      <c r="E1206" s="184"/>
      <c r="F1206" s="184"/>
      <c r="G1206" s="184"/>
      <c r="H1206" s="184"/>
      <c r="I1206" s="184"/>
      <c r="J1206" s="184"/>
      <c r="K1206" s="184"/>
      <c r="L1206" s="184"/>
      <c r="M1206" s="184"/>
      <c r="N1206" s="184"/>
      <c r="O1206" s="184"/>
      <c r="P1206" s="183"/>
      <c r="Q1206" s="183"/>
      <c r="R1206" s="183"/>
      <c r="S1206" s="183"/>
      <c r="T1206" s="183"/>
      <c r="U1206" s="183"/>
      <c r="V1206" s="183"/>
      <c r="W1206" s="183"/>
      <c r="X1206" s="183"/>
      <c r="Y1206" s="183"/>
      <c r="Z1206" s="183"/>
      <c r="AA1206" s="183"/>
      <c r="AB1206" s="183"/>
      <c r="AC1206" s="183"/>
      <c r="AD1206" s="183"/>
      <c r="AE1206" s="183"/>
      <c r="AF1206" s="183"/>
      <c r="AG1206" s="183"/>
      <c r="AH1206" s="183"/>
      <c r="AI1206" s="183"/>
      <c r="AJ1206" s="183"/>
      <c r="AK1206" s="183"/>
    </row>
    <row r="1207" spans="4:37" x14ac:dyDescent="0.25">
      <c r="D1207" s="184"/>
      <c r="E1207" s="184"/>
      <c r="F1207" s="184"/>
      <c r="G1207" s="184"/>
      <c r="H1207" s="184"/>
      <c r="I1207" s="184"/>
      <c r="J1207" s="184"/>
      <c r="K1207" s="184"/>
      <c r="L1207" s="184"/>
      <c r="M1207" s="184"/>
      <c r="N1207" s="184"/>
      <c r="O1207" s="184"/>
      <c r="P1207" s="183"/>
      <c r="Q1207" s="183"/>
      <c r="R1207" s="183"/>
      <c r="S1207" s="183"/>
      <c r="T1207" s="183"/>
      <c r="U1207" s="183"/>
      <c r="V1207" s="183"/>
      <c r="W1207" s="183"/>
      <c r="X1207" s="183"/>
      <c r="Y1207" s="183"/>
      <c r="Z1207" s="183"/>
      <c r="AA1207" s="183"/>
      <c r="AB1207" s="183"/>
      <c r="AC1207" s="183"/>
      <c r="AD1207" s="183"/>
      <c r="AE1207" s="183"/>
      <c r="AF1207" s="183"/>
      <c r="AG1207" s="183"/>
      <c r="AH1207" s="183"/>
      <c r="AI1207" s="183"/>
      <c r="AJ1207" s="183"/>
      <c r="AK1207" s="183"/>
    </row>
    <row r="1208" spans="4:37" x14ac:dyDescent="0.25">
      <c r="D1208" s="184"/>
      <c r="E1208" s="184"/>
      <c r="F1208" s="184"/>
      <c r="G1208" s="184"/>
      <c r="H1208" s="184"/>
      <c r="I1208" s="184"/>
      <c r="J1208" s="184"/>
      <c r="K1208" s="184"/>
      <c r="L1208" s="184"/>
      <c r="M1208" s="184"/>
      <c r="N1208" s="184"/>
      <c r="O1208" s="184"/>
      <c r="P1208" s="183"/>
      <c r="Q1208" s="183"/>
      <c r="R1208" s="183"/>
      <c r="S1208" s="183"/>
      <c r="T1208" s="183"/>
      <c r="U1208" s="183"/>
      <c r="V1208" s="183"/>
      <c r="W1208" s="183"/>
      <c r="X1208" s="183"/>
      <c r="Y1208" s="183"/>
      <c r="Z1208" s="183"/>
      <c r="AA1208" s="183"/>
      <c r="AB1208" s="183"/>
      <c r="AC1208" s="183"/>
      <c r="AD1208" s="183"/>
      <c r="AE1208" s="183"/>
      <c r="AF1208" s="183"/>
      <c r="AG1208" s="183"/>
      <c r="AH1208" s="183"/>
      <c r="AI1208" s="183"/>
      <c r="AJ1208" s="183"/>
      <c r="AK1208" s="183"/>
    </row>
    <row r="1209" spans="4:37" x14ac:dyDescent="0.25">
      <c r="D1209" s="184"/>
      <c r="E1209" s="184"/>
      <c r="F1209" s="184"/>
      <c r="G1209" s="184"/>
      <c r="H1209" s="184"/>
      <c r="I1209" s="184"/>
      <c r="J1209" s="184"/>
      <c r="K1209" s="184"/>
      <c r="L1209" s="184"/>
      <c r="M1209" s="184"/>
      <c r="N1209" s="184"/>
      <c r="O1209" s="184"/>
      <c r="P1209" s="183"/>
      <c r="Q1209" s="183"/>
      <c r="R1209" s="183"/>
      <c r="S1209" s="183"/>
      <c r="T1209" s="183"/>
      <c r="U1209" s="183"/>
      <c r="V1209" s="183"/>
      <c r="W1209" s="183"/>
      <c r="X1209" s="183"/>
      <c r="Y1209" s="183"/>
      <c r="Z1209" s="183"/>
      <c r="AA1209" s="183"/>
      <c r="AB1209" s="183"/>
      <c r="AC1209" s="183"/>
      <c r="AD1209" s="183"/>
      <c r="AE1209" s="183"/>
      <c r="AF1209" s="183"/>
      <c r="AG1209" s="183"/>
      <c r="AH1209" s="183"/>
      <c r="AI1209" s="183"/>
      <c r="AJ1209" s="183"/>
      <c r="AK1209" s="183"/>
    </row>
    <row r="1210" spans="4:37" x14ac:dyDescent="0.25">
      <c r="D1210" s="184"/>
      <c r="E1210" s="184"/>
      <c r="F1210" s="184"/>
      <c r="G1210" s="184"/>
      <c r="H1210" s="184"/>
      <c r="I1210" s="184"/>
      <c r="J1210" s="184"/>
      <c r="K1210" s="184"/>
      <c r="L1210" s="184"/>
      <c r="M1210" s="184"/>
      <c r="N1210" s="184"/>
      <c r="O1210" s="184"/>
      <c r="P1210" s="183"/>
      <c r="Q1210" s="183"/>
      <c r="R1210" s="183"/>
      <c r="S1210" s="183"/>
      <c r="T1210" s="183"/>
      <c r="U1210" s="183"/>
      <c r="V1210" s="183"/>
      <c r="W1210" s="183"/>
      <c r="X1210" s="183"/>
      <c r="Y1210" s="183"/>
      <c r="Z1210" s="183"/>
      <c r="AA1210" s="183"/>
      <c r="AB1210" s="183"/>
      <c r="AC1210" s="183"/>
      <c r="AD1210" s="183"/>
      <c r="AE1210" s="183"/>
      <c r="AF1210" s="183"/>
      <c r="AG1210" s="183"/>
      <c r="AH1210" s="183"/>
      <c r="AI1210" s="183"/>
      <c r="AJ1210" s="183"/>
      <c r="AK1210" s="183"/>
    </row>
    <row r="1211" spans="4:37" x14ac:dyDescent="0.25">
      <c r="D1211" s="184"/>
      <c r="E1211" s="184"/>
      <c r="F1211" s="184"/>
      <c r="G1211" s="184"/>
      <c r="H1211" s="184"/>
      <c r="I1211" s="184"/>
      <c r="J1211" s="184"/>
      <c r="K1211" s="184"/>
      <c r="L1211" s="184"/>
      <c r="M1211" s="184"/>
      <c r="N1211" s="184"/>
      <c r="O1211" s="184"/>
      <c r="P1211" s="183"/>
      <c r="Q1211" s="183"/>
      <c r="R1211" s="183"/>
      <c r="S1211" s="183"/>
      <c r="T1211" s="183"/>
      <c r="U1211" s="183"/>
      <c r="V1211" s="183"/>
      <c r="W1211" s="183"/>
      <c r="X1211" s="183"/>
      <c r="Y1211" s="183"/>
      <c r="Z1211" s="183"/>
      <c r="AA1211" s="183"/>
      <c r="AB1211" s="183"/>
      <c r="AC1211" s="183"/>
      <c r="AD1211" s="183"/>
      <c r="AE1211" s="183"/>
      <c r="AF1211" s="183"/>
      <c r="AG1211" s="183"/>
      <c r="AH1211" s="183"/>
      <c r="AI1211" s="183"/>
      <c r="AJ1211" s="183"/>
      <c r="AK1211" s="183"/>
    </row>
    <row r="1212" spans="4:37" x14ac:dyDescent="0.25">
      <c r="D1212" s="184"/>
      <c r="E1212" s="184"/>
      <c r="F1212" s="184"/>
      <c r="G1212" s="184"/>
      <c r="H1212" s="184"/>
      <c r="I1212" s="184"/>
      <c r="J1212" s="184"/>
      <c r="K1212" s="184"/>
      <c r="L1212" s="184"/>
      <c r="M1212" s="184"/>
      <c r="N1212" s="184"/>
      <c r="O1212" s="184"/>
      <c r="P1212" s="183"/>
      <c r="Q1212" s="183"/>
      <c r="R1212" s="183"/>
      <c r="S1212" s="183"/>
      <c r="T1212" s="183"/>
      <c r="U1212" s="183"/>
      <c r="V1212" s="183"/>
      <c r="W1212" s="183"/>
      <c r="X1212" s="183"/>
      <c r="Y1212" s="183"/>
      <c r="Z1212" s="183"/>
      <c r="AA1212" s="183"/>
      <c r="AB1212" s="183"/>
      <c r="AC1212" s="183"/>
      <c r="AD1212" s="183"/>
      <c r="AE1212" s="183"/>
      <c r="AF1212" s="183"/>
      <c r="AG1212" s="183"/>
      <c r="AH1212" s="183"/>
      <c r="AI1212" s="183"/>
      <c r="AJ1212" s="183"/>
      <c r="AK1212" s="183"/>
    </row>
    <row r="1213" spans="4:37" x14ac:dyDescent="0.25">
      <c r="D1213" s="184"/>
      <c r="E1213" s="184"/>
      <c r="F1213" s="184"/>
      <c r="G1213" s="184"/>
      <c r="H1213" s="184"/>
      <c r="I1213" s="184"/>
      <c r="J1213" s="184"/>
      <c r="K1213" s="184"/>
      <c r="L1213" s="184"/>
      <c r="M1213" s="184"/>
      <c r="N1213" s="184"/>
      <c r="O1213" s="184"/>
      <c r="P1213" s="183"/>
      <c r="Q1213" s="183"/>
      <c r="R1213" s="183"/>
      <c r="S1213" s="183"/>
      <c r="T1213" s="183"/>
      <c r="U1213" s="183"/>
      <c r="V1213" s="183"/>
      <c r="W1213" s="183"/>
      <c r="X1213" s="183"/>
      <c r="Y1213" s="183"/>
      <c r="Z1213" s="183"/>
      <c r="AA1213" s="183"/>
      <c r="AB1213" s="183"/>
      <c r="AC1213" s="183"/>
      <c r="AD1213" s="183"/>
      <c r="AE1213" s="183"/>
      <c r="AF1213" s="183"/>
      <c r="AG1213" s="183"/>
      <c r="AH1213" s="183"/>
      <c r="AI1213" s="183"/>
      <c r="AJ1213" s="183"/>
      <c r="AK1213" s="183"/>
    </row>
    <row r="1214" spans="4:37" x14ac:dyDescent="0.25">
      <c r="D1214" s="184"/>
      <c r="E1214" s="184"/>
      <c r="F1214" s="184"/>
      <c r="G1214" s="184"/>
      <c r="H1214" s="184"/>
      <c r="I1214" s="184"/>
      <c r="J1214" s="184"/>
      <c r="K1214" s="184"/>
      <c r="L1214" s="184"/>
      <c r="M1214" s="184"/>
      <c r="N1214" s="184"/>
      <c r="O1214" s="184"/>
      <c r="P1214" s="183"/>
      <c r="Q1214" s="183"/>
      <c r="R1214" s="183"/>
      <c r="S1214" s="183"/>
      <c r="T1214" s="183"/>
      <c r="U1214" s="183"/>
      <c r="V1214" s="183"/>
      <c r="W1214" s="183"/>
      <c r="X1214" s="183"/>
      <c r="Y1214" s="183"/>
      <c r="Z1214" s="183"/>
      <c r="AA1214" s="183"/>
      <c r="AB1214" s="183"/>
      <c r="AC1214" s="183"/>
      <c r="AD1214" s="183"/>
      <c r="AE1214" s="183"/>
      <c r="AF1214" s="183"/>
      <c r="AG1214" s="183"/>
      <c r="AH1214" s="183"/>
      <c r="AI1214" s="183"/>
      <c r="AJ1214" s="183"/>
      <c r="AK1214" s="183"/>
    </row>
    <row r="1215" spans="4:37" x14ac:dyDescent="0.25">
      <c r="D1215" s="184"/>
      <c r="E1215" s="184"/>
      <c r="F1215" s="184"/>
      <c r="G1215" s="184"/>
      <c r="H1215" s="184"/>
      <c r="I1215" s="184"/>
      <c r="J1215" s="184"/>
      <c r="K1215" s="184"/>
      <c r="L1215" s="184"/>
      <c r="M1215" s="184"/>
      <c r="N1215" s="184"/>
      <c r="O1215" s="184"/>
      <c r="P1215" s="183"/>
      <c r="Q1215" s="183"/>
      <c r="R1215" s="183"/>
      <c r="S1215" s="183"/>
      <c r="T1215" s="183"/>
      <c r="U1215" s="183"/>
      <c r="V1215" s="183"/>
      <c r="W1215" s="183"/>
      <c r="X1215" s="183"/>
      <c r="Y1215" s="183"/>
      <c r="Z1215" s="183"/>
      <c r="AA1215" s="183"/>
      <c r="AB1215" s="183"/>
      <c r="AC1215" s="183"/>
      <c r="AD1215" s="183"/>
      <c r="AE1215" s="183"/>
      <c r="AF1215" s="183"/>
      <c r="AG1215" s="183"/>
      <c r="AH1215" s="183"/>
      <c r="AI1215" s="183"/>
      <c r="AJ1215" s="183"/>
      <c r="AK1215" s="183"/>
    </row>
    <row r="1216" spans="4:37" x14ac:dyDescent="0.25">
      <c r="D1216" s="184"/>
      <c r="E1216" s="184"/>
      <c r="F1216" s="184"/>
      <c r="G1216" s="184"/>
      <c r="H1216" s="184"/>
      <c r="I1216" s="184"/>
      <c r="J1216" s="184"/>
      <c r="K1216" s="184"/>
      <c r="L1216" s="184"/>
      <c r="M1216" s="184"/>
      <c r="N1216" s="184"/>
      <c r="O1216" s="184"/>
      <c r="P1216" s="183"/>
      <c r="Q1216" s="183"/>
      <c r="R1216" s="183"/>
      <c r="S1216" s="183"/>
      <c r="T1216" s="183"/>
      <c r="U1216" s="183"/>
      <c r="V1216" s="183"/>
      <c r="W1216" s="183"/>
      <c r="X1216" s="183"/>
      <c r="Y1216" s="183"/>
      <c r="Z1216" s="183"/>
      <c r="AA1216" s="183"/>
      <c r="AB1216" s="183"/>
      <c r="AC1216" s="183"/>
      <c r="AD1216" s="183"/>
      <c r="AE1216" s="183"/>
      <c r="AF1216" s="183"/>
      <c r="AG1216" s="183"/>
      <c r="AH1216" s="183"/>
      <c r="AI1216" s="183"/>
      <c r="AJ1216" s="183"/>
      <c r="AK1216" s="183"/>
    </row>
    <row r="1217" spans="4:37" x14ac:dyDescent="0.25">
      <c r="D1217" s="184"/>
      <c r="E1217" s="184"/>
      <c r="F1217" s="184"/>
      <c r="G1217" s="184"/>
      <c r="H1217" s="184"/>
      <c r="I1217" s="184"/>
      <c r="J1217" s="184"/>
      <c r="K1217" s="184"/>
      <c r="L1217" s="184"/>
      <c r="M1217" s="184"/>
      <c r="N1217" s="184"/>
      <c r="O1217" s="184"/>
      <c r="P1217" s="183"/>
      <c r="Q1217" s="183"/>
      <c r="R1217" s="183"/>
      <c r="S1217" s="183"/>
      <c r="T1217" s="183"/>
      <c r="U1217" s="183"/>
      <c r="V1217" s="183"/>
      <c r="W1217" s="183"/>
      <c r="X1217" s="183"/>
      <c r="Y1217" s="183"/>
      <c r="Z1217" s="183"/>
      <c r="AA1217" s="183"/>
      <c r="AB1217" s="183"/>
      <c r="AC1217" s="183"/>
      <c r="AD1217" s="183"/>
      <c r="AE1217" s="183"/>
      <c r="AF1217" s="183"/>
      <c r="AG1217" s="183"/>
      <c r="AH1217" s="183"/>
      <c r="AI1217" s="183"/>
      <c r="AJ1217" s="183"/>
      <c r="AK1217" s="183"/>
    </row>
    <row r="1218" spans="4:37" x14ac:dyDescent="0.25">
      <c r="D1218" s="184"/>
      <c r="E1218" s="184"/>
      <c r="F1218" s="184"/>
      <c r="G1218" s="184"/>
      <c r="H1218" s="184"/>
      <c r="I1218" s="184"/>
      <c r="J1218" s="184"/>
      <c r="K1218" s="184"/>
      <c r="L1218" s="184"/>
      <c r="M1218" s="184"/>
      <c r="N1218" s="184"/>
      <c r="O1218" s="184"/>
      <c r="P1218" s="183"/>
      <c r="Q1218" s="183"/>
      <c r="R1218" s="183"/>
      <c r="S1218" s="183"/>
      <c r="T1218" s="183"/>
      <c r="U1218" s="183"/>
      <c r="V1218" s="183"/>
      <c r="W1218" s="183"/>
      <c r="X1218" s="183"/>
      <c r="Y1218" s="183"/>
      <c r="Z1218" s="183"/>
      <c r="AA1218" s="183"/>
      <c r="AB1218" s="183"/>
      <c r="AC1218" s="183"/>
      <c r="AD1218" s="183"/>
      <c r="AE1218" s="183"/>
      <c r="AF1218" s="183"/>
      <c r="AG1218" s="183"/>
      <c r="AH1218" s="183"/>
      <c r="AI1218" s="183"/>
      <c r="AJ1218" s="183"/>
      <c r="AK1218" s="183"/>
    </row>
    <row r="1219" spans="4:37" x14ac:dyDescent="0.25">
      <c r="D1219" s="184"/>
      <c r="E1219" s="184"/>
      <c r="F1219" s="184"/>
      <c r="G1219" s="184"/>
      <c r="H1219" s="184"/>
      <c r="I1219" s="184"/>
      <c r="J1219" s="184"/>
      <c r="K1219" s="184"/>
      <c r="L1219" s="184"/>
      <c r="M1219" s="184"/>
      <c r="N1219" s="184"/>
      <c r="O1219" s="184"/>
      <c r="P1219" s="183"/>
      <c r="Q1219" s="183"/>
      <c r="R1219" s="183"/>
      <c r="S1219" s="183"/>
      <c r="T1219" s="183"/>
      <c r="U1219" s="183"/>
      <c r="V1219" s="183"/>
      <c r="W1219" s="183"/>
      <c r="X1219" s="183"/>
      <c r="Y1219" s="183"/>
      <c r="Z1219" s="183"/>
      <c r="AA1219" s="183"/>
      <c r="AB1219" s="183"/>
      <c r="AC1219" s="183"/>
      <c r="AD1219" s="183"/>
      <c r="AE1219" s="183"/>
      <c r="AF1219" s="183"/>
      <c r="AG1219" s="183"/>
      <c r="AH1219" s="183"/>
      <c r="AI1219" s="183"/>
      <c r="AJ1219" s="183"/>
      <c r="AK1219" s="183"/>
    </row>
    <row r="1220" spans="4:37" x14ac:dyDescent="0.25">
      <c r="D1220" s="184"/>
      <c r="E1220" s="184"/>
      <c r="F1220" s="184"/>
      <c r="G1220" s="184"/>
      <c r="H1220" s="184"/>
      <c r="I1220" s="184"/>
      <c r="J1220" s="184"/>
      <c r="K1220" s="184"/>
      <c r="L1220" s="184"/>
      <c r="M1220" s="184"/>
      <c r="N1220" s="184"/>
      <c r="O1220" s="184"/>
      <c r="P1220" s="183"/>
      <c r="Q1220" s="183"/>
      <c r="R1220" s="183"/>
      <c r="S1220" s="183"/>
      <c r="T1220" s="183"/>
      <c r="U1220" s="183"/>
      <c r="V1220" s="183"/>
      <c r="W1220" s="183"/>
      <c r="X1220" s="183"/>
      <c r="Y1220" s="183"/>
      <c r="Z1220" s="183"/>
      <c r="AA1220" s="183"/>
      <c r="AB1220" s="183"/>
      <c r="AC1220" s="183"/>
      <c r="AD1220" s="183"/>
      <c r="AE1220" s="183"/>
      <c r="AF1220" s="183"/>
      <c r="AG1220" s="183"/>
      <c r="AH1220" s="183"/>
      <c r="AI1220" s="183"/>
      <c r="AJ1220" s="183"/>
      <c r="AK1220" s="183"/>
    </row>
    <row r="1221" spans="4:37" x14ac:dyDescent="0.25">
      <c r="D1221" s="184"/>
      <c r="E1221" s="184"/>
      <c r="F1221" s="184"/>
      <c r="G1221" s="184"/>
      <c r="H1221" s="184"/>
      <c r="I1221" s="184"/>
      <c r="J1221" s="184"/>
      <c r="K1221" s="184"/>
      <c r="L1221" s="184"/>
      <c r="M1221" s="184"/>
      <c r="N1221" s="184"/>
      <c r="O1221" s="184"/>
      <c r="P1221" s="183"/>
      <c r="Q1221" s="183"/>
      <c r="R1221" s="183"/>
      <c r="S1221" s="183"/>
      <c r="T1221" s="183"/>
      <c r="U1221" s="183"/>
      <c r="V1221" s="183"/>
      <c r="W1221" s="183"/>
      <c r="X1221" s="183"/>
      <c r="Y1221" s="183"/>
      <c r="Z1221" s="183"/>
      <c r="AA1221" s="183"/>
      <c r="AB1221" s="183"/>
      <c r="AC1221" s="183"/>
      <c r="AD1221" s="183"/>
      <c r="AE1221" s="183"/>
      <c r="AF1221" s="183"/>
      <c r="AG1221" s="183"/>
      <c r="AH1221" s="183"/>
      <c r="AI1221" s="183"/>
      <c r="AJ1221" s="183"/>
      <c r="AK1221" s="183"/>
    </row>
    <row r="1222" spans="4:37" x14ac:dyDescent="0.25">
      <c r="D1222" s="184"/>
      <c r="E1222" s="184"/>
      <c r="F1222" s="184"/>
      <c r="G1222" s="184"/>
      <c r="H1222" s="184"/>
      <c r="I1222" s="184"/>
      <c r="J1222" s="184"/>
      <c r="K1222" s="184"/>
      <c r="L1222" s="184"/>
      <c r="M1222" s="184"/>
      <c r="N1222" s="184"/>
      <c r="O1222" s="184"/>
      <c r="P1222" s="183"/>
      <c r="Q1222" s="183"/>
      <c r="R1222" s="183"/>
      <c r="S1222" s="183"/>
      <c r="T1222" s="183"/>
      <c r="U1222" s="183"/>
      <c r="V1222" s="183"/>
      <c r="W1222" s="183"/>
      <c r="X1222" s="183"/>
      <c r="Y1222" s="183"/>
      <c r="Z1222" s="183"/>
      <c r="AA1222" s="183"/>
      <c r="AB1222" s="183"/>
      <c r="AC1222" s="183"/>
      <c r="AD1222" s="183"/>
      <c r="AE1222" s="183"/>
      <c r="AF1222" s="183"/>
      <c r="AG1222" s="183"/>
      <c r="AH1222" s="183"/>
      <c r="AI1222" s="183"/>
      <c r="AJ1222" s="183"/>
      <c r="AK1222" s="183"/>
    </row>
    <row r="1223" spans="4:37" x14ac:dyDescent="0.25">
      <c r="D1223" s="184"/>
      <c r="E1223" s="184"/>
      <c r="F1223" s="184"/>
      <c r="G1223" s="184"/>
      <c r="H1223" s="184"/>
      <c r="I1223" s="184"/>
      <c r="J1223" s="184"/>
      <c r="K1223" s="184"/>
      <c r="L1223" s="184"/>
      <c r="M1223" s="184"/>
      <c r="N1223" s="184"/>
      <c r="O1223" s="184"/>
      <c r="P1223" s="183"/>
      <c r="Q1223" s="183"/>
      <c r="R1223" s="183"/>
      <c r="S1223" s="183"/>
      <c r="T1223" s="183"/>
      <c r="U1223" s="183"/>
      <c r="V1223" s="183"/>
      <c r="W1223" s="183"/>
      <c r="X1223" s="183"/>
      <c r="Y1223" s="183"/>
      <c r="Z1223" s="183"/>
      <c r="AA1223" s="183"/>
      <c r="AB1223" s="183"/>
      <c r="AC1223" s="183"/>
      <c r="AD1223" s="183"/>
      <c r="AE1223" s="183"/>
      <c r="AF1223" s="183"/>
      <c r="AG1223" s="183"/>
      <c r="AH1223" s="183"/>
      <c r="AI1223" s="183"/>
      <c r="AJ1223" s="183"/>
      <c r="AK1223" s="183"/>
    </row>
    <row r="1224" spans="4:37" x14ac:dyDescent="0.25">
      <c r="D1224" s="184"/>
      <c r="E1224" s="184"/>
      <c r="F1224" s="184"/>
      <c r="G1224" s="184"/>
      <c r="H1224" s="184"/>
      <c r="I1224" s="184"/>
      <c r="J1224" s="184"/>
      <c r="K1224" s="184"/>
      <c r="L1224" s="184"/>
      <c r="M1224" s="184"/>
      <c r="N1224" s="184"/>
      <c r="O1224" s="184"/>
      <c r="P1224" s="183"/>
      <c r="Q1224" s="183"/>
      <c r="R1224" s="183"/>
      <c r="S1224" s="183"/>
      <c r="T1224" s="183"/>
      <c r="U1224" s="183"/>
      <c r="V1224" s="183"/>
      <c r="W1224" s="183"/>
      <c r="X1224" s="183"/>
      <c r="Y1224" s="183"/>
      <c r="Z1224" s="183"/>
      <c r="AA1224" s="183"/>
      <c r="AB1224" s="183"/>
      <c r="AC1224" s="183"/>
      <c r="AD1224" s="183"/>
      <c r="AE1224" s="183"/>
      <c r="AF1224" s="183"/>
      <c r="AG1224" s="183"/>
      <c r="AH1224" s="183"/>
      <c r="AI1224" s="183"/>
      <c r="AJ1224" s="183"/>
      <c r="AK1224" s="183"/>
    </row>
    <row r="1225" spans="4:37" x14ac:dyDescent="0.25">
      <c r="D1225" s="184"/>
      <c r="E1225" s="184"/>
      <c r="F1225" s="184"/>
      <c r="G1225" s="184"/>
      <c r="H1225" s="184"/>
      <c r="I1225" s="184"/>
      <c r="J1225" s="184"/>
      <c r="K1225" s="184"/>
      <c r="L1225" s="184"/>
      <c r="M1225" s="184"/>
      <c r="N1225" s="184"/>
      <c r="O1225" s="184"/>
      <c r="P1225" s="183"/>
      <c r="Q1225" s="183"/>
      <c r="R1225" s="183"/>
      <c r="S1225" s="183"/>
      <c r="T1225" s="183"/>
      <c r="U1225" s="183"/>
      <c r="V1225" s="183"/>
      <c r="W1225" s="183"/>
      <c r="X1225" s="183"/>
      <c r="Y1225" s="183"/>
      <c r="Z1225" s="183"/>
      <c r="AA1225" s="183"/>
      <c r="AB1225" s="183"/>
      <c r="AC1225" s="183"/>
      <c r="AD1225" s="183"/>
      <c r="AE1225" s="183"/>
      <c r="AF1225" s="183"/>
      <c r="AG1225" s="183"/>
      <c r="AH1225" s="183"/>
      <c r="AI1225" s="183"/>
      <c r="AJ1225" s="183"/>
      <c r="AK1225" s="183"/>
    </row>
    <row r="1226" spans="4:37" x14ac:dyDescent="0.25">
      <c r="D1226" s="184"/>
      <c r="E1226" s="184"/>
      <c r="F1226" s="184"/>
      <c r="G1226" s="184"/>
      <c r="H1226" s="184"/>
      <c r="I1226" s="184"/>
      <c r="J1226" s="184"/>
      <c r="K1226" s="184"/>
      <c r="L1226" s="184"/>
      <c r="M1226" s="184"/>
      <c r="N1226" s="184"/>
      <c r="O1226" s="184"/>
      <c r="P1226" s="183"/>
      <c r="Q1226" s="183"/>
      <c r="R1226" s="183"/>
      <c r="S1226" s="183"/>
      <c r="T1226" s="183"/>
      <c r="U1226" s="183"/>
      <c r="V1226" s="183"/>
      <c r="W1226" s="183"/>
      <c r="X1226" s="183"/>
      <c r="Y1226" s="183"/>
      <c r="Z1226" s="183"/>
      <c r="AA1226" s="183"/>
      <c r="AB1226" s="183"/>
      <c r="AC1226" s="183"/>
      <c r="AD1226" s="183"/>
      <c r="AE1226" s="183"/>
      <c r="AF1226" s="183"/>
      <c r="AG1226" s="183"/>
      <c r="AH1226" s="183"/>
      <c r="AI1226" s="183"/>
      <c r="AJ1226" s="183"/>
      <c r="AK1226" s="183"/>
    </row>
    <row r="1227" spans="4:37" x14ac:dyDescent="0.25">
      <c r="D1227" s="184"/>
      <c r="E1227" s="184"/>
      <c r="F1227" s="184"/>
      <c r="G1227" s="184"/>
      <c r="H1227" s="184"/>
      <c r="I1227" s="184"/>
      <c r="J1227" s="184"/>
      <c r="K1227" s="184"/>
      <c r="L1227" s="184"/>
      <c r="M1227" s="184"/>
      <c r="N1227" s="184"/>
      <c r="O1227" s="184"/>
      <c r="P1227" s="183"/>
      <c r="Q1227" s="183"/>
      <c r="R1227" s="183"/>
      <c r="S1227" s="183"/>
      <c r="T1227" s="183"/>
      <c r="U1227" s="183"/>
      <c r="V1227" s="183"/>
      <c r="W1227" s="183"/>
      <c r="X1227" s="183"/>
      <c r="Y1227" s="183"/>
      <c r="Z1227" s="183"/>
      <c r="AA1227" s="183"/>
      <c r="AB1227" s="183"/>
      <c r="AC1227" s="183"/>
      <c r="AD1227" s="183"/>
      <c r="AE1227" s="183"/>
      <c r="AF1227" s="183"/>
      <c r="AG1227" s="183"/>
      <c r="AH1227" s="183"/>
      <c r="AI1227" s="183"/>
      <c r="AJ1227" s="183"/>
      <c r="AK1227" s="183"/>
    </row>
    <row r="1228" spans="4:37" x14ac:dyDescent="0.25">
      <c r="D1228" s="184"/>
      <c r="E1228" s="184"/>
      <c r="F1228" s="184"/>
      <c r="G1228" s="184"/>
      <c r="H1228" s="184"/>
      <c r="I1228" s="184"/>
      <c r="J1228" s="184"/>
      <c r="K1228" s="184"/>
      <c r="L1228" s="184"/>
      <c r="M1228" s="184"/>
      <c r="N1228" s="184"/>
      <c r="O1228" s="184"/>
      <c r="P1228" s="183"/>
      <c r="Q1228" s="183"/>
      <c r="R1228" s="183"/>
      <c r="S1228" s="183"/>
      <c r="T1228" s="183"/>
      <c r="U1228" s="183"/>
      <c r="V1228" s="183"/>
      <c r="W1228" s="183"/>
      <c r="X1228" s="183"/>
      <c r="Y1228" s="183"/>
      <c r="Z1228" s="183"/>
      <c r="AA1228" s="183"/>
      <c r="AB1228" s="183"/>
      <c r="AC1228" s="183"/>
      <c r="AD1228" s="183"/>
      <c r="AE1228" s="183"/>
      <c r="AF1228" s="183"/>
      <c r="AG1228" s="183"/>
      <c r="AH1228" s="183"/>
      <c r="AI1228" s="183"/>
      <c r="AJ1228" s="183"/>
      <c r="AK1228" s="183"/>
    </row>
    <row r="1229" spans="4:37" x14ac:dyDescent="0.25">
      <c r="D1229" s="184"/>
      <c r="E1229" s="184"/>
      <c r="F1229" s="184"/>
      <c r="G1229" s="184"/>
      <c r="H1229" s="184"/>
      <c r="I1229" s="184"/>
      <c r="J1229" s="184"/>
      <c r="K1229" s="184"/>
      <c r="L1229" s="184"/>
      <c r="M1229" s="184"/>
      <c r="N1229" s="184"/>
      <c r="O1229" s="184"/>
      <c r="P1229" s="183"/>
      <c r="Q1229" s="183"/>
      <c r="R1229" s="183"/>
      <c r="S1229" s="183"/>
      <c r="T1229" s="183"/>
      <c r="U1229" s="183"/>
      <c r="V1229" s="183"/>
      <c r="W1229" s="183"/>
      <c r="X1229" s="183"/>
      <c r="Y1229" s="183"/>
      <c r="Z1229" s="183"/>
      <c r="AA1229" s="183"/>
      <c r="AB1229" s="183"/>
      <c r="AC1229" s="183"/>
      <c r="AD1229" s="183"/>
      <c r="AE1229" s="183"/>
      <c r="AF1229" s="183"/>
      <c r="AG1229" s="183"/>
      <c r="AH1229" s="183"/>
      <c r="AI1229" s="183"/>
      <c r="AJ1229" s="183"/>
      <c r="AK1229" s="183"/>
    </row>
    <row r="1230" spans="4:37" x14ac:dyDescent="0.25">
      <c r="D1230" s="184"/>
      <c r="E1230" s="184"/>
      <c r="F1230" s="184"/>
      <c r="G1230" s="184"/>
      <c r="H1230" s="184"/>
      <c r="I1230" s="184"/>
      <c r="J1230" s="184"/>
      <c r="K1230" s="184"/>
      <c r="L1230" s="184"/>
      <c r="M1230" s="184"/>
      <c r="N1230" s="184"/>
      <c r="O1230" s="184"/>
      <c r="P1230" s="183"/>
      <c r="Q1230" s="183"/>
      <c r="R1230" s="183"/>
      <c r="S1230" s="183"/>
      <c r="T1230" s="183"/>
      <c r="U1230" s="183"/>
      <c r="V1230" s="183"/>
      <c r="W1230" s="183"/>
      <c r="X1230" s="183"/>
      <c r="Y1230" s="183"/>
      <c r="Z1230" s="183"/>
      <c r="AA1230" s="183"/>
      <c r="AB1230" s="183"/>
      <c r="AC1230" s="183"/>
      <c r="AD1230" s="183"/>
      <c r="AE1230" s="183"/>
      <c r="AF1230" s="183"/>
      <c r="AG1230" s="183"/>
      <c r="AH1230" s="183"/>
      <c r="AI1230" s="183"/>
      <c r="AJ1230" s="183"/>
      <c r="AK1230" s="183"/>
    </row>
    <row r="1231" spans="4:37" x14ac:dyDescent="0.25">
      <c r="D1231" s="184"/>
      <c r="E1231" s="184"/>
      <c r="F1231" s="184"/>
      <c r="G1231" s="184"/>
      <c r="H1231" s="184"/>
      <c r="I1231" s="184"/>
      <c r="J1231" s="184"/>
      <c r="K1231" s="184"/>
      <c r="L1231" s="184"/>
      <c r="M1231" s="184"/>
      <c r="N1231" s="184"/>
      <c r="O1231" s="184"/>
      <c r="P1231" s="183"/>
      <c r="Q1231" s="183"/>
      <c r="R1231" s="183"/>
      <c r="S1231" s="183"/>
      <c r="T1231" s="183"/>
      <c r="U1231" s="183"/>
      <c r="V1231" s="183"/>
      <c r="W1231" s="183"/>
      <c r="X1231" s="183"/>
      <c r="Y1231" s="183"/>
      <c r="Z1231" s="183"/>
      <c r="AA1231" s="183"/>
      <c r="AB1231" s="183"/>
      <c r="AC1231" s="183"/>
      <c r="AD1231" s="183"/>
      <c r="AE1231" s="183"/>
      <c r="AF1231" s="183"/>
      <c r="AG1231" s="183"/>
      <c r="AH1231" s="183"/>
      <c r="AI1231" s="183"/>
      <c r="AJ1231" s="183"/>
      <c r="AK1231" s="183"/>
    </row>
    <row r="1232" spans="4:37" x14ac:dyDescent="0.25">
      <c r="D1232" s="184"/>
      <c r="E1232" s="184"/>
      <c r="F1232" s="184"/>
      <c r="G1232" s="184"/>
      <c r="H1232" s="184"/>
      <c r="I1232" s="184"/>
      <c r="J1232" s="184"/>
      <c r="K1232" s="184"/>
      <c r="L1232" s="184"/>
      <c r="M1232" s="184"/>
      <c r="N1232" s="184"/>
      <c r="O1232" s="184"/>
      <c r="P1232" s="183"/>
      <c r="Q1232" s="183"/>
      <c r="R1232" s="183"/>
      <c r="S1232" s="183"/>
      <c r="T1232" s="183"/>
      <c r="U1232" s="183"/>
      <c r="V1232" s="183"/>
      <c r="W1232" s="183"/>
      <c r="X1232" s="183"/>
      <c r="Y1232" s="183"/>
      <c r="Z1232" s="183"/>
      <c r="AA1232" s="183"/>
      <c r="AB1232" s="183"/>
      <c r="AC1232" s="183"/>
      <c r="AD1232" s="183"/>
      <c r="AE1232" s="183"/>
      <c r="AF1232" s="183"/>
      <c r="AG1232" s="183"/>
      <c r="AH1232" s="183"/>
      <c r="AI1232" s="183"/>
      <c r="AJ1232" s="183"/>
      <c r="AK1232" s="183"/>
    </row>
    <row r="1233" spans="4:37" x14ac:dyDescent="0.25">
      <c r="D1233" s="184"/>
      <c r="E1233" s="184"/>
      <c r="F1233" s="184"/>
      <c r="G1233" s="184"/>
      <c r="H1233" s="184"/>
      <c r="I1233" s="184"/>
      <c r="J1233" s="184"/>
      <c r="K1233" s="184"/>
      <c r="L1233" s="184"/>
      <c r="M1233" s="184"/>
      <c r="N1233" s="184"/>
      <c r="O1233" s="184"/>
      <c r="P1233" s="183"/>
      <c r="Q1233" s="183"/>
      <c r="R1233" s="183"/>
      <c r="S1233" s="183"/>
      <c r="T1233" s="183"/>
      <c r="U1233" s="183"/>
      <c r="V1233" s="183"/>
      <c r="W1233" s="183"/>
      <c r="X1233" s="183"/>
      <c r="Y1233" s="183"/>
      <c r="Z1233" s="183"/>
      <c r="AA1233" s="183"/>
      <c r="AB1233" s="183"/>
      <c r="AC1233" s="183"/>
      <c r="AD1233" s="183"/>
      <c r="AE1233" s="183"/>
      <c r="AF1233" s="183"/>
      <c r="AG1233" s="183"/>
      <c r="AH1233" s="183"/>
      <c r="AI1233" s="183"/>
      <c r="AJ1233" s="183"/>
      <c r="AK1233" s="183"/>
    </row>
    <row r="1234" spans="4:37" x14ac:dyDescent="0.25">
      <c r="D1234" s="184"/>
      <c r="E1234" s="184"/>
      <c r="F1234" s="184"/>
      <c r="G1234" s="184"/>
      <c r="H1234" s="184"/>
      <c r="I1234" s="184"/>
      <c r="J1234" s="184"/>
      <c r="K1234" s="184"/>
      <c r="L1234" s="184"/>
      <c r="M1234" s="184"/>
      <c r="N1234" s="184"/>
      <c r="O1234" s="184"/>
      <c r="P1234" s="183"/>
      <c r="Q1234" s="183"/>
      <c r="R1234" s="183"/>
      <c r="S1234" s="183"/>
      <c r="T1234" s="183"/>
      <c r="U1234" s="183"/>
      <c r="V1234" s="183"/>
      <c r="W1234" s="183"/>
      <c r="X1234" s="183"/>
      <c r="Y1234" s="183"/>
      <c r="Z1234" s="183"/>
      <c r="AA1234" s="183"/>
      <c r="AB1234" s="183"/>
      <c r="AC1234" s="183"/>
      <c r="AD1234" s="183"/>
      <c r="AE1234" s="183"/>
      <c r="AF1234" s="183"/>
      <c r="AG1234" s="183"/>
      <c r="AH1234" s="183"/>
      <c r="AI1234" s="183"/>
      <c r="AJ1234" s="183"/>
      <c r="AK1234" s="183"/>
    </row>
    <row r="1235" spans="4:37" x14ac:dyDescent="0.25">
      <c r="D1235" s="184"/>
      <c r="E1235" s="184"/>
      <c r="F1235" s="184"/>
      <c r="G1235" s="184"/>
      <c r="H1235" s="184"/>
      <c r="I1235" s="184"/>
      <c r="J1235" s="184"/>
      <c r="K1235" s="184"/>
      <c r="L1235" s="184"/>
      <c r="M1235" s="184"/>
      <c r="N1235" s="184"/>
      <c r="O1235" s="184"/>
      <c r="P1235" s="183"/>
      <c r="Q1235" s="183"/>
      <c r="R1235" s="183"/>
      <c r="S1235" s="183"/>
      <c r="T1235" s="183"/>
      <c r="U1235" s="183"/>
      <c r="V1235" s="183"/>
      <c r="W1235" s="183"/>
      <c r="X1235" s="183"/>
      <c r="Y1235" s="183"/>
      <c r="Z1235" s="183"/>
      <c r="AA1235" s="183"/>
      <c r="AB1235" s="183"/>
      <c r="AC1235" s="183"/>
      <c r="AD1235" s="183"/>
      <c r="AE1235" s="183"/>
      <c r="AF1235" s="183"/>
      <c r="AG1235" s="183"/>
      <c r="AH1235" s="183"/>
      <c r="AI1235" s="183"/>
      <c r="AJ1235" s="183"/>
      <c r="AK1235" s="183"/>
    </row>
    <row r="1236" spans="4:37" x14ac:dyDescent="0.25">
      <c r="D1236" s="184"/>
      <c r="E1236" s="184"/>
      <c r="F1236" s="184"/>
      <c r="G1236" s="184"/>
      <c r="H1236" s="184"/>
      <c r="I1236" s="184"/>
      <c r="J1236" s="184"/>
      <c r="K1236" s="184"/>
      <c r="L1236" s="184"/>
      <c r="M1236" s="184"/>
      <c r="N1236" s="184"/>
      <c r="O1236" s="184"/>
      <c r="P1236" s="183"/>
      <c r="Q1236" s="183"/>
      <c r="R1236" s="183"/>
      <c r="S1236" s="183"/>
      <c r="T1236" s="183"/>
      <c r="U1236" s="183"/>
      <c r="V1236" s="183"/>
      <c r="W1236" s="183"/>
      <c r="X1236" s="183"/>
      <c r="Y1236" s="183"/>
      <c r="Z1236" s="183"/>
      <c r="AA1236" s="183"/>
      <c r="AB1236" s="183"/>
      <c r="AC1236" s="183"/>
      <c r="AD1236" s="183"/>
      <c r="AE1236" s="183"/>
      <c r="AF1236" s="183"/>
      <c r="AG1236" s="183"/>
      <c r="AH1236" s="183"/>
      <c r="AI1236" s="183"/>
      <c r="AJ1236" s="183"/>
      <c r="AK1236" s="183"/>
    </row>
    <row r="1237" spans="4:37" x14ac:dyDescent="0.25">
      <c r="D1237" s="184"/>
      <c r="E1237" s="184"/>
      <c r="F1237" s="184"/>
      <c r="G1237" s="184"/>
      <c r="H1237" s="184"/>
      <c r="I1237" s="184"/>
      <c r="J1237" s="184"/>
      <c r="K1237" s="184"/>
      <c r="L1237" s="184"/>
      <c r="M1237" s="184"/>
      <c r="N1237" s="184"/>
      <c r="O1237" s="184"/>
      <c r="P1237" s="183"/>
      <c r="Q1237" s="183"/>
      <c r="R1237" s="183"/>
      <c r="S1237" s="183"/>
      <c r="T1237" s="183"/>
      <c r="U1237" s="183"/>
      <c r="V1237" s="183"/>
      <c r="W1237" s="183"/>
      <c r="X1237" s="183"/>
      <c r="Y1237" s="183"/>
      <c r="Z1237" s="183"/>
      <c r="AA1237" s="183"/>
      <c r="AB1237" s="183"/>
      <c r="AC1237" s="183"/>
      <c r="AD1237" s="183"/>
      <c r="AE1237" s="183"/>
      <c r="AF1237" s="183"/>
      <c r="AG1237" s="183"/>
      <c r="AH1237" s="183"/>
      <c r="AI1237" s="183"/>
      <c r="AJ1237" s="183"/>
      <c r="AK1237" s="183"/>
    </row>
    <row r="1238" spans="4:37" x14ac:dyDescent="0.25">
      <c r="D1238" s="184"/>
      <c r="E1238" s="184"/>
      <c r="F1238" s="184"/>
      <c r="G1238" s="184"/>
      <c r="H1238" s="184"/>
      <c r="I1238" s="184"/>
      <c r="J1238" s="184"/>
      <c r="K1238" s="184"/>
      <c r="L1238" s="184"/>
      <c r="M1238" s="184"/>
      <c r="N1238" s="184"/>
      <c r="O1238" s="184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183"/>
      <c r="AH1238" s="183"/>
      <c r="AI1238" s="183"/>
      <c r="AJ1238" s="183"/>
      <c r="AK1238" s="183"/>
    </row>
    <row r="1239" spans="4:37" x14ac:dyDescent="0.25">
      <c r="D1239" s="184"/>
      <c r="E1239" s="184"/>
      <c r="F1239" s="184"/>
      <c r="G1239" s="184"/>
      <c r="H1239" s="184"/>
      <c r="I1239" s="184"/>
      <c r="J1239" s="184"/>
      <c r="K1239" s="184"/>
      <c r="L1239" s="184"/>
      <c r="M1239" s="184"/>
      <c r="N1239" s="184"/>
      <c r="O1239" s="184"/>
      <c r="P1239" s="183"/>
      <c r="Q1239" s="183"/>
      <c r="R1239" s="183"/>
      <c r="S1239" s="183"/>
      <c r="T1239" s="183"/>
      <c r="U1239" s="183"/>
      <c r="V1239" s="183"/>
      <c r="W1239" s="183"/>
      <c r="X1239" s="183"/>
      <c r="Y1239" s="183"/>
      <c r="Z1239" s="183"/>
      <c r="AA1239" s="183"/>
      <c r="AB1239" s="183"/>
      <c r="AC1239" s="183"/>
      <c r="AD1239" s="183"/>
      <c r="AE1239" s="183"/>
      <c r="AF1239" s="183"/>
      <c r="AG1239" s="183"/>
      <c r="AH1239" s="183"/>
      <c r="AI1239" s="183"/>
      <c r="AJ1239" s="183"/>
      <c r="AK1239" s="183"/>
    </row>
    <row r="1240" spans="4:37" x14ac:dyDescent="0.25">
      <c r="D1240" s="184"/>
      <c r="E1240" s="184"/>
      <c r="F1240" s="184"/>
      <c r="G1240" s="184"/>
      <c r="H1240" s="184"/>
      <c r="I1240" s="184"/>
      <c r="J1240" s="184"/>
      <c r="K1240" s="184"/>
      <c r="L1240" s="184"/>
      <c r="M1240" s="184"/>
      <c r="N1240" s="184"/>
      <c r="O1240" s="184"/>
      <c r="P1240" s="183"/>
      <c r="Q1240" s="183"/>
      <c r="R1240" s="183"/>
      <c r="S1240" s="183"/>
      <c r="T1240" s="183"/>
      <c r="U1240" s="183"/>
      <c r="V1240" s="183"/>
      <c r="W1240" s="183"/>
      <c r="X1240" s="183"/>
      <c r="Y1240" s="183"/>
      <c r="Z1240" s="183"/>
      <c r="AA1240" s="183"/>
      <c r="AB1240" s="183"/>
      <c r="AC1240" s="183"/>
      <c r="AD1240" s="183"/>
      <c r="AE1240" s="183"/>
      <c r="AF1240" s="183"/>
      <c r="AG1240" s="183"/>
      <c r="AH1240" s="183"/>
      <c r="AI1240" s="183"/>
      <c r="AJ1240" s="183"/>
      <c r="AK1240" s="183"/>
    </row>
    <row r="1241" spans="4:37" x14ac:dyDescent="0.25">
      <c r="D1241" s="184"/>
      <c r="E1241" s="184"/>
      <c r="F1241" s="184"/>
      <c r="G1241" s="184"/>
      <c r="H1241" s="184"/>
      <c r="I1241" s="184"/>
      <c r="J1241" s="184"/>
      <c r="K1241" s="184"/>
      <c r="L1241" s="184"/>
      <c r="M1241" s="184"/>
      <c r="N1241" s="184"/>
      <c r="O1241" s="184"/>
      <c r="P1241" s="183"/>
      <c r="Q1241" s="183"/>
      <c r="R1241" s="183"/>
      <c r="S1241" s="183"/>
      <c r="T1241" s="183"/>
      <c r="U1241" s="183"/>
      <c r="V1241" s="183"/>
      <c r="W1241" s="183"/>
      <c r="X1241" s="183"/>
      <c r="Y1241" s="183"/>
      <c r="Z1241" s="183"/>
      <c r="AA1241" s="183"/>
      <c r="AB1241" s="183"/>
      <c r="AC1241" s="183"/>
      <c r="AD1241" s="183"/>
      <c r="AE1241" s="183"/>
      <c r="AF1241" s="183"/>
      <c r="AG1241" s="183"/>
      <c r="AH1241" s="183"/>
      <c r="AI1241" s="183"/>
      <c r="AJ1241" s="183"/>
      <c r="AK1241" s="183"/>
    </row>
    <row r="1242" spans="4:37" x14ac:dyDescent="0.25">
      <c r="D1242" s="184"/>
      <c r="E1242" s="184"/>
      <c r="F1242" s="184"/>
      <c r="G1242" s="184"/>
      <c r="H1242" s="184"/>
      <c r="I1242" s="184"/>
      <c r="J1242" s="184"/>
      <c r="K1242" s="184"/>
      <c r="L1242" s="184"/>
      <c r="M1242" s="184"/>
      <c r="N1242" s="184"/>
      <c r="O1242" s="184"/>
      <c r="P1242" s="183"/>
      <c r="Q1242" s="183"/>
      <c r="R1242" s="183"/>
      <c r="S1242" s="183"/>
      <c r="T1242" s="183"/>
      <c r="U1242" s="183"/>
      <c r="V1242" s="183"/>
      <c r="W1242" s="183"/>
      <c r="X1242" s="183"/>
      <c r="Y1242" s="183"/>
      <c r="Z1242" s="183"/>
      <c r="AA1242" s="183"/>
      <c r="AB1242" s="183"/>
      <c r="AC1242" s="183"/>
      <c r="AD1242" s="183"/>
      <c r="AE1242" s="183"/>
      <c r="AF1242" s="183"/>
      <c r="AG1242" s="183"/>
      <c r="AH1242" s="183"/>
      <c r="AI1242" s="183"/>
      <c r="AJ1242" s="183"/>
      <c r="AK1242" s="183"/>
    </row>
    <row r="1243" spans="4:37" x14ac:dyDescent="0.25">
      <c r="D1243" s="184"/>
      <c r="E1243" s="184"/>
      <c r="F1243" s="184"/>
      <c r="G1243" s="184"/>
      <c r="H1243" s="184"/>
      <c r="I1243" s="184"/>
      <c r="J1243" s="184"/>
      <c r="K1243" s="184"/>
      <c r="L1243" s="184"/>
      <c r="M1243" s="184"/>
      <c r="N1243" s="184"/>
      <c r="O1243" s="184"/>
      <c r="P1243" s="183"/>
      <c r="Q1243" s="183"/>
      <c r="R1243" s="183"/>
      <c r="S1243" s="183"/>
      <c r="T1243" s="183"/>
      <c r="U1243" s="183"/>
      <c r="V1243" s="183"/>
      <c r="W1243" s="183"/>
      <c r="X1243" s="183"/>
      <c r="Y1243" s="183"/>
      <c r="Z1243" s="183"/>
      <c r="AA1243" s="183"/>
      <c r="AB1243" s="183"/>
      <c r="AC1243" s="183"/>
      <c r="AD1243" s="183"/>
      <c r="AE1243" s="183"/>
      <c r="AF1243" s="183"/>
      <c r="AG1243" s="183"/>
      <c r="AH1243" s="183"/>
      <c r="AI1243" s="183"/>
      <c r="AJ1243" s="183"/>
      <c r="AK1243" s="183"/>
    </row>
    <row r="1244" spans="4:37" x14ac:dyDescent="0.25">
      <c r="D1244" s="184"/>
      <c r="E1244" s="184"/>
      <c r="F1244" s="184"/>
      <c r="G1244" s="184"/>
      <c r="H1244" s="184"/>
      <c r="I1244" s="184"/>
      <c r="J1244" s="184"/>
      <c r="K1244" s="184"/>
      <c r="L1244" s="184"/>
      <c r="M1244" s="184"/>
      <c r="N1244" s="184"/>
      <c r="O1244" s="184"/>
      <c r="P1244" s="183"/>
      <c r="Q1244" s="183"/>
      <c r="R1244" s="183"/>
      <c r="S1244" s="183"/>
      <c r="T1244" s="183"/>
      <c r="U1244" s="183"/>
      <c r="V1244" s="183"/>
      <c r="W1244" s="183"/>
      <c r="X1244" s="183"/>
      <c r="Y1244" s="183"/>
      <c r="Z1244" s="183"/>
      <c r="AA1244" s="183"/>
      <c r="AB1244" s="183"/>
      <c r="AC1244" s="183"/>
      <c r="AD1244" s="183"/>
      <c r="AE1244" s="183"/>
      <c r="AF1244" s="183"/>
      <c r="AG1244" s="183"/>
      <c r="AH1244" s="183"/>
      <c r="AI1244" s="183"/>
      <c r="AJ1244" s="183"/>
      <c r="AK1244" s="183"/>
    </row>
    <row r="1245" spans="4:37" x14ac:dyDescent="0.25">
      <c r="D1245" s="184"/>
      <c r="E1245" s="184"/>
      <c r="F1245" s="184"/>
      <c r="G1245" s="184"/>
      <c r="H1245" s="184"/>
      <c r="I1245" s="184"/>
      <c r="J1245" s="184"/>
      <c r="K1245" s="184"/>
      <c r="L1245" s="184"/>
      <c r="M1245" s="184"/>
      <c r="N1245" s="184"/>
      <c r="O1245" s="184"/>
      <c r="P1245" s="183"/>
      <c r="Q1245" s="183"/>
      <c r="R1245" s="183"/>
      <c r="S1245" s="183"/>
      <c r="T1245" s="183"/>
      <c r="U1245" s="183"/>
      <c r="V1245" s="183"/>
      <c r="W1245" s="183"/>
      <c r="X1245" s="183"/>
      <c r="Y1245" s="183"/>
      <c r="Z1245" s="183"/>
      <c r="AA1245" s="183"/>
      <c r="AB1245" s="183"/>
      <c r="AC1245" s="183"/>
      <c r="AD1245" s="183"/>
      <c r="AE1245" s="183"/>
      <c r="AF1245" s="183"/>
      <c r="AG1245" s="183"/>
      <c r="AH1245" s="183"/>
      <c r="AI1245" s="183"/>
      <c r="AJ1245" s="183"/>
      <c r="AK1245" s="183"/>
    </row>
    <row r="1246" spans="4:37" x14ac:dyDescent="0.25">
      <c r="D1246" s="184"/>
      <c r="E1246" s="184"/>
      <c r="F1246" s="184"/>
      <c r="G1246" s="184"/>
      <c r="H1246" s="184"/>
      <c r="I1246" s="184"/>
      <c r="J1246" s="184"/>
      <c r="K1246" s="184"/>
      <c r="L1246" s="184"/>
      <c r="M1246" s="184"/>
      <c r="N1246" s="184"/>
      <c r="O1246" s="184"/>
      <c r="P1246" s="183"/>
      <c r="Q1246" s="183"/>
      <c r="R1246" s="183"/>
      <c r="S1246" s="183"/>
      <c r="T1246" s="183"/>
      <c r="U1246" s="183"/>
      <c r="V1246" s="183"/>
      <c r="W1246" s="183"/>
      <c r="X1246" s="183"/>
      <c r="Y1246" s="183"/>
      <c r="Z1246" s="183"/>
      <c r="AA1246" s="183"/>
      <c r="AB1246" s="183"/>
      <c r="AC1246" s="183"/>
      <c r="AD1246" s="183"/>
      <c r="AE1246" s="183"/>
      <c r="AF1246" s="183"/>
      <c r="AG1246" s="183"/>
      <c r="AH1246" s="183"/>
      <c r="AI1246" s="183"/>
      <c r="AJ1246" s="183"/>
      <c r="AK1246" s="183"/>
    </row>
    <row r="1247" spans="4:37" x14ac:dyDescent="0.25">
      <c r="D1247" s="184"/>
      <c r="E1247" s="184"/>
      <c r="F1247" s="184"/>
      <c r="G1247" s="184"/>
      <c r="H1247" s="184"/>
      <c r="I1247" s="184"/>
      <c r="J1247" s="184"/>
      <c r="K1247" s="184"/>
      <c r="L1247" s="184"/>
      <c r="M1247" s="184"/>
      <c r="N1247" s="184"/>
      <c r="O1247" s="184"/>
      <c r="P1247" s="183"/>
      <c r="Q1247" s="183"/>
      <c r="R1247" s="183"/>
      <c r="S1247" s="183"/>
      <c r="T1247" s="183"/>
      <c r="U1247" s="183"/>
      <c r="V1247" s="183"/>
      <c r="W1247" s="183"/>
      <c r="X1247" s="183"/>
      <c r="Y1247" s="183"/>
      <c r="Z1247" s="183"/>
      <c r="AA1247" s="183"/>
      <c r="AB1247" s="183"/>
      <c r="AC1247" s="183"/>
      <c r="AD1247" s="183"/>
      <c r="AE1247" s="183"/>
      <c r="AF1247" s="183"/>
      <c r="AG1247" s="183"/>
      <c r="AH1247" s="183"/>
      <c r="AI1247" s="183"/>
      <c r="AJ1247" s="183"/>
      <c r="AK1247" s="183"/>
    </row>
    <row r="1248" spans="4:37" x14ac:dyDescent="0.25">
      <c r="D1248" s="184"/>
      <c r="E1248" s="184"/>
      <c r="F1248" s="184"/>
      <c r="G1248" s="184"/>
      <c r="H1248" s="184"/>
      <c r="I1248" s="184"/>
      <c r="J1248" s="184"/>
      <c r="K1248" s="184"/>
      <c r="L1248" s="184"/>
      <c r="M1248" s="184"/>
      <c r="N1248" s="184"/>
      <c r="O1248" s="184"/>
      <c r="P1248" s="183"/>
      <c r="Q1248" s="183"/>
      <c r="R1248" s="183"/>
      <c r="S1248" s="183"/>
      <c r="T1248" s="183"/>
      <c r="U1248" s="183"/>
      <c r="V1248" s="183"/>
      <c r="W1248" s="183"/>
      <c r="X1248" s="183"/>
      <c r="Y1248" s="183"/>
      <c r="Z1248" s="183"/>
      <c r="AA1248" s="183"/>
      <c r="AB1248" s="183"/>
      <c r="AC1248" s="183"/>
      <c r="AD1248" s="183"/>
      <c r="AE1248" s="183"/>
      <c r="AF1248" s="183"/>
      <c r="AG1248" s="183"/>
      <c r="AH1248" s="183"/>
      <c r="AI1248" s="183"/>
      <c r="AJ1248" s="183"/>
      <c r="AK1248" s="183"/>
    </row>
    <row r="1249" spans="4:37" x14ac:dyDescent="0.25">
      <c r="D1249" s="184"/>
      <c r="E1249" s="184"/>
      <c r="F1249" s="184"/>
      <c r="G1249" s="184"/>
      <c r="H1249" s="184"/>
      <c r="I1249" s="184"/>
      <c r="J1249" s="184"/>
      <c r="K1249" s="184"/>
      <c r="L1249" s="184"/>
      <c r="M1249" s="184"/>
      <c r="N1249" s="184"/>
      <c r="O1249" s="184"/>
      <c r="P1249" s="183"/>
      <c r="Q1249" s="183"/>
      <c r="R1249" s="183"/>
      <c r="S1249" s="183"/>
      <c r="T1249" s="183"/>
      <c r="U1249" s="183"/>
      <c r="V1249" s="183"/>
      <c r="W1249" s="183"/>
      <c r="X1249" s="183"/>
      <c r="Y1249" s="183"/>
      <c r="Z1249" s="183"/>
      <c r="AA1249" s="183"/>
      <c r="AB1249" s="183"/>
      <c r="AC1249" s="183"/>
      <c r="AD1249" s="183"/>
      <c r="AE1249" s="183"/>
      <c r="AF1249" s="183"/>
      <c r="AG1249" s="183"/>
      <c r="AH1249" s="183"/>
      <c r="AI1249" s="183"/>
      <c r="AJ1249" s="183"/>
      <c r="AK1249" s="183"/>
    </row>
    <row r="1250" spans="4:37" x14ac:dyDescent="0.25">
      <c r="D1250" s="184"/>
      <c r="E1250" s="184"/>
      <c r="F1250" s="184"/>
      <c r="G1250" s="184"/>
      <c r="H1250" s="184"/>
      <c r="I1250" s="184"/>
      <c r="J1250" s="184"/>
      <c r="K1250" s="184"/>
      <c r="L1250" s="184"/>
      <c r="M1250" s="184"/>
      <c r="N1250" s="184"/>
      <c r="O1250" s="184"/>
      <c r="P1250" s="183"/>
      <c r="Q1250" s="183"/>
      <c r="R1250" s="183"/>
      <c r="S1250" s="183"/>
      <c r="T1250" s="183"/>
      <c r="U1250" s="183"/>
      <c r="V1250" s="183"/>
      <c r="W1250" s="183"/>
      <c r="X1250" s="183"/>
      <c r="Y1250" s="183"/>
      <c r="Z1250" s="183"/>
      <c r="AA1250" s="183"/>
      <c r="AB1250" s="183"/>
      <c r="AC1250" s="183"/>
      <c r="AD1250" s="183"/>
      <c r="AE1250" s="183"/>
      <c r="AF1250" s="183"/>
      <c r="AG1250" s="183"/>
      <c r="AH1250" s="183"/>
      <c r="AI1250" s="183"/>
      <c r="AJ1250" s="183"/>
      <c r="AK1250" s="183"/>
    </row>
    <row r="1251" spans="4:37" x14ac:dyDescent="0.25">
      <c r="D1251" s="184"/>
      <c r="E1251" s="184"/>
      <c r="F1251" s="184"/>
      <c r="G1251" s="184"/>
      <c r="H1251" s="184"/>
      <c r="I1251" s="184"/>
      <c r="J1251" s="184"/>
      <c r="K1251" s="184"/>
      <c r="L1251" s="184"/>
      <c r="M1251" s="184"/>
      <c r="N1251" s="184"/>
      <c r="O1251" s="184"/>
      <c r="P1251" s="183"/>
      <c r="Q1251" s="183"/>
      <c r="R1251" s="183"/>
      <c r="S1251" s="183"/>
      <c r="T1251" s="183"/>
      <c r="U1251" s="183"/>
      <c r="V1251" s="183"/>
      <c r="W1251" s="183"/>
      <c r="X1251" s="183"/>
      <c r="Y1251" s="183"/>
      <c r="Z1251" s="183"/>
      <c r="AA1251" s="183"/>
      <c r="AB1251" s="183"/>
      <c r="AC1251" s="183"/>
      <c r="AD1251" s="183"/>
      <c r="AE1251" s="183"/>
      <c r="AF1251" s="183"/>
      <c r="AG1251" s="183"/>
      <c r="AH1251" s="183"/>
      <c r="AI1251" s="183"/>
      <c r="AJ1251" s="183"/>
      <c r="AK1251" s="183"/>
    </row>
    <row r="1252" spans="4:37" x14ac:dyDescent="0.25">
      <c r="D1252" s="184"/>
      <c r="E1252" s="184"/>
      <c r="F1252" s="184"/>
      <c r="G1252" s="184"/>
      <c r="H1252" s="184"/>
      <c r="I1252" s="184"/>
      <c r="J1252" s="184"/>
      <c r="K1252" s="184"/>
      <c r="L1252" s="184"/>
      <c r="M1252" s="184"/>
      <c r="N1252" s="184"/>
      <c r="O1252" s="184"/>
      <c r="P1252" s="183"/>
      <c r="Q1252" s="183"/>
      <c r="R1252" s="183"/>
      <c r="S1252" s="183"/>
      <c r="T1252" s="183"/>
      <c r="U1252" s="183"/>
      <c r="V1252" s="183"/>
      <c r="W1252" s="183"/>
      <c r="X1252" s="183"/>
      <c r="Y1252" s="183"/>
      <c r="Z1252" s="183"/>
      <c r="AA1252" s="183"/>
      <c r="AB1252" s="183"/>
      <c r="AC1252" s="183"/>
      <c r="AD1252" s="183"/>
      <c r="AE1252" s="183"/>
      <c r="AF1252" s="183"/>
      <c r="AG1252" s="183"/>
      <c r="AH1252" s="183"/>
      <c r="AI1252" s="183"/>
      <c r="AJ1252" s="183"/>
      <c r="AK1252" s="183"/>
    </row>
    <row r="1253" spans="4:37" x14ac:dyDescent="0.25">
      <c r="D1253" s="184"/>
      <c r="E1253" s="184"/>
      <c r="F1253" s="184"/>
      <c r="G1253" s="184"/>
      <c r="H1253" s="184"/>
      <c r="I1253" s="184"/>
      <c r="J1253" s="184"/>
      <c r="K1253" s="184"/>
      <c r="L1253" s="184"/>
      <c r="M1253" s="184"/>
      <c r="N1253" s="184"/>
      <c r="O1253" s="184"/>
      <c r="P1253" s="183"/>
      <c r="Q1253" s="183"/>
      <c r="R1253" s="183"/>
      <c r="S1253" s="183"/>
      <c r="T1253" s="183"/>
      <c r="U1253" s="183"/>
      <c r="V1253" s="183"/>
      <c r="W1253" s="183"/>
      <c r="X1253" s="183"/>
      <c r="Y1253" s="183"/>
      <c r="Z1253" s="183"/>
      <c r="AA1253" s="183"/>
      <c r="AB1253" s="183"/>
      <c r="AC1253" s="183"/>
      <c r="AD1253" s="183"/>
      <c r="AE1253" s="183"/>
      <c r="AF1253" s="183"/>
      <c r="AG1253" s="183"/>
      <c r="AH1253" s="183"/>
      <c r="AI1253" s="183"/>
      <c r="AJ1253" s="183"/>
      <c r="AK1253" s="183"/>
    </row>
    <row r="1254" spans="4:37" x14ac:dyDescent="0.25">
      <c r="D1254" s="184"/>
      <c r="E1254" s="184"/>
      <c r="F1254" s="184"/>
      <c r="G1254" s="184"/>
      <c r="H1254" s="184"/>
      <c r="I1254" s="184"/>
      <c r="J1254" s="184"/>
      <c r="K1254" s="184"/>
      <c r="L1254" s="184"/>
      <c r="M1254" s="184"/>
      <c r="N1254" s="184"/>
      <c r="O1254" s="184"/>
      <c r="P1254" s="183"/>
      <c r="Q1254" s="183"/>
      <c r="R1254" s="183"/>
      <c r="S1254" s="183"/>
      <c r="T1254" s="183"/>
      <c r="U1254" s="183"/>
      <c r="V1254" s="183"/>
      <c r="W1254" s="183"/>
      <c r="X1254" s="183"/>
      <c r="Y1254" s="183"/>
      <c r="Z1254" s="183"/>
      <c r="AA1254" s="183"/>
      <c r="AB1254" s="183"/>
      <c r="AC1254" s="183"/>
      <c r="AD1254" s="183"/>
      <c r="AE1254" s="183"/>
      <c r="AF1254" s="183"/>
      <c r="AG1254" s="183"/>
      <c r="AH1254" s="183"/>
      <c r="AI1254" s="183"/>
      <c r="AJ1254" s="183"/>
      <c r="AK1254" s="183"/>
    </row>
    <row r="1255" spans="4:37" x14ac:dyDescent="0.25">
      <c r="D1255" s="184"/>
      <c r="E1255" s="184"/>
      <c r="F1255" s="184"/>
      <c r="G1255" s="184"/>
      <c r="H1255" s="184"/>
      <c r="I1255" s="184"/>
      <c r="J1255" s="184"/>
      <c r="K1255" s="184"/>
      <c r="L1255" s="184"/>
      <c r="M1255" s="184"/>
      <c r="N1255" s="184"/>
      <c r="O1255" s="184"/>
      <c r="P1255" s="183"/>
      <c r="Q1255" s="183"/>
      <c r="R1255" s="183"/>
      <c r="S1255" s="183"/>
      <c r="T1255" s="183"/>
      <c r="U1255" s="183"/>
      <c r="V1255" s="183"/>
      <c r="W1255" s="183"/>
      <c r="X1255" s="183"/>
      <c r="Y1255" s="183"/>
      <c r="Z1255" s="183"/>
      <c r="AA1255" s="183"/>
      <c r="AB1255" s="183"/>
      <c r="AC1255" s="183"/>
      <c r="AD1255" s="183"/>
      <c r="AE1255" s="183"/>
      <c r="AF1255" s="183"/>
      <c r="AG1255" s="183"/>
      <c r="AH1255" s="183"/>
      <c r="AI1255" s="183"/>
      <c r="AJ1255" s="183"/>
      <c r="AK1255" s="183"/>
    </row>
    <row r="1256" spans="4:37" x14ac:dyDescent="0.25">
      <c r="D1256" s="184"/>
      <c r="E1256" s="184"/>
      <c r="F1256" s="184"/>
      <c r="G1256" s="184"/>
      <c r="H1256" s="184"/>
      <c r="I1256" s="184"/>
      <c r="J1256" s="184"/>
      <c r="K1256" s="184"/>
      <c r="L1256" s="184"/>
      <c r="M1256" s="184"/>
      <c r="N1256" s="184"/>
      <c r="O1256" s="184"/>
      <c r="P1256" s="183"/>
      <c r="Q1256" s="183"/>
      <c r="R1256" s="183"/>
      <c r="S1256" s="183"/>
      <c r="T1256" s="183"/>
      <c r="U1256" s="183"/>
      <c r="V1256" s="183"/>
      <c r="W1256" s="183"/>
      <c r="X1256" s="183"/>
      <c r="Y1256" s="183"/>
      <c r="Z1256" s="183"/>
      <c r="AA1256" s="183"/>
      <c r="AB1256" s="183"/>
      <c r="AC1256" s="183"/>
      <c r="AD1256" s="183"/>
      <c r="AE1256" s="183"/>
      <c r="AF1256" s="183"/>
      <c r="AG1256" s="183"/>
      <c r="AH1256" s="183"/>
      <c r="AI1256" s="183"/>
      <c r="AJ1256" s="183"/>
      <c r="AK1256" s="183"/>
    </row>
    <row r="1257" spans="4:37" x14ac:dyDescent="0.25">
      <c r="D1257" s="184"/>
      <c r="E1257" s="184"/>
      <c r="F1257" s="184"/>
      <c r="G1257" s="184"/>
      <c r="H1257" s="184"/>
      <c r="I1257" s="184"/>
      <c r="J1257" s="184"/>
      <c r="K1257" s="184"/>
      <c r="L1257" s="184"/>
      <c r="M1257" s="184"/>
      <c r="N1257" s="184"/>
      <c r="O1257" s="184"/>
      <c r="P1257" s="183"/>
      <c r="Q1257" s="183"/>
      <c r="R1257" s="183"/>
      <c r="S1257" s="183"/>
      <c r="T1257" s="183"/>
      <c r="U1257" s="183"/>
      <c r="V1257" s="183"/>
      <c r="W1257" s="183"/>
      <c r="X1257" s="183"/>
      <c r="Y1257" s="183"/>
      <c r="Z1257" s="183"/>
      <c r="AA1257" s="183"/>
      <c r="AB1257" s="183"/>
      <c r="AC1257" s="183"/>
      <c r="AD1257" s="183"/>
      <c r="AE1257" s="183"/>
      <c r="AF1257" s="183"/>
      <c r="AG1257" s="183"/>
      <c r="AH1257" s="183"/>
      <c r="AI1257" s="183"/>
      <c r="AJ1257" s="183"/>
      <c r="AK1257" s="183"/>
    </row>
    <row r="1258" spans="4:37" x14ac:dyDescent="0.25">
      <c r="D1258" s="184"/>
      <c r="E1258" s="184"/>
      <c r="F1258" s="184"/>
      <c r="G1258" s="184"/>
      <c r="H1258" s="184"/>
      <c r="I1258" s="184"/>
      <c r="J1258" s="184"/>
      <c r="K1258" s="184"/>
      <c r="L1258" s="184"/>
      <c r="M1258" s="184"/>
      <c r="N1258" s="184"/>
      <c r="O1258" s="184"/>
      <c r="P1258" s="183"/>
      <c r="Q1258" s="183"/>
      <c r="R1258" s="183"/>
      <c r="S1258" s="183"/>
      <c r="T1258" s="183"/>
      <c r="U1258" s="183"/>
      <c r="V1258" s="183"/>
      <c r="W1258" s="183"/>
      <c r="X1258" s="183"/>
      <c r="Y1258" s="183"/>
      <c r="Z1258" s="183"/>
      <c r="AA1258" s="183"/>
      <c r="AB1258" s="183"/>
      <c r="AC1258" s="183"/>
      <c r="AD1258" s="183"/>
      <c r="AE1258" s="183"/>
      <c r="AF1258" s="183"/>
      <c r="AG1258" s="183"/>
      <c r="AH1258" s="183"/>
      <c r="AI1258" s="183"/>
      <c r="AJ1258" s="183"/>
      <c r="AK1258" s="183"/>
    </row>
    <row r="1259" spans="4:37" x14ac:dyDescent="0.25">
      <c r="D1259" s="184"/>
      <c r="E1259" s="184"/>
      <c r="F1259" s="184"/>
      <c r="G1259" s="184"/>
      <c r="H1259" s="184"/>
      <c r="I1259" s="184"/>
      <c r="J1259" s="184"/>
      <c r="K1259" s="184"/>
      <c r="L1259" s="184"/>
      <c r="M1259" s="184"/>
      <c r="N1259" s="184"/>
      <c r="O1259" s="184"/>
      <c r="P1259" s="183"/>
      <c r="Q1259" s="183"/>
      <c r="R1259" s="183"/>
      <c r="S1259" s="183"/>
      <c r="T1259" s="183"/>
      <c r="U1259" s="183"/>
      <c r="V1259" s="183"/>
      <c r="W1259" s="183"/>
      <c r="X1259" s="183"/>
      <c r="Y1259" s="183"/>
      <c r="Z1259" s="183"/>
      <c r="AA1259" s="183"/>
      <c r="AB1259" s="183"/>
      <c r="AC1259" s="183"/>
      <c r="AD1259" s="183"/>
      <c r="AE1259" s="183"/>
      <c r="AF1259" s="183"/>
      <c r="AG1259" s="183"/>
      <c r="AH1259" s="183"/>
      <c r="AI1259" s="183"/>
      <c r="AJ1259" s="183"/>
      <c r="AK1259" s="183"/>
    </row>
    <row r="1260" spans="4:37" x14ac:dyDescent="0.25">
      <c r="D1260" s="184"/>
      <c r="E1260" s="184"/>
      <c r="F1260" s="184"/>
      <c r="G1260" s="184"/>
      <c r="H1260" s="184"/>
      <c r="I1260" s="184"/>
      <c r="J1260" s="184"/>
      <c r="K1260" s="184"/>
      <c r="L1260" s="184"/>
      <c r="M1260" s="184"/>
      <c r="N1260" s="184"/>
      <c r="O1260" s="184"/>
      <c r="P1260" s="183"/>
      <c r="Q1260" s="183"/>
      <c r="R1260" s="183"/>
      <c r="S1260" s="183"/>
      <c r="T1260" s="183"/>
      <c r="U1260" s="183"/>
      <c r="V1260" s="183"/>
      <c r="W1260" s="183"/>
      <c r="X1260" s="183"/>
      <c r="Y1260" s="183"/>
      <c r="Z1260" s="183"/>
      <c r="AA1260" s="183"/>
      <c r="AB1260" s="183"/>
      <c r="AC1260" s="183"/>
      <c r="AD1260" s="183"/>
      <c r="AE1260" s="183"/>
      <c r="AF1260" s="183"/>
      <c r="AG1260" s="183"/>
      <c r="AH1260" s="183"/>
      <c r="AI1260" s="183"/>
      <c r="AJ1260" s="183"/>
      <c r="AK1260" s="183"/>
    </row>
    <row r="1261" spans="4:37" x14ac:dyDescent="0.25">
      <c r="D1261" s="184"/>
      <c r="E1261" s="184"/>
      <c r="F1261" s="184"/>
      <c r="G1261" s="184"/>
      <c r="H1261" s="184"/>
      <c r="I1261" s="184"/>
      <c r="J1261" s="184"/>
      <c r="K1261" s="184"/>
      <c r="L1261" s="184"/>
      <c r="M1261" s="184"/>
      <c r="N1261" s="184"/>
      <c r="O1261" s="184"/>
      <c r="P1261" s="183"/>
      <c r="Q1261" s="183"/>
      <c r="R1261" s="183"/>
      <c r="S1261" s="183"/>
      <c r="T1261" s="183"/>
      <c r="U1261" s="183"/>
      <c r="V1261" s="183"/>
      <c r="W1261" s="183"/>
      <c r="X1261" s="183"/>
      <c r="Y1261" s="183"/>
      <c r="Z1261" s="183"/>
      <c r="AA1261" s="183"/>
      <c r="AB1261" s="183"/>
      <c r="AC1261" s="183"/>
      <c r="AD1261" s="183"/>
      <c r="AE1261" s="183"/>
      <c r="AF1261" s="183"/>
      <c r="AG1261" s="183"/>
      <c r="AH1261" s="183"/>
      <c r="AI1261" s="183"/>
      <c r="AJ1261" s="183"/>
      <c r="AK1261" s="183"/>
    </row>
    <row r="1262" spans="4:37" x14ac:dyDescent="0.25">
      <c r="D1262" s="184"/>
      <c r="E1262" s="184"/>
      <c r="F1262" s="184"/>
      <c r="G1262" s="184"/>
      <c r="H1262" s="184"/>
      <c r="I1262" s="184"/>
      <c r="J1262" s="184"/>
      <c r="K1262" s="184"/>
      <c r="L1262" s="184"/>
      <c r="M1262" s="184"/>
      <c r="N1262" s="184"/>
      <c r="O1262" s="184"/>
      <c r="P1262" s="183"/>
      <c r="Q1262" s="183"/>
      <c r="R1262" s="183"/>
      <c r="S1262" s="183"/>
      <c r="T1262" s="183"/>
      <c r="U1262" s="183"/>
      <c r="V1262" s="183"/>
      <c r="W1262" s="183"/>
      <c r="X1262" s="183"/>
      <c r="Y1262" s="183"/>
      <c r="Z1262" s="183"/>
      <c r="AA1262" s="183"/>
      <c r="AB1262" s="183"/>
      <c r="AC1262" s="183"/>
      <c r="AD1262" s="183"/>
      <c r="AE1262" s="183"/>
      <c r="AF1262" s="183"/>
      <c r="AG1262" s="183"/>
      <c r="AH1262" s="183"/>
      <c r="AI1262" s="183"/>
      <c r="AJ1262" s="183"/>
      <c r="AK1262" s="183"/>
    </row>
    <row r="1263" spans="4:37" x14ac:dyDescent="0.25">
      <c r="D1263" s="184"/>
      <c r="E1263" s="184"/>
      <c r="F1263" s="184"/>
      <c r="G1263" s="184"/>
      <c r="H1263" s="184"/>
      <c r="I1263" s="184"/>
      <c r="J1263" s="184"/>
      <c r="K1263" s="184"/>
      <c r="L1263" s="184"/>
      <c r="M1263" s="184"/>
      <c r="N1263" s="184"/>
      <c r="O1263" s="184"/>
      <c r="P1263" s="183"/>
      <c r="Q1263" s="183"/>
      <c r="R1263" s="183"/>
      <c r="S1263" s="183"/>
      <c r="T1263" s="183"/>
      <c r="U1263" s="183"/>
      <c r="V1263" s="183"/>
      <c r="W1263" s="183"/>
      <c r="X1263" s="183"/>
      <c r="Y1263" s="183"/>
      <c r="Z1263" s="183"/>
      <c r="AA1263" s="183"/>
      <c r="AB1263" s="183"/>
      <c r="AC1263" s="183"/>
      <c r="AD1263" s="183"/>
      <c r="AE1263" s="183"/>
      <c r="AF1263" s="183"/>
      <c r="AG1263" s="183"/>
      <c r="AH1263" s="183"/>
      <c r="AI1263" s="183"/>
      <c r="AJ1263" s="183"/>
      <c r="AK1263" s="183"/>
    </row>
    <row r="1264" spans="4:37" x14ac:dyDescent="0.25">
      <c r="D1264" s="184"/>
      <c r="E1264" s="184"/>
      <c r="F1264" s="184"/>
      <c r="G1264" s="184"/>
      <c r="H1264" s="184"/>
      <c r="I1264" s="184"/>
      <c r="J1264" s="184"/>
      <c r="K1264" s="184"/>
      <c r="L1264" s="184"/>
      <c r="M1264" s="184"/>
      <c r="N1264" s="184"/>
      <c r="O1264" s="184"/>
      <c r="P1264" s="183"/>
      <c r="Q1264" s="183"/>
      <c r="R1264" s="183"/>
      <c r="S1264" s="183"/>
      <c r="T1264" s="183"/>
      <c r="U1264" s="183"/>
      <c r="V1264" s="183"/>
      <c r="W1264" s="183"/>
      <c r="X1264" s="183"/>
      <c r="Y1264" s="183"/>
      <c r="Z1264" s="183"/>
      <c r="AA1264" s="183"/>
      <c r="AB1264" s="183"/>
      <c r="AC1264" s="183"/>
      <c r="AD1264" s="183"/>
      <c r="AE1264" s="183"/>
      <c r="AF1264" s="183"/>
      <c r="AG1264" s="183"/>
      <c r="AH1264" s="183"/>
      <c r="AI1264" s="183"/>
      <c r="AJ1264" s="183"/>
      <c r="AK1264" s="183"/>
    </row>
    <row r="1265" spans="4:37" x14ac:dyDescent="0.25">
      <c r="D1265" s="184"/>
      <c r="E1265" s="184"/>
      <c r="F1265" s="184"/>
      <c r="G1265" s="184"/>
      <c r="H1265" s="184"/>
      <c r="I1265" s="184"/>
      <c r="J1265" s="184"/>
      <c r="K1265" s="184"/>
      <c r="L1265" s="184"/>
      <c r="M1265" s="184"/>
      <c r="N1265" s="184"/>
      <c r="O1265" s="184"/>
      <c r="P1265" s="183"/>
      <c r="Q1265" s="183"/>
      <c r="R1265" s="183"/>
      <c r="S1265" s="183"/>
      <c r="T1265" s="183"/>
      <c r="U1265" s="183"/>
      <c r="V1265" s="183"/>
      <c r="W1265" s="183"/>
      <c r="X1265" s="183"/>
      <c r="Y1265" s="183"/>
      <c r="Z1265" s="183"/>
      <c r="AA1265" s="183"/>
      <c r="AB1265" s="183"/>
      <c r="AC1265" s="183"/>
      <c r="AD1265" s="183"/>
      <c r="AE1265" s="183"/>
      <c r="AF1265" s="183"/>
      <c r="AG1265" s="183"/>
      <c r="AH1265" s="183"/>
      <c r="AI1265" s="183"/>
      <c r="AJ1265" s="183"/>
      <c r="AK1265" s="183"/>
    </row>
    <row r="1266" spans="4:37" x14ac:dyDescent="0.25">
      <c r="D1266" s="184"/>
      <c r="E1266" s="184"/>
      <c r="F1266" s="184"/>
      <c r="G1266" s="184"/>
      <c r="H1266" s="184"/>
      <c r="I1266" s="184"/>
      <c r="J1266" s="184"/>
      <c r="K1266" s="184"/>
      <c r="L1266" s="184"/>
      <c r="M1266" s="184"/>
      <c r="N1266" s="184"/>
      <c r="O1266" s="184"/>
      <c r="P1266" s="183"/>
      <c r="Q1266" s="183"/>
      <c r="R1266" s="183"/>
      <c r="S1266" s="183"/>
      <c r="T1266" s="183"/>
      <c r="U1266" s="183"/>
      <c r="V1266" s="183"/>
      <c r="W1266" s="183"/>
      <c r="X1266" s="183"/>
      <c r="Y1266" s="183"/>
      <c r="Z1266" s="183"/>
      <c r="AA1266" s="183"/>
      <c r="AB1266" s="183"/>
      <c r="AC1266" s="183"/>
      <c r="AD1266" s="183"/>
      <c r="AE1266" s="183"/>
      <c r="AF1266" s="183"/>
      <c r="AG1266" s="183"/>
      <c r="AH1266" s="183"/>
      <c r="AI1266" s="183"/>
      <c r="AJ1266" s="183"/>
      <c r="AK1266" s="183"/>
    </row>
    <row r="1267" spans="4:37" x14ac:dyDescent="0.25">
      <c r="D1267" s="184"/>
      <c r="E1267" s="184"/>
      <c r="F1267" s="184"/>
      <c r="G1267" s="184"/>
      <c r="H1267" s="184"/>
      <c r="I1267" s="184"/>
      <c r="J1267" s="184"/>
      <c r="K1267" s="184"/>
      <c r="L1267" s="184"/>
      <c r="M1267" s="184"/>
      <c r="N1267" s="184"/>
      <c r="O1267" s="184"/>
      <c r="P1267" s="183"/>
      <c r="Q1267" s="183"/>
      <c r="R1267" s="183"/>
      <c r="S1267" s="183"/>
      <c r="T1267" s="183"/>
      <c r="U1267" s="183"/>
      <c r="V1267" s="183"/>
      <c r="W1267" s="183"/>
      <c r="X1267" s="183"/>
      <c r="Y1267" s="183"/>
      <c r="Z1267" s="183"/>
      <c r="AA1267" s="183"/>
      <c r="AB1267" s="183"/>
      <c r="AC1267" s="183"/>
      <c r="AD1267" s="183"/>
      <c r="AE1267" s="183"/>
      <c r="AF1267" s="183"/>
      <c r="AG1267" s="183"/>
      <c r="AH1267" s="183"/>
      <c r="AI1267" s="183"/>
      <c r="AJ1267" s="183"/>
      <c r="AK1267" s="183"/>
    </row>
    <row r="1268" spans="4:37" x14ac:dyDescent="0.25">
      <c r="D1268" s="184"/>
      <c r="E1268" s="184"/>
      <c r="F1268" s="184"/>
      <c r="G1268" s="184"/>
      <c r="H1268" s="184"/>
      <c r="I1268" s="184"/>
      <c r="J1268" s="184"/>
      <c r="K1268" s="184"/>
      <c r="L1268" s="184"/>
      <c r="M1268" s="184"/>
      <c r="N1268" s="184"/>
      <c r="O1268" s="184"/>
      <c r="P1268" s="183"/>
      <c r="Q1268" s="183"/>
      <c r="R1268" s="183"/>
      <c r="S1268" s="183"/>
      <c r="T1268" s="183"/>
      <c r="U1268" s="183"/>
      <c r="V1268" s="183"/>
      <c r="W1268" s="183"/>
      <c r="X1268" s="183"/>
      <c r="Y1268" s="183"/>
      <c r="Z1268" s="183"/>
      <c r="AA1268" s="183"/>
      <c r="AB1268" s="183"/>
      <c r="AC1268" s="183"/>
      <c r="AD1268" s="183"/>
      <c r="AE1268" s="183"/>
      <c r="AF1268" s="183"/>
      <c r="AG1268" s="183"/>
      <c r="AH1268" s="183"/>
      <c r="AI1268" s="183"/>
      <c r="AJ1268" s="183"/>
      <c r="AK1268" s="183"/>
    </row>
    <row r="1269" spans="4:37" x14ac:dyDescent="0.25">
      <c r="D1269" s="184"/>
      <c r="E1269" s="184"/>
      <c r="F1269" s="184"/>
      <c r="G1269" s="184"/>
      <c r="H1269" s="184"/>
      <c r="I1269" s="184"/>
      <c r="J1269" s="184"/>
      <c r="K1269" s="184"/>
      <c r="L1269" s="184"/>
      <c r="M1269" s="184"/>
      <c r="N1269" s="184"/>
      <c r="O1269" s="184"/>
      <c r="P1269" s="183"/>
      <c r="Q1269" s="183"/>
      <c r="R1269" s="183"/>
      <c r="S1269" s="183"/>
      <c r="T1269" s="183"/>
      <c r="U1269" s="183"/>
      <c r="V1269" s="183"/>
      <c r="W1269" s="183"/>
      <c r="X1269" s="183"/>
      <c r="Y1269" s="183"/>
      <c r="Z1269" s="183"/>
      <c r="AA1269" s="183"/>
      <c r="AB1269" s="183"/>
      <c r="AC1269" s="183"/>
      <c r="AD1269" s="183"/>
      <c r="AE1269" s="183"/>
      <c r="AF1269" s="183"/>
      <c r="AG1269" s="183"/>
      <c r="AH1269" s="183"/>
      <c r="AI1269" s="183"/>
      <c r="AJ1269" s="183"/>
      <c r="AK1269" s="183"/>
    </row>
    <row r="1270" spans="4:37" x14ac:dyDescent="0.25">
      <c r="D1270" s="184"/>
      <c r="E1270" s="184"/>
      <c r="F1270" s="184"/>
      <c r="G1270" s="184"/>
      <c r="H1270" s="184"/>
      <c r="I1270" s="184"/>
      <c r="J1270" s="184"/>
      <c r="K1270" s="184"/>
      <c r="L1270" s="184"/>
      <c r="M1270" s="184"/>
      <c r="N1270" s="184"/>
      <c r="O1270" s="184"/>
      <c r="P1270" s="183"/>
      <c r="Q1270" s="183"/>
      <c r="R1270" s="183"/>
      <c r="S1270" s="183"/>
      <c r="T1270" s="183"/>
      <c r="U1270" s="183"/>
      <c r="V1270" s="183"/>
      <c r="W1270" s="183"/>
      <c r="X1270" s="183"/>
      <c r="Y1270" s="183"/>
      <c r="Z1270" s="183"/>
      <c r="AA1270" s="183"/>
      <c r="AB1270" s="183"/>
      <c r="AC1270" s="183"/>
      <c r="AD1270" s="183"/>
      <c r="AE1270" s="183"/>
      <c r="AF1270" s="183"/>
      <c r="AG1270" s="183"/>
      <c r="AH1270" s="183"/>
      <c r="AI1270" s="183"/>
      <c r="AJ1270" s="183"/>
      <c r="AK1270" s="183"/>
    </row>
    <row r="1271" spans="4:37" x14ac:dyDescent="0.25">
      <c r="D1271" s="184"/>
      <c r="E1271" s="184"/>
      <c r="F1271" s="184"/>
      <c r="G1271" s="184"/>
      <c r="H1271" s="184"/>
      <c r="I1271" s="184"/>
      <c r="J1271" s="184"/>
      <c r="K1271" s="184"/>
      <c r="L1271" s="184"/>
      <c r="M1271" s="184"/>
      <c r="N1271" s="184"/>
      <c r="O1271" s="184"/>
      <c r="P1271" s="183"/>
      <c r="Q1271" s="183"/>
      <c r="R1271" s="183"/>
      <c r="S1271" s="183"/>
      <c r="T1271" s="183"/>
      <c r="U1271" s="183"/>
      <c r="V1271" s="183"/>
      <c r="W1271" s="183"/>
      <c r="X1271" s="183"/>
      <c r="Y1271" s="183"/>
      <c r="Z1271" s="183"/>
      <c r="AA1271" s="183"/>
      <c r="AB1271" s="183"/>
      <c r="AC1271" s="183"/>
      <c r="AD1271" s="183"/>
      <c r="AE1271" s="183"/>
      <c r="AF1271" s="183"/>
      <c r="AG1271" s="183"/>
      <c r="AH1271" s="183"/>
      <c r="AI1271" s="183"/>
      <c r="AJ1271" s="183"/>
      <c r="AK1271" s="183"/>
    </row>
    <row r="1272" spans="4:37" x14ac:dyDescent="0.25">
      <c r="D1272" s="184"/>
      <c r="E1272" s="184"/>
      <c r="F1272" s="184"/>
      <c r="G1272" s="184"/>
      <c r="H1272" s="184"/>
      <c r="I1272" s="184"/>
      <c r="J1272" s="184"/>
      <c r="K1272" s="184"/>
      <c r="L1272" s="184"/>
      <c r="M1272" s="184"/>
      <c r="N1272" s="184"/>
      <c r="O1272" s="184"/>
      <c r="P1272" s="183"/>
      <c r="Q1272" s="183"/>
      <c r="R1272" s="183"/>
      <c r="S1272" s="183"/>
      <c r="T1272" s="183"/>
      <c r="U1272" s="183"/>
      <c r="V1272" s="183"/>
      <c r="W1272" s="183"/>
      <c r="X1272" s="183"/>
      <c r="Y1272" s="183"/>
      <c r="Z1272" s="183"/>
      <c r="AA1272" s="183"/>
      <c r="AB1272" s="183"/>
      <c r="AC1272" s="183"/>
      <c r="AD1272" s="183"/>
      <c r="AE1272" s="183"/>
      <c r="AF1272" s="183"/>
      <c r="AG1272" s="183"/>
      <c r="AH1272" s="183"/>
      <c r="AI1272" s="183"/>
      <c r="AJ1272" s="183"/>
      <c r="AK1272" s="183"/>
    </row>
    <row r="1273" spans="4:37" x14ac:dyDescent="0.25">
      <c r="D1273" s="184"/>
      <c r="E1273" s="184"/>
      <c r="F1273" s="184"/>
      <c r="G1273" s="184"/>
      <c r="H1273" s="184"/>
      <c r="I1273" s="184"/>
      <c r="J1273" s="184"/>
      <c r="K1273" s="184"/>
      <c r="L1273" s="184"/>
      <c r="M1273" s="184"/>
      <c r="N1273" s="184"/>
      <c r="O1273" s="184"/>
      <c r="P1273" s="183"/>
      <c r="Q1273" s="183"/>
      <c r="R1273" s="183"/>
      <c r="S1273" s="183"/>
      <c r="T1273" s="183"/>
      <c r="U1273" s="183"/>
      <c r="V1273" s="183"/>
      <c r="W1273" s="183"/>
      <c r="X1273" s="183"/>
      <c r="Y1273" s="183"/>
      <c r="Z1273" s="183"/>
      <c r="AA1273" s="183"/>
      <c r="AB1273" s="183"/>
      <c r="AC1273" s="183"/>
      <c r="AD1273" s="183"/>
      <c r="AE1273" s="183"/>
      <c r="AF1273" s="183"/>
      <c r="AG1273" s="183"/>
      <c r="AH1273" s="183"/>
      <c r="AI1273" s="183"/>
      <c r="AJ1273" s="183"/>
      <c r="AK1273" s="183"/>
    </row>
    <row r="1274" spans="4:37" x14ac:dyDescent="0.25">
      <c r="D1274" s="184"/>
      <c r="E1274" s="184"/>
      <c r="F1274" s="184"/>
      <c r="G1274" s="184"/>
      <c r="H1274" s="184"/>
      <c r="I1274" s="184"/>
      <c r="J1274" s="184"/>
      <c r="K1274" s="184"/>
      <c r="L1274" s="184"/>
      <c r="M1274" s="184"/>
      <c r="N1274" s="184"/>
      <c r="O1274" s="184"/>
      <c r="P1274" s="183"/>
      <c r="Q1274" s="183"/>
      <c r="R1274" s="183"/>
      <c r="S1274" s="183"/>
      <c r="T1274" s="183"/>
      <c r="U1274" s="183"/>
      <c r="V1274" s="183"/>
      <c r="W1274" s="183"/>
      <c r="X1274" s="183"/>
      <c r="Y1274" s="183"/>
      <c r="Z1274" s="183"/>
      <c r="AA1274" s="183"/>
      <c r="AB1274" s="183"/>
      <c r="AC1274" s="183"/>
      <c r="AD1274" s="183"/>
      <c r="AE1274" s="183"/>
      <c r="AF1274" s="183"/>
      <c r="AG1274" s="183"/>
      <c r="AH1274" s="183"/>
      <c r="AI1274" s="183"/>
      <c r="AJ1274" s="183"/>
      <c r="AK1274" s="183"/>
    </row>
    <row r="1275" spans="4:37" x14ac:dyDescent="0.25">
      <c r="D1275" s="184"/>
      <c r="E1275" s="184"/>
      <c r="F1275" s="184"/>
      <c r="G1275" s="184"/>
      <c r="H1275" s="184"/>
      <c r="I1275" s="184"/>
      <c r="J1275" s="184"/>
      <c r="K1275" s="184"/>
      <c r="L1275" s="184"/>
      <c r="M1275" s="184"/>
      <c r="N1275" s="184"/>
      <c r="O1275" s="184"/>
      <c r="P1275" s="183"/>
      <c r="Q1275" s="183"/>
      <c r="R1275" s="183"/>
      <c r="S1275" s="183"/>
      <c r="T1275" s="183"/>
      <c r="U1275" s="183"/>
      <c r="V1275" s="183"/>
      <c r="W1275" s="183"/>
      <c r="X1275" s="183"/>
      <c r="Y1275" s="183"/>
      <c r="Z1275" s="183"/>
      <c r="AA1275" s="183"/>
      <c r="AB1275" s="183"/>
      <c r="AC1275" s="183"/>
      <c r="AD1275" s="183"/>
      <c r="AE1275" s="183"/>
      <c r="AF1275" s="183"/>
      <c r="AG1275" s="183"/>
      <c r="AH1275" s="183"/>
      <c r="AI1275" s="183"/>
      <c r="AJ1275" s="183"/>
      <c r="AK1275" s="183"/>
    </row>
    <row r="1276" spans="4:37" x14ac:dyDescent="0.25">
      <c r="D1276" s="184"/>
      <c r="E1276" s="184"/>
      <c r="F1276" s="184"/>
      <c r="G1276" s="184"/>
      <c r="H1276" s="184"/>
      <c r="I1276" s="184"/>
      <c r="J1276" s="184"/>
      <c r="K1276" s="184"/>
      <c r="L1276" s="184"/>
      <c r="M1276" s="184"/>
      <c r="N1276" s="184"/>
      <c r="O1276" s="184"/>
      <c r="P1276" s="183"/>
      <c r="Q1276" s="183"/>
      <c r="R1276" s="183"/>
      <c r="S1276" s="183"/>
      <c r="T1276" s="183"/>
      <c r="U1276" s="183"/>
      <c r="V1276" s="183"/>
      <c r="W1276" s="183"/>
      <c r="X1276" s="183"/>
      <c r="Y1276" s="183"/>
      <c r="Z1276" s="183"/>
      <c r="AA1276" s="183"/>
      <c r="AB1276" s="183"/>
      <c r="AC1276" s="183"/>
      <c r="AD1276" s="183"/>
      <c r="AE1276" s="183"/>
      <c r="AF1276" s="183"/>
      <c r="AG1276" s="183"/>
      <c r="AH1276" s="183"/>
      <c r="AI1276" s="183"/>
      <c r="AJ1276" s="183"/>
      <c r="AK1276" s="183"/>
    </row>
    <row r="1277" spans="4:37" x14ac:dyDescent="0.25">
      <c r="D1277" s="184"/>
      <c r="E1277" s="184"/>
      <c r="F1277" s="184"/>
      <c r="G1277" s="184"/>
      <c r="H1277" s="184"/>
      <c r="I1277" s="184"/>
      <c r="J1277" s="184"/>
      <c r="K1277" s="184"/>
      <c r="L1277" s="184"/>
      <c r="M1277" s="184"/>
      <c r="N1277" s="184"/>
      <c r="O1277" s="184"/>
      <c r="P1277" s="183"/>
      <c r="Q1277" s="183"/>
      <c r="R1277" s="183"/>
      <c r="S1277" s="183"/>
      <c r="T1277" s="183"/>
      <c r="U1277" s="183"/>
      <c r="V1277" s="183"/>
      <c r="W1277" s="183"/>
      <c r="X1277" s="183"/>
      <c r="Y1277" s="183"/>
      <c r="Z1277" s="183"/>
      <c r="AA1277" s="183"/>
      <c r="AB1277" s="183"/>
      <c r="AC1277" s="183"/>
      <c r="AD1277" s="183"/>
      <c r="AE1277" s="183"/>
      <c r="AF1277" s="183"/>
      <c r="AG1277" s="183"/>
      <c r="AH1277" s="183"/>
      <c r="AI1277" s="183"/>
      <c r="AJ1277" s="183"/>
      <c r="AK1277" s="183"/>
    </row>
    <row r="1278" spans="4:37" x14ac:dyDescent="0.25">
      <c r="D1278" s="184"/>
      <c r="E1278" s="184"/>
      <c r="F1278" s="184"/>
      <c r="G1278" s="184"/>
      <c r="H1278" s="184"/>
      <c r="I1278" s="184"/>
      <c r="J1278" s="184"/>
      <c r="K1278" s="184"/>
      <c r="L1278" s="184"/>
      <c r="M1278" s="184"/>
      <c r="N1278" s="184"/>
      <c r="O1278" s="184"/>
      <c r="P1278" s="183"/>
      <c r="Q1278" s="183"/>
      <c r="R1278" s="183"/>
      <c r="S1278" s="183"/>
      <c r="T1278" s="183"/>
      <c r="U1278" s="183"/>
      <c r="V1278" s="183"/>
      <c r="W1278" s="183"/>
      <c r="X1278" s="183"/>
      <c r="Y1278" s="183"/>
      <c r="Z1278" s="183"/>
      <c r="AA1278" s="183"/>
      <c r="AB1278" s="183"/>
      <c r="AC1278" s="183"/>
      <c r="AD1278" s="183"/>
      <c r="AE1278" s="183"/>
      <c r="AF1278" s="183"/>
      <c r="AG1278" s="183"/>
      <c r="AH1278" s="183"/>
      <c r="AI1278" s="183"/>
      <c r="AJ1278" s="183"/>
      <c r="AK1278" s="183"/>
    </row>
    <row r="1279" spans="4:37" x14ac:dyDescent="0.25">
      <c r="D1279" s="184"/>
      <c r="E1279" s="184"/>
      <c r="F1279" s="184"/>
      <c r="G1279" s="184"/>
      <c r="H1279" s="184"/>
      <c r="I1279" s="184"/>
      <c r="J1279" s="184"/>
      <c r="K1279" s="184"/>
      <c r="L1279" s="184"/>
      <c r="M1279" s="184"/>
      <c r="N1279" s="184"/>
      <c r="O1279" s="184"/>
      <c r="P1279" s="183"/>
      <c r="Q1279" s="183"/>
      <c r="R1279" s="183"/>
      <c r="S1279" s="183"/>
      <c r="T1279" s="183"/>
      <c r="U1279" s="183"/>
      <c r="V1279" s="183"/>
      <c r="W1279" s="183"/>
      <c r="X1279" s="183"/>
      <c r="Y1279" s="183"/>
      <c r="Z1279" s="183"/>
      <c r="AA1279" s="183"/>
      <c r="AB1279" s="183"/>
      <c r="AC1279" s="183"/>
      <c r="AD1279" s="183"/>
      <c r="AE1279" s="183"/>
      <c r="AF1279" s="183"/>
      <c r="AG1279" s="183"/>
      <c r="AH1279" s="183"/>
      <c r="AI1279" s="183"/>
      <c r="AJ1279" s="183"/>
      <c r="AK1279" s="183"/>
    </row>
    <row r="1280" spans="4:37" x14ac:dyDescent="0.25">
      <c r="D1280" s="184"/>
      <c r="E1280" s="184"/>
      <c r="F1280" s="184"/>
      <c r="G1280" s="184"/>
      <c r="H1280" s="184"/>
      <c r="I1280" s="184"/>
      <c r="J1280" s="184"/>
      <c r="K1280" s="184"/>
      <c r="L1280" s="184"/>
      <c r="M1280" s="184"/>
      <c r="N1280" s="184"/>
      <c r="O1280" s="184"/>
      <c r="P1280" s="183"/>
      <c r="Q1280" s="183"/>
      <c r="R1280" s="183"/>
      <c r="S1280" s="183"/>
      <c r="T1280" s="183"/>
      <c r="U1280" s="183"/>
      <c r="V1280" s="183"/>
      <c r="W1280" s="183"/>
      <c r="X1280" s="183"/>
      <c r="Y1280" s="183"/>
      <c r="Z1280" s="183"/>
      <c r="AA1280" s="183"/>
      <c r="AB1280" s="183"/>
      <c r="AC1280" s="183"/>
      <c r="AD1280" s="183"/>
      <c r="AE1280" s="183"/>
      <c r="AF1280" s="183"/>
      <c r="AG1280" s="183"/>
      <c r="AH1280" s="183"/>
      <c r="AI1280" s="183"/>
      <c r="AJ1280" s="183"/>
      <c r="AK1280" s="183"/>
    </row>
    <row r="1281" spans="4:37" x14ac:dyDescent="0.25">
      <c r="D1281" s="184"/>
      <c r="E1281" s="184"/>
      <c r="F1281" s="184"/>
      <c r="G1281" s="184"/>
      <c r="H1281" s="184"/>
      <c r="I1281" s="184"/>
      <c r="J1281" s="184"/>
      <c r="K1281" s="184"/>
      <c r="L1281" s="184"/>
      <c r="M1281" s="184"/>
      <c r="N1281" s="184"/>
      <c r="O1281" s="184"/>
      <c r="P1281" s="183"/>
      <c r="Q1281" s="183"/>
      <c r="R1281" s="183"/>
      <c r="S1281" s="183"/>
      <c r="T1281" s="183"/>
      <c r="U1281" s="183"/>
      <c r="V1281" s="183"/>
      <c r="W1281" s="183"/>
      <c r="X1281" s="183"/>
      <c r="Y1281" s="183"/>
      <c r="Z1281" s="183"/>
      <c r="AA1281" s="183"/>
      <c r="AB1281" s="183"/>
      <c r="AC1281" s="183"/>
      <c r="AD1281" s="183"/>
      <c r="AE1281" s="183"/>
      <c r="AF1281" s="183"/>
      <c r="AG1281" s="183"/>
      <c r="AH1281" s="183"/>
      <c r="AI1281" s="183"/>
      <c r="AJ1281" s="183"/>
      <c r="AK1281" s="183"/>
    </row>
    <row r="1282" spans="4:37" x14ac:dyDescent="0.25">
      <c r="D1282" s="184"/>
      <c r="E1282" s="184"/>
      <c r="F1282" s="184"/>
      <c r="G1282" s="184"/>
      <c r="H1282" s="184"/>
      <c r="I1282" s="184"/>
      <c r="J1282" s="184"/>
      <c r="K1282" s="184"/>
      <c r="L1282" s="184"/>
      <c r="M1282" s="184"/>
      <c r="N1282" s="184"/>
      <c r="O1282" s="184"/>
      <c r="P1282" s="183"/>
      <c r="Q1282" s="183"/>
      <c r="R1282" s="183"/>
      <c r="S1282" s="183"/>
      <c r="T1282" s="183"/>
      <c r="U1282" s="183"/>
      <c r="V1282" s="183"/>
      <c r="W1282" s="183"/>
      <c r="X1282" s="183"/>
      <c r="Y1282" s="183"/>
      <c r="Z1282" s="183"/>
      <c r="AA1282" s="183"/>
      <c r="AB1282" s="183"/>
      <c r="AC1282" s="183"/>
      <c r="AD1282" s="183"/>
      <c r="AE1282" s="183"/>
      <c r="AF1282" s="183"/>
      <c r="AG1282" s="183"/>
      <c r="AH1282" s="183"/>
      <c r="AI1282" s="183"/>
      <c r="AJ1282" s="183"/>
      <c r="AK1282" s="183"/>
    </row>
    <row r="1283" spans="4:37" x14ac:dyDescent="0.25">
      <c r="D1283" s="184"/>
      <c r="E1283" s="184"/>
      <c r="F1283" s="184"/>
      <c r="G1283" s="184"/>
      <c r="H1283" s="184"/>
      <c r="I1283" s="184"/>
      <c r="J1283" s="184"/>
      <c r="K1283" s="184"/>
      <c r="L1283" s="184"/>
      <c r="M1283" s="184"/>
      <c r="N1283" s="184"/>
      <c r="O1283" s="184"/>
      <c r="P1283" s="183"/>
      <c r="Q1283" s="183"/>
      <c r="R1283" s="183"/>
      <c r="S1283" s="183"/>
      <c r="T1283" s="183"/>
      <c r="U1283" s="183"/>
      <c r="V1283" s="183"/>
      <c r="W1283" s="183"/>
      <c r="X1283" s="183"/>
      <c r="Y1283" s="183"/>
      <c r="Z1283" s="183"/>
      <c r="AA1283" s="183"/>
      <c r="AB1283" s="183"/>
      <c r="AC1283" s="183"/>
      <c r="AD1283" s="183"/>
      <c r="AE1283" s="183"/>
      <c r="AF1283" s="183"/>
      <c r="AG1283" s="183"/>
      <c r="AH1283" s="183"/>
      <c r="AI1283" s="183"/>
      <c r="AJ1283" s="183"/>
      <c r="AK1283" s="183"/>
    </row>
    <row r="1284" spans="4:37" x14ac:dyDescent="0.25">
      <c r="D1284" s="184"/>
      <c r="E1284" s="184"/>
      <c r="F1284" s="184"/>
      <c r="G1284" s="184"/>
      <c r="H1284" s="184"/>
      <c r="I1284" s="184"/>
      <c r="J1284" s="184"/>
      <c r="K1284" s="184"/>
      <c r="L1284" s="184"/>
      <c r="M1284" s="184"/>
      <c r="N1284" s="184"/>
      <c r="O1284" s="184"/>
      <c r="P1284" s="183"/>
      <c r="Q1284" s="183"/>
      <c r="R1284" s="183"/>
      <c r="S1284" s="183"/>
      <c r="T1284" s="183"/>
      <c r="U1284" s="183"/>
      <c r="V1284" s="183"/>
      <c r="W1284" s="183"/>
      <c r="X1284" s="183"/>
      <c r="Y1284" s="183"/>
      <c r="Z1284" s="183"/>
      <c r="AA1284" s="183"/>
      <c r="AB1284" s="183"/>
      <c r="AC1284" s="183"/>
      <c r="AD1284" s="183"/>
      <c r="AE1284" s="183"/>
      <c r="AF1284" s="183"/>
      <c r="AG1284" s="183"/>
      <c r="AH1284" s="183"/>
      <c r="AI1284" s="183"/>
      <c r="AJ1284" s="183"/>
      <c r="AK1284" s="183"/>
    </row>
    <row r="1285" spans="4:37" x14ac:dyDescent="0.25">
      <c r="D1285" s="184"/>
      <c r="E1285" s="184"/>
      <c r="F1285" s="184"/>
      <c r="G1285" s="184"/>
      <c r="H1285" s="184"/>
      <c r="I1285" s="184"/>
      <c r="J1285" s="184"/>
      <c r="K1285" s="184"/>
      <c r="L1285" s="184"/>
      <c r="M1285" s="184"/>
      <c r="N1285" s="184"/>
      <c r="O1285" s="184"/>
      <c r="P1285" s="183"/>
      <c r="Q1285" s="183"/>
      <c r="R1285" s="183"/>
      <c r="S1285" s="183"/>
      <c r="T1285" s="183"/>
      <c r="U1285" s="183"/>
      <c r="V1285" s="183"/>
      <c r="W1285" s="183"/>
      <c r="X1285" s="183"/>
      <c r="Y1285" s="183"/>
      <c r="Z1285" s="183"/>
      <c r="AA1285" s="183"/>
      <c r="AB1285" s="183"/>
      <c r="AC1285" s="183"/>
      <c r="AD1285" s="183"/>
      <c r="AE1285" s="183"/>
      <c r="AF1285" s="183"/>
      <c r="AG1285" s="183"/>
      <c r="AH1285" s="183"/>
      <c r="AI1285" s="183"/>
      <c r="AJ1285" s="183"/>
      <c r="AK1285" s="183"/>
    </row>
    <row r="1286" spans="4:37" x14ac:dyDescent="0.25">
      <c r="D1286" s="184"/>
      <c r="E1286" s="184"/>
      <c r="F1286" s="184"/>
      <c r="G1286" s="184"/>
      <c r="H1286" s="184"/>
      <c r="I1286" s="184"/>
      <c r="J1286" s="184"/>
      <c r="K1286" s="184"/>
      <c r="L1286" s="184"/>
      <c r="M1286" s="184"/>
      <c r="N1286" s="184"/>
      <c r="O1286" s="184"/>
      <c r="P1286" s="183"/>
      <c r="Q1286" s="183"/>
      <c r="R1286" s="183"/>
      <c r="S1286" s="183"/>
      <c r="T1286" s="183"/>
      <c r="U1286" s="183"/>
      <c r="V1286" s="183"/>
      <c r="W1286" s="183"/>
      <c r="X1286" s="183"/>
      <c r="Y1286" s="183"/>
      <c r="Z1286" s="183"/>
      <c r="AA1286" s="183"/>
      <c r="AB1286" s="183"/>
      <c r="AC1286" s="183"/>
      <c r="AD1286" s="183"/>
      <c r="AE1286" s="183"/>
      <c r="AF1286" s="183"/>
      <c r="AG1286" s="183"/>
      <c r="AH1286" s="183"/>
      <c r="AI1286" s="183"/>
      <c r="AJ1286" s="183"/>
      <c r="AK1286" s="183"/>
    </row>
    <row r="1287" spans="4:37" x14ac:dyDescent="0.25">
      <c r="D1287" s="184"/>
      <c r="E1287" s="184"/>
      <c r="F1287" s="184"/>
      <c r="G1287" s="184"/>
      <c r="H1287" s="184"/>
      <c r="I1287" s="184"/>
      <c r="J1287" s="184"/>
      <c r="K1287" s="184"/>
      <c r="L1287" s="184"/>
      <c r="M1287" s="184"/>
      <c r="N1287" s="184"/>
      <c r="O1287" s="184"/>
      <c r="P1287" s="183"/>
      <c r="Q1287" s="183"/>
      <c r="R1287" s="183"/>
      <c r="S1287" s="183"/>
      <c r="T1287" s="183"/>
      <c r="U1287" s="183"/>
      <c r="V1287" s="183"/>
      <c r="W1287" s="183"/>
      <c r="X1287" s="183"/>
      <c r="Y1287" s="183"/>
      <c r="Z1287" s="183"/>
      <c r="AA1287" s="183"/>
      <c r="AB1287" s="183"/>
      <c r="AC1287" s="183"/>
      <c r="AD1287" s="183"/>
      <c r="AE1287" s="183"/>
      <c r="AF1287" s="183"/>
      <c r="AG1287" s="183"/>
      <c r="AH1287" s="183"/>
      <c r="AI1287" s="183"/>
      <c r="AJ1287" s="183"/>
      <c r="AK1287" s="183"/>
    </row>
    <row r="1288" spans="4:37" x14ac:dyDescent="0.25">
      <c r="D1288" s="184"/>
      <c r="E1288" s="184"/>
      <c r="F1288" s="184"/>
      <c r="G1288" s="184"/>
      <c r="H1288" s="184"/>
      <c r="I1288" s="184"/>
      <c r="J1288" s="184"/>
      <c r="K1288" s="184"/>
      <c r="L1288" s="184"/>
      <c r="M1288" s="184"/>
      <c r="N1288" s="184"/>
      <c r="O1288" s="184"/>
      <c r="P1288" s="183"/>
      <c r="Q1288" s="183"/>
      <c r="R1288" s="183"/>
      <c r="S1288" s="183"/>
      <c r="T1288" s="183"/>
      <c r="U1288" s="183"/>
      <c r="V1288" s="183"/>
      <c r="W1288" s="183"/>
      <c r="X1288" s="183"/>
      <c r="Y1288" s="183"/>
      <c r="Z1288" s="183"/>
      <c r="AA1288" s="183"/>
      <c r="AB1288" s="183"/>
      <c r="AC1288" s="183"/>
      <c r="AD1288" s="183"/>
      <c r="AE1288" s="183"/>
      <c r="AF1288" s="183"/>
      <c r="AG1288" s="183"/>
      <c r="AH1288" s="183"/>
      <c r="AI1288" s="183"/>
      <c r="AJ1288" s="183"/>
      <c r="AK1288" s="183"/>
    </row>
    <row r="1289" spans="4:37" x14ac:dyDescent="0.25">
      <c r="D1289" s="184"/>
      <c r="E1289" s="184"/>
      <c r="F1289" s="184"/>
      <c r="G1289" s="184"/>
      <c r="H1289" s="184"/>
      <c r="I1289" s="184"/>
      <c r="J1289" s="184"/>
      <c r="K1289" s="184"/>
      <c r="L1289" s="184"/>
      <c r="M1289" s="184"/>
      <c r="N1289" s="184"/>
      <c r="O1289" s="184"/>
      <c r="P1289" s="183"/>
      <c r="Q1289" s="183"/>
      <c r="R1289" s="183"/>
      <c r="S1289" s="183"/>
      <c r="T1289" s="183"/>
      <c r="U1289" s="183"/>
      <c r="V1289" s="183"/>
      <c r="W1289" s="183"/>
      <c r="X1289" s="183"/>
      <c r="Y1289" s="183"/>
      <c r="Z1289" s="183"/>
      <c r="AA1289" s="183"/>
      <c r="AB1289" s="183"/>
      <c r="AC1289" s="183"/>
      <c r="AD1289" s="183"/>
      <c r="AE1289" s="183"/>
      <c r="AF1289" s="183"/>
      <c r="AG1289" s="183"/>
      <c r="AH1289" s="183"/>
      <c r="AI1289" s="183"/>
      <c r="AJ1289" s="183"/>
      <c r="AK1289" s="183"/>
    </row>
    <row r="1290" spans="4:37" x14ac:dyDescent="0.25">
      <c r="D1290" s="184"/>
      <c r="E1290" s="184"/>
      <c r="F1290" s="184"/>
      <c r="G1290" s="184"/>
      <c r="H1290" s="184"/>
      <c r="I1290" s="184"/>
      <c r="J1290" s="184"/>
      <c r="K1290" s="184"/>
      <c r="L1290" s="184"/>
      <c r="M1290" s="184"/>
      <c r="N1290" s="184"/>
      <c r="O1290" s="184"/>
      <c r="P1290" s="183"/>
      <c r="Q1290" s="183"/>
      <c r="R1290" s="183"/>
      <c r="S1290" s="183"/>
      <c r="T1290" s="183"/>
      <c r="U1290" s="183"/>
      <c r="V1290" s="183"/>
      <c r="W1290" s="183"/>
      <c r="X1290" s="183"/>
      <c r="Y1290" s="183"/>
      <c r="Z1290" s="183"/>
      <c r="AA1290" s="183"/>
      <c r="AB1290" s="183"/>
      <c r="AC1290" s="183"/>
      <c r="AD1290" s="183"/>
      <c r="AE1290" s="183"/>
      <c r="AF1290" s="183"/>
      <c r="AG1290" s="183"/>
      <c r="AH1290" s="183"/>
      <c r="AI1290" s="183"/>
      <c r="AJ1290" s="183"/>
      <c r="AK1290" s="183"/>
    </row>
    <row r="1291" spans="4:37" x14ac:dyDescent="0.25">
      <c r="D1291" s="184"/>
      <c r="E1291" s="184"/>
      <c r="F1291" s="184"/>
      <c r="G1291" s="184"/>
      <c r="H1291" s="184"/>
      <c r="I1291" s="184"/>
      <c r="J1291" s="184"/>
      <c r="K1291" s="184"/>
      <c r="L1291" s="184"/>
      <c r="M1291" s="184"/>
      <c r="N1291" s="184"/>
      <c r="O1291" s="184"/>
      <c r="P1291" s="183"/>
      <c r="Q1291" s="183"/>
      <c r="R1291" s="183"/>
      <c r="S1291" s="183"/>
      <c r="T1291" s="183"/>
      <c r="U1291" s="183"/>
      <c r="V1291" s="183"/>
      <c r="W1291" s="183"/>
      <c r="X1291" s="183"/>
      <c r="Y1291" s="183"/>
      <c r="Z1291" s="183"/>
      <c r="AA1291" s="183"/>
      <c r="AB1291" s="183"/>
      <c r="AC1291" s="183"/>
      <c r="AD1291" s="183"/>
      <c r="AE1291" s="183"/>
      <c r="AF1291" s="183"/>
      <c r="AG1291" s="183"/>
      <c r="AH1291" s="183"/>
      <c r="AI1291" s="183"/>
      <c r="AJ1291" s="183"/>
      <c r="AK1291" s="183"/>
    </row>
    <row r="1292" spans="4:37" x14ac:dyDescent="0.25">
      <c r="D1292" s="184"/>
      <c r="E1292" s="184"/>
      <c r="F1292" s="184"/>
      <c r="G1292" s="184"/>
      <c r="H1292" s="184"/>
      <c r="I1292" s="184"/>
      <c r="J1292" s="184"/>
      <c r="K1292" s="184"/>
      <c r="L1292" s="184"/>
      <c r="M1292" s="184"/>
      <c r="N1292" s="184"/>
      <c r="O1292" s="184"/>
      <c r="P1292" s="183"/>
      <c r="Q1292" s="183"/>
      <c r="R1292" s="183"/>
      <c r="S1292" s="183"/>
      <c r="T1292" s="183"/>
      <c r="U1292" s="183"/>
      <c r="V1292" s="183"/>
      <c r="W1292" s="183"/>
      <c r="X1292" s="183"/>
      <c r="Y1292" s="183"/>
      <c r="Z1292" s="183"/>
      <c r="AA1292" s="183"/>
      <c r="AB1292" s="183"/>
      <c r="AC1292" s="183"/>
      <c r="AD1292" s="183"/>
      <c r="AE1292" s="183"/>
      <c r="AF1292" s="183"/>
      <c r="AG1292" s="183"/>
      <c r="AH1292" s="183"/>
      <c r="AI1292" s="183"/>
      <c r="AJ1292" s="183"/>
      <c r="AK1292" s="183"/>
    </row>
    <row r="1293" spans="4:37" x14ac:dyDescent="0.25">
      <c r="D1293" s="184"/>
      <c r="E1293" s="184"/>
      <c r="F1293" s="184"/>
      <c r="G1293" s="184"/>
      <c r="H1293" s="184"/>
      <c r="I1293" s="184"/>
      <c r="J1293" s="184"/>
      <c r="K1293" s="184"/>
      <c r="L1293" s="184"/>
      <c r="M1293" s="184"/>
      <c r="N1293" s="184"/>
      <c r="O1293" s="184"/>
      <c r="P1293" s="183"/>
      <c r="Q1293" s="183"/>
      <c r="R1293" s="183"/>
      <c r="S1293" s="183"/>
      <c r="T1293" s="183"/>
      <c r="U1293" s="183"/>
      <c r="V1293" s="183"/>
      <c r="W1293" s="183"/>
      <c r="X1293" s="183"/>
      <c r="Y1293" s="183"/>
      <c r="Z1293" s="183"/>
      <c r="AA1293" s="183"/>
      <c r="AB1293" s="183"/>
      <c r="AC1293" s="183"/>
      <c r="AD1293" s="183"/>
      <c r="AE1293" s="183"/>
      <c r="AF1293" s="183"/>
      <c r="AG1293" s="183"/>
      <c r="AH1293" s="183"/>
      <c r="AI1293" s="183"/>
      <c r="AJ1293" s="183"/>
      <c r="AK1293" s="183"/>
    </row>
    <row r="1294" spans="4:37" x14ac:dyDescent="0.25">
      <c r="D1294" s="184"/>
      <c r="E1294" s="184"/>
      <c r="F1294" s="184"/>
      <c r="G1294" s="184"/>
      <c r="H1294" s="184"/>
      <c r="I1294" s="184"/>
      <c r="J1294" s="184"/>
      <c r="K1294" s="184"/>
      <c r="L1294" s="184"/>
      <c r="M1294" s="184"/>
      <c r="N1294" s="184"/>
      <c r="O1294" s="184"/>
      <c r="P1294" s="183"/>
      <c r="Q1294" s="183"/>
      <c r="R1294" s="183"/>
      <c r="S1294" s="183"/>
      <c r="T1294" s="183"/>
      <c r="U1294" s="183"/>
      <c r="V1294" s="183"/>
      <c r="W1294" s="183"/>
      <c r="X1294" s="183"/>
      <c r="Y1294" s="183"/>
      <c r="Z1294" s="183"/>
      <c r="AA1294" s="183"/>
      <c r="AB1294" s="183"/>
      <c r="AC1294" s="183"/>
      <c r="AD1294" s="183"/>
      <c r="AE1294" s="183"/>
      <c r="AF1294" s="183"/>
      <c r="AG1294" s="183"/>
      <c r="AH1294" s="183"/>
      <c r="AI1294" s="183"/>
      <c r="AJ1294" s="183"/>
      <c r="AK1294" s="183"/>
    </row>
    <row r="1295" spans="4:37" x14ac:dyDescent="0.25">
      <c r="D1295" s="184"/>
      <c r="E1295" s="184"/>
      <c r="F1295" s="184"/>
      <c r="G1295" s="184"/>
      <c r="H1295" s="184"/>
      <c r="I1295" s="184"/>
      <c r="J1295" s="184"/>
      <c r="K1295" s="184"/>
      <c r="L1295" s="184"/>
      <c r="M1295" s="184"/>
      <c r="N1295" s="184"/>
      <c r="O1295" s="184"/>
      <c r="P1295" s="183"/>
      <c r="Q1295" s="183"/>
      <c r="R1295" s="183"/>
      <c r="S1295" s="183"/>
      <c r="T1295" s="183"/>
      <c r="U1295" s="183"/>
      <c r="V1295" s="183"/>
      <c r="W1295" s="183"/>
      <c r="X1295" s="183"/>
      <c r="Y1295" s="183"/>
      <c r="Z1295" s="183"/>
      <c r="AA1295" s="183"/>
      <c r="AB1295" s="183"/>
      <c r="AC1295" s="183"/>
      <c r="AD1295" s="183"/>
      <c r="AE1295" s="183"/>
      <c r="AF1295" s="183"/>
      <c r="AG1295" s="183"/>
      <c r="AH1295" s="183"/>
      <c r="AI1295" s="183"/>
      <c r="AJ1295" s="183"/>
      <c r="AK1295" s="183"/>
    </row>
    <row r="1296" spans="4:37" x14ac:dyDescent="0.25">
      <c r="D1296" s="184"/>
      <c r="E1296" s="184"/>
      <c r="F1296" s="184"/>
      <c r="G1296" s="184"/>
      <c r="H1296" s="184"/>
      <c r="I1296" s="184"/>
      <c r="J1296" s="184"/>
      <c r="K1296" s="184"/>
      <c r="L1296" s="184"/>
      <c r="M1296" s="184"/>
      <c r="N1296" s="184"/>
      <c r="O1296" s="184"/>
      <c r="P1296" s="183"/>
      <c r="Q1296" s="183"/>
      <c r="R1296" s="183"/>
      <c r="S1296" s="183"/>
      <c r="T1296" s="183"/>
      <c r="U1296" s="183"/>
      <c r="V1296" s="183"/>
      <c r="W1296" s="183"/>
      <c r="X1296" s="183"/>
      <c r="Y1296" s="183"/>
      <c r="Z1296" s="183"/>
      <c r="AA1296" s="183"/>
      <c r="AB1296" s="183"/>
      <c r="AC1296" s="183"/>
      <c r="AD1296" s="183"/>
      <c r="AE1296" s="183"/>
      <c r="AF1296" s="183"/>
      <c r="AG1296" s="183"/>
      <c r="AH1296" s="183"/>
      <c r="AI1296" s="183"/>
      <c r="AJ1296" s="183"/>
      <c r="AK1296" s="183"/>
    </row>
    <row r="1297" spans="4:37" x14ac:dyDescent="0.25">
      <c r="D1297" s="184"/>
      <c r="E1297" s="184"/>
      <c r="F1297" s="184"/>
      <c r="G1297" s="184"/>
      <c r="H1297" s="184"/>
      <c r="I1297" s="184"/>
      <c r="J1297" s="184"/>
      <c r="K1297" s="184"/>
      <c r="L1297" s="184"/>
      <c r="M1297" s="184"/>
      <c r="N1297" s="184"/>
      <c r="O1297" s="184"/>
      <c r="P1297" s="183"/>
      <c r="Q1297" s="183"/>
      <c r="R1297" s="183"/>
      <c r="S1297" s="183"/>
      <c r="T1297" s="183"/>
      <c r="U1297" s="183"/>
      <c r="V1297" s="183"/>
      <c r="W1297" s="183"/>
      <c r="X1297" s="183"/>
      <c r="Y1297" s="183"/>
      <c r="Z1297" s="183"/>
      <c r="AA1297" s="183"/>
      <c r="AB1297" s="183"/>
      <c r="AC1297" s="183"/>
      <c r="AD1297" s="183"/>
      <c r="AE1297" s="183"/>
      <c r="AF1297" s="183"/>
      <c r="AG1297" s="183"/>
      <c r="AH1297" s="183"/>
      <c r="AI1297" s="183"/>
      <c r="AJ1297" s="183"/>
      <c r="AK1297" s="183"/>
    </row>
    <row r="1298" spans="4:37" x14ac:dyDescent="0.25">
      <c r="D1298" s="184"/>
      <c r="E1298" s="184"/>
      <c r="F1298" s="184"/>
      <c r="G1298" s="184"/>
      <c r="H1298" s="184"/>
      <c r="I1298" s="184"/>
      <c r="J1298" s="184"/>
      <c r="K1298" s="184"/>
      <c r="L1298" s="184"/>
      <c r="M1298" s="184"/>
      <c r="N1298" s="184"/>
      <c r="O1298" s="184"/>
      <c r="P1298" s="183"/>
      <c r="Q1298" s="183"/>
      <c r="R1298" s="183"/>
      <c r="S1298" s="183"/>
      <c r="T1298" s="183"/>
      <c r="U1298" s="183"/>
      <c r="V1298" s="183"/>
      <c r="W1298" s="183"/>
      <c r="X1298" s="183"/>
      <c r="Y1298" s="183"/>
      <c r="Z1298" s="183"/>
      <c r="AA1298" s="183"/>
      <c r="AB1298" s="183"/>
      <c r="AC1298" s="183"/>
      <c r="AD1298" s="183"/>
      <c r="AE1298" s="183"/>
      <c r="AF1298" s="183"/>
      <c r="AG1298" s="183"/>
      <c r="AH1298" s="183"/>
      <c r="AI1298" s="183"/>
      <c r="AJ1298" s="183"/>
      <c r="AK1298" s="183"/>
    </row>
    <row r="1299" spans="4:37" x14ac:dyDescent="0.25">
      <c r="D1299" s="184"/>
      <c r="E1299" s="184"/>
      <c r="F1299" s="184"/>
      <c r="G1299" s="184"/>
      <c r="H1299" s="184"/>
      <c r="I1299" s="184"/>
      <c r="J1299" s="184"/>
      <c r="K1299" s="184"/>
      <c r="L1299" s="184"/>
      <c r="M1299" s="184"/>
      <c r="N1299" s="184"/>
      <c r="O1299" s="184"/>
      <c r="P1299" s="183"/>
      <c r="Q1299" s="183"/>
      <c r="R1299" s="183"/>
      <c r="S1299" s="183"/>
      <c r="T1299" s="183"/>
      <c r="U1299" s="183"/>
      <c r="V1299" s="183"/>
      <c r="W1299" s="183"/>
      <c r="X1299" s="183"/>
      <c r="Y1299" s="183"/>
      <c r="Z1299" s="183"/>
      <c r="AA1299" s="183"/>
      <c r="AB1299" s="183"/>
      <c r="AC1299" s="183"/>
      <c r="AD1299" s="183"/>
      <c r="AE1299" s="183"/>
      <c r="AF1299" s="183"/>
      <c r="AG1299" s="183"/>
      <c r="AH1299" s="183"/>
      <c r="AI1299" s="183"/>
      <c r="AJ1299" s="183"/>
      <c r="AK1299" s="183"/>
    </row>
    <row r="1300" spans="4:37" x14ac:dyDescent="0.25">
      <c r="D1300" s="184"/>
      <c r="E1300" s="184"/>
      <c r="F1300" s="184"/>
      <c r="G1300" s="184"/>
      <c r="H1300" s="184"/>
      <c r="I1300" s="184"/>
      <c r="J1300" s="184"/>
      <c r="K1300" s="184"/>
      <c r="L1300" s="184"/>
      <c r="M1300" s="184"/>
      <c r="N1300" s="184"/>
      <c r="O1300" s="184"/>
      <c r="P1300" s="183"/>
      <c r="Q1300" s="183"/>
      <c r="R1300" s="183"/>
      <c r="S1300" s="183"/>
      <c r="T1300" s="183"/>
      <c r="U1300" s="183"/>
      <c r="V1300" s="183"/>
      <c r="W1300" s="183"/>
      <c r="X1300" s="183"/>
      <c r="Y1300" s="183"/>
      <c r="Z1300" s="183"/>
      <c r="AA1300" s="183"/>
      <c r="AB1300" s="183"/>
      <c r="AC1300" s="183"/>
      <c r="AD1300" s="183"/>
      <c r="AE1300" s="183"/>
      <c r="AF1300" s="183"/>
      <c r="AG1300" s="183"/>
      <c r="AH1300" s="183"/>
      <c r="AI1300" s="183"/>
      <c r="AJ1300" s="183"/>
      <c r="AK1300" s="183"/>
    </row>
    <row r="1301" spans="4:37" x14ac:dyDescent="0.25">
      <c r="D1301" s="184"/>
      <c r="E1301" s="184"/>
      <c r="F1301" s="184"/>
      <c r="G1301" s="184"/>
      <c r="H1301" s="184"/>
      <c r="I1301" s="184"/>
      <c r="J1301" s="184"/>
      <c r="K1301" s="184"/>
      <c r="L1301" s="184"/>
      <c r="M1301" s="184"/>
      <c r="N1301" s="184"/>
      <c r="O1301" s="184"/>
      <c r="P1301" s="183"/>
      <c r="Q1301" s="183"/>
      <c r="R1301" s="183"/>
      <c r="S1301" s="183"/>
      <c r="T1301" s="183"/>
      <c r="U1301" s="183"/>
      <c r="V1301" s="183"/>
      <c r="W1301" s="183"/>
      <c r="X1301" s="183"/>
      <c r="Y1301" s="183"/>
      <c r="Z1301" s="183"/>
      <c r="AA1301" s="183"/>
      <c r="AB1301" s="183"/>
      <c r="AC1301" s="183"/>
      <c r="AD1301" s="183"/>
      <c r="AE1301" s="183"/>
      <c r="AF1301" s="183"/>
      <c r="AG1301" s="183"/>
      <c r="AH1301" s="183"/>
      <c r="AI1301" s="183"/>
      <c r="AJ1301" s="183"/>
      <c r="AK1301" s="183"/>
    </row>
    <row r="1302" spans="4:37" x14ac:dyDescent="0.25">
      <c r="D1302" s="184"/>
      <c r="E1302" s="184"/>
      <c r="F1302" s="184"/>
      <c r="G1302" s="184"/>
      <c r="H1302" s="184"/>
      <c r="I1302" s="184"/>
      <c r="J1302" s="184"/>
      <c r="K1302" s="184"/>
      <c r="L1302" s="184"/>
      <c r="M1302" s="184"/>
      <c r="N1302" s="184"/>
      <c r="O1302" s="184"/>
      <c r="P1302" s="183"/>
      <c r="Q1302" s="183"/>
      <c r="R1302" s="183"/>
      <c r="S1302" s="183"/>
      <c r="T1302" s="183"/>
      <c r="U1302" s="183"/>
      <c r="V1302" s="183"/>
      <c r="W1302" s="183"/>
      <c r="X1302" s="183"/>
      <c r="Y1302" s="183"/>
      <c r="Z1302" s="183"/>
      <c r="AA1302" s="183"/>
      <c r="AB1302" s="183"/>
      <c r="AC1302" s="183"/>
      <c r="AD1302" s="183"/>
      <c r="AE1302" s="183"/>
      <c r="AF1302" s="183"/>
      <c r="AG1302" s="183"/>
      <c r="AH1302" s="183"/>
      <c r="AI1302" s="183"/>
      <c r="AJ1302" s="183"/>
      <c r="AK1302" s="183"/>
    </row>
    <row r="1303" spans="4:37" x14ac:dyDescent="0.25">
      <c r="D1303" s="184"/>
      <c r="E1303" s="184"/>
      <c r="F1303" s="184"/>
      <c r="G1303" s="184"/>
      <c r="H1303" s="184"/>
      <c r="I1303" s="184"/>
      <c r="J1303" s="184"/>
      <c r="K1303" s="184"/>
      <c r="L1303" s="184"/>
      <c r="M1303" s="184"/>
      <c r="N1303" s="184"/>
      <c r="O1303" s="184"/>
      <c r="P1303" s="183"/>
      <c r="Q1303" s="183"/>
      <c r="R1303" s="183"/>
      <c r="S1303" s="183"/>
      <c r="T1303" s="183"/>
      <c r="U1303" s="183"/>
      <c r="V1303" s="183"/>
      <c r="W1303" s="183"/>
      <c r="X1303" s="183"/>
      <c r="Y1303" s="183"/>
      <c r="Z1303" s="183"/>
      <c r="AA1303" s="183"/>
      <c r="AB1303" s="183"/>
      <c r="AC1303" s="183"/>
      <c r="AD1303" s="183"/>
      <c r="AE1303" s="183"/>
      <c r="AF1303" s="183"/>
      <c r="AG1303" s="183"/>
      <c r="AH1303" s="183"/>
      <c r="AI1303" s="183"/>
      <c r="AJ1303" s="183"/>
      <c r="AK1303" s="183"/>
    </row>
    <row r="1304" spans="4:37" x14ac:dyDescent="0.25">
      <c r="D1304" s="184"/>
      <c r="E1304" s="184"/>
      <c r="F1304" s="184"/>
      <c r="G1304" s="184"/>
      <c r="H1304" s="184"/>
      <c r="I1304" s="184"/>
      <c r="J1304" s="184"/>
      <c r="K1304" s="184"/>
      <c r="L1304" s="184"/>
      <c r="M1304" s="184"/>
      <c r="N1304" s="184"/>
      <c r="O1304" s="184"/>
      <c r="P1304" s="183"/>
      <c r="Q1304" s="183"/>
      <c r="R1304" s="183"/>
      <c r="S1304" s="183"/>
      <c r="T1304" s="183"/>
      <c r="U1304" s="183"/>
      <c r="V1304" s="183"/>
      <c r="W1304" s="183"/>
      <c r="X1304" s="183"/>
      <c r="Y1304" s="183"/>
      <c r="Z1304" s="183"/>
      <c r="AA1304" s="183"/>
      <c r="AB1304" s="183"/>
      <c r="AC1304" s="183"/>
      <c r="AD1304" s="183"/>
      <c r="AE1304" s="183"/>
      <c r="AF1304" s="183"/>
      <c r="AG1304" s="183"/>
      <c r="AH1304" s="183"/>
      <c r="AI1304" s="183"/>
      <c r="AJ1304" s="183"/>
      <c r="AK1304" s="183"/>
    </row>
    <row r="1305" spans="4:37" x14ac:dyDescent="0.25">
      <c r="D1305" s="184"/>
      <c r="E1305" s="184"/>
      <c r="F1305" s="184"/>
      <c r="G1305" s="184"/>
      <c r="H1305" s="184"/>
      <c r="I1305" s="184"/>
      <c r="J1305" s="184"/>
      <c r="K1305" s="184"/>
      <c r="L1305" s="184"/>
      <c r="M1305" s="184"/>
      <c r="N1305" s="184"/>
      <c r="O1305" s="184"/>
      <c r="P1305" s="183"/>
      <c r="Q1305" s="183"/>
      <c r="R1305" s="183"/>
      <c r="S1305" s="183"/>
      <c r="T1305" s="183"/>
      <c r="U1305" s="183"/>
      <c r="V1305" s="183"/>
      <c r="W1305" s="183"/>
      <c r="X1305" s="183"/>
      <c r="Y1305" s="183"/>
      <c r="Z1305" s="183"/>
      <c r="AA1305" s="183"/>
      <c r="AB1305" s="183"/>
      <c r="AC1305" s="183"/>
      <c r="AD1305" s="183"/>
      <c r="AE1305" s="183"/>
      <c r="AF1305" s="183"/>
      <c r="AG1305" s="183"/>
      <c r="AH1305" s="183"/>
      <c r="AI1305" s="183"/>
      <c r="AJ1305" s="183"/>
      <c r="AK1305" s="183"/>
    </row>
    <row r="1306" spans="4:37" x14ac:dyDescent="0.25">
      <c r="D1306" s="184"/>
      <c r="E1306" s="184"/>
      <c r="F1306" s="184"/>
      <c r="G1306" s="184"/>
      <c r="H1306" s="184"/>
      <c r="I1306" s="184"/>
      <c r="J1306" s="184"/>
      <c r="K1306" s="184"/>
      <c r="L1306" s="184"/>
      <c r="M1306" s="184"/>
      <c r="N1306" s="184"/>
      <c r="O1306" s="184"/>
      <c r="P1306" s="183"/>
      <c r="Q1306" s="183"/>
      <c r="R1306" s="183"/>
      <c r="S1306" s="183"/>
      <c r="T1306" s="183"/>
      <c r="U1306" s="183"/>
      <c r="V1306" s="183"/>
      <c r="W1306" s="183"/>
      <c r="X1306" s="183"/>
      <c r="Y1306" s="183"/>
      <c r="Z1306" s="183"/>
      <c r="AA1306" s="183"/>
      <c r="AB1306" s="183"/>
      <c r="AC1306" s="183"/>
      <c r="AD1306" s="183"/>
      <c r="AE1306" s="183"/>
      <c r="AF1306" s="183"/>
      <c r="AG1306" s="183"/>
      <c r="AH1306" s="183"/>
      <c r="AI1306" s="183"/>
      <c r="AJ1306" s="183"/>
      <c r="AK1306" s="183"/>
    </row>
    <row r="1307" spans="4:37" x14ac:dyDescent="0.25">
      <c r="D1307" s="184"/>
      <c r="E1307" s="184"/>
      <c r="F1307" s="184"/>
      <c r="G1307" s="184"/>
      <c r="H1307" s="184"/>
      <c r="I1307" s="184"/>
      <c r="J1307" s="184"/>
      <c r="K1307" s="184"/>
      <c r="L1307" s="184"/>
      <c r="M1307" s="184"/>
      <c r="N1307" s="184"/>
      <c r="O1307" s="184"/>
      <c r="P1307" s="183"/>
      <c r="Q1307" s="183"/>
      <c r="R1307" s="183"/>
      <c r="S1307" s="183"/>
      <c r="T1307" s="183"/>
      <c r="U1307" s="183"/>
      <c r="V1307" s="183"/>
      <c r="W1307" s="183"/>
      <c r="X1307" s="183"/>
      <c r="Y1307" s="183"/>
      <c r="Z1307" s="183"/>
      <c r="AA1307" s="183"/>
      <c r="AB1307" s="183"/>
      <c r="AC1307" s="183"/>
      <c r="AD1307" s="183"/>
      <c r="AE1307" s="183"/>
      <c r="AF1307" s="183"/>
      <c r="AG1307" s="183"/>
      <c r="AH1307" s="183"/>
      <c r="AI1307" s="183"/>
      <c r="AJ1307" s="183"/>
      <c r="AK1307" s="183"/>
    </row>
    <row r="1308" spans="4:37" x14ac:dyDescent="0.25">
      <c r="D1308" s="184"/>
      <c r="E1308" s="184"/>
      <c r="F1308" s="184"/>
      <c r="G1308" s="184"/>
      <c r="H1308" s="184"/>
      <c r="I1308" s="184"/>
      <c r="J1308" s="184"/>
      <c r="K1308" s="184"/>
      <c r="L1308" s="184"/>
      <c r="M1308" s="184"/>
      <c r="N1308" s="184"/>
      <c r="O1308" s="184"/>
      <c r="P1308" s="183"/>
      <c r="Q1308" s="183"/>
      <c r="R1308" s="183"/>
      <c r="S1308" s="183"/>
      <c r="T1308" s="183"/>
      <c r="U1308" s="183"/>
      <c r="V1308" s="183"/>
      <c r="W1308" s="183"/>
      <c r="X1308" s="183"/>
      <c r="Y1308" s="183"/>
      <c r="Z1308" s="183"/>
      <c r="AA1308" s="183"/>
      <c r="AB1308" s="183"/>
      <c r="AC1308" s="183"/>
      <c r="AD1308" s="183"/>
      <c r="AE1308" s="183"/>
      <c r="AF1308" s="183"/>
      <c r="AG1308" s="183"/>
      <c r="AH1308" s="183"/>
      <c r="AI1308" s="183"/>
      <c r="AJ1308" s="183"/>
      <c r="AK1308" s="183"/>
    </row>
    <row r="1309" spans="4:37" x14ac:dyDescent="0.25">
      <c r="D1309" s="184"/>
      <c r="E1309" s="184"/>
      <c r="F1309" s="184"/>
      <c r="G1309" s="184"/>
      <c r="H1309" s="184"/>
      <c r="I1309" s="184"/>
      <c r="J1309" s="184"/>
      <c r="K1309" s="184"/>
      <c r="L1309" s="184"/>
      <c r="M1309" s="184"/>
      <c r="N1309" s="184"/>
      <c r="O1309" s="184"/>
      <c r="P1309" s="183"/>
      <c r="Q1309" s="183"/>
      <c r="R1309" s="183"/>
      <c r="S1309" s="183"/>
      <c r="T1309" s="183"/>
      <c r="U1309" s="183"/>
      <c r="V1309" s="183"/>
      <c r="W1309" s="183"/>
      <c r="X1309" s="183"/>
      <c r="Y1309" s="183"/>
      <c r="Z1309" s="183"/>
      <c r="AA1309" s="183"/>
      <c r="AB1309" s="183"/>
      <c r="AC1309" s="183"/>
      <c r="AD1309" s="183"/>
      <c r="AE1309" s="183"/>
      <c r="AF1309" s="183"/>
      <c r="AG1309" s="183"/>
      <c r="AH1309" s="183"/>
      <c r="AI1309" s="183"/>
      <c r="AJ1309" s="183"/>
      <c r="AK1309" s="183"/>
    </row>
    <row r="1310" spans="4:37" x14ac:dyDescent="0.25">
      <c r="D1310" s="184"/>
      <c r="E1310" s="184"/>
      <c r="F1310" s="184"/>
      <c r="G1310" s="184"/>
      <c r="H1310" s="184"/>
      <c r="I1310" s="184"/>
      <c r="J1310" s="184"/>
      <c r="K1310" s="184"/>
      <c r="L1310" s="184"/>
      <c r="M1310" s="184"/>
      <c r="N1310" s="184"/>
      <c r="O1310" s="184"/>
      <c r="P1310" s="183"/>
      <c r="Q1310" s="183"/>
      <c r="R1310" s="183"/>
      <c r="S1310" s="183"/>
      <c r="T1310" s="183"/>
      <c r="U1310" s="183"/>
      <c r="V1310" s="183"/>
      <c r="W1310" s="183"/>
      <c r="X1310" s="183"/>
      <c r="Y1310" s="183"/>
      <c r="Z1310" s="183"/>
      <c r="AA1310" s="183"/>
      <c r="AB1310" s="183"/>
      <c r="AC1310" s="183"/>
      <c r="AD1310" s="183"/>
      <c r="AE1310" s="183"/>
      <c r="AF1310" s="183"/>
      <c r="AG1310" s="183"/>
      <c r="AH1310" s="183"/>
      <c r="AI1310" s="183"/>
      <c r="AJ1310" s="183"/>
      <c r="AK1310" s="183"/>
    </row>
    <row r="1311" spans="4:37" x14ac:dyDescent="0.25">
      <c r="D1311" s="184"/>
      <c r="E1311" s="184"/>
      <c r="F1311" s="184"/>
      <c r="G1311" s="184"/>
      <c r="H1311" s="184"/>
      <c r="I1311" s="184"/>
      <c r="J1311" s="184"/>
      <c r="K1311" s="184"/>
      <c r="L1311" s="184"/>
      <c r="M1311" s="184"/>
      <c r="N1311" s="184"/>
      <c r="O1311" s="184"/>
      <c r="P1311" s="183"/>
      <c r="Q1311" s="183"/>
      <c r="R1311" s="183"/>
      <c r="S1311" s="183"/>
      <c r="T1311" s="183"/>
      <c r="U1311" s="183"/>
      <c r="V1311" s="183"/>
      <c r="W1311" s="183"/>
      <c r="X1311" s="183"/>
      <c r="Y1311" s="183"/>
      <c r="Z1311" s="183"/>
      <c r="AA1311" s="183"/>
      <c r="AB1311" s="183"/>
      <c r="AC1311" s="183"/>
      <c r="AD1311" s="183"/>
      <c r="AE1311" s="183"/>
      <c r="AF1311" s="183"/>
      <c r="AG1311" s="183"/>
      <c r="AH1311" s="183"/>
      <c r="AI1311" s="183"/>
      <c r="AJ1311" s="183"/>
      <c r="AK1311" s="183"/>
    </row>
    <row r="1312" spans="4:37" x14ac:dyDescent="0.25">
      <c r="D1312" s="184"/>
      <c r="E1312" s="184"/>
      <c r="F1312" s="184"/>
      <c r="G1312" s="184"/>
      <c r="H1312" s="184"/>
      <c r="I1312" s="184"/>
      <c r="J1312" s="184"/>
      <c r="K1312" s="184"/>
      <c r="L1312" s="184"/>
      <c r="M1312" s="184"/>
      <c r="N1312" s="184"/>
      <c r="O1312" s="184"/>
      <c r="P1312" s="183"/>
      <c r="Q1312" s="183"/>
      <c r="R1312" s="183"/>
      <c r="S1312" s="183"/>
      <c r="T1312" s="183"/>
      <c r="U1312" s="183"/>
      <c r="V1312" s="183"/>
      <c r="W1312" s="183"/>
      <c r="X1312" s="183"/>
      <c r="Y1312" s="183"/>
      <c r="Z1312" s="183"/>
      <c r="AA1312" s="183"/>
      <c r="AB1312" s="183"/>
      <c r="AC1312" s="183"/>
      <c r="AD1312" s="183"/>
      <c r="AE1312" s="183"/>
      <c r="AF1312" s="183"/>
      <c r="AG1312" s="183"/>
      <c r="AH1312" s="183"/>
      <c r="AI1312" s="183"/>
      <c r="AJ1312" s="183"/>
      <c r="AK1312" s="183"/>
    </row>
    <row r="1313" spans="4:37" x14ac:dyDescent="0.25">
      <c r="D1313" s="184"/>
      <c r="E1313" s="184"/>
      <c r="F1313" s="184"/>
      <c r="G1313" s="184"/>
      <c r="H1313" s="184"/>
      <c r="I1313" s="184"/>
      <c r="J1313" s="184"/>
      <c r="K1313" s="184"/>
      <c r="L1313" s="184"/>
      <c r="M1313" s="184"/>
      <c r="N1313" s="184"/>
      <c r="O1313" s="184"/>
      <c r="P1313" s="183"/>
      <c r="Q1313" s="183"/>
      <c r="R1313" s="183"/>
      <c r="S1313" s="183"/>
      <c r="T1313" s="183"/>
      <c r="U1313" s="183"/>
      <c r="V1313" s="183"/>
      <c r="W1313" s="183"/>
      <c r="X1313" s="183"/>
      <c r="Y1313" s="183"/>
      <c r="Z1313" s="183"/>
      <c r="AA1313" s="183"/>
      <c r="AB1313" s="183"/>
      <c r="AC1313" s="183"/>
      <c r="AD1313" s="183"/>
      <c r="AE1313" s="183"/>
      <c r="AF1313" s="183"/>
      <c r="AG1313" s="183"/>
      <c r="AH1313" s="183"/>
      <c r="AI1313" s="183"/>
      <c r="AJ1313" s="183"/>
      <c r="AK1313" s="183"/>
    </row>
    <row r="1314" spans="4:37" x14ac:dyDescent="0.25">
      <c r="D1314" s="184"/>
      <c r="E1314" s="184"/>
      <c r="F1314" s="184"/>
      <c r="G1314" s="184"/>
      <c r="H1314" s="184"/>
      <c r="I1314" s="184"/>
      <c r="J1314" s="184"/>
      <c r="K1314" s="184"/>
      <c r="L1314" s="184"/>
      <c r="M1314" s="184"/>
      <c r="N1314" s="184"/>
      <c r="O1314" s="184"/>
      <c r="P1314" s="183"/>
      <c r="Q1314" s="183"/>
      <c r="R1314" s="183"/>
      <c r="S1314" s="183"/>
      <c r="T1314" s="183"/>
      <c r="U1314" s="183"/>
      <c r="V1314" s="183"/>
      <c r="W1314" s="183"/>
      <c r="X1314" s="183"/>
      <c r="Y1314" s="183"/>
      <c r="Z1314" s="183"/>
      <c r="AA1314" s="183"/>
      <c r="AB1314" s="183"/>
      <c r="AC1314" s="183"/>
      <c r="AD1314" s="183"/>
      <c r="AE1314" s="183"/>
      <c r="AF1314" s="183"/>
      <c r="AG1314" s="183"/>
      <c r="AH1314" s="183"/>
      <c r="AI1314" s="183"/>
      <c r="AJ1314" s="183"/>
      <c r="AK1314" s="183"/>
    </row>
    <row r="1315" spans="4:37" x14ac:dyDescent="0.25">
      <c r="D1315" s="184"/>
      <c r="E1315" s="184"/>
      <c r="F1315" s="184"/>
      <c r="G1315" s="184"/>
      <c r="H1315" s="184"/>
      <c r="I1315" s="184"/>
      <c r="J1315" s="184"/>
      <c r="K1315" s="184"/>
      <c r="L1315" s="184"/>
      <c r="M1315" s="184"/>
      <c r="N1315" s="184"/>
      <c r="O1315" s="184"/>
      <c r="P1315" s="183"/>
      <c r="Q1315" s="183"/>
      <c r="R1315" s="183"/>
      <c r="S1315" s="183"/>
      <c r="T1315" s="183"/>
      <c r="U1315" s="183"/>
      <c r="V1315" s="183"/>
      <c r="W1315" s="183"/>
      <c r="X1315" s="183"/>
      <c r="Y1315" s="183"/>
      <c r="Z1315" s="183"/>
      <c r="AA1315" s="183"/>
      <c r="AB1315" s="183"/>
      <c r="AC1315" s="183"/>
      <c r="AD1315" s="183"/>
      <c r="AE1315" s="183"/>
      <c r="AF1315" s="183"/>
      <c r="AG1315" s="183"/>
      <c r="AH1315" s="183"/>
      <c r="AI1315" s="183"/>
      <c r="AJ1315" s="183"/>
      <c r="AK1315" s="183"/>
    </row>
    <row r="1316" spans="4:37" x14ac:dyDescent="0.25">
      <c r="D1316" s="184"/>
      <c r="E1316" s="184"/>
      <c r="F1316" s="184"/>
      <c r="G1316" s="184"/>
      <c r="H1316" s="184"/>
      <c r="I1316" s="184"/>
      <c r="J1316" s="184"/>
      <c r="K1316" s="184"/>
      <c r="L1316" s="184"/>
      <c r="M1316" s="184"/>
      <c r="N1316" s="184"/>
      <c r="O1316" s="184"/>
      <c r="P1316" s="183"/>
      <c r="Q1316" s="183"/>
      <c r="R1316" s="183"/>
      <c r="S1316" s="183"/>
      <c r="T1316" s="183"/>
      <c r="U1316" s="183"/>
      <c r="V1316" s="183"/>
      <c r="W1316" s="183"/>
      <c r="X1316" s="183"/>
      <c r="Y1316" s="183"/>
      <c r="Z1316" s="183"/>
      <c r="AA1316" s="183"/>
      <c r="AB1316" s="183"/>
      <c r="AC1316" s="183"/>
      <c r="AD1316" s="183"/>
      <c r="AE1316" s="183"/>
      <c r="AF1316" s="183"/>
      <c r="AG1316" s="183"/>
      <c r="AH1316" s="183"/>
      <c r="AI1316" s="183"/>
      <c r="AJ1316" s="183"/>
      <c r="AK1316" s="183"/>
    </row>
    <row r="1317" spans="4:37" x14ac:dyDescent="0.25">
      <c r="D1317" s="184"/>
      <c r="E1317" s="184"/>
      <c r="F1317" s="184"/>
      <c r="G1317" s="184"/>
      <c r="H1317" s="184"/>
      <c r="I1317" s="184"/>
      <c r="J1317" s="184"/>
      <c r="K1317" s="184"/>
      <c r="L1317" s="184"/>
      <c r="M1317" s="184"/>
      <c r="N1317" s="184"/>
      <c r="O1317" s="184"/>
      <c r="P1317" s="183"/>
      <c r="Q1317" s="183"/>
      <c r="R1317" s="183"/>
      <c r="S1317" s="183"/>
      <c r="T1317" s="183"/>
      <c r="U1317" s="183"/>
      <c r="V1317" s="183"/>
      <c r="W1317" s="183"/>
      <c r="X1317" s="183"/>
      <c r="Y1317" s="183"/>
      <c r="Z1317" s="183"/>
      <c r="AA1317" s="183"/>
      <c r="AB1317" s="183"/>
      <c r="AC1317" s="183"/>
      <c r="AD1317" s="183"/>
      <c r="AE1317" s="183"/>
      <c r="AF1317" s="183"/>
      <c r="AG1317" s="183"/>
      <c r="AH1317" s="183"/>
      <c r="AI1317" s="183"/>
      <c r="AJ1317" s="183"/>
      <c r="AK1317" s="183"/>
    </row>
    <row r="1318" spans="4:37" x14ac:dyDescent="0.25">
      <c r="D1318" s="184"/>
      <c r="E1318" s="184"/>
      <c r="F1318" s="184"/>
      <c r="G1318" s="184"/>
      <c r="H1318" s="184"/>
      <c r="I1318" s="184"/>
      <c r="J1318" s="184"/>
      <c r="K1318" s="184"/>
      <c r="L1318" s="184"/>
      <c r="M1318" s="184"/>
      <c r="N1318" s="184"/>
      <c r="O1318" s="184"/>
      <c r="P1318" s="183"/>
      <c r="Q1318" s="183"/>
      <c r="R1318" s="183"/>
      <c r="S1318" s="183"/>
      <c r="T1318" s="183"/>
      <c r="U1318" s="183"/>
      <c r="V1318" s="183"/>
      <c r="W1318" s="183"/>
      <c r="X1318" s="183"/>
      <c r="Y1318" s="183"/>
      <c r="Z1318" s="183"/>
      <c r="AA1318" s="183"/>
      <c r="AB1318" s="183"/>
      <c r="AC1318" s="183"/>
      <c r="AD1318" s="183"/>
      <c r="AE1318" s="183"/>
      <c r="AF1318" s="183"/>
      <c r="AG1318" s="183"/>
      <c r="AH1318" s="183"/>
      <c r="AI1318" s="183"/>
      <c r="AJ1318" s="183"/>
      <c r="AK1318" s="183"/>
    </row>
    <row r="1319" spans="4:37" x14ac:dyDescent="0.25">
      <c r="D1319" s="184"/>
      <c r="E1319" s="184"/>
      <c r="F1319" s="184"/>
      <c r="G1319" s="184"/>
      <c r="H1319" s="184"/>
      <c r="I1319" s="184"/>
      <c r="J1319" s="184"/>
      <c r="K1319" s="184"/>
      <c r="L1319" s="184"/>
      <c r="M1319" s="184"/>
      <c r="N1319" s="184"/>
      <c r="O1319" s="184"/>
      <c r="P1319" s="183"/>
      <c r="Q1319" s="183"/>
      <c r="R1319" s="183"/>
      <c r="S1319" s="183"/>
      <c r="T1319" s="183"/>
      <c r="U1319" s="183"/>
      <c r="V1319" s="183"/>
      <c r="W1319" s="183"/>
      <c r="X1319" s="183"/>
      <c r="Y1319" s="183"/>
      <c r="Z1319" s="183"/>
      <c r="AA1319" s="183"/>
      <c r="AB1319" s="183"/>
      <c r="AC1319" s="183"/>
      <c r="AD1319" s="183"/>
      <c r="AE1319" s="183"/>
      <c r="AF1319" s="183"/>
      <c r="AG1319" s="183"/>
      <c r="AH1319" s="183"/>
      <c r="AI1319" s="183"/>
      <c r="AJ1319" s="183"/>
      <c r="AK1319" s="183"/>
    </row>
    <row r="1320" spans="4:37" x14ac:dyDescent="0.25">
      <c r="D1320" s="184"/>
      <c r="E1320" s="184"/>
      <c r="F1320" s="184"/>
      <c r="G1320" s="184"/>
      <c r="H1320" s="184"/>
      <c r="I1320" s="184"/>
      <c r="J1320" s="184"/>
      <c r="K1320" s="184"/>
      <c r="L1320" s="184"/>
      <c r="M1320" s="184"/>
      <c r="N1320" s="184"/>
      <c r="O1320" s="184"/>
      <c r="P1320" s="183"/>
      <c r="Q1320" s="183"/>
      <c r="R1320" s="183"/>
      <c r="S1320" s="183"/>
      <c r="T1320" s="183"/>
      <c r="U1320" s="183"/>
      <c r="V1320" s="183"/>
      <c r="W1320" s="183"/>
      <c r="X1320" s="183"/>
      <c r="Y1320" s="183"/>
      <c r="Z1320" s="183"/>
      <c r="AA1320" s="183"/>
      <c r="AB1320" s="183"/>
      <c r="AC1320" s="183"/>
      <c r="AD1320" s="183"/>
      <c r="AE1320" s="183"/>
      <c r="AF1320" s="183"/>
      <c r="AG1320" s="183"/>
      <c r="AH1320" s="183"/>
      <c r="AI1320" s="183"/>
      <c r="AJ1320" s="183"/>
      <c r="AK1320" s="183"/>
    </row>
    <row r="1321" spans="4:37" x14ac:dyDescent="0.25">
      <c r="D1321" s="184"/>
      <c r="E1321" s="184"/>
      <c r="F1321" s="184"/>
      <c r="G1321" s="184"/>
      <c r="H1321" s="184"/>
      <c r="I1321" s="184"/>
      <c r="J1321" s="184"/>
      <c r="K1321" s="184"/>
      <c r="L1321" s="184"/>
      <c r="M1321" s="184"/>
      <c r="N1321" s="184"/>
      <c r="O1321" s="184"/>
      <c r="P1321" s="183"/>
      <c r="Q1321" s="183"/>
      <c r="R1321" s="183"/>
      <c r="S1321" s="183"/>
      <c r="T1321" s="183"/>
      <c r="U1321" s="183"/>
      <c r="V1321" s="183"/>
      <c r="W1321" s="183"/>
      <c r="X1321" s="183"/>
      <c r="Y1321" s="183"/>
      <c r="Z1321" s="183"/>
      <c r="AA1321" s="183"/>
      <c r="AB1321" s="183"/>
      <c r="AC1321" s="183"/>
      <c r="AD1321" s="183"/>
      <c r="AE1321" s="183"/>
      <c r="AF1321" s="183"/>
      <c r="AG1321" s="183"/>
      <c r="AH1321" s="183"/>
      <c r="AI1321" s="183"/>
      <c r="AJ1321" s="183"/>
      <c r="AK1321" s="183"/>
    </row>
    <row r="1322" spans="4:37" x14ac:dyDescent="0.25">
      <c r="D1322" s="184"/>
      <c r="E1322" s="184"/>
      <c r="F1322" s="184"/>
      <c r="G1322" s="184"/>
      <c r="H1322" s="184"/>
      <c r="I1322" s="184"/>
      <c r="J1322" s="184"/>
      <c r="K1322" s="184"/>
      <c r="L1322" s="184"/>
      <c r="M1322" s="184"/>
      <c r="N1322" s="184"/>
      <c r="O1322" s="184"/>
      <c r="P1322" s="183"/>
      <c r="Q1322" s="183"/>
      <c r="R1322" s="183"/>
      <c r="S1322" s="183"/>
      <c r="T1322" s="183"/>
      <c r="U1322" s="183"/>
      <c r="V1322" s="183"/>
      <c r="W1322" s="183"/>
      <c r="X1322" s="183"/>
      <c r="Y1322" s="183"/>
      <c r="Z1322" s="183"/>
      <c r="AA1322" s="183"/>
      <c r="AB1322" s="183"/>
      <c r="AC1322" s="183"/>
      <c r="AD1322" s="183"/>
      <c r="AE1322" s="183"/>
      <c r="AF1322" s="183"/>
      <c r="AG1322" s="183"/>
      <c r="AH1322" s="183"/>
      <c r="AI1322" s="183"/>
      <c r="AJ1322" s="183"/>
      <c r="AK1322" s="183"/>
    </row>
    <row r="1323" spans="4:37" x14ac:dyDescent="0.25">
      <c r="D1323" s="184"/>
      <c r="E1323" s="184"/>
      <c r="F1323" s="184"/>
      <c r="G1323" s="184"/>
      <c r="H1323" s="184"/>
      <c r="I1323" s="184"/>
      <c r="J1323" s="184"/>
      <c r="K1323" s="184"/>
      <c r="L1323" s="184"/>
      <c r="M1323" s="184"/>
      <c r="N1323" s="184"/>
      <c r="O1323" s="184"/>
      <c r="P1323" s="183"/>
      <c r="Q1323" s="183"/>
      <c r="R1323" s="183"/>
      <c r="S1323" s="183"/>
      <c r="T1323" s="183"/>
      <c r="U1323" s="183"/>
      <c r="V1323" s="183"/>
      <c r="W1323" s="183"/>
      <c r="X1323" s="183"/>
      <c r="Y1323" s="183"/>
      <c r="Z1323" s="183"/>
      <c r="AA1323" s="183"/>
      <c r="AB1323" s="183"/>
      <c r="AC1323" s="183"/>
      <c r="AD1323" s="183"/>
      <c r="AE1323" s="183"/>
      <c r="AF1323" s="183"/>
      <c r="AG1323" s="183"/>
      <c r="AH1323" s="183"/>
      <c r="AI1323" s="183"/>
      <c r="AJ1323" s="183"/>
      <c r="AK1323" s="183"/>
    </row>
    <row r="1324" spans="4:37" x14ac:dyDescent="0.25">
      <c r="D1324" s="184"/>
      <c r="E1324" s="184"/>
      <c r="F1324" s="184"/>
      <c r="G1324" s="184"/>
      <c r="H1324" s="184"/>
      <c r="I1324" s="184"/>
      <c r="J1324" s="184"/>
      <c r="K1324" s="184"/>
      <c r="L1324" s="184"/>
      <c r="M1324" s="184"/>
      <c r="N1324" s="184"/>
      <c r="O1324" s="184"/>
      <c r="P1324" s="183"/>
      <c r="Q1324" s="183"/>
      <c r="R1324" s="183"/>
      <c r="S1324" s="183"/>
      <c r="T1324" s="183"/>
      <c r="U1324" s="183"/>
      <c r="V1324" s="183"/>
      <c r="W1324" s="183"/>
      <c r="X1324" s="183"/>
      <c r="Y1324" s="183"/>
      <c r="Z1324" s="183"/>
      <c r="AA1324" s="183"/>
      <c r="AB1324" s="183"/>
      <c r="AC1324" s="183"/>
      <c r="AD1324" s="183"/>
      <c r="AE1324" s="183"/>
      <c r="AF1324" s="183"/>
      <c r="AG1324" s="183"/>
      <c r="AH1324" s="183"/>
      <c r="AI1324" s="183"/>
      <c r="AJ1324" s="183"/>
      <c r="AK1324" s="183"/>
    </row>
    <row r="1325" spans="4:37" x14ac:dyDescent="0.25">
      <c r="D1325" s="184"/>
      <c r="E1325" s="184"/>
      <c r="F1325" s="184"/>
      <c r="G1325" s="184"/>
      <c r="H1325" s="184"/>
      <c r="I1325" s="184"/>
      <c r="J1325" s="184"/>
      <c r="K1325" s="184"/>
      <c r="L1325" s="184"/>
      <c r="M1325" s="184"/>
      <c r="N1325" s="184"/>
      <c r="O1325" s="184"/>
      <c r="P1325" s="183"/>
      <c r="Q1325" s="183"/>
      <c r="R1325" s="183"/>
      <c r="S1325" s="183"/>
      <c r="T1325" s="183"/>
      <c r="U1325" s="183"/>
      <c r="V1325" s="183"/>
      <c r="W1325" s="183"/>
      <c r="X1325" s="183"/>
      <c r="Y1325" s="183"/>
      <c r="Z1325" s="183"/>
      <c r="AA1325" s="183"/>
      <c r="AB1325" s="183"/>
      <c r="AC1325" s="183"/>
      <c r="AD1325" s="183"/>
      <c r="AE1325" s="183"/>
      <c r="AF1325" s="183"/>
      <c r="AG1325" s="183"/>
      <c r="AH1325" s="183"/>
      <c r="AI1325" s="183"/>
      <c r="AJ1325" s="183"/>
      <c r="AK1325" s="183"/>
    </row>
    <row r="1326" spans="4:37" x14ac:dyDescent="0.25">
      <c r="D1326" s="184"/>
      <c r="E1326" s="184"/>
      <c r="F1326" s="184"/>
      <c r="G1326" s="184"/>
      <c r="H1326" s="184"/>
      <c r="I1326" s="184"/>
      <c r="J1326" s="184"/>
      <c r="K1326" s="184"/>
      <c r="L1326" s="184"/>
      <c r="M1326" s="184"/>
      <c r="N1326" s="184"/>
      <c r="O1326" s="184"/>
      <c r="P1326" s="183"/>
      <c r="Q1326" s="183"/>
      <c r="R1326" s="183"/>
      <c r="S1326" s="183"/>
      <c r="T1326" s="183"/>
      <c r="U1326" s="183"/>
      <c r="V1326" s="183"/>
      <c r="W1326" s="183"/>
      <c r="X1326" s="183"/>
      <c r="Y1326" s="183"/>
      <c r="Z1326" s="183"/>
      <c r="AA1326" s="183"/>
      <c r="AB1326" s="183"/>
      <c r="AC1326" s="183"/>
      <c r="AD1326" s="183"/>
      <c r="AE1326" s="183"/>
      <c r="AF1326" s="183"/>
      <c r="AG1326" s="183"/>
      <c r="AH1326" s="183"/>
      <c r="AI1326" s="183"/>
      <c r="AJ1326" s="183"/>
      <c r="AK1326" s="183"/>
    </row>
    <row r="1327" spans="4:37" x14ac:dyDescent="0.25">
      <c r="D1327" s="184"/>
      <c r="E1327" s="184"/>
      <c r="F1327" s="184"/>
      <c r="G1327" s="184"/>
      <c r="H1327" s="184"/>
      <c r="I1327" s="184"/>
      <c r="J1327" s="184"/>
      <c r="K1327" s="184"/>
      <c r="L1327" s="184"/>
      <c r="M1327" s="184"/>
      <c r="N1327" s="184"/>
      <c r="O1327" s="184"/>
      <c r="P1327" s="183"/>
      <c r="Q1327" s="183"/>
      <c r="R1327" s="183"/>
      <c r="S1327" s="183"/>
      <c r="T1327" s="183"/>
      <c r="U1327" s="183"/>
      <c r="V1327" s="183"/>
      <c r="W1327" s="183"/>
      <c r="X1327" s="183"/>
      <c r="Y1327" s="183"/>
      <c r="Z1327" s="183"/>
      <c r="AA1327" s="183"/>
      <c r="AB1327" s="183"/>
      <c r="AC1327" s="183"/>
      <c r="AD1327" s="183"/>
      <c r="AE1327" s="183"/>
      <c r="AF1327" s="183"/>
      <c r="AG1327" s="183"/>
      <c r="AH1327" s="183"/>
      <c r="AI1327" s="183"/>
      <c r="AJ1327" s="183"/>
      <c r="AK1327" s="183"/>
    </row>
    <row r="1328" spans="4:37" x14ac:dyDescent="0.25">
      <c r="D1328" s="184"/>
      <c r="E1328" s="184"/>
      <c r="F1328" s="184"/>
      <c r="G1328" s="184"/>
      <c r="H1328" s="184"/>
      <c r="I1328" s="184"/>
      <c r="J1328" s="184"/>
      <c r="K1328" s="184"/>
      <c r="L1328" s="184"/>
      <c r="M1328" s="184"/>
      <c r="N1328" s="184"/>
      <c r="O1328" s="184"/>
      <c r="P1328" s="183"/>
      <c r="Q1328" s="183"/>
      <c r="R1328" s="183"/>
      <c r="S1328" s="183"/>
      <c r="T1328" s="183"/>
      <c r="U1328" s="183"/>
      <c r="V1328" s="183"/>
      <c r="W1328" s="183"/>
      <c r="X1328" s="183"/>
      <c r="Y1328" s="183"/>
      <c r="Z1328" s="183"/>
      <c r="AA1328" s="183"/>
      <c r="AB1328" s="183"/>
      <c r="AC1328" s="183"/>
      <c r="AD1328" s="183"/>
      <c r="AE1328" s="183"/>
      <c r="AF1328" s="183"/>
      <c r="AG1328" s="183"/>
      <c r="AH1328" s="183"/>
      <c r="AI1328" s="183"/>
      <c r="AJ1328" s="183"/>
      <c r="AK1328" s="183"/>
    </row>
    <row r="1329" spans="4:37" x14ac:dyDescent="0.25">
      <c r="D1329" s="184"/>
      <c r="E1329" s="184"/>
      <c r="F1329" s="184"/>
      <c r="G1329" s="184"/>
      <c r="H1329" s="184"/>
      <c r="I1329" s="184"/>
      <c r="J1329" s="184"/>
      <c r="K1329" s="184"/>
      <c r="L1329" s="184"/>
      <c r="M1329" s="184"/>
      <c r="N1329" s="184"/>
      <c r="O1329" s="184"/>
      <c r="P1329" s="183"/>
      <c r="Q1329" s="183"/>
      <c r="R1329" s="183"/>
      <c r="S1329" s="183"/>
      <c r="T1329" s="183"/>
      <c r="U1329" s="183"/>
      <c r="V1329" s="183"/>
      <c r="W1329" s="183"/>
      <c r="X1329" s="183"/>
      <c r="Y1329" s="183"/>
      <c r="Z1329" s="183"/>
      <c r="AA1329" s="183"/>
      <c r="AB1329" s="183"/>
      <c r="AC1329" s="183"/>
      <c r="AD1329" s="183"/>
      <c r="AE1329" s="183"/>
      <c r="AF1329" s="183"/>
      <c r="AG1329" s="183"/>
      <c r="AH1329" s="183"/>
      <c r="AI1329" s="183"/>
      <c r="AJ1329" s="183"/>
      <c r="AK1329" s="183"/>
    </row>
    <row r="1330" spans="4:37" x14ac:dyDescent="0.25">
      <c r="D1330" s="184"/>
      <c r="E1330" s="184"/>
      <c r="F1330" s="184"/>
      <c r="G1330" s="184"/>
      <c r="H1330" s="184"/>
      <c r="I1330" s="184"/>
      <c r="J1330" s="184"/>
      <c r="K1330" s="184"/>
      <c r="L1330" s="184"/>
      <c r="M1330" s="184"/>
      <c r="N1330" s="184"/>
      <c r="O1330" s="184"/>
      <c r="P1330" s="183"/>
      <c r="Q1330" s="183"/>
      <c r="R1330" s="183"/>
      <c r="S1330" s="183"/>
      <c r="T1330" s="183"/>
      <c r="U1330" s="183"/>
      <c r="V1330" s="183"/>
      <c r="W1330" s="183"/>
      <c r="X1330" s="183"/>
      <c r="Y1330" s="183"/>
      <c r="Z1330" s="183"/>
      <c r="AA1330" s="183"/>
      <c r="AB1330" s="183"/>
      <c r="AC1330" s="183"/>
      <c r="AD1330" s="183"/>
      <c r="AE1330" s="183"/>
      <c r="AF1330" s="183"/>
      <c r="AG1330" s="183"/>
      <c r="AH1330" s="183"/>
      <c r="AI1330" s="183"/>
      <c r="AJ1330" s="183"/>
      <c r="AK1330" s="183"/>
    </row>
    <row r="1331" spans="4:37" x14ac:dyDescent="0.25">
      <c r="D1331" s="184"/>
      <c r="E1331" s="184"/>
      <c r="F1331" s="184"/>
      <c r="G1331" s="184"/>
      <c r="H1331" s="184"/>
      <c r="I1331" s="184"/>
      <c r="J1331" s="184"/>
      <c r="K1331" s="184"/>
      <c r="L1331" s="184"/>
      <c r="M1331" s="184"/>
      <c r="N1331" s="184"/>
      <c r="O1331" s="184"/>
      <c r="P1331" s="183"/>
      <c r="Q1331" s="183"/>
      <c r="R1331" s="183"/>
      <c r="S1331" s="183"/>
      <c r="T1331" s="183"/>
      <c r="U1331" s="183"/>
      <c r="V1331" s="183"/>
      <c r="W1331" s="183"/>
      <c r="X1331" s="183"/>
      <c r="Y1331" s="183"/>
      <c r="Z1331" s="183"/>
      <c r="AA1331" s="183"/>
      <c r="AB1331" s="183"/>
      <c r="AC1331" s="183"/>
      <c r="AD1331" s="183"/>
      <c r="AE1331" s="183"/>
      <c r="AF1331" s="183"/>
      <c r="AG1331" s="183"/>
      <c r="AH1331" s="183"/>
      <c r="AI1331" s="183"/>
      <c r="AJ1331" s="183"/>
      <c r="AK1331" s="183"/>
    </row>
    <row r="1332" spans="4:37" x14ac:dyDescent="0.25">
      <c r="D1332" s="184"/>
      <c r="E1332" s="184"/>
      <c r="F1332" s="184"/>
      <c r="G1332" s="184"/>
      <c r="H1332" s="184"/>
      <c r="I1332" s="184"/>
      <c r="J1332" s="184"/>
      <c r="K1332" s="184"/>
      <c r="L1332" s="184"/>
      <c r="M1332" s="184"/>
      <c r="N1332" s="184"/>
      <c r="O1332" s="184"/>
      <c r="P1332" s="183"/>
      <c r="Q1332" s="183"/>
      <c r="R1332" s="183"/>
      <c r="S1332" s="183"/>
      <c r="T1332" s="183"/>
      <c r="U1332" s="183"/>
      <c r="V1332" s="183"/>
      <c r="W1332" s="183"/>
      <c r="X1332" s="183"/>
      <c r="Y1332" s="183"/>
      <c r="Z1332" s="183"/>
      <c r="AA1332" s="183"/>
      <c r="AB1332" s="183"/>
      <c r="AC1332" s="183"/>
      <c r="AD1332" s="183"/>
      <c r="AE1332" s="183"/>
      <c r="AF1332" s="183"/>
      <c r="AG1332" s="183"/>
      <c r="AH1332" s="183"/>
      <c r="AI1332" s="183"/>
      <c r="AJ1332" s="183"/>
      <c r="AK1332" s="183"/>
    </row>
    <row r="1333" spans="4:37" x14ac:dyDescent="0.25">
      <c r="D1333" s="184"/>
      <c r="E1333" s="184"/>
      <c r="F1333" s="184"/>
      <c r="G1333" s="184"/>
      <c r="H1333" s="184"/>
      <c r="I1333" s="184"/>
      <c r="J1333" s="184"/>
      <c r="K1333" s="184"/>
      <c r="L1333" s="184"/>
      <c r="M1333" s="184"/>
      <c r="N1333" s="184"/>
      <c r="O1333" s="184"/>
      <c r="P1333" s="183"/>
      <c r="Q1333" s="183"/>
      <c r="R1333" s="183"/>
      <c r="S1333" s="183"/>
      <c r="T1333" s="183"/>
      <c r="U1333" s="183"/>
      <c r="V1333" s="183"/>
      <c r="W1333" s="183"/>
      <c r="X1333" s="183"/>
      <c r="Y1333" s="183"/>
      <c r="Z1333" s="183"/>
      <c r="AA1333" s="183"/>
      <c r="AB1333" s="183"/>
      <c r="AC1333" s="183"/>
      <c r="AD1333" s="183"/>
      <c r="AE1333" s="183"/>
      <c r="AF1333" s="183"/>
      <c r="AG1333" s="183"/>
      <c r="AH1333" s="183"/>
      <c r="AI1333" s="183"/>
      <c r="AJ1333" s="183"/>
      <c r="AK1333" s="183"/>
    </row>
    <row r="1334" spans="4:37" x14ac:dyDescent="0.25">
      <c r="D1334" s="184"/>
      <c r="E1334" s="184"/>
      <c r="F1334" s="184"/>
      <c r="G1334" s="184"/>
      <c r="H1334" s="184"/>
      <c r="I1334" s="184"/>
      <c r="J1334" s="184"/>
      <c r="K1334" s="184"/>
      <c r="L1334" s="184"/>
      <c r="M1334" s="184"/>
      <c r="N1334" s="184"/>
      <c r="O1334" s="184"/>
      <c r="P1334" s="183"/>
      <c r="Q1334" s="183"/>
      <c r="R1334" s="183"/>
      <c r="S1334" s="183"/>
      <c r="T1334" s="183"/>
      <c r="U1334" s="183"/>
      <c r="V1334" s="183"/>
      <c r="W1334" s="183"/>
      <c r="X1334" s="183"/>
      <c r="Y1334" s="183"/>
      <c r="Z1334" s="183"/>
      <c r="AA1334" s="183"/>
      <c r="AB1334" s="183"/>
      <c r="AC1334" s="183"/>
      <c r="AD1334" s="183"/>
      <c r="AE1334" s="183"/>
      <c r="AF1334" s="183"/>
      <c r="AG1334" s="183"/>
      <c r="AH1334" s="183"/>
      <c r="AI1334" s="183"/>
      <c r="AJ1334" s="183"/>
      <c r="AK1334" s="183"/>
    </row>
    <row r="1335" spans="4:37" x14ac:dyDescent="0.25">
      <c r="D1335" s="184"/>
      <c r="E1335" s="184"/>
      <c r="F1335" s="184"/>
      <c r="G1335" s="184"/>
      <c r="H1335" s="184"/>
      <c r="I1335" s="184"/>
      <c r="J1335" s="184"/>
      <c r="K1335" s="184"/>
      <c r="L1335" s="184"/>
      <c r="M1335" s="184"/>
      <c r="N1335" s="184"/>
      <c r="O1335" s="184"/>
      <c r="P1335" s="183"/>
      <c r="Q1335" s="183"/>
      <c r="R1335" s="183"/>
      <c r="S1335" s="183"/>
      <c r="T1335" s="183"/>
      <c r="U1335" s="183"/>
      <c r="V1335" s="183"/>
      <c r="W1335" s="183"/>
      <c r="X1335" s="183"/>
      <c r="Y1335" s="183"/>
      <c r="Z1335" s="183"/>
      <c r="AA1335" s="183"/>
      <c r="AB1335" s="183"/>
      <c r="AC1335" s="183"/>
      <c r="AD1335" s="183"/>
      <c r="AE1335" s="183"/>
      <c r="AF1335" s="183"/>
      <c r="AG1335" s="183"/>
      <c r="AH1335" s="183"/>
      <c r="AI1335" s="183"/>
      <c r="AJ1335" s="183"/>
      <c r="AK1335" s="183"/>
    </row>
    <row r="1336" spans="4:37" x14ac:dyDescent="0.25">
      <c r="D1336" s="184"/>
      <c r="E1336" s="184"/>
      <c r="F1336" s="184"/>
      <c r="G1336" s="184"/>
      <c r="H1336" s="184"/>
      <c r="I1336" s="184"/>
      <c r="J1336" s="184"/>
      <c r="K1336" s="184"/>
      <c r="L1336" s="184"/>
      <c r="M1336" s="184"/>
      <c r="N1336" s="184"/>
      <c r="O1336" s="184"/>
      <c r="P1336" s="183"/>
      <c r="Q1336" s="183"/>
      <c r="R1336" s="183"/>
      <c r="S1336" s="183"/>
      <c r="T1336" s="183"/>
      <c r="U1336" s="183"/>
      <c r="V1336" s="183"/>
      <c r="W1336" s="183"/>
      <c r="X1336" s="183"/>
      <c r="Y1336" s="183"/>
      <c r="Z1336" s="183"/>
      <c r="AA1336" s="183"/>
      <c r="AB1336" s="183"/>
      <c r="AC1336" s="183"/>
      <c r="AD1336" s="183"/>
      <c r="AE1336" s="183"/>
      <c r="AF1336" s="183"/>
      <c r="AG1336" s="183"/>
      <c r="AH1336" s="183"/>
      <c r="AI1336" s="183"/>
      <c r="AJ1336" s="183"/>
      <c r="AK1336" s="183"/>
    </row>
    <row r="1337" spans="4:37" x14ac:dyDescent="0.25">
      <c r="D1337" s="184"/>
      <c r="E1337" s="184"/>
      <c r="F1337" s="184"/>
      <c r="G1337" s="184"/>
      <c r="H1337" s="184"/>
      <c r="I1337" s="184"/>
      <c r="J1337" s="184"/>
      <c r="K1337" s="184"/>
      <c r="L1337" s="184"/>
      <c r="M1337" s="184"/>
      <c r="N1337" s="184"/>
      <c r="O1337" s="184"/>
      <c r="P1337" s="183"/>
      <c r="Q1337" s="183"/>
      <c r="R1337" s="183"/>
      <c r="S1337" s="183"/>
      <c r="T1337" s="183"/>
      <c r="U1337" s="183"/>
      <c r="V1337" s="183"/>
      <c r="W1337" s="183"/>
      <c r="X1337" s="183"/>
      <c r="Y1337" s="183"/>
      <c r="Z1337" s="183"/>
      <c r="AA1337" s="183"/>
      <c r="AB1337" s="183"/>
      <c r="AC1337" s="183"/>
      <c r="AD1337" s="183"/>
      <c r="AE1337" s="183"/>
      <c r="AF1337" s="183"/>
      <c r="AG1337" s="183"/>
      <c r="AH1337" s="183"/>
      <c r="AI1337" s="183"/>
      <c r="AJ1337" s="183"/>
      <c r="AK1337" s="183"/>
    </row>
    <row r="1338" spans="4:37" x14ac:dyDescent="0.25">
      <c r="D1338" s="184"/>
      <c r="E1338" s="184"/>
      <c r="F1338" s="184"/>
      <c r="G1338" s="184"/>
      <c r="H1338" s="184"/>
      <c r="I1338" s="184"/>
      <c r="J1338" s="184"/>
      <c r="K1338" s="184"/>
      <c r="L1338" s="184"/>
      <c r="M1338" s="184"/>
      <c r="N1338" s="184"/>
      <c r="O1338" s="184"/>
      <c r="P1338" s="183"/>
      <c r="Q1338" s="183"/>
      <c r="R1338" s="183"/>
      <c r="S1338" s="183"/>
      <c r="T1338" s="183"/>
      <c r="U1338" s="183"/>
      <c r="V1338" s="183"/>
      <c r="W1338" s="183"/>
      <c r="X1338" s="183"/>
      <c r="Y1338" s="183"/>
      <c r="Z1338" s="183"/>
      <c r="AA1338" s="183"/>
      <c r="AB1338" s="183"/>
      <c r="AC1338" s="183"/>
      <c r="AD1338" s="183"/>
      <c r="AE1338" s="183"/>
      <c r="AF1338" s="183"/>
      <c r="AG1338" s="183"/>
      <c r="AH1338" s="183"/>
      <c r="AI1338" s="183"/>
      <c r="AJ1338" s="183"/>
      <c r="AK1338" s="183"/>
    </row>
    <row r="1339" spans="4:37" x14ac:dyDescent="0.25">
      <c r="D1339" s="184"/>
      <c r="E1339" s="184"/>
      <c r="F1339" s="184"/>
      <c r="G1339" s="184"/>
      <c r="H1339" s="184"/>
      <c r="I1339" s="184"/>
      <c r="J1339" s="184"/>
      <c r="K1339" s="184"/>
      <c r="L1339" s="184"/>
      <c r="M1339" s="184"/>
      <c r="N1339" s="184"/>
      <c r="O1339" s="184"/>
      <c r="P1339" s="183"/>
      <c r="Q1339" s="183"/>
      <c r="R1339" s="183"/>
      <c r="S1339" s="183"/>
      <c r="T1339" s="183"/>
      <c r="U1339" s="183"/>
      <c r="V1339" s="183"/>
      <c r="W1339" s="183"/>
      <c r="X1339" s="183"/>
      <c r="Y1339" s="183"/>
      <c r="Z1339" s="183"/>
      <c r="AA1339" s="183"/>
      <c r="AB1339" s="183"/>
      <c r="AC1339" s="183"/>
      <c r="AD1339" s="183"/>
      <c r="AE1339" s="183"/>
      <c r="AF1339" s="183"/>
      <c r="AG1339" s="183"/>
      <c r="AH1339" s="183"/>
      <c r="AI1339" s="183"/>
      <c r="AJ1339" s="183"/>
      <c r="AK1339" s="183"/>
    </row>
    <row r="1340" spans="4:37" x14ac:dyDescent="0.25">
      <c r="D1340" s="184"/>
      <c r="E1340" s="184"/>
      <c r="F1340" s="184"/>
      <c r="G1340" s="184"/>
      <c r="H1340" s="184"/>
      <c r="I1340" s="184"/>
      <c r="J1340" s="184"/>
      <c r="K1340" s="184"/>
      <c r="L1340" s="184"/>
      <c r="M1340" s="184"/>
      <c r="N1340" s="184"/>
      <c r="O1340" s="184"/>
      <c r="P1340" s="183"/>
      <c r="Q1340" s="183"/>
      <c r="R1340" s="183"/>
      <c r="S1340" s="183"/>
      <c r="T1340" s="183"/>
      <c r="U1340" s="183"/>
      <c r="V1340" s="183"/>
      <c r="W1340" s="183"/>
      <c r="X1340" s="183"/>
      <c r="Y1340" s="183"/>
      <c r="Z1340" s="183"/>
      <c r="AA1340" s="183"/>
      <c r="AB1340" s="183"/>
      <c r="AC1340" s="183"/>
      <c r="AD1340" s="183"/>
      <c r="AE1340" s="183"/>
      <c r="AF1340" s="183"/>
      <c r="AG1340" s="183"/>
      <c r="AH1340" s="183"/>
      <c r="AI1340" s="183"/>
      <c r="AJ1340" s="183"/>
      <c r="AK1340" s="183"/>
    </row>
    <row r="1341" spans="4:37" x14ac:dyDescent="0.25">
      <c r="D1341" s="184"/>
      <c r="E1341" s="184"/>
      <c r="F1341" s="184"/>
      <c r="G1341" s="184"/>
      <c r="H1341" s="184"/>
      <c r="I1341" s="184"/>
      <c r="J1341" s="184"/>
      <c r="K1341" s="184"/>
      <c r="L1341" s="184"/>
      <c r="M1341" s="184"/>
      <c r="N1341" s="184"/>
      <c r="O1341" s="184"/>
      <c r="P1341" s="183"/>
      <c r="Q1341" s="183"/>
      <c r="R1341" s="183"/>
      <c r="S1341" s="183"/>
      <c r="T1341" s="183"/>
      <c r="U1341" s="183"/>
      <c r="V1341" s="183"/>
      <c r="W1341" s="183"/>
      <c r="X1341" s="183"/>
      <c r="Y1341" s="183"/>
      <c r="Z1341" s="183"/>
      <c r="AA1341" s="183"/>
      <c r="AB1341" s="183"/>
      <c r="AC1341" s="183"/>
      <c r="AD1341" s="183"/>
      <c r="AE1341" s="183"/>
      <c r="AF1341" s="183"/>
      <c r="AG1341" s="183"/>
      <c r="AH1341" s="183"/>
      <c r="AI1341" s="183"/>
      <c r="AJ1341" s="183"/>
      <c r="AK1341" s="183"/>
    </row>
    <row r="1342" spans="4:37" x14ac:dyDescent="0.25">
      <c r="D1342" s="184"/>
      <c r="E1342" s="184"/>
      <c r="F1342" s="184"/>
      <c r="G1342" s="184"/>
      <c r="H1342" s="184"/>
      <c r="I1342" s="184"/>
      <c r="J1342" s="184"/>
      <c r="K1342" s="184"/>
      <c r="L1342" s="184"/>
      <c r="M1342" s="184"/>
      <c r="N1342" s="184"/>
      <c r="O1342" s="184"/>
      <c r="P1342" s="183"/>
      <c r="Q1342" s="183"/>
      <c r="R1342" s="183"/>
      <c r="S1342" s="183"/>
      <c r="T1342" s="183"/>
      <c r="U1342" s="183"/>
      <c r="V1342" s="183"/>
      <c r="W1342" s="183"/>
      <c r="X1342" s="183"/>
      <c r="Y1342" s="183"/>
      <c r="Z1342" s="183"/>
      <c r="AA1342" s="183"/>
      <c r="AB1342" s="183"/>
      <c r="AC1342" s="183"/>
      <c r="AD1342" s="183"/>
      <c r="AE1342" s="183"/>
      <c r="AF1342" s="183"/>
      <c r="AG1342" s="183"/>
      <c r="AH1342" s="183"/>
      <c r="AI1342" s="183"/>
      <c r="AJ1342" s="183"/>
      <c r="AK1342" s="183"/>
    </row>
    <row r="1343" spans="4:37" x14ac:dyDescent="0.25">
      <c r="D1343" s="184"/>
      <c r="E1343" s="184"/>
      <c r="F1343" s="184"/>
      <c r="G1343" s="184"/>
      <c r="H1343" s="184"/>
      <c r="I1343" s="184"/>
      <c r="J1343" s="184"/>
      <c r="K1343" s="184"/>
      <c r="L1343" s="184"/>
      <c r="M1343" s="184"/>
      <c r="N1343" s="184"/>
      <c r="O1343" s="184"/>
      <c r="P1343" s="183"/>
      <c r="Q1343" s="183"/>
      <c r="R1343" s="183"/>
      <c r="S1343" s="183"/>
      <c r="T1343" s="183"/>
      <c r="U1343" s="183"/>
      <c r="V1343" s="183"/>
      <c r="W1343" s="183"/>
      <c r="X1343" s="183"/>
      <c r="Y1343" s="183"/>
      <c r="Z1343" s="183"/>
      <c r="AA1343" s="183"/>
      <c r="AB1343" s="183"/>
      <c r="AC1343" s="183"/>
      <c r="AD1343" s="183"/>
      <c r="AE1343" s="183"/>
      <c r="AF1343" s="183"/>
      <c r="AG1343" s="183"/>
      <c r="AH1343" s="183"/>
      <c r="AI1343" s="183"/>
      <c r="AJ1343" s="183"/>
      <c r="AK1343" s="183"/>
    </row>
    <row r="1344" spans="4:37" x14ac:dyDescent="0.25">
      <c r="D1344" s="184"/>
      <c r="E1344" s="184"/>
      <c r="F1344" s="184"/>
      <c r="G1344" s="184"/>
      <c r="H1344" s="184"/>
      <c r="I1344" s="184"/>
      <c r="J1344" s="184"/>
      <c r="K1344" s="184"/>
      <c r="L1344" s="184"/>
      <c r="M1344" s="184"/>
      <c r="N1344" s="184"/>
      <c r="O1344" s="184"/>
      <c r="P1344" s="183"/>
      <c r="Q1344" s="183"/>
      <c r="R1344" s="183"/>
      <c r="S1344" s="183"/>
      <c r="T1344" s="183"/>
      <c r="U1344" s="183"/>
      <c r="V1344" s="183"/>
      <c r="W1344" s="183"/>
      <c r="X1344" s="183"/>
      <c r="Y1344" s="183"/>
      <c r="Z1344" s="183"/>
      <c r="AA1344" s="183"/>
      <c r="AB1344" s="183"/>
      <c r="AC1344" s="183"/>
      <c r="AD1344" s="183"/>
      <c r="AE1344" s="183"/>
      <c r="AF1344" s="183"/>
      <c r="AG1344" s="183"/>
      <c r="AH1344" s="183"/>
      <c r="AI1344" s="183"/>
      <c r="AJ1344" s="183"/>
      <c r="AK1344" s="183"/>
    </row>
    <row r="1345" spans="4:37" x14ac:dyDescent="0.25">
      <c r="D1345" s="184"/>
      <c r="E1345" s="184"/>
      <c r="F1345" s="184"/>
      <c r="G1345" s="184"/>
      <c r="H1345" s="184"/>
      <c r="I1345" s="184"/>
      <c r="J1345" s="184"/>
      <c r="K1345" s="184"/>
      <c r="L1345" s="184"/>
      <c r="M1345" s="184"/>
      <c r="N1345" s="184"/>
      <c r="O1345" s="184"/>
      <c r="P1345" s="183"/>
      <c r="Q1345" s="183"/>
      <c r="R1345" s="183"/>
      <c r="S1345" s="183"/>
      <c r="T1345" s="183"/>
      <c r="U1345" s="183"/>
      <c r="V1345" s="183"/>
      <c r="W1345" s="183"/>
      <c r="X1345" s="183"/>
      <c r="Y1345" s="183"/>
      <c r="Z1345" s="183"/>
      <c r="AA1345" s="183"/>
      <c r="AB1345" s="183"/>
      <c r="AC1345" s="183"/>
      <c r="AD1345" s="183"/>
      <c r="AE1345" s="183"/>
      <c r="AF1345" s="183"/>
      <c r="AG1345" s="183"/>
      <c r="AH1345" s="183"/>
      <c r="AI1345" s="183"/>
      <c r="AJ1345" s="183"/>
      <c r="AK1345" s="183"/>
    </row>
    <row r="1346" spans="4:37" x14ac:dyDescent="0.25">
      <c r="D1346" s="184"/>
      <c r="E1346" s="184"/>
      <c r="F1346" s="184"/>
      <c r="G1346" s="184"/>
      <c r="H1346" s="184"/>
      <c r="I1346" s="184"/>
      <c r="J1346" s="184"/>
      <c r="K1346" s="184"/>
      <c r="L1346" s="184"/>
      <c r="M1346" s="184"/>
      <c r="N1346" s="184"/>
      <c r="O1346" s="184"/>
      <c r="P1346" s="183"/>
      <c r="Q1346" s="183"/>
      <c r="R1346" s="183"/>
      <c r="S1346" s="183"/>
      <c r="T1346" s="183"/>
      <c r="U1346" s="183"/>
      <c r="V1346" s="183"/>
      <c r="W1346" s="183"/>
      <c r="X1346" s="183"/>
      <c r="Y1346" s="183"/>
      <c r="Z1346" s="183"/>
      <c r="AA1346" s="183"/>
      <c r="AB1346" s="183"/>
      <c r="AC1346" s="183"/>
      <c r="AD1346" s="183"/>
      <c r="AE1346" s="183"/>
      <c r="AF1346" s="183"/>
      <c r="AG1346" s="183"/>
      <c r="AH1346" s="183"/>
      <c r="AI1346" s="183"/>
      <c r="AJ1346" s="183"/>
      <c r="AK1346" s="183"/>
    </row>
    <row r="1347" spans="4:37" x14ac:dyDescent="0.25">
      <c r="D1347" s="184"/>
      <c r="E1347" s="184"/>
      <c r="F1347" s="184"/>
      <c r="G1347" s="184"/>
      <c r="H1347" s="184"/>
      <c r="I1347" s="184"/>
      <c r="J1347" s="184"/>
      <c r="K1347" s="184"/>
      <c r="L1347" s="184"/>
      <c r="M1347" s="184"/>
      <c r="N1347" s="184"/>
      <c r="O1347" s="184"/>
      <c r="P1347" s="183"/>
      <c r="Q1347" s="183"/>
      <c r="R1347" s="183"/>
      <c r="S1347" s="183"/>
      <c r="T1347" s="183"/>
      <c r="U1347" s="183"/>
      <c r="V1347" s="183"/>
      <c r="W1347" s="183"/>
      <c r="X1347" s="183"/>
      <c r="Y1347" s="183"/>
      <c r="Z1347" s="183"/>
      <c r="AA1347" s="183"/>
      <c r="AB1347" s="183"/>
      <c r="AC1347" s="183"/>
      <c r="AD1347" s="183"/>
      <c r="AE1347" s="183"/>
      <c r="AF1347" s="183"/>
      <c r="AG1347" s="183"/>
      <c r="AH1347" s="183"/>
      <c r="AI1347" s="183"/>
      <c r="AJ1347" s="183"/>
      <c r="AK1347" s="183"/>
    </row>
    <row r="1348" spans="4:37" x14ac:dyDescent="0.25">
      <c r="D1348" s="184"/>
      <c r="E1348" s="184"/>
      <c r="F1348" s="184"/>
      <c r="G1348" s="184"/>
      <c r="H1348" s="184"/>
      <c r="I1348" s="184"/>
      <c r="J1348" s="184"/>
      <c r="K1348" s="184"/>
      <c r="L1348" s="184"/>
      <c r="M1348" s="184"/>
      <c r="N1348" s="184"/>
      <c r="O1348" s="184"/>
      <c r="P1348" s="183"/>
      <c r="Q1348" s="183"/>
      <c r="R1348" s="183"/>
      <c r="S1348" s="183"/>
      <c r="T1348" s="183"/>
      <c r="U1348" s="183"/>
      <c r="V1348" s="183"/>
      <c r="W1348" s="183"/>
      <c r="X1348" s="183"/>
      <c r="Y1348" s="183"/>
      <c r="Z1348" s="183"/>
      <c r="AA1348" s="183"/>
      <c r="AB1348" s="183"/>
      <c r="AC1348" s="183"/>
      <c r="AD1348" s="183"/>
      <c r="AE1348" s="183"/>
      <c r="AF1348" s="183"/>
      <c r="AG1348" s="183"/>
      <c r="AH1348" s="183"/>
      <c r="AI1348" s="183"/>
      <c r="AJ1348" s="183"/>
      <c r="AK1348" s="183"/>
    </row>
    <row r="1349" spans="4:37" x14ac:dyDescent="0.25">
      <c r="D1349" s="184"/>
      <c r="E1349" s="184"/>
      <c r="F1349" s="184"/>
      <c r="G1349" s="184"/>
      <c r="H1349" s="184"/>
      <c r="I1349" s="184"/>
      <c r="J1349" s="184"/>
      <c r="K1349" s="184"/>
      <c r="L1349" s="184"/>
      <c r="M1349" s="184"/>
      <c r="N1349" s="184"/>
      <c r="O1349" s="184"/>
      <c r="P1349" s="183"/>
      <c r="Q1349" s="183"/>
      <c r="R1349" s="183"/>
      <c r="S1349" s="183"/>
      <c r="T1349" s="183"/>
      <c r="U1349" s="183"/>
      <c r="V1349" s="183"/>
      <c r="W1349" s="183"/>
      <c r="X1349" s="183"/>
      <c r="Y1349" s="183"/>
      <c r="Z1349" s="183"/>
      <c r="AA1349" s="183"/>
      <c r="AB1349" s="183"/>
      <c r="AC1349" s="183"/>
      <c r="AD1349" s="183"/>
      <c r="AE1349" s="183"/>
      <c r="AF1349" s="183"/>
      <c r="AG1349" s="183"/>
      <c r="AH1349" s="183"/>
      <c r="AI1349" s="183"/>
      <c r="AJ1349" s="183"/>
      <c r="AK1349" s="183"/>
    </row>
    <row r="1350" spans="4:37" x14ac:dyDescent="0.25">
      <c r="D1350" s="184"/>
      <c r="E1350" s="184"/>
      <c r="F1350" s="184"/>
      <c r="G1350" s="184"/>
      <c r="H1350" s="184"/>
      <c r="I1350" s="184"/>
      <c r="J1350" s="184"/>
      <c r="K1350" s="184"/>
      <c r="L1350" s="184"/>
      <c r="M1350" s="184"/>
      <c r="N1350" s="184"/>
      <c r="O1350" s="184"/>
      <c r="P1350" s="183"/>
      <c r="Q1350" s="183"/>
      <c r="R1350" s="183"/>
      <c r="S1350" s="183"/>
      <c r="T1350" s="183"/>
      <c r="U1350" s="183"/>
      <c r="V1350" s="183"/>
      <c r="W1350" s="183"/>
      <c r="X1350" s="183"/>
      <c r="Y1350" s="183"/>
      <c r="Z1350" s="183"/>
      <c r="AA1350" s="183"/>
      <c r="AB1350" s="183"/>
      <c r="AC1350" s="183"/>
      <c r="AD1350" s="183"/>
      <c r="AE1350" s="183"/>
      <c r="AF1350" s="183"/>
      <c r="AG1350" s="183"/>
      <c r="AH1350" s="183"/>
      <c r="AI1350" s="183"/>
      <c r="AJ1350" s="183"/>
      <c r="AK1350" s="183"/>
    </row>
    <row r="1351" spans="4:37" x14ac:dyDescent="0.25">
      <c r="D1351" s="184"/>
      <c r="E1351" s="184"/>
      <c r="F1351" s="184"/>
      <c r="G1351" s="184"/>
      <c r="H1351" s="184"/>
      <c r="I1351" s="184"/>
      <c r="J1351" s="184"/>
      <c r="K1351" s="184"/>
      <c r="L1351" s="184"/>
      <c r="M1351" s="184"/>
      <c r="N1351" s="184"/>
      <c r="O1351" s="184"/>
      <c r="P1351" s="183"/>
      <c r="Q1351" s="183"/>
      <c r="R1351" s="183"/>
      <c r="S1351" s="183"/>
      <c r="T1351" s="183"/>
      <c r="U1351" s="183"/>
      <c r="V1351" s="183"/>
      <c r="W1351" s="183"/>
      <c r="X1351" s="183"/>
      <c r="Y1351" s="183"/>
      <c r="Z1351" s="183"/>
      <c r="AA1351" s="183"/>
      <c r="AB1351" s="183"/>
      <c r="AC1351" s="183"/>
      <c r="AD1351" s="183"/>
      <c r="AE1351" s="183"/>
      <c r="AF1351" s="183"/>
      <c r="AG1351" s="183"/>
      <c r="AH1351" s="183"/>
      <c r="AI1351" s="183"/>
      <c r="AJ1351" s="183"/>
      <c r="AK1351" s="183"/>
    </row>
    <row r="1352" spans="4:37" x14ac:dyDescent="0.25">
      <c r="D1352" s="184"/>
      <c r="E1352" s="184"/>
      <c r="F1352" s="184"/>
      <c r="G1352" s="184"/>
      <c r="H1352" s="184"/>
      <c r="I1352" s="184"/>
      <c r="J1352" s="184"/>
      <c r="K1352" s="184"/>
      <c r="L1352" s="184"/>
      <c r="M1352" s="184"/>
      <c r="N1352" s="184"/>
      <c r="O1352" s="184"/>
      <c r="P1352" s="183"/>
      <c r="Q1352" s="183"/>
      <c r="R1352" s="183"/>
      <c r="S1352" s="183"/>
      <c r="T1352" s="183"/>
      <c r="U1352" s="183"/>
      <c r="V1352" s="183"/>
      <c r="W1352" s="183"/>
      <c r="X1352" s="183"/>
      <c r="Y1352" s="183"/>
      <c r="Z1352" s="183"/>
      <c r="AA1352" s="183"/>
      <c r="AB1352" s="183"/>
      <c r="AC1352" s="183"/>
      <c r="AD1352" s="183"/>
      <c r="AE1352" s="183"/>
      <c r="AF1352" s="183"/>
      <c r="AG1352" s="183"/>
      <c r="AH1352" s="183"/>
      <c r="AI1352" s="183"/>
      <c r="AJ1352" s="183"/>
      <c r="AK1352" s="183"/>
    </row>
    <row r="1353" spans="4:37" x14ac:dyDescent="0.25">
      <c r="D1353" s="184"/>
      <c r="E1353" s="184"/>
      <c r="F1353" s="184"/>
      <c r="G1353" s="184"/>
      <c r="H1353" s="184"/>
      <c r="I1353" s="184"/>
      <c r="J1353" s="184"/>
      <c r="K1353" s="184"/>
      <c r="L1353" s="184"/>
      <c r="M1353" s="184"/>
      <c r="N1353" s="184"/>
      <c r="O1353" s="184"/>
      <c r="P1353" s="183"/>
      <c r="Q1353" s="183"/>
      <c r="R1353" s="183"/>
      <c r="S1353" s="183"/>
      <c r="T1353" s="183"/>
      <c r="U1353" s="183"/>
      <c r="V1353" s="183"/>
      <c r="W1353" s="183"/>
      <c r="X1353" s="183"/>
      <c r="Y1353" s="183"/>
      <c r="Z1353" s="183"/>
      <c r="AA1353" s="183"/>
      <c r="AB1353" s="183"/>
      <c r="AC1353" s="183"/>
      <c r="AD1353" s="183"/>
      <c r="AE1353" s="183"/>
      <c r="AF1353" s="183"/>
      <c r="AG1353" s="183"/>
      <c r="AH1353" s="183"/>
      <c r="AI1353" s="183"/>
      <c r="AJ1353" s="183"/>
      <c r="AK1353" s="183"/>
    </row>
    <row r="1354" spans="4:37" x14ac:dyDescent="0.25">
      <c r="D1354" s="184"/>
      <c r="E1354" s="184"/>
      <c r="F1354" s="184"/>
      <c r="G1354" s="184"/>
      <c r="H1354" s="184"/>
      <c r="I1354" s="184"/>
      <c r="J1354" s="184"/>
      <c r="K1354" s="184"/>
      <c r="L1354" s="184"/>
      <c r="M1354" s="184"/>
      <c r="N1354" s="184"/>
      <c r="O1354" s="184"/>
      <c r="P1354" s="183"/>
      <c r="Q1354" s="183"/>
      <c r="R1354" s="183"/>
      <c r="S1354" s="183"/>
      <c r="T1354" s="183"/>
      <c r="U1354" s="183"/>
      <c r="V1354" s="183"/>
      <c r="W1354" s="183"/>
      <c r="X1354" s="183"/>
      <c r="Y1354" s="183"/>
      <c r="Z1354" s="183"/>
      <c r="AA1354" s="183"/>
      <c r="AB1354" s="183"/>
      <c r="AC1354" s="183"/>
      <c r="AD1354" s="183"/>
      <c r="AE1354" s="183"/>
      <c r="AF1354" s="183"/>
      <c r="AG1354" s="183"/>
      <c r="AH1354" s="183"/>
      <c r="AI1354" s="183"/>
      <c r="AJ1354" s="183"/>
      <c r="AK1354" s="183"/>
    </row>
    <row r="1355" spans="4:37" x14ac:dyDescent="0.25">
      <c r="D1355" s="184"/>
      <c r="E1355" s="184"/>
      <c r="F1355" s="184"/>
      <c r="G1355" s="184"/>
      <c r="H1355" s="184"/>
      <c r="I1355" s="184"/>
      <c r="J1355" s="184"/>
      <c r="K1355" s="184"/>
      <c r="L1355" s="184"/>
      <c r="M1355" s="184"/>
      <c r="N1355" s="184"/>
      <c r="O1355" s="184"/>
      <c r="P1355" s="183"/>
      <c r="Q1355" s="183"/>
      <c r="R1355" s="183"/>
      <c r="S1355" s="183"/>
      <c r="T1355" s="183"/>
      <c r="U1355" s="183"/>
      <c r="V1355" s="183"/>
      <c r="W1355" s="183"/>
      <c r="X1355" s="183"/>
      <c r="Y1355" s="183"/>
      <c r="Z1355" s="183"/>
      <c r="AA1355" s="183"/>
      <c r="AB1355" s="183"/>
      <c r="AC1355" s="183"/>
      <c r="AD1355" s="183"/>
      <c r="AE1355" s="183"/>
      <c r="AF1355" s="183"/>
      <c r="AG1355" s="183"/>
      <c r="AH1355" s="183"/>
      <c r="AI1355" s="183"/>
      <c r="AJ1355" s="183"/>
      <c r="AK1355" s="183"/>
    </row>
    <row r="1356" spans="4:37" x14ac:dyDescent="0.25">
      <c r="D1356" s="184"/>
      <c r="E1356" s="184"/>
      <c r="F1356" s="184"/>
      <c r="G1356" s="184"/>
      <c r="H1356" s="184"/>
      <c r="I1356" s="184"/>
      <c r="J1356" s="184"/>
      <c r="K1356" s="184"/>
      <c r="L1356" s="184"/>
      <c r="M1356" s="184"/>
      <c r="N1356" s="184"/>
      <c r="O1356" s="184"/>
      <c r="P1356" s="183"/>
      <c r="Q1356" s="183"/>
      <c r="R1356" s="183"/>
      <c r="S1356" s="183"/>
      <c r="T1356" s="183"/>
      <c r="U1356" s="183"/>
      <c r="V1356" s="183"/>
      <c r="W1356" s="183"/>
      <c r="X1356" s="183"/>
      <c r="Y1356" s="183"/>
      <c r="Z1356" s="183"/>
      <c r="AA1356" s="183"/>
      <c r="AB1356" s="183"/>
      <c r="AC1356" s="183"/>
      <c r="AD1356" s="183"/>
      <c r="AE1356" s="183"/>
      <c r="AF1356" s="183"/>
      <c r="AG1356" s="183"/>
      <c r="AH1356" s="183"/>
      <c r="AI1356" s="183"/>
      <c r="AJ1356" s="183"/>
      <c r="AK1356" s="183"/>
    </row>
    <row r="1357" spans="4:37" x14ac:dyDescent="0.25">
      <c r="D1357" s="184"/>
      <c r="E1357" s="184"/>
      <c r="F1357" s="184"/>
      <c r="G1357" s="184"/>
      <c r="H1357" s="184"/>
      <c r="I1357" s="184"/>
      <c r="J1357" s="184"/>
      <c r="K1357" s="184"/>
      <c r="L1357" s="184"/>
      <c r="M1357" s="184"/>
      <c r="N1357" s="184"/>
      <c r="O1357" s="184"/>
      <c r="P1357" s="183"/>
      <c r="Q1357" s="183"/>
      <c r="R1357" s="183"/>
      <c r="S1357" s="183"/>
      <c r="T1357" s="183"/>
      <c r="U1357" s="183"/>
      <c r="V1357" s="183"/>
      <c r="W1357" s="183"/>
      <c r="X1357" s="183"/>
      <c r="Y1357" s="183"/>
      <c r="Z1357" s="183"/>
      <c r="AA1357" s="183"/>
      <c r="AB1357" s="183"/>
      <c r="AC1357" s="183"/>
      <c r="AD1357" s="183"/>
      <c r="AE1357" s="183"/>
      <c r="AF1357" s="183"/>
      <c r="AG1357" s="183"/>
      <c r="AH1357" s="183"/>
      <c r="AI1357" s="183"/>
      <c r="AJ1357" s="183"/>
      <c r="AK1357" s="183"/>
    </row>
    <row r="1358" spans="4:37" x14ac:dyDescent="0.25">
      <c r="D1358" s="184"/>
      <c r="E1358" s="184"/>
      <c r="F1358" s="184"/>
      <c r="G1358" s="184"/>
      <c r="H1358" s="184"/>
      <c r="I1358" s="184"/>
      <c r="J1358" s="184"/>
      <c r="K1358" s="184"/>
      <c r="L1358" s="184"/>
      <c r="M1358" s="184"/>
      <c r="N1358" s="184"/>
      <c r="O1358" s="184"/>
      <c r="P1358" s="183"/>
      <c r="Q1358" s="183"/>
      <c r="R1358" s="183"/>
      <c r="S1358" s="183"/>
      <c r="T1358" s="183"/>
      <c r="U1358" s="183"/>
      <c r="V1358" s="183"/>
      <c r="W1358" s="183"/>
      <c r="X1358" s="183"/>
      <c r="Y1358" s="183"/>
      <c r="Z1358" s="183"/>
      <c r="AA1358" s="183"/>
      <c r="AB1358" s="183"/>
      <c r="AC1358" s="183"/>
      <c r="AD1358" s="183"/>
      <c r="AE1358" s="183"/>
      <c r="AF1358" s="183"/>
      <c r="AG1358" s="183"/>
      <c r="AH1358" s="183"/>
      <c r="AI1358" s="183"/>
      <c r="AJ1358" s="183"/>
      <c r="AK1358" s="183"/>
    </row>
    <row r="1359" spans="4:37" x14ac:dyDescent="0.25">
      <c r="D1359" s="184"/>
      <c r="E1359" s="184"/>
      <c r="F1359" s="184"/>
      <c r="G1359" s="184"/>
      <c r="H1359" s="184"/>
      <c r="I1359" s="184"/>
      <c r="J1359" s="184"/>
      <c r="K1359" s="184"/>
      <c r="L1359" s="184"/>
      <c r="M1359" s="184"/>
      <c r="N1359" s="184"/>
      <c r="O1359" s="184"/>
      <c r="P1359" s="183"/>
      <c r="Q1359" s="183"/>
      <c r="R1359" s="183"/>
      <c r="S1359" s="183"/>
      <c r="T1359" s="183"/>
      <c r="U1359" s="183"/>
      <c r="V1359" s="183"/>
      <c r="W1359" s="183"/>
      <c r="X1359" s="183"/>
      <c r="Y1359" s="183"/>
      <c r="Z1359" s="183"/>
      <c r="AA1359" s="183"/>
      <c r="AB1359" s="183"/>
      <c r="AC1359" s="183"/>
      <c r="AD1359" s="183"/>
      <c r="AE1359" s="183"/>
      <c r="AF1359" s="183"/>
      <c r="AG1359" s="183"/>
      <c r="AH1359" s="183"/>
      <c r="AI1359" s="183"/>
      <c r="AJ1359" s="183"/>
      <c r="AK1359" s="183"/>
    </row>
    <row r="1360" spans="4:37" x14ac:dyDescent="0.25">
      <c r="D1360" s="184"/>
      <c r="E1360" s="184"/>
      <c r="F1360" s="184"/>
      <c r="G1360" s="184"/>
      <c r="H1360" s="184"/>
      <c r="I1360" s="184"/>
      <c r="J1360" s="184"/>
      <c r="K1360" s="184"/>
      <c r="L1360" s="184"/>
      <c r="M1360" s="184"/>
      <c r="N1360" s="184"/>
      <c r="O1360" s="184"/>
      <c r="P1360" s="183"/>
      <c r="Q1360" s="183"/>
      <c r="R1360" s="183"/>
      <c r="S1360" s="183"/>
      <c r="T1360" s="183"/>
      <c r="U1360" s="183"/>
      <c r="V1360" s="183"/>
      <c r="W1360" s="183"/>
      <c r="X1360" s="183"/>
      <c r="Y1360" s="183"/>
      <c r="Z1360" s="183"/>
      <c r="AA1360" s="183"/>
      <c r="AB1360" s="183"/>
      <c r="AC1360" s="183"/>
      <c r="AD1360" s="183"/>
      <c r="AE1360" s="183"/>
      <c r="AF1360" s="183"/>
      <c r="AG1360" s="183"/>
      <c r="AH1360" s="183"/>
      <c r="AI1360" s="183"/>
      <c r="AJ1360" s="183"/>
      <c r="AK1360" s="183"/>
    </row>
    <row r="1361" spans="4:37" x14ac:dyDescent="0.25">
      <c r="D1361" s="184"/>
      <c r="E1361" s="184"/>
      <c r="F1361" s="184"/>
      <c r="G1361" s="184"/>
      <c r="H1361" s="184"/>
      <c r="I1361" s="184"/>
      <c r="J1361" s="184"/>
      <c r="K1361" s="184"/>
      <c r="L1361" s="184"/>
      <c r="M1361" s="184"/>
      <c r="N1361" s="184"/>
      <c r="O1361" s="184"/>
      <c r="P1361" s="183"/>
      <c r="Q1361" s="183"/>
      <c r="R1361" s="183"/>
      <c r="S1361" s="183"/>
      <c r="T1361" s="183"/>
      <c r="U1361" s="183"/>
      <c r="V1361" s="183"/>
      <c r="W1361" s="183"/>
      <c r="X1361" s="183"/>
      <c r="Y1361" s="183"/>
      <c r="Z1361" s="183"/>
      <c r="AA1361" s="183"/>
      <c r="AB1361" s="183"/>
      <c r="AC1361" s="183"/>
      <c r="AD1361" s="183"/>
      <c r="AE1361" s="183"/>
      <c r="AF1361" s="183"/>
      <c r="AG1361" s="183"/>
      <c r="AH1361" s="183"/>
      <c r="AI1361" s="183"/>
      <c r="AJ1361" s="183"/>
      <c r="AK1361" s="183"/>
    </row>
    <row r="1362" spans="4:37" x14ac:dyDescent="0.25">
      <c r="D1362" s="184"/>
      <c r="E1362" s="184"/>
      <c r="F1362" s="184"/>
      <c r="G1362" s="184"/>
      <c r="H1362" s="184"/>
      <c r="I1362" s="184"/>
      <c r="J1362" s="184"/>
      <c r="K1362" s="184"/>
      <c r="L1362" s="184"/>
      <c r="M1362" s="184"/>
      <c r="N1362" s="184"/>
      <c r="O1362" s="184"/>
      <c r="P1362" s="183"/>
      <c r="Q1362" s="183"/>
      <c r="R1362" s="183"/>
      <c r="S1362" s="183"/>
      <c r="T1362" s="183"/>
      <c r="U1362" s="183"/>
      <c r="V1362" s="183"/>
      <c r="W1362" s="183"/>
      <c r="X1362" s="183"/>
      <c r="Y1362" s="183"/>
      <c r="Z1362" s="183"/>
      <c r="AA1362" s="183"/>
      <c r="AB1362" s="183"/>
      <c r="AC1362" s="183"/>
      <c r="AD1362" s="183"/>
      <c r="AE1362" s="183"/>
      <c r="AF1362" s="183"/>
      <c r="AG1362" s="183"/>
      <c r="AH1362" s="183"/>
      <c r="AI1362" s="183"/>
      <c r="AJ1362" s="183"/>
      <c r="AK1362" s="183"/>
    </row>
    <row r="1363" spans="4:37" x14ac:dyDescent="0.25">
      <c r="D1363" s="184"/>
      <c r="E1363" s="184"/>
      <c r="F1363" s="184"/>
      <c r="G1363" s="184"/>
      <c r="H1363" s="184"/>
      <c r="I1363" s="184"/>
      <c r="J1363" s="184"/>
      <c r="K1363" s="184"/>
      <c r="L1363" s="184"/>
      <c r="M1363" s="184"/>
      <c r="N1363" s="184"/>
      <c r="O1363" s="184"/>
      <c r="P1363" s="183"/>
      <c r="Q1363" s="183"/>
      <c r="R1363" s="183"/>
      <c r="S1363" s="183"/>
      <c r="T1363" s="183"/>
      <c r="U1363" s="183"/>
      <c r="V1363" s="183"/>
      <c r="W1363" s="183"/>
      <c r="X1363" s="183"/>
      <c r="Y1363" s="183"/>
      <c r="Z1363" s="183"/>
      <c r="AA1363" s="183"/>
      <c r="AB1363" s="183"/>
      <c r="AC1363" s="183"/>
      <c r="AD1363" s="183"/>
      <c r="AE1363" s="183"/>
      <c r="AF1363" s="183"/>
      <c r="AG1363" s="183"/>
      <c r="AH1363" s="183"/>
      <c r="AI1363" s="183"/>
      <c r="AJ1363" s="183"/>
      <c r="AK1363" s="183"/>
    </row>
    <row r="1364" spans="4:37" x14ac:dyDescent="0.25">
      <c r="D1364" s="184"/>
      <c r="E1364" s="184"/>
      <c r="F1364" s="184"/>
      <c r="G1364" s="184"/>
      <c r="H1364" s="184"/>
      <c r="I1364" s="184"/>
      <c r="J1364" s="184"/>
      <c r="K1364" s="184"/>
      <c r="L1364" s="184"/>
      <c r="M1364" s="184"/>
      <c r="N1364" s="184"/>
      <c r="O1364" s="184"/>
      <c r="P1364" s="183"/>
      <c r="Q1364" s="183"/>
      <c r="R1364" s="183"/>
      <c r="S1364" s="183"/>
      <c r="T1364" s="183"/>
      <c r="U1364" s="183"/>
      <c r="V1364" s="183"/>
      <c r="W1364" s="183"/>
      <c r="X1364" s="183"/>
      <c r="Y1364" s="183"/>
      <c r="Z1364" s="183"/>
      <c r="AA1364" s="183"/>
      <c r="AB1364" s="183"/>
      <c r="AC1364" s="183"/>
      <c r="AD1364" s="183"/>
      <c r="AE1364" s="183"/>
      <c r="AF1364" s="183"/>
      <c r="AG1364" s="183"/>
      <c r="AH1364" s="183"/>
      <c r="AI1364" s="183"/>
      <c r="AJ1364" s="183"/>
      <c r="AK1364" s="183"/>
    </row>
    <row r="1365" spans="4:37" x14ac:dyDescent="0.25">
      <c r="D1365" s="184"/>
      <c r="E1365" s="184"/>
      <c r="F1365" s="184"/>
      <c r="G1365" s="184"/>
      <c r="H1365" s="184"/>
      <c r="I1365" s="184"/>
      <c r="J1365" s="184"/>
      <c r="K1365" s="184"/>
      <c r="L1365" s="184"/>
      <c r="M1365" s="184"/>
      <c r="N1365" s="184"/>
      <c r="O1365" s="184"/>
      <c r="P1365" s="183"/>
      <c r="Q1365" s="183"/>
      <c r="R1365" s="183"/>
      <c r="S1365" s="183"/>
      <c r="T1365" s="183"/>
      <c r="U1365" s="183"/>
      <c r="V1365" s="183"/>
      <c r="W1365" s="183"/>
      <c r="X1365" s="183"/>
      <c r="Y1365" s="183"/>
      <c r="Z1365" s="183"/>
      <c r="AA1365" s="183"/>
      <c r="AB1365" s="183"/>
      <c r="AC1365" s="183"/>
      <c r="AD1365" s="183"/>
      <c r="AE1365" s="183"/>
      <c r="AF1365" s="183"/>
      <c r="AG1365" s="183"/>
      <c r="AH1365" s="183"/>
      <c r="AI1365" s="183"/>
      <c r="AJ1365" s="183"/>
      <c r="AK1365" s="183"/>
    </row>
    <row r="1366" spans="4:37" x14ac:dyDescent="0.25">
      <c r="D1366" s="184"/>
      <c r="E1366" s="184"/>
      <c r="F1366" s="184"/>
      <c r="G1366" s="184"/>
      <c r="H1366" s="184"/>
      <c r="I1366" s="184"/>
      <c r="J1366" s="184"/>
      <c r="K1366" s="184"/>
      <c r="L1366" s="184"/>
      <c r="M1366" s="184"/>
      <c r="N1366" s="184"/>
      <c r="O1366" s="184"/>
      <c r="P1366" s="183"/>
      <c r="Q1366" s="183"/>
      <c r="R1366" s="183"/>
      <c r="S1366" s="183"/>
      <c r="T1366" s="183"/>
      <c r="U1366" s="183"/>
      <c r="V1366" s="183"/>
      <c r="W1366" s="183"/>
      <c r="X1366" s="183"/>
      <c r="Y1366" s="183"/>
      <c r="Z1366" s="183"/>
      <c r="AA1366" s="183"/>
      <c r="AB1366" s="183"/>
      <c r="AC1366" s="183"/>
      <c r="AD1366" s="183"/>
      <c r="AE1366" s="183"/>
      <c r="AF1366" s="183"/>
      <c r="AG1366" s="183"/>
      <c r="AH1366" s="183"/>
      <c r="AI1366" s="183"/>
      <c r="AJ1366" s="183"/>
      <c r="AK1366" s="183"/>
    </row>
    <row r="1367" spans="4:37" x14ac:dyDescent="0.25">
      <c r="D1367" s="184"/>
      <c r="E1367" s="184"/>
      <c r="F1367" s="184"/>
      <c r="G1367" s="184"/>
      <c r="H1367" s="184"/>
      <c r="I1367" s="184"/>
      <c r="J1367" s="184"/>
      <c r="K1367" s="184"/>
      <c r="L1367" s="184"/>
      <c r="M1367" s="184"/>
      <c r="N1367" s="184"/>
      <c r="O1367" s="184"/>
      <c r="P1367" s="183"/>
      <c r="Q1367" s="183"/>
      <c r="R1367" s="183"/>
      <c r="S1367" s="183"/>
      <c r="T1367" s="183"/>
      <c r="U1367" s="183"/>
      <c r="V1367" s="183"/>
      <c r="W1367" s="183"/>
      <c r="X1367" s="183"/>
      <c r="Y1367" s="183"/>
      <c r="Z1367" s="183"/>
      <c r="AA1367" s="183"/>
      <c r="AB1367" s="183"/>
      <c r="AC1367" s="183"/>
      <c r="AD1367" s="183"/>
      <c r="AE1367" s="183"/>
      <c r="AF1367" s="183"/>
      <c r="AG1367" s="183"/>
      <c r="AH1367" s="183"/>
      <c r="AI1367" s="183"/>
      <c r="AJ1367" s="183"/>
      <c r="AK1367" s="183"/>
    </row>
    <row r="1368" spans="4:37" x14ac:dyDescent="0.25">
      <c r="D1368" s="184"/>
      <c r="E1368" s="184"/>
      <c r="F1368" s="184"/>
      <c r="G1368" s="184"/>
      <c r="H1368" s="184"/>
      <c r="I1368" s="184"/>
      <c r="J1368" s="184"/>
      <c r="K1368" s="184"/>
      <c r="L1368" s="184"/>
      <c r="M1368" s="184"/>
      <c r="N1368" s="184"/>
      <c r="O1368" s="184"/>
      <c r="P1368" s="183"/>
      <c r="Q1368" s="183"/>
      <c r="R1368" s="183"/>
      <c r="S1368" s="183"/>
      <c r="T1368" s="183"/>
      <c r="U1368" s="183"/>
      <c r="V1368" s="183"/>
      <c r="W1368" s="183"/>
      <c r="X1368" s="183"/>
      <c r="Y1368" s="183"/>
      <c r="Z1368" s="183"/>
      <c r="AA1368" s="183"/>
      <c r="AB1368" s="183"/>
      <c r="AC1368" s="183"/>
      <c r="AD1368" s="183"/>
      <c r="AE1368" s="183"/>
      <c r="AF1368" s="183"/>
      <c r="AG1368" s="183"/>
      <c r="AH1368" s="183"/>
      <c r="AI1368" s="183"/>
      <c r="AJ1368" s="183"/>
      <c r="AK1368" s="183"/>
    </row>
    <row r="1369" spans="4:37" x14ac:dyDescent="0.25">
      <c r="D1369" s="184"/>
      <c r="E1369" s="184"/>
      <c r="F1369" s="184"/>
      <c r="G1369" s="184"/>
      <c r="H1369" s="184"/>
      <c r="I1369" s="184"/>
      <c r="J1369" s="184"/>
      <c r="K1369" s="184"/>
      <c r="L1369" s="184"/>
      <c r="M1369" s="184"/>
      <c r="N1369" s="184"/>
      <c r="O1369" s="184"/>
      <c r="P1369" s="183"/>
      <c r="Q1369" s="183"/>
      <c r="R1369" s="183"/>
      <c r="S1369" s="183"/>
      <c r="T1369" s="183"/>
      <c r="U1369" s="183"/>
      <c r="V1369" s="183"/>
      <c r="W1369" s="183"/>
      <c r="X1369" s="183"/>
      <c r="Y1369" s="183"/>
      <c r="Z1369" s="183"/>
      <c r="AA1369" s="183"/>
      <c r="AB1369" s="183"/>
      <c r="AC1369" s="183"/>
      <c r="AD1369" s="183"/>
      <c r="AE1369" s="183"/>
      <c r="AF1369" s="183"/>
      <c r="AG1369" s="183"/>
      <c r="AH1369" s="183"/>
      <c r="AI1369" s="183"/>
      <c r="AJ1369" s="183"/>
      <c r="AK1369" s="183"/>
    </row>
    <row r="1370" spans="4:37" x14ac:dyDescent="0.25">
      <c r="D1370" s="184"/>
      <c r="E1370" s="184"/>
      <c r="F1370" s="184"/>
      <c r="G1370" s="184"/>
      <c r="H1370" s="184"/>
      <c r="I1370" s="184"/>
      <c r="J1370" s="184"/>
      <c r="K1370" s="184"/>
      <c r="L1370" s="184"/>
      <c r="M1370" s="184"/>
      <c r="N1370" s="184"/>
      <c r="O1370" s="184"/>
      <c r="P1370" s="183"/>
      <c r="Q1370" s="183"/>
      <c r="R1370" s="183"/>
      <c r="S1370" s="183"/>
      <c r="T1370" s="183"/>
      <c r="U1370" s="183"/>
      <c r="V1370" s="183"/>
      <c r="W1370" s="183"/>
      <c r="X1370" s="183"/>
      <c r="Y1370" s="183"/>
      <c r="Z1370" s="183"/>
      <c r="AA1370" s="183"/>
      <c r="AB1370" s="183"/>
      <c r="AC1370" s="183"/>
      <c r="AD1370" s="183"/>
      <c r="AE1370" s="183"/>
      <c r="AF1370" s="183"/>
      <c r="AG1370" s="183"/>
      <c r="AH1370" s="183"/>
      <c r="AI1370" s="183"/>
      <c r="AJ1370" s="183"/>
      <c r="AK1370" s="183"/>
    </row>
    <row r="1371" spans="4:37" x14ac:dyDescent="0.25">
      <c r="D1371" s="184"/>
      <c r="E1371" s="184"/>
      <c r="F1371" s="184"/>
      <c r="G1371" s="184"/>
      <c r="H1371" s="184"/>
      <c r="I1371" s="184"/>
      <c r="J1371" s="184"/>
      <c r="K1371" s="184"/>
      <c r="L1371" s="184"/>
      <c r="M1371" s="184"/>
      <c r="N1371" s="184"/>
      <c r="O1371" s="184"/>
      <c r="P1371" s="183"/>
      <c r="Q1371" s="183"/>
      <c r="R1371" s="183"/>
      <c r="S1371" s="183"/>
      <c r="T1371" s="183"/>
      <c r="U1371" s="183"/>
      <c r="V1371" s="183"/>
      <c r="W1371" s="183"/>
      <c r="X1371" s="183"/>
      <c r="Y1371" s="183"/>
      <c r="Z1371" s="183"/>
      <c r="AA1371" s="183"/>
      <c r="AB1371" s="183"/>
      <c r="AC1371" s="183"/>
      <c r="AD1371" s="183"/>
      <c r="AE1371" s="183"/>
      <c r="AF1371" s="183"/>
      <c r="AG1371" s="183"/>
      <c r="AH1371" s="183"/>
      <c r="AI1371" s="183"/>
      <c r="AJ1371" s="183"/>
      <c r="AK1371" s="183"/>
    </row>
    <row r="1372" spans="4:37" x14ac:dyDescent="0.25">
      <c r="D1372" s="184"/>
      <c r="E1372" s="184"/>
      <c r="F1372" s="184"/>
      <c r="G1372" s="184"/>
      <c r="H1372" s="184"/>
      <c r="I1372" s="184"/>
      <c r="J1372" s="184"/>
      <c r="K1372" s="184"/>
      <c r="L1372" s="184"/>
      <c r="M1372" s="184"/>
      <c r="N1372" s="184"/>
      <c r="O1372" s="184"/>
      <c r="P1372" s="183"/>
      <c r="Q1372" s="183"/>
      <c r="R1372" s="183"/>
      <c r="S1372" s="183"/>
      <c r="T1372" s="183"/>
      <c r="U1372" s="183"/>
      <c r="V1372" s="183"/>
      <c r="W1372" s="183"/>
      <c r="X1372" s="183"/>
      <c r="Y1372" s="183"/>
      <c r="Z1372" s="183"/>
      <c r="AA1372" s="183"/>
      <c r="AB1372" s="183"/>
      <c r="AC1372" s="183"/>
      <c r="AD1372" s="183"/>
      <c r="AE1372" s="183"/>
      <c r="AF1372" s="183"/>
      <c r="AG1372" s="183"/>
      <c r="AH1372" s="183"/>
      <c r="AI1372" s="183"/>
      <c r="AJ1372" s="183"/>
      <c r="AK1372" s="183"/>
    </row>
    <row r="1373" spans="4:37" x14ac:dyDescent="0.25">
      <c r="D1373" s="184"/>
      <c r="E1373" s="184"/>
      <c r="F1373" s="184"/>
      <c r="G1373" s="184"/>
      <c r="H1373" s="184"/>
      <c r="I1373" s="184"/>
      <c r="J1373" s="184"/>
      <c r="K1373" s="184"/>
      <c r="L1373" s="184"/>
      <c r="M1373" s="184"/>
      <c r="N1373" s="184"/>
      <c r="O1373" s="184"/>
      <c r="P1373" s="183"/>
      <c r="Q1373" s="183"/>
      <c r="R1373" s="183"/>
      <c r="S1373" s="183"/>
      <c r="T1373" s="183"/>
      <c r="U1373" s="183"/>
      <c r="V1373" s="183"/>
      <c r="W1373" s="183"/>
      <c r="X1373" s="183"/>
      <c r="Y1373" s="183"/>
      <c r="Z1373" s="183"/>
      <c r="AA1373" s="183"/>
      <c r="AB1373" s="183"/>
      <c r="AC1373" s="183"/>
      <c r="AD1373" s="183"/>
      <c r="AE1373" s="183"/>
      <c r="AF1373" s="183"/>
      <c r="AG1373" s="183"/>
      <c r="AH1373" s="183"/>
      <c r="AI1373" s="183"/>
      <c r="AJ1373" s="183"/>
      <c r="AK1373" s="183"/>
    </row>
    <row r="1374" spans="4:37" x14ac:dyDescent="0.25">
      <c r="D1374" s="184"/>
      <c r="E1374" s="184"/>
      <c r="F1374" s="184"/>
      <c r="G1374" s="184"/>
      <c r="H1374" s="184"/>
      <c r="I1374" s="184"/>
      <c r="J1374" s="184"/>
      <c r="K1374" s="184"/>
      <c r="L1374" s="184"/>
      <c r="M1374" s="184"/>
      <c r="N1374" s="184"/>
      <c r="O1374" s="184"/>
      <c r="P1374" s="183"/>
      <c r="Q1374" s="183"/>
      <c r="R1374" s="183"/>
      <c r="S1374" s="183"/>
      <c r="T1374" s="183"/>
      <c r="U1374" s="183"/>
      <c r="V1374" s="183"/>
      <c r="W1374" s="183"/>
      <c r="X1374" s="183"/>
      <c r="Y1374" s="183"/>
      <c r="Z1374" s="183"/>
      <c r="AA1374" s="183"/>
      <c r="AB1374" s="183"/>
      <c r="AC1374" s="183"/>
      <c r="AD1374" s="183"/>
      <c r="AE1374" s="183"/>
      <c r="AF1374" s="183"/>
      <c r="AG1374" s="183"/>
      <c r="AH1374" s="183"/>
      <c r="AI1374" s="183"/>
      <c r="AJ1374" s="183"/>
      <c r="AK1374" s="183"/>
    </row>
    <row r="1375" spans="4:37" x14ac:dyDescent="0.25">
      <c r="D1375" s="184"/>
      <c r="E1375" s="184"/>
      <c r="F1375" s="184"/>
      <c r="G1375" s="184"/>
      <c r="H1375" s="184"/>
      <c r="I1375" s="184"/>
      <c r="J1375" s="184"/>
      <c r="K1375" s="184"/>
      <c r="L1375" s="184"/>
      <c r="M1375" s="184"/>
      <c r="N1375" s="184"/>
      <c r="O1375" s="184"/>
      <c r="P1375" s="183"/>
      <c r="Q1375" s="183"/>
      <c r="R1375" s="183"/>
      <c r="S1375" s="183"/>
      <c r="T1375" s="183"/>
      <c r="U1375" s="183"/>
      <c r="V1375" s="183"/>
      <c r="W1375" s="183"/>
      <c r="X1375" s="183"/>
      <c r="Y1375" s="183"/>
      <c r="Z1375" s="183"/>
      <c r="AA1375" s="183"/>
      <c r="AB1375" s="183"/>
      <c r="AC1375" s="183"/>
      <c r="AD1375" s="183"/>
      <c r="AE1375" s="183"/>
      <c r="AF1375" s="183"/>
      <c r="AG1375" s="183"/>
      <c r="AH1375" s="183"/>
      <c r="AI1375" s="183"/>
      <c r="AJ1375" s="183"/>
      <c r="AK1375" s="183"/>
    </row>
    <row r="1376" spans="4:37" x14ac:dyDescent="0.25">
      <c r="D1376" s="184"/>
      <c r="E1376" s="184"/>
      <c r="F1376" s="184"/>
      <c r="G1376" s="184"/>
      <c r="H1376" s="184"/>
      <c r="I1376" s="184"/>
      <c r="J1376" s="184"/>
      <c r="K1376" s="184"/>
      <c r="L1376" s="184"/>
      <c r="M1376" s="184"/>
      <c r="N1376" s="184"/>
      <c r="O1376" s="184"/>
      <c r="P1376" s="183"/>
      <c r="Q1376" s="183"/>
      <c r="R1376" s="183"/>
      <c r="S1376" s="183"/>
      <c r="T1376" s="183"/>
      <c r="U1376" s="183"/>
      <c r="V1376" s="183"/>
      <c r="W1376" s="183"/>
      <c r="X1376" s="183"/>
      <c r="Y1376" s="183"/>
      <c r="Z1376" s="183"/>
      <c r="AA1376" s="183"/>
      <c r="AB1376" s="183"/>
      <c r="AC1376" s="183"/>
      <c r="AD1376" s="183"/>
      <c r="AE1376" s="183"/>
      <c r="AF1376" s="183"/>
      <c r="AG1376" s="183"/>
      <c r="AH1376" s="183"/>
      <c r="AI1376" s="183"/>
      <c r="AJ1376" s="183"/>
      <c r="AK1376" s="183"/>
    </row>
    <row r="1377" spans="4:37" x14ac:dyDescent="0.25">
      <c r="D1377" s="184"/>
      <c r="E1377" s="184"/>
      <c r="F1377" s="184"/>
      <c r="G1377" s="184"/>
      <c r="H1377" s="184"/>
      <c r="I1377" s="184"/>
      <c r="J1377" s="184"/>
      <c r="K1377" s="184"/>
      <c r="L1377" s="184"/>
      <c r="M1377" s="184"/>
      <c r="N1377" s="184"/>
      <c r="O1377" s="184"/>
      <c r="P1377" s="183"/>
      <c r="Q1377" s="183"/>
      <c r="R1377" s="183"/>
      <c r="S1377" s="183"/>
      <c r="T1377" s="183"/>
      <c r="U1377" s="183"/>
      <c r="V1377" s="183"/>
      <c r="W1377" s="183"/>
      <c r="X1377" s="183"/>
      <c r="Y1377" s="183"/>
      <c r="Z1377" s="183"/>
      <c r="AA1377" s="183"/>
      <c r="AB1377" s="183"/>
      <c r="AC1377" s="183"/>
      <c r="AD1377" s="183"/>
      <c r="AE1377" s="183"/>
      <c r="AF1377" s="183"/>
      <c r="AG1377" s="183"/>
      <c r="AH1377" s="183"/>
      <c r="AI1377" s="183"/>
      <c r="AJ1377" s="183"/>
      <c r="AK1377" s="183"/>
    </row>
    <row r="1378" spans="4:37" x14ac:dyDescent="0.25">
      <c r="D1378" s="184"/>
      <c r="E1378" s="184"/>
      <c r="F1378" s="184"/>
      <c r="G1378" s="184"/>
      <c r="H1378" s="184"/>
      <c r="I1378" s="184"/>
      <c r="J1378" s="184"/>
      <c r="K1378" s="184"/>
      <c r="L1378" s="184"/>
      <c r="M1378" s="184"/>
      <c r="N1378" s="184"/>
      <c r="O1378" s="184"/>
      <c r="P1378" s="183"/>
      <c r="Q1378" s="183"/>
      <c r="R1378" s="183"/>
      <c r="S1378" s="183"/>
      <c r="T1378" s="183"/>
      <c r="U1378" s="183"/>
      <c r="V1378" s="183"/>
      <c r="W1378" s="183"/>
      <c r="X1378" s="183"/>
      <c r="Y1378" s="183"/>
      <c r="Z1378" s="183"/>
      <c r="AA1378" s="183"/>
      <c r="AB1378" s="183"/>
      <c r="AC1378" s="183"/>
      <c r="AD1378" s="183"/>
      <c r="AE1378" s="183"/>
      <c r="AF1378" s="183"/>
      <c r="AG1378" s="183"/>
      <c r="AH1378" s="183"/>
      <c r="AI1378" s="183"/>
      <c r="AJ1378" s="183"/>
      <c r="AK1378" s="183"/>
    </row>
    <row r="1379" spans="4:37" x14ac:dyDescent="0.25">
      <c r="D1379" s="184"/>
      <c r="E1379" s="184"/>
      <c r="F1379" s="184"/>
      <c r="G1379" s="184"/>
      <c r="H1379" s="184"/>
      <c r="I1379" s="184"/>
      <c r="J1379" s="184"/>
      <c r="K1379" s="184"/>
      <c r="L1379" s="184"/>
      <c r="M1379" s="184"/>
      <c r="N1379" s="184"/>
      <c r="O1379" s="184"/>
      <c r="P1379" s="183"/>
      <c r="Q1379" s="183"/>
      <c r="R1379" s="183"/>
      <c r="S1379" s="183"/>
      <c r="T1379" s="183"/>
      <c r="U1379" s="183"/>
      <c r="V1379" s="183"/>
      <c r="W1379" s="183"/>
      <c r="X1379" s="183"/>
      <c r="Y1379" s="183"/>
      <c r="Z1379" s="183"/>
      <c r="AA1379" s="183"/>
      <c r="AB1379" s="183"/>
      <c r="AC1379" s="183"/>
      <c r="AD1379" s="183"/>
      <c r="AE1379" s="183"/>
      <c r="AF1379" s="183"/>
      <c r="AG1379" s="183"/>
      <c r="AH1379" s="183"/>
      <c r="AI1379" s="183"/>
      <c r="AJ1379" s="183"/>
      <c r="AK1379" s="183"/>
    </row>
    <row r="1380" spans="4:37" x14ac:dyDescent="0.25">
      <c r="D1380" s="184"/>
      <c r="E1380" s="184"/>
      <c r="F1380" s="184"/>
      <c r="G1380" s="184"/>
      <c r="H1380" s="184"/>
      <c r="I1380" s="184"/>
      <c r="J1380" s="184"/>
      <c r="K1380" s="184"/>
      <c r="L1380" s="184"/>
      <c r="M1380" s="184"/>
      <c r="N1380" s="184"/>
      <c r="O1380" s="184"/>
      <c r="P1380" s="183"/>
      <c r="Q1380" s="183"/>
      <c r="R1380" s="183"/>
      <c r="S1380" s="183"/>
      <c r="T1380" s="183"/>
      <c r="U1380" s="183"/>
      <c r="V1380" s="183"/>
      <c r="W1380" s="183"/>
      <c r="X1380" s="183"/>
      <c r="Y1380" s="183"/>
      <c r="Z1380" s="183"/>
      <c r="AA1380" s="183"/>
      <c r="AB1380" s="183"/>
      <c r="AC1380" s="183"/>
      <c r="AD1380" s="183"/>
      <c r="AE1380" s="183"/>
      <c r="AF1380" s="183"/>
      <c r="AG1380" s="183"/>
      <c r="AH1380" s="183"/>
      <c r="AI1380" s="183"/>
      <c r="AJ1380" s="183"/>
      <c r="AK1380" s="183"/>
    </row>
    <row r="1381" spans="4:37" x14ac:dyDescent="0.25">
      <c r="D1381" s="184"/>
      <c r="E1381" s="184"/>
      <c r="F1381" s="184"/>
      <c r="G1381" s="184"/>
      <c r="H1381" s="184"/>
      <c r="I1381" s="184"/>
      <c r="J1381" s="184"/>
      <c r="K1381" s="184"/>
      <c r="L1381" s="184"/>
      <c r="M1381" s="184"/>
      <c r="N1381" s="184"/>
      <c r="O1381" s="184"/>
      <c r="P1381" s="183"/>
      <c r="Q1381" s="183"/>
      <c r="R1381" s="183"/>
      <c r="S1381" s="183"/>
      <c r="T1381" s="183"/>
      <c r="U1381" s="183"/>
      <c r="V1381" s="183"/>
      <c r="W1381" s="183"/>
      <c r="X1381" s="183"/>
      <c r="Y1381" s="183"/>
      <c r="Z1381" s="183"/>
      <c r="AA1381" s="183"/>
      <c r="AB1381" s="183"/>
      <c r="AC1381" s="183"/>
      <c r="AD1381" s="183"/>
      <c r="AE1381" s="183"/>
      <c r="AF1381" s="183"/>
      <c r="AG1381" s="183"/>
      <c r="AH1381" s="183"/>
      <c r="AI1381" s="183"/>
      <c r="AJ1381" s="183"/>
      <c r="AK1381" s="183"/>
    </row>
    <row r="1382" spans="4:37" x14ac:dyDescent="0.25">
      <c r="D1382" s="184"/>
      <c r="E1382" s="184"/>
      <c r="F1382" s="184"/>
      <c r="G1382" s="184"/>
      <c r="H1382" s="184"/>
      <c r="I1382" s="184"/>
      <c r="J1382" s="184"/>
      <c r="K1382" s="184"/>
      <c r="L1382" s="184"/>
      <c r="M1382" s="184"/>
      <c r="N1382" s="184"/>
      <c r="O1382" s="184"/>
      <c r="P1382" s="183"/>
      <c r="Q1382" s="183"/>
      <c r="R1382" s="183"/>
      <c r="S1382" s="183"/>
      <c r="T1382" s="183"/>
      <c r="U1382" s="183"/>
      <c r="V1382" s="183"/>
      <c r="W1382" s="183"/>
      <c r="X1382" s="183"/>
      <c r="Y1382" s="183"/>
      <c r="Z1382" s="183"/>
      <c r="AA1382" s="183"/>
      <c r="AB1382" s="183"/>
      <c r="AC1382" s="183"/>
      <c r="AD1382" s="183"/>
      <c r="AE1382" s="183"/>
      <c r="AF1382" s="183"/>
      <c r="AG1382" s="183"/>
      <c r="AH1382" s="183"/>
      <c r="AI1382" s="183"/>
      <c r="AJ1382" s="183"/>
      <c r="AK1382" s="183"/>
    </row>
    <row r="1383" spans="4:37" x14ac:dyDescent="0.25">
      <c r="D1383" s="184"/>
      <c r="E1383" s="184"/>
      <c r="F1383" s="184"/>
      <c r="G1383" s="184"/>
      <c r="H1383" s="184"/>
      <c r="I1383" s="184"/>
      <c r="J1383" s="184"/>
      <c r="K1383" s="184"/>
      <c r="L1383" s="184"/>
      <c r="M1383" s="184"/>
      <c r="N1383" s="184"/>
      <c r="O1383" s="184"/>
      <c r="P1383" s="183"/>
      <c r="Q1383" s="183"/>
      <c r="R1383" s="183"/>
      <c r="S1383" s="183"/>
      <c r="T1383" s="183"/>
      <c r="U1383" s="183"/>
      <c r="V1383" s="183"/>
      <c r="W1383" s="183"/>
      <c r="X1383" s="183"/>
      <c r="Y1383" s="183"/>
      <c r="Z1383" s="183"/>
      <c r="AA1383" s="183"/>
      <c r="AB1383" s="183"/>
      <c r="AC1383" s="183"/>
      <c r="AD1383" s="183"/>
      <c r="AE1383" s="183"/>
      <c r="AF1383" s="183"/>
      <c r="AG1383" s="183"/>
      <c r="AH1383" s="183"/>
      <c r="AI1383" s="183"/>
      <c r="AJ1383" s="183"/>
      <c r="AK1383" s="183"/>
    </row>
    <row r="1384" spans="4:37" x14ac:dyDescent="0.25">
      <c r="D1384" s="184"/>
      <c r="E1384" s="184"/>
      <c r="F1384" s="184"/>
      <c r="G1384" s="184"/>
      <c r="H1384" s="184"/>
      <c r="I1384" s="184"/>
      <c r="J1384" s="184"/>
      <c r="K1384" s="184"/>
      <c r="L1384" s="184"/>
      <c r="M1384" s="184"/>
      <c r="N1384" s="184"/>
      <c r="O1384" s="184"/>
      <c r="P1384" s="183"/>
      <c r="Q1384" s="183"/>
      <c r="R1384" s="183"/>
      <c r="S1384" s="183"/>
      <c r="T1384" s="183"/>
      <c r="U1384" s="183"/>
      <c r="V1384" s="183"/>
      <c r="W1384" s="183"/>
      <c r="X1384" s="183"/>
      <c r="Y1384" s="183"/>
      <c r="Z1384" s="183"/>
      <c r="AA1384" s="183"/>
      <c r="AB1384" s="183"/>
      <c r="AC1384" s="183"/>
      <c r="AD1384" s="183"/>
      <c r="AE1384" s="183"/>
      <c r="AF1384" s="183"/>
      <c r="AG1384" s="183"/>
      <c r="AH1384" s="183"/>
      <c r="AI1384" s="183"/>
      <c r="AJ1384" s="183"/>
      <c r="AK1384" s="183"/>
    </row>
    <row r="1385" spans="4:37" x14ac:dyDescent="0.25">
      <c r="D1385" s="184"/>
      <c r="E1385" s="184"/>
      <c r="F1385" s="184"/>
      <c r="G1385" s="184"/>
      <c r="H1385" s="184"/>
      <c r="I1385" s="184"/>
      <c r="J1385" s="184"/>
      <c r="K1385" s="184"/>
      <c r="L1385" s="184"/>
      <c r="M1385" s="184"/>
      <c r="N1385" s="184"/>
      <c r="O1385" s="184"/>
      <c r="P1385" s="183"/>
      <c r="Q1385" s="183"/>
      <c r="R1385" s="183"/>
      <c r="S1385" s="183"/>
      <c r="T1385" s="183"/>
      <c r="U1385" s="183"/>
      <c r="V1385" s="183"/>
      <c r="W1385" s="183"/>
      <c r="X1385" s="183"/>
      <c r="Y1385" s="183"/>
      <c r="Z1385" s="183"/>
      <c r="AA1385" s="183"/>
      <c r="AB1385" s="183"/>
      <c r="AC1385" s="183"/>
      <c r="AD1385" s="183"/>
      <c r="AE1385" s="183"/>
      <c r="AF1385" s="183"/>
      <c r="AG1385" s="183"/>
      <c r="AH1385" s="183"/>
      <c r="AI1385" s="183"/>
      <c r="AJ1385" s="183"/>
      <c r="AK1385" s="183"/>
    </row>
    <row r="1386" spans="4:37" x14ac:dyDescent="0.25">
      <c r="D1386" s="184"/>
      <c r="E1386" s="184"/>
      <c r="F1386" s="184"/>
      <c r="G1386" s="184"/>
      <c r="H1386" s="184"/>
      <c r="I1386" s="184"/>
      <c r="J1386" s="184"/>
      <c r="K1386" s="184"/>
      <c r="L1386" s="184"/>
      <c r="M1386" s="184"/>
      <c r="N1386" s="184"/>
      <c r="O1386" s="184"/>
      <c r="P1386" s="183"/>
      <c r="Q1386" s="183"/>
      <c r="R1386" s="183"/>
      <c r="S1386" s="183"/>
      <c r="T1386" s="183"/>
      <c r="U1386" s="183"/>
      <c r="V1386" s="183"/>
      <c r="W1386" s="183"/>
      <c r="X1386" s="183"/>
      <c r="Y1386" s="183"/>
      <c r="Z1386" s="183"/>
      <c r="AA1386" s="183"/>
      <c r="AB1386" s="183"/>
      <c r="AC1386" s="183"/>
      <c r="AD1386" s="183"/>
      <c r="AE1386" s="183"/>
      <c r="AF1386" s="183"/>
      <c r="AG1386" s="183"/>
      <c r="AH1386" s="183"/>
      <c r="AI1386" s="183"/>
      <c r="AJ1386" s="183"/>
      <c r="AK1386" s="183"/>
    </row>
    <row r="1387" spans="4:37" x14ac:dyDescent="0.25">
      <c r="D1387" s="184"/>
      <c r="E1387" s="184"/>
      <c r="F1387" s="184"/>
      <c r="G1387" s="184"/>
      <c r="H1387" s="184"/>
      <c r="I1387" s="184"/>
      <c r="J1387" s="184"/>
      <c r="K1387" s="184"/>
      <c r="L1387" s="184"/>
      <c r="M1387" s="184"/>
      <c r="N1387" s="184"/>
      <c r="O1387" s="184"/>
      <c r="P1387" s="183"/>
      <c r="Q1387" s="183"/>
      <c r="R1387" s="183"/>
      <c r="S1387" s="183"/>
      <c r="T1387" s="183"/>
      <c r="U1387" s="183"/>
      <c r="V1387" s="183"/>
      <c r="W1387" s="183"/>
      <c r="X1387" s="183"/>
      <c r="Y1387" s="183"/>
      <c r="Z1387" s="183"/>
      <c r="AA1387" s="183"/>
      <c r="AB1387" s="183"/>
      <c r="AC1387" s="183"/>
      <c r="AD1387" s="183"/>
      <c r="AE1387" s="183"/>
      <c r="AF1387" s="183"/>
      <c r="AG1387" s="183"/>
      <c r="AH1387" s="183"/>
      <c r="AI1387" s="183"/>
      <c r="AJ1387" s="183"/>
      <c r="AK1387" s="183"/>
    </row>
    <row r="1388" spans="4:37" x14ac:dyDescent="0.25">
      <c r="D1388" s="184"/>
      <c r="E1388" s="184"/>
      <c r="F1388" s="184"/>
      <c r="G1388" s="184"/>
      <c r="H1388" s="184"/>
      <c r="I1388" s="184"/>
      <c r="J1388" s="184"/>
      <c r="K1388" s="184"/>
      <c r="L1388" s="184"/>
      <c r="M1388" s="184"/>
      <c r="N1388" s="184"/>
      <c r="O1388" s="184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183"/>
      <c r="AH1388" s="183"/>
      <c r="AI1388" s="183"/>
      <c r="AJ1388" s="183"/>
      <c r="AK1388" s="183"/>
    </row>
    <row r="1389" spans="4:37" x14ac:dyDescent="0.25">
      <c r="D1389" s="184"/>
      <c r="E1389" s="184"/>
      <c r="F1389" s="184"/>
      <c r="G1389" s="184"/>
      <c r="H1389" s="184"/>
      <c r="I1389" s="184"/>
      <c r="J1389" s="184"/>
      <c r="K1389" s="184"/>
      <c r="L1389" s="184"/>
      <c r="M1389" s="184"/>
      <c r="N1389" s="184"/>
      <c r="O1389" s="184"/>
      <c r="P1389" s="183"/>
      <c r="Q1389" s="183"/>
      <c r="R1389" s="183"/>
      <c r="S1389" s="183"/>
      <c r="T1389" s="183"/>
      <c r="U1389" s="183"/>
      <c r="V1389" s="183"/>
      <c r="W1389" s="183"/>
      <c r="X1389" s="183"/>
      <c r="Y1389" s="183"/>
      <c r="Z1389" s="183"/>
      <c r="AA1389" s="183"/>
      <c r="AB1389" s="183"/>
      <c r="AC1389" s="183"/>
      <c r="AD1389" s="183"/>
      <c r="AE1389" s="183"/>
      <c r="AF1389" s="183"/>
      <c r="AG1389" s="183"/>
      <c r="AH1389" s="183"/>
      <c r="AI1389" s="183"/>
      <c r="AJ1389" s="183"/>
      <c r="AK1389" s="183"/>
    </row>
    <row r="1390" spans="4:37" x14ac:dyDescent="0.25">
      <c r="D1390" s="184"/>
      <c r="E1390" s="184"/>
      <c r="F1390" s="184"/>
      <c r="G1390" s="184"/>
      <c r="H1390" s="184"/>
      <c r="I1390" s="184"/>
      <c r="J1390" s="184"/>
      <c r="K1390" s="184"/>
      <c r="L1390" s="184"/>
      <c r="M1390" s="184"/>
      <c r="N1390" s="184"/>
      <c r="O1390" s="184"/>
      <c r="P1390" s="183"/>
      <c r="Q1390" s="183"/>
      <c r="R1390" s="183"/>
      <c r="S1390" s="183"/>
      <c r="T1390" s="183"/>
      <c r="U1390" s="183"/>
      <c r="V1390" s="183"/>
      <c r="W1390" s="183"/>
      <c r="X1390" s="183"/>
      <c r="Y1390" s="183"/>
      <c r="Z1390" s="183"/>
      <c r="AA1390" s="183"/>
      <c r="AB1390" s="183"/>
      <c r="AC1390" s="183"/>
      <c r="AD1390" s="183"/>
      <c r="AE1390" s="183"/>
      <c r="AF1390" s="183"/>
      <c r="AG1390" s="183"/>
      <c r="AH1390" s="183"/>
      <c r="AI1390" s="183"/>
      <c r="AJ1390" s="183"/>
      <c r="AK1390" s="183"/>
    </row>
    <row r="1391" spans="4:37" x14ac:dyDescent="0.25">
      <c r="D1391" s="184"/>
      <c r="E1391" s="184"/>
      <c r="F1391" s="184"/>
      <c r="G1391" s="184"/>
      <c r="H1391" s="184"/>
      <c r="I1391" s="184"/>
      <c r="J1391" s="184"/>
      <c r="K1391" s="184"/>
      <c r="L1391" s="184"/>
      <c r="M1391" s="184"/>
      <c r="N1391" s="184"/>
      <c r="O1391" s="184"/>
      <c r="P1391" s="183"/>
      <c r="Q1391" s="183"/>
      <c r="R1391" s="183"/>
      <c r="S1391" s="183"/>
      <c r="T1391" s="183"/>
      <c r="U1391" s="183"/>
      <c r="V1391" s="183"/>
      <c r="W1391" s="183"/>
      <c r="X1391" s="183"/>
      <c r="Y1391" s="183"/>
      <c r="Z1391" s="183"/>
      <c r="AA1391" s="183"/>
      <c r="AB1391" s="183"/>
      <c r="AC1391" s="183"/>
      <c r="AD1391" s="183"/>
      <c r="AE1391" s="183"/>
      <c r="AF1391" s="183"/>
      <c r="AG1391" s="183"/>
      <c r="AH1391" s="183"/>
      <c r="AI1391" s="183"/>
      <c r="AJ1391" s="183"/>
      <c r="AK1391" s="183"/>
    </row>
    <row r="1392" spans="4:37" x14ac:dyDescent="0.25">
      <c r="D1392" s="184"/>
      <c r="E1392" s="184"/>
      <c r="F1392" s="184"/>
      <c r="G1392" s="184"/>
      <c r="H1392" s="184"/>
      <c r="I1392" s="184"/>
      <c r="J1392" s="184"/>
      <c r="K1392" s="184"/>
      <c r="L1392" s="184"/>
      <c r="M1392" s="184"/>
      <c r="N1392" s="184"/>
      <c r="O1392" s="184"/>
      <c r="P1392" s="183"/>
      <c r="Q1392" s="183"/>
      <c r="R1392" s="183"/>
      <c r="S1392" s="183"/>
      <c r="T1392" s="183"/>
      <c r="U1392" s="183"/>
      <c r="V1392" s="183"/>
      <c r="W1392" s="183"/>
      <c r="X1392" s="183"/>
      <c r="Y1392" s="183"/>
      <c r="Z1392" s="183"/>
      <c r="AA1392" s="183"/>
      <c r="AB1392" s="183"/>
      <c r="AC1392" s="183"/>
      <c r="AD1392" s="183"/>
      <c r="AE1392" s="183"/>
      <c r="AF1392" s="183"/>
      <c r="AG1392" s="183"/>
      <c r="AH1392" s="183"/>
      <c r="AI1392" s="183"/>
      <c r="AJ1392" s="183"/>
      <c r="AK1392" s="183"/>
    </row>
    <row r="1393" spans="4:37" x14ac:dyDescent="0.25">
      <c r="D1393" s="184"/>
      <c r="E1393" s="184"/>
      <c r="F1393" s="184"/>
      <c r="G1393" s="184"/>
      <c r="H1393" s="184"/>
      <c r="I1393" s="184"/>
      <c r="J1393" s="184"/>
      <c r="K1393" s="184"/>
      <c r="L1393" s="184"/>
      <c r="M1393" s="184"/>
      <c r="N1393" s="184"/>
      <c r="O1393" s="184"/>
      <c r="P1393" s="183"/>
      <c r="Q1393" s="183"/>
      <c r="R1393" s="183"/>
      <c r="S1393" s="183"/>
      <c r="T1393" s="183"/>
      <c r="U1393" s="183"/>
      <c r="V1393" s="183"/>
      <c r="W1393" s="183"/>
      <c r="X1393" s="183"/>
      <c r="Y1393" s="183"/>
      <c r="Z1393" s="183"/>
      <c r="AA1393" s="183"/>
      <c r="AB1393" s="183"/>
      <c r="AC1393" s="183"/>
      <c r="AD1393" s="183"/>
      <c r="AE1393" s="183"/>
      <c r="AF1393" s="183"/>
      <c r="AG1393" s="183"/>
      <c r="AH1393" s="183"/>
      <c r="AI1393" s="183"/>
      <c r="AJ1393" s="183"/>
      <c r="AK1393" s="183"/>
    </row>
    <row r="1394" spans="4:37" x14ac:dyDescent="0.25">
      <c r="D1394" s="184"/>
      <c r="E1394" s="184"/>
      <c r="F1394" s="184"/>
      <c r="G1394" s="184"/>
      <c r="H1394" s="184"/>
      <c r="I1394" s="184"/>
      <c r="J1394" s="184"/>
      <c r="K1394" s="184"/>
      <c r="L1394" s="184"/>
      <c r="M1394" s="184"/>
      <c r="N1394" s="184"/>
      <c r="O1394" s="184"/>
      <c r="P1394" s="183"/>
      <c r="Q1394" s="183"/>
      <c r="R1394" s="183"/>
      <c r="S1394" s="183"/>
      <c r="T1394" s="183"/>
      <c r="U1394" s="183"/>
      <c r="V1394" s="183"/>
      <c r="W1394" s="183"/>
      <c r="X1394" s="183"/>
      <c r="Y1394" s="183"/>
      <c r="Z1394" s="183"/>
      <c r="AA1394" s="183"/>
      <c r="AB1394" s="183"/>
      <c r="AC1394" s="183"/>
      <c r="AD1394" s="183"/>
      <c r="AE1394" s="183"/>
      <c r="AF1394" s="183"/>
      <c r="AG1394" s="183"/>
      <c r="AH1394" s="183"/>
      <c r="AI1394" s="183"/>
      <c r="AJ1394" s="183"/>
      <c r="AK1394" s="183"/>
    </row>
    <row r="1395" spans="4:37" x14ac:dyDescent="0.25">
      <c r="D1395" s="184"/>
      <c r="E1395" s="184"/>
      <c r="F1395" s="184"/>
      <c r="G1395" s="184"/>
      <c r="H1395" s="184"/>
      <c r="I1395" s="184"/>
      <c r="J1395" s="184"/>
      <c r="K1395" s="184"/>
      <c r="L1395" s="184"/>
      <c r="M1395" s="184"/>
      <c r="N1395" s="184"/>
      <c r="O1395" s="184"/>
      <c r="P1395" s="183"/>
      <c r="Q1395" s="183"/>
      <c r="R1395" s="183"/>
      <c r="S1395" s="183"/>
      <c r="T1395" s="183"/>
      <c r="U1395" s="183"/>
      <c r="V1395" s="183"/>
      <c r="W1395" s="183"/>
      <c r="X1395" s="183"/>
      <c r="Y1395" s="183"/>
      <c r="Z1395" s="183"/>
      <c r="AA1395" s="183"/>
      <c r="AB1395" s="183"/>
      <c r="AC1395" s="183"/>
      <c r="AD1395" s="183"/>
      <c r="AE1395" s="183"/>
      <c r="AF1395" s="183"/>
      <c r="AG1395" s="183"/>
      <c r="AH1395" s="183"/>
      <c r="AI1395" s="183"/>
      <c r="AJ1395" s="183"/>
      <c r="AK1395" s="183"/>
    </row>
    <row r="1396" spans="4:37" x14ac:dyDescent="0.25">
      <c r="D1396" s="184"/>
      <c r="E1396" s="184"/>
      <c r="F1396" s="184"/>
      <c r="G1396" s="184"/>
      <c r="H1396" s="184"/>
      <c r="I1396" s="184"/>
      <c r="J1396" s="184"/>
      <c r="K1396" s="184"/>
      <c r="L1396" s="184"/>
      <c r="M1396" s="184"/>
      <c r="N1396" s="184"/>
      <c r="O1396" s="184"/>
      <c r="P1396" s="183"/>
      <c r="Q1396" s="183"/>
      <c r="R1396" s="183"/>
      <c r="S1396" s="183"/>
      <c r="T1396" s="183"/>
      <c r="U1396" s="183"/>
      <c r="V1396" s="183"/>
      <c r="W1396" s="183"/>
      <c r="X1396" s="183"/>
      <c r="Y1396" s="183"/>
      <c r="Z1396" s="183"/>
      <c r="AA1396" s="183"/>
      <c r="AB1396" s="183"/>
      <c r="AC1396" s="183"/>
      <c r="AD1396" s="183"/>
      <c r="AE1396" s="183"/>
      <c r="AF1396" s="183"/>
      <c r="AG1396" s="183"/>
      <c r="AH1396" s="183"/>
      <c r="AI1396" s="183"/>
      <c r="AJ1396" s="183"/>
      <c r="AK1396" s="183"/>
    </row>
    <row r="1397" spans="4:37" x14ac:dyDescent="0.25">
      <c r="D1397" s="184"/>
      <c r="E1397" s="184"/>
      <c r="F1397" s="184"/>
      <c r="G1397" s="184"/>
      <c r="H1397" s="184"/>
      <c r="I1397" s="184"/>
      <c r="J1397" s="184"/>
      <c r="K1397" s="184"/>
      <c r="L1397" s="184"/>
      <c r="M1397" s="184"/>
      <c r="N1397" s="184"/>
      <c r="O1397" s="184"/>
      <c r="P1397" s="183"/>
      <c r="Q1397" s="183"/>
      <c r="R1397" s="183"/>
      <c r="S1397" s="183"/>
      <c r="T1397" s="183"/>
      <c r="U1397" s="183"/>
      <c r="V1397" s="183"/>
      <c r="W1397" s="183"/>
      <c r="X1397" s="183"/>
      <c r="Y1397" s="183"/>
      <c r="Z1397" s="183"/>
      <c r="AA1397" s="183"/>
      <c r="AB1397" s="183"/>
      <c r="AC1397" s="183"/>
      <c r="AD1397" s="183"/>
      <c r="AE1397" s="183"/>
      <c r="AF1397" s="183"/>
      <c r="AG1397" s="183"/>
      <c r="AH1397" s="183"/>
      <c r="AI1397" s="183"/>
      <c r="AJ1397" s="183"/>
      <c r="AK1397" s="183"/>
    </row>
    <row r="1398" spans="4:37" x14ac:dyDescent="0.25">
      <c r="D1398" s="184"/>
      <c r="E1398" s="184"/>
      <c r="F1398" s="184"/>
      <c r="G1398" s="184"/>
      <c r="H1398" s="184"/>
      <c r="I1398" s="184"/>
      <c r="J1398" s="184"/>
      <c r="K1398" s="184"/>
      <c r="L1398" s="184"/>
      <c r="M1398" s="184"/>
      <c r="N1398" s="184"/>
      <c r="O1398" s="184"/>
      <c r="P1398" s="183"/>
      <c r="Q1398" s="183"/>
      <c r="R1398" s="183"/>
      <c r="S1398" s="183"/>
      <c r="T1398" s="183"/>
      <c r="U1398" s="183"/>
      <c r="V1398" s="183"/>
      <c r="W1398" s="183"/>
      <c r="X1398" s="183"/>
      <c r="Y1398" s="183"/>
      <c r="Z1398" s="183"/>
      <c r="AA1398" s="183"/>
      <c r="AB1398" s="183"/>
      <c r="AC1398" s="183"/>
      <c r="AD1398" s="183"/>
      <c r="AE1398" s="183"/>
      <c r="AF1398" s="183"/>
      <c r="AG1398" s="183"/>
      <c r="AH1398" s="183"/>
      <c r="AI1398" s="183"/>
      <c r="AJ1398" s="183"/>
      <c r="AK1398" s="183"/>
    </row>
    <row r="1399" spans="4:37" x14ac:dyDescent="0.25">
      <c r="D1399" s="184"/>
      <c r="E1399" s="184"/>
      <c r="F1399" s="184"/>
      <c r="G1399" s="184"/>
      <c r="H1399" s="184"/>
      <c r="I1399" s="184"/>
      <c r="J1399" s="184"/>
      <c r="K1399" s="184"/>
      <c r="L1399" s="184"/>
      <c r="M1399" s="184"/>
      <c r="N1399" s="184"/>
      <c r="O1399" s="184"/>
      <c r="P1399" s="183"/>
      <c r="Q1399" s="183"/>
      <c r="R1399" s="183"/>
      <c r="S1399" s="183"/>
      <c r="T1399" s="183"/>
      <c r="U1399" s="183"/>
      <c r="V1399" s="183"/>
      <c r="W1399" s="183"/>
      <c r="X1399" s="183"/>
      <c r="Y1399" s="183"/>
      <c r="Z1399" s="183"/>
      <c r="AA1399" s="183"/>
      <c r="AB1399" s="183"/>
      <c r="AC1399" s="183"/>
      <c r="AD1399" s="183"/>
      <c r="AE1399" s="183"/>
      <c r="AF1399" s="183"/>
      <c r="AG1399" s="183"/>
      <c r="AH1399" s="183"/>
      <c r="AI1399" s="183"/>
      <c r="AJ1399" s="183"/>
      <c r="AK1399" s="183"/>
    </row>
    <row r="1400" spans="4:37" x14ac:dyDescent="0.25">
      <c r="D1400" s="184"/>
      <c r="E1400" s="184"/>
      <c r="F1400" s="184"/>
      <c r="G1400" s="184"/>
      <c r="H1400" s="184"/>
      <c r="I1400" s="184"/>
      <c r="J1400" s="184"/>
      <c r="K1400" s="184"/>
      <c r="L1400" s="184"/>
      <c r="M1400" s="184"/>
      <c r="N1400" s="184"/>
      <c r="O1400" s="184"/>
      <c r="P1400" s="183"/>
      <c r="Q1400" s="183"/>
      <c r="R1400" s="183"/>
      <c r="S1400" s="183"/>
      <c r="T1400" s="183"/>
      <c r="U1400" s="183"/>
      <c r="V1400" s="183"/>
      <c r="W1400" s="183"/>
      <c r="X1400" s="183"/>
      <c r="Y1400" s="183"/>
      <c r="Z1400" s="183"/>
      <c r="AA1400" s="183"/>
      <c r="AB1400" s="183"/>
      <c r="AC1400" s="183"/>
      <c r="AD1400" s="183"/>
      <c r="AE1400" s="183"/>
      <c r="AF1400" s="183"/>
      <c r="AG1400" s="183"/>
      <c r="AH1400" s="183"/>
      <c r="AI1400" s="183"/>
      <c r="AJ1400" s="183"/>
      <c r="AK1400" s="183"/>
    </row>
    <row r="1401" spans="4:37" x14ac:dyDescent="0.25">
      <c r="D1401" s="184"/>
      <c r="E1401" s="184"/>
      <c r="F1401" s="184"/>
      <c r="G1401" s="184"/>
      <c r="H1401" s="184"/>
      <c r="I1401" s="184"/>
      <c r="J1401" s="184"/>
      <c r="K1401" s="184"/>
      <c r="L1401" s="184"/>
      <c r="M1401" s="184"/>
      <c r="N1401" s="184"/>
      <c r="O1401" s="184"/>
      <c r="P1401" s="183"/>
      <c r="Q1401" s="183"/>
      <c r="R1401" s="183"/>
      <c r="S1401" s="183"/>
      <c r="T1401" s="183"/>
      <c r="U1401" s="183"/>
      <c r="V1401" s="183"/>
      <c r="W1401" s="183"/>
      <c r="X1401" s="183"/>
      <c r="Y1401" s="183"/>
      <c r="Z1401" s="183"/>
      <c r="AA1401" s="183"/>
      <c r="AB1401" s="183"/>
      <c r="AC1401" s="183"/>
      <c r="AD1401" s="183"/>
      <c r="AE1401" s="183"/>
      <c r="AF1401" s="183"/>
      <c r="AG1401" s="183"/>
      <c r="AH1401" s="183"/>
      <c r="AI1401" s="183"/>
      <c r="AJ1401" s="183"/>
      <c r="AK1401" s="183"/>
    </row>
    <row r="1402" spans="4:37" x14ac:dyDescent="0.25">
      <c r="D1402" s="184"/>
      <c r="E1402" s="184"/>
      <c r="F1402" s="184"/>
      <c r="G1402" s="184"/>
      <c r="H1402" s="184"/>
      <c r="I1402" s="184"/>
      <c r="J1402" s="184"/>
      <c r="K1402" s="184"/>
      <c r="L1402" s="184"/>
      <c r="M1402" s="184"/>
      <c r="N1402" s="184"/>
      <c r="O1402" s="184"/>
      <c r="P1402" s="183"/>
      <c r="Q1402" s="183"/>
      <c r="R1402" s="183"/>
      <c r="S1402" s="183"/>
      <c r="T1402" s="183"/>
      <c r="U1402" s="183"/>
      <c r="V1402" s="183"/>
      <c r="W1402" s="183"/>
      <c r="X1402" s="183"/>
      <c r="Y1402" s="183"/>
      <c r="Z1402" s="183"/>
      <c r="AA1402" s="183"/>
      <c r="AB1402" s="183"/>
      <c r="AC1402" s="183"/>
      <c r="AD1402" s="183"/>
      <c r="AE1402" s="183"/>
      <c r="AF1402" s="183"/>
      <c r="AG1402" s="183"/>
      <c r="AH1402" s="183"/>
      <c r="AI1402" s="183"/>
      <c r="AJ1402" s="183"/>
      <c r="AK1402" s="183"/>
    </row>
    <row r="1403" spans="4:37" x14ac:dyDescent="0.25">
      <c r="D1403" s="184"/>
      <c r="E1403" s="184"/>
      <c r="F1403" s="184"/>
      <c r="G1403" s="184"/>
      <c r="H1403" s="184"/>
      <c r="I1403" s="184"/>
      <c r="J1403" s="184"/>
      <c r="K1403" s="184"/>
      <c r="L1403" s="184"/>
      <c r="M1403" s="184"/>
      <c r="N1403" s="184"/>
      <c r="O1403" s="184"/>
      <c r="P1403" s="183"/>
      <c r="Q1403" s="183"/>
      <c r="R1403" s="183"/>
      <c r="S1403" s="183"/>
      <c r="T1403" s="183"/>
      <c r="U1403" s="183"/>
      <c r="V1403" s="183"/>
      <c r="W1403" s="183"/>
      <c r="X1403" s="183"/>
      <c r="Y1403" s="183"/>
      <c r="Z1403" s="183"/>
      <c r="AA1403" s="183"/>
      <c r="AB1403" s="183"/>
      <c r="AC1403" s="183"/>
      <c r="AD1403" s="183"/>
      <c r="AE1403" s="183"/>
      <c r="AF1403" s="183"/>
      <c r="AG1403" s="183"/>
      <c r="AH1403" s="183"/>
      <c r="AI1403" s="183"/>
      <c r="AJ1403" s="183"/>
      <c r="AK1403" s="183"/>
    </row>
    <row r="1404" spans="4:37" x14ac:dyDescent="0.25">
      <c r="D1404" s="184"/>
      <c r="E1404" s="184"/>
      <c r="F1404" s="184"/>
      <c r="G1404" s="184"/>
      <c r="H1404" s="184"/>
      <c r="I1404" s="184"/>
      <c r="J1404" s="184"/>
      <c r="K1404" s="184"/>
      <c r="L1404" s="184"/>
      <c r="M1404" s="184"/>
      <c r="N1404" s="184"/>
      <c r="O1404" s="184"/>
      <c r="P1404" s="183"/>
      <c r="Q1404" s="183"/>
      <c r="R1404" s="183"/>
      <c r="S1404" s="183"/>
      <c r="T1404" s="183"/>
      <c r="U1404" s="183"/>
      <c r="V1404" s="183"/>
      <c r="W1404" s="183"/>
      <c r="X1404" s="183"/>
      <c r="Y1404" s="183"/>
      <c r="Z1404" s="183"/>
      <c r="AA1404" s="183"/>
      <c r="AB1404" s="183"/>
      <c r="AC1404" s="183"/>
      <c r="AD1404" s="183"/>
      <c r="AE1404" s="183"/>
      <c r="AF1404" s="183"/>
      <c r="AG1404" s="183"/>
      <c r="AH1404" s="183"/>
      <c r="AI1404" s="183"/>
      <c r="AJ1404" s="183"/>
      <c r="AK1404" s="183"/>
    </row>
    <row r="1405" spans="4:37" x14ac:dyDescent="0.25">
      <c r="D1405" s="184"/>
      <c r="E1405" s="184"/>
      <c r="F1405" s="184"/>
      <c r="G1405" s="184"/>
      <c r="H1405" s="184"/>
      <c r="I1405" s="184"/>
      <c r="J1405" s="184"/>
      <c r="K1405" s="184"/>
      <c r="L1405" s="184"/>
      <c r="M1405" s="184"/>
      <c r="N1405" s="184"/>
      <c r="O1405" s="184"/>
      <c r="P1405" s="183"/>
      <c r="Q1405" s="183"/>
      <c r="R1405" s="183"/>
      <c r="S1405" s="183"/>
      <c r="T1405" s="183"/>
      <c r="U1405" s="183"/>
      <c r="V1405" s="183"/>
      <c r="W1405" s="183"/>
      <c r="X1405" s="183"/>
      <c r="Y1405" s="183"/>
      <c r="Z1405" s="183"/>
      <c r="AA1405" s="183"/>
      <c r="AB1405" s="183"/>
      <c r="AC1405" s="183"/>
      <c r="AD1405" s="183"/>
      <c r="AE1405" s="183"/>
      <c r="AF1405" s="183"/>
      <c r="AG1405" s="183"/>
      <c r="AH1405" s="183"/>
      <c r="AI1405" s="183"/>
      <c r="AJ1405" s="183"/>
      <c r="AK1405" s="183"/>
    </row>
    <row r="1406" spans="4:37" x14ac:dyDescent="0.25">
      <c r="D1406" s="184"/>
      <c r="E1406" s="184"/>
      <c r="F1406" s="184"/>
      <c r="G1406" s="184"/>
      <c r="H1406" s="184"/>
      <c r="I1406" s="184"/>
      <c r="J1406" s="184"/>
      <c r="K1406" s="184"/>
      <c r="L1406" s="184"/>
      <c r="M1406" s="184"/>
      <c r="N1406" s="184"/>
      <c r="O1406" s="184"/>
      <c r="P1406" s="183"/>
      <c r="Q1406" s="183"/>
      <c r="R1406" s="183"/>
      <c r="S1406" s="183"/>
      <c r="T1406" s="183"/>
      <c r="U1406" s="183"/>
      <c r="V1406" s="183"/>
      <c r="W1406" s="183"/>
      <c r="X1406" s="183"/>
      <c r="Y1406" s="183"/>
      <c r="Z1406" s="183"/>
      <c r="AA1406" s="183"/>
      <c r="AB1406" s="183"/>
      <c r="AC1406" s="183"/>
      <c r="AD1406" s="183"/>
      <c r="AE1406" s="183"/>
      <c r="AF1406" s="183"/>
      <c r="AG1406" s="183"/>
      <c r="AH1406" s="183"/>
      <c r="AI1406" s="183"/>
      <c r="AJ1406" s="183"/>
      <c r="AK1406" s="183"/>
    </row>
    <row r="1407" spans="4:37" x14ac:dyDescent="0.25">
      <c r="D1407" s="184"/>
      <c r="E1407" s="184"/>
      <c r="F1407" s="184"/>
      <c r="G1407" s="184"/>
      <c r="H1407" s="184"/>
      <c r="I1407" s="184"/>
      <c r="J1407" s="184"/>
      <c r="K1407" s="184"/>
      <c r="L1407" s="184"/>
      <c r="M1407" s="184"/>
      <c r="N1407" s="184"/>
      <c r="O1407" s="184"/>
      <c r="P1407" s="183"/>
      <c r="Q1407" s="183"/>
      <c r="R1407" s="183"/>
      <c r="S1407" s="183"/>
      <c r="T1407" s="183"/>
      <c r="U1407" s="183"/>
      <c r="V1407" s="183"/>
      <c r="W1407" s="183"/>
      <c r="X1407" s="183"/>
      <c r="Y1407" s="183"/>
      <c r="Z1407" s="183"/>
      <c r="AA1407" s="183"/>
      <c r="AB1407" s="183"/>
      <c r="AC1407" s="183"/>
      <c r="AD1407" s="183"/>
      <c r="AE1407" s="183"/>
      <c r="AF1407" s="183"/>
      <c r="AG1407" s="183"/>
      <c r="AH1407" s="183"/>
      <c r="AI1407" s="183"/>
      <c r="AJ1407" s="183"/>
      <c r="AK1407" s="183"/>
    </row>
    <row r="1408" spans="4:37" x14ac:dyDescent="0.25">
      <c r="D1408" s="184"/>
      <c r="E1408" s="184"/>
      <c r="F1408" s="184"/>
      <c r="G1408" s="184"/>
      <c r="H1408" s="184"/>
      <c r="I1408" s="184"/>
      <c r="J1408" s="184"/>
      <c r="K1408" s="184"/>
      <c r="L1408" s="184"/>
      <c r="M1408" s="184"/>
      <c r="N1408" s="184"/>
      <c r="O1408" s="184"/>
      <c r="P1408" s="183"/>
      <c r="Q1408" s="183"/>
      <c r="R1408" s="183"/>
      <c r="S1408" s="183"/>
      <c r="T1408" s="183"/>
      <c r="U1408" s="183"/>
      <c r="V1408" s="183"/>
      <c r="W1408" s="183"/>
      <c r="X1408" s="183"/>
      <c r="Y1408" s="183"/>
      <c r="Z1408" s="183"/>
      <c r="AA1408" s="183"/>
      <c r="AB1408" s="183"/>
      <c r="AC1408" s="183"/>
      <c r="AD1408" s="183"/>
      <c r="AE1408" s="183"/>
      <c r="AF1408" s="183"/>
      <c r="AG1408" s="183"/>
      <c r="AH1408" s="183"/>
      <c r="AI1408" s="183"/>
      <c r="AJ1408" s="183"/>
      <c r="AK1408" s="183"/>
    </row>
    <row r="1409" spans="4:37" x14ac:dyDescent="0.25">
      <c r="D1409" s="184"/>
      <c r="E1409" s="184"/>
      <c r="F1409" s="184"/>
      <c r="G1409" s="184"/>
      <c r="H1409" s="184"/>
      <c r="I1409" s="184"/>
      <c r="J1409" s="184"/>
      <c r="K1409" s="184"/>
      <c r="L1409" s="184"/>
      <c r="M1409" s="184"/>
      <c r="N1409" s="184"/>
      <c r="O1409" s="184"/>
      <c r="P1409" s="183"/>
      <c r="Q1409" s="183"/>
      <c r="R1409" s="183"/>
      <c r="S1409" s="183"/>
      <c r="T1409" s="183"/>
      <c r="U1409" s="183"/>
      <c r="V1409" s="183"/>
      <c r="W1409" s="183"/>
      <c r="X1409" s="183"/>
      <c r="Y1409" s="183"/>
      <c r="Z1409" s="183"/>
      <c r="AA1409" s="183"/>
      <c r="AB1409" s="183"/>
      <c r="AC1409" s="183"/>
      <c r="AD1409" s="183"/>
      <c r="AE1409" s="183"/>
      <c r="AF1409" s="183"/>
      <c r="AG1409" s="183"/>
      <c r="AH1409" s="183"/>
      <c r="AI1409" s="183"/>
      <c r="AJ1409" s="183"/>
      <c r="AK1409" s="183"/>
    </row>
    <row r="1410" spans="4:37" x14ac:dyDescent="0.25">
      <c r="D1410" s="184"/>
      <c r="E1410" s="184"/>
      <c r="F1410" s="184"/>
      <c r="G1410" s="184"/>
      <c r="H1410" s="184"/>
      <c r="I1410" s="184"/>
      <c r="J1410" s="184"/>
      <c r="K1410" s="184"/>
      <c r="L1410" s="184"/>
      <c r="M1410" s="184"/>
      <c r="N1410" s="184"/>
      <c r="O1410" s="184"/>
      <c r="P1410" s="183"/>
      <c r="Q1410" s="183"/>
      <c r="R1410" s="183"/>
      <c r="S1410" s="183"/>
      <c r="T1410" s="183"/>
      <c r="U1410" s="183"/>
      <c r="V1410" s="183"/>
      <c r="W1410" s="183"/>
      <c r="X1410" s="183"/>
      <c r="Y1410" s="183"/>
      <c r="Z1410" s="183"/>
      <c r="AA1410" s="183"/>
      <c r="AB1410" s="183"/>
      <c r="AC1410" s="183"/>
      <c r="AD1410" s="183"/>
      <c r="AE1410" s="183"/>
      <c r="AF1410" s="183"/>
      <c r="AG1410" s="183"/>
      <c r="AH1410" s="183"/>
      <c r="AI1410" s="183"/>
      <c r="AJ1410" s="183"/>
      <c r="AK1410" s="183"/>
    </row>
    <row r="1411" spans="4:37" x14ac:dyDescent="0.25">
      <c r="D1411" s="184"/>
      <c r="E1411" s="184"/>
      <c r="F1411" s="184"/>
      <c r="G1411" s="184"/>
      <c r="H1411" s="184"/>
      <c r="I1411" s="184"/>
      <c r="J1411" s="184"/>
      <c r="K1411" s="184"/>
      <c r="L1411" s="184"/>
      <c r="M1411" s="184"/>
      <c r="N1411" s="184"/>
      <c r="O1411" s="184"/>
      <c r="P1411" s="183"/>
      <c r="Q1411" s="183"/>
      <c r="R1411" s="183"/>
      <c r="S1411" s="183"/>
      <c r="T1411" s="183"/>
      <c r="U1411" s="183"/>
      <c r="V1411" s="183"/>
      <c r="W1411" s="183"/>
      <c r="X1411" s="183"/>
      <c r="Y1411" s="183"/>
      <c r="Z1411" s="183"/>
      <c r="AA1411" s="183"/>
      <c r="AB1411" s="183"/>
      <c r="AC1411" s="183"/>
      <c r="AD1411" s="183"/>
      <c r="AE1411" s="183"/>
      <c r="AF1411" s="183"/>
      <c r="AG1411" s="183"/>
      <c r="AH1411" s="183"/>
      <c r="AI1411" s="183"/>
      <c r="AJ1411" s="183"/>
      <c r="AK1411" s="183"/>
    </row>
    <row r="1412" spans="4:37" x14ac:dyDescent="0.25">
      <c r="D1412" s="184"/>
      <c r="E1412" s="184"/>
      <c r="F1412" s="184"/>
      <c r="G1412" s="184"/>
      <c r="H1412" s="184"/>
      <c r="I1412" s="184"/>
      <c r="J1412" s="184"/>
      <c r="K1412" s="184"/>
      <c r="L1412" s="184"/>
      <c r="M1412" s="184"/>
      <c r="N1412" s="184"/>
      <c r="O1412" s="184"/>
      <c r="P1412" s="183"/>
      <c r="Q1412" s="183"/>
      <c r="R1412" s="183"/>
      <c r="S1412" s="183"/>
      <c r="T1412" s="183"/>
      <c r="U1412" s="183"/>
      <c r="V1412" s="183"/>
      <c r="W1412" s="183"/>
      <c r="X1412" s="183"/>
      <c r="Y1412" s="183"/>
      <c r="Z1412" s="183"/>
      <c r="AA1412" s="183"/>
      <c r="AB1412" s="183"/>
      <c r="AC1412" s="183"/>
      <c r="AD1412" s="183"/>
      <c r="AE1412" s="183"/>
      <c r="AF1412" s="183"/>
      <c r="AG1412" s="183"/>
      <c r="AH1412" s="183"/>
      <c r="AI1412" s="183"/>
      <c r="AJ1412" s="183"/>
      <c r="AK1412" s="183"/>
    </row>
    <row r="1413" spans="4:37" x14ac:dyDescent="0.25">
      <c r="D1413" s="184"/>
      <c r="E1413" s="184"/>
      <c r="F1413" s="184"/>
      <c r="G1413" s="184"/>
      <c r="H1413" s="184"/>
      <c r="I1413" s="184"/>
      <c r="J1413" s="184"/>
      <c r="K1413" s="184"/>
      <c r="L1413" s="184"/>
      <c r="M1413" s="184"/>
      <c r="N1413" s="184"/>
      <c r="O1413" s="184"/>
      <c r="P1413" s="183"/>
      <c r="Q1413" s="183"/>
      <c r="R1413" s="183"/>
      <c r="S1413" s="183"/>
      <c r="T1413" s="183"/>
      <c r="U1413" s="183"/>
      <c r="V1413" s="183"/>
      <c r="W1413" s="183"/>
      <c r="X1413" s="183"/>
      <c r="Y1413" s="183"/>
      <c r="Z1413" s="183"/>
      <c r="AA1413" s="183"/>
      <c r="AB1413" s="183"/>
      <c r="AC1413" s="183"/>
      <c r="AD1413" s="183"/>
      <c r="AE1413" s="183"/>
      <c r="AF1413" s="183"/>
      <c r="AG1413" s="183"/>
      <c r="AH1413" s="183"/>
      <c r="AI1413" s="183"/>
      <c r="AJ1413" s="183"/>
      <c r="AK1413" s="183"/>
    </row>
    <row r="1414" spans="4:37" x14ac:dyDescent="0.25">
      <c r="D1414" s="184"/>
      <c r="E1414" s="184"/>
      <c r="F1414" s="184"/>
      <c r="G1414" s="184"/>
      <c r="H1414" s="184"/>
      <c r="I1414" s="184"/>
      <c r="J1414" s="184"/>
      <c r="K1414" s="184"/>
      <c r="L1414" s="184"/>
      <c r="M1414" s="184"/>
      <c r="N1414" s="184"/>
      <c r="O1414" s="184"/>
      <c r="P1414" s="183"/>
      <c r="Q1414" s="183"/>
      <c r="R1414" s="183"/>
      <c r="S1414" s="183"/>
      <c r="T1414" s="183"/>
      <c r="U1414" s="183"/>
      <c r="V1414" s="183"/>
      <c r="W1414" s="183"/>
      <c r="X1414" s="183"/>
      <c r="Y1414" s="183"/>
      <c r="Z1414" s="183"/>
      <c r="AA1414" s="183"/>
      <c r="AB1414" s="183"/>
      <c r="AC1414" s="183"/>
      <c r="AD1414" s="183"/>
      <c r="AE1414" s="183"/>
      <c r="AF1414" s="183"/>
      <c r="AG1414" s="183"/>
      <c r="AH1414" s="183"/>
      <c r="AI1414" s="183"/>
      <c r="AJ1414" s="183"/>
      <c r="AK1414" s="183"/>
    </row>
    <row r="1415" spans="4:37" x14ac:dyDescent="0.25">
      <c r="D1415" s="184"/>
      <c r="E1415" s="184"/>
      <c r="F1415" s="184"/>
      <c r="G1415" s="184"/>
      <c r="H1415" s="184"/>
      <c r="I1415" s="184"/>
      <c r="J1415" s="184"/>
      <c r="K1415" s="184"/>
      <c r="L1415" s="184"/>
      <c r="M1415" s="184"/>
      <c r="N1415" s="184"/>
      <c r="O1415" s="184"/>
      <c r="P1415" s="183"/>
      <c r="Q1415" s="183"/>
      <c r="R1415" s="183"/>
      <c r="S1415" s="183"/>
      <c r="T1415" s="183"/>
      <c r="U1415" s="183"/>
      <c r="V1415" s="183"/>
      <c r="W1415" s="183"/>
      <c r="X1415" s="183"/>
      <c r="Y1415" s="183"/>
      <c r="Z1415" s="183"/>
      <c r="AA1415" s="183"/>
      <c r="AB1415" s="183"/>
      <c r="AC1415" s="183"/>
      <c r="AD1415" s="183"/>
      <c r="AE1415" s="183"/>
      <c r="AF1415" s="183"/>
      <c r="AG1415" s="183"/>
      <c r="AH1415" s="183"/>
      <c r="AI1415" s="183"/>
      <c r="AJ1415" s="183"/>
      <c r="AK1415" s="183"/>
    </row>
    <row r="1416" spans="4:37" x14ac:dyDescent="0.25">
      <c r="D1416" s="184"/>
      <c r="E1416" s="184"/>
      <c r="F1416" s="184"/>
      <c r="G1416" s="184"/>
      <c r="H1416" s="184"/>
      <c r="I1416" s="184"/>
      <c r="J1416" s="184"/>
      <c r="K1416" s="184"/>
      <c r="L1416" s="184"/>
      <c r="M1416" s="184"/>
      <c r="N1416" s="184"/>
      <c r="O1416" s="184"/>
      <c r="P1416" s="183"/>
      <c r="Q1416" s="183"/>
      <c r="R1416" s="183"/>
      <c r="S1416" s="183"/>
      <c r="T1416" s="183"/>
      <c r="U1416" s="183"/>
      <c r="V1416" s="183"/>
      <c r="W1416" s="183"/>
      <c r="X1416" s="183"/>
      <c r="Y1416" s="183"/>
      <c r="Z1416" s="183"/>
      <c r="AA1416" s="183"/>
      <c r="AB1416" s="183"/>
      <c r="AC1416" s="183"/>
      <c r="AD1416" s="183"/>
      <c r="AE1416" s="183"/>
      <c r="AF1416" s="183"/>
      <c r="AG1416" s="183"/>
      <c r="AH1416" s="183"/>
      <c r="AI1416" s="183"/>
      <c r="AJ1416" s="183"/>
      <c r="AK1416" s="183"/>
    </row>
    <row r="1417" spans="4:37" x14ac:dyDescent="0.25">
      <c r="D1417" s="184"/>
      <c r="E1417" s="184"/>
      <c r="F1417" s="184"/>
      <c r="G1417" s="184"/>
      <c r="H1417" s="184"/>
      <c r="I1417" s="184"/>
      <c r="J1417" s="184"/>
      <c r="K1417" s="184"/>
      <c r="L1417" s="184"/>
      <c r="M1417" s="184"/>
      <c r="N1417" s="184"/>
      <c r="O1417" s="184"/>
      <c r="P1417" s="183"/>
      <c r="Q1417" s="183"/>
      <c r="R1417" s="183"/>
      <c r="S1417" s="183"/>
      <c r="T1417" s="183"/>
      <c r="U1417" s="183"/>
      <c r="V1417" s="183"/>
      <c r="W1417" s="183"/>
      <c r="X1417" s="183"/>
      <c r="Y1417" s="183"/>
      <c r="Z1417" s="183"/>
      <c r="AA1417" s="183"/>
      <c r="AB1417" s="183"/>
      <c r="AC1417" s="183"/>
      <c r="AD1417" s="183"/>
      <c r="AE1417" s="183"/>
      <c r="AF1417" s="183"/>
      <c r="AG1417" s="183"/>
      <c r="AH1417" s="183"/>
      <c r="AI1417" s="183"/>
      <c r="AJ1417" s="183"/>
      <c r="AK1417" s="183"/>
    </row>
    <row r="1418" spans="4:37" x14ac:dyDescent="0.25">
      <c r="D1418" s="184"/>
      <c r="E1418" s="184"/>
      <c r="F1418" s="184"/>
      <c r="G1418" s="184"/>
      <c r="H1418" s="184"/>
      <c r="I1418" s="184"/>
      <c r="J1418" s="184"/>
      <c r="K1418" s="184"/>
      <c r="L1418" s="184"/>
      <c r="M1418" s="184"/>
      <c r="N1418" s="184"/>
      <c r="O1418" s="184"/>
      <c r="P1418" s="183"/>
      <c r="Q1418" s="183"/>
      <c r="R1418" s="183"/>
      <c r="S1418" s="183"/>
      <c r="T1418" s="183"/>
      <c r="U1418" s="183"/>
      <c r="V1418" s="183"/>
      <c r="W1418" s="183"/>
      <c r="X1418" s="183"/>
      <c r="Y1418" s="183"/>
      <c r="Z1418" s="183"/>
      <c r="AA1418" s="183"/>
      <c r="AB1418" s="183"/>
      <c r="AC1418" s="183"/>
      <c r="AD1418" s="183"/>
      <c r="AE1418" s="183"/>
      <c r="AF1418" s="183"/>
      <c r="AG1418" s="183"/>
      <c r="AH1418" s="183"/>
      <c r="AI1418" s="183"/>
      <c r="AJ1418" s="183"/>
      <c r="AK1418" s="183"/>
    </row>
    <row r="1419" spans="4:37" x14ac:dyDescent="0.25">
      <c r="D1419" s="184"/>
      <c r="E1419" s="184"/>
      <c r="F1419" s="184"/>
      <c r="G1419" s="184"/>
      <c r="H1419" s="184"/>
      <c r="I1419" s="184"/>
      <c r="J1419" s="184"/>
      <c r="K1419" s="184"/>
      <c r="L1419" s="184"/>
      <c r="M1419" s="184"/>
      <c r="N1419" s="184"/>
      <c r="O1419" s="184"/>
      <c r="P1419" s="183"/>
      <c r="Q1419" s="183"/>
      <c r="R1419" s="183"/>
      <c r="S1419" s="183"/>
      <c r="T1419" s="183"/>
      <c r="U1419" s="183"/>
      <c r="V1419" s="183"/>
      <c r="W1419" s="183"/>
      <c r="X1419" s="183"/>
      <c r="Y1419" s="183"/>
      <c r="Z1419" s="183"/>
      <c r="AA1419" s="183"/>
      <c r="AB1419" s="183"/>
      <c r="AC1419" s="183"/>
      <c r="AD1419" s="183"/>
      <c r="AE1419" s="183"/>
      <c r="AF1419" s="183"/>
      <c r="AG1419" s="183"/>
      <c r="AH1419" s="183"/>
      <c r="AI1419" s="183"/>
      <c r="AJ1419" s="183"/>
      <c r="AK1419" s="183"/>
    </row>
    <row r="1420" spans="4:37" x14ac:dyDescent="0.25">
      <c r="D1420" s="184"/>
      <c r="E1420" s="184"/>
      <c r="F1420" s="184"/>
      <c r="G1420" s="184"/>
      <c r="H1420" s="184"/>
      <c r="I1420" s="184"/>
      <c r="J1420" s="184"/>
      <c r="K1420" s="184"/>
      <c r="L1420" s="184"/>
      <c r="M1420" s="184"/>
      <c r="N1420" s="184"/>
      <c r="O1420" s="184"/>
      <c r="P1420" s="183"/>
      <c r="Q1420" s="183"/>
      <c r="R1420" s="183"/>
      <c r="S1420" s="183"/>
      <c r="T1420" s="183"/>
      <c r="U1420" s="183"/>
      <c r="V1420" s="183"/>
      <c r="W1420" s="183"/>
      <c r="X1420" s="183"/>
      <c r="Y1420" s="183"/>
      <c r="Z1420" s="183"/>
      <c r="AA1420" s="183"/>
      <c r="AB1420" s="183"/>
      <c r="AC1420" s="183"/>
      <c r="AD1420" s="183"/>
      <c r="AE1420" s="183"/>
      <c r="AF1420" s="183"/>
      <c r="AG1420" s="183"/>
      <c r="AH1420" s="183"/>
      <c r="AI1420" s="183"/>
      <c r="AJ1420" s="183"/>
      <c r="AK1420" s="183"/>
    </row>
    <row r="1421" spans="4:37" x14ac:dyDescent="0.25">
      <c r="D1421" s="184"/>
      <c r="E1421" s="184"/>
      <c r="F1421" s="184"/>
      <c r="G1421" s="184"/>
      <c r="H1421" s="184"/>
      <c r="I1421" s="184"/>
      <c r="J1421" s="184"/>
      <c r="K1421" s="184"/>
      <c r="L1421" s="184"/>
      <c r="M1421" s="184"/>
      <c r="N1421" s="184"/>
      <c r="O1421" s="184"/>
      <c r="P1421" s="183"/>
      <c r="Q1421" s="183"/>
      <c r="R1421" s="183"/>
      <c r="S1421" s="183"/>
      <c r="T1421" s="183"/>
      <c r="U1421" s="183"/>
      <c r="V1421" s="183"/>
      <c r="W1421" s="183"/>
      <c r="X1421" s="183"/>
      <c r="Y1421" s="183"/>
      <c r="Z1421" s="183"/>
      <c r="AA1421" s="183"/>
      <c r="AB1421" s="183"/>
      <c r="AC1421" s="183"/>
      <c r="AD1421" s="183"/>
      <c r="AE1421" s="183"/>
      <c r="AF1421" s="183"/>
      <c r="AG1421" s="183"/>
      <c r="AH1421" s="183"/>
      <c r="AI1421" s="183"/>
      <c r="AJ1421" s="183"/>
      <c r="AK1421" s="183"/>
    </row>
    <row r="1422" spans="4:37" x14ac:dyDescent="0.25">
      <c r="D1422" s="184"/>
      <c r="E1422" s="184"/>
      <c r="F1422" s="184"/>
      <c r="G1422" s="184"/>
      <c r="H1422" s="184"/>
      <c r="I1422" s="184"/>
      <c r="J1422" s="184"/>
      <c r="K1422" s="184"/>
      <c r="L1422" s="184"/>
      <c r="M1422" s="184"/>
      <c r="N1422" s="184"/>
      <c r="O1422" s="184"/>
      <c r="P1422" s="183"/>
      <c r="Q1422" s="183"/>
      <c r="R1422" s="183"/>
      <c r="S1422" s="183"/>
      <c r="T1422" s="183"/>
      <c r="U1422" s="183"/>
      <c r="V1422" s="183"/>
      <c r="W1422" s="183"/>
      <c r="X1422" s="183"/>
      <c r="Y1422" s="183"/>
      <c r="Z1422" s="183"/>
      <c r="AA1422" s="183"/>
      <c r="AB1422" s="183"/>
      <c r="AC1422" s="183"/>
      <c r="AD1422" s="183"/>
      <c r="AE1422" s="183"/>
      <c r="AF1422" s="183"/>
      <c r="AG1422" s="183"/>
      <c r="AH1422" s="183"/>
      <c r="AI1422" s="183"/>
      <c r="AJ1422" s="183"/>
      <c r="AK1422" s="183"/>
    </row>
    <row r="1423" spans="4:37" x14ac:dyDescent="0.25">
      <c r="D1423" s="184"/>
      <c r="E1423" s="184"/>
      <c r="F1423" s="184"/>
      <c r="G1423" s="184"/>
      <c r="H1423" s="184"/>
      <c r="I1423" s="184"/>
      <c r="J1423" s="184"/>
      <c r="K1423" s="184"/>
      <c r="L1423" s="184"/>
      <c r="M1423" s="184"/>
      <c r="N1423" s="184"/>
      <c r="O1423" s="184"/>
      <c r="P1423" s="183"/>
      <c r="Q1423" s="183"/>
      <c r="R1423" s="183"/>
      <c r="S1423" s="183"/>
      <c r="T1423" s="183"/>
      <c r="U1423" s="183"/>
      <c r="V1423" s="183"/>
      <c r="W1423" s="183"/>
      <c r="X1423" s="183"/>
      <c r="Y1423" s="183"/>
      <c r="Z1423" s="183"/>
      <c r="AA1423" s="183"/>
      <c r="AB1423" s="183"/>
      <c r="AC1423" s="183"/>
      <c r="AD1423" s="183"/>
      <c r="AE1423" s="183"/>
      <c r="AF1423" s="183"/>
      <c r="AG1423" s="183"/>
      <c r="AH1423" s="183"/>
      <c r="AI1423" s="183"/>
      <c r="AJ1423" s="183"/>
      <c r="AK1423" s="183"/>
    </row>
    <row r="1424" spans="4:37" x14ac:dyDescent="0.25">
      <c r="D1424" s="184"/>
      <c r="E1424" s="184"/>
      <c r="F1424" s="184"/>
      <c r="G1424" s="184"/>
      <c r="H1424" s="184"/>
      <c r="I1424" s="184"/>
      <c r="J1424" s="184"/>
      <c r="K1424" s="184"/>
      <c r="L1424" s="184"/>
      <c r="M1424" s="184"/>
      <c r="N1424" s="184"/>
      <c r="O1424" s="184"/>
      <c r="P1424" s="183"/>
      <c r="Q1424" s="183"/>
      <c r="R1424" s="183"/>
      <c r="S1424" s="183"/>
      <c r="T1424" s="183"/>
      <c r="U1424" s="183"/>
      <c r="V1424" s="183"/>
      <c r="W1424" s="183"/>
      <c r="X1424" s="183"/>
      <c r="Y1424" s="183"/>
      <c r="Z1424" s="183"/>
      <c r="AA1424" s="183"/>
      <c r="AB1424" s="183"/>
      <c r="AC1424" s="183"/>
      <c r="AD1424" s="183"/>
      <c r="AE1424" s="183"/>
      <c r="AF1424" s="183"/>
      <c r="AG1424" s="183"/>
      <c r="AH1424" s="183"/>
      <c r="AI1424" s="183"/>
      <c r="AJ1424" s="183"/>
      <c r="AK1424" s="183"/>
    </row>
    <row r="1425" spans="4:37" x14ac:dyDescent="0.25">
      <c r="D1425" s="184"/>
      <c r="E1425" s="184"/>
      <c r="F1425" s="184"/>
      <c r="G1425" s="184"/>
      <c r="H1425" s="184"/>
      <c r="I1425" s="184"/>
      <c r="J1425" s="184"/>
      <c r="K1425" s="184"/>
      <c r="L1425" s="184"/>
      <c r="M1425" s="184"/>
      <c r="N1425" s="184"/>
      <c r="O1425" s="184"/>
      <c r="P1425" s="183"/>
      <c r="Q1425" s="183"/>
      <c r="R1425" s="183"/>
      <c r="S1425" s="183"/>
      <c r="T1425" s="183"/>
      <c r="U1425" s="183"/>
      <c r="V1425" s="183"/>
      <c r="W1425" s="183"/>
      <c r="X1425" s="183"/>
      <c r="Y1425" s="183"/>
      <c r="Z1425" s="183"/>
      <c r="AA1425" s="183"/>
      <c r="AB1425" s="183"/>
      <c r="AC1425" s="183"/>
      <c r="AD1425" s="183"/>
      <c r="AE1425" s="183"/>
      <c r="AF1425" s="183"/>
      <c r="AG1425" s="183"/>
      <c r="AH1425" s="183"/>
      <c r="AI1425" s="183"/>
      <c r="AJ1425" s="183"/>
      <c r="AK1425" s="183"/>
    </row>
    <row r="1426" spans="4:37" x14ac:dyDescent="0.25">
      <c r="D1426" s="184"/>
      <c r="E1426" s="184"/>
      <c r="F1426" s="184"/>
      <c r="G1426" s="184"/>
      <c r="H1426" s="184"/>
      <c r="I1426" s="184"/>
      <c r="J1426" s="184"/>
      <c r="K1426" s="184"/>
      <c r="L1426" s="184"/>
      <c r="M1426" s="184"/>
      <c r="N1426" s="184"/>
      <c r="O1426" s="184"/>
      <c r="P1426" s="183"/>
      <c r="Q1426" s="183"/>
      <c r="R1426" s="183"/>
      <c r="S1426" s="183"/>
      <c r="T1426" s="183"/>
      <c r="U1426" s="183"/>
      <c r="V1426" s="183"/>
      <c r="W1426" s="183"/>
      <c r="X1426" s="183"/>
      <c r="Y1426" s="183"/>
      <c r="Z1426" s="183"/>
      <c r="AA1426" s="183"/>
      <c r="AB1426" s="183"/>
      <c r="AC1426" s="183"/>
      <c r="AD1426" s="183"/>
      <c r="AE1426" s="183"/>
      <c r="AF1426" s="183"/>
      <c r="AG1426" s="183"/>
      <c r="AH1426" s="183"/>
      <c r="AI1426" s="183"/>
      <c r="AJ1426" s="183"/>
      <c r="AK1426" s="183"/>
    </row>
    <row r="1427" spans="4:37" x14ac:dyDescent="0.25">
      <c r="D1427" s="184"/>
      <c r="E1427" s="184"/>
      <c r="F1427" s="184"/>
      <c r="G1427" s="184"/>
      <c r="H1427" s="184"/>
      <c r="I1427" s="184"/>
      <c r="J1427" s="184"/>
      <c r="K1427" s="184"/>
      <c r="L1427" s="184"/>
      <c r="M1427" s="184"/>
      <c r="N1427" s="184"/>
      <c r="O1427" s="184"/>
      <c r="P1427" s="183"/>
      <c r="Q1427" s="183"/>
      <c r="R1427" s="183"/>
      <c r="S1427" s="183"/>
      <c r="T1427" s="183"/>
      <c r="U1427" s="183"/>
      <c r="V1427" s="183"/>
      <c r="W1427" s="183"/>
      <c r="X1427" s="183"/>
      <c r="Y1427" s="183"/>
      <c r="Z1427" s="183"/>
      <c r="AA1427" s="183"/>
      <c r="AB1427" s="183"/>
      <c r="AC1427" s="183"/>
      <c r="AD1427" s="183"/>
      <c r="AE1427" s="183"/>
      <c r="AF1427" s="183"/>
      <c r="AG1427" s="183"/>
      <c r="AH1427" s="183"/>
      <c r="AI1427" s="183"/>
      <c r="AJ1427" s="183"/>
      <c r="AK1427" s="183"/>
    </row>
    <row r="1428" spans="4:37" x14ac:dyDescent="0.25">
      <c r="D1428" s="184"/>
      <c r="E1428" s="184"/>
      <c r="F1428" s="184"/>
      <c r="G1428" s="184"/>
      <c r="H1428" s="184"/>
      <c r="I1428" s="184"/>
      <c r="J1428" s="184"/>
      <c r="K1428" s="184"/>
      <c r="L1428" s="184"/>
      <c r="M1428" s="184"/>
      <c r="N1428" s="184"/>
      <c r="O1428" s="184"/>
      <c r="P1428" s="183"/>
      <c r="Q1428" s="183"/>
      <c r="R1428" s="183"/>
      <c r="S1428" s="183"/>
      <c r="T1428" s="183"/>
      <c r="U1428" s="183"/>
      <c r="V1428" s="183"/>
      <c r="W1428" s="183"/>
      <c r="X1428" s="183"/>
      <c r="Y1428" s="183"/>
      <c r="Z1428" s="183"/>
      <c r="AA1428" s="183"/>
      <c r="AB1428" s="183"/>
      <c r="AC1428" s="183"/>
      <c r="AD1428" s="183"/>
      <c r="AE1428" s="183"/>
      <c r="AF1428" s="183"/>
      <c r="AG1428" s="183"/>
      <c r="AH1428" s="183"/>
      <c r="AI1428" s="183"/>
      <c r="AJ1428" s="183"/>
      <c r="AK1428" s="183"/>
    </row>
    <row r="1429" spans="4:37" x14ac:dyDescent="0.25">
      <c r="D1429" s="184"/>
      <c r="E1429" s="184"/>
      <c r="F1429" s="184"/>
      <c r="G1429" s="184"/>
      <c r="H1429" s="184"/>
      <c r="I1429" s="184"/>
      <c r="J1429" s="184"/>
      <c r="K1429" s="184"/>
      <c r="L1429" s="184"/>
      <c r="M1429" s="184"/>
      <c r="N1429" s="184"/>
      <c r="O1429" s="184"/>
      <c r="P1429" s="183"/>
      <c r="Q1429" s="183"/>
      <c r="R1429" s="183"/>
      <c r="S1429" s="183"/>
      <c r="T1429" s="183"/>
      <c r="U1429" s="183"/>
      <c r="V1429" s="183"/>
      <c r="W1429" s="183"/>
      <c r="X1429" s="183"/>
      <c r="Y1429" s="183"/>
      <c r="Z1429" s="183"/>
      <c r="AA1429" s="183"/>
      <c r="AB1429" s="183"/>
      <c r="AC1429" s="183"/>
      <c r="AD1429" s="183"/>
      <c r="AE1429" s="183"/>
      <c r="AF1429" s="183"/>
      <c r="AG1429" s="183"/>
      <c r="AH1429" s="183"/>
      <c r="AI1429" s="183"/>
      <c r="AJ1429" s="183"/>
      <c r="AK1429" s="183"/>
    </row>
    <row r="1430" spans="4:37" x14ac:dyDescent="0.25">
      <c r="D1430" s="184"/>
      <c r="E1430" s="184"/>
      <c r="F1430" s="184"/>
      <c r="G1430" s="184"/>
      <c r="H1430" s="184"/>
      <c r="I1430" s="184"/>
      <c r="J1430" s="184"/>
      <c r="K1430" s="184"/>
      <c r="L1430" s="184"/>
      <c r="M1430" s="184"/>
      <c r="N1430" s="184"/>
      <c r="O1430" s="184"/>
      <c r="P1430" s="183"/>
      <c r="Q1430" s="183"/>
      <c r="R1430" s="183"/>
      <c r="S1430" s="183"/>
      <c r="T1430" s="183"/>
      <c r="U1430" s="183"/>
      <c r="V1430" s="183"/>
      <c r="W1430" s="183"/>
      <c r="X1430" s="183"/>
      <c r="Y1430" s="183"/>
      <c r="Z1430" s="183"/>
      <c r="AA1430" s="183"/>
      <c r="AB1430" s="183"/>
      <c r="AC1430" s="183"/>
      <c r="AD1430" s="183"/>
      <c r="AE1430" s="183"/>
      <c r="AF1430" s="183"/>
      <c r="AG1430" s="183"/>
      <c r="AH1430" s="183"/>
      <c r="AI1430" s="183"/>
      <c r="AJ1430" s="183"/>
      <c r="AK1430" s="183"/>
    </row>
    <row r="1431" spans="4:37" x14ac:dyDescent="0.25">
      <c r="D1431" s="184"/>
      <c r="E1431" s="184"/>
      <c r="F1431" s="184"/>
      <c r="G1431" s="184"/>
      <c r="H1431" s="184"/>
      <c r="I1431" s="184"/>
      <c r="J1431" s="184"/>
      <c r="K1431" s="184"/>
      <c r="L1431" s="184"/>
      <c r="M1431" s="184"/>
      <c r="N1431" s="184"/>
      <c r="O1431" s="184"/>
      <c r="P1431" s="183"/>
      <c r="Q1431" s="183"/>
      <c r="R1431" s="183"/>
      <c r="S1431" s="183"/>
      <c r="T1431" s="183"/>
      <c r="U1431" s="183"/>
      <c r="V1431" s="183"/>
      <c r="W1431" s="183"/>
      <c r="X1431" s="183"/>
      <c r="Y1431" s="183"/>
      <c r="Z1431" s="183"/>
      <c r="AA1431" s="183"/>
      <c r="AB1431" s="183"/>
      <c r="AC1431" s="183"/>
      <c r="AD1431" s="183"/>
      <c r="AE1431" s="183"/>
      <c r="AF1431" s="183"/>
      <c r="AG1431" s="183"/>
      <c r="AH1431" s="183"/>
      <c r="AI1431" s="183"/>
      <c r="AJ1431" s="183"/>
      <c r="AK1431" s="183"/>
    </row>
    <row r="1432" spans="4:37" x14ac:dyDescent="0.25">
      <c r="D1432" s="184"/>
      <c r="E1432" s="184"/>
      <c r="F1432" s="184"/>
      <c r="G1432" s="184"/>
      <c r="H1432" s="184"/>
      <c r="I1432" s="184"/>
      <c r="J1432" s="184"/>
      <c r="K1432" s="184"/>
      <c r="L1432" s="184"/>
      <c r="M1432" s="184"/>
      <c r="N1432" s="184"/>
      <c r="O1432" s="184"/>
      <c r="P1432" s="183"/>
      <c r="Q1432" s="183"/>
      <c r="R1432" s="183"/>
      <c r="S1432" s="183"/>
      <c r="T1432" s="183"/>
      <c r="U1432" s="183"/>
      <c r="V1432" s="183"/>
      <c r="W1432" s="183"/>
      <c r="X1432" s="183"/>
      <c r="Y1432" s="183"/>
      <c r="Z1432" s="183"/>
      <c r="AA1432" s="183"/>
      <c r="AB1432" s="183"/>
      <c r="AC1432" s="183"/>
      <c r="AD1432" s="183"/>
      <c r="AE1432" s="183"/>
      <c r="AF1432" s="183"/>
      <c r="AG1432" s="183"/>
      <c r="AH1432" s="183"/>
      <c r="AI1432" s="183"/>
      <c r="AJ1432" s="183"/>
      <c r="AK1432" s="183"/>
    </row>
    <row r="1433" spans="4:37" x14ac:dyDescent="0.25">
      <c r="D1433" s="184"/>
      <c r="E1433" s="184"/>
      <c r="F1433" s="184"/>
      <c r="G1433" s="184"/>
      <c r="H1433" s="184"/>
      <c r="I1433" s="184"/>
      <c r="J1433" s="184"/>
      <c r="K1433" s="184"/>
      <c r="L1433" s="184"/>
      <c r="M1433" s="184"/>
      <c r="N1433" s="184"/>
      <c r="O1433" s="184"/>
      <c r="P1433" s="183"/>
      <c r="Q1433" s="183"/>
      <c r="R1433" s="183"/>
      <c r="S1433" s="183"/>
      <c r="T1433" s="183"/>
      <c r="U1433" s="183"/>
      <c r="V1433" s="183"/>
      <c r="W1433" s="183"/>
      <c r="X1433" s="183"/>
      <c r="Y1433" s="183"/>
      <c r="Z1433" s="183"/>
      <c r="AA1433" s="183"/>
      <c r="AB1433" s="183"/>
      <c r="AC1433" s="183"/>
      <c r="AD1433" s="183"/>
      <c r="AE1433" s="183"/>
      <c r="AF1433" s="183"/>
      <c r="AG1433" s="183"/>
      <c r="AH1433" s="183"/>
      <c r="AI1433" s="183"/>
      <c r="AJ1433" s="183"/>
      <c r="AK1433" s="183"/>
    </row>
    <row r="1434" spans="4:37" x14ac:dyDescent="0.25">
      <c r="D1434" s="184"/>
      <c r="E1434" s="184"/>
      <c r="F1434" s="184"/>
      <c r="G1434" s="184"/>
      <c r="H1434" s="184"/>
      <c r="I1434" s="184"/>
      <c r="J1434" s="184"/>
      <c r="K1434" s="184"/>
      <c r="L1434" s="184"/>
      <c r="M1434" s="184"/>
      <c r="N1434" s="184"/>
      <c r="O1434" s="184"/>
      <c r="P1434" s="183"/>
      <c r="Q1434" s="183"/>
      <c r="R1434" s="183"/>
      <c r="S1434" s="183"/>
      <c r="T1434" s="183"/>
      <c r="U1434" s="183"/>
      <c r="V1434" s="183"/>
      <c r="W1434" s="183"/>
      <c r="X1434" s="183"/>
      <c r="Y1434" s="183"/>
      <c r="Z1434" s="183"/>
      <c r="AA1434" s="183"/>
      <c r="AB1434" s="183"/>
      <c r="AC1434" s="183"/>
      <c r="AD1434" s="183"/>
      <c r="AE1434" s="183"/>
      <c r="AF1434" s="183"/>
      <c r="AG1434" s="183"/>
      <c r="AH1434" s="183"/>
      <c r="AI1434" s="183"/>
      <c r="AJ1434" s="183"/>
      <c r="AK1434" s="183"/>
    </row>
    <row r="1435" spans="4:37" x14ac:dyDescent="0.25">
      <c r="D1435" s="184"/>
      <c r="E1435" s="184"/>
      <c r="F1435" s="184"/>
      <c r="G1435" s="184"/>
      <c r="H1435" s="184"/>
      <c r="I1435" s="184"/>
      <c r="J1435" s="184"/>
      <c r="K1435" s="184"/>
      <c r="L1435" s="184"/>
      <c r="M1435" s="184"/>
      <c r="N1435" s="184"/>
      <c r="O1435" s="184"/>
      <c r="P1435" s="183"/>
      <c r="Q1435" s="183"/>
      <c r="R1435" s="183"/>
      <c r="S1435" s="183"/>
      <c r="T1435" s="183"/>
      <c r="U1435" s="183"/>
      <c r="V1435" s="183"/>
      <c r="W1435" s="183"/>
      <c r="X1435" s="183"/>
      <c r="Y1435" s="183"/>
      <c r="Z1435" s="183"/>
      <c r="AA1435" s="183"/>
      <c r="AB1435" s="183"/>
      <c r="AC1435" s="183"/>
      <c r="AD1435" s="183"/>
      <c r="AE1435" s="183"/>
      <c r="AF1435" s="183"/>
      <c r="AG1435" s="183"/>
      <c r="AH1435" s="183"/>
      <c r="AI1435" s="183"/>
      <c r="AJ1435" s="183"/>
      <c r="AK1435" s="183"/>
    </row>
    <row r="1436" spans="4:37" x14ac:dyDescent="0.25">
      <c r="D1436" s="184"/>
      <c r="E1436" s="184"/>
      <c r="F1436" s="184"/>
      <c r="G1436" s="184"/>
      <c r="H1436" s="184"/>
      <c r="I1436" s="184"/>
      <c r="J1436" s="184"/>
      <c r="K1436" s="184"/>
      <c r="L1436" s="184"/>
      <c r="M1436" s="184"/>
      <c r="N1436" s="184"/>
      <c r="O1436" s="184"/>
      <c r="P1436" s="183"/>
      <c r="Q1436" s="183"/>
      <c r="R1436" s="183"/>
      <c r="S1436" s="183"/>
      <c r="T1436" s="183"/>
      <c r="U1436" s="183"/>
      <c r="V1436" s="183"/>
      <c r="W1436" s="183"/>
      <c r="X1436" s="183"/>
      <c r="Y1436" s="183"/>
      <c r="Z1436" s="183"/>
      <c r="AA1436" s="183"/>
      <c r="AB1436" s="183"/>
      <c r="AC1436" s="183"/>
      <c r="AD1436" s="183"/>
      <c r="AE1436" s="183"/>
      <c r="AF1436" s="183"/>
      <c r="AG1436" s="183"/>
      <c r="AH1436" s="183"/>
      <c r="AI1436" s="183"/>
      <c r="AJ1436" s="183"/>
      <c r="AK1436" s="183"/>
    </row>
    <row r="1437" spans="4:37" x14ac:dyDescent="0.25">
      <c r="D1437" s="184"/>
      <c r="E1437" s="184"/>
      <c r="F1437" s="184"/>
      <c r="G1437" s="184"/>
      <c r="H1437" s="184"/>
      <c r="I1437" s="184"/>
      <c r="J1437" s="184"/>
      <c r="K1437" s="184"/>
      <c r="L1437" s="184"/>
      <c r="M1437" s="184"/>
      <c r="N1437" s="184"/>
      <c r="O1437" s="184"/>
      <c r="P1437" s="183"/>
      <c r="Q1437" s="183"/>
      <c r="R1437" s="183"/>
      <c r="S1437" s="183"/>
      <c r="T1437" s="183"/>
      <c r="U1437" s="183"/>
      <c r="V1437" s="183"/>
      <c r="W1437" s="183"/>
      <c r="X1437" s="183"/>
      <c r="Y1437" s="183"/>
      <c r="Z1437" s="183"/>
      <c r="AA1437" s="183"/>
      <c r="AB1437" s="183"/>
      <c r="AC1437" s="183"/>
      <c r="AD1437" s="183"/>
      <c r="AE1437" s="183"/>
      <c r="AF1437" s="183"/>
      <c r="AG1437" s="183"/>
      <c r="AH1437" s="183"/>
      <c r="AI1437" s="183"/>
      <c r="AJ1437" s="183"/>
      <c r="AK1437" s="183"/>
    </row>
    <row r="1438" spans="4:37" x14ac:dyDescent="0.25">
      <c r="D1438" s="184"/>
      <c r="E1438" s="184"/>
      <c r="F1438" s="184"/>
      <c r="G1438" s="184"/>
      <c r="H1438" s="184"/>
      <c r="I1438" s="184"/>
      <c r="J1438" s="184"/>
      <c r="K1438" s="184"/>
      <c r="L1438" s="184"/>
      <c r="M1438" s="184"/>
      <c r="N1438" s="184"/>
      <c r="O1438" s="184"/>
      <c r="P1438" s="183"/>
      <c r="Q1438" s="183"/>
      <c r="R1438" s="183"/>
      <c r="S1438" s="183"/>
      <c r="T1438" s="183"/>
      <c r="U1438" s="183"/>
      <c r="V1438" s="183"/>
      <c r="W1438" s="183"/>
      <c r="X1438" s="183"/>
      <c r="Y1438" s="183"/>
      <c r="Z1438" s="183"/>
      <c r="AA1438" s="183"/>
      <c r="AB1438" s="183"/>
      <c r="AC1438" s="183"/>
      <c r="AD1438" s="183"/>
      <c r="AE1438" s="183"/>
      <c r="AF1438" s="183"/>
      <c r="AG1438" s="183"/>
      <c r="AH1438" s="183"/>
      <c r="AI1438" s="183"/>
      <c r="AJ1438" s="183"/>
      <c r="AK1438" s="183"/>
    </row>
    <row r="1439" spans="4:37" x14ac:dyDescent="0.25">
      <c r="D1439" s="184"/>
      <c r="E1439" s="184"/>
      <c r="F1439" s="184"/>
      <c r="G1439" s="184"/>
      <c r="H1439" s="184"/>
      <c r="I1439" s="184"/>
      <c r="J1439" s="184"/>
      <c r="K1439" s="184"/>
      <c r="L1439" s="184"/>
      <c r="M1439" s="184"/>
      <c r="N1439" s="184"/>
      <c r="O1439" s="184"/>
      <c r="P1439" s="183"/>
      <c r="Q1439" s="183"/>
      <c r="R1439" s="183"/>
      <c r="S1439" s="183"/>
      <c r="T1439" s="183"/>
      <c r="U1439" s="183"/>
      <c r="V1439" s="183"/>
      <c r="W1439" s="183"/>
      <c r="X1439" s="183"/>
      <c r="Y1439" s="183"/>
      <c r="Z1439" s="183"/>
      <c r="AA1439" s="183"/>
      <c r="AB1439" s="183"/>
      <c r="AC1439" s="183"/>
      <c r="AD1439" s="183"/>
      <c r="AE1439" s="183"/>
      <c r="AF1439" s="183"/>
      <c r="AG1439" s="183"/>
      <c r="AH1439" s="183"/>
      <c r="AI1439" s="183"/>
      <c r="AJ1439" s="183"/>
      <c r="AK1439" s="183"/>
    </row>
    <row r="1440" spans="4:37" x14ac:dyDescent="0.25">
      <c r="D1440" s="184"/>
      <c r="E1440" s="184"/>
      <c r="F1440" s="184"/>
      <c r="G1440" s="184"/>
      <c r="H1440" s="184"/>
      <c r="I1440" s="184"/>
      <c r="J1440" s="184"/>
      <c r="K1440" s="184"/>
      <c r="L1440" s="184"/>
      <c r="M1440" s="184"/>
      <c r="N1440" s="184"/>
      <c r="O1440" s="184"/>
      <c r="P1440" s="183"/>
      <c r="Q1440" s="183"/>
      <c r="R1440" s="183"/>
      <c r="S1440" s="183"/>
      <c r="T1440" s="183"/>
      <c r="U1440" s="183"/>
      <c r="V1440" s="183"/>
      <c r="W1440" s="183"/>
      <c r="X1440" s="183"/>
      <c r="Y1440" s="183"/>
      <c r="Z1440" s="183"/>
      <c r="AA1440" s="183"/>
      <c r="AB1440" s="183"/>
      <c r="AC1440" s="183"/>
      <c r="AD1440" s="183"/>
      <c r="AE1440" s="183"/>
      <c r="AF1440" s="183"/>
      <c r="AG1440" s="183"/>
      <c r="AH1440" s="183"/>
      <c r="AI1440" s="183"/>
      <c r="AJ1440" s="183"/>
      <c r="AK1440" s="183"/>
    </row>
    <row r="1441" spans="4:37" x14ac:dyDescent="0.25">
      <c r="D1441" s="184"/>
      <c r="E1441" s="184"/>
      <c r="F1441" s="184"/>
      <c r="G1441" s="184"/>
      <c r="H1441" s="184"/>
      <c r="I1441" s="184"/>
      <c r="J1441" s="184"/>
      <c r="K1441" s="184"/>
      <c r="L1441" s="184"/>
      <c r="M1441" s="184"/>
      <c r="N1441" s="184"/>
      <c r="O1441" s="184"/>
      <c r="P1441" s="183"/>
      <c r="Q1441" s="183"/>
      <c r="R1441" s="183"/>
      <c r="S1441" s="183"/>
      <c r="T1441" s="183"/>
      <c r="U1441" s="183"/>
      <c r="V1441" s="183"/>
      <c r="W1441" s="183"/>
      <c r="X1441" s="183"/>
      <c r="Y1441" s="183"/>
      <c r="Z1441" s="183"/>
      <c r="AA1441" s="183"/>
      <c r="AB1441" s="183"/>
      <c r="AC1441" s="183"/>
      <c r="AD1441" s="183"/>
      <c r="AE1441" s="183"/>
      <c r="AF1441" s="183"/>
      <c r="AG1441" s="183"/>
      <c r="AH1441" s="183"/>
      <c r="AI1441" s="183"/>
      <c r="AJ1441" s="183"/>
      <c r="AK1441" s="183"/>
    </row>
    <row r="1442" spans="4:37" x14ac:dyDescent="0.25">
      <c r="D1442" s="184"/>
      <c r="E1442" s="184"/>
      <c r="F1442" s="184"/>
      <c r="G1442" s="184"/>
      <c r="H1442" s="184"/>
      <c r="I1442" s="184"/>
      <c r="J1442" s="184"/>
      <c r="K1442" s="184"/>
      <c r="L1442" s="184"/>
      <c r="M1442" s="184"/>
      <c r="N1442" s="184"/>
      <c r="O1442" s="184"/>
      <c r="P1442" s="183"/>
      <c r="Q1442" s="183"/>
      <c r="R1442" s="183"/>
      <c r="S1442" s="183"/>
      <c r="T1442" s="183"/>
      <c r="U1442" s="183"/>
      <c r="V1442" s="183"/>
      <c r="W1442" s="183"/>
      <c r="X1442" s="183"/>
      <c r="Y1442" s="183"/>
      <c r="Z1442" s="183"/>
      <c r="AA1442" s="183"/>
      <c r="AB1442" s="183"/>
      <c r="AC1442" s="183"/>
      <c r="AD1442" s="183"/>
      <c r="AE1442" s="183"/>
      <c r="AF1442" s="183"/>
      <c r="AG1442" s="183"/>
      <c r="AH1442" s="183"/>
      <c r="AI1442" s="183"/>
      <c r="AJ1442" s="183"/>
      <c r="AK1442" s="183"/>
    </row>
    <row r="1443" spans="4:37" x14ac:dyDescent="0.25">
      <c r="D1443" s="184"/>
      <c r="E1443" s="184"/>
      <c r="F1443" s="184"/>
      <c r="G1443" s="184"/>
      <c r="H1443" s="184"/>
      <c r="I1443" s="184"/>
      <c r="J1443" s="184"/>
      <c r="K1443" s="184"/>
      <c r="L1443" s="184"/>
      <c r="M1443" s="184"/>
      <c r="N1443" s="184"/>
      <c r="O1443" s="184"/>
      <c r="P1443" s="183"/>
      <c r="Q1443" s="183"/>
      <c r="R1443" s="183"/>
      <c r="S1443" s="183"/>
      <c r="T1443" s="183"/>
      <c r="U1443" s="183"/>
      <c r="V1443" s="183"/>
      <c r="W1443" s="183"/>
      <c r="X1443" s="183"/>
      <c r="Y1443" s="183"/>
      <c r="Z1443" s="183"/>
      <c r="AA1443" s="183"/>
      <c r="AB1443" s="183"/>
      <c r="AC1443" s="183"/>
      <c r="AD1443" s="183"/>
      <c r="AE1443" s="183"/>
      <c r="AF1443" s="183"/>
      <c r="AG1443" s="183"/>
      <c r="AH1443" s="183"/>
      <c r="AI1443" s="183"/>
      <c r="AJ1443" s="183"/>
      <c r="AK1443" s="183"/>
    </row>
    <row r="1444" spans="4:37" x14ac:dyDescent="0.25">
      <c r="D1444" s="184"/>
      <c r="E1444" s="184"/>
      <c r="F1444" s="184"/>
      <c r="G1444" s="184"/>
      <c r="H1444" s="184"/>
      <c r="I1444" s="184"/>
      <c r="J1444" s="184"/>
      <c r="K1444" s="184"/>
      <c r="L1444" s="184"/>
      <c r="M1444" s="184"/>
      <c r="N1444" s="184"/>
      <c r="O1444" s="184"/>
      <c r="P1444" s="183"/>
      <c r="Q1444" s="183"/>
      <c r="R1444" s="183"/>
      <c r="S1444" s="183"/>
      <c r="T1444" s="183"/>
      <c r="U1444" s="183"/>
      <c r="V1444" s="183"/>
      <c r="W1444" s="183"/>
      <c r="X1444" s="183"/>
      <c r="Y1444" s="183"/>
      <c r="Z1444" s="183"/>
      <c r="AA1444" s="183"/>
      <c r="AB1444" s="183"/>
      <c r="AC1444" s="183"/>
      <c r="AD1444" s="183"/>
      <c r="AE1444" s="183"/>
      <c r="AF1444" s="183"/>
      <c r="AG1444" s="183"/>
      <c r="AH1444" s="183"/>
      <c r="AI1444" s="183"/>
      <c r="AJ1444" s="183"/>
      <c r="AK1444" s="183"/>
    </row>
    <row r="1445" spans="4:37" x14ac:dyDescent="0.25">
      <c r="D1445" s="184"/>
      <c r="E1445" s="184"/>
      <c r="F1445" s="184"/>
      <c r="G1445" s="184"/>
      <c r="H1445" s="184"/>
      <c r="I1445" s="184"/>
      <c r="J1445" s="184"/>
      <c r="K1445" s="184"/>
      <c r="L1445" s="184"/>
      <c r="M1445" s="184"/>
      <c r="N1445" s="184"/>
      <c r="O1445" s="184"/>
      <c r="P1445" s="183"/>
      <c r="Q1445" s="183"/>
      <c r="R1445" s="183"/>
      <c r="S1445" s="183"/>
      <c r="T1445" s="183"/>
      <c r="U1445" s="183"/>
      <c r="V1445" s="183"/>
      <c r="W1445" s="183"/>
      <c r="X1445" s="183"/>
      <c r="Y1445" s="183"/>
      <c r="Z1445" s="183"/>
      <c r="AA1445" s="183"/>
      <c r="AB1445" s="183"/>
      <c r="AC1445" s="183"/>
      <c r="AD1445" s="183"/>
      <c r="AE1445" s="183"/>
      <c r="AF1445" s="183"/>
      <c r="AG1445" s="183"/>
      <c r="AH1445" s="183"/>
      <c r="AI1445" s="183"/>
      <c r="AJ1445" s="183"/>
      <c r="AK1445" s="183"/>
    </row>
    <row r="1446" spans="4:37" x14ac:dyDescent="0.25">
      <c r="D1446" s="184"/>
      <c r="E1446" s="184"/>
      <c r="F1446" s="184"/>
      <c r="G1446" s="184"/>
      <c r="H1446" s="184"/>
      <c r="I1446" s="184"/>
      <c r="J1446" s="184"/>
      <c r="K1446" s="184"/>
      <c r="L1446" s="184"/>
      <c r="M1446" s="184"/>
      <c r="N1446" s="184"/>
      <c r="O1446" s="184"/>
      <c r="P1446" s="183"/>
      <c r="Q1446" s="183"/>
      <c r="R1446" s="183"/>
      <c r="S1446" s="183"/>
      <c r="T1446" s="183"/>
      <c r="U1446" s="183"/>
      <c r="V1446" s="183"/>
      <c r="W1446" s="183"/>
      <c r="X1446" s="183"/>
      <c r="Y1446" s="183"/>
      <c r="Z1446" s="183"/>
      <c r="AA1446" s="183"/>
      <c r="AB1446" s="183"/>
      <c r="AC1446" s="183"/>
      <c r="AD1446" s="183"/>
      <c r="AE1446" s="183"/>
      <c r="AF1446" s="183"/>
      <c r="AG1446" s="183"/>
      <c r="AH1446" s="183"/>
      <c r="AI1446" s="183"/>
      <c r="AJ1446" s="183"/>
      <c r="AK1446" s="183"/>
    </row>
    <row r="1447" spans="4:37" x14ac:dyDescent="0.25">
      <c r="D1447" s="184"/>
      <c r="E1447" s="184"/>
      <c r="F1447" s="184"/>
      <c r="G1447" s="184"/>
      <c r="H1447" s="184"/>
      <c r="I1447" s="184"/>
      <c r="J1447" s="184"/>
      <c r="K1447" s="184"/>
      <c r="L1447" s="184"/>
      <c r="M1447" s="184"/>
      <c r="N1447" s="184"/>
      <c r="O1447" s="184"/>
      <c r="P1447" s="183"/>
      <c r="Q1447" s="183"/>
      <c r="R1447" s="183"/>
      <c r="S1447" s="183"/>
      <c r="T1447" s="183"/>
      <c r="U1447" s="183"/>
      <c r="V1447" s="183"/>
      <c r="W1447" s="183"/>
      <c r="X1447" s="183"/>
      <c r="Y1447" s="183"/>
      <c r="Z1447" s="183"/>
      <c r="AA1447" s="183"/>
      <c r="AB1447" s="183"/>
      <c r="AC1447" s="183"/>
      <c r="AD1447" s="183"/>
      <c r="AE1447" s="183"/>
      <c r="AF1447" s="183"/>
      <c r="AG1447" s="183"/>
      <c r="AH1447" s="183"/>
      <c r="AI1447" s="183"/>
      <c r="AJ1447" s="183"/>
      <c r="AK1447" s="183"/>
    </row>
    <row r="1448" spans="4:37" x14ac:dyDescent="0.25">
      <c r="D1448" s="184"/>
      <c r="E1448" s="184"/>
      <c r="F1448" s="184"/>
      <c r="G1448" s="184"/>
      <c r="H1448" s="184"/>
      <c r="I1448" s="184"/>
      <c r="J1448" s="184"/>
      <c r="K1448" s="184"/>
      <c r="L1448" s="184"/>
      <c r="M1448" s="184"/>
      <c r="N1448" s="184"/>
      <c r="O1448" s="184"/>
      <c r="P1448" s="183"/>
      <c r="Q1448" s="183"/>
      <c r="R1448" s="183"/>
      <c r="S1448" s="183"/>
      <c r="T1448" s="183"/>
      <c r="U1448" s="183"/>
      <c r="V1448" s="183"/>
      <c r="W1448" s="183"/>
      <c r="X1448" s="183"/>
      <c r="Y1448" s="183"/>
      <c r="Z1448" s="183"/>
      <c r="AA1448" s="183"/>
      <c r="AB1448" s="183"/>
      <c r="AC1448" s="183"/>
      <c r="AD1448" s="183"/>
      <c r="AE1448" s="183"/>
      <c r="AF1448" s="183"/>
      <c r="AG1448" s="183"/>
      <c r="AH1448" s="183"/>
      <c r="AI1448" s="183"/>
      <c r="AJ1448" s="183"/>
      <c r="AK1448" s="183"/>
    </row>
    <row r="1449" spans="4:37" x14ac:dyDescent="0.25">
      <c r="D1449" s="184"/>
      <c r="E1449" s="184"/>
      <c r="F1449" s="184"/>
      <c r="G1449" s="184"/>
      <c r="H1449" s="184"/>
      <c r="I1449" s="184"/>
      <c r="J1449" s="184"/>
      <c r="K1449" s="184"/>
      <c r="L1449" s="184"/>
      <c r="M1449" s="184"/>
      <c r="N1449" s="184"/>
      <c r="O1449" s="184"/>
      <c r="P1449" s="183"/>
      <c r="Q1449" s="183"/>
      <c r="R1449" s="183"/>
      <c r="S1449" s="183"/>
      <c r="T1449" s="183"/>
      <c r="U1449" s="183"/>
      <c r="V1449" s="183"/>
      <c r="W1449" s="183"/>
      <c r="X1449" s="183"/>
      <c r="Y1449" s="183"/>
      <c r="Z1449" s="183"/>
      <c r="AA1449" s="183"/>
      <c r="AB1449" s="183"/>
      <c r="AC1449" s="183"/>
      <c r="AD1449" s="183"/>
      <c r="AE1449" s="183"/>
      <c r="AF1449" s="183"/>
      <c r="AG1449" s="183"/>
      <c r="AH1449" s="183"/>
      <c r="AI1449" s="183"/>
      <c r="AJ1449" s="183"/>
      <c r="AK1449" s="183"/>
    </row>
    <row r="1450" spans="4:37" x14ac:dyDescent="0.25">
      <c r="D1450" s="184"/>
      <c r="E1450" s="184"/>
      <c r="F1450" s="184"/>
      <c r="G1450" s="184"/>
      <c r="H1450" s="184"/>
      <c r="I1450" s="184"/>
      <c r="J1450" s="184"/>
      <c r="K1450" s="184"/>
      <c r="L1450" s="184"/>
      <c r="M1450" s="184"/>
      <c r="N1450" s="184"/>
      <c r="O1450" s="184"/>
      <c r="P1450" s="183"/>
      <c r="Q1450" s="183"/>
      <c r="R1450" s="183"/>
      <c r="S1450" s="183"/>
      <c r="T1450" s="183"/>
      <c r="U1450" s="183"/>
      <c r="V1450" s="183"/>
      <c r="W1450" s="183"/>
      <c r="X1450" s="183"/>
      <c r="Y1450" s="183"/>
      <c r="Z1450" s="183"/>
      <c r="AA1450" s="183"/>
      <c r="AB1450" s="183"/>
      <c r="AC1450" s="183"/>
      <c r="AD1450" s="183"/>
      <c r="AE1450" s="183"/>
      <c r="AF1450" s="183"/>
      <c r="AG1450" s="183"/>
      <c r="AH1450" s="183"/>
      <c r="AI1450" s="183"/>
      <c r="AJ1450" s="183"/>
      <c r="AK1450" s="183"/>
    </row>
    <row r="1451" spans="4:37" x14ac:dyDescent="0.25">
      <c r="D1451" s="184"/>
      <c r="E1451" s="184"/>
      <c r="F1451" s="184"/>
      <c r="G1451" s="184"/>
      <c r="H1451" s="184"/>
      <c r="I1451" s="184"/>
      <c r="J1451" s="184"/>
      <c r="K1451" s="184"/>
      <c r="L1451" s="184"/>
      <c r="M1451" s="184"/>
      <c r="N1451" s="184"/>
      <c r="O1451" s="184"/>
      <c r="P1451" s="183"/>
      <c r="Q1451" s="183"/>
      <c r="R1451" s="183"/>
      <c r="S1451" s="183"/>
      <c r="T1451" s="183"/>
      <c r="U1451" s="183"/>
      <c r="V1451" s="183"/>
      <c r="W1451" s="183"/>
      <c r="X1451" s="183"/>
      <c r="Y1451" s="183"/>
      <c r="Z1451" s="183"/>
      <c r="AA1451" s="183"/>
      <c r="AB1451" s="183"/>
      <c r="AC1451" s="183"/>
      <c r="AD1451" s="183"/>
      <c r="AE1451" s="183"/>
      <c r="AF1451" s="183"/>
      <c r="AG1451" s="183"/>
      <c r="AH1451" s="183"/>
      <c r="AI1451" s="183"/>
      <c r="AJ1451" s="183"/>
      <c r="AK1451" s="183"/>
    </row>
    <row r="1452" spans="4:37" x14ac:dyDescent="0.25">
      <c r="D1452" s="184"/>
      <c r="E1452" s="184"/>
      <c r="F1452" s="184"/>
      <c r="G1452" s="184"/>
      <c r="H1452" s="184"/>
      <c r="I1452" s="184"/>
      <c r="J1452" s="184"/>
      <c r="K1452" s="184"/>
      <c r="L1452" s="184"/>
      <c r="M1452" s="184"/>
      <c r="N1452" s="184"/>
      <c r="O1452" s="184"/>
      <c r="P1452" s="183"/>
      <c r="Q1452" s="183"/>
      <c r="R1452" s="183"/>
      <c r="S1452" s="183"/>
      <c r="T1452" s="183"/>
      <c r="U1452" s="183"/>
      <c r="V1452" s="183"/>
      <c r="W1452" s="183"/>
      <c r="X1452" s="183"/>
      <c r="Y1452" s="183"/>
      <c r="Z1452" s="183"/>
      <c r="AA1452" s="183"/>
      <c r="AB1452" s="183"/>
      <c r="AC1452" s="183"/>
      <c r="AD1452" s="183"/>
      <c r="AE1452" s="183"/>
      <c r="AF1452" s="183"/>
      <c r="AG1452" s="183"/>
      <c r="AH1452" s="183"/>
      <c r="AI1452" s="183"/>
      <c r="AJ1452" s="183"/>
      <c r="AK1452" s="183"/>
    </row>
    <row r="1453" spans="4:37" x14ac:dyDescent="0.25">
      <c r="D1453" s="184"/>
      <c r="E1453" s="184"/>
      <c r="F1453" s="184"/>
      <c r="G1453" s="184"/>
      <c r="H1453" s="184"/>
      <c r="I1453" s="184"/>
      <c r="J1453" s="184"/>
      <c r="K1453" s="184"/>
      <c r="L1453" s="184"/>
      <c r="M1453" s="184"/>
      <c r="N1453" s="184"/>
      <c r="O1453" s="184"/>
      <c r="P1453" s="183"/>
      <c r="Q1453" s="183"/>
      <c r="R1453" s="183"/>
      <c r="S1453" s="183"/>
      <c r="T1453" s="183"/>
      <c r="U1453" s="183"/>
      <c r="V1453" s="183"/>
      <c r="W1453" s="183"/>
      <c r="X1453" s="183"/>
      <c r="Y1453" s="183"/>
      <c r="Z1453" s="183"/>
      <c r="AA1453" s="183"/>
      <c r="AB1453" s="183"/>
      <c r="AC1453" s="183"/>
      <c r="AD1453" s="183"/>
      <c r="AE1453" s="183"/>
      <c r="AF1453" s="183"/>
      <c r="AG1453" s="183"/>
      <c r="AH1453" s="183"/>
      <c r="AI1453" s="183"/>
      <c r="AJ1453" s="183"/>
      <c r="AK1453" s="183"/>
    </row>
    <row r="1454" spans="4:37" x14ac:dyDescent="0.25">
      <c r="D1454" s="184"/>
      <c r="E1454" s="184"/>
      <c r="F1454" s="184"/>
      <c r="G1454" s="184"/>
      <c r="H1454" s="184"/>
      <c r="I1454" s="184"/>
      <c r="J1454" s="184"/>
      <c r="K1454" s="184"/>
      <c r="L1454" s="184"/>
      <c r="M1454" s="184"/>
      <c r="N1454" s="184"/>
      <c r="O1454" s="184"/>
      <c r="P1454" s="183"/>
      <c r="Q1454" s="183"/>
      <c r="R1454" s="183"/>
      <c r="S1454" s="183"/>
      <c r="T1454" s="183"/>
      <c r="U1454" s="183"/>
      <c r="V1454" s="183"/>
      <c r="W1454" s="183"/>
      <c r="X1454" s="183"/>
      <c r="Y1454" s="183"/>
      <c r="Z1454" s="183"/>
      <c r="AA1454" s="183"/>
      <c r="AB1454" s="183"/>
      <c r="AC1454" s="183"/>
      <c r="AD1454" s="183"/>
      <c r="AE1454" s="183"/>
      <c r="AF1454" s="183"/>
      <c r="AG1454" s="183"/>
      <c r="AH1454" s="183"/>
      <c r="AI1454" s="183"/>
      <c r="AJ1454" s="183"/>
      <c r="AK1454" s="183"/>
    </row>
    <row r="1455" spans="4:37" x14ac:dyDescent="0.25">
      <c r="D1455" s="184"/>
      <c r="E1455" s="184"/>
      <c r="F1455" s="184"/>
      <c r="G1455" s="184"/>
      <c r="H1455" s="184"/>
      <c r="I1455" s="184"/>
      <c r="J1455" s="184"/>
      <c r="K1455" s="184"/>
      <c r="L1455" s="184"/>
      <c r="M1455" s="184"/>
      <c r="N1455" s="184"/>
      <c r="O1455" s="184"/>
      <c r="P1455" s="183"/>
      <c r="Q1455" s="183"/>
      <c r="R1455" s="183"/>
      <c r="S1455" s="183"/>
      <c r="T1455" s="183"/>
      <c r="U1455" s="183"/>
      <c r="V1455" s="183"/>
      <c r="W1455" s="183"/>
      <c r="X1455" s="183"/>
      <c r="Y1455" s="183"/>
      <c r="Z1455" s="183"/>
      <c r="AA1455" s="183"/>
      <c r="AB1455" s="183"/>
      <c r="AC1455" s="183"/>
      <c r="AD1455" s="183"/>
      <c r="AE1455" s="183"/>
      <c r="AF1455" s="183"/>
      <c r="AG1455" s="183"/>
      <c r="AH1455" s="183"/>
      <c r="AI1455" s="183"/>
      <c r="AJ1455" s="183"/>
      <c r="AK1455" s="183"/>
    </row>
    <row r="1456" spans="4:37" x14ac:dyDescent="0.25">
      <c r="D1456" s="184"/>
      <c r="E1456" s="184"/>
      <c r="F1456" s="184"/>
      <c r="G1456" s="184"/>
      <c r="H1456" s="184"/>
      <c r="I1456" s="184"/>
      <c r="J1456" s="184"/>
      <c r="K1456" s="184"/>
      <c r="L1456" s="184"/>
      <c r="M1456" s="184"/>
      <c r="N1456" s="184"/>
      <c r="O1456" s="184"/>
      <c r="P1456" s="183"/>
      <c r="Q1456" s="183"/>
      <c r="R1456" s="183"/>
      <c r="S1456" s="183"/>
      <c r="T1456" s="183"/>
      <c r="U1456" s="183"/>
      <c r="V1456" s="183"/>
      <c r="W1456" s="183"/>
      <c r="X1456" s="183"/>
      <c r="Y1456" s="183"/>
      <c r="Z1456" s="183"/>
      <c r="AA1456" s="183"/>
      <c r="AB1456" s="183"/>
      <c r="AC1456" s="183"/>
      <c r="AD1456" s="183"/>
      <c r="AE1456" s="183"/>
      <c r="AF1456" s="183"/>
      <c r="AG1456" s="183"/>
      <c r="AH1456" s="183"/>
      <c r="AI1456" s="183"/>
      <c r="AJ1456" s="183"/>
      <c r="AK1456" s="183"/>
    </row>
    <row r="1457" spans="4:37" x14ac:dyDescent="0.25">
      <c r="D1457" s="184"/>
      <c r="E1457" s="184"/>
      <c r="F1457" s="184"/>
      <c r="G1457" s="184"/>
      <c r="H1457" s="184"/>
      <c r="I1457" s="184"/>
      <c r="J1457" s="184"/>
      <c r="K1457" s="184"/>
      <c r="L1457" s="184"/>
      <c r="M1457" s="184"/>
      <c r="N1457" s="184"/>
      <c r="O1457" s="184"/>
      <c r="P1457" s="183"/>
      <c r="Q1457" s="183"/>
      <c r="R1457" s="183"/>
      <c r="S1457" s="183"/>
      <c r="T1457" s="183"/>
      <c r="U1457" s="183"/>
      <c r="V1457" s="183"/>
      <c r="W1457" s="183"/>
      <c r="X1457" s="183"/>
      <c r="Y1457" s="183"/>
      <c r="Z1457" s="183"/>
      <c r="AA1457" s="183"/>
      <c r="AB1457" s="183"/>
      <c r="AC1457" s="183"/>
      <c r="AD1457" s="183"/>
      <c r="AE1457" s="183"/>
      <c r="AF1457" s="183"/>
      <c r="AG1457" s="183"/>
      <c r="AH1457" s="183"/>
      <c r="AI1457" s="183"/>
      <c r="AJ1457" s="183"/>
      <c r="AK1457" s="183"/>
    </row>
    <row r="1458" spans="4:37" x14ac:dyDescent="0.25">
      <c r="D1458" s="184"/>
      <c r="E1458" s="184"/>
      <c r="F1458" s="184"/>
      <c r="G1458" s="184"/>
      <c r="H1458" s="184"/>
      <c r="I1458" s="184"/>
      <c r="J1458" s="184"/>
      <c r="K1458" s="184"/>
      <c r="L1458" s="184"/>
      <c r="M1458" s="184"/>
      <c r="N1458" s="184"/>
      <c r="O1458" s="184"/>
      <c r="P1458" s="183"/>
      <c r="Q1458" s="183"/>
      <c r="R1458" s="183"/>
      <c r="S1458" s="183"/>
      <c r="T1458" s="183"/>
      <c r="U1458" s="183"/>
      <c r="V1458" s="183"/>
      <c r="W1458" s="183"/>
      <c r="X1458" s="183"/>
      <c r="Y1458" s="183"/>
      <c r="Z1458" s="183"/>
      <c r="AA1458" s="183"/>
      <c r="AB1458" s="183"/>
      <c r="AC1458" s="183"/>
      <c r="AD1458" s="183"/>
      <c r="AE1458" s="183"/>
      <c r="AF1458" s="183"/>
      <c r="AG1458" s="183"/>
      <c r="AH1458" s="183"/>
      <c r="AI1458" s="183"/>
      <c r="AJ1458" s="183"/>
      <c r="AK1458" s="183"/>
    </row>
    <row r="1459" spans="4:37" x14ac:dyDescent="0.25">
      <c r="D1459" s="184"/>
      <c r="E1459" s="184"/>
      <c r="F1459" s="184"/>
      <c r="G1459" s="184"/>
      <c r="H1459" s="184"/>
      <c r="I1459" s="184"/>
      <c r="J1459" s="184"/>
      <c r="K1459" s="184"/>
      <c r="L1459" s="184"/>
      <c r="M1459" s="184"/>
      <c r="N1459" s="184"/>
      <c r="O1459" s="184"/>
      <c r="P1459" s="183"/>
      <c r="Q1459" s="183"/>
      <c r="R1459" s="183"/>
      <c r="S1459" s="183"/>
      <c r="T1459" s="183"/>
      <c r="U1459" s="183"/>
      <c r="V1459" s="183"/>
      <c r="W1459" s="183"/>
      <c r="X1459" s="183"/>
      <c r="Y1459" s="183"/>
      <c r="Z1459" s="183"/>
      <c r="AA1459" s="183"/>
      <c r="AB1459" s="183"/>
      <c r="AC1459" s="183"/>
      <c r="AD1459" s="183"/>
      <c r="AE1459" s="183"/>
      <c r="AF1459" s="183"/>
      <c r="AG1459" s="183"/>
      <c r="AH1459" s="183"/>
      <c r="AI1459" s="183"/>
      <c r="AJ1459" s="183"/>
      <c r="AK1459" s="183"/>
    </row>
    <row r="1460" spans="4:37" x14ac:dyDescent="0.25">
      <c r="D1460" s="184"/>
      <c r="E1460" s="184"/>
      <c r="F1460" s="184"/>
      <c r="G1460" s="184"/>
      <c r="H1460" s="184"/>
      <c r="I1460" s="184"/>
      <c r="J1460" s="184"/>
      <c r="K1460" s="184"/>
      <c r="L1460" s="184"/>
      <c r="M1460" s="184"/>
      <c r="N1460" s="184"/>
      <c r="O1460" s="184"/>
      <c r="P1460" s="183"/>
      <c r="Q1460" s="183"/>
      <c r="R1460" s="183"/>
      <c r="S1460" s="183"/>
      <c r="T1460" s="183"/>
      <c r="U1460" s="183"/>
      <c r="V1460" s="183"/>
      <c r="W1460" s="183"/>
      <c r="X1460" s="183"/>
      <c r="Y1460" s="183"/>
      <c r="Z1460" s="183"/>
      <c r="AA1460" s="183"/>
      <c r="AB1460" s="183"/>
      <c r="AC1460" s="183"/>
      <c r="AD1460" s="183"/>
      <c r="AE1460" s="183"/>
      <c r="AF1460" s="183"/>
      <c r="AG1460" s="183"/>
      <c r="AH1460" s="183"/>
      <c r="AI1460" s="183"/>
      <c r="AJ1460" s="183"/>
      <c r="AK1460" s="183"/>
    </row>
    <row r="1461" spans="4:37" x14ac:dyDescent="0.25">
      <c r="D1461" s="184"/>
      <c r="E1461" s="184"/>
      <c r="F1461" s="184"/>
      <c r="G1461" s="184"/>
      <c r="H1461" s="184"/>
      <c r="I1461" s="184"/>
      <c r="J1461" s="184"/>
      <c r="K1461" s="184"/>
      <c r="L1461" s="184"/>
      <c r="M1461" s="184"/>
      <c r="N1461" s="184"/>
      <c r="O1461" s="184"/>
      <c r="P1461" s="183"/>
      <c r="Q1461" s="183"/>
      <c r="R1461" s="183"/>
      <c r="S1461" s="183"/>
      <c r="T1461" s="183"/>
      <c r="U1461" s="183"/>
      <c r="V1461" s="183"/>
      <c r="W1461" s="183"/>
      <c r="X1461" s="183"/>
      <c r="Y1461" s="183"/>
      <c r="Z1461" s="183"/>
      <c r="AA1461" s="183"/>
      <c r="AB1461" s="183"/>
      <c r="AC1461" s="183"/>
      <c r="AD1461" s="183"/>
      <c r="AE1461" s="183"/>
      <c r="AF1461" s="183"/>
      <c r="AG1461" s="183"/>
      <c r="AH1461" s="183"/>
      <c r="AI1461" s="183"/>
      <c r="AJ1461" s="183"/>
      <c r="AK1461" s="183"/>
    </row>
    <row r="1462" spans="4:37" x14ac:dyDescent="0.25">
      <c r="D1462" s="184"/>
      <c r="E1462" s="184"/>
      <c r="F1462" s="184"/>
      <c r="G1462" s="184"/>
      <c r="H1462" s="184"/>
      <c r="I1462" s="184"/>
      <c r="J1462" s="184"/>
      <c r="K1462" s="184"/>
      <c r="L1462" s="184"/>
      <c r="M1462" s="184"/>
      <c r="N1462" s="184"/>
      <c r="O1462" s="184"/>
      <c r="P1462" s="183"/>
      <c r="Q1462" s="183"/>
      <c r="R1462" s="183"/>
      <c r="S1462" s="183"/>
      <c r="T1462" s="183"/>
      <c r="U1462" s="183"/>
      <c r="V1462" s="183"/>
      <c r="W1462" s="183"/>
      <c r="X1462" s="183"/>
      <c r="Y1462" s="183"/>
      <c r="Z1462" s="183"/>
      <c r="AA1462" s="183"/>
      <c r="AB1462" s="183"/>
      <c r="AC1462" s="183"/>
      <c r="AD1462" s="183"/>
      <c r="AE1462" s="183"/>
      <c r="AF1462" s="183"/>
      <c r="AG1462" s="183"/>
      <c r="AH1462" s="183"/>
      <c r="AI1462" s="183"/>
      <c r="AJ1462" s="183"/>
      <c r="AK1462" s="183"/>
    </row>
    <row r="1463" spans="4:37" x14ac:dyDescent="0.25">
      <c r="D1463" s="184"/>
      <c r="E1463" s="184"/>
      <c r="F1463" s="184"/>
      <c r="G1463" s="184"/>
      <c r="H1463" s="184"/>
      <c r="I1463" s="184"/>
      <c r="J1463" s="184"/>
      <c r="K1463" s="184"/>
      <c r="L1463" s="184"/>
      <c r="M1463" s="184"/>
      <c r="N1463" s="184"/>
      <c r="O1463" s="184"/>
      <c r="P1463" s="183"/>
      <c r="Q1463" s="183"/>
      <c r="R1463" s="183"/>
      <c r="S1463" s="183"/>
      <c r="T1463" s="183"/>
      <c r="U1463" s="183"/>
      <c r="V1463" s="183"/>
      <c r="W1463" s="183"/>
      <c r="X1463" s="183"/>
      <c r="Y1463" s="183"/>
      <c r="Z1463" s="183"/>
      <c r="AA1463" s="183"/>
      <c r="AB1463" s="183"/>
      <c r="AC1463" s="183"/>
      <c r="AD1463" s="183"/>
      <c r="AE1463" s="183"/>
      <c r="AF1463" s="183"/>
      <c r="AG1463" s="183"/>
      <c r="AH1463" s="183"/>
      <c r="AI1463" s="183"/>
      <c r="AJ1463" s="183"/>
      <c r="AK1463" s="183"/>
    </row>
    <row r="1464" spans="4:37" x14ac:dyDescent="0.25">
      <c r="D1464" s="184"/>
      <c r="E1464" s="184"/>
      <c r="F1464" s="184"/>
      <c r="G1464" s="184"/>
      <c r="H1464" s="184"/>
      <c r="I1464" s="184"/>
      <c r="J1464" s="184"/>
      <c r="K1464" s="184"/>
      <c r="L1464" s="184"/>
      <c r="M1464" s="184"/>
      <c r="N1464" s="184"/>
      <c r="O1464" s="184"/>
      <c r="P1464" s="183"/>
      <c r="Q1464" s="183"/>
      <c r="R1464" s="183"/>
      <c r="S1464" s="183"/>
      <c r="T1464" s="183"/>
      <c r="U1464" s="183"/>
      <c r="V1464" s="183"/>
      <c r="W1464" s="183"/>
      <c r="X1464" s="183"/>
      <c r="Y1464" s="183"/>
      <c r="Z1464" s="183"/>
      <c r="AA1464" s="183"/>
      <c r="AB1464" s="183"/>
      <c r="AC1464" s="183"/>
      <c r="AD1464" s="183"/>
      <c r="AE1464" s="183"/>
      <c r="AF1464" s="183"/>
      <c r="AG1464" s="183"/>
      <c r="AH1464" s="183"/>
      <c r="AI1464" s="183"/>
      <c r="AJ1464" s="183"/>
      <c r="AK1464" s="183"/>
    </row>
    <row r="1465" spans="4:37" x14ac:dyDescent="0.25">
      <c r="D1465" s="184"/>
      <c r="E1465" s="184"/>
      <c r="F1465" s="184"/>
      <c r="G1465" s="184"/>
      <c r="H1465" s="184"/>
      <c r="I1465" s="184"/>
      <c r="J1465" s="184"/>
      <c r="K1465" s="184"/>
      <c r="L1465" s="184"/>
      <c r="M1465" s="184"/>
      <c r="N1465" s="184"/>
      <c r="O1465" s="184"/>
      <c r="P1465" s="183"/>
      <c r="Q1465" s="183"/>
      <c r="R1465" s="183"/>
      <c r="S1465" s="183"/>
      <c r="T1465" s="183"/>
      <c r="U1465" s="183"/>
      <c r="V1465" s="183"/>
      <c r="W1465" s="183"/>
      <c r="X1465" s="183"/>
      <c r="Y1465" s="183"/>
      <c r="Z1465" s="183"/>
      <c r="AA1465" s="183"/>
      <c r="AB1465" s="183"/>
      <c r="AC1465" s="183"/>
      <c r="AD1465" s="183"/>
      <c r="AE1465" s="183"/>
      <c r="AF1465" s="183"/>
      <c r="AG1465" s="183"/>
      <c r="AH1465" s="183"/>
      <c r="AI1465" s="183"/>
      <c r="AJ1465" s="183"/>
      <c r="AK1465" s="183"/>
    </row>
    <row r="1466" spans="4:37" x14ac:dyDescent="0.25">
      <c r="D1466" s="184"/>
      <c r="E1466" s="184"/>
      <c r="F1466" s="184"/>
      <c r="G1466" s="184"/>
      <c r="H1466" s="184"/>
      <c r="I1466" s="184"/>
      <c r="J1466" s="184"/>
      <c r="K1466" s="184"/>
      <c r="L1466" s="184"/>
      <c r="M1466" s="184"/>
      <c r="N1466" s="184"/>
      <c r="O1466" s="184"/>
      <c r="P1466" s="183"/>
      <c r="Q1466" s="183"/>
      <c r="R1466" s="183"/>
      <c r="S1466" s="183"/>
      <c r="T1466" s="183"/>
      <c r="U1466" s="183"/>
      <c r="V1466" s="183"/>
      <c r="W1466" s="183"/>
      <c r="X1466" s="183"/>
      <c r="Y1466" s="183"/>
      <c r="Z1466" s="183"/>
      <c r="AA1466" s="183"/>
      <c r="AB1466" s="183"/>
      <c r="AC1466" s="183"/>
      <c r="AD1466" s="183"/>
      <c r="AE1466" s="183"/>
      <c r="AF1466" s="183"/>
      <c r="AG1466" s="183"/>
      <c r="AH1466" s="183"/>
      <c r="AI1466" s="183"/>
      <c r="AJ1466" s="183"/>
      <c r="AK1466" s="183"/>
    </row>
    <row r="1467" spans="4:37" x14ac:dyDescent="0.25">
      <c r="D1467" s="184"/>
      <c r="E1467" s="184"/>
      <c r="F1467" s="184"/>
      <c r="G1467" s="184"/>
      <c r="H1467" s="184"/>
      <c r="I1467" s="184"/>
      <c r="J1467" s="184"/>
      <c r="K1467" s="184"/>
      <c r="L1467" s="184"/>
      <c r="M1467" s="184"/>
      <c r="N1467" s="184"/>
      <c r="O1467" s="184"/>
      <c r="P1467" s="183"/>
      <c r="Q1467" s="183"/>
      <c r="R1467" s="183"/>
      <c r="S1467" s="183"/>
      <c r="T1467" s="183"/>
      <c r="U1467" s="183"/>
      <c r="V1467" s="183"/>
      <c r="W1467" s="183"/>
      <c r="X1467" s="183"/>
      <c r="Y1467" s="183"/>
      <c r="Z1467" s="183"/>
      <c r="AA1467" s="183"/>
      <c r="AB1467" s="183"/>
      <c r="AC1467" s="183"/>
      <c r="AD1467" s="183"/>
      <c r="AE1467" s="183"/>
      <c r="AF1467" s="183"/>
      <c r="AG1467" s="183"/>
      <c r="AH1467" s="183"/>
      <c r="AI1467" s="183"/>
      <c r="AJ1467" s="183"/>
      <c r="AK1467" s="183"/>
    </row>
    <row r="1468" spans="4:37" x14ac:dyDescent="0.25">
      <c r="D1468" s="184"/>
      <c r="E1468" s="184"/>
      <c r="F1468" s="184"/>
      <c r="G1468" s="184"/>
      <c r="H1468" s="184"/>
      <c r="I1468" s="184"/>
      <c r="J1468" s="184"/>
      <c r="K1468" s="184"/>
      <c r="L1468" s="184"/>
      <c r="M1468" s="184"/>
      <c r="N1468" s="184"/>
      <c r="O1468" s="184"/>
      <c r="P1468" s="183"/>
      <c r="Q1468" s="183"/>
      <c r="R1468" s="183"/>
      <c r="S1468" s="183"/>
      <c r="T1468" s="183"/>
      <c r="U1468" s="183"/>
      <c r="V1468" s="183"/>
      <c r="W1468" s="183"/>
      <c r="X1468" s="183"/>
      <c r="Y1468" s="183"/>
      <c r="Z1468" s="183"/>
      <c r="AA1468" s="183"/>
      <c r="AB1468" s="183"/>
      <c r="AC1468" s="183"/>
      <c r="AD1468" s="183"/>
      <c r="AE1468" s="183"/>
      <c r="AF1468" s="183"/>
      <c r="AG1468" s="183"/>
      <c r="AH1468" s="183"/>
      <c r="AI1468" s="183"/>
      <c r="AJ1468" s="183"/>
      <c r="AK1468" s="183"/>
    </row>
    <row r="1469" spans="4:37" x14ac:dyDescent="0.25">
      <c r="D1469" s="184"/>
      <c r="E1469" s="184"/>
      <c r="F1469" s="184"/>
      <c r="G1469" s="184"/>
      <c r="H1469" s="184"/>
      <c r="I1469" s="184"/>
      <c r="J1469" s="184"/>
      <c r="K1469" s="184"/>
      <c r="L1469" s="184"/>
      <c r="M1469" s="184"/>
      <c r="N1469" s="184"/>
      <c r="O1469" s="184"/>
      <c r="P1469" s="183"/>
      <c r="Q1469" s="183"/>
      <c r="R1469" s="183"/>
      <c r="S1469" s="183"/>
      <c r="T1469" s="183"/>
      <c r="U1469" s="183"/>
      <c r="V1469" s="183"/>
      <c r="W1469" s="183"/>
      <c r="X1469" s="183"/>
      <c r="Y1469" s="183"/>
      <c r="Z1469" s="183"/>
      <c r="AA1469" s="183"/>
      <c r="AB1469" s="183"/>
      <c r="AC1469" s="183"/>
      <c r="AD1469" s="183"/>
      <c r="AE1469" s="183"/>
      <c r="AF1469" s="183"/>
      <c r="AG1469" s="183"/>
      <c r="AH1469" s="183"/>
      <c r="AI1469" s="183"/>
      <c r="AJ1469" s="183"/>
      <c r="AK1469" s="183"/>
    </row>
    <row r="1470" spans="4:37" x14ac:dyDescent="0.25">
      <c r="D1470" s="184"/>
      <c r="E1470" s="184"/>
      <c r="F1470" s="184"/>
      <c r="G1470" s="184"/>
      <c r="H1470" s="184"/>
      <c r="I1470" s="184"/>
      <c r="J1470" s="184"/>
      <c r="K1470" s="184"/>
      <c r="L1470" s="184"/>
      <c r="M1470" s="184"/>
      <c r="N1470" s="184"/>
      <c r="O1470" s="184"/>
      <c r="P1470" s="183"/>
      <c r="Q1470" s="183"/>
      <c r="R1470" s="183"/>
      <c r="S1470" s="183"/>
      <c r="T1470" s="183"/>
      <c r="U1470" s="183"/>
      <c r="V1470" s="183"/>
      <c r="W1470" s="183"/>
      <c r="X1470" s="183"/>
      <c r="Y1470" s="183"/>
      <c r="Z1470" s="183"/>
      <c r="AA1470" s="183"/>
      <c r="AB1470" s="183"/>
      <c r="AC1470" s="183"/>
      <c r="AD1470" s="183"/>
      <c r="AE1470" s="183"/>
      <c r="AF1470" s="183"/>
      <c r="AG1470" s="183"/>
      <c r="AH1470" s="183"/>
      <c r="AI1470" s="183"/>
      <c r="AJ1470" s="183"/>
      <c r="AK1470" s="183"/>
    </row>
    <row r="1471" spans="4:37" x14ac:dyDescent="0.25">
      <c r="D1471" s="184"/>
      <c r="E1471" s="184"/>
      <c r="F1471" s="184"/>
      <c r="G1471" s="184"/>
      <c r="H1471" s="184"/>
      <c r="I1471" s="184"/>
      <c r="J1471" s="184"/>
      <c r="K1471" s="184"/>
      <c r="L1471" s="184"/>
      <c r="M1471" s="184"/>
      <c r="N1471" s="184"/>
      <c r="O1471" s="184"/>
      <c r="P1471" s="183"/>
      <c r="Q1471" s="183"/>
      <c r="R1471" s="183"/>
      <c r="S1471" s="183"/>
      <c r="T1471" s="183"/>
      <c r="U1471" s="183"/>
      <c r="V1471" s="183"/>
      <c r="W1471" s="183"/>
      <c r="X1471" s="183"/>
      <c r="Y1471" s="183"/>
      <c r="Z1471" s="183"/>
      <c r="AA1471" s="183"/>
      <c r="AB1471" s="183"/>
      <c r="AC1471" s="183"/>
      <c r="AD1471" s="183"/>
      <c r="AE1471" s="183"/>
      <c r="AF1471" s="183"/>
      <c r="AG1471" s="183"/>
      <c r="AH1471" s="183"/>
      <c r="AI1471" s="183"/>
      <c r="AJ1471" s="183"/>
      <c r="AK1471" s="183"/>
    </row>
    <row r="1472" spans="4:37" x14ac:dyDescent="0.25">
      <c r="D1472" s="184"/>
      <c r="E1472" s="184"/>
      <c r="F1472" s="184"/>
      <c r="G1472" s="184"/>
      <c r="H1472" s="184"/>
      <c r="I1472" s="184"/>
      <c r="J1472" s="184"/>
      <c r="K1472" s="184"/>
      <c r="L1472" s="184"/>
      <c r="M1472" s="184"/>
      <c r="N1472" s="184"/>
      <c r="O1472" s="184"/>
      <c r="P1472" s="183"/>
      <c r="Q1472" s="183"/>
      <c r="R1472" s="183"/>
      <c r="S1472" s="183"/>
      <c r="T1472" s="183"/>
      <c r="U1472" s="183"/>
      <c r="V1472" s="183"/>
      <c r="W1472" s="183"/>
      <c r="X1472" s="183"/>
      <c r="Y1472" s="183"/>
      <c r="Z1472" s="183"/>
      <c r="AA1472" s="183"/>
      <c r="AB1472" s="183"/>
      <c r="AC1472" s="183"/>
      <c r="AD1472" s="183"/>
      <c r="AE1472" s="183"/>
      <c r="AF1472" s="183"/>
      <c r="AG1472" s="183"/>
      <c r="AH1472" s="183"/>
      <c r="AI1472" s="183"/>
      <c r="AJ1472" s="183"/>
      <c r="AK1472" s="183"/>
    </row>
    <row r="1473" spans="4:37" x14ac:dyDescent="0.25">
      <c r="D1473" s="184"/>
      <c r="E1473" s="184"/>
      <c r="F1473" s="184"/>
      <c r="G1473" s="184"/>
      <c r="H1473" s="184"/>
      <c r="I1473" s="184"/>
      <c r="J1473" s="184"/>
      <c r="K1473" s="184"/>
      <c r="L1473" s="184"/>
      <c r="M1473" s="184"/>
      <c r="N1473" s="184"/>
      <c r="O1473" s="184"/>
      <c r="P1473" s="183"/>
      <c r="Q1473" s="183"/>
      <c r="R1473" s="183"/>
      <c r="S1473" s="183"/>
      <c r="T1473" s="183"/>
      <c r="U1473" s="183"/>
      <c r="V1473" s="183"/>
      <c r="W1473" s="183"/>
      <c r="X1473" s="183"/>
      <c r="Y1473" s="183"/>
      <c r="Z1473" s="183"/>
      <c r="AA1473" s="183"/>
      <c r="AB1473" s="183"/>
      <c r="AC1473" s="183"/>
      <c r="AD1473" s="183"/>
      <c r="AE1473" s="183"/>
      <c r="AF1473" s="183"/>
      <c r="AG1473" s="183"/>
      <c r="AH1473" s="183"/>
      <c r="AI1473" s="183"/>
      <c r="AJ1473" s="183"/>
      <c r="AK1473" s="183"/>
    </row>
    <row r="1474" spans="4:37" x14ac:dyDescent="0.25">
      <c r="D1474" s="184"/>
      <c r="E1474" s="184"/>
      <c r="F1474" s="184"/>
      <c r="G1474" s="184"/>
      <c r="H1474" s="184"/>
      <c r="I1474" s="184"/>
      <c r="J1474" s="184"/>
      <c r="K1474" s="184"/>
      <c r="L1474" s="184"/>
      <c r="M1474" s="184"/>
      <c r="N1474" s="184"/>
      <c r="O1474" s="184"/>
      <c r="P1474" s="183"/>
      <c r="Q1474" s="183"/>
      <c r="R1474" s="183"/>
      <c r="S1474" s="183"/>
      <c r="T1474" s="183"/>
      <c r="U1474" s="183"/>
      <c r="V1474" s="183"/>
      <c r="W1474" s="183"/>
      <c r="X1474" s="183"/>
      <c r="Y1474" s="183"/>
      <c r="Z1474" s="183"/>
      <c r="AA1474" s="183"/>
      <c r="AB1474" s="183"/>
      <c r="AC1474" s="183"/>
      <c r="AD1474" s="183"/>
      <c r="AE1474" s="183"/>
      <c r="AF1474" s="183"/>
      <c r="AG1474" s="183"/>
      <c r="AH1474" s="183"/>
      <c r="AI1474" s="183"/>
      <c r="AJ1474" s="183"/>
      <c r="AK1474" s="183"/>
    </row>
    <row r="1475" spans="4:37" x14ac:dyDescent="0.25">
      <c r="D1475" s="184"/>
      <c r="E1475" s="184"/>
      <c r="F1475" s="184"/>
      <c r="G1475" s="184"/>
      <c r="H1475" s="184"/>
      <c r="I1475" s="184"/>
      <c r="J1475" s="184"/>
      <c r="K1475" s="184"/>
      <c r="L1475" s="184"/>
      <c r="M1475" s="184"/>
      <c r="N1475" s="184"/>
      <c r="O1475" s="184"/>
      <c r="P1475" s="183"/>
      <c r="Q1475" s="183"/>
      <c r="R1475" s="183"/>
      <c r="S1475" s="183"/>
      <c r="T1475" s="183"/>
      <c r="U1475" s="183"/>
      <c r="V1475" s="183"/>
      <c r="W1475" s="183"/>
      <c r="X1475" s="183"/>
      <c r="Y1475" s="183"/>
      <c r="Z1475" s="183"/>
      <c r="AA1475" s="183"/>
      <c r="AB1475" s="183"/>
      <c r="AC1475" s="183"/>
      <c r="AD1475" s="183"/>
      <c r="AE1475" s="183"/>
      <c r="AF1475" s="183"/>
      <c r="AG1475" s="183"/>
      <c r="AH1475" s="183"/>
      <c r="AI1475" s="183"/>
      <c r="AJ1475" s="183"/>
      <c r="AK1475" s="183"/>
    </row>
    <row r="1476" spans="4:37" x14ac:dyDescent="0.25">
      <c r="D1476" s="184"/>
      <c r="E1476" s="184"/>
      <c r="F1476" s="184"/>
      <c r="G1476" s="184"/>
      <c r="H1476" s="184"/>
      <c r="I1476" s="184"/>
      <c r="J1476" s="184"/>
      <c r="K1476" s="184"/>
      <c r="L1476" s="184"/>
      <c r="M1476" s="184"/>
      <c r="N1476" s="184"/>
      <c r="O1476" s="184"/>
      <c r="P1476" s="183"/>
      <c r="Q1476" s="183"/>
      <c r="R1476" s="183"/>
      <c r="S1476" s="183"/>
      <c r="T1476" s="183"/>
      <c r="U1476" s="183"/>
      <c r="V1476" s="183"/>
      <c r="W1476" s="183"/>
      <c r="X1476" s="183"/>
      <c r="Y1476" s="183"/>
      <c r="Z1476" s="183"/>
      <c r="AA1476" s="183"/>
      <c r="AB1476" s="183"/>
      <c r="AC1476" s="183"/>
      <c r="AD1476" s="183"/>
      <c r="AE1476" s="183"/>
      <c r="AF1476" s="183"/>
      <c r="AG1476" s="183"/>
      <c r="AH1476" s="183"/>
      <c r="AI1476" s="183"/>
      <c r="AJ1476" s="183"/>
      <c r="AK1476" s="183"/>
    </row>
    <row r="1477" spans="4:37" x14ac:dyDescent="0.25">
      <c r="D1477" s="184"/>
      <c r="E1477" s="184"/>
      <c r="F1477" s="184"/>
      <c r="G1477" s="184"/>
      <c r="H1477" s="184"/>
      <c r="I1477" s="184"/>
      <c r="J1477" s="184"/>
      <c r="K1477" s="184"/>
      <c r="L1477" s="184"/>
      <c r="M1477" s="184"/>
      <c r="N1477" s="184"/>
      <c r="O1477" s="184"/>
      <c r="P1477" s="183"/>
      <c r="Q1477" s="183"/>
      <c r="R1477" s="183"/>
      <c r="S1477" s="183"/>
      <c r="T1477" s="183"/>
      <c r="U1477" s="183"/>
      <c r="V1477" s="183"/>
      <c r="W1477" s="183"/>
      <c r="X1477" s="183"/>
      <c r="Y1477" s="183"/>
      <c r="Z1477" s="183"/>
      <c r="AA1477" s="183"/>
      <c r="AB1477" s="183"/>
      <c r="AC1477" s="183"/>
      <c r="AD1477" s="183"/>
      <c r="AE1477" s="183"/>
      <c r="AF1477" s="183"/>
      <c r="AG1477" s="183"/>
      <c r="AH1477" s="183"/>
      <c r="AI1477" s="183"/>
      <c r="AJ1477" s="183"/>
      <c r="AK1477" s="183"/>
    </row>
    <row r="1478" spans="4:37" x14ac:dyDescent="0.25">
      <c r="D1478" s="184"/>
      <c r="E1478" s="184"/>
      <c r="F1478" s="184"/>
      <c r="G1478" s="184"/>
      <c r="H1478" s="184"/>
      <c r="I1478" s="184"/>
      <c r="J1478" s="184"/>
      <c r="K1478" s="184"/>
      <c r="L1478" s="184"/>
      <c r="M1478" s="184"/>
      <c r="N1478" s="184"/>
      <c r="O1478" s="184"/>
      <c r="P1478" s="183"/>
      <c r="Q1478" s="183"/>
      <c r="R1478" s="183"/>
      <c r="S1478" s="183"/>
      <c r="T1478" s="183"/>
      <c r="U1478" s="183"/>
      <c r="V1478" s="183"/>
      <c r="W1478" s="183"/>
      <c r="X1478" s="183"/>
      <c r="Y1478" s="183"/>
      <c r="Z1478" s="183"/>
      <c r="AA1478" s="183"/>
      <c r="AB1478" s="183"/>
      <c r="AC1478" s="183"/>
      <c r="AD1478" s="183"/>
      <c r="AE1478" s="183"/>
      <c r="AF1478" s="183"/>
      <c r="AG1478" s="183"/>
      <c r="AH1478" s="183"/>
      <c r="AI1478" s="183"/>
      <c r="AJ1478" s="183"/>
      <c r="AK1478" s="183"/>
    </row>
    <row r="1479" spans="4:37" x14ac:dyDescent="0.25">
      <c r="D1479" s="184"/>
      <c r="E1479" s="184"/>
      <c r="F1479" s="184"/>
      <c r="G1479" s="184"/>
      <c r="H1479" s="184"/>
      <c r="I1479" s="184"/>
      <c r="J1479" s="184"/>
      <c r="K1479" s="184"/>
      <c r="L1479" s="184"/>
      <c r="M1479" s="184"/>
      <c r="N1479" s="184"/>
      <c r="O1479" s="184"/>
      <c r="P1479" s="183"/>
      <c r="Q1479" s="183"/>
      <c r="R1479" s="183"/>
      <c r="S1479" s="183"/>
      <c r="T1479" s="183"/>
      <c r="U1479" s="183"/>
      <c r="V1479" s="183"/>
      <c r="W1479" s="183"/>
      <c r="X1479" s="183"/>
      <c r="Y1479" s="183"/>
      <c r="Z1479" s="183"/>
      <c r="AA1479" s="183"/>
      <c r="AB1479" s="183"/>
      <c r="AC1479" s="183"/>
      <c r="AD1479" s="183"/>
      <c r="AE1479" s="183"/>
      <c r="AF1479" s="183"/>
      <c r="AG1479" s="183"/>
      <c r="AH1479" s="183"/>
      <c r="AI1479" s="183"/>
      <c r="AJ1479" s="183"/>
      <c r="AK1479" s="183"/>
    </row>
    <row r="1480" spans="4:37" x14ac:dyDescent="0.25">
      <c r="D1480" s="184"/>
      <c r="E1480" s="184"/>
      <c r="F1480" s="184"/>
      <c r="G1480" s="184"/>
      <c r="H1480" s="184"/>
      <c r="I1480" s="184"/>
      <c r="J1480" s="184"/>
      <c r="K1480" s="184"/>
      <c r="L1480" s="184"/>
      <c r="M1480" s="184"/>
      <c r="N1480" s="184"/>
      <c r="O1480" s="184"/>
      <c r="P1480" s="183"/>
      <c r="Q1480" s="183"/>
      <c r="R1480" s="183"/>
      <c r="S1480" s="183"/>
      <c r="T1480" s="183"/>
      <c r="U1480" s="183"/>
      <c r="V1480" s="183"/>
      <c r="W1480" s="183"/>
      <c r="X1480" s="183"/>
      <c r="Y1480" s="183"/>
      <c r="Z1480" s="183"/>
      <c r="AA1480" s="183"/>
      <c r="AB1480" s="183"/>
      <c r="AC1480" s="183"/>
      <c r="AD1480" s="183"/>
      <c r="AE1480" s="183"/>
      <c r="AF1480" s="183"/>
      <c r="AG1480" s="183"/>
      <c r="AH1480" s="183"/>
      <c r="AI1480" s="183"/>
      <c r="AJ1480" s="183"/>
      <c r="AK1480" s="183"/>
    </row>
    <row r="1481" spans="4:37" x14ac:dyDescent="0.25">
      <c r="D1481" s="184"/>
      <c r="E1481" s="184"/>
      <c r="F1481" s="184"/>
      <c r="G1481" s="184"/>
      <c r="H1481" s="184"/>
      <c r="I1481" s="184"/>
      <c r="J1481" s="184"/>
      <c r="K1481" s="184"/>
      <c r="L1481" s="184"/>
      <c r="M1481" s="184"/>
      <c r="N1481" s="184"/>
      <c r="O1481" s="184"/>
      <c r="P1481" s="183"/>
      <c r="Q1481" s="183"/>
      <c r="R1481" s="183"/>
      <c r="S1481" s="183"/>
      <c r="T1481" s="183"/>
      <c r="U1481" s="183"/>
      <c r="V1481" s="183"/>
      <c r="W1481" s="183"/>
      <c r="X1481" s="183"/>
      <c r="Y1481" s="183"/>
      <c r="Z1481" s="183"/>
      <c r="AA1481" s="183"/>
      <c r="AB1481" s="183"/>
      <c r="AC1481" s="183"/>
      <c r="AD1481" s="183"/>
      <c r="AE1481" s="183"/>
      <c r="AF1481" s="183"/>
      <c r="AG1481" s="183"/>
      <c r="AH1481" s="183"/>
      <c r="AI1481" s="183"/>
      <c r="AJ1481" s="183"/>
      <c r="AK1481" s="183"/>
    </row>
    <row r="1482" spans="4:37" x14ac:dyDescent="0.25">
      <c r="D1482" s="184"/>
      <c r="E1482" s="184"/>
      <c r="F1482" s="184"/>
      <c r="G1482" s="184"/>
      <c r="H1482" s="184"/>
      <c r="I1482" s="184"/>
      <c r="J1482" s="184"/>
      <c r="K1482" s="184"/>
      <c r="L1482" s="184"/>
      <c r="M1482" s="184"/>
      <c r="N1482" s="184"/>
      <c r="O1482" s="184"/>
      <c r="P1482" s="183"/>
      <c r="Q1482" s="183"/>
      <c r="R1482" s="183"/>
      <c r="S1482" s="183"/>
      <c r="T1482" s="183"/>
      <c r="U1482" s="183"/>
      <c r="V1482" s="183"/>
      <c r="W1482" s="183"/>
      <c r="X1482" s="183"/>
      <c r="Y1482" s="183"/>
      <c r="Z1482" s="183"/>
      <c r="AA1482" s="183"/>
      <c r="AB1482" s="183"/>
      <c r="AC1482" s="183"/>
      <c r="AD1482" s="183"/>
      <c r="AE1482" s="183"/>
      <c r="AF1482" s="183"/>
      <c r="AG1482" s="183"/>
      <c r="AH1482" s="183"/>
      <c r="AI1482" s="183"/>
      <c r="AJ1482" s="183"/>
      <c r="AK1482" s="183"/>
    </row>
    <row r="1483" spans="4:37" x14ac:dyDescent="0.25">
      <c r="D1483" s="184"/>
      <c r="E1483" s="184"/>
      <c r="F1483" s="184"/>
      <c r="G1483" s="184"/>
      <c r="H1483" s="184"/>
      <c r="I1483" s="184"/>
      <c r="J1483" s="184"/>
      <c r="K1483" s="184"/>
      <c r="L1483" s="184"/>
      <c r="M1483" s="184"/>
      <c r="N1483" s="184"/>
      <c r="O1483" s="184"/>
      <c r="P1483" s="183"/>
      <c r="Q1483" s="183"/>
      <c r="R1483" s="183"/>
      <c r="S1483" s="183"/>
      <c r="T1483" s="183"/>
      <c r="U1483" s="183"/>
      <c r="V1483" s="183"/>
      <c r="W1483" s="183"/>
      <c r="X1483" s="183"/>
      <c r="Y1483" s="183"/>
      <c r="Z1483" s="183"/>
      <c r="AA1483" s="183"/>
      <c r="AB1483" s="183"/>
      <c r="AC1483" s="183"/>
      <c r="AD1483" s="183"/>
      <c r="AE1483" s="183"/>
      <c r="AF1483" s="183"/>
      <c r="AG1483" s="183"/>
      <c r="AH1483" s="183"/>
      <c r="AI1483" s="183"/>
      <c r="AJ1483" s="183"/>
      <c r="AK1483" s="183"/>
    </row>
    <row r="1484" spans="4:37" x14ac:dyDescent="0.25">
      <c r="D1484" s="184"/>
      <c r="E1484" s="184"/>
      <c r="F1484" s="184"/>
      <c r="G1484" s="184"/>
      <c r="H1484" s="184"/>
      <c r="I1484" s="184"/>
      <c r="J1484" s="184"/>
      <c r="K1484" s="184"/>
      <c r="L1484" s="184"/>
      <c r="M1484" s="184"/>
      <c r="N1484" s="184"/>
      <c r="O1484" s="184"/>
      <c r="P1484" s="183"/>
      <c r="Q1484" s="183"/>
      <c r="R1484" s="183"/>
      <c r="S1484" s="183"/>
      <c r="T1484" s="183"/>
      <c r="U1484" s="183"/>
      <c r="V1484" s="183"/>
      <c r="W1484" s="183"/>
      <c r="X1484" s="183"/>
      <c r="Y1484" s="183"/>
      <c r="Z1484" s="183"/>
      <c r="AA1484" s="183"/>
      <c r="AB1484" s="183"/>
      <c r="AC1484" s="183"/>
      <c r="AD1484" s="183"/>
      <c r="AE1484" s="183"/>
      <c r="AF1484" s="183"/>
      <c r="AG1484" s="183"/>
      <c r="AH1484" s="183"/>
      <c r="AI1484" s="183"/>
      <c r="AJ1484" s="183"/>
      <c r="AK1484" s="183"/>
    </row>
    <row r="1485" spans="4:37" x14ac:dyDescent="0.25">
      <c r="D1485" s="184"/>
      <c r="E1485" s="184"/>
      <c r="F1485" s="184"/>
      <c r="G1485" s="184"/>
      <c r="H1485" s="184"/>
      <c r="I1485" s="184"/>
      <c r="J1485" s="184"/>
      <c r="K1485" s="184"/>
      <c r="L1485" s="184"/>
      <c r="M1485" s="184"/>
      <c r="N1485" s="184"/>
      <c r="O1485" s="184"/>
      <c r="P1485" s="183"/>
      <c r="Q1485" s="183"/>
      <c r="R1485" s="183"/>
      <c r="S1485" s="183"/>
      <c r="T1485" s="183"/>
      <c r="U1485" s="183"/>
      <c r="V1485" s="183"/>
      <c r="W1485" s="183"/>
      <c r="X1485" s="183"/>
      <c r="Y1485" s="183"/>
      <c r="Z1485" s="183"/>
      <c r="AA1485" s="183"/>
      <c r="AB1485" s="183"/>
      <c r="AC1485" s="183"/>
      <c r="AD1485" s="183"/>
      <c r="AE1485" s="183"/>
      <c r="AF1485" s="183"/>
      <c r="AG1485" s="183"/>
      <c r="AH1485" s="183"/>
      <c r="AI1485" s="183"/>
      <c r="AJ1485" s="183"/>
      <c r="AK1485" s="183"/>
    </row>
    <row r="1486" spans="4:37" x14ac:dyDescent="0.25">
      <c r="D1486" s="184"/>
      <c r="E1486" s="184"/>
      <c r="F1486" s="184"/>
      <c r="G1486" s="184"/>
      <c r="H1486" s="184"/>
      <c r="I1486" s="184"/>
      <c r="J1486" s="184"/>
      <c r="K1486" s="184"/>
      <c r="L1486" s="184"/>
      <c r="M1486" s="184"/>
      <c r="N1486" s="184"/>
      <c r="O1486" s="184"/>
      <c r="P1486" s="183"/>
      <c r="Q1486" s="183"/>
      <c r="R1486" s="183"/>
      <c r="S1486" s="183"/>
      <c r="T1486" s="183"/>
      <c r="U1486" s="183"/>
      <c r="V1486" s="183"/>
      <c r="W1486" s="183"/>
      <c r="X1486" s="183"/>
      <c r="Y1486" s="183"/>
      <c r="Z1486" s="183"/>
      <c r="AA1486" s="183"/>
      <c r="AB1486" s="183"/>
      <c r="AC1486" s="183"/>
      <c r="AD1486" s="183"/>
      <c r="AE1486" s="183"/>
      <c r="AF1486" s="183"/>
      <c r="AG1486" s="183"/>
      <c r="AH1486" s="183"/>
      <c r="AI1486" s="183"/>
      <c r="AJ1486" s="183"/>
      <c r="AK1486" s="183"/>
    </row>
    <row r="1487" spans="4:37" x14ac:dyDescent="0.25">
      <c r="D1487" s="184"/>
      <c r="E1487" s="184"/>
      <c r="F1487" s="184"/>
      <c r="G1487" s="184"/>
      <c r="H1487" s="184"/>
      <c r="I1487" s="184"/>
      <c r="J1487" s="184"/>
      <c r="K1487" s="184"/>
      <c r="L1487" s="184"/>
      <c r="M1487" s="184"/>
      <c r="N1487" s="184"/>
      <c r="O1487" s="184"/>
      <c r="P1487" s="183"/>
      <c r="Q1487" s="183"/>
      <c r="R1487" s="183"/>
      <c r="S1487" s="183"/>
      <c r="T1487" s="183"/>
      <c r="U1487" s="183"/>
      <c r="V1487" s="183"/>
      <c r="W1487" s="183"/>
      <c r="X1487" s="183"/>
      <c r="Y1487" s="183"/>
      <c r="Z1487" s="183"/>
      <c r="AA1487" s="183"/>
      <c r="AB1487" s="183"/>
      <c r="AC1487" s="183"/>
      <c r="AD1487" s="183"/>
      <c r="AE1487" s="183"/>
      <c r="AF1487" s="183"/>
      <c r="AG1487" s="183"/>
      <c r="AH1487" s="183"/>
      <c r="AI1487" s="183"/>
      <c r="AJ1487" s="183"/>
      <c r="AK1487" s="183"/>
    </row>
    <row r="1488" spans="4:37" x14ac:dyDescent="0.25">
      <c r="D1488" s="184"/>
      <c r="E1488" s="184"/>
      <c r="F1488" s="184"/>
      <c r="G1488" s="184"/>
      <c r="H1488" s="184"/>
      <c r="I1488" s="184"/>
      <c r="J1488" s="184"/>
      <c r="K1488" s="184"/>
      <c r="L1488" s="184"/>
      <c r="M1488" s="184"/>
      <c r="N1488" s="184"/>
      <c r="O1488" s="184"/>
      <c r="P1488" s="183"/>
      <c r="Q1488" s="183"/>
      <c r="R1488" s="183"/>
      <c r="S1488" s="183"/>
      <c r="T1488" s="183"/>
      <c r="U1488" s="183"/>
      <c r="V1488" s="183"/>
      <c r="W1488" s="183"/>
      <c r="X1488" s="183"/>
      <c r="Y1488" s="183"/>
      <c r="Z1488" s="183"/>
      <c r="AA1488" s="183"/>
      <c r="AB1488" s="183"/>
      <c r="AC1488" s="183"/>
      <c r="AD1488" s="183"/>
      <c r="AE1488" s="183"/>
      <c r="AF1488" s="183"/>
      <c r="AG1488" s="183"/>
      <c r="AH1488" s="183"/>
      <c r="AI1488" s="183"/>
      <c r="AJ1488" s="183"/>
      <c r="AK1488" s="183"/>
    </row>
    <row r="1489" spans="4:37" x14ac:dyDescent="0.25">
      <c r="D1489" s="184"/>
      <c r="E1489" s="184"/>
      <c r="F1489" s="184"/>
      <c r="G1489" s="184"/>
      <c r="H1489" s="184"/>
      <c r="I1489" s="184"/>
      <c r="J1489" s="184"/>
      <c r="K1489" s="184"/>
      <c r="L1489" s="184"/>
      <c r="M1489" s="184"/>
      <c r="N1489" s="184"/>
      <c r="O1489" s="184"/>
      <c r="P1489" s="183"/>
      <c r="Q1489" s="183"/>
      <c r="R1489" s="183"/>
      <c r="S1489" s="183"/>
      <c r="T1489" s="183"/>
      <c r="U1489" s="183"/>
      <c r="V1489" s="183"/>
      <c r="W1489" s="183"/>
      <c r="X1489" s="183"/>
      <c r="Y1489" s="183"/>
      <c r="Z1489" s="183"/>
      <c r="AA1489" s="183"/>
      <c r="AB1489" s="183"/>
      <c r="AC1489" s="183"/>
      <c r="AD1489" s="183"/>
      <c r="AE1489" s="183"/>
      <c r="AF1489" s="183"/>
      <c r="AG1489" s="183"/>
      <c r="AH1489" s="183"/>
      <c r="AI1489" s="183"/>
      <c r="AJ1489" s="183"/>
      <c r="AK1489" s="183"/>
    </row>
    <row r="1490" spans="4:37" x14ac:dyDescent="0.25">
      <c r="D1490" s="184"/>
      <c r="E1490" s="184"/>
      <c r="F1490" s="184"/>
      <c r="G1490" s="184"/>
      <c r="H1490" s="184"/>
      <c r="I1490" s="184"/>
      <c r="J1490" s="184"/>
      <c r="K1490" s="184"/>
      <c r="L1490" s="184"/>
      <c r="M1490" s="184"/>
      <c r="N1490" s="184"/>
      <c r="O1490" s="184"/>
      <c r="P1490" s="183"/>
      <c r="Q1490" s="183"/>
      <c r="R1490" s="183"/>
      <c r="S1490" s="183"/>
      <c r="T1490" s="183"/>
      <c r="U1490" s="183"/>
      <c r="V1490" s="183"/>
      <c r="W1490" s="183"/>
      <c r="X1490" s="183"/>
      <c r="Y1490" s="183"/>
      <c r="Z1490" s="183"/>
      <c r="AA1490" s="183"/>
      <c r="AB1490" s="183"/>
      <c r="AC1490" s="183"/>
      <c r="AD1490" s="183"/>
      <c r="AE1490" s="183"/>
      <c r="AF1490" s="183"/>
      <c r="AG1490" s="183"/>
      <c r="AH1490" s="183"/>
      <c r="AI1490" s="183"/>
      <c r="AJ1490" s="183"/>
      <c r="AK1490" s="183"/>
    </row>
    <row r="1491" spans="4:37" x14ac:dyDescent="0.25">
      <c r="D1491" s="184"/>
      <c r="E1491" s="184"/>
      <c r="F1491" s="184"/>
      <c r="G1491" s="184"/>
      <c r="H1491" s="184"/>
      <c r="I1491" s="184"/>
      <c r="J1491" s="184"/>
      <c r="K1491" s="184"/>
      <c r="L1491" s="184"/>
      <c r="M1491" s="184"/>
      <c r="N1491" s="184"/>
      <c r="O1491" s="184"/>
      <c r="P1491" s="183"/>
      <c r="Q1491" s="183"/>
      <c r="R1491" s="183"/>
      <c r="S1491" s="183"/>
      <c r="T1491" s="183"/>
      <c r="U1491" s="183"/>
      <c r="V1491" s="183"/>
      <c r="W1491" s="183"/>
      <c r="X1491" s="183"/>
      <c r="Y1491" s="183"/>
      <c r="Z1491" s="183"/>
      <c r="AA1491" s="183"/>
      <c r="AB1491" s="183"/>
      <c r="AC1491" s="183"/>
      <c r="AD1491" s="183"/>
      <c r="AE1491" s="183"/>
      <c r="AF1491" s="183"/>
      <c r="AG1491" s="183"/>
      <c r="AH1491" s="183"/>
      <c r="AI1491" s="183"/>
      <c r="AJ1491" s="183"/>
      <c r="AK1491" s="183"/>
    </row>
    <row r="1492" spans="4:37" x14ac:dyDescent="0.25">
      <c r="D1492" s="184"/>
      <c r="E1492" s="184"/>
      <c r="F1492" s="184"/>
      <c r="G1492" s="184"/>
      <c r="H1492" s="184"/>
      <c r="I1492" s="184"/>
      <c r="J1492" s="184"/>
      <c r="K1492" s="184"/>
      <c r="L1492" s="184"/>
      <c r="M1492" s="184"/>
      <c r="N1492" s="184"/>
      <c r="O1492" s="184"/>
      <c r="P1492" s="183"/>
      <c r="Q1492" s="183"/>
      <c r="R1492" s="183"/>
      <c r="S1492" s="183"/>
      <c r="T1492" s="183"/>
      <c r="U1492" s="183"/>
      <c r="V1492" s="183"/>
      <c r="W1492" s="183"/>
      <c r="X1492" s="183"/>
      <c r="Y1492" s="183"/>
      <c r="Z1492" s="183"/>
      <c r="AA1492" s="183"/>
      <c r="AB1492" s="183"/>
      <c r="AC1492" s="183"/>
      <c r="AD1492" s="183"/>
      <c r="AE1492" s="183"/>
      <c r="AF1492" s="183"/>
      <c r="AG1492" s="183"/>
      <c r="AH1492" s="183"/>
      <c r="AI1492" s="183"/>
      <c r="AJ1492" s="183"/>
      <c r="AK1492" s="183"/>
    </row>
    <row r="1493" spans="4:37" x14ac:dyDescent="0.25">
      <c r="D1493" s="184"/>
      <c r="E1493" s="184"/>
      <c r="F1493" s="184"/>
      <c r="G1493" s="184"/>
      <c r="H1493" s="184"/>
      <c r="I1493" s="184"/>
      <c r="J1493" s="184"/>
      <c r="K1493" s="184"/>
      <c r="L1493" s="184"/>
      <c r="M1493" s="184"/>
      <c r="N1493" s="184"/>
      <c r="O1493" s="184"/>
      <c r="P1493" s="183"/>
      <c r="Q1493" s="183"/>
      <c r="R1493" s="183"/>
      <c r="S1493" s="183"/>
      <c r="T1493" s="183"/>
      <c r="U1493" s="183"/>
      <c r="V1493" s="183"/>
      <c r="W1493" s="183"/>
      <c r="X1493" s="183"/>
      <c r="Y1493" s="183"/>
      <c r="Z1493" s="183"/>
      <c r="AA1493" s="183"/>
      <c r="AB1493" s="183"/>
      <c r="AC1493" s="183"/>
      <c r="AD1493" s="183"/>
      <c r="AE1493" s="183"/>
      <c r="AF1493" s="183"/>
      <c r="AG1493" s="183"/>
      <c r="AH1493" s="183"/>
      <c r="AI1493" s="183"/>
      <c r="AJ1493" s="183"/>
      <c r="AK1493" s="183"/>
    </row>
    <row r="1494" spans="4:37" x14ac:dyDescent="0.25">
      <c r="D1494" s="184"/>
      <c r="E1494" s="184"/>
      <c r="F1494" s="184"/>
      <c r="G1494" s="184"/>
      <c r="H1494" s="184"/>
      <c r="I1494" s="184"/>
      <c r="J1494" s="184"/>
      <c r="K1494" s="184"/>
      <c r="L1494" s="184"/>
      <c r="M1494" s="184"/>
      <c r="N1494" s="184"/>
      <c r="O1494" s="184"/>
      <c r="P1494" s="183"/>
      <c r="Q1494" s="183"/>
      <c r="R1494" s="183"/>
      <c r="S1494" s="183"/>
      <c r="T1494" s="183"/>
      <c r="U1494" s="183"/>
      <c r="V1494" s="183"/>
      <c r="W1494" s="183"/>
      <c r="X1494" s="183"/>
      <c r="Y1494" s="183"/>
      <c r="Z1494" s="183"/>
      <c r="AA1494" s="183"/>
      <c r="AB1494" s="183"/>
      <c r="AC1494" s="183"/>
      <c r="AD1494" s="183"/>
      <c r="AE1494" s="183"/>
      <c r="AF1494" s="183"/>
      <c r="AG1494" s="183"/>
      <c r="AH1494" s="183"/>
      <c r="AI1494" s="183"/>
      <c r="AJ1494" s="183"/>
      <c r="AK1494" s="183"/>
    </row>
    <row r="1495" spans="4:37" x14ac:dyDescent="0.25">
      <c r="D1495" s="184"/>
      <c r="E1495" s="184"/>
      <c r="F1495" s="184"/>
      <c r="G1495" s="184"/>
      <c r="H1495" s="184"/>
      <c r="I1495" s="184"/>
      <c r="J1495" s="184"/>
      <c r="K1495" s="184"/>
      <c r="L1495" s="184"/>
      <c r="M1495" s="184"/>
      <c r="N1495" s="184"/>
      <c r="O1495" s="184"/>
      <c r="P1495" s="183"/>
      <c r="Q1495" s="183"/>
      <c r="R1495" s="183"/>
      <c r="S1495" s="183"/>
      <c r="T1495" s="183"/>
      <c r="U1495" s="183"/>
      <c r="V1495" s="183"/>
      <c r="W1495" s="183"/>
      <c r="X1495" s="183"/>
      <c r="Y1495" s="183"/>
      <c r="Z1495" s="183"/>
      <c r="AA1495" s="183"/>
      <c r="AB1495" s="183"/>
      <c r="AC1495" s="183"/>
      <c r="AD1495" s="183"/>
      <c r="AE1495" s="183"/>
      <c r="AF1495" s="183"/>
      <c r="AG1495" s="183"/>
      <c r="AH1495" s="183"/>
      <c r="AI1495" s="183"/>
      <c r="AJ1495" s="183"/>
      <c r="AK1495" s="183"/>
    </row>
    <row r="1496" spans="4:37" x14ac:dyDescent="0.25">
      <c r="D1496" s="184"/>
      <c r="E1496" s="184"/>
      <c r="F1496" s="184"/>
      <c r="G1496" s="184"/>
      <c r="H1496" s="184"/>
      <c r="I1496" s="184"/>
      <c r="J1496" s="184"/>
      <c r="K1496" s="184"/>
      <c r="L1496" s="184"/>
      <c r="M1496" s="184"/>
      <c r="N1496" s="184"/>
      <c r="O1496" s="184"/>
      <c r="P1496" s="183"/>
      <c r="Q1496" s="183"/>
      <c r="R1496" s="183"/>
      <c r="S1496" s="183"/>
      <c r="T1496" s="183"/>
      <c r="U1496" s="183"/>
      <c r="V1496" s="183"/>
      <c r="W1496" s="183"/>
      <c r="X1496" s="183"/>
      <c r="Y1496" s="183"/>
      <c r="Z1496" s="183"/>
      <c r="AA1496" s="183"/>
      <c r="AB1496" s="183"/>
      <c r="AC1496" s="183"/>
      <c r="AD1496" s="183"/>
      <c r="AE1496" s="183"/>
      <c r="AF1496" s="183"/>
      <c r="AG1496" s="183"/>
      <c r="AH1496" s="183"/>
      <c r="AI1496" s="183"/>
      <c r="AJ1496" s="183"/>
      <c r="AK1496" s="183"/>
    </row>
    <row r="1497" spans="4:37" x14ac:dyDescent="0.25">
      <c r="D1497" s="184"/>
      <c r="E1497" s="184"/>
      <c r="F1497" s="184"/>
      <c r="G1497" s="184"/>
      <c r="H1497" s="184"/>
      <c r="I1497" s="184"/>
      <c r="J1497" s="184"/>
      <c r="K1497" s="184"/>
      <c r="L1497" s="184"/>
      <c r="M1497" s="184"/>
      <c r="N1497" s="184"/>
      <c r="O1497" s="184"/>
      <c r="P1497" s="183"/>
      <c r="Q1497" s="183"/>
      <c r="R1497" s="183"/>
      <c r="S1497" s="183"/>
      <c r="T1497" s="183"/>
      <c r="U1497" s="183"/>
      <c r="V1497" s="183"/>
      <c r="W1497" s="183"/>
      <c r="X1497" s="183"/>
      <c r="Y1497" s="183"/>
      <c r="Z1497" s="183"/>
      <c r="AA1497" s="183"/>
      <c r="AB1497" s="183"/>
      <c r="AC1497" s="183"/>
      <c r="AD1497" s="183"/>
      <c r="AE1497" s="183"/>
      <c r="AF1497" s="183"/>
      <c r="AG1497" s="183"/>
      <c r="AH1497" s="183"/>
      <c r="AI1497" s="183"/>
      <c r="AJ1497" s="183"/>
      <c r="AK1497" s="183"/>
    </row>
    <row r="1498" spans="4:37" x14ac:dyDescent="0.25">
      <c r="D1498" s="184"/>
      <c r="E1498" s="184"/>
      <c r="F1498" s="184"/>
      <c r="G1498" s="184"/>
      <c r="H1498" s="184"/>
      <c r="I1498" s="184"/>
      <c r="J1498" s="184"/>
      <c r="K1498" s="184"/>
      <c r="L1498" s="184"/>
      <c r="M1498" s="184"/>
      <c r="N1498" s="184"/>
      <c r="O1498" s="184"/>
      <c r="P1498" s="183"/>
      <c r="Q1498" s="183"/>
      <c r="R1498" s="183"/>
      <c r="S1498" s="183"/>
      <c r="T1498" s="183"/>
      <c r="U1498" s="183"/>
      <c r="V1498" s="183"/>
      <c r="W1498" s="183"/>
      <c r="X1498" s="183"/>
      <c r="Y1498" s="183"/>
      <c r="Z1498" s="183"/>
      <c r="AA1498" s="183"/>
      <c r="AB1498" s="183"/>
      <c r="AC1498" s="183"/>
      <c r="AD1498" s="183"/>
      <c r="AE1498" s="183"/>
      <c r="AF1498" s="183"/>
      <c r="AG1498" s="183"/>
      <c r="AH1498" s="183"/>
      <c r="AI1498" s="183"/>
      <c r="AJ1498" s="183"/>
      <c r="AK1498" s="183"/>
    </row>
    <row r="1499" spans="4:37" x14ac:dyDescent="0.25">
      <c r="D1499" s="184"/>
      <c r="E1499" s="184"/>
      <c r="F1499" s="184"/>
      <c r="G1499" s="184"/>
      <c r="H1499" s="184"/>
      <c r="I1499" s="184"/>
      <c r="J1499" s="184"/>
      <c r="K1499" s="184"/>
      <c r="L1499" s="184"/>
      <c r="M1499" s="184"/>
      <c r="N1499" s="184"/>
      <c r="O1499" s="184"/>
      <c r="P1499" s="183"/>
      <c r="Q1499" s="183"/>
      <c r="R1499" s="183"/>
      <c r="S1499" s="183"/>
      <c r="T1499" s="183"/>
      <c r="U1499" s="183"/>
      <c r="V1499" s="183"/>
      <c r="W1499" s="183"/>
      <c r="X1499" s="183"/>
      <c r="Y1499" s="183"/>
      <c r="Z1499" s="183"/>
      <c r="AA1499" s="183"/>
      <c r="AB1499" s="183"/>
      <c r="AC1499" s="183"/>
      <c r="AD1499" s="183"/>
      <c r="AE1499" s="183"/>
      <c r="AF1499" s="183"/>
      <c r="AG1499" s="183"/>
      <c r="AH1499" s="183"/>
      <c r="AI1499" s="183"/>
      <c r="AJ1499" s="183"/>
      <c r="AK1499" s="183"/>
    </row>
    <row r="1500" spans="4:37" x14ac:dyDescent="0.25">
      <c r="D1500" s="184"/>
      <c r="E1500" s="184"/>
      <c r="F1500" s="184"/>
      <c r="G1500" s="184"/>
      <c r="H1500" s="184"/>
      <c r="I1500" s="184"/>
      <c r="J1500" s="184"/>
      <c r="K1500" s="184"/>
      <c r="L1500" s="184"/>
      <c r="M1500" s="184"/>
      <c r="N1500" s="184"/>
      <c r="O1500" s="184"/>
      <c r="P1500" s="183"/>
      <c r="Q1500" s="183"/>
      <c r="R1500" s="183"/>
      <c r="S1500" s="183"/>
      <c r="T1500" s="183"/>
      <c r="U1500" s="183"/>
      <c r="V1500" s="183"/>
      <c r="W1500" s="183"/>
      <c r="X1500" s="183"/>
      <c r="Y1500" s="183"/>
      <c r="Z1500" s="183"/>
      <c r="AA1500" s="183"/>
      <c r="AB1500" s="183"/>
      <c r="AC1500" s="183"/>
      <c r="AD1500" s="183"/>
      <c r="AE1500" s="183"/>
      <c r="AF1500" s="183"/>
      <c r="AG1500" s="183"/>
      <c r="AH1500" s="183"/>
      <c r="AI1500" s="183"/>
      <c r="AJ1500" s="183"/>
      <c r="AK1500" s="183"/>
    </row>
    <row r="1501" spans="4:37" x14ac:dyDescent="0.25">
      <c r="D1501" s="184"/>
      <c r="E1501" s="184"/>
      <c r="F1501" s="184"/>
      <c r="G1501" s="184"/>
      <c r="H1501" s="184"/>
      <c r="I1501" s="184"/>
      <c r="J1501" s="184"/>
      <c r="K1501" s="184"/>
      <c r="L1501" s="184"/>
      <c r="M1501" s="184"/>
      <c r="N1501" s="184"/>
      <c r="O1501" s="184"/>
      <c r="P1501" s="183"/>
      <c r="Q1501" s="183"/>
      <c r="R1501" s="183"/>
      <c r="S1501" s="183"/>
      <c r="T1501" s="183"/>
      <c r="U1501" s="183"/>
      <c r="V1501" s="183"/>
      <c r="W1501" s="183"/>
      <c r="X1501" s="183"/>
      <c r="Y1501" s="183"/>
      <c r="Z1501" s="183"/>
      <c r="AA1501" s="183"/>
      <c r="AB1501" s="183"/>
      <c r="AC1501" s="183"/>
      <c r="AD1501" s="183"/>
      <c r="AE1501" s="183"/>
      <c r="AF1501" s="183"/>
      <c r="AG1501" s="183"/>
      <c r="AH1501" s="183"/>
      <c r="AI1501" s="183"/>
      <c r="AJ1501" s="183"/>
      <c r="AK1501" s="183"/>
    </row>
    <row r="1502" spans="4:37" x14ac:dyDescent="0.25">
      <c r="D1502" s="184"/>
      <c r="E1502" s="184"/>
      <c r="F1502" s="184"/>
      <c r="G1502" s="184"/>
      <c r="H1502" s="184"/>
      <c r="I1502" s="184"/>
      <c r="J1502" s="184"/>
      <c r="K1502" s="184"/>
      <c r="L1502" s="184"/>
      <c r="M1502" s="184"/>
      <c r="N1502" s="184"/>
      <c r="O1502" s="184"/>
      <c r="P1502" s="183"/>
      <c r="Q1502" s="183"/>
      <c r="R1502" s="183"/>
      <c r="S1502" s="183"/>
      <c r="T1502" s="183"/>
      <c r="U1502" s="183"/>
      <c r="V1502" s="183"/>
      <c r="W1502" s="183"/>
      <c r="X1502" s="183"/>
      <c r="Y1502" s="183"/>
      <c r="Z1502" s="183"/>
      <c r="AA1502" s="183"/>
      <c r="AB1502" s="183"/>
      <c r="AC1502" s="183"/>
      <c r="AD1502" s="183"/>
      <c r="AE1502" s="183"/>
      <c r="AF1502" s="183"/>
      <c r="AG1502" s="183"/>
      <c r="AH1502" s="183"/>
      <c r="AI1502" s="183"/>
      <c r="AJ1502" s="183"/>
      <c r="AK1502" s="183"/>
    </row>
    <row r="1503" spans="4:37" x14ac:dyDescent="0.25">
      <c r="D1503" s="184"/>
      <c r="E1503" s="184"/>
      <c r="F1503" s="184"/>
      <c r="G1503" s="184"/>
      <c r="H1503" s="184"/>
      <c r="I1503" s="184"/>
      <c r="J1503" s="184"/>
      <c r="K1503" s="184"/>
      <c r="L1503" s="184"/>
      <c r="M1503" s="184"/>
      <c r="N1503" s="184"/>
      <c r="O1503" s="184"/>
      <c r="P1503" s="183"/>
      <c r="Q1503" s="183"/>
      <c r="R1503" s="183"/>
      <c r="S1503" s="183"/>
      <c r="T1503" s="183"/>
      <c r="U1503" s="183"/>
      <c r="V1503" s="183"/>
      <c r="W1503" s="183"/>
      <c r="X1503" s="183"/>
      <c r="Y1503" s="183"/>
      <c r="Z1503" s="183"/>
      <c r="AA1503" s="183"/>
      <c r="AB1503" s="183"/>
      <c r="AC1503" s="183"/>
      <c r="AD1503" s="183"/>
      <c r="AE1503" s="183"/>
      <c r="AF1503" s="183"/>
      <c r="AG1503" s="183"/>
      <c r="AH1503" s="183"/>
      <c r="AI1503" s="183"/>
      <c r="AJ1503" s="183"/>
      <c r="AK1503" s="183"/>
    </row>
    <row r="1504" spans="4:37" x14ac:dyDescent="0.25">
      <c r="D1504" s="184"/>
      <c r="E1504" s="184"/>
      <c r="F1504" s="184"/>
      <c r="G1504" s="184"/>
      <c r="H1504" s="184"/>
      <c r="I1504" s="184"/>
      <c r="J1504" s="184"/>
      <c r="K1504" s="184"/>
      <c r="L1504" s="184"/>
      <c r="M1504" s="184"/>
      <c r="N1504" s="184"/>
      <c r="O1504" s="184"/>
      <c r="P1504" s="183"/>
      <c r="Q1504" s="183"/>
      <c r="R1504" s="183"/>
      <c r="S1504" s="183"/>
      <c r="T1504" s="183"/>
      <c r="U1504" s="183"/>
      <c r="V1504" s="183"/>
      <c r="W1504" s="183"/>
      <c r="X1504" s="183"/>
      <c r="Y1504" s="183"/>
      <c r="Z1504" s="183"/>
      <c r="AA1504" s="183"/>
      <c r="AB1504" s="183"/>
      <c r="AC1504" s="183"/>
      <c r="AD1504" s="183"/>
      <c r="AE1504" s="183"/>
      <c r="AF1504" s="183"/>
      <c r="AG1504" s="183"/>
      <c r="AH1504" s="183"/>
      <c r="AI1504" s="183"/>
      <c r="AJ1504" s="183"/>
      <c r="AK1504" s="183"/>
    </row>
    <row r="1505" spans="4:37" x14ac:dyDescent="0.25">
      <c r="D1505" s="184"/>
      <c r="E1505" s="184"/>
      <c r="F1505" s="184"/>
      <c r="G1505" s="184"/>
      <c r="H1505" s="184"/>
      <c r="I1505" s="184"/>
      <c r="J1505" s="184"/>
      <c r="K1505" s="184"/>
      <c r="L1505" s="184"/>
      <c r="M1505" s="184"/>
      <c r="N1505" s="184"/>
      <c r="O1505" s="184"/>
      <c r="P1505" s="183"/>
      <c r="Q1505" s="183"/>
      <c r="R1505" s="183"/>
      <c r="S1505" s="183"/>
      <c r="T1505" s="183"/>
      <c r="U1505" s="183"/>
      <c r="V1505" s="183"/>
      <c r="W1505" s="183"/>
      <c r="X1505" s="183"/>
      <c r="Y1505" s="183"/>
      <c r="Z1505" s="183"/>
      <c r="AA1505" s="183"/>
      <c r="AB1505" s="183"/>
      <c r="AC1505" s="183"/>
      <c r="AD1505" s="183"/>
      <c r="AE1505" s="183"/>
      <c r="AF1505" s="183"/>
      <c r="AG1505" s="183"/>
      <c r="AH1505" s="183"/>
      <c r="AI1505" s="183"/>
      <c r="AJ1505" s="183"/>
      <c r="AK1505" s="183"/>
    </row>
    <row r="1506" spans="4:37" x14ac:dyDescent="0.25">
      <c r="D1506" s="184"/>
      <c r="E1506" s="184"/>
      <c r="F1506" s="184"/>
      <c r="G1506" s="184"/>
      <c r="H1506" s="184"/>
      <c r="I1506" s="184"/>
      <c r="J1506" s="184"/>
      <c r="K1506" s="184"/>
      <c r="L1506" s="184"/>
      <c r="M1506" s="184"/>
      <c r="N1506" s="184"/>
      <c r="O1506" s="184"/>
      <c r="P1506" s="183"/>
      <c r="Q1506" s="183"/>
      <c r="R1506" s="183"/>
      <c r="S1506" s="183"/>
      <c r="T1506" s="183"/>
      <c r="U1506" s="183"/>
      <c r="V1506" s="183"/>
      <c r="W1506" s="183"/>
      <c r="X1506" s="183"/>
      <c r="Y1506" s="183"/>
      <c r="Z1506" s="183"/>
      <c r="AA1506" s="183"/>
      <c r="AB1506" s="183"/>
      <c r="AC1506" s="183"/>
      <c r="AD1506" s="183"/>
      <c r="AE1506" s="183"/>
      <c r="AF1506" s="183"/>
      <c r="AG1506" s="183"/>
      <c r="AH1506" s="183"/>
      <c r="AI1506" s="183"/>
      <c r="AJ1506" s="183"/>
      <c r="AK1506" s="183"/>
    </row>
    <row r="1507" spans="4:37" x14ac:dyDescent="0.25">
      <c r="D1507" s="184"/>
      <c r="E1507" s="184"/>
      <c r="F1507" s="184"/>
      <c r="G1507" s="184"/>
      <c r="H1507" s="184"/>
      <c r="I1507" s="184"/>
      <c r="J1507" s="184"/>
      <c r="K1507" s="184"/>
      <c r="L1507" s="184"/>
      <c r="M1507" s="184"/>
      <c r="N1507" s="184"/>
      <c r="O1507" s="184"/>
      <c r="P1507" s="183"/>
      <c r="Q1507" s="183"/>
      <c r="R1507" s="183"/>
      <c r="S1507" s="183"/>
      <c r="T1507" s="183"/>
      <c r="U1507" s="183"/>
      <c r="V1507" s="183"/>
      <c r="W1507" s="183"/>
      <c r="X1507" s="183"/>
      <c r="Y1507" s="183"/>
      <c r="Z1507" s="183"/>
      <c r="AA1507" s="183"/>
      <c r="AB1507" s="183"/>
      <c r="AC1507" s="183"/>
      <c r="AD1507" s="183"/>
      <c r="AE1507" s="183"/>
      <c r="AF1507" s="183"/>
      <c r="AG1507" s="183"/>
      <c r="AH1507" s="183"/>
      <c r="AI1507" s="183"/>
      <c r="AJ1507" s="183"/>
      <c r="AK1507" s="183"/>
    </row>
    <row r="1508" spans="4:37" x14ac:dyDescent="0.25">
      <c r="D1508" s="184"/>
      <c r="E1508" s="184"/>
      <c r="F1508" s="184"/>
      <c r="G1508" s="184"/>
      <c r="H1508" s="184"/>
      <c r="I1508" s="184"/>
      <c r="J1508" s="184"/>
      <c r="K1508" s="184"/>
      <c r="L1508" s="184"/>
      <c r="M1508" s="184"/>
      <c r="N1508" s="184"/>
      <c r="O1508" s="184"/>
      <c r="P1508" s="183"/>
      <c r="Q1508" s="183"/>
      <c r="R1508" s="183"/>
      <c r="S1508" s="183"/>
      <c r="T1508" s="183"/>
      <c r="U1508" s="183"/>
      <c r="V1508" s="183"/>
      <c r="W1508" s="183"/>
      <c r="X1508" s="183"/>
      <c r="Y1508" s="183"/>
      <c r="Z1508" s="183"/>
      <c r="AA1508" s="183"/>
      <c r="AB1508" s="183"/>
      <c r="AC1508" s="183"/>
      <c r="AD1508" s="183"/>
      <c r="AE1508" s="183"/>
      <c r="AF1508" s="183"/>
      <c r="AG1508" s="183"/>
      <c r="AH1508" s="183"/>
      <c r="AI1508" s="183"/>
      <c r="AJ1508" s="183"/>
      <c r="AK1508" s="183"/>
    </row>
    <row r="1509" spans="4:37" x14ac:dyDescent="0.25">
      <c r="D1509" s="184"/>
      <c r="E1509" s="184"/>
      <c r="F1509" s="184"/>
      <c r="G1509" s="184"/>
      <c r="H1509" s="184"/>
      <c r="I1509" s="184"/>
      <c r="J1509" s="184"/>
      <c r="K1509" s="184"/>
      <c r="L1509" s="184"/>
      <c r="M1509" s="184"/>
      <c r="N1509" s="184"/>
      <c r="O1509" s="184"/>
      <c r="P1509" s="183"/>
      <c r="Q1509" s="183"/>
      <c r="R1509" s="183"/>
      <c r="S1509" s="183"/>
      <c r="T1509" s="183"/>
      <c r="U1509" s="183"/>
      <c r="V1509" s="183"/>
      <c r="W1509" s="183"/>
      <c r="X1509" s="183"/>
      <c r="Y1509" s="183"/>
      <c r="Z1509" s="183"/>
      <c r="AA1509" s="183"/>
      <c r="AB1509" s="183"/>
      <c r="AC1509" s="183"/>
      <c r="AD1509" s="183"/>
      <c r="AE1509" s="183"/>
      <c r="AF1509" s="183"/>
      <c r="AG1509" s="183"/>
      <c r="AH1509" s="183"/>
      <c r="AI1509" s="183"/>
      <c r="AJ1509" s="183"/>
      <c r="AK1509" s="183"/>
    </row>
    <row r="1510" spans="4:37" x14ac:dyDescent="0.25">
      <c r="D1510" s="184"/>
      <c r="E1510" s="184"/>
      <c r="F1510" s="184"/>
      <c r="G1510" s="184"/>
      <c r="H1510" s="184"/>
      <c r="I1510" s="184"/>
      <c r="J1510" s="184"/>
      <c r="K1510" s="184"/>
      <c r="L1510" s="184"/>
      <c r="M1510" s="184"/>
      <c r="N1510" s="184"/>
      <c r="O1510" s="184"/>
      <c r="P1510" s="183"/>
      <c r="Q1510" s="183"/>
      <c r="R1510" s="183"/>
      <c r="S1510" s="183"/>
      <c r="T1510" s="183"/>
      <c r="U1510" s="183"/>
      <c r="V1510" s="183"/>
      <c r="W1510" s="183"/>
      <c r="X1510" s="183"/>
      <c r="Y1510" s="183"/>
      <c r="Z1510" s="183"/>
      <c r="AA1510" s="183"/>
      <c r="AB1510" s="183"/>
      <c r="AC1510" s="183"/>
      <c r="AD1510" s="183"/>
      <c r="AE1510" s="183"/>
      <c r="AF1510" s="183"/>
      <c r="AG1510" s="183"/>
      <c r="AH1510" s="183"/>
      <c r="AI1510" s="183"/>
      <c r="AJ1510" s="183"/>
      <c r="AK1510" s="183"/>
    </row>
    <row r="1511" spans="4:37" x14ac:dyDescent="0.25">
      <c r="D1511" s="184"/>
      <c r="E1511" s="184"/>
      <c r="F1511" s="184"/>
      <c r="G1511" s="184"/>
      <c r="H1511" s="184"/>
      <c r="I1511" s="184"/>
      <c r="J1511" s="184"/>
      <c r="K1511" s="184"/>
      <c r="L1511" s="184"/>
      <c r="M1511" s="184"/>
      <c r="N1511" s="184"/>
      <c r="O1511" s="184"/>
      <c r="P1511" s="183"/>
      <c r="Q1511" s="183"/>
      <c r="R1511" s="183"/>
      <c r="S1511" s="183"/>
      <c r="T1511" s="183"/>
      <c r="U1511" s="183"/>
      <c r="V1511" s="183"/>
      <c r="W1511" s="183"/>
      <c r="X1511" s="183"/>
      <c r="Y1511" s="183"/>
      <c r="Z1511" s="183"/>
      <c r="AA1511" s="183"/>
      <c r="AB1511" s="183"/>
      <c r="AC1511" s="183"/>
      <c r="AD1511" s="183"/>
      <c r="AE1511" s="183"/>
      <c r="AF1511" s="183"/>
      <c r="AG1511" s="183"/>
      <c r="AH1511" s="183"/>
      <c r="AI1511" s="183"/>
      <c r="AJ1511" s="183"/>
      <c r="AK1511" s="183"/>
    </row>
    <row r="1512" spans="4:37" x14ac:dyDescent="0.25">
      <c r="D1512" s="184"/>
      <c r="E1512" s="184"/>
      <c r="F1512" s="184"/>
      <c r="G1512" s="184"/>
      <c r="H1512" s="184"/>
      <c r="I1512" s="184"/>
      <c r="J1512" s="184"/>
      <c r="K1512" s="184"/>
      <c r="L1512" s="184"/>
      <c r="M1512" s="184"/>
      <c r="N1512" s="184"/>
      <c r="O1512" s="184"/>
      <c r="P1512" s="183"/>
      <c r="Q1512" s="183"/>
      <c r="R1512" s="183"/>
      <c r="S1512" s="183"/>
      <c r="T1512" s="183"/>
      <c r="U1512" s="183"/>
      <c r="V1512" s="183"/>
      <c r="W1512" s="183"/>
      <c r="X1512" s="183"/>
      <c r="Y1512" s="183"/>
      <c r="Z1512" s="183"/>
      <c r="AA1512" s="183"/>
      <c r="AB1512" s="183"/>
      <c r="AC1512" s="183"/>
      <c r="AD1512" s="183"/>
      <c r="AE1512" s="183"/>
      <c r="AF1512" s="183"/>
      <c r="AG1512" s="183"/>
      <c r="AH1512" s="183"/>
      <c r="AI1512" s="183"/>
      <c r="AJ1512" s="183"/>
      <c r="AK1512" s="183"/>
    </row>
    <row r="1513" spans="4:37" x14ac:dyDescent="0.25">
      <c r="D1513" s="184"/>
      <c r="E1513" s="184"/>
      <c r="F1513" s="184"/>
      <c r="G1513" s="184"/>
      <c r="H1513" s="184"/>
      <c r="I1513" s="184"/>
      <c r="J1513" s="184"/>
      <c r="K1513" s="184"/>
      <c r="L1513" s="184"/>
      <c r="M1513" s="184"/>
      <c r="N1513" s="184"/>
      <c r="O1513" s="184"/>
      <c r="P1513" s="183"/>
      <c r="Q1513" s="183"/>
      <c r="R1513" s="183"/>
      <c r="S1513" s="183"/>
      <c r="T1513" s="183"/>
      <c r="U1513" s="183"/>
      <c r="V1513" s="183"/>
      <c r="W1513" s="183"/>
      <c r="X1513" s="183"/>
      <c r="Y1513" s="183"/>
      <c r="Z1513" s="183"/>
      <c r="AA1513" s="183"/>
      <c r="AB1513" s="183"/>
      <c r="AC1513" s="183"/>
      <c r="AD1513" s="183"/>
      <c r="AE1513" s="183"/>
      <c r="AF1513" s="183"/>
      <c r="AG1513" s="183"/>
      <c r="AH1513" s="183"/>
      <c r="AI1513" s="183"/>
      <c r="AJ1513" s="183"/>
      <c r="AK1513" s="183"/>
    </row>
    <row r="1514" spans="4:37" x14ac:dyDescent="0.25">
      <c r="D1514" s="184"/>
      <c r="E1514" s="184"/>
      <c r="F1514" s="184"/>
      <c r="G1514" s="184"/>
      <c r="H1514" s="184"/>
      <c r="I1514" s="184"/>
      <c r="J1514" s="184"/>
      <c r="K1514" s="184"/>
      <c r="L1514" s="184"/>
      <c r="M1514" s="184"/>
      <c r="N1514" s="184"/>
      <c r="O1514" s="184"/>
      <c r="P1514" s="183"/>
      <c r="Q1514" s="183"/>
      <c r="R1514" s="183"/>
      <c r="S1514" s="183"/>
      <c r="T1514" s="183"/>
      <c r="U1514" s="183"/>
      <c r="V1514" s="183"/>
      <c r="W1514" s="183"/>
      <c r="X1514" s="183"/>
      <c r="Y1514" s="183"/>
      <c r="Z1514" s="183"/>
      <c r="AA1514" s="183"/>
      <c r="AB1514" s="183"/>
      <c r="AC1514" s="183"/>
      <c r="AD1514" s="183"/>
      <c r="AE1514" s="183"/>
      <c r="AF1514" s="183"/>
      <c r="AG1514" s="183"/>
      <c r="AH1514" s="183"/>
      <c r="AI1514" s="183"/>
      <c r="AJ1514" s="183"/>
      <c r="AK1514" s="183"/>
    </row>
    <row r="1515" spans="4:37" x14ac:dyDescent="0.25">
      <c r="D1515" s="184"/>
      <c r="E1515" s="184"/>
      <c r="F1515" s="184"/>
      <c r="G1515" s="184"/>
      <c r="H1515" s="184"/>
      <c r="I1515" s="184"/>
      <c r="J1515" s="184"/>
      <c r="K1515" s="184"/>
      <c r="L1515" s="184"/>
      <c r="M1515" s="184"/>
      <c r="N1515" s="184"/>
      <c r="O1515" s="184"/>
      <c r="P1515" s="183"/>
      <c r="Q1515" s="183"/>
      <c r="R1515" s="183"/>
      <c r="S1515" s="183"/>
      <c r="T1515" s="183"/>
      <c r="U1515" s="183"/>
      <c r="V1515" s="183"/>
      <c r="W1515" s="183"/>
      <c r="X1515" s="183"/>
      <c r="Y1515" s="183"/>
      <c r="Z1515" s="183"/>
      <c r="AA1515" s="183"/>
      <c r="AB1515" s="183"/>
      <c r="AC1515" s="183"/>
      <c r="AD1515" s="183"/>
      <c r="AE1515" s="183"/>
      <c r="AF1515" s="183"/>
      <c r="AG1515" s="183"/>
      <c r="AH1515" s="183"/>
      <c r="AI1515" s="183"/>
      <c r="AJ1515" s="183"/>
      <c r="AK1515" s="183"/>
    </row>
    <row r="1516" spans="4:37" x14ac:dyDescent="0.25">
      <c r="D1516" s="184"/>
      <c r="E1516" s="184"/>
      <c r="F1516" s="184"/>
      <c r="G1516" s="184"/>
      <c r="H1516" s="184"/>
      <c r="I1516" s="184"/>
      <c r="J1516" s="184"/>
      <c r="K1516" s="184"/>
      <c r="L1516" s="184"/>
      <c r="M1516" s="184"/>
      <c r="N1516" s="184"/>
      <c r="O1516" s="184"/>
      <c r="P1516" s="183"/>
      <c r="Q1516" s="183"/>
      <c r="R1516" s="183"/>
      <c r="S1516" s="183"/>
      <c r="T1516" s="183"/>
      <c r="U1516" s="183"/>
      <c r="V1516" s="183"/>
      <c r="W1516" s="183"/>
      <c r="X1516" s="183"/>
      <c r="Y1516" s="183"/>
      <c r="Z1516" s="183"/>
      <c r="AA1516" s="183"/>
      <c r="AB1516" s="183"/>
      <c r="AC1516" s="183"/>
      <c r="AD1516" s="183"/>
      <c r="AE1516" s="183"/>
      <c r="AF1516" s="183"/>
      <c r="AG1516" s="183"/>
      <c r="AH1516" s="183"/>
      <c r="AI1516" s="183"/>
      <c r="AJ1516" s="183"/>
      <c r="AK1516" s="183"/>
    </row>
    <row r="1517" spans="4:37" x14ac:dyDescent="0.25">
      <c r="D1517" s="184"/>
      <c r="E1517" s="184"/>
      <c r="F1517" s="184"/>
      <c r="G1517" s="184"/>
      <c r="H1517" s="184"/>
      <c r="I1517" s="184"/>
      <c r="J1517" s="184"/>
      <c r="K1517" s="184"/>
      <c r="L1517" s="184"/>
      <c r="M1517" s="184"/>
      <c r="N1517" s="184"/>
      <c r="O1517" s="184"/>
      <c r="P1517" s="183"/>
      <c r="Q1517" s="183"/>
      <c r="R1517" s="183"/>
      <c r="S1517" s="183"/>
      <c r="T1517" s="183"/>
      <c r="U1517" s="183"/>
      <c r="V1517" s="183"/>
      <c r="W1517" s="183"/>
      <c r="X1517" s="183"/>
      <c r="Y1517" s="183"/>
      <c r="Z1517" s="183"/>
      <c r="AA1517" s="183"/>
      <c r="AB1517" s="183"/>
      <c r="AC1517" s="183"/>
      <c r="AD1517" s="183"/>
      <c r="AE1517" s="183"/>
      <c r="AF1517" s="183"/>
      <c r="AG1517" s="183"/>
      <c r="AH1517" s="183"/>
      <c r="AI1517" s="183"/>
      <c r="AJ1517" s="183"/>
      <c r="AK1517" s="183"/>
    </row>
    <row r="1518" spans="4:37" x14ac:dyDescent="0.25">
      <c r="D1518" s="184"/>
      <c r="E1518" s="184"/>
      <c r="F1518" s="184"/>
      <c r="G1518" s="184"/>
      <c r="H1518" s="184"/>
      <c r="I1518" s="184"/>
      <c r="J1518" s="184"/>
      <c r="K1518" s="184"/>
      <c r="L1518" s="184"/>
      <c r="M1518" s="184"/>
      <c r="N1518" s="184"/>
      <c r="O1518" s="184"/>
      <c r="P1518" s="183"/>
      <c r="Q1518" s="183"/>
      <c r="R1518" s="183"/>
      <c r="S1518" s="183"/>
      <c r="T1518" s="183"/>
      <c r="U1518" s="183"/>
      <c r="V1518" s="183"/>
      <c r="W1518" s="183"/>
      <c r="X1518" s="183"/>
      <c r="Y1518" s="183"/>
      <c r="Z1518" s="183"/>
      <c r="AA1518" s="183"/>
      <c r="AB1518" s="183"/>
      <c r="AC1518" s="183"/>
      <c r="AD1518" s="183"/>
      <c r="AE1518" s="183"/>
      <c r="AF1518" s="183"/>
      <c r="AG1518" s="183"/>
      <c r="AH1518" s="183"/>
      <c r="AI1518" s="183"/>
      <c r="AJ1518" s="183"/>
      <c r="AK1518" s="183"/>
    </row>
    <row r="1519" spans="4:37" x14ac:dyDescent="0.25">
      <c r="D1519" s="184"/>
      <c r="E1519" s="184"/>
      <c r="F1519" s="184"/>
      <c r="G1519" s="184"/>
      <c r="H1519" s="184"/>
      <c r="I1519" s="184"/>
      <c r="J1519" s="184"/>
      <c r="K1519" s="184"/>
      <c r="L1519" s="184"/>
      <c r="M1519" s="184"/>
      <c r="N1519" s="184"/>
      <c r="O1519" s="184"/>
      <c r="P1519" s="183"/>
      <c r="Q1519" s="183"/>
      <c r="R1519" s="183"/>
      <c r="S1519" s="183"/>
      <c r="T1519" s="183"/>
      <c r="U1519" s="183"/>
      <c r="V1519" s="183"/>
      <c r="W1519" s="183"/>
      <c r="X1519" s="183"/>
      <c r="Y1519" s="183"/>
      <c r="Z1519" s="183"/>
      <c r="AA1519" s="183"/>
      <c r="AB1519" s="183"/>
      <c r="AC1519" s="183"/>
      <c r="AD1519" s="183"/>
      <c r="AE1519" s="183"/>
      <c r="AF1519" s="183"/>
      <c r="AG1519" s="183"/>
      <c r="AH1519" s="183"/>
      <c r="AI1519" s="183"/>
      <c r="AJ1519" s="183"/>
      <c r="AK1519" s="183"/>
    </row>
    <row r="1520" spans="4:37" x14ac:dyDescent="0.25">
      <c r="D1520" s="184"/>
      <c r="E1520" s="184"/>
      <c r="F1520" s="184"/>
      <c r="G1520" s="184"/>
      <c r="H1520" s="184"/>
      <c r="I1520" s="184"/>
      <c r="J1520" s="184"/>
      <c r="K1520" s="184"/>
      <c r="L1520" s="184"/>
      <c r="M1520" s="184"/>
      <c r="N1520" s="184"/>
      <c r="O1520" s="184"/>
      <c r="P1520" s="183"/>
      <c r="Q1520" s="183"/>
      <c r="R1520" s="183"/>
      <c r="S1520" s="183"/>
      <c r="T1520" s="183"/>
      <c r="U1520" s="183"/>
      <c r="V1520" s="183"/>
      <c r="W1520" s="183"/>
      <c r="X1520" s="183"/>
      <c r="Y1520" s="183"/>
      <c r="Z1520" s="183"/>
      <c r="AA1520" s="183"/>
      <c r="AB1520" s="183"/>
      <c r="AC1520" s="183"/>
      <c r="AD1520" s="183"/>
      <c r="AE1520" s="183"/>
      <c r="AF1520" s="183"/>
      <c r="AG1520" s="183"/>
      <c r="AH1520" s="183"/>
      <c r="AI1520" s="183"/>
      <c r="AJ1520" s="183"/>
      <c r="AK1520" s="183"/>
    </row>
    <row r="1521" spans="4:37" x14ac:dyDescent="0.25">
      <c r="D1521" s="184"/>
      <c r="E1521" s="184"/>
      <c r="F1521" s="184"/>
      <c r="G1521" s="184"/>
      <c r="H1521" s="184"/>
      <c r="I1521" s="184"/>
      <c r="J1521" s="184"/>
      <c r="K1521" s="184"/>
      <c r="L1521" s="184"/>
      <c r="M1521" s="184"/>
      <c r="N1521" s="184"/>
      <c r="O1521" s="184"/>
      <c r="P1521" s="183"/>
      <c r="Q1521" s="183"/>
      <c r="R1521" s="183"/>
      <c r="S1521" s="183"/>
      <c r="T1521" s="183"/>
      <c r="U1521" s="183"/>
      <c r="V1521" s="183"/>
      <c r="W1521" s="183"/>
      <c r="X1521" s="183"/>
      <c r="Y1521" s="183"/>
      <c r="Z1521" s="183"/>
      <c r="AA1521" s="183"/>
      <c r="AB1521" s="183"/>
      <c r="AC1521" s="183"/>
      <c r="AD1521" s="183"/>
      <c r="AE1521" s="183"/>
      <c r="AF1521" s="183"/>
      <c r="AG1521" s="183"/>
      <c r="AH1521" s="183"/>
      <c r="AI1521" s="183"/>
      <c r="AJ1521" s="183"/>
      <c r="AK1521" s="183"/>
    </row>
    <row r="1522" spans="4:37" x14ac:dyDescent="0.25">
      <c r="D1522" s="184"/>
      <c r="E1522" s="184"/>
      <c r="F1522" s="184"/>
      <c r="G1522" s="184"/>
      <c r="H1522" s="184"/>
      <c r="I1522" s="184"/>
      <c r="J1522" s="184"/>
      <c r="K1522" s="184"/>
      <c r="L1522" s="184"/>
      <c r="M1522" s="184"/>
      <c r="N1522" s="184"/>
      <c r="O1522" s="184"/>
      <c r="P1522" s="183"/>
      <c r="Q1522" s="183"/>
      <c r="R1522" s="183"/>
      <c r="S1522" s="183"/>
      <c r="T1522" s="183"/>
      <c r="U1522" s="183"/>
      <c r="V1522" s="183"/>
      <c r="W1522" s="183"/>
      <c r="X1522" s="183"/>
      <c r="Y1522" s="183"/>
      <c r="Z1522" s="183"/>
      <c r="AA1522" s="183"/>
      <c r="AB1522" s="183"/>
      <c r="AC1522" s="183"/>
      <c r="AD1522" s="183"/>
      <c r="AE1522" s="183"/>
      <c r="AF1522" s="183"/>
      <c r="AG1522" s="183"/>
      <c r="AH1522" s="183"/>
      <c r="AI1522" s="183"/>
      <c r="AJ1522" s="183"/>
      <c r="AK1522" s="183"/>
    </row>
    <row r="1523" spans="4:37" x14ac:dyDescent="0.25">
      <c r="D1523" s="184"/>
      <c r="E1523" s="184"/>
      <c r="F1523" s="184"/>
      <c r="G1523" s="184"/>
      <c r="H1523" s="184"/>
      <c r="I1523" s="184"/>
      <c r="J1523" s="184"/>
      <c r="K1523" s="184"/>
      <c r="L1523" s="184"/>
      <c r="M1523" s="184"/>
      <c r="N1523" s="184"/>
      <c r="O1523" s="184"/>
      <c r="P1523" s="183"/>
      <c r="Q1523" s="183"/>
      <c r="R1523" s="183"/>
      <c r="S1523" s="183"/>
      <c r="T1523" s="183"/>
      <c r="U1523" s="183"/>
      <c r="V1523" s="183"/>
      <c r="W1523" s="183"/>
      <c r="X1523" s="183"/>
      <c r="Y1523" s="183"/>
      <c r="Z1523" s="183"/>
      <c r="AA1523" s="183"/>
      <c r="AB1523" s="183"/>
      <c r="AC1523" s="183"/>
      <c r="AD1523" s="183"/>
      <c r="AE1523" s="183"/>
      <c r="AF1523" s="183"/>
      <c r="AG1523" s="183"/>
      <c r="AH1523" s="183"/>
      <c r="AI1523" s="183"/>
      <c r="AJ1523" s="183"/>
      <c r="AK1523" s="183"/>
    </row>
    <row r="1524" spans="4:37" x14ac:dyDescent="0.25">
      <c r="D1524" s="184"/>
      <c r="E1524" s="184"/>
      <c r="F1524" s="184"/>
      <c r="G1524" s="184"/>
      <c r="H1524" s="184"/>
      <c r="I1524" s="184"/>
      <c r="J1524" s="184"/>
      <c r="K1524" s="184"/>
      <c r="L1524" s="184"/>
      <c r="M1524" s="184"/>
      <c r="N1524" s="184"/>
      <c r="O1524" s="184"/>
      <c r="P1524" s="183"/>
      <c r="Q1524" s="183"/>
      <c r="R1524" s="183"/>
      <c r="S1524" s="183"/>
      <c r="T1524" s="183"/>
      <c r="U1524" s="183"/>
      <c r="V1524" s="183"/>
      <c r="W1524" s="183"/>
      <c r="X1524" s="183"/>
      <c r="Y1524" s="183"/>
      <c r="Z1524" s="183"/>
      <c r="AA1524" s="183"/>
      <c r="AB1524" s="183"/>
      <c r="AC1524" s="183"/>
      <c r="AD1524" s="183"/>
      <c r="AE1524" s="183"/>
      <c r="AF1524" s="183"/>
      <c r="AG1524" s="183"/>
      <c r="AH1524" s="183"/>
      <c r="AI1524" s="183"/>
      <c r="AJ1524" s="183"/>
      <c r="AK1524" s="183"/>
    </row>
    <row r="1525" spans="4:37" x14ac:dyDescent="0.25">
      <c r="D1525" s="184"/>
      <c r="E1525" s="184"/>
      <c r="F1525" s="184"/>
      <c r="G1525" s="184"/>
      <c r="H1525" s="184"/>
      <c r="I1525" s="184"/>
      <c r="J1525" s="184"/>
      <c r="K1525" s="184"/>
      <c r="L1525" s="184"/>
      <c r="M1525" s="184"/>
      <c r="N1525" s="184"/>
      <c r="O1525" s="184"/>
      <c r="P1525" s="183"/>
      <c r="Q1525" s="183"/>
      <c r="R1525" s="183"/>
      <c r="S1525" s="183"/>
      <c r="T1525" s="183"/>
      <c r="U1525" s="183"/>
      <c r="V1525" s="183"/>
      <c r="W1525" s="183"/>
      <c r="X1525" s="183"/>
      <c r="Y1525" s="183"/>
      <c r="Z1525" s="183"/>
      <c r="AA1525" s="183"/>
      <c r="AB1525" s="183"/>
      <c r="AC1525" s="183"/>
      <c r="AD1525" s="183"/>
      <c r="AE1525" s="183"/>
      <c r="AF1525" s="183"/>
      <c r="AG1525" s="183"/>
      <c r="AH1525" s="183"/>
      <c r="AI1525" s="183"/>
      <c r="AJ1525" s="183"/>
      <c r="AK1525" s="183"/>
    </row>
    <row r="1526" spans="4:37" x14ac:dyDescent="0.25">
      <c r="D1526" s="184"/>
      <c r="E1526" s="184"/>
      <c r="F1526" s="184"/>
      <c r="G1526" s="184"/>
      <c r="H1526" s="184"/>
      <c r="I1526" s="184"/>
      <c r="J1526" s="184"/>
      <c r="K1526" s="184"/>
      <c r="L1526" s="184"/>
      <c r="M1526" s="184"/>
      <c r="N1526" s="184"/>
      <c r="O1526" s="184"/>
      <c r="P1526" s="183"/>
      <c r="Q1526" s="183"/>
      <c r="R1526" s="183"/>
      <c r="S1526" s="183"/>
      <c r="T1526" s="183"/>
      <c r="U1526" s="183"/>
      <c r="V1526" s="183"/>
      <c r="W1526" s="183"/>
      <c r="X1526" s="183"/>
      <c r="Y1526" s="183"/>
      <c r="Z1526" s="183"/>
      <c r="AA1526" s="183"/>
      <c r="AB1526" s="183"/>
      <c r="AC1526" s="183"/>
      <c r="AD1526" s="183"/>
      <c r="AE1526" s="183"/>
      <c r="AF1526" s="183"/>
      <c r="AG1526" s="183"/>
      <c r="AH1526" s="183"/>
      <c r="AI1526" s="183"/>
      <c r="AJ1526" s="183"/>
      <c r="AK1526" s="183"/>
    </row>
    <row r="1527" spans="4:37" x14ac:dyDescent="0.25">
      <c r="D1527" s="184"/>
      <c r="E1527" s="184"/>
      <c r="F1527" s="184"/>
      <c r="G1527" s="184"/>
      <c r="H1527" s="184"/>
      <c r="I1527" s="184"/>
      <c r="J1527" s="184"/>
      <c r="K1527" s="184"/>
      <c r="L1527" s="184"/>
      <c r="M1527" s="184"/>
      <c r="N1527" s="184"/>
      <c r="O1527" s="184"/>
      <c r="P1527" s="183"/>
      <c r="Q1527" s="183"/>
      <c r="R1527" s="183"/>
      <c r="S1527" s="183"/>
      <c r="T1527" s="183"/>
      <c r="U1527" s="183"/>
      <c r="V1527" s="183"/>
      <c r="W1527" s="183"/>
      <c r="X1527" s="183"/>
      <c r="Y1527" s="183"/>
      <c r="Z1527" s="183"/>
      <c r="AA1527" s="183"/>
      <c r="AB1527" s="183"/>
      <c r="AC1527" s="183"/>
      <c r="AD1527" s="183"/>
      <c r="AE1527" s="183"/>
      <c r="AF1527" s="183"/>
      <c r="AG1527" s="183"/>
      <c r="AH1527" s="183"/>
      <c r="AI1527" s="183"/>
      <c r="AJ1527" s="183"/>
      <c r="AK1527" s="183"/>
    </row>
    <row r="1528" spans="4:37" x14ac:dyDescent="0.25">
      <c r="D1528" s="184"/>
      <c r="E1528" s="184"/>
      <c r="F1528" s="184"/>
      <c r="G1528" s="184"/>
      <c r="H1528" s="184"/>
      <c r="I1528" s="184"/>
      <c r="J1528" s="184"/>
      <c r="K1528" s="184"/>
      <c r="L1528" s="184"/>
      <c r="M1528" s="184"/>
      <c r="N1528" s="184"/>
      <c r="O1528" s="184"/>
      <c r="P1528" s="183"/>
      <c r="Q1528" s="183"/>
      <c r="R1528" s="183"/>
      <c r="S1528" s="183"/>
      <c r="T1528" s="183"/>
      <c r="U1528" s="183"/>
      <c r="V1528" s="183"/>
      <c r="W1528" s="183"/>
      <c r="X1528" s="183"/>
      <c r="Y1528" s="183"/>
      <c r="Z1528" s="183"/>
      <c r="AA1528" s="183"/>
      <c r="AB1528" s="183"/>
      <c r="AC1528" s="183"/>
      <c r="AD1528" s="183"/>
      <c r="AE1528" s="183"/>
      <c r="AF1528" s="183"/>
      <c r="AG1528" s="183"/>
      <c r="AH1528" s="183"/>
      <c r="AI1528" s="183"/>
      <c r="AJ1528" s="183"/>
      <c r="AK1528" s="183"/>
    </row>
    <row r="1529" spans="4:37" x14ac:dyDescent="0.25">
      <c r="D1529" s="184"/>
      <c r="E1529" s="184"/>
      <c r="F1529" s="184"/>
      <c r="G1529" s="184"/>
      <c r="H1529" s="184"/>
      <c r="I1529" s="184"/>
      <c r="J1529" s="184"/>
      <c r="K1529" s="184"/>
      <c r="L1529" s="184"/>
      <c r="M1529" s="184"/>
      <c r="N1529" s="184"/>
      <c r="O1529" s="184"/>
      <c r="P1529" s="183"/>
      <c r="Q1529" s="183"/>
      <c r="R1529" s="183"/>
      <c r="S1529" s="183"/>
      <c r="T1529" s="183"/>
      <c r="U1529" s="183"/>
      <c r="V1529" s="183"/>
      <c r="W1529" s="183"/>
      <c r="X1529" s="183"/>
      <c r="Y1529" s="183"/>
      <c r="Z1529" s="183"/>
      <c r="AA1529" s="183"/>
      <c r="AB1529" s="183"/>
      <c r="AC1529" s="183"/>
      <c r="AD1529" s="183"/>
      <c r="AE1529" s="183"/>
      <c r="AF1529" s="183"/>
      <c r="AG1529" s="183"/>
      <c r="AH1529" s="183"/>
      <c r="AI1529" s="183"/>
      <c r="AJ1529" s="183"/>
      <c r="AK1529" s="183"/>
    </row>
    <row r="1530" spans="4:37" x14ac:dyDescent="0.25">
      <c r="D1530" s="184"/>
      <c r="E1530" s="184"/>
      <c r="F1530" s="184"/>
      <c r="G1530" s="184"/>
      <c r="H1530" s="184"/>
      <c r="I1530" s="184"/>
      <c r="J1530" s="184"/>
      <c r="K1530" s="184"/>
      <c r="L1530" s="184"/>
      <c r="M1530" s="184"/>
      <c r="N1530" s="184"/>
      <c r="O1530" s="184"/>
      <c r="P1530" s="183"/>
      <c r="Q1530" s="183"/>
      <c r="R1530" s="183"/>
      <c r="S1530" s="183"/>
      <c r="T1530" s="183"/>
      <c r="U1530" s="183"/>
      <c r="V1530" s="183"/>
      <c r="W1530" s="183"/>
      <c r="X1530" s="183"/>
      <c r="Y1530" s="183"/>
      <c r="Z1530" s="183"/>
      <c r="AA1530" s="183"/>
      <c r="AB1530" s="183"/>
      <c r="AC1530" s="183"/>
      <c r="AD1530" s="183"/>
      <c r="AE1530" s="183"/>
      <c r="AF1530" s="183"/>
      <c r="AG1530" s="183"/>
      <c r="AH1530" s="183"/>
      <c r="AI1530" s="183"/>
      <c r="AJ1530" s="183"/>
      <c r="AK1530" s="183"/>
    </row>
    <row r="1531" spans="4:37" x14ac:dyDescent="0.25">
      <c r="D1531" s="184"/>
      <c r="E1531" s="184"/>
      <c r="F1531" s="184"/>
      <c r="G1531" s="184"/>
      <c r="H1531" s="184"/>
      <c r="I1531" s="184"/>
      <c r="J1531" s="184"/>
      <c r="K1531" s="184"/>
      <c r="L1531" s="184"/>
      <c r="M1531" s="184"/>
      <c r="N1531" s="184"/>
      <c r="O1531" s="184"/>
      <c r="P1531" s="183"/>
      <c r="Q1531" s="183"/>
      <c r="R1531" s="183"/>
      <c r="S1531" s="183"/>
      <c r="T1531" s="183"/>
      <c r="U1531" s="183"/>
      <c r="V1531" s="183"/>
      <c r="W1531" s="183"/>
      <c r="X1531" s="183"/>
      <c r="Y1531" s="183"/>
      <c r="Z1531" s="183"/>
      <c r="AA1531" s="183"/>
      <c r="AB1531" s="183"/>
      <c r="AC1531" s="183"/>
      <c r="AD1531" s="183"/>
      <c r="AE1531" s="183"/>
      <c r="AF1531" s="183"/>
      <c r="AG1531" s="183"/>
      <c r="AH1531" s="183"/>
      <c r="AI1531" s="183"/>
      <c r="AJ1531" s="183"/>
      <c r="AK1531" s="183"/>
    </row>
    <row r="1532" spans="4:37" x14ac:dyDescent="0.25">
      <c r="D1532" s="184"/>
      <c r="E1532" s="184"/>
      <c r="F1532" s="184"/>
      <c r="G1532" s="184"/>
      <c r="H1532" s="184"/>
      <c r="I1532" s="184"/>
      <c r="J1532" s="184"/>
      <c r="K1532" s="184"/>
      <c r="L1532" s="184"/>
      <c r="M1532" s="184"/>
      <c r="N1532" s="184"/>
      <c r="O1532" s="184"/>
      <c r="P1532" s="183"/>
      <c r="Q1532" s="183"/>
      <c r="R1532" s="183"/>
      <c r="S1532" s="183"/>
      <c r="T1532" s="183"/>
      <c r="U1532" s="183"/>
      <c r="V1532" s="183"/>
      <c r="W1532" s="183"/>
      <c r="X1532" s="183"/>
      <c r="Y1532" s="183"/>
      <c r="Z1532" s="183"/>
      <c r="AA1532" s="183"/>
      <c r="AB1532" s="183"/>
      <c r="AC1532" s="183"/>
      <c r="AD1532" s="183"/>
      <c r="AE1532" s="183"/>
      <c r="AF1532" s="183"/>
      <c r="AG1532" s="183"/>
      <c r="AH1532" s="183"/>
      <c r="AI1532" s="183"/>
      <c r="AJ1532" s="183"/>
      <c r="AK1532" s="183"/>
    </row>
    <row r="1533" spans="4:37" x14ac:dyDescent="0.25">
      <c r="D1533" s="184"/>
      <c r="E1533" s="184"/>
      <c r="F1533" s="184"/>
      <c r="G1533" s="184"/>
      <c r="H1533" s="184"/>
      <c r="I1533" s="184"/>
      <c r="J1533" s="184"/>
      <c r="K1533" s="184"/>
      <c r="L1533" s="184"/>
      <c r="M1533" s="184"/>
      <c r="N1533" s="184"/>
      <c r="O1533" s="184"/>
      <c r="P1533" s="183"/>
      <c r="Q1533" s="183"/>
      <c r="R1533" s="183"/>
      <c r="S1533" s="183"/>
      <c r="T1533" s="183"/>
      <c r="U1533" s="183"/>
      <c r="V1533" s="183"/>
      <c r="W1533" s="183"/>
      <c r="X1533" s="183"/>
      <c r="Y1533" s="183"/>
      <c r="Z1533" s="183"/>
      <c r="AA1533" s="183"/>
      <c r="AB1533" s="183"/>
      <c r="AC1533" s="183"/>
      <c r="AD1533" s="183"/>
      <c r="AE1533" s="183"/>
      <c r="AF1533" s="183"/>
      <c r="AG1533" s="183"/>
      <c r="AH1533" s="183"/>
      <c r="AI1533" s="183"/>
      <c r="AJ1533" s="183"/>
      <c r="AK1533" s="183"/>
    </row>
    <row r="1534" spans="4:37" x14ac:dyDescent="0.25">
      <c r="D1534" s="184"/>
      <c r="E1534" s="184"/>
      <c r="F1534" s="184"/>
      <c r="G1534" s="184"/>
      <c r="H1534" s="184"/>
      <c r="I1534" s="184"/>
      <c r="J1534" s="184"/>
      <c r="K1534" s="184"/>
      <c r="L1534" s="184"/>
      <c r="M1534" s="184"/>
      <c r="N1534" s="184"/>
      <c r="O1534" s="184"/>
      <c r="P1534" s="183"/>
      <c r="Q1534" s="183"/>
      <c r="R1534" s="183"/>
      <c r="S1534" s="183"/>
      <c r="T1534" s="183"/>
      <c r="U1534" s="183"/>
      <c r="V1534" s="183"/>
      <c r="W1534" s="183"/>
      <c r="X1534" s="183"/>
      <c r="Y1534" s="183"/>
      <c r="Z1534" s="183"/>
      <c r="AA1534" s="183"/>
      <c r="AB1534" s="183"/>
      <c r="AC1534" s="183"/>
      <c r="AD1534" s="183"/>
      <c r="AE1534" s="183"/>
      <c r="AF1534" s="183"/>
      <c r="AG1534" s="183"/>
      <c r="AH1534" s="183"/>
      <c r="AI1534" s="183"/>
      <c r="AJ1534" s="183"/>
      <c r="AK1534" s="183"/>
    </row>
    <row r="1535" spans="4:37" x14ac:dyDescent="0.25">
      <c r="D1535" s="184"/>
      <c r="E1535" s="184"/>
      <c r="F1535" s="184"/>
      <c r="G1535" s="184"/>
      <c r="H1535" s="184"/>
      <c r="I1535" s="184"/>
      <c r="J1535" s="184"/>
      <c r="K1535" s="184"/>
      <c r="L1535" s="184"/>
      <c r="M1535" s="184"/>
      <c r="N1535" s="184"/>
      <c r="O1535" s="184"/>
      <c r="P1535" s="183"/>
      <c r="Q1535" s="183"/>
      <c r="R1535" s="183"/>
      <c r="S1535" s="183"/>
      <c r="T1535" s="183"/>
      <c r="U1535" s="183"/>
      <c r="V1535" s="183"/>
      <c r="W1535" s="183"/>
      <c r="X1535" s="183"/>
      <c r="Y1535" s="183"/>
      <c r="Z1535" s="183"/>
      <c r="AA1535" s="183"/>
      <c r="AB1535" s="183"/>
      <c r="AC1535" s="183"/>
      <c r="AD1535" s="183"/>
      <c r="AE1535" s="183"/>
      <c r="AF1535" s="183"/>
      <c r="AG1535" s="183"/>
      <c r="AH1535" s="183"/>
      <c r="AI1535" s="183"/>
      <c r="AJ1535" s="183"/>
      <c r="AK1535" s="183"/>
    </row>
    <row r="1536" spans="4:37" x14ac:dyDescent="0.25">
      <c r="D1536" s="184"/>
      <c r="E1536" s="184"/>
      <c r="F1536" s="184"/>
      <c r="G1536" s="184"/>
      <c r="H1536" s="184"/>
      <c r="I1536" s="184"/>
      <c r="J1536" s="184"/>
      <c r="K1536" s="184"/>
      <c r="L1536" s="184"/>
      <c r="M1536" s="184"/>
      <c r="N1536" s="184"/>
      <c r="O1536" s="184"/>
      <c r="P1536" s="183"/>
      <c r="Q1536" s="183"/>
      <c r="R1536" s="183"/>
      <c r="S1536" s="183"/>
      <c r="T1536" s="183"/>
      <c r="U1536" s="183"/>
      <c r="V1536" s="183"/>
      <c r="W1536" s="183"/>
      <c r="X1536" s="183"/>
      <c r="Y1536" s="183"/>
      <c r="Z1536" s="183"/>
      <c r="AA1536" s="183"/>
      <c r="AB1536" s="183"/>
      <c r="AC1536" s="183"/>
      <c r="AD1536" s="183"/>
      <c r="AE1536" s="183"/>
      <c r="AF1536" s="183"/>
      <c r="AG1536" s="183"/>
      <c r="AH1536" s="183"/>
      <c r="AI1536" s="183"/>
      <c r="AJ1536" s="183"/>
      <c r="AK1536" s="183"/>
    </row>
    <row r="1537" spans="4:37" x14ac:dyDescent="0.25">
      <c r="D1537" s="184"/>
      <c r="E1537" s="184"/>
      <c r="F1537" s="184"/>
      <c r="G1537" s="184"/>
      <c r="H1537" s="184"/>
      <c r="I1537" s="184"/>
      <c r="J1537" s="184"/>
      <c r="K1537" s="184"/>
      <c r="L1537" s="184"/>
      <c r="M1537" s="184"/>
      <c r="N1537" s="184"/>
      <c r="O1537" s="184"/>
      <c r="P1537" s="183"/>
      <c r="Q1537" s="183"/>
      <c r="R1537" s="183"/>
      <c r="S1537" s="183"/>
      <c r="T1537" s="183"/>
      <c r="U1537" s="183"/>
      <c r="V1537" s="183"/>
      <c r="W1537" s="183"/>
      <c r="X1537" s="183"/>
      <c r="Y1537" s="183"/>
      <c r="Z1537" s="183"/>
      <c r="AA1537" s="183"/>
      <c r="AB1537" s="183"/>
      <c r="AC1537" s="183"/>
      <c r="AD1537" s="183"/>
      <c r="AE1537" s="183"/>
      <c r="AF1537" s="183"/>
      <c r="AG1537" s="183"/>
      <c r="AH1537" s="183"/>
      <c r="AI1537" s="183"/>
      <c r="AJ1537" s="183"/>
      <c r="AK1537" s="183"/>
    </row>
    <row r="1538" spans="4:37" x14ac:dyDescent="0.25">
      <c r="D1538" s="184"/>
      <c r="E1538" s="184"/>
      <c r="F1538" s="184"/>
      <c r="G1538" s="184"/>
      <c r="H1538" s="184"/>
      <c r="I1538" s="184"/>
      <c r="J1538" s="184"/>
      <c r="K1538" s="184"/>
      <c r="L1538" s="184"/>
      <c r="M1538" s="184"/>
      <c r="N1538" s="184"/>
      <c r="O1538" s="184"/>
      <c r="P1538" s="183"/>
      <c r="Q1538" s="183"/>
      <c r="R1538" s="183"/>
      <c r="S1538" s="183"/>
      <c r="T1538" s="183"/>
      <c r="U1538" s="183"/>
      <c r="V1538" s="183"/>
      <c r="W1538" s="183"/>
      <c r="X1538" s="183"/>
      <c r="Y1538" s="183"/>
      <c r="Z1538" s="183"/>
      <c r="AA1538" s="183"/>
      <c r="AB1538" s="183"/>
      <c r="AC1538" s="183"/>
      <c r="AD1538" s="183"/>
      <c r="AE1538" s="183"/>
      <c r="AF1538" s="183"/>
      <c r="AG1538" s="183"/>
      <c r="AH1538" s="183"/>
      <c r="AI1538" s="183"/>
      <c r="AJ1538" s="183"/>
      <c r="AK1538" s="183"/>
    </row>
    <row r="1539" spans="4:37" x14ac:dyDescent="0.25">
      <c r="D1539" s="184"/>
      <c r="E1539" s="184"/>
      <c r="F1539" s="184"/>
      <c r="G1539" s="184"/>
      <c r="H1539" s="184"/>
      <c r="I1539" s="184"/>
      <c r="J1539" s="184"/>
      <c r="K1539" s="184"/>
      <c r="L1539" s="184"/>
      <c r="M1539" s="184"/>
      <c r="N1539" s="184"/>
      <c r="O1539" s="184"/>
      <c r="P1539" s="183"/>
      <c r="Q1539" s="183"/>
      <c r="R1539" s="183"/>
      <c r="S1539" s="183"/>
      <c r="T1539" s="183"/>
      <c r="U1539" s="183"/>
      <c r="V1539" s="183"/>
      <c r="W1539" s="183"/>
      <c r="X1539" s="183"/>
      <c r="Y1539" s="183"/>
      <c r="Z1539" s="183"/>
      <c r="AA1539" s="183"/>
      <c r="AB1539" s="183"/>
      <c r="AC1539" s="183"/>
      <c r="AD1539" s="183"/>
      <c r="AE1539" s="183"/>
      <c r="AF1539" s="183"/>
      <c r="AG1539" s="183"/>
      <c r="AH1539" s="183"/>
      <c r="AI1539" s="183"/>
      <c r="AJ1539" s="183"/>
      <c r="AK1539" s="183"/>
    </row>
    <row r="1540" spans="4:37" x14ac:dyDescent="0.25">
      <c r="D1540" s="184"/>
      <c r="E1540" s="184"/>
      <c r="F1540" s="184"/>
      <c r="G1540" s="184"/>
      <c r="H1540" s="184"/>
      <c r="I1540" s="184"/>
      <c r="J1540" s="184"/>
      <c r="K1540" s="184"/>
      <c r="L1540" s="184"/>
      <c r="M1540" s="184"/>
      <c r="N1540" s="184"/>
      <c r="O1540" s="184"/>
      <c r="P1540" s="183"/>
      <c r="Q1540" s="183"/>
      <c r="R1540" s="183"/>
      <c r="S1540" s="183"/>
      <c r="T1540" s="183"/>
      <c r="U1540" s="183"/>
      <c r="V1540" s="183"/>
      <c r="W1540" s="183"/>
      <c r="X1540" s="183"/>
      <c r="Y1540" s="183"/>
      <c r="Z1540" s="183"/>
      <c r="AA1540" s="183"/>
      <c r="AB1540" s="183"/>
      <c r="AC1540" s="183"/>
      <c r="AD1540" s="183"/>
      <c r="AE1540" s="183"/>
      <c r="AF1540" s="183"/>
      <c r="AG1540" s="183"/>
      <c r="AH1540" s="183"/>
      <c r="AI1540" s="183"/>
      <c r="AJ1540" s="183"/>
      <c r="AK1540" s="183"/>
    </row>
    <row r="1541" spans="4:37" x14ac:dyDescent="0.25">
      <c r="D1541" s="184"/>
      <c r="E1541" s="184"/>
      <c r="F1541" s="184"/>
      <c r="G1541" s="184"/>
      <c r="H1541" s="184"/>
      <c r="I1541" s="184"/>
      <c r="J1541" s="184"/>
      <c r="K1541" s="184"/>
      <c r="L1541" s="184"/>
      <c r="M1541" s="184"/>
      <c r="N1541" s="184"/>
      <c r="O1541" s="184"/>
      <c r="P1541" s="183"/>
      <c r="Q1541" s="183"/>
      <c r="R1541" s="183"/>
      <c r="S1541" s="183"/>
      <c r="T1541" s="183"/>
      <c r="U1541" s="183"/>
      <c r="V1541" s="183"/>
      <c r="W1541" s="183"/>
      <c r="X1541" s="183"/>
      <c r="Y1541" s="183"/>
      <c r="Z1541" s="183"/>
      <c r="AA1541" s="183"/>
      <c r="AB1541" s="183"/>
      <c r="AC1541" s="183"/>
      <c r="AD1541" s="183"/>
      <c r="AE1541" s="183"/>
      <c r="AF1541" s="183"/>
      <c r="AG1541" s="183"/>
      <c r="AH1541" s="183"/>
      <c r="AI1541" s="183"/>
      <c r="AJ1541" s="183"/>
      <c r="AK1541" s="183"/>
    </row>
    <row r="1542" spans="4:37" x14ac:dyDescent="0.25">
      <c r="D1542" s="184"/>
      <c r="E1542" s="184"/>
      <c r="F1542" s="184"/>
      <c r="G1542" s="184"/>
      <c r="H1542" s="184"/>
      <c r="I1542" s="184"/>
      <c r="J1542" s="184"/>
      <c r="K1542" s="184"/>
      <c r="L1542" s="184"/>
      <c r="M1542" s="184"/>
      <c r="N1542" s="184"/>
      <c r="O1542" s="184"/>
      <c r="P1542" s="183"/>
      <c r="Q1542" s="183"/>
      <c r="R1542" s="183"/>
      <c r="S1542" s="183"/>
      <c r="T1542" s="183"/>
      <c r="U1542" s="183"/>
      <c r="V1542" s="183"/>
      <c r="W1542" s="183"/>
      <c r="X1542" s="183"/>
      <c r="Y1542" s="183"/>
      <c r="Z1542" s="183"/>
      <c r="AA1542" s="183"/>
      <c r="AB1542" s="183"/>
      <c r="AC1542" s="183"/>
      <c r="AD1542" s="183"/>
      <c r="AE1542" s="183"/>
      <c r="AF1542" s="183"/>
      <c r="AG1542" s="183"/>
      <c r="AH1542" s="183"/>
      <c r="AI1542" s="183"/>
      <c r="AJ1542" s="183"/>
      <c r="AK1542" s="183"/>
    </row>
    <row r="1543" spans="4:37" x14ac:dyDescent="0.25">
      <c r="D1543" s="184"/>
      <c r="E1543" s="184"/>
      <c r="F1543" s="184"/>
      <c r="G1543" s="184"/>
      <c r="H1543" s="184"/>
      <c r="I1543" s="184"/>
      <c r="J1543" s="184"/>
      <c r="K1543" s="184"/>
      <c r="L1543" s="184"/>
      <c r="M1543" s="184"/>
      <c r="N1543" s="184"/>
      <c r="O1543" s="184"/>
      <c r="P1543" s="183"/>
      <c r="Q1543" s="183"/>
      <c r="R1543" s="183"/>
      <c r="S1543" s="183"/>
      <c r="T1543" s="183"/>
      <c r="U1543" s="183"/>
      <c r="V1543" s="183"/>
      <c r="W1543" s="183"/>
      <c r="X1543" s="183"/>
      <c r="Y1543" s="183"/>
      <c r="Z1543" s="183"/>
      <c r="AA1543" s="183"/>
      <c r="AB1543" s="183"/>
      <c r="AC1543" s="183"/>
      <c r="AD1543" s="183"/>
      <c r="AE1543" s="183"/>
      <c r="AF1543" s="183"/>
      <c r="AG1543" s="183"/>
      <c r="AH1543" s="183"/>
      <c r="AI1543" s="183"/>
      <c r="AJ1543" s="183"/>
      <c r="AK1543" s="183"/>
    </row>
    <row r="1544" spans="4:37" x14ac:dyDescent="0.25">
      <c r="D1544" s="184"/>
      <c r="E1544" s="184"/>
      <c r="F1544" s="184"/>
      <c r="G1544" s="184"/>
      <c r="H1544" s="184"/>
      <c r="I1544" s="184"/>
      <c r="J1544" s="184"/>
      <c r="K1544" s="184"/>
      <c r="L1544" s="184"/>
      <c r="M1544" s="184"/>
      <c r="N1544" s="184"/>
      <c r="O1544" s="184"/>
      <c r="P1544" s="183"/>
      <c r="Q1544" s="183"/>
      <c r="R1544" s="183"/>
      <c r="S1544" s="183"/>
      <c r="T1544" s="183"/>
      <c r="U1544" s="183"/>
      <c r="V1544" s="183"/>
      <c r="W1544" s="183"/>
      <c r="X1544" s="183"/>
      <c r="Y1544" s="183"/>
      <c r="Z1544" s="183"/>
      <c r="AA1544" s="183"/>
      <c r="AB1544" s="183"/>
      <c r="AC1544" s="183"/>
      <c r="AD1544" s="183"/>
      <c r="AE1544" s="183"/>
      <c r="AF1544" s="183"/>
      <c r="AG1544" s="183"/>
      <c r="AH1544" s="183"/>
      <c r="AI1544" s="183"/>
      <c r="AJ1544" s="183"/>
      <c r="AK1544" s="183"/>
    </row>
    <row r="1545" spans="4:37" x14ac:dyDescent="0.25">
      <c r="D1545" s="184"/>
      <c r="E1545" s="184"/>
      <c r="F1545" s="184"/>
      <c r="G1545" s="184"/>
      <c r="H1545" s="184"/>
      <c r="I1545" s="184"/>
      <c r="J1545" s="184"/>
      <c r="K1545" s="184"/>
      <c r="L1545" s="184"/>
      <c r="M1545" s="184"/>
      <c r="N1545" s="184"/>
      <c r="O1545" s="184"/>
      <c r="P1545" s="183"/>
      <c r="Q1545" s="183"/>
      <c r="R1545" s="183"/>
      <c r="S1545" s="183"/>
      <c r="T1545" s="183"/>
      <c r="U1545" s="183"/>
      <c r="V1545" s="183"/>
      <c r="W1545" s="183"/>
      <c r="X1545" s="183"/>
      <c r="Y1545" s="183"/>
      <c r="Z1545" s="183"/>
      <c r="AA1545" s="183"/>
      <c r="AB1545" s="183"/>
      <c r="AC1545" s="183"/>
      <c r="AD1545" s="183"/>
      <c r="AE1545" s="183"/>
      <c r="AF1545" s="183"/>
      <c r="AG1545" s="183"/>
      <c r="AH1545" s="183"/>
      <c r="AI1545" s="183"/>
      <c r="AJ1545" s="183"/>
      <c r="AK1545" s="183"/>
    </row>
    <row r="1546" spans="4:37" x14ac:dyDescent="0.25">
      <c r="D1546" s="184"/>
      <c r="E1546" s="184"/>
      <c r="F1546" s="184"/>
      <c r="G1546" s="184"/>
      <c r="H1546" s="184"/>
      <c r="I1546" s="184"/>
      <c r="J1546" s="184"/>
      <c r="K1546" s="184"/>
      <c r="L1546" s="184"/>
      <c r="M1546" s="184"/>
      <c r="N1546" s="184"/>
      <c r="O1546" s="184"/>
      <c r="P1546" s="183"/>
      <c r="Q1546" s="183"/>
      <c r="R1546" s="183"/>
      <c r="S1546" s="183"/>
      <c r="T1546" s="183"/>
      <c r="U1546" s="183"/>
      <c r="V1546" s="183"/>
      <c r="W1546" s="183"/>
      <c r="X1546" s="183"/>
      <c r="Y1546" s="183"/>
      <c r="Z1546" s="183"/>
      <c r="AA1546" s="183"/>
      <c r="AB1546" s="183"/>
      <c r="AC1546" s="183"/>
      <c r="AD1546" s="183"/>
      <c r="AE1546" s="183"/>
      <c r="AF1546" s="183"/>
      <c r="AG1546" s="183"/>
      <c r="AH1546" s="183"/>
      <c r="AI1546" s="183"/>
      <c r="AJ1546" s="183"/>
      <c r="AK1546" s="183"/>
    </row>
    <row r="1547" spans="4:37" x14ac:dyDescent="0.25">
      <c r="D1547" s="184"/>
      <c r="E1547" s="184"/>
      <c r="F1547" s="184"/>
      <c r="G1547" s="184"/>
      <c r="H1547" s="184"/>
      <c r="I1547" s="184"/>
      <c r="J1547" s="184"/>
      <c r="K1547" s="184"/>
      <c r="L1547" s="184"/>
      <c r="M1547" s="184"/>
      <c r="N1547" s="184"/>
      <c r="O1547" s="184"/>
      <c r="P1547" s="183"/>
      <c r="Q1547" s="183"/>
      <c r="R1547" s="183"/>
      <c r="S1547" s="183"/>
      <c r="T1547" s="183"/>
      <c r="U1547" s="183"/>
      <c r="V1547" s="183"/>
      <c r="W1547" s="183"/>
      <c r="X1547" s="183"/>
      <c r="Y1547" s="183"/>
      <c r="Z1547" s="183"/>
      <c r="AA1547" s="183"/>
      <c r="AB1547" s="183"/>
      <c r="AC1547" s="183"/>
      <c r="AD1547" s="183"/>
      <c r="AE1547" s="183"/>
      <c r="AF1547" s="183"/>
      <c r="AG1547" s="183"/>
      <c r="AH1547" s="183"/>
      <c r="AI1547" s="183"/>
      <c r="AJ1547" s="183"/>
      <c r="AK1547" s="183"/>
    </row>
    <row r="1548" spans="4:37" x14ac:dyDescent="0.25">
      <c r="D1548" s="184"/>
      <c r="E1548" s="184"/>
      <c r="F1548" s="184"/>
      <c r="G1548" s="184"/>
      <c r="H1548" s="184"/>
      <c r="I1548" s="184"/>
      <c r="J1548" s="184"/>
      <c r="K1548" s="184"/>
      <c r="L1548" s="184"/>
      <c r="M1548" s="184"/>
      <c r="N1548" s="184"/>
      <c r="O1548" s="184"/>
      <c r="P1548" s="183"/>
      <c r="Q1548" s="183"/>
      <c r="R1548" s="183"/>
      <c r="S1548" s="183"/>
      <c r="T1548" s="183"/>
      <c r="U1548" s="183"/>
      <c r="V1548" s="183"/>
      <c r="W1548" s="183"/>
      <c r="X1548" s="183"/>
      <c r="Y1548" s="183"/>
      <c r="Z1548" s="183"/>
      <c r="AA1548" s="183"/>
      <c r="AB1548" s="183"/>
      <c r="AC1548" s="183"/>
      <c r="AD1548" s="183"/>
      <c r="AE1548" s="183"/>
      <c r="AF1548" s="183"/>
      <c r="AG1548" s="183"/>
      <c r="AH1548" s="183"/>
      <c r="AI1548" s="183"/>
      <c r="AJ1548" s="183"/>
      <c r="AK1548" s="183"/>
    </row>
    <row r="1549" spans="4:37" x14ac:dyDescent="0.25">
      <c r="D1549" s="184"/>
      <c r="E1549" s="184"/>
      <c r="F1549" s="184"/>
      <c r="G1549" s="184"/>
      <c r="H1549" s="184"/>
      <c r="I1549" s="184"/>
      <c r="J1549" s="184"/>
      <c r="K1549" s="184"/>
      <c r="L1549" s="184"/>
      <c r="M1549" s="184"/>
      <c r="N1549" s="184"/>
      <c r="O1549" s="184"/>
      <c r="P1549" s="183"/>
      <c r="Q1549" s="183"/>
      <c r="R1549" s="183"/>
      <c r="S1549" s="183"/>
      <c r="T1549" s="183"/>
      <c r="U1549" s="183"/>
      <c r="V1549" s="183"/>
      <c r="W1549" s="183"/>
      <c r="X1549" s="183"/>
      <c r="Y1549" s="183"/>
      <c r="Z1549" s="183"/>
      <c r="AA1549" s="183"/>
      <c r="AB1549" s="183"/>
      <c r="AC1549" s="183"/>
      <c r="AD1549" s="183"/>
      <c r="AE1549" s="183"/>
      <c r="AF1549" s="183"/>
      <c r="AG1549" s="183"/>
      <c r="AH1549" s="183"/>
      <c r="AI1549" s="183"/>
      <c r="AJ1549" s="183"/>
      <c r="AK1549" s="183"/>
    </row>
    <row r="1550" spans="4:37" x14ac:dyDescent="0.25">
      <c r="D1550" s="184"/>
      <c r="E1550" s="184"/>
      <c r="F1550" s="184"/>
      <c r="G1550" s="184"/>
      <c r="H1550" s="184"/>
      <c r="I1550" s="184"/>
      <c r="J1550" s="184"/>
      <c r="K1550" s="184"/>
      <c r="L1550" s="184"/>
      <c r="M1550" s="184"/>
      <c r="N1550" s="184"/>
      <c r="O1550" s="184"/>
      <c r="P1550" s="183"/>
      <c r="Q1550" s="183"/>
      <c r="R1550" s="183"/>
      <c r="S1550" s="183"/>
      <c r="T1550" s="183"/>
      <c r="U1550" s="183"/>
      <c r="V1550" s="183"/>
      <c r="W1550" s="183"/>
      <c r="X1550" s="183"/>
      <c r="Y1550" s="183"/>
      <c r="Z1550" s="183"/>
      <c r="AA1550" s="183"/>
      <c r="AB1550" s="183"/>
      <c r="AC1550" s="183"/>
      <c r="AD1550" s="183"/>
      <c r="AE1550" s="183"/>
      <c r="AF1550" s="183"/>
      <c r="AG1550" s="183"/>
      <c r="AH1550" s="183"/>
      <c r="AI1550" s="183"/>
      <c r="AJ1550" s="183"/>
      <c r="AK1550" s="183"/>
    </row>
    <row r="1551" spans="4:37" x14ac:dyDescent="0.25">
      <c r="D1551" s="184"/>
      <c r="E1551" s="184"/>
      <c r="F1551" s="184"/>
      <c r="G1551" s="184"/>
      <c r="H1551" s="184"/>
      <c r="I1551" s="184"/>
      <c r="J1551" s="184"/>
      <c r="K1551" s="184"/>
      <c r="L1551" s="184"/>
      <c r="M1551" s="184"/>
      <c r="N1551" s="184"/>
      <c r="O1551" s="184"/>
      <c r="P1551" s="183"/>
      <c r="Q1551" s="183"/>
      <c r="R1551" s="183"/>
      <c r="S1551" s="183"/>
      <c r="T1551" s="183"/>
      <c r="U1551" s="183"/>
      <c r="V1551" s="183"/>
      <c r="W1551" s="183"/>
      <c r="X1551" s="183"/>
      <c r="Y1551" s="183"/>
      <c r="Z1551" s="183"/>
      <c r="AA1551" s="183"/>
      <c r="AB1551" s="183"/>
      <c r="AC1551" s="183"/>
      <c r="AD1551" s="183"/>
      <c r="AE1551" s="183"/>
      <c r="AF1551" s="183"/>
      <c r="AG1551" s="183"/>
      <c r="AH1551" s="183"/>
      <c r="AI1551" s="183"/>
      <c r="AJ1551" s="183"/>
      <c r="AK1551" s="183"/>
    </row>
    <row r="1552" spans="4:37" x14ac:dyDescent="0.25">
      <c r="D1552" s="184"/>
      <c r="E1552" s="184"/>
      <c r="F1552" s="184"/>
      <c r="G1552" s="184"/>
      <c r="H1552" s="184"/>
      <c r="I1552" s="184"/>
      <c r="J1552" s="184"/>
      <c r="K1552" s="184"/>
      <c r="L1552" s="184"/>
      <c r="M1552" s="184"/>
      <c r="N1552" s="184"/>
      <c r="O1552" s="184"/>
      <c r="P1552" s="183"/>
      <c r="Q1552" s="183"/>
      <c r="R1552" s="183"/>
      <c r="S1552" s="183"/>
      <c r="T1552" s="183"/>
      <c r="U1552" s="183"/>
      <c r="V1552" s="183"/>
      <c r="W1552" s="183"/>
      <c r="X1552" s="183"/>
      <c r="Y1552" s="183"/>
      <c r="Z1552" s="183"/>
      <c r="AA1552" s="183"/>
      <c r="AB1552" s="183"/>
      <c r="AC1552" s="183"/>
      <c r="AD1552" s="183"/>
      <c r="AE1552" s="183"/>
      <c r="AF1552" s="183"/>
      <c r="AG1552" s="183"/>
      <c r="AH1552" s="183"/>
      <c r="AI1552" s="183"/>
      <c r="AJ1552" s="183"/>
      <c r="AK1552" s="183"/>
    </row>
    <row r="1553" spans="4:37" x14ac:dyDescent="0.25">
      <c r="D1553" s="184"/>
      <c r="E1553" s="184"/>
      <c r="F1553" s="184"/>
      <c r="G1553" s="184"/>
      <c r="H1553" s="184"/>
      <c r="I1553" s="184"/>
      <c r="J1553" s="184"/>
      <c r="K1553" s="184"/>
      <c r="L1553" s="184"/>
      <c r="M1553" s="184"/>
      <c r="N1553" s="184"/>
      <c r="O1553" s="184"/>
      <c r="P1553" s="183"/>
      <c r="Q1553" s="183"/>
      <c r="R1553" s="183"/>
      <c r="S1553" s="183"/>
      <c r="T1553" s="183"/>
      <c r="U1553" s="183"/>
      <c r="V1553" s="183"/>
      <c r="W1553" s="183"/>
      <c r="X1553" s="183"/>
      <c r="Y1553" s="183"/>
      <c r="Z1553" s="183"/>
      <c r="AA1553" s="183"/>
      <c r="AB1553" s="183"/>
      <c r="AC1553" s="183"/>
      <c r="AD1553" s="183"/>
      <c r="AE1553" s="183"/>
      <c r="AF1553" s="183"/>
      <c r="AG1553" s="183"/>
      <c r="AH1553" s="183"/>
      <c r="AI1553" s="183"/>
      <c r="AJ1553" s="183"/>
      <c r="AK1553" s="183"/>
    </row>
    <row r="1554" spans="4:37" x14ac:dyDescent="0.25">
      <c r="D1554" s="184"/>
      <c r="E1554" s="184"/>
      <c r="F1554" s="184"/>
      <c r="G1554" s="184"/>
      <c r="H1554" s="184"/>
      <c r="I1554" s="184"/>
      <c r="J1554" s="184"/>
      <c r="K1554" s="184"/>
      <c r="L1554" s="184"/>
      <c r="M1554" s="184"/>
      <c r="N1554" s="184"/>
      <c r="O1554" s="184"/>
      <c r="P1554" s="183"/>
      <c r="Q1554" s="183"/>
      <c r="R1554" s="183"/>
      <c r="S1554" s="183"/>
      <c r="T1554" s="183"/>
      <c r="U1554" s="183"/>
      <c r="V1554" s="183"/>
      <c r="W1554" s="183"/>
      <c r="X1554" s="183"/>
      <c r="Y1554" s="183"/>
      <c r="Z1554" s="183"/>
      <c r="AA1554" s="183"/>
      <c r="AB1554" s="183"/>
      <c r="AC1554" s="183"/>
      <c r="AD1554" s="183"/>
      <c r="AE1554" s="183"/>
      <c r="AF1554" s="183"/>
      <c r="AG1554" s="183"/>
      <c r="AH1554" s="183"/>
      <c r="AI1554" s="183"/>
      <c r="AJ1554" s="183"/>
      <c r="AK1554" s="183"/>
    </row>
    <row r="1555" spans="4:37" x14ac:dyDescent="0.25">
      <c r="D1555" s="184"/>
      <c r="E1555" s="184"/>
      <c r="F1555" s="184"/>
      <c r="G1555" s="184"/>
      <c r="H1555" s="184"/>
      <c r="I1555" s="184"/>
      <c r="J1555" s="184"/>
      <c r="K1555" s="184"/>
      <c r="L1555" s="184"/>
      <c r="M1555" s="184"/>
      <c r="N1555" s="184"/>
      <c r="O1555" s="184"/>
      <c r="P1555" s="183"/>
      <c r="Q1555" s="183"/>
      <c r="R1555" s="183"/>
      <c r="S1555" s="183"/>
      <c r="T1555" s="183"/>
      <c r="U1555" s="183"/>
      <c r="V1555" s="183"/>
      <c r="W1555" s="183"/>
      <c r="X1555" s="183"/>
      <c r="Y1555" s="183"/>
      <c r="Z1555" s="183"/>
      <c r="AA1555" s="183"/>
      <c r="AB1555" s="183"/>
      <c r="AC1555" s="183"/>
      <c r="AD1555" s="183"/>
      <c r="AE1555" s="183"/>
      <c r="AF1555" s="183"/>
      <c r="AG1555" s="183"/>
      <c r="AH1555" s="183"/>
      <c r="AI1555" s="183"/>
      <c r="AJ1555" s="183"/>
      <c r="AK1555" s="183"/>
    </row>
    <row r="1556" spans="4:37" x14ac:dyDescent="0.25">
      <c r="D1556" s="184"/>
      <c r="E1556" s="184"/>
      <c r="F1556" s="184"/>
      <c r="G1556" s="184"/>
      <c r="H1556" s="184"/>
      <c r="I1556" s="184"/>
      <c r="J1556" s="184"/>
      <c r="K1556" s="184"/>
      <c r="L1556" s="184"/>
      <c r="M1556" s="184"/>
      <c r="N1556" s="184"/>
      <c r="O1556" s="184"/>
      <c r="P1556" s="183"/>
      <c r="Q1556" s="183"/>
      <c r="R1556" s="183"/>
      <c r="S1556" s="183"/>
      <c r="T1556" s="183"/>
      <c r="U1556" s="183"/>
      <c r="V1556" s="183"/>
      <c r="W1556" s="183"/>
      <c r="X1556" s="183"/>
      <c r="Y1556" s="183"/>
      <c r="Z1556" s="183"/>
      <c r="AA1556" s="183"/>
      <c r="AB1556" s="183"/>
      <c r="AC1556" s="183"/>
      <c r="AD1556" s="183"/>
      <c r="AE1556" s="183"/>
      <c r="AF1556" s="183"/>
      <c r="AG1556" s="183"/>
      <c r="AH1556" s="183"/>
      <c r="AI1556" s="183"/>
      <c r="AJ1556" s="183"/>
      <c r="AK1556" s="183"/>
    </row>
    <row r="1557" spans="4:37" x14ac:dyDescent="0.25">
      <c r="D1557" s="184"/>
      <c r="E1557" s="184"/>
      <c r="F1557" s="184"/>
      <c r="G1557" s="184"/>
      <c r="H1557" s="184"/>
      <c r="I1557" s="184"/>
      <c r="J1557" s="184"/>
      <c r="K1557" s="184"/>
      <c r="L1557" s="184"/>
      <c r="M1557" s="184"/>
      <c r="N1557" s="184"/>
      <c r="O1557" s="184"/>
      <c r="P1557" s="183"/>
      <c r="Q1557" s="183"/>
      <c r="R1557" s="183"/>
      <c r="S1557" s="183"/>
      <c r="T1557" s="183"/>
      <c r="U1557" s="183"/>
      <c r="V1557" s="183"/>
      <c r="W1557" s="183"/>
      <c r="X1557" s="183"/>
      <c r="Y1557" s="183"/>
      <c r="Z1557" s="183"/>
      <c r="AA1557" s="183"/>
      <c r="AB1557" s="183"/>
      <c r="AC1557" s="183"/>
      <c r="AD1557" s="183"/>
      <c r="AE1557" s="183"/>
      <c r="AF1557" s="183"/>
      <c r="AG1557" s="183"/>
      <c r="AH1557" s="183"/>
      <c r="AI1557" s="183"/>
      <c r="AJ1557" s="183"/>
      <c r="AK1557" s="183"/>
    </row>
    <row r="1558" spans="4:37" x14ac:dyDescent="0.25">
      <c r="D1558" s="184"/>
      <c r="E1558" s="184"/>
      <c r="F1558" s="184"/>
      <c r="G1558" s="184"/>
      <c r="H1558" s="184"/>
      <c r="I1558" s="184"/>
      <c r="J1558" s="184"/>
      <c r="K1558" s="184"/>
      <c r="L1558" s="184"/>
      <c r="M1558" s="184"/>
      <c r="N1558" s="184"/>
      <c r="O1558" s="184"/>
      <c r="P1558" s="183"/>
      <c r="Q1558" s="183"/>
      <c r="R1558" s="183"/>
      <c r="S1558" s="183"/>
      <c r="T1558" s="183"/>
      <c r="U1558" s="183"/>
      <c r="V1558" s="183"/>
      <c r="W1558" s="183"/>
      <c r="X1558" s="183"/>
      <c r="Y1558" s="183"/>
      <c r="Z1558" s="183"/>
      <c r="AA1558" s="183"/>
      <c r="AB1558" s="183"/>
      <c r="AC1558" s="183"/>
      <c r="AD1558" s="183"/>
      <c r="AE1558" s="183"/>
      <c r="AF1558" s="183"/>
      <c r="AG1558" s="183"/>
      <c r="AH1558" s="183"/>
      <c r="AI1558" s="183"/>
      <c r="AJ1558" s="183"/>
      <c r="AK1558" s="183"/>
    </row>
    <row r="1559" spans="4:37" x14ac:dyDescent="0.25">
      <c r="D1559" s="184"/>
      <c r="E1559" s="184"/>
      <c r="F1559" s="184"/>
      <c r="G1559" s="184"/>
      <c r="H1559" s="184"/>
      <c r="I1559" s="184"/>
      <c r="J1559" s="184"/>
      <c r="K1559" s="184"/>
      <c r="L1559" s="184"/>
      <c r="M1559" s="184"/>
      <c r="N1559" s="184"/>
      <c r="O1559" s="184"/>
      <c r="P1559" s="183"/>
      <c r="Q1559" s="183"/>
      <c r="R1559" s="183"/>
      <c r="S1559" s="183"/>
      <c r="T1559" s="183"/>
      <c r="U1559" s="183"/>
      <c r="V1559" s="183"/>
      <c r="W1559" s="183"/>
      <c r="X1559" s="183"/>
      <c r="Y1559" s="183"/>
      <c r="Z1559" s="183"/>
      <c r="AA1559" s="183"/>
      <c r="AB1559" s="183"/>
      <c r="AC1559" s="183"/>
      <c r="AD1559" s="183"/>
      <c r="AE1559" s="183"/>
      <c r="AF1559" s="183"/>
      <c r="AG1559" s="183"/>
      <c r="AH1559" s="183"/>
      <c r="AI1559" s="183"/>
      <c r="AJ1559" s="183"/>
      <c r="AK1559" s="183"/>
    </row>
    <row r="1560" spans="4:37" x14ac:dyDescent="0.25">
      <c r="D1560" s="184"/>
      <c r="E1560" s="184"/>
      <c r="F1560" s="184"/>
      <c r="G1560" s="184"/>
      <c r="H1560" s="184"/>
      <c r="I1560" s="184"/>
      <c r="J1560" s="184"/>
      <c r="K1560" s="184"/>
      <c r="L1560" s="184"/>
      <c r="M1560" s="184"/>
      <c r="N1560" s="184"/>
      <c r="O1560" s="184"/>
      <c r="P1560" s="183"/>
      <c r="Q1560" s="183"/>
      <c r="R1560" s="183"/>
      <c r="S1560" s="183"/>
      <c r="T1560" s="183"/>
      <c r="U1560" s="183"/>
      <c r="V1560" s="183"/>
      <c r="W1560" s="183"/>
      <c r="X1560" s="183"/>
      <c r="Y1560" s="183"/>
      <c r="Z1560" s="183"/>
      <c r="AA1560" s="183"/>
      <c r="AB1560" s="183"/>
      <c r="AC1560" s="183"/>
      <c r="AD1560" s="183"/>
      <c r="AE1560" s="183"/>
      <c r="AF1560" s="183"/>
      <c r="AG1560" s="183"/>
      <c r="AH1560" s="183"/>
      <c r="AI1560" s="183"/>
      <c r="AJ1560" s="183"/>
      <c r="AK1560" s="183"/>
    </row>
    <row r="1561" spans="4:37" x14ac:dyDescent="0.25">
      <c r="D1561" s="184"/>
      <c r="E1561" s="184"/>
      <c r="F1561" s="184"/>
      <c r="G1561" s="184"/>
      <c r="H1561" s="184"/>
      <c r="I1561" s="184"/>
      <c r="J1561" s="184"/>
      <c r="K1561" s="184"/>
      <c r="L1561" s="184"/>
      <c r="M1561" s="184"/>
      <c r="N1561" s="184"/>
      <c r="O1561" s="184"/>
      <c r="P1561" s="183"/>
      <c r="Q1561" s="183"/>
      <c r="R1561" s="183"/>
      <c r="S1561" s="183"/>
      <c r="T1561" s="183"/>
      <c r="U1561" s="183"/>
      <c r="V1561" s="183"/>
      <c r="W1561" s="183"/>
      <c r="X1561" s="183"/>
      <c r="Y1561" s="183"/>
      <c r="Z1561" s="183"/>
      <c r="AA1561" s="183"/>
      <c r="AB1561" s="183"/>
      <c r="AC1561" s="183"/>
      <c r="AD1561" s="183"/>
      <c r="AE1561" s="183"/>
      <c r="AF1561" s="183"/>
      <c r="AG1561" s="183"/>
      <c r="AH1561" s="183"/>
      <c r="AI1561" s="183"/>
      <c r="AJ1561" s="183"/>
      <c r="AK1561" s="183"/>
    </row>
    <row r="1562" spans="4:37" x14ac:dyDescent="0.25">
      <c r="D1562" s="184"/>
      <c r="E1562" s="184"/>
      <c r="F1562" s="184"/>
      <c r="G1562" s="184"/>
      <c r="H1562" s="184"/>
      <c r="I1562" s="184"/>
      <c r="J1562" s="184"/>
      <c r="K1562" s="184"/>
      <c r="L1562" s="184"/>
      <c r="M1562" s="184"/>
      <c r="N1562" s="184"/>
      <c r="O1562" s="184"/>
      <c r="P1562" s="183"/>
      <c r="Q1562" s="183"/>
      <c r="R1562" s="183"/>
      <c r="S1562" s="183"/>
      <c r="T1562" s="183"/>
      <c r="U1562" s="183"/>
      <c r="V1562" s="183"/>
      <c r="W1562" s="183"/>
      <c r="X1562" s="183"/>
      <c r="Y1562" s="183"/>
      <c r="Z1562" s="183"/>
      <c r="AA1562" s="183"/>
      <c r="AB1562" s="183"/>
      <c r="AC1562" s="183"/>
      <c r="AD1562" s="183"/>
      <c r="AE1562" s="183"/>
      <c r="AF1562" s="183"/>
      <c r="AG1562" s="183"/>
      <c r="AH1562" s="183"/>
      <c r="AI1562" s="183"/>
      <c r="AJ1562" s="183"/>
      <c r="AK1562" s="183"/>
    </row>
    <row r="1563" spans="4:37" x14ac:dyDescent="0.25">
      <c r="D1563" s="184"/>
      <c r="E1563" s="184"/>
      <c r="F1563" s="184"/>
      <c r="G1563" s="184"/>
      <c r="H1563" s="184"/>
      <c r="I1563" s="184"/>
      <c r="J1563" s="184"/>
      <c r="K1563" s="184"/>
      <c r="L1563" s="184"/>
      <c r="M1563" s="184"/>
      <c r="N1563" s="184"/>
      <c r="O1563" s="184"/>
      <c r="P1563" s="183"/>
      <c r="Q1563" s="183"/>
      <c r="R1563" s="183"/>
      <c r="S1563" s="183"/>
      <c r="T1563" s="183"/>
      <c r="U1563" s="183"/>
      <c r="V1563" s="183"/>
      <c r="W1563" s="183"/>
      <c r="X1563" s="183"/>
      <c r="Y1563" s="183"/>
      <c r="Z1563" s="183"/>
      <c r="AA1563" s="183"/>
      <c r="AB1563" s="183"/>
      <c r="AC1563" s="183"/>
      <c r="AD1563" s="183"/>
      <c r="AE1563" s="183"/>
      <c r="AF1563" s="183"/>
      <c r="AG1563" s="183"/>
      <c r="AH1563" s="183"/>
      <c r="AI1563" s="183"/>
      <c r="AJ1563" s="183"/>
      <c r="AK1563" s="183"/>
    </row>
    <row r="1564" spans="4:37" x14ac:dyDescent="0.25">
      <c r="D1564" s="184"/>
      <c r="E1564" s="184"/>
      <c r="F1564" s="184"/>
      <c r="G1564" s="184"/>
      <c r="H1564" s="184"/>
      <c r="I1564" s="184"/>
      <c r="J1564" s="184"/>
      <c r="K1564" s="184"/>
      <c r="L1564" s="184"/>
      <c r="M1564" s="184"/>
      <c r="N1564" s="184"/>
      <c r="O1564" s="184"/>
      <c r="P1564" s="183"/>
      <c r="Q1564" s="183"/>
      <c r="R1564" s="183"/>
      <c r="S1564" s="183"/>
      <c r="T1564" s="183"/>
      <c r="U1564" s="183"/>
      <c r="V1564" s="183"/>
      <c r="W1564" s="183"/>
      <c r="X1564" s="183"/>
      <c r="Y1564" s="183"/>
      <c r="Z1564" s="183"/>
      <c r="AA1564" s="183"/>
      <c r="AB1564" s="183"/>
      <c r="AC1564" s="183"/>
      <c r="AD1564" s="183"/>
      <c r="AE1564" s="183"/>
      <c r="AF1564" s="183"/>
      <c r="AG1564" s="183"/>
      <c r="AH1564" s="183"/>
      <c r="AI1564" s="183"/>
      <c r="AJ1564" s="183"/>
      <c r="AK1564" s="183"/>
    </row>
    <row r="1565" spans="4:37" x14ac:dyDescent="0.25">
      <c r="D1565" s="184"/>
      <c r="E1565" s="184"/>
      <c r="F1565" s="184"/>
      <c r="G1565" s="184"/>
      <c r="H1565" s="184"/>
      <c r="I1565" s="184"/>
      <c r="J1565" s="184"/>
      <c r="K1565" s="184"/>
      <c r="L1565" s="184"/>
      <c r="M1565" s="184"/>
      <c r="N1565" s="184"/>
      <c r="O1565" s="184"/>
      <c r="P1565" s="183"/>
      <c r="Q1565" s="183"/>
      <c r="R1565" s="183"/>
      <c r="S1565" s="183"/>
      <c r="T1565" s="183"/>
      <c r="U1565" s="183"/>
      <c r="V1565" s="183"/>
      <c r="W1565" s="183"/>
      <c r="X1565" s="183"/>
      <c r="Y1565" s="183"/>
      <c r="Z1565" s="183"/>
      <c r="AA1565" s="183"/>
      <c r="AB1565" s="183"/>
      <c r="AC1565" s="183"/>
      <c r="AD1565" s="183"/>
      <c r="AE1565" s="183"/>
      <c r="AF1565" s="183"/>
      <c r="AG1565" s="183"/>
      <c r="AH1565" s="183"/>
      <c r="AI1565" s="183"/>
      <c r="AJ1565" s="183"/>
      <c r="AK1565" s="183"/>
    </row>
    <row r="1566" spans="4:37" x14ac:dyDescent="0.25">
      <c r="D1566" s="184"/>
      <c r="E1566" s="184"/>
      <c r="F1566" s="184"/>
      <c r="G1566" s="184"/>
      <c r="H1566" s="184"/>
      <c r="I1566" s="184"/>
      <c r="J1566" s="184"/>
      <c r="K1566" s="184"/>
      <c r="L1566" s="184"/>
      <c r="M1566" s="184"/>
      <c r="N1566" s="184"/>
      <c r="O1566" s="184"/>
      <c r="P1566" s="183"/>
      <c r="Q1566" s="183"/>
      <c r="R1566" s="183"/>
      <c r="S1566" s="183"/>
      <c r="T1566" s="183"/>
      <c r="U1566" s="183"/>
      <c r="V1566" s="183"/>
      <c r="W1566" s="183"/>
      <c r="X1566" s="183"/>
      <c r="Y1566" s="183"/>
      <c r="Z1566" s="183"/>
      <c r="AA1566" s="183"/>
      <c r="AB1566" s="183"/>
      <c r="AC1566" s="183"/>
      <c r="AD1566" s="183"/>
      <c r="AE1566" s="183"/>
      <c r="AF1566" s="183"/>
      <c r="AG1566" s="183"/>
      <c r="AH1566" s="183"/>
      <c r="AI1566" s="183"/>
      <c r="AJ1566" s="183"/>
      <c r="AK1566" s="183"/>
    </row>
    <row r="1567" spans="4:37" x14ac:dyDescent="0.25">
      <c r="D1567" s="184"/>
      <c r="E1567" s="184"/>
      <c r="F1567" s="184"/>
      <c r="G1567" s="184"/>
      <c r="H1567" s="184"/>
      <c r="I1567" s="184"/>
      <c r="J1567" s="184"/>
      <c r="K1567" s="184"/>
      <c r="L1567" s="184"/>
      <c r="M1567" s="184"/>
      <c r="N1567" s="184"/>
      <c r="O1567" s="184"/>
      <c r="P1567" s="183"/>
      <c r="Q1567" s="183"/>
      <c r="R1567" s="183"/>
      <c r="S1567" s="183"/>
      <c r="T1567" s="183"/>
      <c r="U1567" s="183"/>
      <c r="V1567" s="183"/>
      <c r="W1567" s="183"/>
      <c r="X1567" s="183"/>
      <c r="Y1567" s="183"/>
      <c r="Z1567" s="183"/>
      <c r="AA1567" s="183"/>
      <c r="AB1567" s="183"/>
      <c r="AC1567" s="183"/>
      <c r="AD1567" s="183"/>
      <c r="AE1567" s="183"/>
      <c r="AF1567" s="183"/>
      <c r="AG1567" s="183"/>
      <c r="AH1567" s="183"/>
      <c r="AI1567" s="183"/>
      <c r="AJ1567" s="183"/>
      <c r="AK1567" s="183"/>
    </row>
    <row r="1568" spans="4:37" x14ac:dyDescent="0.25">
      <c r="D1568" s="184"/>
      <c r="E1568" s="184"/>
      <c r="F1568" s="184"/>
      <c r="G1568" s="184"/>
      <c r="H1568" s="184"/>
      <c r="I1568" s="184"/>
      <c r="J1568" s="184"/>
      <c r="K1568" s="184"/>
      <c r="L1568" s="184"/>
      <c r="M1568" s="184"/>
      <c r="N1568" s="184"/>
      <c r="O1568" s="184"/>
      <c r="P1568" s="183"/>
      <c r="Q1568" s="183"/>
      <c r="R1568" s="183"/>
      <c r="S1568" s="183"/>
      <c r="T1568" s="183"/>
      <c r="U1568" s="183"/>
      <c r="V1568" s="183"/>
      <c r="W1568" s="183"/>
      <c r="X1568" s="183"/>
      <c r="Y1568" s="183"/>
      <c r="Z1568" s="183"/>
      <c r="AA1568" s="183"/>
      <c r="AB1568" s="183"/>
      <c r="AC1568" s="183"/>
      <c r="AD1568" s="183"/>
      <c r="AE1568" s="183"/>
      <c r="AF1568" s="183"/>
      <c r="AG1568" s="183"/>
      <c r="AH1568" s="183"/>
      <c r="AI1568" s="183"/>
      <c r="AJ1568" s="183"/>
      <c r="AK1568" s="183"/>
    </row>
    <row r="1569" spans="4:37" x14ac:dyDescent="0.25">
      <c r="D1569" s="184"/>
      <c r="E1569" s="184"/>
      <c r="F1569" s="184"/>
      <c r="G1569" s="184"/>
      <c r="H1569" s="184"/>
      <c r="I1569" s="184"/>
      <c r="J1569" s="184"/>
      <c r="K1569" s="184"/>
      <c r="L1569" s="184"/>
      <c r="M1569" s="184"/>
      <c r="N1569" s="184"/>
      <c r="O1569" s="184"/>
      <c r="P1569" s="183"/>
      <c r="Q1569" s="183"/>
      <c r="R1569" s="183"/>
      <c r="S1569" s="183"/>
      <c r="T1569" s="183"/>
      <c r="U1569" s="183"/>
      <c r="V1569" s="183"/>
      <c r="W1569" s="183"/>
      <c r="X1569" s="183"/>
      <c r="Y1569" s="183"/>
      <c r="Z1569" s="183"/>
      <c r="AA1569" s="183"/>
      <c r="AB1569" s="183"/>
      <c r="AC1569" s="183"/>
      <c r="AD1569" s="183"/>
      <c r="AE1569" s="183"/>
      <c r="AF1569" s="183"/>
      <c r="AG1569" s="183"/>
      <c r="AH1569" s="183"/>
      <c r="AI1569" s="183"/>
      <c r="AJ1569" s="183"/>
      <c r="AK1569" s="183"/>
    </row>
    <row r="1570" spans="4:37" x14ac:dyDescent="0.25">
      <c r="D1570" s="184"/>
      <c r="E1570" s="184"/>
      <c r="F1570" s="184"/>
      <c r="G1570" s="184"/>
      <c r="H1570" s="184"/>
      <c r="I1570" s="184"/>
      <c r="J1570" s="184"/>
      <c r="K1570" s="184"/>
      <c r="L1570" s="184"/>
      <c r="M1570" s="184"/>
      <c r="N1570" s="184"/>
      <c r="O1570" s="184"/>
      <c r="P1570" s="183"/>
      <c r="Q1570" s="183"/>
      <c r="R1570" s="183"/>
      <c r="S1570" s="183"/>
      <c r="T1570" s="183"/>
      <c r="U1570" s="183"/>
      <c r="V1570" s="183"/>
      <c r="W1570" s="183"/>
      <c r="X1570" s="183"/>
      <c r="Y1570" s="183"/>
      <c r="Z1570" s="183"/>
      <c r="AA1570" s="183"/>
      <c r="AB1570" s="183"/>
      <c r="AC1570" s="183"/>
      <c r="AD1570" s="183"/>
      <c r="AE1570" s="183"/>
      <c r="AF1570" s="183"/>
      <c r="AG1570" s="183"/>
      <c r="AH1570" s="183"/>
      <c r="AI1570" s="183"/>
      <c r="AJ1570" s="183"/>
      <c r="AK1570" s="183"/>
    </row>
    <row r="1571" spans="4:37" x14ac:dyDescent="0.25">
      <c r="D1571" s="184"/>
      <c r="E1571" s="184"/>
      <c r="F1571" s="184"/>
      <c r="G1571" s="184"/>
      <c r="H1571" s="184"/>
      <c r="I1571" s="184"/>
      <c r="J1571" s="184"/>
      <c r="K1571" s="184"/>
      <c r="L1571" s="184"/>
      <c r="M1571" s="184"/>
      <c r="N1571" s="184"/>
      <c r="O1571" s="184"/>
      <c r="P1571" s="183"/>
      <c r="Q1571" s="183"/>
      <c r="R1571" s="183"/>
      <c r="S1571" s="183"/>
      <c r="T1571" s="183"/>
      <c r="U1571" s="183"/>
      <c r="V1571" s="183"/>
      <c r="W1571" s="183"/>
      <c r="X1571" s="183"/>
      <c r="Y1571" s="183"/>
      <c r="Z1571" s="183"/>
      <c r="AA1571" s="183"/>
      <c r="AB1571" s="183"/>
      <c r="AC1571" s="183"/>
      <c r="AD1571" s="183"/>
      <c r="AE1571" s="183"/>
      <c r="AF1571" s="183"/>
      <c r="AG1571" s="183"/>
      <c r="AH1571" s="183"/>
      <c r="AI1571" s="183"/>
      <c r="AJ1571" s="183"/>
      <c r="AK1571" s="183"/>
    </row>
    <row r="1572" spans="4:37" x14ac:dyDescent="0.25">
      <c r="D1572" s="184"/>
      <c r="E1572" s="184"/>
      <c r="F1572" s="184"/>
      <c r="G1572" s="184"/>
      <c r="H1572" s="184"/>
      <c r="I1572" s="184"/>
      <c r="J1572" s="184"/>
      <c r="K1572" s="184"/>
      <c r="L1572" s="184"/>
      <c r="M1572" s="184"/>
      <c r="N1572" s="184"/>
      <c r="O1572" s="184"/>
      <c r="P1572" s="183"/>
      <c r="Q1572" s="183"/>
      <c r="R1572" s="183"/>
      <c r="S1572" s="183"/>
      <c r="T1572" s="183"/>
      <c r="U1572" s="183"/>
      <c r="V1572" s="183"/>
      <c r="W1572" s="183"/>
      <c r="X1572" s="183"/>
      <c r="Y1572" s="183"/>
      <c r="Z1572" s="183"/>
      <c r="AA1572" s="183"/>
      <c r="AB1572" s="183"/>
      <c r="AC1572" s="183"/>
      <c r="AD1572" s="183"/>
      <c r="AE1572" s="183"/>
      <c r="AF1572" s="183"/>
      <c r="AG1572" s="183"/>
      <c r="AH1572" s="183"/>
      <c r="AI1572" s="183"/>
      <c r="AJ1572" s="183"/>
      <c r="AK1572" s="183"/>
    </row>
    <row r="1573" spans="4:37" x14ac:dyDescent="0.25">
      <c r="D1573" s="184"/>
      <c r="E1573" s="184"/>
      <c r="F1573" s="184"/>
      <c r="G1573" s="184"/>
      <c r="H1573" s="184"/>
      <c r="I1573" s="184"/>
      <c r="J1573" s="184"/>
      <c r="K1573" s="184"/>
      <c r="L1573" s="184"/>
      <c r="M1573" s="184"/>
      <c r="N1573" s="184"/>
      <c r="O1573" s="184"/>
      <c r="P1573" s="183"/>
      <c r="Q1573" s="183"/>
      <c r="R1573" s="183"/>
      <c r="S1573" s="183"/>
      <c r="T1573" s="183"/>
      <c r="U1573" s="183"/>
      <c r="V1573" s="183"/>
      <c r="W1573" s="183"/>
      <c r="X1573" s="183"/>
      <c r="Y1573" s="183"/>
      <c r="Z1573" s="183"/>
      <c r="AA1573" s="183"/>
      <c r="AB1573" s="183"/>
      <c r="AC1573" s="183"/>
      <c r="AD1573" s="183"/>
      <c r="AE1573" s="183"/>
      <c r="AF1573" s="183"/>
      <c r="AG1573" s="183"/>
      <c r="AH1573" s="183"/>
      <c r="AI1573" s="183"/>
      <c r="AJ1573" s="183"/>
      <c r="AK1573" s="183"/>
    </row>
    <row r="1574" spans="4:37" x14ac:dyDescent="0.25">
      <c r="D1574" s="184"/>
      <c r="E1574" s="184"/>
      <c r="F1574" s="184"/>
      <c r="G1574" s="184"/>
      <c r="H1574" s="184"/>
      <c r="I1574" s="184"/>
      <c r="J1574" s="184"/>
      <c r="K1574" s="184"/>
      <c r="L1574" s="184"/>
      <c r="M1574" s="184"/>
      <c r="N1574" s="184"/>
      <c r="O1574" s="184"/>
      <c r="P1574" s="183"/>
      <c r="Q1574" s="183"/>
      <c r="R1574" s="183"/>
      <c r="S1574" s="183"/>
      <c r="T1574" s="183"/>
      <c r="U1574" s="183"/>
      <c r="V1574" s="183"/>
      <c r="W1574" s="183"/>
      <c r="X1574" s="183"/>
      <c r="Y1574" s="183"/>
      <c r="Z1574" s="183"/>
      <c r="AA1574" s="183"/>
      <c r="AB1574" s="183"/>
      <c r="AC1574" s="183"/>
      <c r="AD1574" s="183"/>
      <c r="AE1574" s="183"/>
      <c r="AF1574" s="183"/>
      <c r="AG1574" s="183"/>
      <c r="AH1574" s="183"/>
      <c r="AI1574" s="183"/>
      <c r="AJ1574" s="183"/>
      <c r="AK1574" s="183"/>
    </row>
    <row r="1575" spans="4:37" x14ac:dyDescent="0.25">
      <c r="D1575" s="184"/>
      <c r="E1575" s="184"/>
      <c r="F1575" s="184"/>
      <c r="G1575" s="184"/>
      <c r="H1575" s="184"/>
      <c r="I1575" s="184"/>
      <c r="J1575" s="184"/>
      <c r="K1575" s="184"/>
      <c r="L1575" s="184"/>
      <c r="M1575" s="184"/>
      <c r="N1575" s="184"/>
      <c r="O1575" s="184"/>
      <c r="P1575" s="183"/>
      <c r="Q1575" s="183"/>
      <c r="R1575" s="183"/>
      <c r="S1575" s="183"/>
      <c r="T1575" s="183"/>
      <c r="U1575" s="183"/>
      <c r="V1575" s="183"/>
      <c r="W1575" s="183"/>
      <c r="X1575" s="183"/>
      <c r="Y1575" s="183"/>
      <c r="Z1575" s="183"/>
      <c r="AA1575" s="183"/>
      <c r="AB1575" s="183"/>
      <c r="AC1575" s="183"/>
      <c r="AD1575" s="183"/>
      <c r="AE1575" s="183"/>
      <c r="AF1575" s="183"/>
      <c r="AG1575" s="183"/>
      <c r="AH1575" s="183"/>
      <c r="AI1575" s="183"/>
      <c r="AJ1575" s="183"/>
      <c r="AK1575" s="183"/>
    </row>
    <row r="1576" spans="4:37" x14ac:dyDescent="0.25">
      <c r="D1576" s="184"/>
      <c r="E1576" s="184"/>
      <c r="F1576" s="184"/>
      <c r="G1576" s="184"/>
      <c r="H1576" s="184"/>
      <c r="I1576" s="184"/>
      <c r="J1576" s="184"/>
      <c r="K1576" s="184"/>
      <c r="L1576" s="184"/>
      <c r="M1576" s="184"/>
      <c r="N1576" s="184"/>
      <c r="O1576" s="184"/>
      <c r="P1576" s="183"/>
      <c r="Q1576" s="183"/>
      <c r="R1576" s="183"/>
      <c r="S1576" s="183"/>
      <c r="T1576" s="183"/>
      <c r="U1576" s="183"/>
      <c r="V1576" s="183"/>
      <c r="W1576" s="183"/>
      <c r="X1576" s="183"/>
      <c r="Y1576" s="183"/>
      <c r="Z1576" s="183"/>
      <c r="AA1576" s="183"/>
      <c r="AB1576" s="183"/>
      <c r="AC1576" s="183"/>
      <c r="AD1576" s="183"/>
      <c r="AE1576" s="183"/>
      <c r="AF1576" s="183"/>
      <c r="AG1576" s="183"/>
      <c r="AH1576" s="183"/>
      <c r="AI1576" s="183"/>
      <c r="AJ1576" s="183"/>
      <c r="AK1576" s="183"/>
    </row>
    <row r="1577" spans="4:37" x14ac:dyDescent="0.25">
      <c r="D1577" s="184"/>
      <c r="E1577" s="184"/>
      <c r="F1577" s="184"/>
      <c r="G1577" s="184"/>
      <c r="H1577" s="184"/>
      <c r="I1577" s="184"/>
      <c r="J1577" s="184"/>
      <c r="K1577" s="184"/>
      <c r="L1577" s="184"/>
      <c r="M1577" s="184"/>
      <c r="N1577" s="184"/>
      <c r="O1577" s="184"/>
      <c r="P1577" s="183"/>
      <c r="Q1577" s="183"/>
      <c r="R1577" s="183"/>
      <c r="S1577" s="183"/>
      <c r="T1577" s="183"/>
      <c r="U1577" s="183"/>
      <c r="V1577" s="183"/>
      <c r="W1577" s="183"/>
      <c r="X1577" s="183"/>
      <c r="Y1577" s="183"/>
      <c r="Z1577" s="183"/>
      <c r="AA1577" s="183"/>
      <c r="AB1577" s="183"/>
      <c r="AC1577" s="183"/>
      <c r="AD1577" s="183"/>
      <c r="AE1577" s="183"/>
      <c r="AF1577" s="183"/>
      <c r="AG1577" s="183"/>
      <c r="AH1577" s="183"/>
      <c r="AI1577" s="183"/>
      <c r="AJ1577" s="183"/>
      <c r="AK1577" s="183"/>
    </row>
    <row r="1578" spans="4:37" x14ac:dyDescent="0.25">
      <c r="D1578" s="184"/>
      <c r="E1578" s="184"/>
      <c r="F1578" s="184"/>
      <c r="G1578" s="184"/>
      <c r="H1578" s="184"/>
      <c r="I1578" s="184"/>
      <c r="J1578" s="184"/>
      <c r="K1578" s="184"/>
      <c r="L1578" s="184"/>
      <c r="M1578" s="184"/>
      <c r="N1578" s="184"/>
      <c r="O1578" s="184"/>
      <c r="P1578" s="183"/>
      <c r="Q1578" s="183"/>
      <c r="R1578" s="183"/>
      <c r="S1578" s="183"/>
      <c r="T1578" s="183"/>
      <c r="U1578" s="183"/>
      <c r="V1578" s="183"/>
      <c r="W1578" s="183"/>
      <c r="X1578" s="183"/>
      <c r="Y1578" s="183"/>
      <c r="Z1578" s="183"/>
      <c r="AA1578" s="183"/>
      <c r="AB1578" s="183"/>
      <c r="AC1578" s="183"/>
      <c r="AD1578" s="183"/>
      <c r="AE1578" s="183"/>
      <c r="AF1578" s="183"/>
      <c r="AG1578" s="183"/>
      <c r="AH1578" s="183"/>
      <c r="AI1578" s="183"/>
      <c r="AJ1578" s="183"/>
      <c r="AK1578" s="183"/>
    </row>
    <row r="1579" spans="4:37" x14ac:dyDescent="0.25">
      <c r="D1579" s="184"/>
      <c r="E1579" s="184"/>
      <c r="F1579" s="184"/>
      <c r="G1579" s="184"/>
      <c r="H1579" s="184"/>
      <c r="I1579" s="184"/>
      <c r="J1579" s="184"/>
      <c r="K1579" s="184"/>
      <c r="L1579" s="184"/>
      <c r="M1579" s="184"/>
      <c r="N1579" s="184"/>
      <c r="O1579" s="184"/>
      <c r="P1579" s="183"/>
      <c r="Q1579" s="183"/>
      <c r="R1579" s="183"/>
      <c r="S1579" s="183"/>
      <c r="T1579" s="183"/>
      <c r="U1579" s="183"/>
      <c r="V1579" s="183"/>
      <c r="W1579" s="183"/>
      <c r="X1579" s="183"/>
      <c r="Y1579" s="183"/>
      <c r="Z1579" s="183"/>
      <c r="AA1579" s="183"/>
      <c r="AB1579" s="183"/>
      <c r="AC1579" s="183"/>
      <c r="AD1579" s="183"/>
      <c r="AE1579" s="183"/>
      <c r="AF1579" s="183"/>
      <c r="AG1579" s="183"/>
      <c r="AH1579" s="183"/>
      <c r="AI1579" s="183"/>
      <c r="AJ1579" s="183"/>
      <c r="AK1579" s="183"/>
    </row>
    <row r="1580" spans="4:37" x14ac:dyDescent="0.25">
      <c r="D1580" s="184"/>
      <c r="E1580" s="184"/>
      <c r="F1580" s="184"/>
      <c r="G1580" s="184"/>
      <c r="H1580" s="184"/>
      <c r="I1580" s="184"/>
      <c r="J1580" s="184"/>
      <c r="K1580" s="184"/>
      <c r="L1580" s="184"/>
      <c r="M1580" s="184"/>
      <c r="N1580" s="184"/>
      <c r="O1580" s="184"/>
      <c r="P1580" s="183"/>
      <c r="Q1580" s="183"/>
      <c r="R1580" s="183"/>
      <c r="S1580" s="183"/>
      <c r="T1580" s="183"/>
      <c r="U1580" s="183"/>
      <c r="V1580" s="183"/>
      <c r="W1580" s="183"/>
      <c r="X1580" s="183"/>
      <c r="Y1580" s="183"/>
      <c r="Z1580" s="183"/>
      <c r="AA1580" s="183"/>
      <c r="AB1580" s="183"/>
      <c r="AC1580" s="183"/>
      <c r="AD1580" s="183"/>
      <c r="AE1580" s="183"/>
      <c r="AF1580" s="183"/>
      <c r="AG1580" s="183"/>
      <c r="AH1580" s="183"/>
      <c r="AI1580" s="183"/>
      <c r="AJ1580" s="183"/>
      <c r="AK1580" s="183"/>
    </row>
    <row r="1581" spans="4:37" x14ac:dyDescent="0.25">
      <c r="D1581" s="184"/>
      <c r="E1581" s="184"/>
      <c r="F1581" s="184"/>
      <c r="G1581" s="184"/>
      <c r="H1581" s="184"/>
      <c r="I1581" s="184"/>
      <c r="J1581" s="184"/>
      <c r="K1581" s="184"/>
      <c r="L1581" s="184"/>
      <c r="M1581" s="184"/>
      <c r="N1581" s="184"/>
      <c r="O1581" s="184"/>
      <c r="P1581" s="183"/>
      <c r="Q1581" s="183"/>
      <c r="R1581" s="183"/>
      <c r="S1581" s="183"/>
      <c r="T1581" s="183"/>
      <c r="U1581" s="183"/>
      <c r="V1581" s="183"/>
      <c r="W1581" s="183"/>
      <c r="X1581" s="183"/>
      <c r="Y1581" s="183"/>
      <c r="Z1581" s="183"/>
      <c r="AA1581" s="183"/>
      <c r="AB1581" s="183"/>
      <c r="AC1581" s="183"/>
      <c r="AD1581" s="183"/>
      <c r="AE1581" s="183"/>
      <c r="AF1581" s="183"/>
      <c r="AG1581" s="183"/>
      <c r="AH1581" s="183"/>
      <c r="AI1581" s="183"/>
      <c r="AJ1581" s="183"/>
      <c r="AK1581" s="183"/>
    </row>
    <row r="1582" spans="4:37" x14ac:dyDescent="0.25">
      <c r="D1582" s="184"/>
      <c r="E1582" s="184"/>
      <c r="F1582" s="184"/>
      <c r="G1582" s="184"/>
      <c r="H1582" s="184"/>
      <c r="I1582" s="184"/>
      <c r="J1582" s="184"/>
      <c r="K1582" s="184"/>
      <c r="L1582" s="184"/>
      <c r="M1582" s="184"/>
      <c r="N1582" s="184"/>
      <c r="O1582" s="184"/>
      <c r="P1582" s="183"/>
      <c r="Q1582" s="183"/>
      <c r="R1582" s="183"/>
      <c r="S1582" s="183"/>
      <c r="T1582" s="183"/>
      <c r="U1582" s="183"/>
      <c r="V1582" s="183"/>
      <c r="W1582" s="183"/>
      <c r="X1582" s="183"/>
      <c r="Y1582" s="183"/>
      <c r="Z1582" s="183"/>
      <c r="AA1582" s="183"/>
      <c r="AB1582" s="183"/>
      <c r="AC1582" s="183"/>
      <c r="AD1582" s="183"/>
      <c r="AE1582" s="183"/>
      <c r="AF1582" s="183"/>
      <c r="AG1582" s="183"/>
      <c r="AH1582" s="183"/>
      <c r="AI1582" s="183"/>
      <c r="AJ1582" s="183"/>
      <c r="AK1582" s="183"/>
    </row>
    <row r="1583" spans="4:37" x14ac:dyDescent="0.25">
      <c r="D1583" s="184"/>
      <c r="E1583" s="184"/>
      <c r="F1583" s="184"/>
      <c r="G1583" s="184"/>
      <c r="H1583" s="184"/>
      <c r="I1583" s="184"/>
      <c r="J1583" s="184"/>
      <c r="K1583" s="184"/>
      <c r="L1583" s="184"/>
      <c r="M1583" s="184"/>
      <c r="N1583" s="184"/>
      <c r="O1583" s="184"/>
      <c r="P1583" s="183"/>
      <c r="Q1583" s="183"/>
      <c r="R1583" s="183"/>
      <c r="S1583" s="183"/>
      <c r="T1583" s="183"/>
      <c r="U1583" s="183"/>
      <c r="V1583" s="183"/>
      <c r="W1583" s="183"/>
      <c r="X1583" s="183"/>
      <c r="Y1583" s="183"/>
      <c r="Z1583" s="183"/>
      <c r="AA1583" s="183"/>
      <c r="AB1583" s="183"/>
      <c r="AC1583" s="183"/>
      <c r="AD1583" s="183"/>
      <c r="AE1583" s="183"/>
      <c r="AF1583" s="183"/>
      <c r="AG1583" s="183"/>
      <c r="AH1583" s="183"/>
      <c r="AI1583" s="183"/>
      <c r="AJ1583" s="183"/>
      <c r="AK1583" s="183"/>
    </row>
    <row r="1584" spans="4:37" x14ac:dyDescent="0.25">
      <c r="D1584" s="184"/>
      <c r="E1584" s="184"/>
      <c r="F1584" s="184"/>
      <c r="G1584" s="184"/>
      <c r="H1584" s="184"/>
      <c r="I1584" s="184"/>
      <c r="J1584" s="184"/>
      <c r="K1584" s="184"/>
      <c r="L1584" s="184"/>
      <c r="M1584" s="184"/>
      <c r="N1584" s="184"/>
      <c r="O1584" s="184"/>
      <c r="P1584" s="183"/>
      <c r="Q1584" s="183"/>
      <c r="R1584" s="183"/>
      <c r="S1584" s="183"/>
      <c r="T1584" s="183"/>
      <c r="U1584" s="183"/>
      <c r="V1584" s="183"/>
      <c r="W1584" s="183"/>
      <c r="X1584" s="183"/>
      <c r="Y1584" s="183"/>
      <c r="Z1584" s="183"/>
      <c r="AA1584" s="183"/>
      <c r="AB1584" s="183"/>
      <c r="AC1584" s="183"/>
      <c r="AD1584" s="183"/>
      <c r="AE1584" s="183"/>
      <c r="AF1584" s="183"/>
      <c r="AG1584" s="183"/>
      <c r="AH1584" s="183"/>
      <c r="AI1584" s="183"/>
      <c r="AJ1584" s="183"/>
      <c r="AK1584" s="183"/>
    </row>
    <row r="1585" spans="4:37" x14ac:dyDescent="0.25">
      <c r="D1585" s="184"/>
      <c r="E1585" s="184"/>
      <c r="F1585" s="184"/>
      <c r="G1585" s="184"/>
      <c r="H1585" s="184"/>
      <c r="I1585" s="184"/>
      <c r="J1585" s="184"/>
      <c r="K1585" s="184"/>
      <c r="L1585" s="184"/>
      <c r="M1585" s="184"/>
      <c r="N1585" s="184"/>
      <c r="O1585" s="184"/>
      <c r="P1585" s="183"/>
      <c r="Q1585" s="183"/>
      <c r="R1585" s="183"/>
      <c r="S1585" s="183"/>
      <c r="T1585" s="183"/>
      <c r="U1585" s="183"/>
      <c r="V1585" s="183"/>
      <c r="W1585" s="183"/>
      <c r="X1585" s="183"/>
      <c r="Y1585" s="183"/>
      <c r="Z1585" s="183"/>
      <c r="AA1585" s="183"/>
      <c r="AB1585" s="183"/>
      <c r="AC1585" s="183"/>
      <c r="AD1585" s="183"/>
      <c r="AE1585" s="183"/>
      <c r="AF1585" s="183"/>
      <c r="AG1585" s="183"/>
      <c r="AH1585" s="183"/>
      <c r="AI1585" s="183"/>
      <c r="AJ1585" s="183"/>
      <c r="AK1585" s="183"/>
    </row>
    <row r="1586" spans="4:37" x14ac:dyDescent="0.25">
      <c r="D1586" s="184"/>
      <c r="E1586" s="184"/>
      <c r="F1586" s="184"/>
      <c r="G1586" s="184"/>
      <c r="H1586" s="184"/>
      <c r="I1586" s="184"/>
      <c r="J1586" s="184"/>
      <c r="K1586" s="184"/>
      <c r="L1586" s="184"/>
      <c r="M1586" s="184"/>
      <c r="N1586" s="184"/>
      <c r="O1586" s="184"/>
      <c r="P1586" s="183"/>
      <c r="Q1586" s="183"/>
      <c r="R1586" s="183"/>
      <c r="S1586" s="183"/>
      <c r="T1586" s="183"/>
      <c r="U1586" s="183"/>
      <c r="V1586" s="183"/>
      <c r="W1586" s="183"/>
      <c r="X1586" s="183"/>
      <c r="Y1586" s="183"/>
      <c r="Z1586" s="183"/>
      <c r="AA1586" s="183"/>
      <c r="AB1586" s="183"/>
      <c r="AC1586" s="183"/>
      <c r="AD1586" s="183"/>
      <c r="AE1586" s="183"/>
      <c r="AF1586" s="183"/>
      <c r="AG1586" s="183"/>
      <c r="AH1586" s="183"/>
      <c r="AI1586" s="183"/>
      <c r="AJ1586" s="183"/>
      <c r="AK1586" s="183"/>
    </row>
    <row r="1587" spans="4:37" x14ac:dyDescent="0.25">
      <c r="D1587" s="184"/>
      <c r="E1587" s="184"/>
      <c r="F1587" s="184"/>
      <c r="G1587" s="184"/>
      <c r="H1587" s="184"/>
      <c r="I1587" s="184"/>
      <c r="J1587" s="184"/>
      <c r="K1587" s="184"/>
      <c r="L1587" s="184"/>
      <c r="M1587" s="184"/>
      <c r="N1587" s="184"/>
      <c r="O1587" s="184"/>
      <c r="P1587" s="183"/>
      <c r="Q1587" s="183"/>
      <c r="R1587" s="183"/>
      <c r="S1587" s="183"/>
      <c r="T1587" s="183"/>
      <c r="U1587" s="183"/>
      <c r="V1587" s="183"/>
      <c r="W1587" s="183"/>
      <c r="X1587" s="183"/>
      <c r="Y1587" s="183"/>
      <c r="Z1587" s="183"/>
      <c r="AA1587" s="183"/>
      <c r="AB1587" s="183"/>
      <c r="AC1587" s="183"/>
      <c r="AD1587" s="183"/>
      <c r="AE1587" s="183"/>
      <c r="AF1587" s="183"/>
      <c r="AG1587" s="183"/>
      <c r="AH1587" s="183"/>
      <c r="AI1587" s="183"/>
      <c r="AJ1587" s="183"/>
      <c r="AK1587" s="183"/>
    </row>
    <row r="1588" spans="4:37" x14ac:dyDescent="0.25">
      <c r="D1588" s="184"/>
      <c r="E1588" s="184"/>
      <c r="F1588" s="184"/>
      <c r="G1588" s="184"/>
      <c r="H1588" s="184"/>
      <c r="I1588" s="184"/>
      <c r="J1588" s="184"/>
      <c r="K1588" s="184"/>
      <c r="L1588" s="184"/>
      <c r="M1588" s="184"/>
      <c r="N1588" s="184"/>
      <c r="O1588" s="184"/>
      <c r="P1588" s="183"/>
      <c r="Q1588" s="183"/>
      <c r="R1588" s="183"/>
      <c r="S1588" s="183"/>
      <c r="T1588" s="183"/>
      <c r="U1588" s="183"/>
      <c r="V1588" s="183"/>
      <c r="W1588" s="183"/>
      <c r="X1588" s="183"/>
      <c r="Y1588" s="183"/>
      <c r="Z1588" s="183"/>
      <c r="AA1588" s="183"/>
      <c r="AB1588" s="183"/>
      <c r="AC1588" s="183"/>
      <c r="AD1588" s="183"/>
      <c r="AE1588" s="183"/>
      <c r="AF1588" s="183"/>
      <c r="AG1588" s="183"/>
      <c r="AH1588" s="183"/>
      <c r="AI1588" s="183"/>
      <c r="AJ1588" s="183"/>
      <c r="AK1588" s="183"/>
    </row>
    <row r="1589" spans="4:37" x14ac:dyDescent="0.25">
      <c r="D1589" s="184"/>
      <c r="E1589" s="184"/>
      <c r="F1589" s="184"/>
      <c r="G1589" s="184"/>
      <c r="H1589" s="184"/>
      <c r="I1589" s="184"/>
      <c r="J1589" s="184"/>
      <c r="K1589" s="184"/>
      <c r="L1589" s="184"/>
      <c r="M1589" s="184"/>
      <c r="N1589" s="184"/>
      <c r="O1589" s="184"/>
      <c r="P1589" s="183"/>
      <c r="Q1589" s="183"/>
      <c r="R1589" s="183"/>
      <c r="S1589" s="183"/>
      <c r="T1589" s="183"/>
      <c r="U1589" s="183"/>
      <c r="V1589" s="183"/>
      <c r="W1589" s="183"/>
      <c r="X1589" s="183"/>
      <c r="Y1589" s="183"/>
      <c r="Z1589" s="183"/>
      <c r="AA1589" s="183"/>
      <c r="AB1589" s="183"/>
      <c r="AC1589" s="183"/>
      <c r="AD1589" s="183"/>
      <c r="AE1589" s="183"/>
      <c r="AF1589" s="183"/>
      <c r="AG1589" s="183"/>
      <c r="AH1589" s="183"/>
      <c r="AI1589" s="183"/>
      <c r="AJ1589" s="183"/>
      <c r="AK1589" s="183"/>
    </row>
    <row r="1590" spans="4:37" x14ac:dyDescent="0.25">
      <c r="D1590" s="184"/>
      <c r="E1590" s="184"/>
      <c r="F1590" s="184"/>
      <c r="G1590" s="184"/>
      <c r="H1590" s="184"/>
      <c r="I1590" s="184"/>
      <c r="J1590" s="184"/>
      <c r="K1590" s="184"/>
      <c r="L1590" s="184"/>
      <c r="M1590" s="184"/>
      <c r="N1590" s="184"/>
      <c r="O1590" s="184"/>
      <c r="P1590" s="183"/>
      <c r="Q1590" s="183"/>
      <c r="R1590" s="183"/>
      <c r="S1590" s="183"/>
      <c r="T1590" s="183"/>
      <c r="U1590" s="183"/>
      <c r="V1590" s="183"/>
      <c r="W1590" s="183"/>
      <c r="X1590" s="183"/>
      <c r="Y1590" s="183"/>
      <c r="Z1590" s="183"/>
      <c r="AA1590" s="183"/>
      <c r="AB1590" s="183"/>
      <c r="AC1590" s="183"/>
      <c r="AD1590" s="183"/>
      <c r="AE1590" s="183"/>
      <c r="AF1590" s="183"/>
      <c r="AG1590" s="183"/>
      <c r="AH1590" s="183"/>
      <c r="AI1590" s="183"/>
      <c r="AJ1590" s="183"/>
      <c r="AK1590" s="183"/>
    </row>
    <row r="1591" spans="4:37" x14ac:dyDescent="0.25">
      <c r="D1591" s="184"/>
      <c r="E1591" s="184"/>
      <c r="F1591" s="184"/>
      <c r="G1591" s="184"/>
      <c r="H1591" s="184"/>
      <c r="I1591" s="184"/>
      <c r="J1591" s="184"/>
      <c r="K1591" s="184"/>
      <c r="L1591" s="184"/>
      <c r="M1591" s="184"/>
      <c r="N1591" s="184"/>
      <c r="O1591" s="184"/>
      <c r="P1591" s="183"/>
      <c r="Q1591" s="183"/>
      <c r="R1591" s="183"/>
      <c r="S1591" s="183"/>
      <c r="T1591" s="183"/>
      <c r="U1591" s="183"/>
      <c r="V1591" s="183"/>
      <c r="W1591" s="183"/>
      <c r="X1591" s="183"/>
      <c r="Y1591" s="183"/>
      <c r="Z1591" s="183"/>
      <c r="AA1591" s="183"/>
      <c r="AB1591" s="183"/>
      <c r="AC1591" s="183"/>
      <c r="AD1591" s="183"/>
      <c r="AE1591" s="183"/>
      <c r="AF1591" s="183"/>
      <c r="AG1591" s="183"/>
      <c r="AH1591" s="183"/>
      <c r="AI1591" s="183"/>
      <c r="AJ1591" s="183"/>
      <c r="AK1591" s="183"/>
    </row>
    <row r="1592" spans="4:37" x14ac:dyDescent="0.25">
      <c r="D1592" s="184"/>
      <c r="E1592" s="184"/>
      <c r="F1592" s="184"/>
      <c r="G1592" s="184"/>
      <c r="H1592" s="184"/>
      <c r="I1592" s="184"/>
      <c r="J1592" s="184"/>
      <c r="K1592" s="184"/>
      <c r="L1592" s="184"/>
      <c r="M1592" s="184"/>
      <c r="N1592" s="184"/>
      <c r="O1592" s="184"/>
      <c r="P1592" s="183"/>
      <c r="Q1592" s="183"/>
      <c r="R1592" s="183"/>
      <c r="S1592" s="183"/>
      <c r="T1592" s="183"/>
      <c r="U1592" s="183"/>
      <c r="V1592" s="183"/>
      <c r="W1592" s="183"/>
      <c r="X1592" s="183"/>
      <c r="Y1592" s="183"/>
      <c r="Z1592" s="183"/>
      <c r="AA1592" s="183"/>
      <c r="AB1592" s="183"/>
      <c r="AC1592" s="183"/>
      <c r="AD1592" s="183"/>
      <c r="AE1592" s="183"/>
      <c r="AF1592" s="183"/>
      <c r="AG1592" s="183"/>
      <c r="AH1592" s="183"/>
      <c r="AI1592" s="183"/>
      <c r="AJ1592" s="183"/>
      <c r="AK1592" s="183"/>
    </row>
    <row r="1593" spans="4:37" x14ac:dyDescent="0.25">
      <c r="D1593" s="184"/>
      <c r="E1593" s="184"/>
      <c r="F1593" s="184"/>
      <c r="G1593" s="184"/>
      <c r="H1593" s="184"/>
      <c r="I1593" s="184"/>
      <c r="J1593" s="184"/>
      <c r="K1593" s="184"/>
      <c r="L1593" s="184"/>
      <c r="M1593" s="184"/>
      <c r="N1593" s="184"/>
      <c r="O1593" s="184"/>
      <c r="P1593" s="183"/>
      <c r="Q1593" s="183"/>
      <c r="R1593" s="183"/>
      <c r="S1593" s="183"/>
      <c r="T1593" s="183"/>
      <c r="U1593" s="183"/>
      <c r="V1593" s="183"/>
      <c r="W1593" s="183"/>
      <c r="X1593" s="183"/>
      <c r="Y1593" s="183"/>
      <c r="Z1593" s="183"/>
      <c r="AA1593" s="183"/>
      <c r="AB1593" s="183"/>
      <c r="AC1593" s="183"/>
      <c r="AD1593" s="183"/>
      <c r="AE1593" s="183"/>
      <c r="AF1593" s="183"/>
      <c r="AG1593" s="183"/>
      <c r="AH1593" s="183"/>
      <c r="AI1593" s="183"/>
      <c r="AJ1593" s="183"/>
      <c r="AK1593" s="183"/>
    </row>
    <row r="1594" spans="4:37" x14ac:dyDescent="0.25">
      <c r="D1594" s="184"/>
      <c r="E1594" s="184"/>
      <c r="F1594" s="184"/>
      <c r="G1594" s="184"/>
      <c r="H1594" s="184"/>
      <c r="I1594" s="184"/>
      <c r="J1594" s="184"/>
      <c r="K1594" s="184"/>
      <c r="L1594" s="184"/>
      <c r="M1594" s="184"/>
      <c r="N1594" s="184"/>
      <c r="O1594" s="184"/>
      <c r="P1594" s="183"/>
      <c r="Q1594" s="183"/>
      <c r="R1594" s="183"/>
      <c r="S1594" s="183"/>
      <c r="T1594" s="183"/>
      <c r="U1594" s="183"/>
      <c r="V1594" s="183"/>
      <c r="W1594" s="183"/>
      <c r="X1594" s="183"/>
      <c r="Y1594" s="183"/>
      <c r="Z1594" s="183"/>
      <c r="AA1594" s="183"/>
      <c r="AB1594" s="183"/>
      <c r="AC1594" s="183"/>
      <c r="AD1594" s="183"/>
      <c r="AE1594" s="183"/>
      <c r="AF1594" s="183"/>
      <c r="AG1594" s="183"/>
      <c r="AH1594" s="183"/>
      <c r="AI1594" s="183"/>
      <c r="AJ1594" s="183"/>
      <c r="AK1594" s="183"/>
    </row>
    <row r="1595" spans="4:37" x14ac:dyDescent="0.25">
      <c r="D1595" s="184"/>
      <c r="E1595" s="184"/>
      <c r="F1595" s="184"/>
      <c r="G1595" s="184"/>
      <c r="H1595" s="184"/>
      <c r="I1595" s="184"/>
      <c r="J1595" s="184"/>
      <c r="K1595" s="184"/>
      <c r="L1595" s="184"/>
      <c r="M1595" s="184"/>
      <c r="N1595" s="184"/>
      <c r="O1595" s="184"/>
      <c r="P1595" s="183"/>
      <c r="Q1595" s="183"/>
      <c r="R1595" s="183"/>
      <c r="S1595" s="183"/>
      <c r="T1595" s="183"/>
      <c r="U1595" s="183"/>
      <c r="V1595" s="183"/>
      <c r="W1595" s="183"/>
      <c r="X1595" s="183"/>
      <c r="Y1595" s="183"/>
      <c r="Z1595" s="183"/>
      <c r="AA1595" s="183"/>
      <c r="AB1595" s="183"/>
      <c r="AC1595" s="183"/>
      <c r="AD1595" s="183"/>
      <c r="AE1595" s="183"/>
      <c r="AF1595" s="183"/>
      <c r="AG1595" s="183"/>
      <c r="AH1595" s="183"/>
      <c r="AI1595" s="183"/>
      <c r="AJ1595" s="183"/>
      <c r="AK1595" s="183"/>
    </row>
    <row r="1596" spans="4:37" x14ac:dyDescent="0.25">
      <c r="D1596" s="184"/>
      <c r="E1596" s="184"/>
      <c r="F1596" s="184"/>
      <c r="G1596" s="184"/>
      <c r="H1596" s="184"/>
      <c r="I1596" s="184"/>
      <c r="J1596" s="184"/>
      <c r="K1596" s="184"/>
      <c r="L1596" s="184"/>
      <c r="M1596" s="184"/>
      <c r="N1596" s="184"/>
      <c r="O1596" s="184"/>
      <c r="P1596" s="183"/>
      <c r="Q1596" s="183"/>
      <c r="R1596" s="183"/>
      <c r="S1596" s="183"/>
      <c r="T1596" s="183"/>
      <c r="U1596" s="183"/>
      <c r="V1596" s="183"/>
      <c r="W1596" s="183"/>
      <c r="X1596" s="183"/>
      <c r="Y1596" s="183"/>
      <c r="Z1596" s="183"/>
      <c r="AA1596" s="183"/>
      <c r="AB1596" s="183"/>
      <c r="AC1596" s="183"/>
      <c r="AD1596" s="183"/>
      <c r="AE1596" s="183"/>
      <c r="AF1596" s="183"/>
      <c r="AG1596" s="183"/>
      <c r="AH1596" s="183"/>
      <c r="AI1596" s="183"/>
      <c r="AJ1596" s="183"/>
      <c r="AK1596" s="183"/>
    </row>
    <row r="1597" spans="4:37" x14ac:dyDescent="0.25">
      <c r="D1597" s="184"/>
      <c r="E1597" s="184"/>
      <c r="F1597" s="184"/>
      <c r="G1597" s="184"/>
      <c r="H1597" s="184"/>
      <c r="I1597" s="184"/>
      <c r="J1597" s="184"/>
      <c r="K1597" s="184"/>
      <c r="L1597" s="184"/>
      <c r="M1597" s="184"/>
      <c r="N1597" s="184"/>
      <c r="O1597" s="184"/>
      <c r="P1597" s="183"/>
      <c r="Q1597" s="183"/>
      <c r="R1597" s="183"/>
      <c r="S1597" s="183"/>
      <c r="T1597" s="183"/>
      <c r="U1597" s="183"/>
      <c r="V1597" s="183"/>
      <c r="W1597" s="183"/>
      <c r="X1597" s="183"/>
      <c r="Y1597" s="183"/>
      <c r="Z1597" s="183"/>
      <c r="AA1597" s="183"/>
      <c r="AB1597" s="183"/>
      <c r="AC1597" s="183"/>
      <c r="AD1597" s="183"/>
      <c r="AE1597" s="183"/>
      <c r="AF1597" s="183"/>
      <c r="AG1597" s="183"/>
      <c r="AH1597" s="183"/>
      <c r="AI1597" s="183"/>
      <c r="AJ1597" s="183"/>
      <c r="AK1597" s="183"/>
    </row>
    <row r="1598" spans="4:37" x14ac:dyDescent="0.25">
      <c r="D1598" s="184"/>
      <c r="E1598" s="184"/>
      <c r="F1598" s="184"/>
      <c r="G1598" s="184"/>
      <c r="H1598" s="184"/>
      <c r="I1598" s="184"/>
      <c r="J1598" s="184"/>
      <c r="K1598" s="184"/>
      <c r="L1598" s="184"/>
      <c r="M1598" s="184"/>
      <c r="N1598" s="184"/>
      <c r="O1598" s="184"/>
      <c r="P1598" s="183"/>
      <c r="Q1598" s="183"/>
      <c r="R1598" s="183"/>
      <c r="S1598" s="183"/>
      <c r="T1598" s="183"/>
      <c r="U1598" s="183"/>
      <c r="V1598" s="183"/>
      <c r="W1598" s="183"/>
      <c r="X1598" s="183"/>
      <c r="Y1598" s="183"/>
      <c r="Z1598" s="183"/>
      <c r="AA1598" s="183"/>
      <c r="AB1598" s="183"/>
      <c r="AC1598" s="183"/>
      <c r="AD1598" s="183"/>
      <c r="AE1598" s="183"/>
      <c r="AF1598" s="183"/>
      <c r="AG1598" s="183"/>
      <c r="AH1598" s="183"/>
      <c r="AI1598" s="183"/>
      <c r="AJ1598" s="183"/>
      <c r="AK1598" s="183"/>
    </row>
    <row r="1599" spans="4:37" x14ac:dyDescent="0.25">
      <c r="D1599" s="184"/>
      <c r="E1599" s="184"/>
      <c r="F1599" s="184"/>
      <c r="G1599" s="184"/>
      <c r="H1599" s="184"/>
      <c r="I1599" s="184"/>
      <c r="J1599" s="184"/>
      <c r="K1599" s="184"/>
      <c r="L1599" s="184"/>
      <c r="M1599" s="184"/>
      <c r="N1599" s="184"/>
      <c r="O1599" s="184"/>
      <c r="P1599" s="183"/>
      <c r="Q1599" s="183"/>
      <c r="R1599" s="183"/>
      <c r="S1599" s="183"/>
      <c r="T1599" s="183"/>
      <c r="U1599" s="183"/>
      <c r="V1599" s="183"/>
      <c r="W1599" s="183"/>
      <c r="X1599" s="183"/>
      <c r="Y1599" s="183"/>
      <c r="Z1599" s="183"/>
      <c r="AA1599" s="183"/>
      <c r="AB1599" s="183"/>
      <c r="AC1599" s="183"/>
      <c r="AD1599" s="183"/>
      <c r="AE1599" s="183"/>
      <c r="AF1599" s="183"/>
      <c r="AG1599" s="183"/>
      <c r="AH1599" s="183"/>
      <c r="AI1599" s="183"/>
      <c r="AJ1599" s="183"/>
      <c r="AK1599" s="183"/>
    </row>
    <row r="1600" spans="4:37" x14ac:dyDescent="0.25">
      <c r="D1600" s="184"/>
      <c r="E1600" s="184"/>
      <c r="F1600" s="184"/>
      <c r="G1600" s="184"/>
      <c r="H1600" s="184"/>
      <c r="I1600" s="184"/>
      <c r="J1600" s="184"/>
      <c r="K1600" s="184"/>
      <c r="L1600" s="184"/>
      <c r="M1600" s="184"/>
      <c r="N1600" s="184"/>
      <c r="O1600" s="184"/>
      <c r="P1600" s="183"/>
      <c r="Q1600" s="183"/>
      <c r="R1600" s="183"/>
      <c r="S1600" s="183"/>
      <c r="T1600" s="183"/>
      <c r="U1600" s="183"/>
      <c r="V1600" s="183"/>
      <c r="W1600" s="183"/>
      <c r="X1600" s="183"/>
      <c r="Y1600" s="183"/>
      <c r="Z1600" s="183"/>
      <c r="AA1600" s="183"/>
      <c r="AB1600" s="183"/>
      <c r="AC1600" s="183"/>
      <c r="AD1600" s="183"/>
      <c r="AE1600" s="183"/>
      <c r="AF1600" s="183"/>
      <c r="AG1600" s="183"/>
      <c r="AH1600" s="183"/>
      <c r="AI1600" s="183"/>
      <c r="AJ1600" s="183"/>
      <c r="AK1600" s="183"/>
    </row>
    <row r="1601" spans="4:37" x14ac:dyDescent="0.25">
      <c r="D1601" s="184"/>
      <c r="E1601" s="184"/>
      <c r="F1601" s="184"/>
      <c r="G1601" s="184"/>
      <c r="H1601" s="184"/>
      <c r="I1601" s="184"/>
      <c r="J1601" s="184"/>
      <c r="K1601" s="184"/>
      <c r="L1601" s="184"/>
      <c r="M1601" s="184"/>
      <c r="N1601" s="184"/>
      <c r="O1601" s="184"/>
      <c r="P1601" s="183"/>
      <c r="Q1601" s="183"/>
      <c r="R1601" s="183"/>
      <c r="S1601" s="183"/>
      <c r="T1601" s="183"/>
      <c r="U1601" s="183"/>
      <c r="V1601" s="183"/>
      <c r="W1601" s="183"/>
      <c r="X1601" s="183"/>
      <c r="Y1601" s="183"/>
      <c r="Z1601" s="183"/>
      <c r="AA1601" s="183"/>
      <c r="AB1601" s="183"/>
      <c r="AC1601" s="183"/>
      <c r="AD1601" s="183"/>
      <c r="AE1601" s="183"/>
      <c r="AF1601" s="183"/>
      <c r="AG1601" s="183"/>
      <c r="AH1601" s="183"/>
      <c r="AI1601" s="183"/>
      <c r="AJ1601" s="183"/>
      <c r="AK1601" s="183"/>
    </row>
    <row r="1602" spans="4:37" x14ac:dyDescent="0.25">
      <c r="D1602" s="184"/>
      <c r="E1602" s="184"/>
      <c r="F1602" s="184"/>
      <c r="G1602" s="184"/>
      <c r="H1602" s="184"/>
      <c r="I1602" s="184"/>
      <c r="J1602" s="184"/>
      <c r="K1602" s="184"/>
      <c r="L1602" s="184"/>
      <c r="M1602" s="184"/>
      <c r="N1602" s="184"/>
      <c r="O1602" s="184"/>
      <c r="P1602" s="183"/>
      <c r="Q1602" s="183"/>
      <c r="R1602" s="183"/>
      <c r="S1602" s="183"/>
      <c r="T1602" s="183"/>
      <c r="U1602" s="183"/>
      <c r="V1602" s="183"/>
      <c r="W1602" s="183"/>
      <c r="X1602" s="183"/>
      <c r="Y1602" s="183"/>
      <c r="Z1602" s="183"/>
      <c r="AA1602" s="183"/>
      <c r="AB1602" s="183"/>
      <c r="AC1602" s="183"/>
      <c r="AD1602" s="183"/>
      <c r="AE1602" s="183"/>
      <c r="AF1602" s="183"/>
      <c r="AG1602" s="183"/>
      <c r="AH1602" s="183"/>
      <c r="AI1602" s="183"/>
      <c r="AJ1602" s="183"/>
      <c r="AK1602" s="183"/>
    </row>
    <row r="1603" spans="4:37" x14ac:dyDescent="0.25">
      <c r="D1603" s="184"/>
      <c r="E1603" s="184"/>
      <c r="F1603" s="184"/>
      <c r="G1603" s="184"/>
      <c r="H1603" s="184"/>
      <c r="I1603" s="184"/>
      <c r="J1603" s="184"/>
      <c r="K1603" s="184"/>
      <c r="L1603" s="184"/>
      <c r="M1603" s="184"/>
      <c r="N1603" s="184"/>
      <c r="O1603" s="184"/>
      <c r="P1603" s="183"/>
      <c r="Q1603" s="183"/>
      <c r="R1603" s="183"/>
      <c r="S1603" s="183"/>
      <c r="T1603" s="183"/>
      <c r="U1603" s="183"/>
      <c r="V1603" s="183"/>
      <c r="W1603" s="183"/>
      <c r="X1603" s="183"/>
      <c r="Y1603" s="183"/>
      <c r="Z1603" s="183"/>
      <c r="AA1603" s="183"/>
      <c r="AB1603" s="183"/>
      <c r="AC1603" s="183"/>
      <c r="AD1603" s="183"/>
      <c r="AE1603" s="183"/>
      <c r="AF1603" s="183"/>
      <c r="AG1603" s="183"/>
      <c r="AH1603" s="183"/>
      <c r="AI1603" s="183"/>
      <c r="AJ1603" s="183"/>
      <c r="AK1603" s="183"/>
    </row>
    <row r="1604" spans="4:37" x14ac:dyDescent="0.25">
      <c r="D1604" s="184"/>
      <c r="E1604" s="184"/>
      <c r="F1604" s="184"/>
      <c r="G1604" s="184"/>
      <c r="H1604" s="184"/>
      <c r="I1604" s="184"/>
      <c r="J1604" s="184"/>
      <c r="K1604" s="184"/>
      <c r="L1604" s="184"/>
      <c r="M1604" s="184"/>
      <c r="N1604" s="184"/>
      <c r="O1604" s="184"/>
      <c r="P1604" s="183"/>
      <c r="Q1604" s="183"/>
      <c r="R1604" s="183"/>
      <c r="S1604" s="183"/>
      <c r="T1604" s="183"/>
      <c r="U1604" s="183"/>
      <c r="V1604" s="183"/>
      <c r="W1604" s="183"/>
      <c r="X1604" s="183"/>
      <c r="Y1604" s="183"/>
      <c r="Z1604" s="183"/>
      <c r="AA1604" s="183"/>
      <c r="AB1604" s="183"/>
      <c r="AC1604" s="183"/>
      <c r="AD1604" s="183"/>
      <c r="AE1604" s="183"/>
      <c r="AF1604" s="183"/>
      <c r="AG1604" s="183"/>
      <c r="AH1604" s="183"/>
      <c r="AI1604" s="183"/>
      <c r="AJ1604" s="183"/>
      <c r="AK1604" s="183"/>
    </row>
    <row r="1605" spans="4:37" x14ac:dyDescent="0.25">
      <c r="D1605" s="184"/>
      <c r="E1605" s="184"/>
      <c r="F1605" s="184"/>
      <c r="G1605" s="184"/>
      <c r="H1605" s="184"/>
      <c r="I1605" s="184"/>
      <c r="J1605" s="184"/>
      <c r="K1605" s="184"/>
      <c r="L1605" s="184"/>
      <c r="M1605" s="184"/>
      <c r="N1605" s="184"/>
      <c r="O1605" s="184"/>
      <c r="P1605" s="183"/>
      <c r="Q1605" s="183"/>
      <c r="R1605" s="183"/>
      <c r="S1605" s="183"/>
      <c r="T1605" s="183"/>
      <c r="U1605" s="183"/>
      <c r="V1605" s="183"/>
      <c r="W1605" s="183"/>
      <c r="X1605" s="183"/>
      <c r="Y1605" s="183"/>
      <c r="Z1605" s="183"/>
      <c r="AA1605" s="183"/>
      <c r="AB1605" s="183"/>
      <c r="AC1605" s="183"/>
      <c r="AD1605" s="183"/>
      <c r="AE1605" s="183"/>
      <c r="AF1605" s="183"/>
      <c r="AG1605" s="183"/>
      <c r="AH1605" s="183"/>
      <c r="AI1605" s="183"/>
      <c r="AJ1605" s="183"/>
      <c r="AK1605" s="183"/>
    </row>
    <row r="1606" spans="4:37" x14ac:dyDescent="0.25">
      <c r="D1606" s="184"/>
      <c r="E1606" s="184"/>
      <c r="F1606" s="184"/>
      <c r="G1606" s="184"/>
      <c r="H1606" s="184"/>
      <c r="I1606" s="184"/>
      <c r="J1606" s="184"/>
      <c r="K1606" s="184"/>
      <c r="L1606" s="184"/>
      <c r="M1606" s="184"/>
      <c r="N1606" s="184"/>
      <c r="O1606" s="184"/>
      <c r="P1606" s="183"/>
      <c r="Q1606" s="183"/>
      <c r="R1606" s="183"/>
      <c r="S1606" s="183"/>
      <c r="T1606" s="183"/>
      <c r="U1606" s="183"/>
      <c r="V1606" s="183"/>
      <c r="W1606" s="183"/>
      <c r="X1606" s="183"/>
      <c r="Y1606" s="183"/>
      <c r="Z1606" s="183"/>
      <c r="AA1606" s="183"/>
      <c r="AB1606" s="183"/>
      <c r="AC1606" s="183"/>
      <c r="AD1606" s="183"/>
      <c r="AE1606" s="183"/>
      <c r="AF1606" s="183"/>
      <c r="AG1606" s="183"/>
      <c r="AH1606" s="183"/>
      <c r="AI1606" s="183"/>
      <c r="AJ1606" s="183"/>
      <c r="AK1606" s="183"/>
    </row>
    <row r="1607" spans="4:37" x14ac:dyDescent="0.25">
      <c r="D1607" s="184"/>
      <c r="E1607" s="184"/>
      <c r="F1607" s="184"/>
      <c r="G1607" s="184"/>
      <c r="H1607" s="184"/>
      <c r="I1607" s="184"/>
      <c r="J1607" s="184"/>
      <c r="K1607" s="184"/>
      <c r="L1607" s="184"/>
      <c r="M1607" s="184"/>
      <c r="N1607" s="184"/>
      <c r="O1607" s="184"/>
      <c r="P1607" s="183"/>
      <c r="Q1607" s="183"/>
      <c r="R1607" s="183"/>
      <c r="S1607" s="183"/>
      <c r="T1607" s="183"/>
      <c r="U1607" s="183"/>
      <c r="V1607" s="183"/>
      <c r="W1607" s="183"/>
      <c r="X1607" s="183"/>
      <c r="Y1607" s="183"/>
      <c r="Z1607" s="183"/>
      <c r="AA1607" s="183"/>
      <c r="AB1607" s="183"/>
      <c r="AC1607" s="183"/>
      <c r="AD1607" s="183"/>
      <c r="AE1607" s="183"/>
      <c r="AF1607" s="183"/>
      <c r="AG1607" s="183"/>
      <c r="AH1607" s="183"/>
      <c r="AI1607" s="183"/>
      <c r="AJ1607" s="183"/>
      <c r="AK1607" s="183"/>
    </row>
    <row r="1608" spans="4:37" x14ac:dyDescent="0.25">
      <c r="D1608" s="184"/>
      <c r="E1608" s="184"/>
      <c r="F1608" s="184"/>
      <c r="G1608" s="184"/>
      <c r="H1608" s="184"/>
      <c r="I1608" s="184"/>
      <c r="J1608" s="184"/>
      <c r="K1608" s="184"/>
      <c r="L1608" s="184"/>
      <c r="M1608" s="184"/>
      <c r="N1608" s="184"/>
      <c r="O1608" s="184"/>
      <c r="P1608" s="183"/>
      <c r="Q1608" s="183"/>
      <c r="R1608" s="183"/>
      <c r="S1608" s="183"/>
      <c r="T1608" s="183"/>
      <c r="U1608" s="183"/>
      <c r="V1608" s="183"/>
      <c r="W1608" s="183"/>
      <c r="X1608" s="183"/>
      <c r="Y1608" s="183"/>
      <c r="Z1608" s="183"/>
      <c r="AA1608" s="183"/>
      <c r="AB1608" s="183"/>
      <c r="AC1608" s="183"/>
      <c r="AD1608" s="183"/>
      <c r="AE1608" s="183"/>
      <c r="AF1608" s="183"/>
      <c r="AG1608" s="183"/>
      <c r="AH1608" s="183"/>
      <c r="AI1608" s="183"/>
      <c r="AJ1608" s="183"/>
      <c r="AK1608" s="183"/>
    </row>
    <row r="1609" spans="4:37" x14ac:dyDescent="0.25">
      <c r="D1609" s="184"/>
      <c r="E1609" s="184"/>
      <c r="F1609" s="184"/>
      <c r="G1609" s="184"/>
      <c r="H1609" s="184"/>
      <c r="I1609" s="184"/>
      <c r="J1609" s="184"/>
      <c r="K1609" s="184"/>
      <c r="L1609" s="184"/>
      <c r="M1609" s="184"/>
      <c r="N1609" s="184"/>
      <c r="O1609" s="184"/>
      <c r="P1609" s="183"/>
      <c r="Q1609" s="183"/>
      <c r="R1609" s="183"/>
      <c r="S1609" s="183"/>
      <c r="T1609" s="183"/>
      <c r="U1609" s="183"/>
      <c r="V1609" s="183"/>
      <c r="W1609" s="183"/>
      <c r="X1609" s="183"/>
      <c r="Y1609" s="183"/>
      <c r="Z1609" s="183"/>
      <c r="AA1609" s="183"/>
      <c r="AB1609" s="183"/>
      <c r="AC1609" s="183"/>
      <c r="AD1609" s="183"/>
      <c r="AE1609" s="183"/>
      <c r="AF1609" s="183"/>
      <c r="AG1609" s="183"/>
      <c r="AH1609" s="183"/>
      <c r="AI1609" s="183"/>
      <c r="AJ1609" s="183"/>
      <c r="AK1609" s="183"/>
    </row>
    <row r="1610" spans="4:37" x14ac:dyDescent="0.25">
      <c r="D1610" s="184"/>
      <c r="E1610" s="184"/>
      <c r="F1610" s="184"/>
      <c r="G1610" s="184"/>
      <c r="H1610" s="184"/>
      <c r="I1610" s="184"/>
      <c r="J1610" s="184"/>
      <c r="K1610" s="184"/>
      <c r="L1610" s="184"/>
      <c r="M1610" s="184"/>
      <c r="N1610" s="184"/>
      <c r="O1610" s="184"/>
      <c r="P1610" s="183"/>
      <c r="Q1610" s="183"/>
      <c r="R1610" s="183"/>
      <c r="S1610" s="183"/>
      <c r="T1610" s="183"/>
      <c r="U1610" s="183"/>
      <c r="V1610" s="183"/>
      <c r="W1610" s="183"/>
      <c r="X1610" s="183"/>
      <c r="Y1610" s="183"/>
      <c r="Z1610" s="183"/>
      <c r="AA1610" s="183"/>
      <c r="AB1610" s="183"/>
      <c r="AC1610" s="183"/>
      <c r="AD1610" s="183"/>
      <c r="AE1610" s="183"/>
      <c r="AF1610" s="183"/>
      <c r="AG1610" s="183"/>
      <c r="AH1610" s="183"/>
      <c r="AI1610" s="183"/>
      <c r="AJ1610" s="183"/>
      <c r="AK1610" s="183"/>
    </row>
    <row r="1611" spans="4:37" x14ac:dyDescent="0.25">
      <c r="D1611" s="184"/>
      <c r="E1611" s="184"/>
      <c r="F1611" s="184"/>
      <c r="G1611" s="184"/>
      <c r="H1611" s="184"/>
      <c r="I1611" s="184"/>
      <c r="J1611" s="184"/>
      <c r="K1611" s="184"/>
      <c r="L1611" s="184"/>
      <c r="M1611" s="184"/>
      <c r="N1611" s="184"/>
      <c r="O1611" s="184"/>
      <c r="P1611" s="183"/>
      <c r="Q1611" s="183"/>
      <c r="R1611" s="183"/>
      <c r="S1611" s="183"/>
      <c r="T1611" s="183"/>
      <c r="U1611" s="183"/>
      <c r="V1611" s="183"/>
      <c r="W1611" s="183"/>
      <c r="X1611" s="183"/>
      <c r="Y1611" s="183"/>
      <c r="Z1611" s="183"/>
      <c r="AA1611" s="183"/>
      <c r="AB1611" s="183"/>
      <c r="AC1611" s="183"/>
      <c r="AD1611" s="183"/>
      <c r="AE1611" s="183"/>
      <c r="AF1611" s="183"/>
      <c r="AG1611" s="183"/>
      <c r="AH1611" s="183"/>
      <c r="AI1611" s="183"/>
      <c r="AJ1611" s="183"/>
      <c r="AK1611" s="183"/>
    </row>
    <row r="1612" spans="4:37" x14ac:dyDescent="0.25">
      <c r="D1612" s="184"/>
      <c r="E1612" s="184"/>
      <c r="F1612" s="184"/>
      <c r="G1612" s="184"/>
      <c r="H1612" s="184"/>
      <c r="I1612" s="184"/>
      <c r="J1612" s="184"/>
      <c r="K1612" s="184"/>
      <c r="L1612" s="184"/>
      <c r="M1612" s="184"/>
      <c r="N1612" s="184"/>
      <c r="O1612" s="184"/>
      <c r="P1612" s="183"/>
      <c r="Q1612" s="183"/>
      <c r="R1612" s="183"/>
      <c r="S1612" s="183"/>
      <c r="T1612" s="183"/>
      <c r="U1612" s="183"/>
      <c r="V1612" s="183"/>
      <c r="W1612" s="183"/>
      <c r="X1612" s="183"/>
      <c r="Y1612" s="183"/>
      <c r="Z1612" s="183"/>
      <c r="AA1612" s="183"/>
      <c r="AB1612" s="183"/>
      <c r="AC1612" s="183"/>
      <c r="AD1612" s="183"/>
      <c r="AE1612" s="183"/>
      <c r="AF1612" s="183"/>
      <c r="AG1612" s="183"/>
      <c r="AH1612" s="183"/>
      <c r="AI1612" s="183"/>
      <c r="AJ1612" s="183"/>
      <c r="AK1612" s="183"/>
    </row>
    <row r="1613" spans="4:37" x14ac:dyDescent="0.25">
      <c r="D1613" s="184"/>
      <c r="E1613" s="184"/>
      <c r="F1613" s="184"/>
      <c r="G1613" s="184"/>
      <c r="H1613" s="184"/>
      <c r="I1613" s="184"/>
      <c r="J1613" s="184"/>
      <c r="K1613" s="184"/>
      <c r="L1613" s="184"/>
      <c r="M1613" s="184"/>
      <c r="N1613" s="184"/>
      <c r="O1613" s="184"/>
      <c r="P1613" s="183"/>
      <c r="Q1613" s="183"/>
      <c r="R1613" s="183"/>
      <c r="S1613" s="183"/>
      <c r="T1613" s="183"/>
      <c r="U1613" s="183"/>
      <c r="V1613" s="183"/>
      <c r="W1613" s="183"/>
      <c r="X1613" s="183"/>
      <c r="Y1613" s="183"/>
      <c r="Z1613" s="183"/>
      <c r="AA1613" s="183"/>
      <c r="AB1613" s="183"/>
      <c r="AC1613" s="183"/>
      <c r="AD1613" s="183"/>
      <c r="AE1613" s="183"/>
      <c r="AF1613" s="183"/>
      <c r="AG1613" s="183"/>
      <c r="AH1613" s="183"/>
      <c r="AI1613" s="183"/>
      <c r="AJ1613" s="183"/>
      <c r="AK1613" s="183"/>
    </row>
    <row r="1614" spans="4:37" x14ac:dyDescent="0.25">
      <c r="D1614" s="184"/>
      <c r="E1614" s="184"/>
      <c r="F1614" s="184"/>
      <c r="G1614" s="184"/>
      <c r="H1614" s="184"/>
      <c r="I1614" s="184"/>
      <c r="J1614" s="184"/>
      <c r="K1614" s="184"/>
      <c r="L1614" s="184"/>
      <c r="M1614" s="184"/>
      <c r="N1614" s="184"/>
      <c r="O1614" s="184"/>
      <c r="P1614" s="183"/>
      <c r="Q1614" s="183"/>
      <c r="R1614" s="183"/>
      <c r="S1614" s="183"/>
      <c r="T1614" s="183"/>
      <c r="U1614" s="183"/>
      <c r="V1614" s="183"/>
      <c r="W1614" s="183"/>
      <c r="X1614" s="183"/>
      <c r="Y1614" s="183"/>
      <c r="Z1614" s="183"/>
      <c r="AA1614" s="183"/>
      <c r="AB1614" s="183"/>
      <c r="AC1614" s="183"/>
      <c r="AD1614" s="183"/>
      <c r="AE1614" s="183"/>
      <c r="AF1614" s="183"/>
      <c r="AG1614" s="183"/>
      <c r="AH1614" s="183"/>
      <c r="AI1614" s="183"/>
      <c r="AJ1614" s="183"/>
      <c r="AK1614" s="183"/>
    </row>
    <row r="1615" spans="4:37" x14ac:dyDescent="0.25">
      <c r="D1615" s="184"/>
      <c r="E1615" s="184"/>
      <c r="F1615" s="184"/>
      <c r="G1615" s="184"/>
      <c r="H1615" s="184"/>
      <c r="I1615" s="184"/>
      <c r="J1615" s="184"/>
      <c r="K1615" s="184"/>
      <c r="L1615" s="184"/>
      <c r="M1615" s="184"/>
      <c r="N1615" s="184"/>
      <c r="O1615" s="184"/>
      <c r="P1615" s="183"/>
      <c r="Q1615" s="183"/>
      <c r="R1615" s="183"/>
      <c r="S1615" s="183"/>
      <c r="T1615" s="183"/>
      <c r="U1615" s="183"/>
      <c r="V1615" s="183"/>
      <c r="W1615" s="183"/>
      <c r="X1615" s="183"/>
      <c r="Y1615" s="183"/>
      <c r="Z1615" s="183"/>
      <c r="AA1615" s="183"/>
      <c r="AB1615" s="183"/>
      <c r="AC1615" s="183"/>
      <c r="AD1615" s="183"/>
      <c r="AE1615" s="183"/>
      <c r="AF1615" s="183"/>
      <c r="AG1615" s="183"/>
      <c r="AH1615" s="183"/>
      <c r="AI1615" s="183"/>
      <c r="AJ1615" s="183"/>
      <c r="AK1615" s="183"/>
    </row>
    <row r="1616" spans="4:37" x14ac:dyDescent="0.25">
      <c r="D1616" s="184"/>
      <c r="E1616" s="184"/>
      <c r="F1616" s="184"/>
      <c r="G1616" s="184"/>
      <c r="H1616" s="184"/>
      <c r="I1616" s="184"/>
      <c r="J1616" s="184"/>
      <c r="K1616" s="184"/>
      <c r="L1616" s="184"/>
      <c r="M1616" s="184"/>
      <c r="N1616" s="184"/>
      <c r="O1616" s="184"/>
      <c r="P1616" s="183"/>
      <c r="Q1616" s="183"/>
      <c r="R1616" s="183"/>
      <c r="S1616" s="183"/>
      <c r="T1616" s="183"/>
      <c r="U1616" s="183"/>
      <c r="V1616" s="183"/>
      <c r="W1616" s="183"/>
      <c r="X1616" s="183"/>
      <c r="Y1616" s="183"/>
      <c r="Z1616" s="183"/>
      <c r="AA1616" s="183"/>
      <c r="AB1616" s="183"/>
      <c r="AC1616" s="183"/>
      <c r="AD1616" s="183"/>
      <c r="AE1616" s="183"/>
      <c r="AF1616" s="183"/>
      <c r="AG1616" s="183"/>
      <c r="AH1616" s="183"/>
      <c r="AI1616" s="183"/>
      <c r="AJ1616" s="183"/>
      <c r="AK1616" s="183"/>
    </row>
    <row r="1617" spans="4:37" x14ac:dyDescent="0.25">
      <c r="D1617" s="184"/>
      <c r="E1617" s="184"/>
      <c r="F1617" s="184"/>
      <c r="G1617" s="184"/>
      <c r="H1617" s="184"/>
      <c r="I1617" s="184"/>
      <c r="J1617" s="184"/>
      <c r="K1617" s="184"/>
      <c r="L1617" s="184"/>
      <c r="M1617" s="184"/>
      <c r="N1617" s="184"/>
      <c r="O1617" s="184"/>
      <c r="P1617" s="183"/>
      <c r="Q1617" s="183"/>
      <c r="R1617" s="183"/>
      <c r="S1617" s="183"/>
      <c r="T1617" s="183"/>
      <c r="U1617" s="183"/>
      <c r="V1617" s="183"/>
      <c r="W1617" s="183"/>
      <c r="X1617" s="183"/>
      <c r="Y1617" s="183"/>
      <c r="Z1617" s="183"/>
      <c r="AA1617" s="183"/>
      <c r="AB1617" s="183"/>
      <c r="AC1617" s="183"/>
      <c r="AD1617" s="183"/>
      <c r="AE1617" s="183"/>
      <c r="AF1617" s="183"/>
      <c r="AG1617" s="183"/>
      <c r="AH1617" s="183"/>
      <c r="AI1617" s="183"/>
      <c r="AJ1617" s="183"/>
      <c r="AK1617" s="183"/>
    </row>
    <row r="1618" spans="4:37" x14ac:dyDescent="0.25">
      <c r="D1618" s="184"/>
      <c r="E1618" s="184"/>
      <c r="F1618" s="184"/>
      <c r="G1618" s="184"/>
      <c r="H1618" s="184"/>
      <c r="I1618" s="184"/>
      <c r="J1618" s="184"/>
      <c r="K1618" s="184"/>
      <c r="L1618" s="184"/>
      <c r="M1618" s="184"/>
      <c r="N1618" s="184"/>
      <c r="O1618" s="184"/>
      <c r="P1618" s="183"/>
      <c r="Q1618" s="183"/>
      <c r="R1618" s="183"/>
      <c r="S1618" s="183"/>
      <c r="T1618" s="183"/>
      <c r="U1618" s="183"/>
      <c r="V1618" s="183"/>
      <c r="W1618" s="183"/>
      <c r="X1618" s="183"/>
      <c r="Y1618" s="183"/>
      <c r="Z1618" s="183"/>
      <c r="AA1618" s="183"/>
      <c r="AB1618" s="183"/>
      <c r="AC1618" s="183"/>
      <c r="AD1618" s="183"/>
      <c r="AE1618" s="183"/>
      <c r="AF1618" s="183"/>
      <c r="AG1618" s="183"/>
      <c r="AH1618" s="183"/>
      <c r="AI1618" s="183"/>
      <c r="AJ1618" s="183"/>
      <c r="AK1618" s="183"/>
    </row>
    <row r="1619" spans="4:37" x14ac:dyDescent="0.25">
      <c r="D1619" s="184"/>
      <c r="E1619" s="184"/>
      <c r="F1619" s="184"/>
      <c r="G1619" s="184"/>
      <c r="H1619" s="184"/>
      <c r="I1619" s="184"/>
      <c r="J1619" s="184"/>
      <c r="K1619" s="184"/>
      <c r="L1619" s="184"/>
      <c r="M1619" s="184"/>
      <c r="N1619" s="184"/>
      <c r="O1619" s="184"/>
      <c r="P1619" s="183"/>
      <c r="Q1619" s="183"/>
      <c r="R1619" s="183"/>
      <c r="S1619" s="183"/>
      <c r="T1619" s="183"/>
      <c r="U1619" s="183"/>
      <c r="V1619" s="183"/>
      <c r="W1619" s="183"/>
      <c r="X1619" s="183"/>
      <c r="Y1619" s="183"/>
      <c r="Z1619" s="183"/>
      <c r="AA1619" s="183"/>
      <c r="AB1619" s="183"/>
      <c r="AC1619" s="183"/>
      <c r="AD1619" s="183"/>
      <c r="AE1619" s="183"/>
      <c r="AF1619" s="183"/>
      <c r="AG1619" s="183"/>
      <c r="AH1619" s="183"/>
      <c r="AI1619" s="183"/>
      <c r="AJ1619" s="183"/>
      <c r="AK1619" s="183"/>
    </row>
    <row r="1620" spans="4:37" x14ac:dyDescent="0.25">
      <c r="D1620" s="184"/>
      <c r="E1620" s="184"/>
      <c r="F1620" s="184"/>
      <c r="G1620" s="184"/>
      <c r="H1620" s="184"/>
      <c r="I1620" s="184"/>
      <c r="J1620" s="184"/>
      <c r="K1620" s="184"/>
      <c r="L1620" s="184"/>
      <c r="M1620" s="184"/>
      <c r="N1620" s="184"/>
      <c r="O1620" s="184"/>
      <c r="P1620" s="183"/>
      <c r="Q1620" s="183"/>
      <c r="R1620" s="183"/>
      <c r="S1620" s="183"/>
      <c r="T1620" s="183"/>
      <c r="U1620" s="183"/>
      <c r="V1620" s="183"/>
      <c r="W1620" s="183"/>
      <c r="X1620" s="183"/>
      <c r="Y1620" s="183"/>
      <c r="Z1620" s="183"/>
      <c r="AA1620" s="183"/>
      <c r="AB1620" s="183"/>
      <c r="AC1620" s="183"/>
      <c r="AD1620" s="183"/>
      <c r="AE1620" s="183"/>
      <c r="AF1620" s="183"/>
      <c r="AG1620" s="183"/>
      <c r="AH1620" s="183"/>
      <c r="AI1620" s="183"/>
      <c r="AJ1620" s="183"/>
      <c r="AK1620" s="183"/>
    </row>
    <row r="1621" spans="4:37" x14ac:dyDescent="0.25">
      <c r="D1621" s="184"/>
      <c r="E1621" s="184"/>
      <c r="F1621" s="184"/>
      <c r="G1621" s="184"/>
      <c r="H1621" s="184"/>
      <c r="I1621" s="184"/>
      <c r="J1621" s="184"/>
      <c r="K1621" s="184"/>
      <c r="L1621" s="184"/>
      <c r="M1621" s="184"/>
      <c r="N1621" s="184"/>
      <c r="O1621" s="184"/>
      <c r="P1621" s="183"/>
      <c r="Q1621" s="183"/>
      <c r="R1621" s="183"/>
      <c r="S1621" s="183"/>
      <c r="T1621" s="183"/>
      <c r="U1621" s="183"/>
      <c r="V1621" s="183"/>
      <c r="W1621" s="183"/>
      <c r="X1621" s="183"/>
      <c r="Y1621" s="183"/>
      <c r="Z1621" s="183"/>
      <c r="AA1621" s="183"/>
      <c r="AB1621" s="183"/>
      <c r="AC1621" s="183"/>
      <c r="AD1621" s="183"/>
      <c r="AE1621" s="183"/>
      <c r="AF1621" s="183"/>
      <c r="AG1621" s="183"/>
      <c r="AH1621" s="183"/>
      <c r="AI1621" s="183"/>
      <c r="AJ1621" s="183"/>
      <c r="AK1621" s="183"/>
    </row>
    <row r="1622" spans="4:37" x14ac:dyDescent="0.25">
      <c r="D1622" s="184"/>
      <c r="E1622" s="184"/>
      <c r="F1622" s="184"/>
      <c r="G1622" s="184"/>
      <c r="H1622" s="184"/>
      <c r="I1622" s="184"/>
      <c r="J1622" s="184"/>
      <c r="K1622" s="184"/>
      <c r="L1622" s="184"/>
      <c r="M1622" s="184"/>
      <c r="N1622" s="184"/>
      <c r="O1622" s="184"/>
      <c r="P1622" s="183"/>
      <c r="Q1622" s="183"/>
      <c r="R1622" s="183"/>
      <c r="S1622" s="183"/>
      <c r="T1622" s="183"/>
      <c r="U1622" s="183"/>
      <c r="V1622" s="183"/>
      <c r="W1622" s="183"/>
      <c r="X1622" s="183"/>
      <c r="Y1622" s="183"/>
      <c r="Z1622" s="183"/>
      <c r="AA1622" s="183"/>
      <c r="AB1622" s="183"/>
      <c r="AC1622" s="183"/>
      <c r="AD1622" s="183"/>
      <c r="AE1622" s="183"/>
      <c r="AF1622" s="183"/>
      <c r="AG1622" s="183"/>
      <c r="AH1622" s="183"/>
      <c r="AI1622" s="183"/>
      <c r="AJ1622" s="183"/>
      <c r="AK1622" s="183"/>
    </row>
    <row r="1623" spans="4:37" x14ac:dyDescent="0.25">
      <c r="D1623" s="184"/>
      <c r="E1623" s="184"/>
      <c r="F1623" s="184"/>
      <c r="G1623" s="184"/>
      <c r="H1623" s="184"/>
      <c r="I1623" s="184"/>
      <c r="J1623" s="184"/>
      <c r="K1623" s="184"/>
      <c r="L1623" s="184"/>
      <c r="M1623" s="184"/>
      <c r="N1623" s="184"/>
      <c r="O1623" s="184"/>
      <c r="P1623" s="183"/>
      <c r="Q1623" s="183"/>
      <c r="R1623" s="183"/>
      <c r="S1623" s="183"/>
      <c r="T1623" s="183"/>
      <c r="U1623" s="183"/>
      <c r="V1623" s="183"/>
      <c r="W1623" s="183"/>
      <c r="X1623" s="183"/>
      <c r="Y1623" s="183"/>
      <c r="Z1623" s="183"/>
      <c r="AA1623" s="183"/>
      <c r="AB1623" s="183"/>
      <c r="AC1623" s="183"/>
      <c r="AD1623" s="183"/>
      <c r="AE1623" s="183"/>
      <c r="AF1623" s="183"/>
      <c r="AG1623" s="183"/>
      <c r="AH1623" s="183"/>
      <c r="AI1623" s="183"/>
      <c r="AJ1623" s="183"/>
      <c r="AK1623" s="183"/>
    </row>
    <row r="1624" spans="4:37" x14ac:dyDescent="0.25">
      <c r="D1624" s="184"/>
      <c r="E1624" s="184"/>
      <c r="F1624" s="184"/>
      <c r="G1624" s="184"/>
      <c r="H1624" s="184"/>
      <c r="I1624" s="184"/>
      <c r="J1624" s="184"/>
      <c r="K1624" s="184"/>
      <c r="L1624" s="184"/>
      <c r="M1624" s="184"/>
      <c r="N1624" s="184"/>
      <c r="O1624" s="184"/>
      <c r="P1624" s="183"/>
      <c r="Q1624" s="183"/>
      <c r="R1624" s="183"/>
      <c r="S1624" s="183"/>
      <c r="T1624" s="183"/>
      <c r="U1624" s="183"/>
      <c r="V1624" s="183"/>
      <c r="W1624" s="183"/>
      <c r="X1624" s="183"/>
      <c r="Y1624" s="183"/>
      <c r="Z1624" s="183"/>
      <c r="AA1624" s="183"/>
      <c r="AB1624" s="183"/>
      <c r="AC1624" s="183"/>
      <c r="AD1624" s="183"/>
      <c r="AE1624" s="183"/>
      <c r="AF1624" s="183"/>
      <c r="AG1624" s="183"/>
      <c r="AH1624" s="183"/>
      <c r="AI1624" s="183"/>
      <c r="AJ1624" s="183"/>
      <c r="AK1624" s="183"/>
    </row>
    <row r="1625" spans="4:37" x14ac:dyDescent="0.25">
      <c r="D1625" s="184"/>
      <c r="E1625" s="184"/>
      <c r="F1625" s="184"/>
      <c r="G1625" s="184"/>
      <c r="H1625" s="184"/>
      <c r="I1625" s="184"/>
      <c r="J1625" s="184"/>
      <c r="K1625" s="184"/>
      <c r="L1625" s="184"/>
      <c r="M1625" s="184"/>
      <c r="N1625" s="184"/>
      <c r="O1625" s="184"/>
      <c r="P1625" s="183"/>
      <c r="Q1625" s="183"/>
      <c r="R1625" s="183"/>
      <c r="S1625" s="183"/>
      <c r="T1625" s="183"/>
      <c r="U1625" s="183"/>
      <c r="V1625" s="183"/>
      <c r="W1625" s="183"/>
      <c r="X1625" s="183"/>
      <c r="Y1625" s="183"/>
      <c r="Z1625" s="183"/>
      <c r="AA1625" s="183"/>
      <c r="AB1625" s="183"/>
      <c r="AC1625" s="183"/>
      <c r="AD1625" s="183"/>
      <c r="AE1625" s="183"/>
      <c r="AF1625" s="183"/>
      <c r="AG1625" s="183"/>
      <c r="AH1625" s="183"/>
      <c r="AI1625" s="183"/>
      <c r="AJ1625" s="183"/>
      <c r="AK1625" s="183"/>
    </row>
    <row r="1626" spans="4:37" x14ac:dyDescent="0.25">
      <c r="D1626" s="184"/>
      <c r="E1626" s="184"/>
      <c r="F1626" s="184"/>
      <c r="G1626" s="184"/>
      <c r="H1626" s="184"/>
      <c r="I1626" s="184"/>
      <c r="J1626" s="184"/>
      <c r="K1626" s="184"/>
      <c r="L1626" s="184"/>
      <c r="M1626" s="184"/>
      <c r="N1626" s="184"/>
      <c r="O1626" s="184"/>
      <c r="P1626" s="183"/>
      <c r="Q1626" s="183"/>
      <c r="R1626" s="183"/>
      <c r="S1626" s="183"/>
      <c r="T1626" s="183"/>
      <c r="U1626" s="183"/>
      <c r="V1626" s="183"/>
      <c r="W1626" s="183"/>
      <c r="X1626" s="183"/>
      <c r="Y1626" s="183"/>
      <c r="Z1626" s="183"/>
      <c r="AA1626" s="183"/>
      <c r="AB1626" s="183"/>
      <c r="AC1626" s="183"/>
      <c r="AD1626" s="183"/>
      <c r="AE1626" s="183"/>
      <c r="AF1626" s="183"/>
      <c r="AG1626" s="183"/>
      <c r="AH1626" s="183"/>
      <c r="AI1626" s="183"/>
      <c r="AJ1626" s="183"/>
      <c r="AK1626" s="183"/>
    </row>
    <row r="1627" spans="4:37" x14ac:dyDescent="0.25">
      <c r="D1627" s="184"/>
      <c r="E1627" s="184"/>
      <c r="F1627" s="184"/>
      <c r="G1627" s="184"/>
      <c r="H1627" s="184"/>
      <c r="I1627" s="184"/>
      <c r="J1627" s="184"/>
      <c r="K1627" s="184"/>
      <c r="L1627" s="184"/>
      <c r="M1627" s="184"/>
      <c r="N1627" s="184"/>
      <c r="O1627" s="184"/>
      <c r="P1627" s="183"/>
      <c r="Q1627" s="183"/>
      <c r="R1627" s="183"/>
      <c r="S1627" s="183"/>
      <c r="T1627" s="183"/>
      <c r="U1627" s="183"/>
      <c r="V1627" s="183"/>
      <c r="W1627" s="183"/>
      <c r="X1627" s="183"/>
      <c r="Y1627" s="183"/>
      <c r="Z1627" s="183"/>
      <c r="AA1627" s="183"/>
      <c r="AB1627" s="183"/>
      <c r="AC1627" s="183"/>
      <c r="AD1627" s="183"/>
      <c r="AE1627" s="183"/>
      <c r="AF1627" s="183"/>
      <c r="AG1627" s="183"/>
      <c r="AH1627" s="183"/>
      <c r="AI1627" s="183"/>
      <c r="AJ1627" s="183"/>
      <c r="AK1627" s="183"/>
    </row>
    <row r="1628" spans="4:37" x14ac:dyDescent="0.25">
      <c r="D1628" s="184"/>
      <c r="E1628" s="184"/>
      <c r="F1628" s="184"/>
      <c r="G1628" s="184"/>
      <c r="H1628" s="184"/>
      <c r="I1628" s="184"/>
      <c r="J1628" s="184"/>
      <c r="K1628" s="184"/>
      <c r="L1628" s="184"/>
      <c r="M1628" s="184"/>
      <c r="N1628" s="184"/>
      <c r="O1628" s="184"/>
      <c r="P1628" s="183"/>
      <c r="Q1628" s="183"/>
      <c r="R1628" s="183"/>
      <c r="S1628" s="183"/>
      <c r="T1628" s="183"/>
      <c r="U1628" s="183"/>
      <c r="V1628" s="183"/>
      <c r="W1628" s="183"/>
      <c r="X1628" s="183"/>
      <c r="Y1628" s="183"/>
      <c r="Z1628" s="183"/>
      <c r="AA1628" s="183"/>
      <c r="AB1628" s="183"/>
      <c r="AC1628" s="183"/>
      <c r="AD1628" s="183"/>
      <c r="AE1628" s="183"/>
      <c r="AF1628" s="183"/>
      <c r="AG1628" s="183"/>
      <c r="AH1628" s="183"/>
      <c r="AI1628" s="183"/>
      <c r="AJ1628" s="183"/>
      <c r="AK1628" s="183"/>
    </row>
    <row r="1629" spans="4:37" x14ac:dyDescent="0.25">
      <c r="D1629" s="184"/>
      <c r="E1629" s="184"/>
      <c r="F1629" s="184"/>
      <c r="G1629" s="184"/>
      <c r="H1629" s="184"/>
      <c r="I1629" s="184"/>
      <c r="J1629" s="184"/>
      <c r="K1629" s="184"/>
      <c r="L1629" s="184"/>
      <c r="M1629" s="184"/>
      <c r="N1629" s="184"/>
      <c r="O1629" s="184"/>
      <c r="P1629" s="183"/>
      <c r="Q1629" s="183"/>
      <c r="R1629" s="183"/>
      <c r="S1629" s="183"/>
      <c r="T1629" s="183"/>
      <c r="U1629" s="183"/>
      <c r="V1629" s="183"/>
      <c r="W1629" s="183"/>
      <c r="X1629" s="183"/>
      <c r="Y1629" s="183"/>
      <c r="Z1629" s="183"/>
      <c r="AA1629" s="183"/>
      <c r="AB1629" s="183"/>
      <c r="AC1629" s="183"/>
      <c r="AD1629" s="183"/>
      <c r="AE1629" s="183"/>
      <c r="AF1629" s="183"/>
      <c r="AG1629" s="183"/>
      <c r="AH1629" s="183"/>
      <c r="AI1629" s="183"/>
      <c r="AJ1629" s="183"/>
      <c r="AK1629" s="183"/>
    </row>
    <row r="1630" spans="4:37" x14ac:dyDescent="0.25">
      <c r="D1630" s="184"/>
      <c r="E1630" s="184"/>
      <c r="F1630" s="184"/>
      <c r="G1630" s="184"/>
      <c r="H1630" s="184"/>
      <c r="I1630" s="184"/>
      <c r="J1630" s="184"/>
      <c r="K1630" s="184"/>
      <c r="L1630" s="184"/>
      <c r="M1630" s="184"/>
      <c r="N1630" s="184"/>
      <c r="O1630" s="184"/>
      <c r="P1630" s="183"/>
      <c r="Q1630" s="183"/>
      <c r="R1630" s="183"/>
      <c r="S1630" s="183"/>
      <c r="T1630" s="183"/>
      <c r="U1630" s="183"/>
      <c r="V1630" s="183"/>
      <c r="W1630" s="183"/>
      <c r="X1630" s="183"/>
      <c r="Y1630" s="183"/>
      <c r="Z1630" s="183"/>
      <c r="AA1630" s="183"/>
      <c r="AB1630" s="183"/>
      <c r="AC1630" s="183"/>
      <c r="AD1630" s="183"/>
      <c r="AE1630" s="183"/>
      <c r="AF1630" s="183"/>
      <c r="AG1630" s="183"/>
      <c r="AH1630" s="183"/>
      <c r="AI1630" s="183"/>
      <c r="AJ1630" s="183"/>
      <c r="AK1630" s="183"/>
    </row>
    <row r="1631" spans="4:37" x14ac:dyDescent="0.25">
      <c r="D1631" s="184"/>
      <c r="E1631" s="184"/>
      <c r="F1631" s="184"/>
      <c r="G1631" s="184"/>
      <c r="H1631" s="184"/>
      <c r="I1631" s="184"/>
      <c r="J1631" s="184"/>
      <c r="K1631" s="184"/>
      <c r="L1631" s="184"/>
      <c r="M1631" s="184"/>
      <c r="N1631" s="184"/>
      <c r="O1631" s="184"/>
      <c r="P1631" s="183"/>
      <c r="Q1631" s="183"/>
      <c r="R1631" s="183"/>
      <c r="S1631" s="183"/>
      <c r="T1631" s="183"/>
      <c r="U1631" s="183"/>
      <c r="V1631" s="183"/>
      <c r="W1631" s="183"/>
      <c r="X1631" s="183"/>
      <c r="Y1631" s="183"/>
      <c r="Z1631" s="183"/>
      <c r="AA1631" s="183"/>
      <c r="AB1631" s="183"/>
      <c r="AC1631" s="183"/>
      <c r="AD1631" s="183"/>
      <c r="AE1631" s="183"/>
      <c r="AF1631" s="183"/>
      <c r="AG1631" s="183"/>
      <c r="AH1631" s="183"/>
      <c r="AI1631" s="183"/>
      <c r="AJ1631" s="183"/>
      <c r="AK1631" s="183"/>
    </row>
    <row r="1632" spans="4:37" x14ac:dyDescent="0.25">
      <c r="D1632" s="184"/>
      <c r="E1632" s="184"/>
      <c r="F1632" s="184"/>
      <c r="G1632" s="184"/>
      <c r="H1632" s="184"/>
      <c r="I1632" s="184"/>
      <c r="J1632" s="184"/>
      <c r="K1632" s="184"/>
      <c r="L1632" s="184"/>
      <c r="M1632" s="184"/>
      <c r="N1632" s="184"/>
      <c r="O1632" s="184"/>
      <c r="P1632" s="183"/>
      <c r="Q1632" s="183"/>
      <c r="R1632" s="183"/>
      <c r="S1632" s="183"/>
      <c r="T1632" s="183"/>
      <c r="U1632" s="183"/>
      <c r="V1632" s="183"/>
      <c r="W1632" s="183"/>
      <c r="X1632" s="183"/>
      <c r="Y1632" s="183"/>
      <c r="Z1632" s="183"/>
      <c r="AA1632" s="183"/>
      <c r="AB1632" s="183"/>
      <c r="AC1632" s="183"/>
      <c r="AD1632" s="183"/>
      <c r="AE1632" s="183"/>
      <c r="AF1632" s="183"/>
      <c r="AG1632" s="183"/>
      <c r="AH1632" s="183"/>
      <c r="AI1632" s="183"/>
      <c r="AJ1632" s="183"/>
      <c r="AK1632" s="183"/>
    </row>
    <row r="1633" spans="4:37" x14ac:dyDescent="0.25">
      <c r="D1633" s="184"/>
      <c r="E1633" s="184"/>
      <c r="F1633" s="184"/>
      <c r="G1633" s="184"/>
      <c r="H1633" s="184"/>
      <c r="I1633" s="184"/>
      <c r="J1633" s="184"/>
      <c r="K1633" s="184"/>
      <c r="L1633" s="184"/>
      <c r="M1633" s="184"/>
      <c r="N1633" s="184"/>
      <c r="O1633" s="184"/>
      <c r="P1633" s="183"/>
      <c r="Q1633" s="183"/>
      <c r="R1633" s="183"/>
      <c r="S1633" s="183"/>
      <c r="T1633" s="183"/>
      <c r="U1633" s="183"/>
      <c r="V1633" s="183"/>
      <c r="W1633" s="183"/>
      <c r="X1633" s="183"/>
      <c r="Y1633" s="183"/>
      <c r="Z1633" s="183"/>
      <c r="AA1633" s="183"/>
      <c r="AB1633" s="183"/>
      <c r="AC1633" s="183"/>
      <c r="AD1633" s="183"/>
      <c r="AE1633" s="183"/>
      <c r="AF1633" s="183"/>
      <c r="AG1633" s="183"/>
      <c r="AH1633" s="183"/>
      <c r="AI1633" s="183"/>
      <c r="AJ1633" s="183"/>
      <c r="AK1633" s="183"/>
    </row>
    <row r="1634" spans="4:37" x14ac:dyDescent="0.25">
      <c r="D1634" s="184"/>
      <c r="E1634" s="184"/>
      <c r="F1634" s="184"/>
      <c r="G1634" s="184"/>
      <c r="H1634" s="184"/>
      <c r="I1634" s="184"/>
      <c r="J1634" s="184"/>
      <c r="K1634" s="184"/>
      <c r="L1634" s="184"/>
      <c r="M1634" s="184"/>
      <c r="N1634" s="184"/>
      <c r="O1634" s="184"/>
      <c r="P1634" s="183"/>
      <c r="Q1634" s="183"/>
      <c r="R1634" s="183"/>
      <c r="S1634" s="183"/>
      <c r="T1634" s="183"/>
      <c r="U1634" s="183"/>
      <c r="V1634" s="183"/>
      <c r="W1634" s="183"/>
      <c r="X1634" s="183"/>
      <c r="Y1634" s="183"/>
      <c r="Z1634" s="183"/>
      <c r="AA1634" s="183"/>
      <c r="AB1634" s="183"/>
      <c r="AC1634" s="183"/>
      <c r="AD1634" s="183"/>
      <c r="AE1634" s="183"/>
      <c r="AF1634" s="183"/>
      <c r="AG1634" s="183"/>
      <c r="AH1634" s="183"/>
      <c r="AI1634" s="183"/>
      <c r="AJ1634" s="183"/>
      <c r="AK1634" s="183"/>
    </row>
    <row r="1635" spans="4:37" x14ac:dyDescent="0.25">
      <c r="D1635" s="184"/>
      <c r="E1635" s="184"/>
      <c r="F1635" s="184"/>
      <c r="G1635" s="184"/>
      <c r="H1635" s="184"/>
      <c r="I1635" s="184"/>
      <c r="J1635" s="184"/>
      <c r="K1635" s="184"/>
      <c r="L1635" s="184"/>
      <c r="M1635" s="184"/>
      <c r="N1635" s="184"/>
      <c r="O1635" s="184"/>
      <c r="P1635" s="183"/>
      <c r="Q1635" s="183"/>
      <c r="R1635" s="183"/>
      <c r="S1635" s="183"/>
      <c r="T1635" s="183"/>
      <c r="U1635" s="183"/>
      <c r="V1635" s="183"/>
      <c r="W1635" s="183"/>
      <c r="X1635" s="183"/>
      <c r="Y1635" s="183"/>
      <c r="Z1635" s="183"/>
      <c r="AA1635" s="183"/>
      <c r="AB1635" s="183"/>
      <c r="AC1635" s="183"/>
      <c r="AD1635" s="183"/>
      <c r="AE1635" s="183"/>
      <c r="AF1635" s="183"/>
      <c r="AG1635" s="183"/>
      <c r="AH1635" s="183"/>
      <c r="AI1635" s="183"/>
      <c r="AJ1635" s="183"/>
      <c r="AK1635" s="183"/>
    </row>
    <row r="1636" spans="4:37" x14ac:dyDescent="0.25">
      <c r="D1636" s="184"/>
      <c r="E1636" s="184"/>
      <c r="F1636" s="184"/>
      <c r="G1636" s="184"/>
      <c r="H1636" s="184"/>
      <c r="I1636" s="184"/>
      <c r="J1636" s="184"/>
      <c r="K1636" s="184"/>
      <c r="L1636" s="184"/>
      <c r="M1636" s="184"/>
      <c r="N1636" s="184"/>
      <c r="O1636" s="184"/>
      <c r="P1636" s="183"/>
      <c r="Q1636" s="183"/>
      <c r="R1636" s="183"/>
      <c r="S1636" s="183"/>
      <c r="T1636" s="183"/>
      <c r="U1636" s="183"/>
      <c r="V1636" s="183"/>
      <c r="W1636" s="183"/>
      <c r="X1636" s="183"/>
      <c r="Y1636" s="183"/>
      <c r="Z1636" s="183"/>
      <c r="AA1636" s="183"/>
      <c r="AB1636" s="183"/>
      <c r="AC1636" s="183"/>
      <c r="AD1636" s="183"/>
      <c r="AE1636" s="183"/>
      <c r="AF1636" s="183"/>
      <c r="AG1636" s="183"/>
      <c r="AH1636" s="183"/>
      <c r="AI1636" s="183"/>
      <c r="AJ1636" s="183"/>
      <c r="AK1636" s="183"/>
    </row>
    <row r="1637" spans="4:37" x14ac:dyDescent="0.25">
      <c r="D1637" s="184"/>
      <c r="E1637" s="184"/>
      <c r="F1637" s="184"/>
      <c r="G1637" s="184"/>
      <c r="H1637" s="184"/>
      <c r="I1637" s="184"/>
      <c r="J1637" s="184"/>
      <c r="K1637" s="184"/>
      <c r="L1637" s="184"/>
      <c r="M1637" s="184"/>
      <c r="N1637" s="184"/>
      <c r="O1637" s="184"/>
      <c r="P1637" s="183"/>
      <c r="Q1637" s="183"/>
      <c r="R1637" s="183"/>
      <c r="S1637" s="183"/>
      <c r="T1637" s="183"/>
      <c r="U1637" s="183"/>
      <c r="V1637" s="183"/>
      <c r="W1637" s="183"/>
      <c r="X1637" s="183"/>
      <c r="Y1637" s="183"/>
      <c r="Z1637" s="183"/>
      <c r="AA1637" s="183"/>
      <c r="AB1637" s="183"/>
      <c r="AC1637" s="183"/>
      <c r="AD1637" s="183"/>
      <c r="AE1637" s="183"/>
      <c r="AF1637" s="183"/>
      <c r="AG1637" s="183"/>
      <c r="AH1637" s="183"/>
      <c r="AI1637" s="183"/>
      <c r="AJ1637" s="183"/>
      <c r="AK1637" s="183"/>
    </row>
    <row r="1638" spans="4:37" x14ac:dyDescent="0.25">
      <c r="D1638" s="184"/>
      <c r="E1638" s="184"/>
      <c r="F1638" s="184"/>
      <c r="G1638" s="184"/>
      <c r="H1638" s="184"/>
      <c r="I1638" s="184"/>
      <c r="J1638" s="184"/>
      <c r="K1638" s="184"/>
      <c r="L1638" s="184"/>
      <c r="M1638" s="184"/>
      <c r="N1638" s="184"/>
      <c r="O1638" s="184"/>
      <c r="P1638" s="183"/>
      <c r="Q1638" s="183"/>
      <c r="R1638" s="183"/>
      <c r="S1638" s="183"/>
      <c r="T1638" s="183"/>
      <c r="U1638" s="183"/>
      <c r="V1638" s="183"/>
      <c r="W1638" s="183"/>
      <c r="X1638" s="183"/>
      <c r="Y1638" s="183"/>
      <c r="Z1638" s="183"/>
      <c r="AA1638" s="183"/>
      <c r="AB1638" s="183"/>
      <c r="AC1638" s="183"/>
      <c r="AD1638" s="183"/>
      <c r="AE1638" s="183"/>
      <c r="AF1638" s="183"/>
      <c r="AG1638" s="183"/>
      <c r="AH1638" s="183"/>
      <c r="AI1638" s="183"/>
      <c r="AJ1638" s="183"/>
      <c r="AK1638" s="183"/>
    </row>
    <row r="1639" spans="4:37" x14ac:dyDescent="0.25">
      <c r="D1639" s="184"/>
      <c r="E1639" s="184"/>
      <c r="F1639" s="184"/>
      <c r="G1639" s="184"/>
      <c r="H1639" s="184"/>
      <c r="I1639" s="184"/>
      <c r="J1639" s="184"/>
      <c r="K1639" s="184"/>
      <c r="L1639" s="184"/>
      <c r="M1639" s="184"/>
      <c r="N1639" s="184"/>
      <c r="O1639" s="184"/>
      <c r="P1639" s="183"/>
      <c r="Q1639" s="183"/>
      <c r="R1639" s="183"/>
      <c r="S1639" s="183"/>
      <c r="T1639" s="183"/>
      <c r="U1639" s="183"/>
      <c r="V1639" s="183"/>
      <c r="W1639" s="183"/>
      <c r="X1639" s="183"/>
      <c r="Y1639" s="183"/>
      <c r="Z1639" s="183"/>
      <c r="AA1639" s="183"/>
      <c r="AB1639" s="183"/>
      <c r="AC1639" s="183"/>
      <c r="AD1639" s="183"/>
      <c r="AE1639" s="183"/>
      <c r="AF1639" s="183"/>
      <c r="AG1639" s="183"/>
      <c r="AH1639" s="183"/>
      <c r="AI1639" s="183"/>
      <c r="AJ1639" s="183"/>
      <c r="AK1639" s="183"/>
    </row>
    <row r="1640" spans="4:37" x14ac:dyDescent="0.25">
      <c r="D1640" s="184"/>
      <c r="E1640" s="184"/>
      <c r="F1640" s="184"/>
      <c r="G1640" s="184"/>
      <c r="H1640" s="184"/>
      <c r="I1640" s="184"/>
      <c r="J1640" s="184"/>
      <c r="K1640" s="184"/>
      <c r="L1640" s="184"/>
      <c r="M1640" s="184"/>
      <c r="N1640" s="184"/>
      <c r="O1640" s="184"/>
      <c r="P1640" s="183"/>
      <c r="Q1640" s="183"/>
      <c r="R1640" s="183"/>
      <c r="S1640" s="183"/>
      <c r="T1640" s="183"/>
      <c r="U1640" s="183"/>
      <c r="V1640" s="183"/>
      <c r="W1640" s="183"/>
      <c r="X1640" s="183"/>
      <c r="Y1640" s="183"/>
      <c r="Z1640" s="183"/>
      <c r="AA1640" s="183"/>
      <c r="AB1640" s="183"/>
      <c r="AC1640" s="183"/>
      <c r="AD1640" s="183"/>
      <c r="AE1640" s="183"/>
      <c r="AF1640" s="183"/>
      <c r="AG1640" s="183"/>
      <c r="AH1640" s="183"/>
      <c r="AI1640" s="183"/>
      <c r="AJ1640" s="183"/>
      <c r="AK1640" s="183"/>
    </row>
    <row r="1641" spans="4:37" x14ac:dyDescent="0.25">
      <c r="D1641" s="184"/>
      <c r="E1641" s="184"/>
      <c r="F1641" s="184"/>
      <c r="G1641" s="184"/>
      <c r="H1641" s="184"/>
      <c r="I1641" s="184"/>
      <c r="J1641" s="184"/>
      <c r="K1641" s="184"/>
      <c r="L1641" s="184"/>
      <c r="M1641" s="184"/>
      <c r="N1641" s="184"/>
      <c r="O1641" s="184"/>
      <c r="P1641" s="183"/>
      <c r="Q1641" s="183"/>
      <c r="R1641" s="183"/>
      <c r="S1641" s="183"/>
      <c r="T1641" s="183"/>
      <c r="U1641" s="183"/>
      <c r="V1641" s="183"/>
      <c r="W1641" s="183"/>
      <c r="X1641" s="183"/>
      <c r="Y1641" s="183"/>
      <c r="Z1641" s="183"/>
      <c r="AA1641" s="183"/>
      <c r="AB1641" s="183"/>
      <c r="AC1641" s="183"/>
      <c r="AD1641" s="183"/>
      <c r="AE1641" s="183"/>
      <c r="AF1641" s="183"/>
      <c r="AG1641" s="183"/>
      <c r="AH1641" s="183"/>
      <c r="AI1641" s="183"/>
      <c r="AJ1641" s="183"/>
      <c r="AK1641" s="183"/>
    </row>
    <row r="1642" spans="4:37" x14ac:dyDescent="0.25">
      <c r="D1642" s="184"/>
      <c r="E1642" s="184"/>
      <c r="F1642" s="184"/>
      <c r="G1642" s="184"/>
      <c r="H1642" s="184"/>
      <c r="I1642" s="184"/>
      <c r="J1642" s="184"/>
      <c r="K1642" s="184"/>
      <c r="L1642" s="184"/>
      <c r="M1642" s="184"/>
      <c r="N1642" s="184"/>
      <c r="O1642" s="184"/>
      <c r="P1642" s="183"/>
      <c r="Q1642" s="183"/>
      <c r="R1642" s="183"/>
      <c r="S1642" s="183"/>
      <c r="T1642" s="183"/>
      <c r="U1642" s="183"/>
      <c r="V1642" s="183"/>
      <c r="W1642" s="183"/>
      <c r="X1642" s="183"/>
      <c r="Y1642" s="183"/>
      <c r="Z1642" s="183"/>
      <c r="AA1642" s="183"/>
      <c r="AB1642" s="183"/>
      <c r="AC1642" s="183"/>
      <c r="AD1642" s="183"/>
      <c r="AE1642" s="183"/>
      <c r="AF1642" s="183"/>
      <c r="AG1642" s="183"/>
      <c r="AH1642" s="183"/>
      <c r="AI1642" s="183"/>
      <c r="AJ1642" s="183"/>
      <c r="AK1642" s="183"/>
    </row>
    <row r="1643" spans="4:37" x14ac:dyDescent="0.25">
      <c r="D1643" s="184"/>
      <c r="E1643" s="184"/>
      <c r="F1643" s="184"/>
      <c r="G1643" s="184"/>
      <c r="H1643" s="184"/>
      <c r="I1643" s="184"/>
      <c r="J1643" s="184"/>
      <c r="K1643" s="184"/>
      <c r="L1643" s="184"/>
      <c r="M1643" s="184"/>
      <c r="N1643" s="184"/>
      <c r="O1643" s="184"/>
      <c r="P1643" s="183"/>
      <c r="Q1643" s="183"/>
      <c r="R1643" s="183"/>
      <c r="S1643" s="183"/>
      <c r="T1643" s="183"/>
      <c r="U1643" s="183"/>
      <c r="V1643" s="183"/>
      <c r="W1643" s="183"/>
      <c r="X1643" s="183"/>
      <c r="Y1643" s="183"/>
      <c r="Z1643" s="183"/>
      <c r="AA1643" s="183"/>
      <c r="AB1643" s="183"/>
      <c r="AC1643" s="183"/>
      <c r="AD1643" s="183"/>
      <c r="AE1643" s="183"/>
      <c r="AF1643" s="183"/>
      <c r="AG1643" s="183"/>
      <c r="AH1643" s="183"/>
      <c r="AI1643" s="183"/>
      <c r="AJ1643" s="183"/>
      <c r="AK1643" s="183"/>
    </row>
    <row r="1644" spans="4:37" x14ac:dyDescent="0.25">
      <c r="D1644" s="184"/>
      <c r="E1644" s="184"/>
      <c r="F1644" s="184"/>
      <c r="G1644" s="184"/>
      <c r="H1644" s="184"/>
      <c r="I1644" s="184"/>
      <c r="J1644" s="184"/>
      <c r="K1644" s="184"/>
      <c r="L1644" s="184"/>
      <c r="M1644" s="184"/>
      <c r="N1644" s="184"/>
      <c r="O1644" s="184"/>
      <c r="P1644" s="183"/>
      <c r="Q1644" s="183"/>
      <c r="R1644" s="183"/>
      <c r="S1644" s="183"/>
      <c r="T1644" s="183"/>
      <c r="U1644" s="183"/>
      <c r="V1644" s="183"/>
      <c r="W1644" s="183"/>
      <c r="X1644" s="183"/>
      <c r="Y1644" s="183"/>
      <c r="Z1644" s="183"/>
      <c r="AA1644" s="183"/>
      <c r="AB1644" s="183"/>
      <c r="AC1644" s="183"/>
      <c r="AD1644" s="183"/>
      <c r="AE1644" s="183"/>
      <c r="AF1644" s="183"/>
      <c r="AG1644" s="183"/>
      <c r="AH1644" s="183"/>
      <c r="AI1644" s="183"/>
      <c r="AJ1644" s="183"/>
      <c r="AK1644" s="183"/>
    </row>
    <row r="1645" spans="4:37" x14ac:dyDescent="0.25">
      <c r="D1645" s="184"/>
      <c r="E1645" s="184"/>
      <c r="F1645" s="184"/>
      <c r="G1645" s="184"/>
      <c r="H1645" s="184"/>
      <c r="I1645" s="184"/>
      <c r="J1645" s="184"/>
      <c r="K1645" s="184"/>
      <c r="L1645" s="184"/>
      <c r="M1645" s="184"/>
      <c r="N1645" s="184"/>
      <c r="O1645" s="184"/>
      <c r="P1645" s="183"/>
      <c r="Q1645" s="183"/>
      <c r="R1645" s="183"/>
      <c r="S1645" s="183"/>
      <c r="T1645" s="183"/>
      <c r="U1645" s="183"/>
      <c r="V1645" s="183"/>
      <c r="W1645" s="183"/>
      <c r="X1645" s="183"/>
      <c r="Y1645" s="183"/>
      <c r="Z1645" s="183"/>
      <c r="AA1645" s="183"/>
      <c r="AB1645" s="183"/>
      <c r="AC1645" s="183"/>
      <c r="AD1645" s="183"/>
      <c r="AE1645" s="183"/>
      <c r="AF1645" s="183"/>
      <c r="AG1645" s="183"/>
      <c r="AH1645" s="183"/>
      <c r="AI1645" s="183"/>
      <c r="AJ1645" s="183"/>
      <c r="AK1645" s="183"/>
    </row>
    <row r="1646" spans="4:37" x14ac:dyDescent="0.25">
      <c r="D1646" s="184"/>
      <c r="E1646" s="184"/>
      <c r="F1646" s="184"/>
      <c r="G1646" s="184"/>
      <c r="H1646" s="184"/>
      <c r="I1646" s="184"/>
      <c r="J1646" s="184"/>
      <c r="K1646" s="184"/>
      <c r="L1646" s="184"/>
      <c r="M1646" s="184"/>
      <c r="N1646" s="184"/>
      <c r="O1646" s="184"/>
      <c r="P1646" s="183"/>
      <c r="Q1646" s="183"/>
      <c r="R1646" s="183"/>
      <c r="S1646" s="183"/>
      <c r="T1646" s="183"/>
      <c r="U1646" s="183"/>
      <c r="V1646" s="183"/>
      <c r="W1646" s="183"/>
      <c r="X1646" s="183"/>
      <c r="Y1646" s="183"/>
      <c r="Z1646" s="183"/>
      <c r="AA1646" s="183"/>
      <c r="AB1646" s="183"/>
      <c r="AC1646" s="183"/>
      <c r="AD1646" s="183"/>
      <c r="AE1646" s="183"/>
      <c r="AF1646" s="183"/>
      <c r="AG1646" s="183"/>
      <c r="AH1646" s="183"/>
      <c r="AI1646" s="183"/>
      <c r="AJ1646" s="183"/>
      <c r="AK1646" s="183"/>
    </row>
    <row r="1647" spans="4:37" x14ac:dyDescent="0.25">
      <c r="D1647" s="184"/>
      <c r="E1647" s="184"/>
      <c r="F1647" s="184"/>
      <c r="G1647" s="184"/>
      <c r="H1647" s="184"/>
      <c r="I1647" s="184"/>
      <c r="J1647" s="184"/>
      <c r="K1647" s="184"/>
      <c r="L1647" s="184"/>
      <c r="M1647" s="184"/>
      <c r="N1647" s="184"/>
      <c r="O1647" s="184"/>
      <c r="P1647" s="183"/>
      <c r="Q1647" s="183"/>
      <c r="R1647" s="183"/>
      <c r="S1647" s="183"/>
      <c r="T1647" s="183"/>
      <c r="U1647" s="183"/>
      <c r="V1647" s="183"/>
      <c r="W1647" s="183"/>
      <c r="X1647" s="183"/>
      <c r="Y1647" s="183"/>
      <c r="Z1647" s="183"/>
      <c r="AA1647" s="183"/>
      <c r="AB1647" s="183"/>
      <c r="AC1647" s="183"/>
      <c r="AD1647" s="183"/>
      <c r="AE1647" s="183"/>
      <c r="AF1647" s="183"/>
      <c r="AG1647" s="183"/>
      <c r="AH1647" s="183"/>
      <c r="AI1647" s="183"/>
      <c r="AJ1647" s="183"/>
      <c r="AK1647" s="183"/>
    </row>
    <row r="1648" spans="4:37" x14ac:dyDescent="0.25">
      <c r="D1648" s="184"/>
      <c r="E1648" s="184"/>
      <c r="F1648" s="184"/>
      <c r="G1648" s="184"/>
      <c r="H1648" s="184"/>
      <c r="I1648" s="184"/>
      <c r="J1648" s="184"/>
      <c r="K1648" s="184"/>
      <c r="L1648" s="184"/>
      <c r="M1648" s="184"/>
      <c r="N1648" s="184"/>
      <c r="O1648" s="184"/>
      <c r="P1648" s="183"/>
      <c r="Q1648" s="183"/>
      <c r="R1648" s="183"/>
      <c r="S1648" s="183"/>
      <c r="T1648" s="183"/>
      <c r="U1648" s="183"/>
      <c r="V1648" s="183"/>
      <c r="W1648" s="183"/>
      <c r="X1648" s="183"/>
      <c r="Y1648" s="183"/>
      <c r="Z1648" s="183"/>
      <c r="AA1648" s="183"/>
      <c r="AB1648" s="183"/>
      <c r="AC1648" s="183"/>
      <c r="AD1648" s="183"/>
      <c r="AE1648" s="183"/>
      <c r="AF1648" s="183"/>
      <c r="AG1648" s="183"/>
      <c r="AH1648" s="183"/>
      <c r="AI1648" s="183"/>
      <c r="AJ1648" s="183"/>
      <c r="AK1648" s="183"/>
    </row>
    <row r="1649" spans="4:37" x14ac:dyDescent="0.25">
      <c r="D1649" s="184"/>
      <c r="E1649" s="184"/>
      <c r="F1649" s="184"/>
      <c r="G1649" s="184"/>
      <c r="H1649" s="184"/>
      <c r="I1649" s="184"/>
      <c r="J1649" s="184"/>
      <c r="K1649" s="184"/>
      <c r="L1649" s="184"/>
      <c r="M1649" s="184"/>
      <c r="N1649" s="184"/>
      <c r="O1649" s="184"/>
      <c r="P1649" s="183"/>
      <c r="Q1649" s="183"/>
      <c r="R1649" s="183"/>
      <c r="S1649" s="183"/>
      <c r="T1649" s="183"/>
      <c r="U1649" s="183"/>
      <c r="V1649" s="183"/>
      <c r="W1649" s="183"/>
      <c r="X1649" s="183"/>
      <c r="Y1649" s="183"/>
      <c r="Z1649" s="183"/>
      <c r="AA1649" s="183"/>
      <c r="AB1649" s="183"/>
      <c r="AC1649" s="183"/>
      <c r="AD1649" s="183"/>
      <c r="AE1649" s="183"/>
      <c r="AF1649" s="183"/>
      <c r="AG1649" s="183"/>
      <c r="AH1649" s="183"/>
      <c r="AI1649" s="183"/>
      <c r="AJ1649" s="183"/>
      <c r="AK1649" s="183"/>
    </row>
    <row r="1650" spans="4:37" x14ac:dyDescent="0.25">
      <c r="D1650" s="184"/>
      <c r="E1650" s="184"/>
      <c r="F1650" s="184"/>
      <c r="G1650" s="184"/>
      <c r="H1650" s="184"/>
      <c r="I1650" s="184"/>
      <c r="J1650" s="184"/>
      <c r="K1650" s="184"/>
      <c r="L1650" s="184"/>
      <c r="M1650" s="184"/>
      <c r="N1650" s="184"/>
      <c r="O1650" s="184"/>
      <c r="P1650" s="183"/>
      <c r="Q1650" s="183"/>
      <c r="R1650" s="183"/>
      <c r="S1650" s="183"/>
      <c r="T1650" s="183"/>
      <c r="U1650" s="183"/>
      <c r="V1650" s="183"/>
      <c r="W1650" s="183"/>
      <c r="X1650" s="183"/>
      <c r="Y1650" s="183"/>
      <c r="Z1650" s="183"/>
      <c r="AA1650" s="183"/>
      <c r="AB1650" s="183"/>
      <c r="AC1650" s="183"/>
      <c r="AD1650" s="183"/>
      <c r="AE1650" s="183"/>
      <c r="AF1650" s="183"/>
      <c r="AG1650" s="183"/>
      <c r="AH1650" s="183"/>
      <c r="AI1650" s="183"/>
      <c r="AJ1650" s="183"/>
      <c r="AK1650" s="183"/>
    </row>
    <row r="1651" spans="4:37" x14ac:dyDescent="0.25">
      <c r="D1651" s="184"/>
      <c r="E1651" s="184"/>
      <c r="F1651" s="184"/>
      <c r="G1651" s="184"/>
      <c r="H1651" s="184"/>
      <c r="I1651" s="184"/>
      <c r="J1651" s="184"/>
      <c r="K1651" s="184"/>
      <c r="L1651" s="184"/>
      <c r="M1651" s="184"/>
      <c r="N1651" s="184"/>
      <c r="O1651" s="184"/>
      <c r="P1651" s="183"/>
      <c r="Q1651" s="183"/>
      <c r="R1651" s="183"/>
      <c r="S1651" s="183"/>
      <c r="T1651" s="183"/>
      <c r="U1651" s="183"/>
      <c r="V1651" s="183"/>
      <c r="W1651" s="183"/>
      <c r="X1651" s="183"/>
      <c r="Y1651" s="183"/>
      <c r="Z1651" s="183"/>
      <c r="AA1651" s="183"/>
      <c r="AB1651" s="183"/>
      <c r="AC1651" s="183"/>
      <c r="AD1651" s="183"/>
      <c r="AE1651" s="183"/>
      <c r="AF1651" s="183"/>
      <c r="AG1651" s="183"/>
      <c r="AH1651" s="183"/>
      <c r="AI1651" s="183"/>
      <c r="AJ1651" s="183"/>
      <c r="AK1651" s="183"/>
    </row>
    <row r="1652" spans="4:37" x14ac:dyDescent="0.25">
      <c r="D1652" s="184"/>
      <c r="E1652" s="184"/>
      <c r="F1652" s="184"/>
      <c r="G1652" s="184"/>
      <c r="H1652" s="184"/>
      <c r="I1652" s="184"/>
      <c r="J1652" s="184"/>
      <c r="K1652" s="184"/>
      <c r="L1652" s="184"/>
      <c r="M1652" s="184"/>
      <c r="N1652" s="184"/>
      <c r="O1652" s="184"/>
      <c r="P1652" s="183"/>
      <c r="Q1652" s="183"/>
      <c r="R1652" s="183"/>
      <c r="S1652" s="183"/>
      <c r="T1652" s="183"/>
      <c r="U1652" s="183"/>
      <c r="V1652" s="183"/>
      <c r="W1652" s="183"/>
      <c r="X1652" s="183"/>
      <c r="Y1652" s="183"/>
      <c r="Z1652" s="183"/>
      <c r="AA1652" s="183"/>
      <c r="AB1652" s="183"/>
      <c r="AC1652" s="183"/>
      <c r="AD1652" s="183"/>
      <c r="AE1652" s="183"/>
      <c r="AF1652" s="183"/>
      <c r="AG1652" s="183"/>
      <c r="AH1652" s="183"/>
      <c r="AI1652" s="183"/>
      <c r="AJ1652" s="183"/>
      <c r="AK1652" s="183"/>
    </row>
    <row r="1653" spans="4:37" x14ac:dyDescent="0.25">
      <c r="D1653" s="184"/>
      <c r="E1653" s="184"/>
      <c r="F1653" s="184"/>
      <c r="G1653" s="184"/>
      <c r="H1653" s="184"/>
      <c r="I1653" s="184"/>
      <c r="J1653" s="184"/>
      <c r="K1653" s="184"/>
      <c r="L1653" s="184"/>
      <c r="M1653" s="184"/>
      <c r="N1653" s="184"/>
      <c r="O1653" s="184"/>
      <c r="P1653" s="183"/>
      <c r="Q1653" s="183"/>
      <c r="R1653" s="183"/>
      <c r="S1653" s="183"/>
      <c r="T1653" s="183"/>
      <c r="U1653" s="183"/>
      <c r="V1653" s="183"/>
      <c r="W1653" s="183"/>
      <c r="X1653" s="183"/>
      <c r="Y1653" s="183"/>
      <c r="Z1653" s="183"/>
      <c r="AA1653" s="183"/>
      <c r="AB1653" s="183"/>
      <c r="AC1653" s="183"/>
      <c r="AD1653" s="183"/>
      <c r="AE1653" s="183"/>
      <c r="AF1653" s="183"/>
      <c r="AG1653" s="183"/>
      <c r="AH1653" s="183"/>
      <c r="AI1653" s="183"/>
      <c r="AJ1653" s="183"/>
      <c r="AK1653" s="183"/>
    </row>
    <row r="1654" spans="4:37" x14ac:dyDescent="0.25">
      <c r="D1654" s="184"/>
      <c r="E1654" s="184"/>
      <c r="F1654" s="184"/>
      <c r="G1654" s="184"/>
      <c r="H1654" s="184"/>
      <c r="I1654" s="184"/>
      <c r="J1654" s="184"/>
      <c r="K1654" s="184"/>
      <c r="L1654" s="184"/>
      <c r="M1654" s="184"/>
      <c r="N1654" s="184"/>
      <c r="O1654" s="184"/>
      <c r="P1654" s="183"/>
      <c r="Q1654" s="183"/>
      <c r="R1654" s="183"/>
      <c r="S1654" s="183"/>
      <c r="T1654" s="183"/>
      <c r="U1654" s="183"/>
      <c r="V1654" s="183"/>
      <c r="W1654" s="183"/>
      <c r="X1654" s="183"/>
      <c r="Y1654" s="183"/>
      <c r="Z1654" s="183"/>
      <c r="AA1654" s="183"/>
      <c r="AB1654" s="183"/>
      <c r="AC1654" s="183"/>
      <c r="AD1654" s="183"/>
      <c r="AE1654" s="183"/>
      <c r="AF1654" s="183"/>
      <c r="AG1654" s="183"/>
      <c r="AH1654" s="183"/>
      <c r="AI1654" s="183"/>
      <c r="AJ1654" s="183"/>
      <c r="AK1654" s="183"/>
    </row>
    <row r="1655" spans="4:37" x14ac:dyDescent="0.25">
      <c r="D1655" s="184"/>
      <c r="E1655" s="184"/>
      <c r="F1655" s="184"/>
      <c r="G1655" s="184"/>
      <c r="H1655" s="184"/>
      <c r="I1655" s="184"/>
      <c r="J1655" s="184"/>
      <c r="K1655" s="184"/>
      <c r="L1655" s="184"/>
      <c r="M1655" s="184"/>
      <c r="N1655" s="184"/>
      <c r="O1655" s="184"/>
      <c r="P1655" s="183"/>
      <c r="Q1655" s="183"/>
      <c r="R1655" s="183"/>
      <c r="S1655" s="183"/>
      <c r="T1655" s="183"/>
      <c r="U1655" s="183"/>
      <c r="V1655" s="183"/>
      <c r="W1655" s="183"/>
      <c r="X1655" s="183"/>
      <c r="Y1655" s="183"/>
      <c r="Z1655" s="183"/>
      <c r="AA1655" s="183"/>
      <c r="AB1655" s="183"/>
      <c r="AC1655" s="183"/>
      <c r="AD1655" s="183"/>
      <c r="AE1655" s="183"/>
      <c r="AF1655" s="183"/>
      <c r="AG1655" s="183"/>
      <c r="AH1655" s="183"/>
      <c r="AI1655" s="183"/>
      <c r="AJ1655" s="183"/>
      <c r="AK1655" s="183"/>
    </row>
    <row r="1656" spans="4:37" x14ac:dyDescent="0.25">
      <c r="D1656" s="184"/>
      <c r="E1656" s="184"/>
      <c r="F1656" s="184"/>
      <c r="G1656" s="184"/>
      <c r="H1656" s="184"/>
      <c r="I1656" s="184"/>
      <c r="J1656" s="184"/>
      <c r="K1656" s="184"/>
      <c r="L1656" s="184"/>
      <c r="M1656" s="184"/>
      <c r="N1656" s="184"/>
      <c r="O1656" s="184"/>
      <c r="P1656" s="183"/>
      <c r="Q1656" s="183"/>
      <c r="R1656" s="183"/>
      <c r="S1656" s="183"/>
      <c r="T1656" s="183"/>
      <c r="U1656" s="183"/>
      <c r="V1656" s="183"/>
      <c r="W1656" s="183"/>
      <c r="X1656" s="183"/>
      <c r="Y1656" s="183"/>
      <c r="Z1656" s="183"/>
      <c r="AA1656" s="183"/>
      <c r="AB1656" s="183"/>
      <c r="AC1656" s="183"/>
      <c r="AD1656" s="183"/>
      <c r="AE1656" s="183"/>
      <c r="AF1656" s="183"/>
      <c r="AG1656" s="183"/>
      <c r="AH1656" s="183"/>
      <c r="AI1656" s="183"/>
      <c r="AJ1656" s="183"/>
      <c r="AK1656" s="183"/>
    </row>
    <row r="1657" spans="4:37" x14ac:dyDescent="0.25">
      <c r="D1657" s="184"/>
      <c r="E1657" s="184"/>
      <c r="F1657" s="184"/>
      <c r="G1657" s="184"/>
      <c r="H1657" s="184"/>
      <c r="I1657" s="184"/>
      <c r="J1657" s="184"/>
      <c r="K1657" s="184"/>
      <c r="L1657" s="184"/>
      <c r="M1657" s="184"/>
      <c r="N1657" s="184"/>
      <c r="O1657" s="184"/>
      <c r="P1657" s="183"/>
      <c r="Q1657" s="183"/>
      <c r="R1657" s="183"/>
      <c r="S1657" s="183"/>
      <c r="T1657" s="183"/>
      <c r="U1657" s="183"/>
      <c r="V1657" s="183"/>
      <c r="W1657" s="183"/>
      <c r="X1657" s="183"/>
      <c r="Y1657" s="183"/>
      <c r="Z1657" s="183"/>
      <c r="AA1657" s="183"/>
      <c r="AB1657" s="183"/>
      <c r="AC1657" s="183"/>
      <c r="AD1657" s="183"/>
      <c r="AE1657" s="183"/>
      <c r="AF1657" s="183"/>
      <c r="AG1657" s="183"/>
      <c r="AH1657" s="183"/>
      <c r="AI1657" s="183"/>
      <c r="AJ1657" s="183"/>
      <c r="AK1657" s="183"/>
    </row>
    <row r="1658" spans="4:37" x14ac:dyDescent="0.25">
      <c r="D1658" s="184"/>
      <c r="E1658" s="184"/>
      <c r="F1658" s="184"/>
      <c r="G1658" s="184"/>
      <c r="H1658" s="184"/>
      <c r="I1658" s="184"/>
      <c r="J1658" s="184"/>
      <c r="K1658" s="184"/>
      <c r="L1658" s="184"/>
      <c r="M1658" s="184"/>
      <c r="N1658" s="184"/>
      <c r="O1658" s="184"/>
      <c r="P1658" s="183"/>
      <c r="Q1658" s="183"/>
      <c r="R1658" s="183"/>
      <c r="S1658" s="183"/>
      <c r="T1658" s="183"/>
      <c r="U1658" s="183"/>
      <c r="V1658" s="183"/>
      <c r="W1658" s="183"/>
      <c r="X1658" s="183"/>
      <c r="Y1658" s="183"/>
      <c r="Z1658" s="183"/>
      <c r="AA1658" s="183"/>
      <c r="AB1658" s="183"/>
      <c r="AC1658" s="183"/>
      <c r="AD1658" s="183"/>
      <c r="AE1658" s="183"/>
      <c r="AF1658" s="183"/>
      <c r="AG1658" s="183"/>
      <c r="AH1658" s="183"/>
      <c r="AI1658" s="183"/>
      <c r="AJ1658" s="183"/>
      <c r="AK1658" s="183"/>
    </row>
    <row r="1659" spans="4:37" x14ac:dyDescent="0.25">
      <c r="D1659" s="184"/>
      <c r="E1659" s="184"/>
      <c r="F1659" s="184"/>
      <c r="G1659" s="184"/>
      <c r="H1659" s="184"/>
      <c r="I1659" s="184"/>
      <c r="J1659" s="184"/>
      <c r="K1659" s="184"/>
      <c r="L1659" s="184"/>
      <c r="M1659" s="184"/>
      <c r="N1659" s="184"/>
      <c r="O1659" s="184"/>
      <c r="P1659" s="183"/>
      <c r="Q1659" s="183"/>
      <c r="R1659" s="183"/>
      <c r="S1659" s="183"/>
      <c r="T1659" s="183"/>
      <c r="U1659" s="183"/>
      <c r="V1659" s="183"/>
      <c r="W1659" s="183"/>
      <c r="X1659" s="183"/>
      <c r="Y1659" s="183"/>
      <c r="Z1659" s="183"/>
      <c r="AA1659" s="183"/>
      <c r="AB1659" s="183"/>
      <c r="AC1659" s="183"/>
      <c r="AD1659" s="183"/>
      <c r="AE1659" s="183"/>
      <c r="AF1659" s="183"/>
      <c r="AG1659" s="183"/>
      <c r="AH1659" s="183"/>
      <c r="AI1659" s="183"/>
      <c r="AJ1659" s="183"/>
      <c r="AK1659" s="183"/>
    </row>
    <row r="1660" spans="4:37" x14ac:dyDescent="0.25">
      <c r="D1660" s="184"/>
      <c r="E1660" s="184"/>
      <c r="F1660" s="184"/>
      <c r="G1660" s="184"/>
      <c r="H1660" s="184"/>
      <c r="I1660" s="184"/>
      <c r="J1660" s="184"/>
      <c r="K1660" s="184"/>
      <c r="L1660" s="184"/>
      <c r="M1660" s="184"/>
      <c r="N1660" s="184"/>
      <c r="O1660" s="184"/>
      <c r="P1660" s="183"/>
      <c r="Q1660" s="183"/>
      <c r="R1660" s="183"/>
      <c r="S1660" s="183"/>
      <c r="T1660" s="183"/>
      <c r="U1660" s="183"/>
      <c r="V1660" s="183"/>
      <c r="W1660" s="183"/>
      <c r="X1660" s="183"/>
      <c r="Y1660" s="183"/>
      <c r="Z1660" s="183"/>
      <c r="AA1660" s="183"/>
      <c r="AB1660" s="183"/>
      <c r="AC1660" s="183"/>
      <c r="AD1660" s="183"/>
      <c r="AE1660" s="183"/>
      <c r="AF1660" s="183"/>
      <c r="AG1660" s="183"/>
      <c r="AH1660" s="183"/>
      <c r="AI1660" s="183"/>
      <c r="AJ1660" s="183"/>
      <c r="AK1660" s="183"/>
    </row>
    <row r="1661" spans="4:37" x14ac:dyDescent="0.25">
      <c r="D1661" s="184"/>
      <c r="E1661" s="184"/>
      <c r="F1661" s="184"/>
      <c r="G1661" s="184"/>
      <c r="H1661" s="184"/>
      <c r="I1661" s="184"/>
      <c r="J1661" s="184"/>
      <c r="K1661" s="184"/>
      <c r="L1661" s="184"/>
      <c r="M1661" s="184"/>
      <c r="N1661" s="184"/>
      <c r="O1661" s="184"/>
      <c r="P1661" s="183"/>
      <c r="Q1661" s="183"/>
      <c r="R1661" s="183"/>
      <c r="S1661" s="183"/>
      <c r="T1661" s="183"/>
      <c r="U1661" s="183"/>
      <c r="V1661" s="183"/>
      <c r="W1661" s="183"/>
      <c r="X1661" s="183"/>
      <c r="Y1661" s="183"/>
      <c r="Z1661" s="183"/>
      <c r="AA1661" s="183"/>
      <c r="AB1661" s="183"/>
      <c r="AC1661" s="183"/>
      <c r="AD1661" s="183"/>
      <c r="AE1661" s="183"/>
      <c r="AF1661" s="183"/>
      <c r="AG1661" s="183"/>
      <c r="AH1661" s="183"/>
      <c r="AI1661" s="183"/>
      <c r="AJ1661" s="183"/>
      <c r="AK1661" s="183"/>
    </row>
    <row r="1662" spans="4:37" x14ac:dyDescent="0.25">
      <c r="D1662" s="184"/>
      <c r="E1662" s="184"/>
      <c r="F1662" s="184"/>
      <c r="G1662" s="184"/>
      <c r="H1662" s="184"/>
      <c r="I1662" s="184"/>
      <c r="J1662" s="184"/>
      <c r="K1662" s="184"/>
      <c r="L1662" s="184"/>
      <c r="M1662" s="184"/>
      <c r="N1662" s="184"/>
      <c r="O1662" s="184"/>
      <c r="P1662" s="183"/>
      <c r="Q1662" s="183"/>
      <c r="R1662" s="183"/>
      <c r="S1662" s="183"/>
      <c r="T1662" s="183"/>
      <c r="U1662" s="183"/>
      <c r="V1662" s="183"/>
      <c r="W1662" s="183"/>
      <c r="X1662" s="183"/>
      <c r="Y1662" s="183"/>
      <c r="Z1662" s="183"/>
      <c r="AA1662" s="183"/>
      <c r="AB1662" s="183"/>
      <c r="AC1662" s="183"/>
      <c r="AD1662" s="183"/>
      <c r="AE1662" s="183"/>
      <c r="AF1662" s="183"/>
      <c r="AG1662" s="183"/>
      <c r="AH1662" s="183"/>
      <c r="AI1662" s="183"/>
      <c r="AJ1662" s="183"/>
      <c r="AK1662" s="183"/>
    </row>
    <row r="1663" spans="4:37" x14ac:dyDescent="0.25">
      <c r="D1663" s="184"/>
      <c r="E1663" s="184"/>
      <c r="F1663" s="184"/>
      <c r="G1663" s="184"/>
      <c r="H1663" s="184"/>
      <c r="I1663" s="184"/>
      <c r="J1663" s="184"/>
      <c r="K1663" s="184"/>
      <c r="L1663" s="184"/>
      <c r="M1663" s="184"/>
      <c r="N1663" s="184"/>
      <c r="O1663" s="184"/>
      <c r="P1663" s="183"/>
      <c r="Q1663" s="183"/>
      <c r="R1663" s="183"/>
      <c r="S1663" s="183"/>
      <c r="T1663" s="183"/>
      <c r="U1663" s="183"/>
      <c r="V1663" s="183"/>
      <c r="W1663" s="183"/>
      <c r="X1663" s="183"/>
      <c r="Y1663" s="183"/>
      <c r="Z1663" s="183"/>
      <c r="AA1663" s="183"/>
      <c r="AB1663" s="183"/>
      <c r="AC1663" s="183"/>
      <c r="AD1663" s="183"/>
      <c r="AE1663" s="183"/>
      <c r="AF1663" s="183"/>
      <c r="AG1663" s="183"/>
      <c r="AH1663" s="183"/>
      <c r="AI1663" s="183"/>
      <c r="AJ1663" s="183"/>
      <c r="AK1663" s="183"/>
    </row>
    <row r="1664" spans="4:37" x14ac:dyDescent="0.25">
      <c r="D1664" s="184"/>
      <c r="E1664" s="184"/>
      <c r="F1664" s="184"/>
      <c r="G1664" s="184"/>
      <c r="H1664" s="184"/>
      <c r="I1664" s="184"/>
      <c r="J1664" s="184"/>
      <c r="K1664" s="184"/>
      <c r="L1664" s="184"/>
      <c r="M1664" s="184"/>
      <c r="N1664" s="184"/>
      <c r="O1664" s="184"/>
      <c r="P1664" s="183"/>
      <c r="Q1664" s="183"/>
      <c r="R1664" s="183"/>
      <c r="S1664" s="183"/>
      <c r="T1664" s="183"/>
      <c r="U1664" s="183"/>
      <c r="V1664" s="183"/>
      <c r="W1664" s="183"/>
      <c r="X1664" s="183"/>
      <c r="Y1664" s="183"/>
      <c r="Z1664" s="183"/>
      <c r="AA1664" s="183"/>
      <c r="AB1664" s="183"/>
      <c r="AC1664" s="183"/>
      <c r="AD1664" s="183"/>
      <c r="AE1664" s="183"/>
      <c r="AF1664" s="183"/>
      <c r="AG1664" s="183"/>
      <c r="AH1664" s="183"/>
      <c r="AI1664" s="183"/>
      <c r="AJ1664" s="183"/>
      <c r="AK1664" s="183"/>
    </row>
    <row r="1665" spans="4:37" x14ac:dyDescent="0.25">
      <c r="D1665" s="184"/>
      <c r="E1665" s="184"/>
      <c r="F1665" s="184"/>
      <c r="G1665" s="184"/>
      <c r="H1665" s="184"/>
      <c r="I1665" s="184"/>
      <c r="J1665" s="184"/>
      <c r="K1665" s="184"/>
      <c r="L1665" s="184"/>
      <c r="M1665" s="184"/>
      <c r="N1665" s="184"/>
      <c r="O1665" s="184"/>
      <c r="P1665" s="183"/>
      <c r="Q1665" s="183"/>
      <c r="R1665" s="183"/>
      <c r="S1665" s="183"/>
      <c r="T1665" s="183"/>
      <c r="U1665" s="183"/>
      <c r="V1665" s="183"/>
      <c r="W1665" s="183"/>
      <c r="X1665" s="183"/>
      <c r="Y1665" s="183"/>
      <c r="Z1665" s="183"/>
      <c r="AA1665" s="183"/>
      <c r="AB1665" s="183"/>
      <c r="AC1665" s="183"/>
      <c r="AD1665" s="183"/>
      <c r="AE1665" s="183"/>
      <c r="AF1665" s="183"/>
      <c r="AG1665" s="183"/>
      <c r="AH1665" s="183"/>
      <c r="AI1665" s="183"/>
      <c r="AJ1665" s="183"/>
      <c r="AK1665" s="183"/>
    </row>
    <row r="1666" spans="4:37" x14ac:dyDescent="0.25">
      <c r="D1666" s="184"/>
      <c r="E1666" s="184"/>
      <c r="F1666" s="184"/>
      <c r="G1666" s="184"/>
      <c r="H1666" s="184"/>
      <c r="I1666" s="184"/>
      <c r="J1666" s="184"/>
      <c r="K1666" s="184"/>
      <c r="L1666" s="184"/>
      <c r="M1666" s="184"/>
      <c r="N1666" s="184"/>
      <c r="O1666" s="184"/>
      <c r="P1666" s="183"/>
      <c r="Q1666" s="183"/>
      <c r="R1666" s="183"/>
      <c r="S1666" s="183"/>
      <c r="T1666" s="183"/>
      <c r="U1666" s="183"/>
      <c r="V1666" s="183"/>
      <c r="W1666" s="183"/>
      <c r="X1666" s="183"/>
      <c r="Y1666" s="183"/>
      <c r="Z1666" s="183"/>
      <c r="AA1666" s="183"/>
      <c r="AB1666" s="183"/>
      <c r="AC1666" s="183"/>
      <c r="AD1666" s="183"/>
      <c r="AE1666" s="183"/>
      <c r="AF1666" s="183"/>
      <c r="AG1666" s="183"/>
      <c r="AH1666" s="183"/>
      <c r="AI1666" s="183"/>
      <c r="AJ1666" s="183"/>
      <c r="AK1666" s="183"/>
    </row>
    <row r="1667" spans="4:37" x14ac:dyDescent="0.25">
      <c r="D1667" s="184"/>
      <c r="E1667" s="184"/>
      <c r="F1667" s="184"/>
      <c r="G1667" s="184"/>
      <c r="H1667" s="184"/>
      <c r="I1667" s="184"/>
      <c r="J1667" s="184"/>
      <c r="K1667" s="184"/>
      <c r="L1667" s="184"/>
      <c r="M1667" s="184"/>
      <c r="N1667" s="184"/>
      <c r="O1667" s="184"/>
      <c r="P1667" s="183"/>
      <c r="Q1667" s="183"/>
      <c r="R1667" s="183"/>
      <c r="S1667" s="183"/>
      <c r="T1667" s="183"/>
      <c r="U1667" s="183"/>
      <c r="V1667" s="183"/>
      <c r="W1667" s="183"/>
      <c r="X1667" s="183"/>
      <c r="Y1667" s="183"/>
      <c r="Z1667" s="183"/>
      <c r="AA1667" s="183"/>
      <c r="AB1667" s="183"/>
      <c r="AC1667" s="183"/>
      <c r="AD1667" s="183"/>
      <c r="AE1667" s="183"/>
      <c r="AF1667" s="183"/>
      <c r="AG1667" s="183"/>
      <c r="AH1667" s="183"/>
      <c r="AI1667" s="183"/>
      <c r="AJ1667" s="183"/>
      <c r="AK1667" s="183"/>
    </row>
    <row r="1668" spans="4:37" x14ac:dyDescent="0.25">
      <c r="D1668" s="184"/>
      <c r="E1668" s="184"/>
      <c r="F1668" s="184"/>
      <c r="G1668" s="184"/>
      <c r="H1668" s="184"/>
      <c r="I1668" s="184"/>
      <c r="J1668" s="184"/>
      <c r="K1668" s="184"/>
      <c r="L1668" s="184"/>
      <c r="M1668" s="184"/>
      <c r="N1668" s="184"/>
      <c r="O1668" s="184"/>
      <c r="P1668" s="183"/>
      <c r="Q1668" s="183"/>
      <c r="R1668" s="183"/>
      <c r="S1668" s="183"/>
      <c r="T1668" s="183"/>
      <c r="U1668" s="183"/>
      <c r="V1668" s="183"/>
      <c r="W1668" s="183"/>
      <c r="X1668" s="183"/>
      <c r="Y1668" s="183"/>
      <c r="Z1668" s="183"/>
      <c r="AA1668" s="183"/>
      <c r="AB1668" s="183"/>
      <c r="AC1668" s="183"/>
      <c r="AD1668" s="183"/>
      <c r="AE1668" s="183"/>
      <c r="AF1668" s="183"/>
      <c r="AG1668" s="183"/>
      <c r="AH1668" s="183"/>
      <c r="AI1668" s="183"/>
      <c r="AJ1668" s="183"/>
      <c r="AK1668" s="183"/>
    </row>
    <row r="1669" spans="4:37" x14ac:dyDescent="0.25">
      <c r="D1669" s="184"/>
      <c r="E1669" s="184"/>
      <c r="F1669" s="184"/>
      <c r="G1669" s="184"/>
      <c r="H1669" s="184"/>
      <c r="I1669" s="184"/>
      <c r="J1669" s="184"/>
      <c r="K1669" s="184"/>
      <c r="L1669" s="184"/>
      <c r="M1669" s="184"/>
      <c r="N1669" s="184"/>
      <c r="O1669" s="184"/>
      <c r="P1669" s="183"/>
      <c r="Q1669" s="183"/>
      <c r="R1669" s="183"/>
      <c r="S1669" s="183"/>
      <c r="T1669" s="183"/>
      <c r="U1669" s="183"/>
      <c r="V1669" s="183"/>
      <c r="W1669" s="183"/>
      <c r="X1669" s="183"/>
      <c r="Y1669" s="183"/>
      <c r="Z1669" s="183"/>
      <c r="AA1669" s="183"/>
      <c r="AB1669" s="183"/>
      <c r="AC1669" s="183"/>
      <c r="AD1669" s="183"/>
      <c r="AE1669" s="183"/>
      <c r="AF1669" s="183"/>
      <c r="AG1669" s="183"/>
      <c r="AH1669" s="183"/>
      <c r="AI1669" s="183"/>
      <c r="AJ1669" s="183"/>
      <c r="AK1669" s="183"/>
    </row>
    <row r="1670" spans="4:37" x14ac:dyDescent="0.25">
      <c r="D1670" s="184"/>
      <c r="E1670" s="184"/>
      <c r="F1670" s="184"/>
      <c r="G1670" s="184"/>
      <c r="H1670" s="184"/>
      <c r="I1670" s="184"/>
      <c r="J1670" s="184"/>
      <c r="K1670" s="184"/>
      <c r="L1670" s="184"/>
      <c r="M1670" s="184"/>
      <c r="N1670" s="184"/>
      <c r="O1670" s="184"/>
      <c r="P1670" s="183"/>
      <c r="Q1670" s="183"/>
      <c r="R1670" s="183"/>
      <c r="S1670" s="183"/>
      <c r="T1670" s="183"/>
      <c r="U1670" s="183"/>
      <c r="V1670" s="183"/>
      <c r="W1670" s="183"/>
      <c r="X1670" s="183"/>
      <c r="Y1670" s="183"/>
      <c r="Z1670" s="183"/>
      <c r="AA1670" s="183"/>
      <c r="AB1670" s="183"/>
      <c r="AC1670" s="183"/>
      <c r="AD1670" s="183"/>
      <c r="AE1670" s="183"/>
      <c r="AF1670" s="183"/>
      <c r="AG1670" s="183"/>
      <c r="AH1670" s="183"/>
      <c r="AI1670" s="183"/>
      <c r="AJ1670" s="183"/>
      <c r="AK1670" s="183"/>
    </row>
    <row r="1671" spans="4:37" x14ac:dyDescent="0.25">
      <c r="D1671" s="184"/>
      <c r="E1671" s="184"/>
      <c r="F1671" s="184"/>
      <c r="G1671" s="184"/>
      <c r="H1671" s="184"/>
      <c r="I1671" s="184"/>
      <c r="J1671" s="184"/>
      <c r="K1671" s="184"/>
      <c r="L1671" s="184"/>
      <c r="M1671" s="184"/>
      <c r="N1671" s="184"/>
      <c r="O1671" s="184"/>
      <c r="P1671" s="183"/>
      <c r="Q1671" s="183"/>
      <c r="R1671" s="183"/>
      <c r="S1671" s="183"/>
      <c r="T1671" s="183"/>
      <c r="U1671" s="183"/>
      <c r="V1671" s="183"/>
      <c r="W1671" s="183"/>
      <c r="X1671" s="183"/>
      <c r="Y1671" s="183"/>
      <c r="Z1671" s="183"/>
      <c r="AA1671" s="183"/>
      <c r="AB1671" s="183"/>
      <c r="AC1671" s="183"/>
      <c r="AD1671" s="183"/>
      <c r="AE1671" s="183"/>
      <c r="AF1671" s="183"/>
      <c r="AG1671" s="183"/>
      <c r="AH1671" s="183"/>
      <c r="AI1671" s="183"/>
      <c r="AJ1671" s="183"/>
      <c r="AK1671" s="183"/>
    </row>
    <row r="1672" spans="4:37" x14ac:dyDescent="0.25">
      <c r="D1672" s="184"/>
      <c r="E1672" s="184"/>
      <c r="F1672" s="184"/>
      <c r="G1672" s="184"/>
      <c r="H1672" s="184"/>
      <c r="I1672" s="184"/>
      <c r="J1672" s="184"/>
      <c r="K1672" s="184"/>
      <c r="L1672" s="184"/>
      <c r="M1672" s="184"/>
      <c r="N1672" s="184"/>
      <c r="O1672" s="184"/>
      <c r="P1672" s="183"/>
      <c r="Q1672" s="183"/>
      <c r="R1672" s="183"/>
      <c r="S1672" s="183"/>
      <c r="T1672" s="183"/>
      <c r="U1672" s="183"/>
      <c r="V1672" s="183"/>
      <c r="W1672" s="183"/>
      <c r="X1672" s="183"/>
      <c r="Y1672" s="183"/>
      <c r="Z1672" s="183"/>
      <c r="AA1672" s="183"/>
      <c r="AB1672" s="183"/>
      <c r="AC1672" s="183"/>
      <c r="AD1672" s="183"/>
      <c r="AE1672" s="183"/>
      <c r="AF1672" s="183"/>
      <c r="AG1672" s="183"/>
      <c r="AH1672" s="183"/>
      <c r="AI1672" s="183"/>
      <c r="AJ1672" s="183"/>
      <c r="AK1672" s="183"/>
    </row>
    <row r="1673" spans="4:37" x14ac:dyDescent="0.25">
      <c r="D1673" s="184"/>
      <c r="E1673" s="184"/>
      <c r="F1673" s="184"/>
      <c r="G1673" s="184"/>
      <c r="H1673" s="184"/>
      <c r="I1673" s="184"/>
      <c r="J1673" s="184"/>
      <c r="K1673" s="184"/>
      <c r="L1673" s="184"/>
      <c r="M1673" s="184"/>
      <c r="N1673" s="184"/>
      <c r="O1673" s="184"/>
      <c r="P1673" s="183"/>
      <c r="Q1673" s="183"/>
      <c r="R1673" s="183"/>
      <c r="S1673" s="183"/>
      <c r="T1673" s="183"/>
      <c r="U1673" s="183"/>
      <c r="V1673" s="183"/>
      <c r="W1673" s="183"/>
      <c r="X1673" s="183"/>
      <c r="Y1673" s="183"/>
      <c r="Z1673" s="183"/>
      <c r="AA1673" s="183"/>
      <c r="AB1673" s="183"/>
      <c r="AC1673" s="183"/>
      <c r="AD1673" s="183"/>
      <c r="AE1673" s="183"/>
      <c r="AF1673" s="183"/>
      <c r="AG1673" s="183"/>
      <c r="AH1673" s="183"/>
      <c r="AI1673" s="183"/>
      <c r="AJ1673" s="183"/>
      <c r="AK1673" s="183"/>
    </row>
    <row r="1674" spans="4:37" x14ac:dyDescent="0.25">
      <c r="D1674" s="184"/>
      <c r="E1674" s="184"/>
      <c r="F1674" s="184"/>
      <c r="G1674" s="184"/>
      <c r="H1674" s="184"/>
      <c r="I1674" s="184"/>
      <c r="J1674" s="184"/>
      <c r="K1674" s="184"/>
      <c r="L1674" s="184"/>
      <c r="M1674" s="184"/>
      <c r="N1674" s="184"/>
      <c r="O1674" s="184"/>
      <c r="P1674" s="183"/>
      <c r="Q1674" s="183"/>
      <c r="R1674" s="183"/>
      <c r="S1674" s="183"/>
      <c r="T1674" s="183"/>
      <c r="U1674" s="183"/>
      <c r="V1674" s="183"/>
      <c r="W1674" s="183"/>
      <c r="X1674" s="183"/>
      <c r="Y1674" s="183"/>
      <c r="Z1674" s="183"/>
      <c r="AA1674" s="183"/>
      <c r="AB1674" s="183"/>
      <c r="AC1674" s="183"/>
      <c r="AD1674" s="183"/>
      <c r="AE1674" s="183"/>
      <c r="AF1674" s="183"/>
      <c r="AG1674" s="183"/>
      <c r="AH1674" s="183"/>
      <c r="AI1674" s="183"/>
      <c r="AJ1674" s="183"/>
      <c r="AK1674" s="183"/>
    </row>
    <row r="1675" spans="4:37" x14ac:dyDescent="0.25">
      <c r="D1675" s="184"/>
      <c r="E1675" s="184"/>
      <c r="F1675" s="184"/>
      <c r="G1675" s="184"/>
      <c r="H1675" s="184"/>
      <c r="I1675" s="184"/>
      <c r="J1675" s="184"/>
      <c r="K1675" s="184"/>
      <c r="L1675" s="184"/>
      <c r="M1675" s="184"/>
      <c r="N1675" s="184"/>
      <c r="O1675" s="184"/>
      <c r="P1675" s="183"/>
      <c r="Q1675" s="183"/>
      <c r="R1675" s="183"/>
      <c r="S1675" s="183"/>
      <c r="T1675" s="183"/>
      <c r="U1675" s="183"/>
      <c r="V1675" s="183"/>
      <c r="W1675" s="183"/>
      <c r="X1675" s="183"/>
      <c r="Y1675" s="183"/>
      <c r="Z1675" s="183"/>
      <c r="AA1675" s="183"/>
      <c r="AB1675" s="183"/>
      <c r="AC1675" s="183"/>
      <c r="AD1675" s="183"/>
      <c r="AE1675" s="183"/>
      <c r="AF1675" s="183"/>
      <c r="AG1675" s="183"/>
      <c r="AH1675" s="183"/>
      <c r="AI1675" s="183"/>
      <c r="AJ1675" s="183"/>
      <c r="AK1675" s="183"/>
    </row>
    <row r="1676" spans="4:37" x14ac:dyDescent="0.25">
      <c r="D1676" s="184"/>
      <c r="E1676" s="184"/>
      <c r="F1676" s="184"/>
      <c r="G1676" s="184"/>
      <c r="H1676" s="184"/>
      <c r="I1676" s="184"/>
      <c r="J1676" s="184"/>
      <c r="K1676" s="184"/>
      <c r="L1676" s="184"/>
      <c r="M1676" s="184"/>
      <c r="N1676" s="184"/>
      <c r="O1676" s="184"/>
      <c r="P1676" s="183"/>
      <c r="Q1676" s="183"/>
      <c r="R1676" s="183"/>
      <c r="S1676" s="183"/>
      <c r="T1676" s="183"/>
      <c r="U1676" s="183"/>
      <c r="V1676" s="183"/>
      <c r="W1676" s="183"/>
      <c r="X1676" s="183"/>
      <c r="Y1676" s="183"/>
      <c r="Z1676" s="183"/>
      <c r="AA1676" s="183"/>
      <c r="AB1676" s="183"/>
      <c r="AC1676" s="183"/>
      <c r="AD1676" s="183"/>
      <c r="AE1676" s="183"/>
      <c r="AF1676" s="183"/>
      <c r="AG1676" s="183"/>
      <c r="AH1676" s="183"/>
      <c r="AI1676" s="183"/>
      <c r="AJ1676" s="183"/>
      <c r="AK1676" s="183"/>
    </row>
    <row r="1677" spans="4:37" x14ac:dyDescent="0.25">
      <c r="D1677" s="184"/>
      <c r="E1677" s="184"/>
      <c r="F1677" s="184"/>
      <c r="G1677" s="184"/>
      <c r="H1677" s="184"/>
      <c r="I1677" s="184"/>
      <c r="J1677" s="184"/>
      <c r="K1677" s="184"/>
      <c r="L1677" s="184"/>
      <c r="M1677" s="184"/>
      <c r="N1677" s="184"/>
      <c r="O1677" s="184"/>
      <c r="P1677" s="183"/>
      <c r="Q1677" s="183"/>
      <c r="R1677" s="183"/>
      <c r="S1677" s="183"/>
      <c r="T1677" s="183"/>
      <c r="U1677" s="183"/>
      <c r="V1677" s="183"/>
      <c r="W1677" s="183"/>
      <c r="X1677" s="183"/>
      <c r="Y1677" s="183"/>
      <c r="Z1677" s="183"/>
      <c r="AA1677" s="183"/>
      <c r="AB1677" s="183"/>
      <c r="AC1677" s="183"/>
      <c r="AD1677" s="183"/>
      <c r="AE1677" s="183"/>
      <c r="AF1677" s="183"/>
      <c r="AG1677" s="183"/>
      <c r="AH1677" s="183"/>
      <c r="AI1677" s="183"/>
      <c r="AJ1677" s="183"/>
      <c r="AK1677" s="183"/>
    </row>
    <row r="1678" spans="4:37" x14ac:dyDescent="0.25">
      <c r="D1678" s="184"/>
      <c r="E1678" s="184"/>
      <c r="F1678" s="184"/>
      <c r="G1678" s="184"/>
      <c r="H1678" s="184"/>
      <c r="I1678" s="184"/>
      <c r="J1678" s="184"/>
      <c r="K1678" s="184"/>
      <c r="L1678" s="184"/>
      <c r="M1678" s="184"/>
      <c r="N1678" s="184"/>
      <c r="O1678" s="184"/>
      <c r="P1678" s="183"/>
      <c r="Q1678" s="183"/>
      <c r="R1678" s="183"/>
      <c r="S1678" s="183"/>
      <c r="T1678" s="183"/>
      <c r="U1678" s="183"/>
      <c r="V1678" s="183"/>
      <c r="W1678" s="183"/>
      <c r="X1678" s="183"/>
      <c r="Y1678" s="183"/>
      <c r="Z1678" s="183"/>
      <c r="AA1678" s="183"/>
      <c r="AB1678" s="183"/>
      <c r="AC1678" s="183"/>
      <c r="AD1678" s="183"/>
      <c r="AE1678" s="183"/>
      <c r="AF1678" s="183"/>
      <c r="AG1678" s="183"/>
      <c r="AH1678" s="183"/>
      <c r="AI1678" s="183"/>
      <c r="AJ1678" s="183"/>
      <c r="AK1678" s="183"/>
    </row>
    <row r="1679" spans="4:37" x14ac:dyDescent="0.25">
      <c r="D1679" s="184"/>
      <c r="E1679" s="184"/>
      <c r="F1679" s="184"/>
      <c r="G1679" s="184"/>
      <c r="H1679" s="184"/>
      <c r="I1679" s="184"/>
      <c r="J1679" s="184"/>
      <c r="K1679" s="184"/>
      <c r="L1679" s="184"/>
      <c r="M1679" s="184"/>
      <c r="N1679" s="184"/>
      <c r="O1679" s="184"/>
      <c r="P1679" s="183"/>
      <c r="Q1679" s="183"/>
      <c r="R1679" s="183"/>
      <c r="S1679" s="183"/>
      <c r="T1679" s="183"/>
      <c r="U1679" s="183"/>
      <c r="V1679" s="183"/>
      <c r="W1679" s="183"/>
      <c r="X1679" s="183"/>
      <c r="Y1679" s="183"/>
      <c r="Z1679" s="183"/>
      <c r="AA1679" s="183"/>
      <c r="AB1679" s="183"/>
      <c r="AC1679" s="183"/>
      <c r="AD1679" s="183"/>
      <c r="AE1679" s="183"/>
      <c r="AF1679" s="183"/>
      <c r="AG1679" s="183"/>
      <c r="AH1679" s="183"/>
      <c r="AI1679" s="183"/>
      <c r="AJ1679" s="183"/>
      <c r="AK1679" s="183"/>
    </row>
    <row r="1680" spans="4:37" x14ac:dyDescent="0.25">
      <c r="D1680" s="184"/>
      <c r="E1680" s="184"/>
      <c r="F1680" s="184"/>
      <c r="G1680" s="184"/>
      <c r="H1680" s="184"/>
      <c r="I1680" s="184"/>
      <c r="J1680" s="184"/>
      <c r="K1680" s="184"/>
      <c r="L1680" s="184"/>
      <c r="M1680" s="184"/>
      <c r="N1680" s="184"/>
      <c r="O1680" s="184"/>
      <c r="P1680" s="183"/>
      <c r="Q1680" s="183"/>
      <c r="R1680" s="183"/>
      <c r="S1680" s="183"/>
      <c r="T1680" s="183"/>
      <c r="U1680" s="183"/>
      <c r="V1680" s="183"/>
      <c r="W1680" s="183"/>
      <c r="X1680" s="183"/>
      <c r="Y1680" s="183"/>
      <c r="Z1680" s="183"/>
      <c r="AA1680" s="183"/>
      <c r="AB1680" s="183"/>
      <c r="AC1680" s="183"/>
      <c r="AD1680" s="183"/>
      <c r="AE1680" s="183"/>
      <c r="AF1680" s="183"/>
      <c r="AG1680" s="183"/>
      <c r="AH1680" s="183"/>
      <c r="AI1680" s="183"/>
      <c r="AJ1680" s="183"/>
      <c r="AK1680" s="183"/>
    </row>
    <row r="1681" spans="4:37" x14ac:dyDescent="0.25">
      <c r="D1681" s="184"/>
      <c r="E1681" s="184"/>
      <c r="F1681" s="184"/>
      <c r="G1681" s="184"/>
      <c r="H1681" s="184"/>
      <c r="I1681" s="184"/>
      <c r="J1681" s="184"/>
      <c r="K1681" s="184"/>
      <c r="L1681" s="184"/>
      <c r="M1681" s="184"/>
      <c r="N1681" s="184"/>
      <c r="O1681" s="184"/>
      <c r="P1681" s="183"/>
      <c r="Q1681" s="183"/>
      <c r="R1681" s="183"/>
      <c r="S1681" s="183"/>
      <c r="T1681" s="183"/>
      <c r="U1681" s="183"/>
      <c r="V1681" s="183"/>
      <c r="W1681" s="183"/>
      <c r="X1681" s="183"/>
      <c r="Y1681" s="183"/>
      <c r="Z1681" s="183"/>
      <c r="AA1681" s="183"/>
      <c r="AB1681" s="183"/>
      <c r="AC1681" s="183"/>
      <c r="AD1681" s="183"/>
      <c r="AE1681" s="183"/>
      <c r="AF1681" s="183"/>
      <c r="AG1681" s="183"/>
      <c r="AH1681" s="183"/>
      <c r="AI1681" s="183"/>
      <c r="AJ1681" s="183"/>
      <c r="AK1681" s="183"/>
    </row>
    <row r="1682" spans="4:37" x14ac:dyDescent="0.25">
      <c r="D1682" s="184"/>
      <c r="E1682" s="184"/>
      <c r="F1682" s="184"/>
      <c r="G1682" s="184"/>
      <c r="H1682" s="184"/>
      <c r="I1682" s="184"/>
      <c r="J1682" s="184"/>
      <c r="K1682" s="184"/>
      <c r="L1682" s="184"/>
      <c r="M1682" s="184"/>
      <c r="N1682" s="184"/>
      <c r="O1682" s="184"/>
      <c r="P1682" s="183"/>
      <c r="Q1682" s="183"/>
      <c r="R1682" s="183"/>
      <c r="S1682" s="183"/>
      <c r="T1682" s="183"/>
      <c r="U1682" s="183"/>
      <c r="V1682" s="183"/>
      <c r="W1682" s="183"/>
      <c r="X1682" s="183"/>
      <c r="Y1682" s="183"/>
      <c r="Z1682" s="183"/>
      <c r="AA1682" s="183"/>
      <c r="AB1682" s="183"/>
      <c r="AC1682" s="183"/>
      <c r="AD1682" s="183"/>
      <c r="AE1682" s="183"/>
      <c r="AF1682" s="183"/>
      <c r="AG1682" s="183"/>
      <c r="AH1682" s="183"/>
      <c r="AI1682" s="183"/>
      <c r="AJ1682" s="183"/>
      <c r="AK1682" s="183"/>
    </row>
    <row r="1683" spans="4:37" x14ac:dyDescent="0.25">
      <c r="D1683" s="184"/>
      <c r="E1683" s="184"/>
      <c r="F1683" s="184"/>
      <c r="G1683" s="184"/>
      <c r="H1683" s="184"/>
      <c r="I1683" s="184"/>
      <c r="J1683" s="184"/>
      <c r="K1683" s="184"/>
      <c r="L1683" s="184"/>
      <c r="M1683" s="184"/>
      <c r="N1683" s="184"/>
      <c r="O1683" s="184"/>
      <c r="P1683" s="183"/>
      <c r="Q1683" s="183"/>
      <c r="R1683" s="183"/>
      <c r="S1683" s="183"/>
      <c r="T1683" s="183"/>
      <c r="U1683" s="183"/>
      <c r="V1683" s="183"/>
      <c r="W1683" s="183"/>
      <c r="X1683" s="183"/>
      <c r="Y1683" s="183"/>
      <c r="Z1683" s="183"/>
      <c r="AA1683" s="183"/>
      <c r="AB1683" s="183"/>
      <c r="AC1683" s="183"/>
      <c r="AD1683" s="183"/>
      <c r="AE1683" s="183"/>
      <c r="AF1683" s="183"/>
      <c r="AG1683" s="183"/>
      <c r="AH1683" s="183"/>
      <c r="AI1683" s="183"/>
      <c r="AJ1683" s="183"/>
      <c r="AK1683" s="183"/>
    </row>
    <row r="1684" spans="4:37" x14ac:dyDescent="0.25">
      <c r="D1684" s="184"/>
      <c r="E1684" s="184"/>
      <c r="F1684" s="184"/>
      <c r="G1684" s="184"/>
      <c r="H1684" s="184"/>
      <c r="I1684" s="184"/>
      <c r="J1684" s="184"/>
      <c r="K1684" s="184"/>
      <c r="L1684" s="184"/>
      <c r="M1684" s="184"/>
      <c r="N1684" s="184"/>
      <c r="O1684" s="184"/>
      <c r="P1684" s="183"/>
      <c r="Q1684" s="183"/>
      <c r="R1684" s="183"/>
      <c r="S1684" s="183"/>
      <c r="T1684" s="183"/>
      <c r="U1684" s="183"/>
      <c r="V1684" s="183"/>
      <c r="W1684" s="183"/>
      <c r="X1684" s="183"/>
      <c r="Y1684" s="183"/>
      <c r="Z1684" s="183"/>
      <c r="AA1684" s="183"/>
      <c r="AB1684" s="183"/>
      <c r="AC1684" s="183"/>
      <c r="AD1684" s="183"/>
      <c r="AE1684" s="183"/>
      <c r="AF1684" s="183"/>
      <c r="AG1684" s="183"/>
      <c r="AH1684" s="183"/>
      <c r="AI1684" s="183"/>
      <c r="AJ1684" s="183"/>
      <c r="AK1684" s="183"/>
    </row>
    <row r="1685" spans="4:37" x14ac:dyDescent="0.25">
      <c r="D1685" s="184"/>
      <c r="E1685" s="184"/>
      <c r="F1685" s="184"/>
      <c r="G1685" s="184"/>
      <c r="H1685" s="184"/>
      <c r="I1685" s="184"/>
      <c r="J1685" s="184"/>
      <c r="K1685" s="184"/>
      <c r="L1685" s="184"/>
      <c r="M1685" s="184"/>
      <c r="N1685" s="184"/>
      <c r="O1685" s="184"/>
      <c r="P1685" s="183"/>
      <c r="Q1685" s="183"/>
      <c r="R1685" s="183"/>
      <c r="S1685" s="183"/>
      <c r="T1685" s="183"/>
      <c r="U1685" s="183"/>
      <c r="V1685" s="183"/>
      <c r="W1685" s="183"/>
      <c r="X1685" s="183"/>
      <c r="Y1685" s="183"/>
      <c r="Z1685" s="183"/>
      <c r="AA1685" s="183"/>
      <c r="AB1685" s="183"/>
      <c r="AC1685" s="183"/>
      <c r="AD1685" s="183"/>
      <c r="AE1685" s="183"/>
      <c r="AF1685" s="183"/>
      <c r="AG1685" s="183"/>
      <c r="AH1685" s="183"/>
      <c r="AI1685" s="183"/>
      <c r="AJ1685" s="183"/>
      <c r="AK1685" s="183"/>
    </row>
    <row r="1686" spans="4:37" x14ac:dyDescent="0.25">
      <c r="D1686" s="184"/>
      <c r="E1686" s="184"/>
      <c r="F1686" s="184"/>
      <c r="G1686" s="184"/>
      <c r="H1686" s="184"/>
      <c r="I1686" s="184"/>
      <c r="J1686" s="184"/>
      <c r="K1686" s="184"/>
      <c r="L1686" s="184"/>
      <c r="M1686" s="184"/>
      <c r="N1686" s="184"/>
      <c r="O1686" s="184"/>
      <c r="P1686" s="183"/>
      <c r="Q1686" s="183"/>
      <c r="R1686" s="183"/>
      <c r="S1686" s="183"/>
      <c r="T1686" s="183"/>
      <c r="U1686" s="183"/>
      <c r="V1686" s="183"/>
      <c r="W1686" s="183"/>
      <c r="X1686" s="183"/>
      <c r="Y1686" s="183"/>
      <c r="Z1686" s="183"/>
      <c r="AA1686" s="183"/>
      <c r="AB1686" s="183"/>
      <c r="AC1686" s="183"/>
      <c r="AD1686" s="183"/>
      <c r="AE1686" s="183"/>
      <c r="AF1686" s="183"/>
      <c r="AG1686" s="183"/>
      <c r="AH1686" s="183"/>
      <c r="AI1686" s="183"/>
      <c r="AJ1686" s="183"/>
      <c r="AK1686" s="183"/>
    </row>
    <row r="1687" spans="4:37" x14ac:dyDescent="0.25">
      <c r="D1687" s="184"/>
      <c r="E1687" s="184"/>
      <c r="F1687" s="184"/>
      <c r="G1687" s="184"/>
      <c r="H1687" s="184"/>
      <c r="I1687" s="184"/>
      <c r="J1687" s="184"/>
      <c r="K1687" s="184"/>
      <c r="L1687" s="184"/>
      <c r="M1687" s="184"/>
      <c r="N1687" s="184"/>
      <c r="O1687" s="184"/>
      <c r="P1687" s="183"/>
      <c r="Q1687" s="183"/>
      <c r="R1687" s="183"/>
      <c r="S1687" s="183"/>
      <c r="T1687" s="183"/>
      <c r="U1687" s="183"/>
      <c r="V1687" s="183"/>
      <c r="W1687" s="183"/>
      <c r="X1687" s="183"/>
      <c r="Y1687" s="183"/>
      <c r="Z1687" s="183"/>
      <c r="AA1687" s="183"/>
      <c r="AB1687" s="183"/>
      <c r="AC1687" s="183"/>
      <c r="AD1687" s="183"/>
      <c r="AE1687" s="183"/>
      <c r="AF1687" s="183"/>
      <c r="AG1687" s="183"/>
      <c r="AH1687" s="183"/>
      <c r="AI1687" s="183"/>
      <c r="AJ1687" s="183"/>
      <c r="AK1687" s="183"/>
    </row>
    <row r="1688" spans="4:37" x14ac:dyDescent="0.25">
      <c r="D1688" s="184"/>
      <c r="E1688" s="184"/>
      <c r="F1688" s="184"/>
      <c r="G1688" s="184"/>
      <c r="H1688" s="184"/>
      <c r="I1688" s="184"/>
      <c r="J1688" s="184"/>
      <c r="K1688" s="184"/>
      <c r="L1688" s="184"/>
      <c r="M1688" s="184"/>
      <c r="N1688" s="184"/>
      <c r="O1688" s="184"/>
      <c r="P1688" s="183"/>
      <c r="Q1688" s="183"/>
      <c r="R1688" s="183"/>
      <c r="S1688" s="183"/>
      <c r="T1688" s="183"/>
      <c r="U1688" s="183"/>
      <c r="V1688" s="183"/>
      <c r="W1688" s="183"/>
      <c r="X1688" s="183"/>
      <c r="Y1688" s="183"/>
      <c r="Z1688" s="183"/>
      <c r="AA1688" s="183"/>
      <c r="AB1688" s="183"/>
      <c r="AC1688" s="183"/>
      <c r="AD1688" s="183"/>
      <c r="AE1688" s="183"/>
      <c r="AF1688" s="183"/>
      <c r="AG1688" s="183"/>
      <c r="AH1688" s="183"/>
      <c r="AI1688" s="183"/>
      <c r="AJ1688" s="183"/>
      <c r="AK1688" s="183"/>
    </row>
    <row r="1689" spans="4:37" x14ac:dyDescent="0.25">
      <c r="D1689" s="184"/>
      <c r="E1689" s="184"/>
      <c r="F1689" s="184"/>
      <c r="G1689" s="184"/>
      <c r="H1689" s="184"/>
      <c r="I1689" s="184"/>
      <c r="J1689" s="184"/>
      <c r="K1689" s="184"/>
      <c r="L1689" s="184"/>
      <c r="M1689" s="184"/>
      <c r="N1689" s="184"/>
      <c r="O1689" s="184"/>
      <c r="P1689" s="183"/>
      <c r="Q1689" s="183"/>
      <c r="R1689" s="183"/>
      <c r="S1689" s="183"/>
      <c r="T1689" s="183"/>
      <c r="U1689" s="183"/>
      <c r="V1689" s="183"/>
      <c r="W1689" s="183"/>
      <c r="X1689" s="183"/>
      <c r="Y1689" s="183"/>
      <c r="Z1689" s="183"/>
      <c r="AA1689" s="183"/>
      <c r="AB1689" s="183"/>
      <c r="AC1689" s="183"/>
      <c r="AD1689" s="183"/>
      <c r="AE1689" s="183"/>
      <c r="AF1689" s="183"/>
      <c r="AG1689" s="183"/>
      <c r="AH1689" s="183"/>
      <c r="AI1689" s="183"/>
      <c r="AJ1689" s="183"/>
      <c r="AK1689" s="183"/>
    </row>
    <row r="1690" spans="4:37" x14ac:dyDescent="0.25">
      <c r="D1690" s="184"/>
      <c r="E1690" s="184"/>
      <c r="F1690" s="184"/>
      <c r="G1690" s="184"/>
      <c r="H1690" s="184"/>
      <c r="I1690" s="184"/>
      <c r="J1690" s="184"/>
      <c r="K1690" s="184"/>
      <c r="L1690" s="184"/>
      <c r="M1690" s="184"/>
      <c r="N1690" s="184"/>
      <c r="O1690" s="184"/>
      <c r="P1690" s="183"/>
      <c r="Q1690" s="183"/>
      <c r="R1690" s="183"/>
      <c r="S1690" s="183"/>
      <c r="T1690" s="183"/>
      <c r="U1690" s="183"/>
      <c r="V1690" s="183"/>
      <c r="W1690" s="183"/>
      <c r="X1690" s="183"/>
      <c r="Y1690" s="183"/>
      <c r="Z1690" s="183"/>
      <c r="AA1690" s="183"/>
      <c r="AB1690" s="183"/>
      <c r="AC1690" s="183"/>
      <c r="AD1690" s="183"/>
      <c r="AE1690" s="183"/>
      <c r="AF1690" s="183"/>
      <c r="AG1690" s="183"/>
      <c r="AH1690" s="183"/>
      <c r="AI1690" s="183"/>
      <c r="AJ1690" s="183"/>
      <c r="AK1690" s="183"/>
    </row>
    <row r="1691" spans="4:37" x14ac:dyDescent="0.25">
      <c r="D1691" s="184"/>
      <c r="E1691" s="184"/>
      <c r="F1691" s="184"/>
      <c r="G1691" s="184"/>
      <c r="H1691" s="184"/>
      <c r="I1691" s="184"/>
      <c r="J1691" s="184"/>
      <c r="K1691" s="184"/>
      <c r="L1691" s="184"/>
      <c r="M1691" s="184"/>
      <c r="N1691" s="184"/>
      <c r="O1691" s="184"/>
      <c r="P1691" s="183"/>
      <c r="Q1691" s="183"/>
      <c r="R1691" s="183"/>
      <c r="S1691" s="183"/>
      <c r="T1691" s="183"/>
      <c r="U1691" s="183"/>
      <c r="V1691" s="183"/>
      <c r="W1691" s="183"/>
      <c r="X1691" s="183"/>
      <c r="Y1691" s="183"/>
      <c r="Z1691" s="183"/>
      <c r="AA1691" s="183"/>
      <c r="AB1691" s="183"/>
      <c r="AC1691" s="183"/>
      <c r="AD1691" s="183"/>
      <c r="AE1691" s="183"/>
      <c r="AF1691" s="183"/>
      <c r="AG1691" s="183"/>
      <c r="AH1691" s="183"/>
      <c r="AI1691" s="183"/>
      <c r="AJ1691" s="183"/>
      <c r="AK1691" s="183"/>
    </row>
    <row r="1692" spans="4:37" x14ac:dyDescent="0.25">
      <c r="D1692" s="184"/>
      <c r="E1692" s="184"/>
      <c r="F1692" s="184"/>
      <c r="G1692" s="184"/>
      <c r="H1692" s="184"/>
      <c r="I1692" s="184"/>
      <c r="J1692" s="184"/>
      <c r="K1692" s="184"/>
      <c r="L1692" s="184"/>
      <c r="M1692" s="184"/>
      <c r="N1692" s="184"/>
      <c r="O1692" s="184"/>
      <c r="P1692" s="183"/>
      <c r="Q1692" s="183"/>
      <c r="R1692" s="183"/>
      <c r="S1692" s="183"/>
      <c r="T1692" s="183"/>
      <c r="U1692" s="183"/>
      <c r="V1692" s="183"/>
      <c r="W1692" s="183"/>
      <c r="X1692" s="183"/>
      <c r="Y1692" s="183"/>
      <c r="Z1692" s="183"/>
      <c r="AA1692" s="183"/>
      <c r="AB1692" s="183"/>
      <c r="AC1692" s="183"/>
      <c r="AD1692" s="183"/>
      <c r="AE1692" s="183"/>
      <c r="AF1692" s="183"/>
      <c r="AG1692" s="183"/>
      <c r="AH1692" s="183"/>
      <c r="AI1692" s="183"/>
      <c r="AJ1692" s="183"/>
      <c r="AK1692" s="183"/>
    </row>
    <row r="1693" spans="4:37" x14ac:dyDescent="0.25">
      <c r="D1693" s="184"/>
      <c r="E1693" s="184"/>
      <c r="F1693" s="184"/>
      <c r="G1693" s="184"/>
      <c r="H1693" s="184"/>
      <c r="I1693" s="184"/>
      <c r="J1693" s="184"/>
      <c r="K1693" s="184"/>
      <c r="L1693" s="184"/>
      <c r="M1693" s="184"/>
      <c r="N1693" s="184"/>
      <c r="O1693" s="184"/>
      <c r="P1693" s="183"/>
      <c r="Q1693" s="183"/>
      <c r="R1693" s="183"/>
      <c r="S1693" s="183"/>
      <c r="T1693" s="183"/>
      <c r="U1693" s="183"/>
      <c r="V1693" s="183"/>
      <c r="W1693" s="183"/>
      <c r="X1693" s="183"/>
      <c r="Y1693" s="183"/>
      <c r="Z1693" s="183"/>
      <c r="AA1693" s="183"/>
      <c r="AB1693" s="183"/>
      <c r="AC1693" s="183"/>
      <c r="AD1693" s="183"/>
      <c r="AE1693" s="183"/>
      <c r="AF1693" s="183"/>
      <c r="AG1693" s="183"/>
      <c r="AH1693" s="183"/>
      <c r="AI1693" s="183"/>
      <c r="AJ1693" s="183"/>
      <c r="AK1693" s="183"/>
    </row>
    <row r="1694" spans="4:37" x14ac:dyDescent="0.25">
      <c r="D1694" s="184"/>
      <c r="E1694" s="184"/>
      <c r="F1694" s="184"/>
      <c r="G1694" s="184"/>
      <c r="H1694" s="184"/>
      <c r="I1694" s="184"/>
      <c r="J1694" s="184"/>
      <c r="K1694" s="184"/>
      <c r="L1694" s="184"/>
      <c r="M1694" s="184"/>
      <c r="N1694" s="184"/>
      <c r="O1694" s="184"/>
      <c r="P1694" s="183"/>
      <c r="Q1694" s="183"/>
      <c r="R1694" s="183"/>
      <c r="S1694" s="183"/>
      <c r="T1694" s="183"/>
      <c r="U1694" s="183"/>
      <c r="V1694" s="183"/>
      <c r="W1694" s="183"/>
      <c r="X1694" s="183"/>
      <c r="Y1694" s="183"/>
      <c r="Z1694" s="183"/>
      <c r="AA1694" s="183"/>
      <c r="AB1694" s="183"/>
      <c r="AC1694" s="183"/>
      <c r="AD1694" s="183"/>
      <c r="AE1694" s="183"/>
      <c r="AF1694" s="183"/>
      <c r="AG1694" s="183"/>
      <c r="AH1694" s="183"/>
      <c r="AI1694" s="183"/>
      <c r="AJ1694" s="183"/>
      <c r="AK1694" s="183"/>
    </row>
    <row r="1695" spans="4:37" x14ac:dyDescent="0.25">
      <c r="D1695" s="184"/>
      <c r="E1695" s="184"/>
      <c r="F1695" s="184"/>
      <c r="G1695" s="184"/>
      <c r="H1695" s="184"/>
      <c r="I1695" s="184"/>
      <c r="J1695" s="184"/>
      <c r="K1695" s="184"/>
      <c r="L1695" s="184"/>
      <c r="M1695" s="184"/>
      <c r="N1695" s="184"/>
      <c r="O1695" s="184"/>
      <c r="P1695" s="183"/>
      <c r="Q1695" s="183"/>
      <c r="R1695" s="183"/>
      <c r="S1695" s="183"/>
      <c r="T1695" s="183"/>
      <c r="U1695" s="183"/>
      <c r="V1695" s="183"/>
      <c r="W1695" s="183"/>
      <c r="X1695" s="183"/>
      <c r="Y1695" s="183"/>
      <c r="Z1695" s="183"/>
      <c r="AA1695" s="183"/>
      <c r="AB1695" s="183"/>
      <c r="AC1695" s="183"/>
      <c r="AD1695" s="183"/>
      <c r="AE1695" s="183"/>
      <c r="AF1695" s="183"/>
      <c r="AG1695" s="183"/>
      <c r="AH1695" s="183"/>
      <c r="AI1695" s="183"/>
      <c r="AJ1695" s="183"/>
      <c r="AK1695" s="183"/>
    </row>
    <row r="1696" spans="4:37" x14ac:dyDescent="0.25">
      <c r="D1696" s="184"/>
      <c r="E1696" s="184"/>
      <c r="F1696" s="184"/>
      <c r="G1696" s="184"/>
      <c r="H1696" s="184"/>
      <c r="I1696" s="184"/>
      <c r="J1696" s="184"/>
      <c r="K1696" s="184"/>
      <c r="L1696" s="184"/>
      <c r="M1696" s="184"/>
      <c r="N1696" s="184"/>
      <c r="O1696" s="184"/>
      <c r="P1696" s="183"/>
      <c r="Q1696" s="183"/>
      <c r="R1696" s="183"/>
      <c r="S1696" s="183"/>
      <c r="T1696" s="183"/>
      <c r="U1696" s="183"/>
      <c r="V1696" s="183"/>
      <c r="W1696" s="183"/>
      <c r="X1696" s="183"/>
      <c r="Y1696" s="183"/>
      <c r="Z1696" s="183"/>
      <c r="AA1696" s="183"/>
      <c r="AB1696" s="183"/>
      <c r="AC1696" s="183"/>
      <c r="AD1696" s="183"/>
      <c r="AE1696" s="183"/>
      <c r="AF1696" s="183"/>
      <c r="AG1696" s="183"/>
      <c r="AH1696" s="183"/>
      <c r="AI1696" s="183"/>
      <c r="AJ1696" s="183"/>
      <c r="AK1696" s="183"/>
    </row>
    <row r="1697" spans="4:37" x14ac:dyDescent="0.25">
      <c r="D1697" s="184"/>
      <c r="E1697" s="184"/>
      <c r="F1697" s="184"/>
      <c r="G1697" s="184"/>
      <c r="H1697" s="184"/>
      <c r="I1697" s="184"/>
      <c r="J1697" s="184"/>
      <c r="K1697" s="184"/>
      <c r="L1697" s="184"/>
      <c r="M1697" s="184"/>
      <c r="N1697" s="184"/>
      <c r="O1697" s="184"/>
      <c r="P1697" s="183"/>
      <c r="Q1697" s="183"/>
      <c r="R1697" s="183"/>
      <c r="S1697" s="183"/>
      <c r="T1697" s="183"/>
      <c r="U1697" s="183"/>
      <c r="V1697" s="183"/>
      <c r="W1697" s="183"/>
      <c r="X1697" s="183"/>
      <c r="Y1697" s="183"/>
      <c r="Z1697" s="183"/>
      <c r="AA1697" s="183"/>
      <c r="AB1697" s="183"/>
      <c r="AC1697" s="183"/>
      <c r="AD1697" s="183"/>
      <c r="AE1697" s="183"/>
      <c r="AF1697" s="183"/>
      <c r="AG1697" s="183"/>
      <c r="AH1697" s="183"/>
      <c r="AI1697" s="183"/>
      <c r="AJ1697" s="183"/>
      <c r="AK1697" s="183"/>
    </row>
    <row r="1698" spans="4:37" x14ac:dyDescent="0.25">
      <c r="D1698" s="184"/>
      <c r="E1698" s="184"/>
      <c r="F1698" s="184"/>
      <c r="G1698" s="184"/>
      <c r="H1698" s="184"/>
      <c r="I1698" s="184"/>
      <c r="J1698" s="184"/>
      <c r="K1698" s="184"/>
      <c r="L1698" s="184"/>
      <c r="M1698" s="184"/>
      <c r="N1698" s="184"/>
      <c r="O1698" s="184"/>
      <c r="P1698" s="183"/>
      <c r="Q1698" s="183"/>
      <c r="R1698" s="183"/>
      <c r="S1698" s="183"/>
      <c r="T1698" s="183"/>
      <c r="U1698" s="183"/>
      <c r="V1698" s="183"/>
      <c r="W1698" s="183"/>
      <c r="X1698" s="183"/>
      <c r="Y1698" s="183"/>
      <c r="Z1698" s="183"/>
      <c r="AA1698" s="183"/>
      <c r="AB1698" s="183"/>
      <c r="AC1698" s="183"/>
      <c r="AD1698" s="183"/>
      <c r="AE1698" s="183"/>
      <c r="AF1698" s="183"/>
      <c r="AG1698" s="183"/>
      <c r="AH1698" s="183"/>
      <c r="AI1698" s="183"/>
      <c r="AJ1698" s="183"/>
      <c r="AK1698" s="183"/>
    </row>
    <row r="1699" spans="4:37" x14ac:dyDescent="0.25">
      <c r="D1699" s="184"/>
      <c r="E1699" s="184"/>
      <c r="F1699" s="184"/>
      <c r="G1699" s="184"/>
      <c r="H1699" s="184"/>
      <c r="I1699" s="184"/>
      <c r="J1699" s="184"/>
      <c r="K1699" s="184"/>
      <c r="L1699" s="184"/>
      <c r="M1699" s="184"/>
      <c r="N1699" s="184"/>
      <c r="O1699" s="184"/>
      <c r="P1699" s="183"/>
      <c r="Q1699" s="183"/>
      <c r="R1699" s="183"/>
      <c r="S1699" s="183"/>
      <c r="T1699" s="183"/>
      <c r="U1699" s="183"/>
      <c r="V1699" s="183"/>
      <c r="W1699" s="183"/>
      <c r="X1699" s="183"/>
      <c r="Y1699" s="183"/>
      <c r="Z1699" s="183"/>
      <c r="AA1699" s="183"/>
      <c r="AB1699" s="183"/>
      <c r="AC1699" s="183"/>
      <c r="AD1699" s="183"/>
      <c r="AE1699" s="183"/>
      <c r="AF1699" s="183"/>
      <c r="AG1699" s="183"/>
      <c r="AH1699" s="183"/>
      <c r="AI1699" s="183"/>
      <c r="AJ1699" s="183"/>
      <c r="AK1699" s="183"/>
    </row>
    <row r="1700" spans="4:37" x14ac:dyDescent="0.25">
      <c r="D1700" s="184"/>
      <c r="E1700" s="184"/>
      <c r="F1700" s="184"/>
      <c r="G1700" s="184"/>
      <c r="H1700" s="184"/>
      <c r="I1700" s="184"/>
      <c r="J1700" s="184"/>
      <c r="K1700" s="184"/>
      <c r="L1700" s="184"/>
      <c r="M1700" s="184"/>
      <c r="N1700" s="184"/>
      <c r="O1700" s="184"/>
      <c r="P1700" s="183"/>
      <c r="Q1700" s="183"/>
      <c r="R1700" s="183"/>
      <c r="S1700" s="183"/>
      <c r="T1700" s="183"/>
      <c r="U1700" s="183"/>
      <c r="V1700" s="183"/>
      <c r="W1700" s="183"/>
      <c r="X1700" s="183"/>
      <c r="Y1700" s="183"/>
      <c r="Z1700" s="183"/>
      <c r="AA1700" s="183"/>
      <c r="AB1700" s="183"/>
      <c r="AC1700" s="183"/>
      <c r="AD1700" s="183"/>
      <c r="AE1700" s="183"/>
      <c r="AF1700" s="183"/>
      <c r="AG1700" s="183"/>
      <c r="AH1700" s="183"/>
      <c r="AI1700" s="183"/>
      <c r="AJ1700" s="183"/>
      <c r="AK1700" s="183"/>
    </row>
    <row r="1701" spans="4:37" x14ac:dyDescent="0.25">
      <c r="D1701" s="184"/>
      <c r="E1701" s="184"/>
      <c r="F1701" s="184"/>
      <c r="G1701" s="184"/>
      <c r="H1701" s="184"/>
      <c r="I1701" s="184"/>
      <c r="J1701" s="184"/>
      <c r="K1701" s="184"/>
      <c r="L1701" s="184"/>
      <c r="M1701" s="184"/>
      <c r="N1701" s="184"/>
      <c r="O1701" s="184"/>
      <c r="P1701" s="183"/>
      <c r="Q1701" s="183"/>
      <c r="R1701" s="183"/>
      <c r="S1701" s="183"/>
      <c r="T1701" s="183"/>
      <c r="U1701" s="183"/>
      <c r="V1701" s="183"/>
      <c r="W1701" s="183"/>
      <c r="X1701" s="183"/>
      <c r="Y1701" s="183"/>
      <c r="Z1701" s="183"/>
      <c r="AA1701" s="183"/>
      <c r="AB1701" s="183"/>
      <c r="AC1701" s="183"/>
      <c r="AD1701" s="183"/>
      <c r="AE1701" s="183"/>
      <c r="AF1701" s="183"/>
      <c r="AG1701" s="183"/>
      <c r="AH1701" s="183"/>
      <c r="AI1701" s="183"/>
      <c r="AJ1701" s="183"/>
      <c r="AK1701" s="183"/>
    </row>
    <row r="1702" spans="4:37" x14ac:dyDescent="0.25">
      <c r="D1702" s="184"/>
      <c r="E1702" s="184"/>
      <c r="F1702" s="184"/>
      <c r="G1702" s="184"/>
      <c r="H1702" s="184"/>
      <c r="I1702" s="184"/>
      <c r="J1702" s="184"/>
      <c r="K1702" s="184"/>
      <c r="L1702" s="184"/>
      <c r="M1702" s="184"/>
      <c r="N1702" s="184"/>
      <c r="O1702" s="184"/>
      <c r="P1702" s="183"/>
      <c r="Q1702" s="183"/>
      <c r="R1702" s="183"/>
      <c r="S1702" s="183"/>
      <c r="T1702" s="183"/>
      <c r="U1702" s="183"/>
      <c r="V1702" s="183"/>
      <c r="W1702" s="183"/>
      <c r="X1702" s="183"/>
      <c r="Y1702" s="183"/>
      <c r="Z1702" s="183"/>
      <c r="AA1702" s="183"/>
      <c r="AB1702" s="183"/>
      <c r="AC1702" s="183"/>
      <c r="AD1702" s="183"/>
      <c r="AE1702" s="183"/>
      <c r="AF1702" s="183"/>
      <c r="AG1702" s="183"/>
      <c r="AH1702" s="183"/>
      <c r="AI1702" s="183"/>
      <c r="AJ1702" s="183"/>
      <c r="AK1702" s="183"/>
    </row>
    <row r="1703" spans="4:37" x14ac:dyDescent="0.25">
      <c r="D1703" s="184"/>
      <c r="E1703" s="184"/>
      <c r="F1703" s="184"/>
      <c r="G1703" s="184"/>
      <c r="H1703" s="184"/>
      <c r="I1703" s="184"/>
      <c r="J1703" s="184"/>
      <c r="K1703" s="184"/>
      <c r="L1703" s="184"/>
      <c r="M1703" s="184"/>
      <c r="N1703" s="184"/>
      <c r="O1703" s="184"/>
      <c r="P1703" s="183"/>
      <c r="Q1703" s="183"/>
      <c r="R1703" s="183"/>
      <c r="S1703" s="183"/>
      <c r="T1703" s="183"/>
      <c r="U1703" s="183"/>
      <c r="V1703" s="183"/>
      <c r="W1703" s="183"/>
      <c r="X1703" s="183"/>
      <c r="Y1703" s="183"/>
      <c r="Z1703" s="183"/>
      <c r="AA1703" s="183"/>
      <c r="AB1703" s="183"/>
      <c r="AC1703" s="183"/>
      <c r="AD1703" s="183"/>
      <c r="AE1703" s="183"/>
      <c r="AF1703" s="183"/>
      <c r="AG1703" s="183"/>
      <c r="AH1703" s="183"/>
      <c r="AI1703" s="183"/>
      <c r="AJ1703" s="183"/>
      <c r="AK1703" s="183"/>
    </row>
    <row r="1704" spans="4:37" x14ac:dyDescent="0.25">
      <c r="D1704" s="184"/>
      <c r="E1704" s="184"/>
      <c r="F1704" s="184"/>
      <c r="G1704" s="184"/>
      <c r="H1704" s="184"/>
      <c r="I1704" s="184"/>
      <c r="J1704" s="184"/>
      <c r="K1704" s="184"/>
      <c r="L1704" s="184"/>
      <c r="M1704" s="184"/>
      <c r="N1704" s="184"/>
      <c r="O1704" s="184"/>
      <c r="P1704" s="183"/>
      <c r="Q1704" s="183"/>
      <c r="R1704" s="183"/>
      <c r="S1704" s="183"/>
      <c r="T1704" s="183"/>
      <c r="U1704" s="183"/>
      <c r="V1704" s="183"/>
      <c r="W1704" s="183"/>
      <c r="X1704" s="183"/>
      <c r="Y1704" s="183"/>
      <c r="Z1704" s="183"/>
      <c r="AA1704" s="183"/>
      <c r="AB1704" s="183"/>
      <c r="AC1704" s="183"/>
      <c r="AD1704" s="183"/>
      <c r="AE1704" s="183"/>
      <c r="AF1704" s="183"/>
      <c r="AG1704" s="183"/>
      <c r="AH1704" s="183"/>
      <c r="AI1704" s="183"/>
      <c r="AJ1704" s="183"/>
      <c r="AK1704" s="183"/>
    </row>
    <row r="1705" spans="4:37" x14ac:dyDescent="0.25">
      <c r="D1705" s="184"/>
      <c r="E1705" s="184"/>
      <c r="F1705" s="184"/>
      <c r="G1705" s="184"/>
      <c r="H1705" s="184"/>
      <c r="I1705" s="184"/>
      <c r="J1705" s="184"/>
      <c r="K1705" s="184"/>
      <c r="L1705" s="184"/>
      <c r="M1705" s="184"/>
      <c r="N1705" s="184"/>
      <c r="O1705" s="184"/>
      <c r="P1705" s="183"/>
      <c r="Q1705" s="183"/>
      <c r="R1705" s="183"/>
      <c r="S1705" s="183"/>
      <c r="T1705" s="183"/>
      <c r="U1705" s="183"/>
      <c r="V1705" s="183"/>
      <c r="W1705" s="183"/>
      <c r="X1705" s="183"/>
      <c r="Y1705" s="183"/>
      <c r="Z1705" s="183"/>
      <c r="AA1705" s="183"/>
      <c r="AB1705" s="183"/>
      <c r="AC1705" s="183"/>
      <c r="AD1705" s="183"/>
      <c r="AE1705" s="183"/>
      <c r="AF1705" s="183"/>
      <c r="AG1705" s="183"/>
      <c r="AH1705" s="183"/>
      <c r="AI1705" s="183"/>
      <c r="AJ1705" s="183"/>
      <c r="AK1705" s="183"/>
    </row>
    <row r="1706" spans="4:37" x14ac:dyDescent="0.25">
      <c r="D1706" s="184"/>
      <c r="E1706" s="184"/>
      <c r="F1706" s="184"/>
      <c r="G1706" s="184"/>
      <c r="H1706" s="184"/>
      <c r="I1706" s="184"/>
      <c r="J1706" s="184"/>
      <c r="K1706" s="184"/>
      <c r="L1706" s="184"/>
      <c r="M1706" s="184"/>
      <c r="N1706" s="184"/>
      <c r="O1706" s="184"/>
      <c r="P1706" s="183"/>
      <c r="Q1706" s="183"/>
      <c r="R1706" s="183"/>
      <c r="S1706" s="183"/>
      <c r="T1706" s="183"/>
      <c r="U1706" s="183"/>
      <c r="V1706" s="183"/>
      <c r="W1706" s="183"/>
      <c r="X1706" s="183"/>
      <c r="Y1706" s="183"/>
      <c r="Z1706" s="183"/>
      <c r="AA1706" s="183"/>
      <c r="AB1706" s="183"/>
      <c r="AC1706" s="183"/>
      <c r="AD1706" s="183"/>
      <c r="AE1706" s="183"/>
      <c r="AF1706" s="183"/>
      <c r="AG1706" s="183"/>
      <c r="AH1706" s="183"/>
      <c r="AI1706" s="183"/>
      <c r="AJ1706" s="183"/>
      <c r="AK1706" s="183"/>
    </row>
    <row r="1707" spans="4:37" x14ac:dyDescent="0.25">
      <c r="D1707" s="184"/>
      <c r="E1707" s="184"/>
      <c r="F1707" s="184"/>
      <c r="G1707" s="184"/>
      <c r="H1707" s="184"/>
      <c r="I1707" s="184"/>
      <c r="J1707" s="184"/>
      <c r="K1707" s="184"/>
      <c r="L1707" s="184"/>
      <c r="M1707" s="184"/>
      <c r="N1707" s="184"/>
      <c r="O1707" s="184"/>
      <c r="P1707" s="183"/>
      <c r="Q1707" s="183"/>
      <c r="R1707" s="183"/>
      <c r="S1707" s="183"/>
      <c r="T1707" s="183"/>
      <c r="U1707" s="183"/>
      <c r="V1707" s="183"/>
      <c r="W1707" s="183"/>
      <c r="X1707" s="183"/>
      <c r="Y1707" s="183"/>
      <c r="Z1707" s="183"/>
      <c r="AA1707" s="183"/>
      <c r="AB1707" s="183"/>
      <c r="AC1707" s="183"/>
      <c r="AD1707" s="183"/>
      <c r="AE1707" s="183"/>
      <c r="AF1707" s="183"/>
      <c r="AG1707" s="183"/>
      <c r="AH1707" s="183"/>
      <c r="AI1707" s="183"/>
      <c r="AJ1707" s="183"/>
      <c r="AK1707" s="183"/>
    </row>
    <row r="1708" spans="4:37" x14ac:dyDescent="0.25">
      <c r="D1708" s="184"/>
      <c r="E1708" s="184"/>
      <c r="F1708" s="184"/>
      <c r="G1708" s="184"/>
      <c r="H1708" s="184"/>
      <c r="I1708" s="184"/>
      <c r="J1708" s="184"/>
      <c r="K1708" s="184"/>
      <c r="L1708" s="184"/>
      <c r="M1708" s="184"/>
      <c r="N1708" s="184"/>
      <c r="O1708" s="184"/>
      <c r="P1708" s="183"/>
      <c r="Q1708" s="183"/>
      <c r="R1708" s="183"/>
      <c r="S1708" s="183"/>
      <c r="T1708" s="183"/>
      <c r="U1708" s="183"/>
      <c r="V1708" s="183"/>
      <c r="W1708" s="183"/>
      <c r="X1708" s="183"/>
      <c r="Y1708" s="183"/>
      <c r="Z1708" s="183"/>
      <c r="AA1708" s="183"/>
      <c r="AB1708" s="183"/>
      <c r="AC1708" s="183"/>
      <c r="AD1708" s="183"/>
      <c r="AE1708" s="183"/>
      <c r="AF1708" s="183"/>
      <c r="AG1708" s="183"/>
      <c r="AH1708" s="183"/>
      <c r="AI1708" s="183"/>
      <c r="AJ1708" s="183"/>
      <c r="AK1708" s="183"/>
    </row>
    <row r="1709" spans="4:37" x14ac:dyDescent="0.25">
      <c r="D1709" s="184"/>
      <c r="E1709" s="184"/>
      <c r="F1709" s="184"/>
      <c r="G1709" s="184"/>
      <c r="H1709" s="184"/>
      <c r="I1709" s="184"/>
      <c r="J1709" s="184"/>
      <c r="K1709" s="184"/>
      <c r="L1709" s="184"/>
      <c r="M1709" s="184"/>
      <c r="N1709" s="184"/>
      <c r="O1709" s="184"/>
      <c r="P1709" s="183"/>
      <c r="Q1709" s="183"/>
      <c r="R1709" s="183"/>
      <c r="S1709" s="183"/>
      <c r="T1709" s="183"/>
      <c r="U1709" s="183"/>
      <c r="V1709" s="183"/>
      <c r="W1709" s="183"/>
      <c r="X1709" s="183"/>
      <c r="Y1709" s="183"/>
      <c r="Z1709" s="183"/>
      <c r="AA1709" s="183"/>
      <c r="AB1709" s="183"/>
      <c r="AC1709" s="183"/>
      <c r="AD1709" s="183"/>
      <c r="AE1709" s="183"/>
      <c r="AF1709" s="183"/>
      <c r="AG1709" s="183"/>
      <c r="AH1709" s="183"/>
      <c r="AI1709" s="183"/>
      <c r="AJ1709" s="183"/>
      <c r="AK1709" s="183"/>
    </row>
    <row r="1710" spans="4:37" x14ac:dyDescent="0.25">
      <c r="D1710" s="184"/>
      <c r="E1710" s="184"/>
      <c r="F1710" s="184"/>
      <c r="G1710" s="184"/>
      <c r="H1710" s="184"/>
      <c r="I1710" s="184"/>
      <c r="J1710" s="184"/>
      <c r="K1710" s="184"/>
      <c r="L1710" s="184"/>
      <c r="M1710" s="184"/>
      <c r="N1710" s="184"/>
      <c r="O1710" s="184"/>
      <c r="P1710" s="183"/>
      <c r="Q1710" s="183"/>
      <c r="R1710" s="183"/>
      <c r="S1710" s="183"/>
      <c r="T1710" s="183"/>
      <c r="U1710" s="183"/>
      <c r="V1710" s="183"/>
      <c r="W1710" s="183"/>
      <c r="X1710" s="183"/>
      <c r="Y1710" s="183"/>
      <c r="Z1710" s="183"/>
      <c r="AA1710" s="183"/>
      <c r="AB1710" s="183"/>
      <c r="AC1710" s="183"/>
      <c r="AD1710" s="183"/>
      <c r="AE1710" s="183"/>
      <c r="AF1710" s="183"/>
      <c r="AG1710" s="183"/>
      <c r="AH1710" s="183"/>
      <c r="AI1710" s="183"/>
      <c r="AJ1710" s="183"/>
      <c r="AK1710" s="183"/>
    </row>
    <row r="1711" spans="4:37" x14ac:dyDescent="0.25">
      <c r="D1711" s="184"/>
      <c r="E1711" s="184"/>
      <c r="F1711" s="184"/>
      <c r="G1711" s="184"/>
      <c r="H1711" s="184"/>
      <c r="I1711" s="184"/>
      <c r="J1711" s="184"/>
      <c r="K1711" s="184"/>
      <c r="L1711" s="184"/>
      <c r="M1711" s="184"/>
      <c r="N1711" s="184"/>
      <c r="O1711" s="184"/>
      <c r="P1711" s="183"/>
      <c r="Q1711" s="183"/>
      <c r="R1711" s="183"/>
      <c r="S1711" s="183"/>
      <c r="T1711" s="183"/>
      <c r="U1711" s="183"/>
      <c r="V1711" s="183"/>
      <c r="W1711" s="183"/>
      <c r="X1711" s="183"/>
      <c r="Y1711" s="183"/>
      <c r="Z1711" s="183"/>
      <c r="AA1711" s="183"/>
      <c r="AB1711" s="183"/>
      <c r="AC1711" s="183"/>
      <c r="AD1711" s="183"/>
      <c r="AE1711" s="183"/>
      <c r="AF1711" s="183"/>
      <c r="AG1711" s="183"/>
      <c r="AH1711" s="183"/>
      <c r="AI1711" s="183"/>
      <c r="AJ1711" s="183"/>
      <c r="AK1711" s="183"/>
    </row>
    <row r="1712" spans="4:37" x14ac:dyDescent="0.25">
      <c r="D1712" s="184"/>
      <c r="E1712" s="184"/>
      <c r="F1712" s="184"/>
      <c r="G1712" s="184"/>
      <c r="H1712" s="184"/>
      <c r="I1712" s="184"/>
      <c r="J1712" s="184"/>
      <c r="K1712" s="184"/>
      <c r="L1712" s="184"/>
      <c r="M1712" s="184"/>
      <c r="N1712" s="184"/>
      <c r="O1712" s="184"/>
      <c r="P1712" s="183"/>
      <c r="Q1712" s="183"/>
      <c r="R1712" s="183"/>
      <c r="S1712" s="183"/>
      <c r="T1712" s="183"/>
      <c r="U1712" s="183"/>
      <c r="V1712" s="183"/>
      <c r="W1712" s="183"/>
      <c r="X1712" s="183"/>
      <c r="Y1712" s="183"/>
      <c r="Z1712" s="183"/>
      <c r="AA1712" s="183"/>
      <c r="AB1712" s="183"/>
      <c r="AC1712" s="183"/>
      <c r="AD1712" s="183"/>
      <c r="AE1712" s="183"/>
      <c r="AF1712" s="183"/>
      <c r="AG1712" s="183"/>
      <c r="AH1712" s="183"/>
      <c r="AI1712" s="183"/>
      <c r="AJ1712" s="183"/>
      <c r="AK1712" s="183"/>
    </row>
    <row r="1713" spans="4:37" x14ac:dyDescent="0.25">
      <c r="D1713" s="184"/>
      <c r="E1713" s="184"/>
      <c r="F1713" s="184"/>
      <c r="G1713" s="184"/>
      <c r="H1713" s="184"/>
      <c r="I1713" s="184"/>
      <c r="J1713" s="184"/>
      <c r="K1713" s="184"/>
      <c r="L1713" s="184"/>
      <c r="M1713" s="184"/>
      <c r="N1713" s="184"/>
      <c r="O1713" s="184"/>
      <c r="P1713" s="183"/>
      <c r="Q1713" s="183"/>
      <c r="R1713" s="183"/>
      <c r="S1713" s="183"/>
      <c r="T1713" s="183"/>
      <c r="U1713" s="183"/>
      <c r="V1713" s="183"/>
      <c r="W1713" s="183"/>
      <c r="X1713" s="183"/>
      <c r="Y1713" s="183"/>
      <c r="Z1713" s="183"/>
      <c r="AA1713" s="183"/>
      <c r="AB1713" s="183"/>
      <c r="AC1713" s="183"/>
      <c r="AD1713" s="183"/>
      <c r="AE1713" s="183"/>
      <c r="AF1713" s="183"/>
      <c r="AG1713" s="183"/>
      <c r="AH1713" s="183"/>
      <c r="AI1713" s="183"/>
      <c r="AJ1713" s="183"/>
      <c r="AK1713" s="183"/>
    </row>
    <row r="1714" spans="4:37" x14ac:dyDescent="0.25">
      <c r="D1714" s="184"/>
      <c r="E1714" s="184"/>
      <c r="F1714" s="184"/>
      <c r="G1714" s="184"/>
      <c r="H1714" s="184"/>
      <c r="I1714" s="184"/>
      <c r="J1714" s="184"/>
      <c r="K1714" s="184"/>
      <c r="L1714" s="184"/>
      <c r="M1714" s="184"/>
      <c r="N1714" s="184"/>
      <c r="O1714" s="184"/>
      <c r="P1714" s="183"/>
      <c r="Q1714" s="183"/>
      <c r="R1714" s="183"/>
      <c r="S1714" s="183"/>
      <c r="T1714" s="183"/>
      <c r="U1714" s="183"/>
      <c r="V1714" s="183"/>
      <c r="W1714" s="183"/>
      <c r="X1714" s="183"/>
      <c r="Y1714" s="183"/>
      <c r="Z1714" s="183"/>
      <c r="AA1714" s="183"/>
      <c r="AB1714" s="183"/>
      <c r="AC1714" s="183"/>
      <c r="AD1714" s="183"/>
      <c r="AE1714" s="183"/>
      <c r="AF1714" s="183"/>
      <c r="AG1714" s="183"/>
      <c r="AH1714" s="183"/>
      <c r="AI1714" s="183"/>
      <c r="AJ1714" s="183"/>
      <c r="AK1714" s="183"/>
    </row>
    <row r="1715" spans="4:37" x14ac:dyDescent="0.25">
      <c r="D1715" s="184"/>
      <c r="E1715" s="184"/>
      <c r="F1715" s="184"/>
      <c r="G1715" s="184"/>
      <c r="H1715" s="184"/>
      <c r="I1715" s="184"/>
      <c r="J1715" s="184"/>
      <c r="K1715" s="184"/>
      <c r="L1715" s="184"/>
      <c r="M1715" s="184"/>
      <c r="N1715" s="184"/>
      <c r="O1715" s="184"/>
      <c r="P1715" s="183"/>
      <c r="Q1715" s="183"/>
      <c r="R1715" s="183"/>
      <c r="S1715" s="183"/>
      <c r="T1715" s="183"/>
      <c r="U1715" s="183"/>
      <c r="V1715" s="183"/>
      <c r="W1715" s="183"/>
      <c r="X1715" s="183"/>
      <c r="Y1715" s="183"/>
      <c r="Z1715" s="183"/>
      <c r="AA1715" s="183"/>
      <c r="AB1715" s="183"/>
      <c r="AC1715" s="183"/>
      <c r="AD1715" s="183"/>
      <c r="AE1715" s="183"/>
      <c r="AF1715" s="183"/>
      <c r="AG1715" s="183"/>
      <c r="AH1715" s="183"/>
      <c r="AI1715" s="183"/>
      <c r="AJ1715" s="183"/>
      <c r="AK1715" s="183"/>
    </row>
    <row r="1716" spans="4:37" x14ac:dyDescent="0.25">
      <c r="D1716" s="184"/>
      <c r="E1716" s="184"/>
      <c r="F1716" s="184"/>
      <c r="G1716" s="184"/>
      <c r="H1716" s="184"/>
      <c r="I1716" s="184"/>
      <c r="J1716" s="184"/>
      <c r="K1716" s="184"/>
      <c r="L1716" s="184"/>
      <c r="M1716" s="184"/>
      <c r="N1716" s="184"/>
      <c r="O1716" s="184"/>
      <c r="P1716" s="183"/>
      <c r="Q1716" s="183"/>
      <c r="R1716" s="183"/>
      <c r="S1716" s="183"/>
      <c r="T1716" s="183"/>
      <c r="U1716" s="183"/>
      <c r="V1716" s="183"/>
      <c r="W1716" s="183"/>
      <c r="X1716" s="183"/>
      <c r="Y1716" s="183"/>
      <c r="Z1716" s="183"/>
      <c r="AA1716" s="183"/>
      <c r="AB1716" s="183"/>
      <c r="AC1716" s="183"/>
      <c r="AD1716" s="183"/>
      <c r="AE1716" s="183"/>
      <c r="AF1716" s="183"/>
      <c r="AG1716" s="183"/>
      <c r="AH1716" s="183"/>
      <c r="AI1716" s="183"/>
      <c r="AJ1716" s="183"/>
      <c r="AK1716" s="183"/>
    </row>
    <row r="1717" spans="4:37" x14ac:dyDescent="0.25">
      <c r="D1717" s="184"/>
      <c r="E1717" s="184"/>
      <c r="F1717" s="184"/>
      <c r="G1717" s="184"/>
      <c r="H1717" s="184"/>
      <c r="I1717" s="184"/>
      <c r="J1717" s="184"/>
      <c r="K1717" s="184"/>
      <c r="L1717" s="184"/>
      <c r="M1717" s="184"/>
      <c r="N1717" s="184"/>
      <c r="O1717" s="184"/>
      <c r="P1717" s="183"/>
      <c r="Q1717" s="183"/>
      <c r="R1717" s="183"/>
      <c r="S1717" s="183"/>
      <c r="T1717" s="183"/>
      <c r="U1717" s="183"/>
      <c r="V1717" s="183"/>
      <c r="W1717" s="183"/>
      <c r="X1717" s="183"/>
      <c r="Y1717" s="183"/>
      <c r="Z1717" s="183"/>
      <c r="AA1717" s="183"/>
      <c r="AB1717" s="183"/>
      <c r="AC1717" s="183"/>
      <c r="AD1717" s="183"/>
      <c r="AE1717" s="183"/>
      <c r="AF1717" s="183"/>
      <c r="AG1717" s="183"/>
      <c r="AH1717" s="183"/>
      <c r="AI1717" s="183"/>
      <c r="AJ1717" s="183"/>
      <c r="AK1717" s="183"/>
    </row>
    <row r="1718" spans="4:37" x14ac:dyDescent="0.25">
      <c r="D1718" s="184"/>
      <c r="E1718" s="184"/>
      <c r="F1718" s="184"/>
      <c r="G1718" s="184"/>
      <c r="H1718" s="184"/>
      <c r="I1718" s="184"/>
      <c r="J1718" s="184"/>
      <c r="K1718" s="184"/>
      <c r="L1718" s="184"/>
      <c r="M1718" s="184"/>
      <c r="N1718" s="184"/>
      <c r="O1718" s="184"/>
      <c r="P1718" s="183"/>
      <c r="Q1718" s="183"/>
      <c r="R1718" s="183"/>
      <c r="S1718" s="183"/>
      <c r="T1718" s="183"/>
      <c r="U1718" s="183"/>
      <c r="V1718" s="183"/>
      <c r="W1718" s="183"/>
      <c r="X1718" s="183"/>
      <c r="Y1718" s="183"/>
      <c r="Z1718" s="183"/>
      <c r="AA1718" s="183"/>
      <c r="AB1718" s="183"/>
      <c r="AC1718" s="183"/>
      <c r="AD1718" s="183"/>
      <c r="AE1718" s="183"/>
      <c r="AF1718" s="183"/>
      <c r="AG1718" s="183"/>
      <c r="AH1718" s="183"/>
      <c r="AI1718" s="183"/>
      <c r="AJ1718" s="183"/>
      <c r="AK1718" s="183"/>
    </row>
    <row r="1719" spans="4:37" x14ac:dyDescent="0.25">
      <c r="D1719" s="184"/>
      <c r="E1719" s="184"/>
      <c r="F1719" s="184"/>
      <c r="G1719" s="184"/>
      <c r="H1719" s="184"/>
      <c r="I1719" s="184"/>
      <c r="J1719" s="184"/>
      <c r="K1719" s="184"/>
      <c r="L1719" s="184"/>
      <c r="M1719" s="184"/>
      <c r="N1719" s="184"/>
      <c r="O1719" s="184"/>
      <c r="P1719" s="183"/>
      <c r="Q1719" s="183"/>
      <c r="R1719" s="183"/>
      <c r="S1719" s="183"/>
      <c r="T1719" s="183"/>
      <c r="U1719" s="183"/>
      <c r="V1719" s="183"/>
      <c r="W1719" s="183"/>
      <c r="X1719" s="183"/>
      <c r="Y1719" s="183"/>
      <c r="Z1719" s="183"/>
      <c r="AA1719" s="183"/>
      <c r="AB1719" s="183"/>
      <c r="AC1719" s="183"/>
      <c r="AD1719" s="183"/>
      <c r="AE1719" s="183"/>
      <c r="AF1719" s="183"/>
      <c r="AG1719" s="183"/>
      <c r="AH1719" s="183"/>
      <c r="AI1719" s="183"/>
      <c r="AJ1719" s="183"/>
      <c r="AK1719" s="183"/>
    </row>
    <row r="1720" spans="4:37" x14ac:dyDescent="0.25">
      <c r="D1720" s="184"/>
      <c r="E1720" s="184"/>
      <c r="F1720" s="184"/>
      <c r="G1720" s="184"/>
      <c r="H1720" s="184"/>
      <c r="I1720" s="184"/>
      <c r="J1720" s="184"/>
      <c r="K1720" s="184"/>
      <c r="L1720" s="184"/>
      <c r="M1720" s="184"/>
      <c r="N1720" s="184"/>
      <c r="O1720" s="184"/>
      <c r="P1720" s="183"/>
      <c r="Q1720" s="183"/>
      <c r="R1720" s="183"/>
      <c r="S1720" s="183"/>
      <c r="T1720" s="183"/>
      <c r="U1720" s="183"/>
      <c r="V1720" s="183"/>
      <c r="W1720" s="183"/>
      <c r="X1720" s="183"/>
      <c r="Y1720" s="183"/>
      <c r="Z1720" s="183"/>
      <c r="AA1720" s="183"/>
      <c r="AB1720" s="183"/>
      <c r="AC1720" s="183"/>
      <c r="AD1720" s="183"/>
      <c r="AE1720" s="183"/>
      <c r="AF1720" s="183"/>
      <c r="AG1720" s="183"/>
      <c r="AH1720" s="183"/>
      <c r="AI1720" s="183"/>
      <c r="AJ1720" s="183"/>
      <c r="AK1720" s="183"/>
    </row>
    <row r="1721" spans="4:37" x14ac:dyDescent="0.25">
      <c r="D1721" s="184"/>
      <c r="E1721" s="184"/>
      <c r="F1721" s="184"/>
      <c r="G1721" s="184"/>
      <c r="H1721" s="184"/>
      <c r="I1721" s="184"/>
      <c r="J1721" s="184"/>
      <c r="K1721" s="184"/>
      <c r="L1721" s="184"/>
      <c r="M1721" s="184"/>
      <c r="N1721" s="184"/>
      <c r="O1721" s="184"/>
      <c r="P1721" s="183"/>
      <c r="Q1721" s="183"/>
      <c r="R1721" s="183"/>
      <c r="S1721" s="183"/>
      <c r="T1721" s="183"/>
      <c r="U1721" s="183"/>
      <c r="V1721" s="183"/>
      <c r="W1721" s="183"/>
      <c r="X1721" s="183"/>
      <c r="Y1721" s="183"/>
      <c r="Z1721" s="183"/>
      <c r="AA1721" s="183"/>
      <c r="AB1721" s="183"/>
      <c r="AC1721" s="183"/>
      <c r="AD1721" s="183"/>
      <c r="AE1721" s="183"/>
      <c r="AF1721" s="183"/>
      <c r="AG1721" s="183"/>
      <c r="AH1721" s="183"/>
      <c r="AI1721" s="183"/>
      <c r="AJ1721" s="183"/>
      <c r="AK1721" s="183"/>
    </row>
    <row r="1722" spans="4:37" x14ac:dyDescent="0.25">
      <c r="D1722" s="184"/>
      <c r="E1722" s="184"/>
      <c r="F1722" s="184"/>
      <c r="G1722" s="184"/>
      <c r="H1722" s="184"/>
      <c r="I1722" s="184"/>
      <c r="J1722" s="184"/>
      <c r="K1722" s="184"/>
      <c r="L1722" s="184"/>
      <c r="M1722" s="184"/>
      <c r="N1722" s="184"/>
      <c r="O1722" s="184"/>
      <c r="P1722" s="183"/>
      <c r="Q1722" s="183"/>
      <c r="R1722" s="183"/>
      <c r="S1722" s="183"/>
      <c r="T1722" s="183"/>
      <c r="U1722" s="183"/>
      <c r="V1722" s="183"/>
      <c r="W1722" s="183"/>
      <c r="X1722" s="183"/>
      <c r="Y1722" s="183"/>
      <c r="Z1722" s="183"/>
      <c r="AA1722" s="183"/>
      <c r="AB1722" s="183"/>
      <c r="AC1722" s="183"/>
      <c r="AD1722" s="183"/>
      <c r="AE1722" s="183"/>
      <c r="AF1722" s="183"/>
      <c r="AG1722" s="183"/>
      <c r="AH1722" s="183"/>
      <c r="AI1722" s="183"/>
      <c r="AJ1722" s="183"/>
      <c r="AK1722" s="183"/>
    </row>
    <row r="1723" spans="4:37" x14ac:dyDescent="0.25">
      <c r="D1723" s="184"/>
      <c r="E1723" s="184"/>
      <c r="F1723" s="184"/>
      <c r="G1723" s="184"/>
      <c r="H1723" s="184"/>
      <c r="I1723" s="184"/>
      <c r="J1723" s="184"/>
      <c r="K1723" s="184"/>
      <c r="L1723" s="184"/>
      <c r="M1723" s="184"/>
      <c r="N1723" s="184"/>
      <c r="O1723" s="184"/>
      <c r="P1723" s="183"/>
      <c r="Q1723" s="183"/>
      <c r="R1723" s="183"/>
      <c r="S1723" s="183"/>
      <c r="T1723" s="183"/>
      <c r="U1723" s="183"/>
      <c r="V1723" s="183"/>
      <c r="W1723" s="183"/>
      <c r="X1723" s="183"/>
      <c r="Y1723" s="183"/>
      <c r="Z1723" s="183"/>
      <c r="AA1723" s="183"/>
      <c r="AB1723" s="183"/>
      <c r="AC1723" s="183"/>
      <c r="AD1723" s="183"/>
      <c r="AE1723" s="183"/>
      <c r="AF1723" s="183"/>
      <c r="AG1723" s="183"/>
      <c r="AH1723" s="183"/>
      <c r="AI1723" s="183"/>
      <c r="AJ1723" s="183"/>
      <c r="AK1723" s="183"/>
    </row>
    <row r="1724" spans="4:37" x14ac:dyDescent="0.25">
      <c r="D1724" s="184"/>
      <c r="E1724" s="184"/>
      <c r="F1724" s="184"/>
      <c r="G1724" s="184"/>
      <c r="H1724" s="184"/>
      <c r="I1724" s="184"/>
      <c r="J1724" s="184"/>
      <c r="K1724" s="184"/>
      <c r="L1724" s="184"/>
      <c r="M1724" s="184"/>
      <c r="N1724" s="184"/>
      <c r="O1724" s="184"/>
      <c r="P1724" s="183"/>
      <c r="Q1724" s="183"/>
      <c r="R1724" s="183"/>
      <c r="S1724" s="183"/>
      <c r="T1724" s="183"/>
      <c r="U1724" s="183"/>
      <c r="V1724" s="183"/>
      <c r="W1724" s="183"/>
      <c r="X1724" s="183"/>
      <c r="Y1724" s="183"/>
      <c r="Z1724" s="183"/>
      <c r="AA1724" s="183"/>
      <c r="AB1724" s="183"/>
      <c r="AC1724" s="183"/>
      <c r="AD1724" s="183"/>
      <c r="AE1724" s="183"/>
      <c r="AF1724" s="183"/>
      <c r="AG1724" s="183"/>
      <c r="AH1724" s="183"/>
      <c r="AI1724" s="183"/>
      <c r="AJ1724" s="183"/>
      <c r="AK1724" s="183"/>
    </row>
    <row r="1725" spans="4:37" x14ac:dyDescent="0.25">
      <c r="D1725" s="184"/>
      <c r="E1725" s="184"/>
      <c r="F1725" s="184"/>
      <c r="G1725" s="184"/>
      <c r="H1725" s="184"/>
      <c r="I1725" s="184"/>
      <c r="J1725" s="184"/>
      <c r="K1725" s="184"/>
      <c r="L1725" s="184"/>
      <c r="M1725" s="184"/>
      <c r="N1725" s="184"/>
      <c r="O1725" s="184"/>
      <c r="P1725" s="183"/>
      <c r="Q1725" s="183"/>
      <c r="R1725" s="183"/>
      <c r="S1725" s="183"/>
      <c r="T1725" s="183"/>
      <c r="U1725" s="183"/>
      <c r="V1725" s="183"/>
      <c r="W1725" s="183"/>
      <c r="X1725" s="183"/>
      <c r="Y1725" s="183"/>
      <c r="Z1725" s="183"/>
      <c r="AA1725" s="183"/>
      <c r="AB1725" s="183"/>
      <c r="AC1725" s="183"/>
      <c r="AD1725" s="183"/>
      <c r="AE1725" s="183"/>
      <c r="AF1725" s="183"/>
      <c r="AG1725" s="183"/>
      <c r="AH1725" s="183"/>
      <c r="AI1725" s="183"/>
      <c r="AJ1725" s="183"/>
      <c r="AK1725" s="183"/>
    </row>
    <row r="1726" spans="4:37" x14ac:dyDescent="0.25">
      <c r="D1726" s="184"/>
      <c r="E1726" s="184"/>
      <c r="F1726" s="184"/>
      <c r="G1726" s="184"/>
      <c r="H1726" s="184"/>
      <c r="I1726" s="184"/>
      <c r="J1726" s="184"/>
      <c r="K1726" s="184"/>
      <c r="L1726" s="184"/>
      <c r="M1726" s="184"/>
      <c r="N1726" s="184"/>
      <c r="O1726" s="184"/>
      <c r="P1726" s="183"/>
      <c r="Q1726" s="183"/>
      <c r="R1726" s="183"/>
      <c r="S1726" s="183"/>
      <c r="T1726" s="183"/>
      <c r="U1726" s="183"/>
      <c r="V1726" s="183"/>
      <c r="W1726" s="183"/>
      <c r="X1726" s="183"/>
      <c r="Y1726" s="183"/>
      <c r="Z1726" s="183"/>
      <c r="AA1726" s="183"/>
      <c r="AB1726" s="183"/>
      <c r="AC1726" s="183"/>
      <c r="AD1726" s="183"/>
      <c r="AE1726" s="183"/>
      <c r="AF1726" s="183"/>
      <c r="AG1726" s="183"/>
      <c r="AH1726" s="183"/>
      <c r="AI1726" s="183"/>
      <c r="AJ1726" s="183"/>
      <c r="AK1726" s="183"/>
    </row>
    <row r="1727" spans="4:37" x14ac:dyDescent="0.25">
      <c r="D1727" s="184"/>
      <c r="E1727" s="184"/>
      <c r="F1727" s="184"/>
      <c r="G1727" s="184"/>
      <c r="H1727" s="184"/>
      <c r="I1727" s="184"/>
      <c r="J1727" s="184"/>
      <c r="K1727" s="184"/>
      <c r="L1727" s="184"/>
      <c r="M1727" s="184"/>
      <c r="N1727" s="184"/>
      <c r="O1727" s="184"/>
      <c r="P1727" s="183"/>
      <c r="Q1727" s="183"/>
      <c r="R1727" s="183"/>
      <c r="S1727" s="183"/>
      <c r="T1727" s="183"/>
      <c r="U1727" s="183"/>
      <c r="V1727" s="183"/>
      <c r="W1727" s="183"/>
      <c r="X1727" s="183"/>
      <c r="Y1727" s="183"/>
      <c r="Z1727" s="183"/>
      <c r="AA1727" s="183"/>
      <c r="AB1727" s="183"/>
      <c r="AC1727" s="183"/>
      <c r="AD1727" s="183"/>
      <c r="AE1727" s="183"/>
      <c r="AF1727" s="183"/>
      <c r="AG1727" s="183"/>
      <c r="AH1727" s="183"/>
      <c r="AI1727" s="183"/>
      <c r="AJ1727" s="183"/>
      <c r="AK1727" s="183"/>
    </row>
    <row r="1728" spans="4:37" x14ac:dyDescent="0.25">
      <c r="D1728" s="184"/>
      <c r="E1728" s="184"/>
      <c r="F1728" s="184"/>
      <c r="G1728" s="184"/>
      <c r="H1728" s="184"/>
      <c r="I1728" s="184"/>
      <c r="J1728" s="184"/>
      <c r="K1728" s="184"/>
      <c r="L1728" s="184"/>
      <c r="M1728" s="184"/>
      <c r="N1728" s="184"/>
      <c r="O1728" s="184"/>
      <c r="P1728" s="183"/>
      <c r="Q1728" s="183"/>
      <c r="R1728" s="183"/>
      <c r="S1728" s="183"/>
      <c r="T1728" s="183"/>
      <c r="U1728" s="183"/>
      <c r="V1728" s="183"/>
      <c r="W1728" s="183"/>
      <c r="X1728" s="183"/>
      <c r="Y1728" s="183"/>
      <c r="Z1728" s="183"/>
      <c r="AA1728" s="183"/>
      <c r="AB1728" s="183"/>
      <c r="AC1728" s="183"/>
      <c r="AD1728" s="183"/>
      <c r="AE1728" s="183"/>
      <c r="AF1728" s="183"/>
      <c r="AG1728" s="183"/>
      <c r="AH1728" s="183"/>
      <c r="AI1728" s="183"/>
      <c r="AJ1728" s="183"/>
      <c r="AK1728" s="183"/>
    </row>
    <row r="1729" spans="4:37" x14ac:dyDescent="0.25">
      <c r="D1729" s="184"/>
      <c r="E1729" s="184"/>
      <c r="F1729" s="184"/>
      <c r="G1729" s="184"/>
      <c r="H1729" s="184"/>
      <c r="I1729" s="184"/>
      <c r="J1729" s="184"/>
      <c r="K1729" s="184"/>
      <c r="L1729" s="184"/>
      <c r="M1729" s="184"/>
      <c r="N1729" s="184"/>
      <c r="O1729" s="184"/>
      <c r="P1729" s="183"/>
      <c r="Q1729" s="183"/>
      <c r="R1729" s="183"/>
      <c r="S1729" s="183"/>
      <c r="T1729" s="183"/>
      <c r="U1729" s="183"/>
      <c r="V1729" s="183"/>
      <c r="W1729" s="183"/>
      <c r="X1729" s="183"/>
      <c r="Y1729" s="183"/>
      <c r="Z1729" s="183"/>
      <c r="AA1729" s="183"/>
      <c r="AB1729" s="183"/>
      <c r="AC1729" s="183"/>
      <c r="AD1729" s="183"/>
      <c r="AE1729" s="183"/>
      <c r="AF1729" s="183"/>
      <c r="AG1729" s="183"/>
      <c r="AH1729" s="183"/>
      <c r="AI1729" s="183"/>
      <c r="AJ1729" s="183"/>
      <c r="AK1729" s="183"/>
    </row>
    <row r="1730" spans="4:37" x14ac:dyDescent="0.25">
      <c r="D1730" s="184"/>
      <c r="E1730" s="184"/>
      <c r="F1730" s="184"/>
      <c r="G1730" s="184"/>
      <c r="H1730" s="184"/>
      <c r="I1730" s="184"/>
      <c r="J1730" s="184"/>
      <c r="K1730" s="184"/>
      <c r="L1730" s="184"/>
      <c r="M1730" s="184"/>
      <c r="N1730" s="184"/>
      <c r="O1730" s="184"/>
      <c r="P1730" s="183"/>
      <c r="Q1730" s="183"/>
      <c r="R1730" s="183"/>
      <c r="S1730" s="183"/>
      <c r="T1730" s="183"/>
      <c r="U1730" s="183"/>
      <c r="V1730" s="183"/>
      <c r="W1730" s="183"/>
      <c r="X1730" s="183"/>
      <c r="Y1730" s="183"/>
      <c r="Z1730" s="183"/>
      <c r="AA1730" s="183"/>
      <c r="AB1730" s="183"/>
      <c r="AC1730" s="183"/>
      <c r="AD1730" s="183"/>
      <c r="AE1730" s="183"/>
      <c r="AF1730" s="183"/>
      <c r="AG1730" s="183"/>
      <c r="AH1730" s="183"/>
      <c r="AI1730" s="183"/>
      <c r="AJ1730" s="183"/>
      <c r="AK1730" s="183"/>
    </row>
    <row r="1731" spans="4:37" x14ac:dyDescent="0.25">
      <c r="D1731" s="184"/>
      <c r="E1731" s="184"/>
      <c r="F1731" s="184"/>
      <c r="G1731" s="184"/>
      <c r="H1731" s="184"/>
      <c r="I1731" s="184"/>
      <c r="J1731" s="184"/>
      <c r="K1731" s="184"/>
      <c r="L1731" s="184"/>
      <c r="M1731" s="184"/>
      <c r="N1731" s="184"/>
      <c r="O1731" s="184"/>
      <c r="P1731" s="183"/>
      <c r="Q1731" s="183"/>
      <c r="R1731" s="183"/>
      <c r="S1731" s="183"/>
      <c r="T1731" s="183"/>
      <c r="U1731" s="183"/>
      <c r="V1731" s="183"/>
      <c r="W1731" s="183"/>
      <c r="X1731" s="183"/>
      <c r="Y1731" s="183"/>
      <c r="Z1731" s="183"/>
      <c r="AA1731" s="183"/>
      <c r="AB1731" s="183"/>
      <c r="AC1731" s="183"/>
      <c r="AD1731" s="183"/>
      <c r="AE1731" s="183"/>
      <c r="AF1731" s="183"/>
      <c r="AG1731" s="183"/>
      <c r="AH1731" s="183"/>
      <c r="AI1731" s="183"/>
      <c r="AJ1731" s="183"/>
      <c r="AK1731" s="183"/>
    </row>
    <row r="1732" spans="4:37" x14ac:dyDescent="0.25">
      <c r="D1732" s="184"/>
      <c r="E1732" s="184"/>
      <c r="F1732" s="184"/>
      <c r="G1732" s="184"/>
      <c r="H1732" s="184"/>
      <c r="I1732" s="184"/>
      <c r="J1732" s="184"/>
      <c r="K1732" s="184"/>
      <c r="L1732" s="184"/>
      <c r="M1732" s="184"/>
      <c r="N1732" s="184"/>
      <c r="O1732" s="184"/>
      <c r="P1732" s="183"/>
      <c r="Q1732" s="183"/>
      <c r="R1732" s="183"/>
      <c r="S1732" s="183"/>
      <c r="T1732" s="183"/>
      <c r="U1732" s="183"/>
      <c r="V1732" s="183"/>
      <c r="W1732" s="183"/>
      <c r="X1732" s="183"/>
      <c r="Y1732" s="183"/>
      <c r="Z1732" s="183"/>
      <c r="AA1732" s="183"/>
      <c r="AB1732" s="183"/>
      <c r="AC1732" s="183"/>
      <c r="AD1732" s="183"/>
      <c r="AE1732" s="183"/>
      <c r="AF1732" s="183"/>
      <c r="AG1732" s="183"/>
      <c r="AH1732" s="183"/>
      <c r="AI1732" s="183"/>
      <c r="AJ1732" s="183"/>
      <c r="AK1732" s="183"/>
    </row>
    <row r="1733" spans="4:37" x14ac:dyDescent="0.25">
      <c r="D1733" s="184"/>
      <c r="E1733" s="184"/>
      <c r="F1733" s="184"/>
      <c r="G1733" s="184"/>
      <c r="H1733" s="184"/>
      <c r="I1733" s="184"/>
      <c r="J1733" s="184"/>
      <c r="K1733" s="184"/>
      <c r="L1733" s="184"/>
      <c r="M1733" s="184"/>
      <c r="N1733" s="184"/>
      <c r="O1733" s="184"/>
      <c r="P1733" s="183"/>
      <c r="Q1733" s="183"/>
      <c r="R1733" s="183"/>
      <c r="S1733" s="183"/>
      <c r="T1733" s="183"/>
      <c r="U1733" s="183"/>
      <c r="V1733" s="183"/>
      <c r="W1733" s="183"/>
      <c r="X1733" s="183"/>
      <c r="Y1733" s="183"/>
      <c r="Z1733" s="183"/>
      <c r="AA1733" s="183"/>
      <c r="AB1733" s="183"/>
      <c r="AC1733" s="183"/>
      <c r="AD1733" s="183"/>
      <c r="AE1733" s="183"/>
      <c r="AF1733" s="183"/>
      <c r="AG1733" s="183"/>
      <c r="AH1733" s="183"/>
      <c r="AI1733" s="183"/>
      <c r="AJ1733" s="183"/>
      <c r="AK1733" s="183"/>
    </row>
    <row r="1734" spans="4:37" x14ac:dyDescent="0.25">
      <c r="D1734" s="184"/>
      <c r="E1734" s="184"/>
      <c r="F1734" s="184"/>
      <c r="G1734" s="184"/>
      <c r="H1734" s="184"/>
      <c r="I1734" s="184"/>
      <c r="J1734" s="184"/>
      <c r="K1734" s="184"/>
      <c r="L1734" s="184"/>
      <c r="M1734" s="184"/>
      <c r="N1734" s="184"/>
      <c r="O1734" s="184"/>
      <c r="P1734" s="183"/>
      <c r="Q1734" s="183"/>
      <c r="R1734" s="183"/>
      <c r="S1734" s="183"/>
      <c r="T1734" s="183"/>
      <c r="U1734" s="183"/>
      <c r="V1734" s="183"/>
      <c r="W1734" s="183"/>
      <c r="X1734" s="183"/>
      <c r="Y1734" s="183"/>
      <c r="Z1734" s="183"/>
      <c r="AA1734" s="183"/>
      <c r="AB1734" s="183"/>
      <c r="AC1734" s="183"/>
      <c r="AD1734" s="183"/>
      <c r="AE1734" s="183"/>
      <c r="AF1734" s="183"/>
      <c r="AG1734" s="183"/>
      <c r="AH1734" s="183"/>
      <c r="AI1734" s="183"/>
      <c r="AJ1734" s="183"/>
      <c r="AK1734" s="183"/>
    </row>
    <row r="1735" spans="4:37" x14ac:dyDescent="0.25">
      <c r="D1735" s="184"/>
      <c r="E1735" s="184"/>
      <c r="F1735" s="184"/>
      <c r="G1735" s="184"/>
      <c r="H1735" s="184"/>
      <c r="I1735" s="184"/>
      <c r="J1735" s="184"/>
      <c r="K1735" s="184"/>
      <c r="L1735" s="184"/>
      <c r="M1735" s="184"/>
      <c r="N1735" s="184"/>
      <c r="O1735" s="184"/>
      <c r="P1735" s="183"/>
      <c r="Q1735" s="183"/>
      <c r="R1735" s="183"/>
      <c r="S1735" s="183"/>
      <c r="T1735" s="183"/>
      <c r="U1735" s="183"/>
      <c r="V1735" s="183"/>
      <c r="W1735" s="183"/>
      <c r="X1735" s="183"/>
      <c r="Y1735" s="183"/>
      <c r="Z1735" s="183"/>
      <c r="AA1735" s="183"/>
      <c r="AB1735" s="183"/>
      <c r="AC1735" s="183"/>
      <c r="AD1735" s="183"/>
      <c r="AE1735" s="183"/>
      <c r="AF1735" s="183"/>
      <c r="AG1735" s="183"/>
      <c r="AH1735" s="183"/>
      <c r="AI1735" s="183"/>
      <c r="AJ1735" s="183"/>
      <c r="AK1735" s="183"/>
    </row>
    <row r="1736" spans="4:37" x14ac:dyDescent="0.25">
      <c r="D1736" s="184"/>
      <c r="E1736" s="184"/>
      <c r="F1736" s="184"/>
      <c r="G1736" s="184"/>
      <c r="H1736" s="184"/>
      <c r="I1736" s="184"/>
      <c r="J1736" s="184"/>
      <c r="K1736" s="184"/>
      <c r="L1736" s="184"/>
      <c r="M1736" s="184"/>
      <c r="N1736" s="184"/>
      <c r="O1736" s="184"/>
      <c r="P1736" s="183"/>
      <c r="Q1736" s="183"/>
      <c r="R1736" s="183"/>
      <c r="S1736" s="183"/>
      <c r="T1736" s="183"/>
      <c r="U1736" s="183"/>
      <c r="V1736" s="183"/>
      <c r="W1736" s="183"/>
      <c r="X1736" s="183"/>
      <c r="Y1736" s="183"/>
      <c r="Z1736" s="183"/>
      <c r="AA1736" s="183"/>
      <c r="AB1736" s="183"/>
      <c r="AC1736" s="183"/>
      <c r="AD1736" s="183"/>
      <c r="AE1736" s="183"/>
      <c r="AF1736" s="183"/>
      <c r="AG1736" s="183"/>
      <c r="AH1736" s="183"/>
      <c r="AI1736" s="183"/>
      <c r="AJ1736" s="183"/>
      <c r="AK1736" s="183"/>
    </row>
    <row r="1737" spans="4:37" x14ac:dyDescent="0.25">
      <c r="D1737" s="184"/>
      <c r="E1737" s="184"/>
      <c r="F1737" s="184"/>
      <c r="G1737" s="184"/>
      <c r="H1737" s="184"/>
      <c r="I1737" s="184"/>
      <c r="J1737" s="184"/>
      <c r="K1737" s="184"/>
      <c r="L1737" s="184"/>
      <c r="M1737" s="184"/>
      <c r="N1737" s="184"/>
      <c r="O1737" s="184"/>
      <c r="P1737" s="183"/>
      <c r="Q1737" s="183"/>
      <c r="R1737" s="183"/>
      <c r="S1737" s="183"/>
      <c r="T1737" s="183"/>
      <c r="U1737" s="183"/>
      <c r="V1737" s="183"/>
      <c r="W1737" s="183"/>
      <c r="X1737" s="183"/>
      <c r="Y1737" s="183"/>
      <c r="Z1737" s="183"/>
      <c r="AA1737" s="183"/>
      <c r="AB1737" s="183"/>
      <c r="AC1737" s="183"/>
      <c r="AD1737" s="183"/>
      <c r="AE1737" s="183"/>
      <c r="AF1737" s="183"/>
      <c r="AG1737" s="183"/>
      <c r="AH1737" s="183"/>
      <c r="AI1737" s="183"/>
      <c r="AJ1737" s="183"/>
      <c r="AK1737" s="183"/>
    </row>
    <row r="1738" spans="4:37" x14ac:dyDescent="0.25">
      <c r="D1738" s="184"/>
      <c r="E1738" s="184"/>
      <c r="F1738" s="184"/>
      <c r="G1738" s="184"/>
      <c r="H1738" s="184"/>
      <c r="I1738" s="184"/>
      <c r="J1738" s="184"/>
      <c r="K1738" s="184"/>
      <c r="L1738" s="184"/>
      <c r="M1738" s="184"/>
      <c r="N1738" s="184"/>
      <c r="O1738" s="184"/>
      <c r="P1738" s="183"/>
      <c r="Q1738" s="183"/>
      <c r="R1738" s="183"/>
      <c r="S1738" s="183"/>
      <c r="T1738" s="183"/>
      <c r="U1738" s="183"/>
      <c r="V1738" s="183"/>
      <c r="W1738" s="183"/>
      <c r="X1738" s="183"/>
      <c r="Y1738" s="183"/>
      <c r="Z1738" s="183"/>
      <c r="AA1738" s="183"/>
      <c r="AB1738" s="183"/>
      <c r="AC1738" s="183"/>
      <c r="AD1738" s="183"/>
      <c r="AE1738" s="183"/>
      <c r="AF1738" s="183"/>
      <c r="AG1738" s="183"/>
      <c r="AH1738" s="183"/>
      <c r="AI1738" s="183"/>
      <c r="AJ1738" s="183"/>
      <c r="AK1738" s="183"/>
    </row>
    <row r="1739" spans="4:37" x14ac:dyDescent="0.25">
      <c r="D1739" s="184"/>
      <c r="E1739" s="184"/>
      <c r="F1739" s="184"/>
      <c r="G1739" s="184"/>
      <c r="H1739" s="184"/>
      <c r="I1739" s="184"/>
      <c r="J1739" s="184"/>
      <c r="K1739" s="184"/>
      <c r="L1739" s="184"/>
      <c r="M1739" s="184"/>
      <c r="N1739" s="184"/>
      <c r="O1739" s="184"/>
      <c r="P1739" s="183"/>
      <c r="Q1739" s="183"/>
      <c r="R1739" s="183"/>
      <c r="S1739" s="183"/>
      <c r="T1739" s="183"/>
      <c r="U1739" s="183"/>
      <c r="V1739" s="183"/>
      <c r="W1739" s="183"/>
      <c r="X1739" s="183"/>
      <c r="Y1739" s="183"/>
      <c r="Z1739" s="183"/>
      <c r="AA1739" s="183"/>
      <c r="AB1739" s="183"/>
      <c r="AC1739" s="183"/>
      <c r="AD1739" s="183"/>
      <c r="AE1739" s="183"/>
      <c r="AF1739" s="183"/>
      <c r="AG1739" s="183"/>
      <c r="AH1739" s="183"/>
      <c r="AI1739" s="183"/>
      <c r="AJ1739" s="183"/>
      <c r="AK1739" s="183"/>
    </row>
    <row r="1740" spans="4:37" x14ac:dyDescent="0.25">
      <c r="D1740" s="184"/>
      <c r="E1740" s="184"/>
      <c r="F1740" s="184"/>
      <c r="G1740" s="184"/>
      <c r="H1740" s="184"/>
      <c r="I1740" s="184"/>
      <c r="J1740" s="184"/>
      <c r="K1740" s="184"/>
      <c r="L1740" s="184"/>
      <c r="M1740" s="184"/>
      <c r="N1740" s="184"/>
      <c r="O1740" s="184"/>
      <c r="P1740" s="183"/>
      <c r="Q1740" s="183"/>
      <c r="R1740" s="183"/>
      <c r="S1740" s="183"/>
      <c r="T1740" s="183"/>
      <c r="U1740" s="183"/>
      <c r="V1740" s="183"/>
      <c r="W1740" s="183"/>
      <c r="X1740" s="183"/>
      <c r="Y1740" s="183"/>
      <c r="Z1740" s="183"/>
      <c r="AA1740" s="183"/>
      <c r="AB1740" s="183"/>
      <c r="AC1740" s="183"/>
      <c r="AD1740" s="183"/>
      <c r="AE1740" s="183"/>
      <c r="AF1740" s="183"/>
      <c r="AG1740" s="183"/>
      <c r="AH1740" s="183"/>
      <c r="AI1740" s="183"/>
      <c r="AJ1740" s="183"/>
      <c r="AK1740" s="183"/>
    </row>
    <row r="1741" spans="4:37" x14ac:dyDescent="0.25">
      <c r="D1741" s="184"/>
      <c r="E1741" s="184"/>
      <c r="F1741" s="184"/>
      <c r="G1741" s="184"/>
      <c r="H1741" s="184"/>
      <c r="I1741" s="184"/>
      <c r="J1741" s="184"/>
      <c r="K1741" s="184"/>
      <c r="L1741" s="184"/>
      <c r="M1741" s="184"/>
      <c r="N1741" s="184"/>
      <c r="O1741" s="184"/>
      <c r="P1741" s="183"/>
      <c r="Q1741" s="183"/>
      <c r="R1741" s="183"/>
      <c r="S1741" s="183"/>
      <c r="T1741" s="183"/>
      <c r="U1741" s="183"/>
      <c r="V1741" s="183"/>
      <c r="W1741" s="183"/>
      <c r="X1741" s="183"/>
      <c r="Y1741" s="183"/>
      <c r="Z1741" s="183"/>
      <c r="AA1741" s="183"/>
      <c r="AB1741" s="183"/>
      <c r="AC1741" s="183"/>
      <c r="AD1741" s="183"/>
      <c r="AE1741" s="183"/>
      <c r="AF1741" s="183"/>
      <c r="AG1741" s="183"/>
      <c r="AH1741" s="183"/>
      <c r="AI1741" s="183"/>
      <c r="AJ1741" s="183"/>
      <c r="AK1741" s="183"/>
    </row>
    <row r="1742" spans="4:37" x14ac:dyDescent="0.25">
      <c r="D1742" s="184"/>
      <c r="E1742" s="184"/>
      <c r="F1742" s="184"/>
      <c r="G1742" s="184"/>
      <c r="H1742" s="184"/>
      <c r="I1742" s="184"/>
      <c r="J1742" s="184"/>
      <c r="K1742" s="184"/>
      <c r="L1742" s="184"/>
      <c r="M1742" s="184"/>
      <c r="N1742" s="184"/>
      <c r="O1742" s="184"/>
      <c r="P1742" s="183"/>
      <c r="Q1742" s="183"/>
      <c r="R1742" s="183"/>
      <c r="S1742" s="183"/>
      <c r="T1742" s="183"/>
      <c r="U1742" s="183"/>
      <c r="V1742" s="183"/>
      <c r="W1742" s="183"/>
      <c r="X1742" s="183"/>
      <c r="Y1742" s="183"/>
      <c r="Z1742" s="183"/>
      <c r="AA1742" s="183"/>
      <c r="AB1742" s="183"/>
      <c r="AC1742" s="183"/>
      <c r="AD1742" s="183"/>
      <c r="AE1742" s="183"/>
      <c r="AF1742" s="183"/>
      <c r="AG1742" s="183"/>
      <c r="AH1742" s="183"/>
      <c r="AI1742" s="183"/>
      <c r="AJ1742" s="183"/>
      <c r="AK1742" s="183"/>
    </row>
    <row r="1743" spans="4:37" x14ac:dyDescent="0.25">
      <c r="D1743" s="184"/>
      <c r="E1743" s="184"/>
      <c r="F1743" s="184"/>
      <c r="G1743" s="184"/>
      <c r="H1743" s="184"/>
      <c r="I1743" s="184"/>
      <c r="J1743" s="184"/>
      <c r="K1743" s="184"/>
      <c r="L1743" s="184"/>
      <c r="M1743" s="184"/>
      <c r="N1743" s="184"/>
      <c r="O1743" s="184"/>
      <c r="P1743" s="183"/>
      <c r="Q1743" s="183"/>
      <c r="R1743" s="183"/>
      <c r="S1743" s="183"/>
      <c r="T1743" s="183"/>
      <c r="U1743" s="183"/>
      <c r="V1743" s="183"/>
      <c r="W1743" s="183"/>
      <c r="X1743" s="183"/>
      <c r="Y1743" s="183"/>
      <c r="Z1743" s="183"/>
      <c r="AA1743" s="183"/>
      <c r="AB1743" s="183"/>
      <c r="AC1743" s="183"/>
      <c r="AD1743" s="183"/>
      <c r="AE1743" s="183"/>
      <c r="AF1743" s="183"/>
      <c r="AG1743" s="183"/>
      <c r="AH1743" s="183"/>
      <c r="AI1743" s="183"/>
      <c r="AJ1743" s="183"/>
      <c r="AK1743" s="183"/>
    </row>
    <row r="1744" spans="4:37" x14ac:dyDescent="0.25">
      <c r="D1744" s="184"/>
      <c r="E1744" s="184"/>
      <c r="F1744" s="184"/>
      <c r="G1744" s="184"/>
      <c r="H1744" s="184"/>
      <c r="I1744" s="184"/>
      <c r="J1744" s="184"/>
      <c r="K1744" s="184"/>
      <c r="L1744" s="184"/>
      <c r="M1744" s="184"/>
      <c r="N1744" s="184"/>
      <c r="O1744" s="184"/>
      <c r="P1744" s="183"/>
      <c r="Q1744" s="183"/>
      <c r="R1744" s="183"/>
      <c r="S1744" s="183"/>
      <c r="T1744" s="183"/>
      <c r="U1744" s="183"/>
      <c r="V1744" s="183"/>
      <c r="W1744" s="183"/>
      <c r="X1744" s="183"/>
      <c r="Y1744" s="183"/>
      <c r="Z1744" s="183"/>
      <c r="AA1744" s="183"/>
      <c r="AB1744" s="183"/>
      <c r="AC1744" s="183"/>
      <c r="AD1744" s="183"/>
      <c r="AE1744" s="183"/>
      <c r="AF1744" s="183"/>
      <c r="AG1744" s="183"/>
      <c r="AH1744" s="183"/>
      <c r="AI1744" s="183"/>
      <c r="AJ1744" s="183"/>
      <c r="AK1744" s="183"/>
    </row>
    <row r="1745" spans="4:37" x14ac:dyDescent="0.25">
      <c r="D1745" s="184"/>
      <c r="E1745" s="184"/>
      <c r="F1745" s="184"/>
      <c r="G1745" s="184"/>
      <c r="H1745" s="184"/>
      <c r="I1745" s="184"/>
      <c r="J1745" s="184"/>
      <c r="K1745" s="184"/>
      <c r="L1745" s="184"/>
      <c r="M1745" s="184"/>
      <c r="N1745" s="184"/>
      <c r="O1745" s="184"/>
      <c r="P1745" s="183"/>
      <c r="Q1745" s="183"/>
      <c r="R1745" s="183"/>
      <c r="S1745" s="183"/>
      <c r="T1745" s="183"/>
      <c r="U1745" s="183"/>
      <c r="V1745" s="183"/>
      <c r="W1745" s="183"/>
      <c r="X1745" s="183"/>
      <c r="Y1745" s="183"/>
      <c r="Z1745" s="183"/>
      <c r="AA1745" s="183"/>
      <c r="AB1745" s="183"/>
      <c r="AC1745" s="183"/>
      <c r="AD1745" s="183"/>
      <c r="AE1745" s="183"/>
      <c r="AF1745" s="183"/>
      <c r="AG1745" s="183"/>
      <c r="AH1745" s="183"/>
      <c r="AI1745" s="183"/>
      <c r="AJ1745" s="183"/>
      <c r="AK1745" s="183"/>
    </row>
    <row r="1746" spans="4:37" x14ac:dyDescent="0.25">
      <c r="D1746" s="184"/>
      <c r="E1746" s="184"/>
      <c r="F1746" s="184"/>
      <c r="G1746" s="184"/>
      <c r="H1746" s="184"/>
      <c r="I1746" s="184"/>
      <c r="J1746" s="184"/>
      <c r="K1746" s="184"/>
      <c r="L1746" s="184"/>
      <c r="M1746" s="184"/>
      <c r="N1746" s="184"/>
      <c r="O1746" s="184"/>
      <c r="P1746" s="183"/>
      <c r="Q1746" s="183"/>
      <c r="R1746" s="183"/>
      <c r="S1746" s="183"/>
      <c r="T1746" s="183"/>
      <c r="U1746" s="183"/>
      <c r="V1746" s="183"/>
      <c r="W1746" s="183"/>
      <c r="X1746" s="183"/>
      <c r="Y1746" s="183"/>
      <c r="Z1746" s="183"/>
      <c r="AA1746" s="183"/>
      <c r="AB1746" s="183"/>
      <c r="AC1746" s="183"/>
      <c r="AD1746" s="183"/>
      <c r="AE1746" s="183"/>
      <c r="AF1746" s="183"/>
      <c r="AG1746" s="183"/>
      <c r="AH1746" s="183"/>
      <c r="AI1746" s="183"/>
      <c r="AJ1746" s="183"/>
      <c r="AK1746" s="183"/>
    </row>
    <row r="1747" spans="4:37" x14ac:dyDescent="0.25">
      <c r="D1747" s="184"/>
      <c r="E1747" s="184"/>
      <c r="F1747" s="184"/>
      <c r="G1747" s="184"/>
      <c r="H1747" s="184"/>
      <c r="I1747" s="184"/>
      <c r="J1747" s="184"/>
      <c r="K1747" s="184"/>
      <c r="L1747" s="184"/>
      <c r="M1747" s="184"/>
      <c r="N1747" s="184"/>
      <c r="O1747" s="184"/>
      <c r="P1747" s="183"/>
      <c r="Q1747" s="183"/>
      <c r="R1747" s="183"/>
      <c r="S1747" s="183"/>
      <c r="T1747" s="183"/>
      <c r="U1747" s="183"/>
      <c r="V1747" s="183"/>
      <c r="W1747" s="183"/>
      <c r="X1747" s="183"/>
      <c r="Y1747" s="183"/>
      <c r="Z1747" s="183"/>
      <c r="AA1747" s="183"/>
      <c r="AB1747" s="183"/>
      <c r="AC1747" s="183"/>
      <c r="AD1747" s="183"/>
      <c r="AE1747" s="183"/>
      <c r="AF1747" s="183"/>
      <c r="AG1747" s="183"/>
      <c r="AH1747" s="183"/>
      <c r="AI1747" s="183"/>
      <c r="AJ1747" s="183"/>
      <c r="AK1747" s="183"/>
    </row>
    <row r="1748" spans="4:37" x14ac:dyDescent="0.25">
      <c r="D1748" s="184"/>
      <c r="E1748" s="184"/>
      <c r="F1748" s="184"/>
      <c r="G1748" s="184"/>
      <c r="H1748" s="184"/>
      <c r="I1748" s="184"/>
      <c r="J1748" s="184"/>
      <c r="K1748" s="184"/>
      <c r="L1748" s="184"/>
      <c r="M1748" s="184"/>
      <c r="N1748" s="184"/>
      <c r="O1748" s="184"/>
      <c r="P1748" s="183"/>
      <c r="Q1748" s="183"/>
      <c r="R1748" s="183"/>
      <c r="S1748" s="183"/>
      <c r="T1748" s="183"/>
      <c r="U1748" s="183"/>
      <c r="V1748" s="183"/>
      <c r="W1748" s="183"/>
      <c r="X1748" s="183"/>
      <c r="Y1748" s="183"/>
      <c r="Z1748" s="183"/>
      <c r="AA1748" s="183"/>
      <c r="AB1748" s="183"/>
      <c r="AC1748" s="183"/>
      <c r="AD1748" s="183"/>
      <c r="AE1748" s="183"/>
      <c r="AF1748" s="183"/>
      <c r="AG1748" s="183"/>
      <c r="AH1748" s="183"/>
      <c r="AI1748" s="183"/>
      <c r="AJ1748" s="183"/>
      <c r="AK1748" s="183"/>
    </row>
    <row r="1749" spans="4:37" x14ac:dyDescent="0.25">
      <c r="D1749" s="184"/>
      <c r="E1749" s="184"/>
      <c r="F1749" s="184"/>
      <c r="G1749" s="184"/>
      <c r="H1749" s="184"/>
      <c r="I1749" s="184"/>
      <c r="J1749" s="184"/>
      <c r="K1749" s="184"/>
      <c r="L1749" s="184"/>
      <c r="M1749" s="184"/>
      <c r="N1749" s="184"/>
      <c r="O1749" s="184"/>
      <c r="P1749" s="183"/>
      <c r="Q1749" s="183"/>
      <c r="R1749" s="183"/>
      <c r="S1749" s="183"/>
      <c r="T1749" s="183"/>
      <c r="U1749" s="183"/>
      <c r="V1749" s="183"/>
      <c r="W1749" s="183"/>
      <c r="X1749" s="183"/>
      <c r="Y1749" s="183"/>
      <c r="Z1749" s="183"/>
      <c r="AA1749" s="183"/>
      <c r="AB1749" s="183"/>
      <c r="AC1749" s="183"/>
      <c r="AD1749" s="183"/>
      <c r="AE1749" s="183"/>
      <c r="AF1749" s="183"/>
      <c r="AG1749" s="183"/>
      <c r="AH1749" s="183"/>
      <c r="AI1749" s="183"/>
      <c r="AJ1749" s="183"/>
      <c r="AK1749" s="183"/>
    </row>
    <row r="1750" spans="4:37" x14ac:dyDescent="0.25">
      <c r="D1750" s="184"/>
      <c r="E1750" s="184"/>
      <c r="F1750" s="184"/>
      <c r="G1750" s="184"/>
      <c r="H1750" s="184"/>
      <c r="I1750" s="184"/>
      <c r="J1750" s="184"/>
      <c r="K1750" s="184"/>
      <c r="L1750" s="184"/>
      <c r="M1750" s="184"/>
      <c r="N1750" s="184"/>
      <c r="O1750" s="184"/>
      <c r="P1750" s="183"/>
      <c r="Q1750" s="183"/>
      <c r="R1750" s="183"/>
      <c r="S1750" s="183"/>
      <c r="T1750" s="183"/>
      <c r="U1750" s="183"/>
      <c r="V1750" s="183"/>
      <c r="W1750" s="183"/>
      <c r="X1750" s="183"/>
      <c r="Y1750" s="183"/>
      <c r="Z1750" s="183"/>
      <c r="AA1750" s="183"/>
      <c r="AB1750" s="183"/>
      <c r="AC1750" s="183"/>
      <c r="AD1750" s="183"/>
      <c r="AE1750" s="183"/>
      <c r="AF1750" s="183"/>
      <c r="AG1750" s="183"/>
      <c r="AH1750" s="183"/>
      <c r="AI1750" s="183"/>
      <c r="AJ1750" s="183"/>
      <c r="AK1750" s="183"/>
    </row>
    <row r="1751" spans="4:37" x14ac:dyDescent="0.25">
      <c r="D1751" s="184"/>
      <c r="E1751" s="184"/>
      <c r="F1751" s="184"/>
      <c r="G1751" s="184"/>
      <c r="H1751" s="184"/>
      <c r="I1751" s="184"/>
      <c r="J1751" s="184"/>
      <c r="K1751" s="184"/>
      <c r="L1751" s="184"/>
      <c r="M1751" s="184"/>
      <c r="N1751" s="184"/>
      <c r="O1751" s="184"/>
      <c r="P1751" s="183"/>
      <c r="Q1751" s="183"/>
      <c r="R1751" s="183"/>
      <c r="S1751" s="183"/>
      <c r="T1751" s="183"/>
      <c r="U1751" s="183"/>
      <c r="V1751" s="183"/>
      <c r="W1751" s="183"/>
      <c r="X1751" s="183"/>
      <c r="Y1751" s="183"/>
      <c r="Z1751" s="183"/>
      <c r="AA1751" s="183"/>
      <c r="AB1751" s="183"/>
      <c r="AC1751" s="183"/>
      <c r="AD1751" s="183"/>
      <c r="AE1751" s="183"/>
      <c r="AF1751" s="183"/>
      <c r="AG1751" s="183"/>
      <c r="AH1751" s="183"/>
      <c r="AI1751" s="183"/>
      <c r="AJ1751" s="183"/>
      <c r="AK1751" s="183"/>
    </row>
    <row r="1752" spans="4:37" x14ac:dyDescent="0.25">
      <c r="D1752" s="184"/>
      <c r="E1752" s="184"/>
      <c r="F1752" s="184"/>
      <c r="G1752" s="184"/>
      <c r="H1752" s="184"/>
      <c r="I1752" s="184"/>
      <c r="J1752" s="184"/>
      <c r="K1752" s="184"/>
      <c r="L1752" s="184"/>
      <c r="M1752" s="184"/>
      <c r="N1752" s="184"/>
      <c r="O1752" s="184"/>
      <c r="P1752" s="183"/>
      <c r="Q1752" s="183"/>
      <c r="R1752" s="183"/>
      <c r="S1752" s="183"/>
      <c r="T1752" s="183"/>
      <c r="U1752" s="183"/>
      <c r="V1752" s="183"/>
      <c r="W1752" s="183"/>
      <c r="X1752" s="183"/>
      <c r="Y1752" s="183"/>
      <c r="Z1752" s="183"/>
      <c r="AA1752" s="183"/>
      <c r="AB1752" s="183"/>
      <c r="AC1752" s="183"/>
      <c r="AD1752" s="183"/>
      <c r="AE1752" s="183"/>
      <c r="AF1752" s="183"/>
      <c r="AG1752" s="183"/>
      <c r="AH1752" s="183"/>
      <c r="AI1752" s="183"/>
      <c r="AJ1752" s="183"/>
      <c r="AK1752" s="183"/>
    </row>
    <row r="1753" spans="4:37" x14ac:dyDescent="0.25">
      <c r="D1753" s="184"/>
      <c r="E1753" s="184"/>
      <c r="F1753" s="184"/>
      <c r="G1753" s="184"/>
      <c r="H1753" s="184"/>
      <c r="I1753" s="184"/>
      <c r="J1753" s="184"/>
      <c r="K1753" s="184"/>
      <c r="L1753" s="184"/>
      <c r="M1753" s="184"/>
      <c r="N1753" s="184"/>
      <c r="O1753" s="184"/>
      <c r="P1753" s="183"/>
      <c r="Q1753" s="183"/>
      <c r="R1753" s="183"/>
      <c r="S1753" s="183"/>
      <c r="T1753" s="183"/>
      <c r="U1753" s="183"/>
      <c r="V1753" s="183"/>
      <c r="W1753" s="183"/>
      <c r="X1753" s="183"/>
      <c r="Y1753" s="183"/>
      <c r="Z1753" s="183"/>
      <c r="AA1753" s="183"/>
      <c r="AB1753" s="183"/>
      <c r="AC1753" s="183"/>
      <c r="AD1753" s="183"/>
      <c r="AE1753" s="183"/>
      <c r="AF1753" s="183"/>
      <c r="AG1753" s="183"/>
      <c r="AH1753" s="183"/>
      <c r="AI1753" s="183"/>
      <c r="AJ1753" s="183"/>
      <c r="AK1753" s="183"/>
    </row>
    <row r="1754" spans="4:37" x14ac:dyDescent="0.25">
      <c r="D1754" s="184"/>
      <c r="E1754" s="184"/>
      <c r="F1754" s="184"/>
      <c r="G1754" s="184"/>
      <c r="H1754" s="184"/>
      <c r="I1754" s="184"/>
      <c r="J1754" s="184"/>
      <c r="K1754" s="184"/>
      <c r="L1754" s="184"/>
      <c r="M1754" s="184"/>
      <c r="N1754" s="184"/>
      <c r="O1754" s="184"/>
      <c r="P1754" s="183"/>
      <c r="Q1754" s="183"/>
      <c r="R1754" s="183"/>
      <c r="S1754" s="183"/>
      <c r="T1754" s="183"/>
      <c r="U1754" s="183"/>
      <c r="V1754" s="183"/>
      <c r="W1754" s="183"/>
      <c r="X1754" s="183"/>
      <c r="Y1754" s="183"/>
      <c r="Z1754" s="183"/>
      <c r="AA1754" s="183"/>
      <c r="AB1754" s="183"/>
      <c r="AC1754" s="183"/>
      <c r="AD1754" s="183"/>
      <c r="AE1754" s="183"/>
      <c r="AF1754" s="183"/>
      <c r="AG1754" s="183"/>
      <c r="AH1754" s="183"/>
      <c r="AI1754" s="183"/>
      <c r="AJ1754" s="183"/>
      <c r="AK1754" s="183"/>
    </row>
    <row r="1755" spans="4:37" x14ac:dyDescent="0.25">
      <c r="D1755" s="184"/>
      <c r="E1755" s="184"/>
      <c r="F1755" s="184"/>
      <c r="G1755" s="184"/>
      <c r="H1755" s="184"/>
      <c r="I1755" s="184"/>
      <c r="J1755" s="184"/>
      <c r="K1755" s="184"/>
      <c r="L1755" s="184"/>
      <c r="M1755" s="184"/>
      <c r="N1755" s="184"/>
      <c r="O1755" s="184"/>
      <c r="P1755" s="183"/>
      <c r="Q1755" s="183"/>
      <c r="R1755" s="183"/>
      <c r="S1755" s="183"/>
      <c r="T1755" s="183"/>
      <c r="U1755" s="183"/>
      <c r="V1755" s="183"/>
      <c r="W1755" s="183"/>
      <c r="X1755" s="183"/>
      <c r="Y1755" s="183"/>
      <c r="Z1755" s="183"/>
      <c r="AA1755" s="183"/>
      <c r="AB1755" s="183"/>
      <c r="AC1755" s="183"/>
      <c r="AD1755" s="183"/>
      <c r="AE1755" s="183"/>
      <c r="AF1755" s="183"/>
      <c r="AG1755" s="183"/>
      <c r="AH1755" s="183"/>
      <c r="AI1755" s="183"/>
      <c r="AJ1755" s="183"/>
      <c r="AK1755" s="183"/>
    </row>
    <row r="1756" spans="4:37" x14ac:dyDescent="0.25">
      <c r="D1756" s="184"/>
      <c r="E1756" s="184"/>
      <c r="F1756" s="184"/>
      <c r="G1756" s="184"/>
      <c r="H1756" s="184"/>
      <c r="I1756" s="184"/>
      <c r="J1756" s="184"/>
      <c r="K1756" s="184"/>
      <c r="L1756" s="184"/>
      <c r="M1756" s="184"/>
      <c r="N1756" s="184"/>
      <c r="O1756" s="184"/>
      <c r="P1756" s="183"/>
      <c r="Q1756" s="183"/>
      <c r="R1756" s="183"/>
      <c r="S1756" s="183"/>
      <c r="T1756" s="183"/>
      <c r="U1756" s="183"/>
      <c r="V1756" s="183"/>
      <c r="W1756" s="183"/>
      <c r="X1756" s="183"/>
      <c r="Y1756" s="183"/>
      <c r="Z1756" s="183"/>
      <c r="AA1756" s="183"/>
      <c r="AB1756" s="183"/>
      <c r="AC1756" s="183"/>
      <c r="AD1756" s="183"/>
      <c r="AE1756" s="183"/>
      <c r="AF1756" s="183"/>
      <c r="AG1756" s="183"/>
      <c r="AH1756" s="183"/>
      <c r="AI1756" s="183"/>
      <c r="AJ1756" s="183"/>
      <c r="AK1756" s="183"/>
    </row>
    <row r="1757" spans="4:37" x14ac:dyDescent="0.25">
      <c r="D1757" s="184"/>
      <c r="E1757" s="184"/>
      <c r="F1757" s="184"/>
      <c r="G1757" s="184"/>
      <c r="H1757" s="184"/>
      <c r="I1757" s="184"/>
      <c r="J1757" s="184"/>
      <c r="K1757" s="184"/>
      <c r="L1757" s="184"/>
      <c r="M1757" s="184"/>
      <c r="N1757" s="184"/>
      <c r="O1757" s="184"/>
      <c r="P1757" s="183"/>
      <c r="Q1757" s="183"/>
      <c r="R1757" s="183"/>
      <c r="S1757" s="183"/>
      <c r="T1757" s="183"/>
      <c r="U1757" s="183"/>
      <c r="V1757" s="183"/>
      <c r="W1757" s="183"/>
      <c r="X1757" s="183"/>
      <c r="Y1757" s="183"/>
      <c r="Z1757" s="183"/>
      <c r="AA1757" s="183"/>
      <c r="AB1757" s="183"/>
      <c r="AC1757" s="183"/>
      <c r="AD1757" s="183"/>
      <c r="AE1757" s="183"/>
      <c r="AF1757" s="183"/>
      <c r="AG1757" s="183"/>
      <c r="AH1757" s="183"/>
      <c r="AI1757" s="183"/>
      <c r="AJ1757" s="183"/>
      <c r="AK1757" s="183"/>
    </row>
    <row r="1758" spans="4:37" x14ac:dyDescent="0.25">
      <c r="D1758" s="184"/>
      <c r="E1758" s="184"/>
      <c r="F1758" s="184"/>
      <c r="G1758" s="184"/>
      <c r="H1758" s="184"/>
      <c r="I1758" s="184"/>
      <c r="J1758" s="184"/>
      <c r="K1758" s="184"/>
      <c r="L1758" s="184"/>
      <c r="M1758" s="184"/>
      <c r="N1758" s="184"/>
      <c r="O1758" s="184"/>
      <c r="P1758" s="183"/>
      <c r="Q1758" s="183"/>
      <c r="R1758" s="183"/>
      <c r="S1758" s="183"/>
      <c r="T1758" s="183"/>
      <c r="U1758" s="183"/>
      <c r="V1758" s="183"/>
      <c r="W1758" s="183"/>
      <c r="X1758" s="183"/>
      <c r="Y1758" s="183"/>
      <c r="Z1758" s="183"/>
      <c r="AA1758" s="183"/>
      <c r="AB1758" s="183"/>
      <c r="AC1758" s="183"/>
      <c r="AD1758" s="183"/>
      <c r="AE1758" s="183"/>
      <c r="AF1758" s="183"/>
      <c r="AG1758" s="183"/>
      <c r="AH1758" s="183"/>
      <c r="AI1758" s="183"/>
      <c r="AJ1758" s="183"/>
      <c r="AK1758" s="183"/>
    </row>
    <row r="1759" spans="4:37" x14ac:dyDescent="0.25">
      <c r="D1759" s="184"/>
      <c r="E1759" s="184"/>
      <c r="F1759" s="184"/>
      <c r="G1759" s="184"/>
      <c r="H1759" s="184"/>
      <c r="I1759" s="184"/>
      <c r="J1759" s="184"/>
      <c r="K1759" s="184"/>
      <c r="L1759" s="184"/>
      <c r="M1759" s="184"/>
      <c r="N1759" s="184"/>
      <c r="O1759" s="184"/>
      <c r="P1759" s="183"/>
      <c r="Q1759" s="183"/>
      <c r="R1759" s="183"/>
      <c r="S1759" s="183"/>
      <c r="T1759" s="183"/>
      <c r="U1759" s="183"/>
      <c r="V1759" s="183"/>
      <c r="W1759" s="183"/>
      <c r="X1759" s="183"/>
      <c r="Y1759" s="183"/>
      <c r="Z1759" s="183"/>
      <c r="AA1759" s="183"/>
      <c r="AB1759" s="183"/>
      <c r="AC1759" s="183"/>
      <c r="AD1759" s="183"/>
      <c r="AE1759" s="183"/>
      <c r="AF1759" s="183"/>
      <c r="AG1759" s="183"/>
      <c r="AH1759" s="183"/>
      <c r="AI1759" s="183"/>
      <c r="AJ1759" s="183"/>
      <c r="AK1759" s="183"/>
    </row>
    <row r="1760" spans="4:37" x14ac:dyDescent="0.25">
      <c r="D1760" s="184"/>
      <c r="E1760" s="184"/>
      <c r="F1760" s="184"/>
      <c r="G1760" s="184"/>
      <c r="H1760" s="184"/>
      <c r="I1760" s="184"/>
      <c r="J1760" s="184"/>
      <c r="K1760" s="184"/>
      <c r="L1760" s="184"/>
      <c r="M1760" s="184"/>
      <c r="N1760" s="184"/>
      <c r="O1760" s="184"/>
      <c r="P1760" s="183"/>
      <c r="Q1760" s="183"/>
      <c r="R1760" s="183"/>
      <c r="S1760" s="183"/>
      <c r="T1760" s="183"/>
      <c r="U1760" s="183"/>
      <c r="V1760" s="183"/>
      <c r="W1760" s="183"/>
      <c r="X1760" s="183"/>
      <c r="Y1760" s="183"/>
      <c r="Z1760" s="183"/>
      <c r="AA1760" s="183"/>
      <c r="AB1760" s="183"/>
      <c r="AC1760" s="183"/>
      <c r="AD1760" s="183"/>
      <c r="AE1760" s="183"/>
      <c r="AF1760" s="183"/>
      <c r="AG1760" s="183"/>
      <c r="AH1760" s="183"/>
      <c r="AI1760" s="183"/>
      <c r="AJ1760" s="183"/>
      <c r="AK1760" s="183"/>
    </row>
    <row r="1761" spans="4:37" x14ac:dyDescent="0.25">
      <c r="D1761" s="184"/>
      <c r="E1761" s="184"/>
      <c r="F1761" s="184"/>
      <c r="G1761" s="184"/>
      <c r="H1761" s="184"/>
      <c r="I1761" s="184"/>
      <c r="J1761" s="184"/>
      <c r="K1761" s="184"/>
      <c r="L1761" s="184"/>
      <c r="M1761" s="184"/>
      <c r="N1761" s="184"/>
      <c r="O1761" s="184"/>
      <c r="P1761" s="183"/>
      <c r="Q1761" s="183"/>
      <c r="R1761" s="183"/>
      <c r="S1761" s="183"/>
      <c r="T1761" s="183"/>
      <c r="U1761" s="183"/>
      <c r="V1761" s="183"/>
      <c r="W1761" s="183"/>
      <c r="X1761" s="183"/>
      <c r="Y1761" s="183"/>
      <c r="Z1761" s="183"/>
      <c r="AA1761" s="183"/>
      <c r="AB1761" s="183"/>
      <c r="AC1761" s="183"/>
      <c r="AD1761" s="183"/>
      <c r="AE1761" s="183"/>
      <c r="AF1761" s="183"/>
      <c r="AG1761" s="183"/>
      <c r="AH1761" s="183"/>
      <c r="AI1761" s="183"/>
      <c r="AJ1761" s="183"/>
      <c r="AK1761" s="183"/>
    </row>
    <row r="1762" spans="4:37" x14ac:dyDescent="0.25">
      <c r="D1762" s="184"/>
      <c r="E1762" s="184"/>
      <c r="F1762" s="184"/>
      <c r="G1762" s="184"/>
      <c r="H1762" s="184"/>
      <c r="I1762" s="184"/>
      <c r="J1762" s="184"/>
      <c r="K1762" s="184"/>
      <c r="L1762" s="184"/>
      <c r="M1762" s="184"/>
      <c r="N1762" s="184"/>
      <c r="O1762" s="184"/>
      <c r="P1762" s="183"/>
      <c r="Q1762" s="183"/>
      <c r="R1762" s="183"/>
      <c r="S1762" s="183"/>
      <c r="T1762" s="183"/>
      <c r="U1762" s="183"/>
      <c r="V1762" s="183"/>
      <c r="W1762" s="183"/>
      <c r="X1762" s="183"/>
      <c r="Y1762" s="183"/>
      <c r="Z1762" s="183"/>
      <c r="AA1762" s="183"/>
      <c r="AB1762" s="183"/>
      <c r="AC1762" s="183"/>
      <c r="AD1762" s="183"/>
      <c r="AE1762" s="183"/>
      <c r="AF1762" s="183"/>
      <c r="AG1762" s="183"/>
      <c r="AH1762" s="183"/>
      <c r="AI1762" s="183"/>
      <c r="AJ1762" s="183"/>
      <c r="AK1762" s="183"/>
    </row>
    <row r="1763" spans="4:37" x14ac:dyDescent="0.25">
      <c r="D1763" s="184"/>
      <c r="E1763" s="184"/>
      <c r="F1763" s="184"/>
      <c r="G1763" s="184"/>
      <c r="H1763" s="184"/>
      <c r="I1763" s="184"/>
      <c r="J1763" s="184"/>
      <c r="K1763" s="184"/>
      <c r="L1763" s="184"/>
      <c r="M1763" s="184"/>
      <c r="N1763" s="184"/>
      <c r="O1763" s="184"/>
      <c r="P1763" s="183"/>
      <c r="Q1763" s="183"/>
      <c r="R1763" s="183"/>
      <c r="S1763" s="183"/>
      <c r="T1763" s="183"/>
      <c r="U1763" s="183"/>
      <c r="V1763" s="183"/>
      <c r="W1763" s="183"/>
      <c r="X1763" s="183"/>
      <c r="Y1763" s="183"/>
      <c r="Z1763" s="183"/>
      <c r="AA1763" s="183"/>
      <c r="AB1763" s="183"/>
      <c r="AC1763" s="183"/>
      <c r="AD1763" s="183"/>
      <c r="AE1763" s="183"/>
      <c r="AF1763" s="183"/>
      <c r="AG1763" s="183"/>
      <c r="AH1763" s="183"/>
      <c r="AI1763" s="183"/>
      <c r="AJ1763" s="183"/>
      <c r="AK1763" s="183"/>
    </row>
    <row r="1764" spans="4:37" x14ac:dyDescent="0.25">
      <c r="D1764" s="184"/>
      <c r="E1764" s="184"/>
      <c r="F1764" s="184"/>
      <c r="G1764" s="184"/>
      <c r="H1764" s="184"/>
      <c r="I1764" s="184"/>
      <c r="J1764" s="184"/>
      <c r="K1764" s="184"/>
      <c r="L1764" s="184"/>
      <c r="M1764" s="184"/>
      <c r="N1764" s="184"/>
      <c r="O1764" s="184"/>
      <c r="P1764" s="183"/>
      <c r="Q1764" s="183"/>
      <c r="R1764" s="183"/>
      <c r="S1764" s="183"/>
      <c r="T1764" s="183"/>
      <c r="U1764" s="183"/>
      <c r="V1764" s="183"/>
      <c r="W1764" s="183"/>
      <c r="X1764" s="183"/>
      <c r="Y1764" s="183"/>
      <c r="Z1764" s="183"/>
      <c r="AA1764" s="183"/>
      <c r="AB1764" s="183"/>
      <c r="AC1764" s="183"/>
      <c r="AD1764" s="183"/>
      <c r="AE1764" s="183"/>
      <c r="AF1764" s="183"/>
      <c r="AG1764" s="183"/>
      <c r="AH1764" s="183"/>
      <c r="AI1764" s="183"/>
      <c r="AJ1764" s="183"/>
      <c r="AK1764" s="183"/>
    </row>
    <row r="1765" spans="4:37" x14ac:dyDescent="0.25">
      <c r="D1765" s="184"/>
      <c r="E1765" s="184"/>
      <c r="F1765" s="184"/>
      <c r="G1765" s="184"/>
      <c r="H1765" s="184"/>
      <c r="I1765" s="184"/>
      <c r="J1765" s="184"/>
      <c r="K1765" s="184"/>
      <c r="L1765" s="184"/>
      <c r="M1765" s="184"/>
      <c r="N1765" s="184"/>
      <c r="O1765" s="184"/>
      <c r="P1765" s="183"/>
      <c r="Q1765" s="183"/>
      <c r="R1765" s="183"/>
      <c r="S1765" s="183"/>
      <c r="T1765" s="183"/>
      <c r="U1765" s="183"/>
      <c r="V1765" s="183"/>
      <c r="W1765" s="183"/>
      <c r="X1765" s="183"/>
      <c r="Y1765" s="183"/>
      <c r="Z1765" s="183"/>
      <c r="AA1765" s="183"/>
      <c r="AB1765" s="183"/>
      <c r="AC1765" s="183"/>
      <c r="AD1765" s="183"/>
      <c r="AE1765" s="183"/>
      <c r="AF1765" s="183"/>
      <c r="AG1765" s="183"/>
      <c r="AH1765" s="183"/>
      <c r="AI1765" s="183"/>
      <c r="AJ1765" s="183"/>
      <c r="AK1765" s="183"/>
    </row>
    <row r="1766" spans="4:37" x14ac:dyDescent="0.25">
      <c r="D1766" s="184"/>
      <c r="E1766" s="184"/>
      <c r="F1766" s="184"/>
      <c r="G1766" s="184"/>
      <c r="H1766" s="184"/>
      <c r="I1766" s="184"/>
      <c r="J1766" s="184"/>
      <c r="K1766" s="184"/>
      <c r="L1766" s="184"/>
      <c r="M1766" s="184"/>
      <c r="N1766" s="184"/>
      <c r="O1766" s="184"/>
      <c r="P1766" s="183"/>
      <c r="Q1766" s="183"/>
      <c r="R1766" s="183"/>
      <c r="S1766" s="183"/>
      <c r="T1766" s="183"/>
      <c r="U1766" s="183"/>
      <c r="V1766" s="183"/>
      <c r="W1766" s="183"/>
      <c r="X1766" s="183"/>
      <c r="Y1766" s="183"/>
      <c r="Z1766" s="183"/>
      <c r="AA1766" s="183"/>
      <c r="AB1766" s="183"/>
      <c r="AC1766" s="183"/>
      <c r="AD1766" s="183"/>
      <c r="AE1766" s="183"/>
      <c r="AF1766" s="183"/>
      <c r="AG1766" s="183"/>
      <c r="AH1766" s="183"/>
      <c r="AI1766" s="183"/>
      <c r="AJ1766" s="183"/>
      <c r="AK1766" s="183"/>
    </row>
    <row r="1767" spans="4:37" x14ac:dyDescent="0.25">
      <c r="D1767" s="184"/>
      <c r="E1767" s="184"/>
      <c r="F1767" s="184"/>
      <c r="G1767" s="184"/>
      <c r="H1767" s="184"/>
      <c r="I1767" s="184"/>
      <c r="J1767" s="184"/>
      <c r="K1767" s="184"/>
      <c r="L1767" s="184"/>
      <c r="M1767" s="184"/>
      <c r="N1767" s="184"/>
      <c r="O1767" s="184"/>
      <c r="P1767" s="183"/>
      <c r="Q1767" s="183"/>
      <c r="R1767" s="183"/>
      <c r="S1767" s="183"/>
      <c r="T1767" s="183"/>
      <c r="U1767" s="183"/>
      <c r="V1767" s="183"/>
      <c r="W1767" s="183"/>
      <c r="X1767" s="183"/>
      <c r="Y1767" s="183"/>
      <c r="Z1767" s="183"/>
      <c r="AA1767" s="183"/>
      <c r="AB1767" s="183"/>
      <c r="AC1767" s="183"/>
      <c r="AD1767" s="183"/>
      <c r="AE1767" s="183"/>
      <c r="AF1767" s="183"/>
      <c r="AG1767" s="183"/>
      <c r="AH1767" s="183"/>
      <c r="AI1767" s="183"/>
      <c r="AJ1767" s="183"/>
      <c r="AK1767" s="183"/>
    </row>
    <row r="1768" spans="4:37" x14ac:dyDescent="0.25">
      <c r="D1768" s="184"/>
      <c r="E1768" s="184"/>
      <c r="F1768" s="184"/>
      <c r="G1768" s="184"/>
      <c r="H1768" s="184"/>
      <c r="I1768" s="184"/>
      <c r="J1768" s="184"/>
      <c r="K1768" s="184"/>
      <c r="L1768" s="184"/>
      <c r="M1768" s="184"/>
      <c r="N1768" s="184"/>
      <c r="O1768" s="184"/>
      <c r="P1768" s="183"/>
      <c r="Q1768" s="183"/>
      <c r="R1768" s="183"/>
      <c r="S1768" s="183"/>
      <c r="T1768" s="183"/>
      <c r="U1768" s="183"/>
      <c r="V1768" s="183"/>
      <c r="W1768" s="183"/>
      <c r="X1768" s="183"/>
      <c r="Y1768" s="183"/>
      <c r="Z1768" s="183"/>
      <c r="AA1768" s="183"/>
      <c r="AB1768" s="183"/>
      <c r="AC1768" s="183"/>
      <c r="AD1768" s="183"/>
      <c r="AE1768" s="183"/>
      <c r="AF1768" s="183"/>
      <c r="AG1768" s="183"/>
      <c r="AH1768" s="183"/>
      <c r="AI1768" s="183"/>
      <c r="AJ1768" s="183"/>
      <c r="AK1768" s="183"/>
    </row>
    <row r="1769" spans="4:37" x14ac:dyDescent="0.25">
      <c r="D1769" s="184"/>
      <c r="E1769" s="184"/>
      <c r="F1769" s="184"/>
      <c r="G1769" s="184"/>
      <c r="H1769" s="184"/>
      <c r="I1769" s="184"/>
      <c r="J1769" s="184"/>
      <c r="K1769" s="184"/>
      <c r="L1769" s="184"/>
      <c r="M1769" s="184"/>
      <c r="N1769" s="184"/>
      <c r="O1769" s="184"/>
      <c r="P1769" s="183"/>
      <c r="Q1769" s="183"/>
      <c r="R1769" s="183"/>
      <c r="S1769" s="183"/>
      <c r="T1769" s="183"/>
      <c r="U1769" s="183"/>
      <c r="V1769" s="183"/>
      <c r="W1769" s="183"/>
      <c r="X1769" s="183"/>
      <c r="Y1769" s="183"/>
      <c r="Z1769" s="183"/>
      <c r="AA1769" s="183"/>
      <c r="AB1769" s="183"/>
      <c r="AC1769" s="183"/>
      <c r="AD1769" s="183"/>
      <c r="AE1769" s="183"/>
      <c r="AF1769" s="183"/>
      <c r="AG1769" s="183"/>
      <c r="AH1769" s="183"/>
      <c r="AI1769" s="183"/>
      <c r="AJ1769" s="183"/>
      <c r="AK1769" s="183"/>
    </row>
    <row r="1770" spans="4:37" x14ac:dyDescent="0.25">
      <c r="D1770" s="184"/>
      <c r="E1770" s="184"/>
      <c r="F1770" s="184"/>
      <c r="G1770" s="184"/>
      <c r="H1770" s="184"/>
      <c r="I1770" s="184"/>
      <c r="J1770" s="184"/>
      <c r="K1770" s="184"/>
      <c r="L1770" s="184"/>
      <c r="M1770" s="184"/>
      <c r="N1770" s="184"/>
      <c r="O1770" s="184"/>
      <c r="P1770" s="183"/>
      <c r="Q1770" s="183"/>
      <c r="R1770" s="183"/>
      <c r="S1770" s="183"/>
      <c r="T1770" s="183"/>
      <c r="U1770" s="183"/>
      <c r="V1770" s="183"/>
      <c r="W1770" s="183"/>
      <c r="X1770" s="183"/>
      <c r="Y1770" s="183"/>
      <c r="Z1770" s="183"/>
      <c r="AA1770" s="183"/>
      <c r="AB1770" s="183"/>
      <c r="AC1770" s="183"/>
      <c r="AD1770" s="183"/>
      <c r="AE1770" s="183"/>
      <c r="AF1770" s="183"/>
      <c r="AG1770" s="183"/>
      <c r="AH1770" s="183"/>
      <c r="AI1770" s="183"/>
      <c r="AJ1770" s="183"/>
      <c r="AK1770" s="183"/>
    </row>
    <row r="1771" spans="4:37" x14ac:dyDescent="0.25">
      <c r="D1771" s="184"/>
      <c r="E1771" s="184"/>
      <c r="F1771" s="184"/>
      <c r="G1771" s="184"/>
      <c r="H1771" s="184"/>
      <c r="I1771" s="184"/>
      <c r="J1771" s="184"/>
      <c r="K1771" s="184"/>
      <c r="L1771" s="184"/>
      <c r="M1771" s="184"/>
      <c r="N1771" s="184"/>
      <c r="O1771" s="184"/>
      <c r="P1771" s="183"/>
      <c r="Q1771" s="183"/>
      <c r="R1771" s="183"/>
      <c r="S1771" s="183"/>
      <c r="T1771" s="183"/>
      <c r="U1771" s="183"/>
      <c r="V1771" s="183"/>
      <c r="W1771" s="183"/>
      <c r="X1771" s="183"/>
      <c r="Y1771" s="183"/>
      <c r="Z1771" s="183"/>
      <c r="AA1771" s="183"/>
      <c r="AB1771" s="183"/>
      <c r="AC1771" s="183"/>
      <c r="AD1771" s="183"/>
      <c r="AE1771" s="183"/>
      <c r="AF1771" s="183"/>
      <c r="AG1771" s="183"/>
      <c r="AH1771" s="183"/>
      <c r="AI1771" s="183"/>
      <c r="AJ1771" s="183"/>
      <c r="AK1771" s="183"/>
    </row>
    <row r="1772" spans="4:37" x14ac:dyDescent="0.25">
      <c r="D1772" s="184"/>
      <c r="E1772" s="184"/>
      <c r="F1772" s="184"/>
      <c r="G1772" s="184"/>
      <c r="H1772" s="184"/>
      <c r="I1772" s="184"/>
      <c r="J1772" s="184"/>
      <c r="K1772" s="184"/>
      <c r="L1772" s="184"/>
      <c r="M1772" s="184"/>
      <c r="N1772" s="184"/>
      <c r="O1772" s="184"/>
      <c r="P1772" s="183"/>
      <c r="Q1772" s="183"/>
      <c r="R1772" s="183"/>
      <c r="S1772" s="183"/>
      <c r="T1772" s="183"/>
      <c r="U1772" s="183"/>
      <c r="V1772" s="183"/>
      <c r="W1772" s="183"/>
      <c r="X1772" s="183"/>
      <c r="Y1772" s="183"/>
      <c r="Z1772" s="183"/>
      <c r="AA1772" s="183"/>
      <c r="AB1772" s="183"/>
      <c r="AC1772" s="183"/>
      <c r="AD1772" s="183"/>
      <c r="AE1772" s="183"/>
      <c r="AF1772" s="183"/>
      <c r="AG1772" s="183"/>
      <c r="AH1772" s="183"/>
      <c r="AI1772" s="183"/>
      <c r="AJ1772" s="183"/>
      <c r="AK1772" s="183"/>
    </row>
    <row r="1773" spans="4:37" x14ac:dyDescent="0.25">
      <c r="D1773" s="184"/>
      <c r="E1773" s="184"/>
      <c r="F1773" s="184"/>
      <c r="G1773" s="184"/>
      <c r="H1773" s="184"/>
      <c r="I1773" s="184"/>
      <c r="J1773" s="184"/>
      <c r="K1773" s="184"/>
      <c r="L1773" s="184"/>
      <c r="M1773" s="184"/>
      <c r="N1773" s="184"/>
      <c r="O1773" s="184"/>
      <c r="P1773" s="183"/>
      <c r="Q1773" s="183"/>
      <c r="R1773" s="183"/>
      <c r="S1773" s="183"/>
      <c r="T1773" s="183"/>
      <c r="U1773" s="183"/>
      <c r="V1773" s="183"/>
      <c r="W1773" s="183"/>
      <c r="X1773" s="183"/>
      <c r="Y1773" s="183"/>
      <c r="Z1773" s="183"/>
      <c r="AA1773" s="183"/>
      <c r="AB1773" s="183"/>
      <c r="AC1773" s="183"/>
      <c r="AD1773" s="183"/>
      <c r="AE1773" s="183"/>
      <c r="AF1773" s="183"/>
      <c r="AG1773" s="183"/>
      <c r="AH1773" s="183"/>
      <c r="AI1773" s="183"/>
      <c r="AJ1773" s="183"/>
      <c r="AK1773" s="183"/>
    </row>
    <row r="1774" spans="4:37" x14ac:dyDescent="0.25">
      <c r="D1774" s="184"/>
      <c r="E1774" s="184"/>
      <c r="F1774" s="184"/>
      <c r="G1774" s="184"/>
      <c r="H1774" s="184"/>
      <c r="I1774" s="184"/>
      <c r="J1774" s="184"/>
      <c r="K1774" s="184"/>
      <c r="L1774" s="184"/>
      <c r="M1774" s="184"/>
      <c r="N1774" s="184"/>
      <c r="O1774" s="184"/>
      <c r="P1774" s="183"/>
      <c r="Q1774" s="183"/>
      <c r="R1774" s="183"/>
      <c r="S1774" s="183"/>
      <c r="T1774" s="183"/>
      <c r="U1774" s="183"/>
      <c r="V1774" s="183"/>
      <c r="W1774" s="183"/>
      <c r="X1774" s="183"/>
      <c r="Y1774" s="183"/>
      <c r="Z1774" s="183"/>
      <c r="AA1774" s="183"/>
      <c r="AB1774" s="183"/>
      <c r="AC1774" s="183"/>
      <c r="AD1774" s="183"/>
      <c r="AE1774" s="183"/>
      <c r="AF1774" s="183"/>
      <c r="AG1774" s="183"/>
      <c r="AH1774" s="183"/>
      <c r="AI1774" s="183"/>
      <c r="AJ1774" s="183"/>
      <c r="AK1774" s="183"/>
    </row>
    <row r="1775" spans="4:37" x14ac:dyDescent="0.25">
      <c r="D1775" s="184"/>
      <c r="E1775" s="184"/>
      <c r="F1775" s="184"/>
      <c r="G1775" s="184"/>
      <c r="H1775" s="184"/>
      <c r="I1775" s="184"/>
      <c r="J1775" s="184"/>
      <c r="K1775" s="184"/>
      <c r="L1775" s="184"/>
      <c r="M1775" s="184"/>
      <c r="N1775" s="184"/>
      <c r="O1775" s="184"/>
      <c r="P1775" s="183"/>
      <c r="Q1775" s="183"/>
      <c r="R1775" s="183"/>
      <c r="S1775" s="183"/>
      <c r="T1775" s="183"/>
      <c r="U1775" s="183"/>
      <c r="V1775" s="183"/>
      <c r="W1775" s="183"/>
      <c r="X1775" s="183"/>
      <c r="Y1775" s="183"/>
      <c r="Z1775" s="183"/>
      <c r="AA1775" s="183"/>
      <c r="AB1775" s="183"/>
      <c r="AC1775" s="183"/>
      <c r="AD1775" s="183"/>
      <c r="AE1775" s="183"/>
      <c r="AF1775" s="183"/>
      <c r="AG1775" s="183"/>
      <c r="AH1775" s="183"/>
      <c r="AI1775" s="183"/>
      <c r="AJ1775" s="183"/>
      <c r="AK1775" s="183"/>
    </row>
    <row r="1776" spans="4:37" x14ac:dyDescent="0.25">
      <c r="D1776" s="184"/>
      <c r="E1776" s="184"/>
      <c r="F1776" s="184"/>
      <c r="G1776" s="184"/>
      <c r="H1776" s="184"/>
      <c r="I1776" s="184"/>
      <c r="J1776" s="184"/>
      <c r="K1776" s="184"/>
      <c r="L1776" s="184"/>
      <c r="M1776" s="184"/>
      <c r="N1776" s="184"/>
      <c r="O1776" s="184"/>
      <c r="P1776" s="183"/>
      <c r="Q1776" s="183"/>
      <c r="R1776" s="183"/>
      <c r="S1776" s="183"/>
      <c r="T1776" s="183"/>
      <c r="U1776" s="183"/>
      <c r="V1776" s="183"/>
      <c r="W1776" s="183"/>
      <c r="X1776" s="183"/>
      <c r="Y1776" s="183"/>
      <c r="Z1776" s="183"/>
      <c r="AA1776" s="183"/>
      <c r="AB1776" s="183"/>
      <c r="AC1776" s="183"/>
      <c r="AD1776" s="183"/>
      <c r="AE1776" s="183"/>
      <c r="AF1776" s="183"/>
      <c r="AG1776" s="183"/>
      <c r="AH1776" s="183"/>
      <c r="AI1776" s="183"/>
      <c r="AJ1776" s="183"/>
      <c r="AK1776" s="183"/>
    </row>
    <row r="1777" spans="4:37" x14ac:dyDescent="0.25">
      <c r="D1777" s="184"/>
      <c r="E1777" s="184"/>
      <c r="F1777" s="184"/>
      <c r="G1777" s="184"/>
      <c r="H1777" s="184"/>
      <c r="I1777" s="184"/>
      <c r="J1777" s="184"/>
      <c r="K1777" s="184"/>
      <c r="L1777" s="184"/>
      <c r="M1777" s="184"/>
      <c r="N1777" s="184"/>
      <c r="O1777" s="184"/>
      <c r="P1777" s="183"/>
      <c r="Q1777" s="183"/>
      <c r="R1777" s="183"/>
      <c r="S1777" s="183"/>
      <c r="T1777" s="183"/>
      <c r="U1777" s="183"/>
      <c r="V1777" s="183"/>
      <c r="W1777" s="183"/>
      <c r="X1777" s="183"/>
      <c r="Y1777" s="183"/>
      <c r="Z1777" s="183"/>
      <c r="AA1777" s="183"/>
      <c r="AB1777" s="183"/>
      <c r="AC1777" s="183"/>
      <c r="AD1777" s="183"/>
      <c r="AE1777" s="183"/>
      <c r="AF1777" s="183"/>
      <c r="AG1777" s="183"/>
      <c r="AH1777" s="183"/>
      <c r="AI1777" s="183"/>
      <c r="AJ1777" s="183"/>
      <c r="AK1777" s="183"/>
    </row>
    <row r="1778" spans="4:37" x14ac:dyDescent="0.25">
      <c r="D1778" s="184"/>
      <c r="E1778" s="184"/>
      <c r="F1778" s="184"/>
      <c r="G1778" s="184"/>
      <c r="H1778" s="184"/>
      <c r="I1778" s="184"/>
      <c r="J1778" s="184"/>
      <c r="K1778" s="184"/>
      <c r="L1778" s="184"/>
      <c r="M1778" s="184"/>
      <c r="N1778" s="184"/>
      <c r="O1778" s="184"/>
      <c r="P1778" s="183"/>
      <c r="Q1778" s="183"/>
      <c r="R1778" s="183"/>
      <c r="S1778" s="183"/>
      <c r="T1778" s="183"/>
      <c r="U1778" s="183"/>
      <c r="V1778" s="183"/>
      <c r="W1778" s="183"/>
      <c r="X1778" s="183"/>
      <c r="Y1778" s="183"/>
      <c r="Z1778" s="183"/>
      <c r="AA1778" s="183"/>
      <c r="AB1778" s="183"/>
      <c r="AC1778" s="183"/>
      <c r="AD1778" s="183"/>
      <c r="AE1778" s="183"/>
      <c r="AF1778" s="183"/>
      <c r="AG1778" s="183"/>
      <c r="AH1778" s="183"/>
      <c r="AI1778" s="183"/>
      <c r="AJ1778" s="183"/>
      <c r="AK1778" s="183"/>
    </row>
    <row r="1779" spans="4:37" x14ac:dyDescent="0.25">
      <c r="D1779" s="184"/>
      <c r="E1779" s="184"/>
      <c r="F1779" s="184"/>
      <c r="G1779" s="184"/>
      <c r="H1779" s="184"/>
      <c r="I1779" s="184"/>
      <c r="J1779" s="184"/>
      <c r="K1779" s="184"/>
      <c r="L1779" s="184"/>
      <c r="M1779" s="184"/>
      <c r="N1779" s="184"/>
      <c r="O1779" s="184"/>
      <c r="P1779" s="183"/>
      <c r="Q1779" s="183"/>
      <c r="R1779" s="183"/>
      <c r="S1779" s="183"/>
      <c r="T1779" s="183"/>
      <c r="U1779" s="183"/>
      <c r="V1779" s="183"/>
      <c r="W1779" s="183"/>
      <c r="X1779" s="183"/>
      <c r="Y1779" s="183"/>
      <c r="Z1779" s="183"/>
      <c r="AA1779" s="183"/>
      <c r="AB1779" s="183"/>
      <c r="AC1779" s="183"/>
      <c r="AD1779" s="183"/>
      <c r="AE1779" s="183"/>
      <c r="AF1779" s="183"/>
      <c r="AG1779" s="183"/>
      <c r="AH1779" s="183"/>
      <c r="AI1779" s="183"/>
      <c r="AJ1779" s="183"/>
      <c r="AK1779" s="183"/>
    </row>
    <row r="1780" spans="4:37" x14ac:dyDescent="0.25">
      <c r="D1780" s="184"/>
      <c r="E1780" s="184"/>
      <c r="F1780" s="184"/>
      <c r="G1780" s="184"/>
      <c r="H1780" s="184"/>
      <c r="I1780" s="184"/>
      <c r="J1780" s="184"/>
      <c r="K1780" s="184"/>
      <c r="L1780" s="184"/>
      <c r="M1780" s="184"/>
      <c r="N1780" s="184"/>
      <c r="O1780" s="184"/>
      <c r="P1780" s="183"/>
      <c r="Q1780" s="183"/>
      <c r="R1780" s="183"/>
      <c r="S1780" s="183"/>
      <c r="T1780" s="183"/>
      <c r="U1780" s="183"/>
      <c r="V1780" s="183"/>
      <c r="W1780" s="183"/>
      <c r="X1780" s="183"/>
      <c r="Y1780" s="183"/>
      <c r="Z1780" s="183"/>
      <c r="AA1780" s="183"/>
      <c r="AB1780" s="183"/>
      <c r="AC1780" s="183"/>
      <c r="AD1780" s="183"/>
      <c r="AE1780" s="183"/>
      <c r="AF1780" s="183"/>
      <c r="AG1780" s="183"/>
      <c r="AH1780" s="183"/>
      <c r="AI1780" s="183"/>
      <c r="AJ1780" s="183"/>
      <c r="AK1780" s="183"/>
    </row>
    <row r="1781" spans="4:37" x14ac:dyDescent="0.25">
      <c r="D1781" s="184"/>
      <c r="E1781" s="184"/>
      <c r="F1781" s="184"/>
      <c r="G1781" s="184"/>
      <c r="H1781" s="184"/>
      <c r="I1781" s="184"/>
      <c r="J1781" s="184"/>
      <c r="K1781" s="184"/>
      <c r="L1781" s="184"/>
      <c r="M1781" s="184"/>
      <c r="N1781" s="184"/>
      <c r="O1781" s="184"/>
      <c r="P1781" s="183"/>
      <c r="Q1781" s="183"/>
      <c r="R1781" s="183"/>
      <c r="S1781" s="183"/>
      <c r="T1781" s="183"/>
      <c r="U1781" s="183"/>
      <c r="V1781" s="183"/>
      <c r="W1781" s="183"/>
      <c r="X1781" s="183"/>
      <c r="Y1781" s="183"/>
      <c r="Z1781" s="183"/>
      <c r="AA1781" s="183"/>
      <c r="AB1781" s="183"/>
      <c r="AC1781" s="183"/>
      <c r="AD1781" s="183"/>
      <c r="AE1781" s="183"/>
      <c r="AF1781" s="183"/>
      <c r="AG1781" s="183"/>
      <c r="AH1781" s="183"/>
      <c r="AI1781" s="183"/>
      <c r="AJ1781" s="183"/>
      <c r="AK1781" s="183"/>
    </row>
    <row r="1782" spans="4:37" x14ac:dyDescent="0.25">
      <c r="D1782" s="184"/>
      <c r="E1782" s="184"/>
      <c r="F1782" s="184"/>
      <c r="G1782" s="184"/>
      <c r="H1782" s="184"/>
      <c r="I1782" s="184"/>
      <c r="J1782" s="184"/>
      <c r="K1782" s="184"/>
      <c r="L1782" s="184"/>
      <c r="M1782" s="184"/>
      <c r="N1782" s="184"/>
      <c r="O1782" s="184"/>
      <c r="P1782" s="183"/>
      <c r="Q1782" s="183"/>
      <c r="R1782" s="183"/>
      <c r="S1782" s="183"/>
      <c r="T1782" s="183"/>
      <c r="U1782" s="183"/>
      <c r="V1782" s="183"/>
      <c r="W1782" s="183"/>
      <c r="X1782" s="183"/>
      <c r="Y1782" s="183"/>
      <c r="Z1782" s="183"/>
      <c r="AA1782" s="183"/>
      <c r="AB1782" s="183"/>
      <c r="AC1782" s="183"/>
      <c r="AD1782" s="183"/>
      <c r="AE1782" s="183"/>
      <c r="AF1782" s="183"/>
      <c r="AG1782" s="183"/>
      <c r="AH1782" s="183"/>
      <c r="AI1782" s="183"/>
      <c r="AJ1782" s="183"/>
      <c r="AK1782" s="183"/>
    </row>
    <row r="1783" spans="4:37" x14ac:dyDescent="0.25">
      <c r="D1783" s="184"/>
      <c r="E1783" s="184"/>
      <c r="F1783" s="184"/>
      <c r="G1783" s="184"/>
      <c r="H1783" s="184"/>
      <c r="I1783" s="184"/>
      <c r="J1783" s="184"/>
      <c r="K1783" s="184"/>
      <c r="L1783" s="184"/>
      <c r="M1783" s="184"/>
      <c r="N1783" s="184"/>
      <c r="O1783" s="184"/>
      <c r="P1783" s="183"/>
      <c r="Q1783" s="183"/>
      <c r="R1783" s="183"/>
      <c r="S1783" s="183"/>
      <c r="T1783" s="183"/>
      <c r="U1783" s="183"/>
      <c r="V1783" s="183"/>
      <c r="W1783" s="183"/>
      <c r="X1783" s="183"/>
      <c r="Y1783" s="183"/>
      <c r="Z1783" s="183"/>
      <c r="AA1783" s="183"/>
      <c r="AB1783" s="183"/>
      <c r="AC1783" s="183"/>
      <c r="AD1783" s="183"/>
      <c r="AE1783" s="183"/>
      <c r="AF1783" s="183"/>
      <c r="AG1783" s="183"/>
      <c r="AH1783" s="183"/>
      <c r="AI1783" s="183"/>
      <c r="AJ1783" s="183"/>
      <c r="AK1783" s="183"/>
    </row>
    <row r="1784" spans="4:37" x14ac:dyDescent="0.25">
      <c r="D1784" s="184"/>
      <c r="E1784" s="184"/>
      <c r="F1784" s="184"/>
      <c r="G1784" s="184"/>
      <c r="H1784" s="184"/>
      <c r="I1784" s="184"/>
      <c r="J1784" s="184"/>
      <c r="K1784" s="184"/>
      <c r="L1784" s="184"/>
      <c r="M1784" s="184"/>
      <c r="N1784" s="184"/>
      <c r="O1784" s="184"/>
      <c r="P1784" s="183"/>
      <c r="Q1784" s="183"/>
      <c r="R1784" s="183"/>
      <c r="S1784" s="183"/>
      <c r="T1784" s="183"/>
      <c r="U1784" s="183"/>
      <c r="V1784" s="183"/>
      <c r="W1784" s="183"/>
      <c r="X1784" s="183"/>
      <c r="Y1784" s="183"/>
      <c r="Z1784" s="183"/>
      <c r="AA1784" s="183"/>
      <c r="AB1784" s="183"/>
      <c r="AC1784" s="183"/>
      <c r="AD1784" s="183"/>
      <c r="AE1784" s="183"/>
      <c r="AF1784" s="183"/>
      <c r="AG1784" s="183"/>
      <c r="AH1784" s="183"/>
      <c r="AI1784" s="183"/>
      <c r="AJ1784" s="183"/>
      <c r="AK1784" s="183"/>
    </row>
    <row r="1785" spans="4:37" x14ac:dyDescent="0.25">
      <c r="D1785" s="184"/>
      <c r="E1785" s="184"/>
      <c r="F1785" s="184"/>
      <c r="G1785" s="184"/>
      <c r="H1785" s="184"/>
      <c r="I1785" s="184"/>
      <c r="J1785" s="184"/>
      <c r="K1785" s="184"/>
      <c r="L1785" s="184"/>
      <c r="M1785" s="184"/>
      <c r="N1785" s="184"/>
      <c r="O1785" s="184"/>
      <c r="P1785" s="183"/>
      <c r="Q1785" s="183"/>
      <c r="R1785" s="183"/>
      <c r="S1785" s="183"/>
      <c r="T1785" s="183"/>
      <c r="U1785" s="183"/>
      <c r="V1785" s="183"/>
      <c r="W1785" s="183"/>
      <c r="X1785" s="183"/>
      <c r="Y1785" s="183"/>
      <c r="Z1785" s="183"/>
      <c r="AA1785" s="183"/>
      <c r="AB1785" s="183"/>
      <c r="AC1785" s="183"/>
      <c r="AD1785" s="183"/>
      <c r="AE1785" s="183"/>
      <c r="AF1785" s="183"/>
      <c r="AG1785" s="183"/>
      <c r="AH1785" s="183"/>
      <c r="AI1785" s="183"/>
      <c r="AJ1785" s="183"/>
      <c r="AK1785" s="183"/>
    </row>
    <row r="1786" spans="4:37" x14ac:dyDescent="0.25">
      <c r="D1786" s="184"/>
      <c r="E1786" s="184"/>
      <c r="F1786" s="184"/>
      <c r="G1786" s="184"/>
      <c r="H1786" s="184"/>
      <c r="I1786" s="184"/>
      <c r="J1786" s="184"/>
      <c r="K1786" s="184"/>
      <c r="L1786" s="184"/>
      <c r="M1786" s="184"/>
      <c r="N1786" s="184"/>
      <c r="O1786" s="184"/>
      <c r="P1786" s="183"/>
      <c r="Q1786" s="183"/>
      <c r="R1786" s="183"/>
      <c r="S1786" s="183"/>
      <c r="T1786" s="183"/>
      <c r="U1786" s="183"/>
      <c r="V1786" s="183"/>
      <c r="W1786" s="183"/>
      <c r="X1786" s="183"/>
      <c r="Y1786" s="183"/>
      <c r="Z1786" s="183"/>
      <c r="AA1786" s="183"/>
      <c r="AB1786" s="183"/>
      <c r="AC1786" s="183"/>
      <c r="AD1786" s="183"/>
      <c r="AE1786" s="183"/>
      <c r="AF1786" s="183"/>
      <c r="AG1786" s="183"/>
      <c r="AH1786" s="183"/>
      <c r="AI1786" s="183"/>
      <c r="AJ1786" s="183"/>
      <c r="AK1786" s="183"/>
    </row>
    <row r="1787" spans="4:37" x14ac:dyDescent="0.25">
      <c r="D1787" s="184"/>
      <c r="E1787" s="184"/>
      <c r="F1787" s="184"/>
      <c r="G1787" s="184"/>
      <c r="H1787" s="184"/>
      <c r="I1787" s="184"/>
      <c r="J1787" s="184"/>
      <c r="K1787" s="184"/>
      <c r="L1787" s="184"/>
      <c r="M1787" s="184"/>
      <c r="N1787" s="184"/>
      <c r="O1787" s="184"/>
      <c r="P1787" s="183"/>
      <c r="Q1787" s="183"/>
      <c r="R1787" s="183"/>
      <c r="S1787" s="183"/>
      <c r="T1787" s="183"/>
      <c r="U1787" s="183"/>
      <c r="V1787" s="183"/>
      <c r="W1787" s="183"/>
      <c r="X1787" s="183"/>
      <c r="Y1787" s="183"/>
      <c r="Z1787" s="183"/>
      <c r="AA1787" s="183"/>
      <c r="AB1787" s="183"/>
      <c r="AC1787" s="183"/>
      <c r="AD1787" s="183"/>
      <c r="AE1787" s="183"/>
      <c r="AF1787" s="183"/>
      <c r="AG1787" s="183"/>
      <c r="AH1787" s="183"/>
      <c r="AI1787" s="183"/>
      <c r="AJ1787" s="183"/>
      <c r="AK1787" s="183"/>
    </row>
    <row r="1788" spans="4:37" x14ac:dyDescent="0.25">
      <c r="D1788" s="184"/>
      <c r="E1788" s="184"/>
      <c r="F1788" s="184"/>
      <c r="G1788" s="184"/>
      <c r="H1788" s="184"/>
      <c r="I1788" s="184"/>
      <c r="J1788" s="184"/>
      <c r="K1788" s="184"/>
      <c r="L1788" s="184"/>
      <c r="M1788" s="184"/>
      <c r="N1788" s="184"/>
      <c r="O1788" s="184"/>
      <c r="P1788" s="183"/>
      <c r="Q1788" s="183"/>
      <c r="R1788" s="183"/>
      <c r="S1788" s="183"/>
      <c r="T1788" s="183"/>
      <c r="U1788" s="183"/>
      <c r="V1788" s="183"/>
      <c r="W1788" s="183"/>
      <c r="X1788" s="183"/>
      <c r="Y1788" s="183"/>
      <c r="Z1788" s="183"/>
      <c r="AA1788" s="183"/>
      <c r="AB1788" s="183"/>
      <c r="AC1788" s="183"/>
      <c r="AD1788" s="183"/>
      <c r="AE1788" s="183"/>
      <c r="AF1788" s="183"/>
      <c r="AG1788" s="183"/>
      <c r="AH1788" s="183"/>
      <c r="AI1788" s="183"/>
      <c r="AJ1788" s="183"/>
      <c r="AK1788" s="183"/>
    </row>
    <row r="1789" spans="4:37" x14ac:dyDescent="0.25">
      <c r="D1789" s="184"/>
      <c r="E1789" s="184"/>
      <c r="F1789" s="184"/>
      <c r="G1789" s="184"/>
      <c r="H1789" s="184"/>
      <c r="I1789" s="184"/>
      <c r="J1789" s="184"/>
      <c r="K1789" s="184"/>
      <c r="L1789" s="184"/>
      <c r="M1789" s="184"/>
      <c r="N1789" s="184"/>
      <c r="O1789" s="184"/>
      <c r="P1789" s="183"/>
      <c r="Q1789" s="183"/>
      <c r="R1789" s="183"/>
      <c r="S1789" s="183"/>
      <c r="T1789" s="183"/>
      <c r="U1789" s="183"/>
      <c r="V1789" s="183"/>
      <c r="W1789" s="183"/>
      <c r="X1789" s="183"/>
      <c r="Y1789" s="183"/>
      <c r="Z1789" s="183"/>
      <c r="AA1789" s="183"/>
      <c r="AB1789" s="183"/>
      <c r="AC1789" s="183"/>
      <c r="AD1789" s="183"/>
      <c r="AE1789" s="183"/>
      <c r="AF1789" s="183"/>
      <c r="AG1789" s="183"/>
      <c r="AH1789" s="183"/>
      <c r="AI1789" s="183"/>
      <c r="AJ1789" s="183"/>
      <c r="AK1789" s="183"/>
    </row>
    <row r="1790" spans="4:37" x14ac:dyDescent="0.25">
      <c r="D1790" s="184"/>
      <c r="E1790" s="184"/>
      <c r="F1790" s="184"/>
      <c r="G1790" s="184"/>
      <c r="H1790" s="184"/>
      <c r="I1790" s="184"/>
      <c r="J1790" s="184"/>
      <c r="K1790" s="184"/>
      <c r="L1790" s="184"/>
      <c r="M1790" s="184"/>
      <c r="N1790" s="184"/>
      <c r="O1790" s="184"/>
      <c r="P1790" s="183"/>
      <c r="Q1790" s="183"/>
      <c r="R1790" s="183"/>
      <c r="S1790" s="183"/>
      <c r="T1790" s="183"/>
      <c r="U1790" s="183"/>
      <c r="V1790" s="183"/>
      <c r="W1790" s="183"/>
      <c r="X1790" s="183"/>
      <c r="Y1790" s="183"/>
      <c r="Z1790" s="183"/>
      <c r="AA1790" s="183"/>
      <c r="AB1790" s="183"/>
      <c r="AC1790" s="183"/>
      <c r="AD1790" s="183"/>
      <c r="AE1790" s="183"/>
      <c r="AF1790" s="183"/>
      <c r="AG1790" s="183"/>
      <c r="AH1790" s="183"/>
      <c r="AI1790" s="183"/>
      <c r="AJ1790" s="183"/>
      <c r="AK1790" s="183"/>
    </row>
    <row r="1791" spans="4:37" x14ac:dyDescent="0.25">
      <c r="D1791" s="184"/>
      <c r="E1791" s="184"/>
      <c r="F1791" s="184"/>
      <c r="G1791" s="184"/>
      <c r="H1791" s="184"/>
      <c r="I1791" s="184"/>
      <c r="J1791" s="184"/>
      <c r="K1791" s="184"/>
      <c r="L1791" s="184"/>
      <c r="M1791" s="184"/>
      <c r="N1791" s="184"/>
      <c r="O1791" s="184"/>
      <c r="P1791" s="183"/>
      <c r="Q1791" s="183"/>
      <c r="R1791" s="183"/>
      <c r="S1791" s="183"/>
      <c r="T1791" s="183"/>
      <c r="U1791" s="183"/>
      <c r="V1791" s="183"/>
      <c r="W1791" s="183"/>
      <c r="X1791" s="183"/>
      <c r="Y1791" s="183"/>
      <c r="Z1791" s="183"/>
      <c r="AA1791" s="183"/>
      <c r="AB1791" s="183"/>
      <c r="AC1791" s="183"/>
      <c r="AD1791" s="183"/>
      <c r="AE1791" s="183"/>
      <c r="AF1791" s="183"/>
      <c r="AG1791" s="183"/>
      <c r="AH1791" s="183"/>
      <c r="AI1791" s="183"/>
      <c r="AJ1791" s="183"/>
      <c r="AK1791" s="183"/>
    </row>
    <row r="1792" spans="4:37" x14ac:dyDescent="0.25">
      <c r="D1792" s="184"/>
      <c r="E1792" s="184"/>
      <c r="F1792" s="184"/>
      <c r="G1792" s="184"/>
      <c r="H1792" s="184"/>
      <c r="I1792" s="184"/>
      <c r="J1792" s="184"/>
      <c r="K1792" s="184"/>
      <c r="L1792" s="184"/>
      <c r="M1792" s="184"/>
      <c r="N1792" s="184"/>
      <c r="O1792" s="184"/>
      <c r="P1792" s="183"/>
      <c r="Q1792" s="183"/>
      <c r="R1792" s="183"/>
      <c r="S1792" s="183"/>
      <c r="T1792" s="183"/>
      <c r="U1792" s="183"/>
      <c r="V1792" s="183"/>
      <c r="W1792" s="183"/>
      <c r="X1792" s="183"/>
      <c r="Y1792" s="183"/>
      <c r="Z1792" s="183"/>
      <c r="AA1792" s="183"/>
      <c r="AB1792" s="183"/>
      <c r="AC1792" s="183"/>
      <c r="AD1792" s="183"/>
      <c r="AE1792" s="183"/>
      <c r="AF1792" s="183"/>
      <c r="AG1792" s="183"/>
      <c r="AH1792" s="183"/>
      <c r="AI1792" s="183"/>
      <c r="AJ1792" s="183"/>
      <c r="AK1792" s="183"/>
    </row>
    <row r="1793" spans="4:37" x14ac:dyDescent="0.25">
      <c r="D1793" s="184"/>
      <c r="E1793" s="184"/>
      <c r="F1793" s="184"/>
      <c r="G1793" s="184"/>
      <c r="H1793" s="184"/>
      <c r="I1793" s="184"/>
      <c r="J1793" s="184"/>
      <c r="K1793" s="184"/>
      <c r="L1793" s="184"/>
      <c r="M1793" s="184"/>
      <c r="N1793" s="184"/>
      <c r="O1793" s="184"/>
      <c r="P1793" s="183"/>
      <c r="Q1793" s="183"/>
      <c r="R1793" s="183"/>
      <c r="S1793" s="183"/>
      <c r="T1793" s="183"/>
      <c r="U1793" s="183"/>
      <c r="V1793" s="183"/>
      <c r="W1793" s="183"/>
      <c r="X1793" s="183"/>
      <c r="Y1793" s="183"/>
      <c r="Z1793" s="183"/>
      <c r="AA1793" s="183"/>
      <c r="AB1793" s="183"/>
      <c r="AC1793" s="183"/>
      <c r="AD1793" s="183"/>
      <c r="AE1793" s="183"/>
      <c r="AF1793" s="183"/>
      <c r="AG1793" s="183"/>
      <c r="AH1793" s="183"/>
      <c r="AI1793" s="183"/>
      <c r="AJ1793" s="183"/>
      <c r="AK1793" s="183"/>
    </row>
    <row r="1794" spans="4:37" x14ac:dyDescent="0.25">
      <c r="D1794" s="184"/>
      <c r="E1794" s="184"/>
      <c r="F1794" s="184"/>
      <c r="G1794" s="184"/>
      <c r="H1794" s="184"/>
      <c r="I1794" s="184"/>
      <c r="J1794" s="184"/>
      <c r="K1794" s="184"/>
      <c r="L1794" s="184"/>
      <c r="M1794" s="184"/>
      <c r="N1794" s="184"/>
      <c r="O1794" s="184"/>
      <c r="P1794" s="183"/>
      <c r="Q1794" s="183"/>
      <c r="R1794" s="183"/>
      <c r="S1794" s="183"/>
      <c r="T1794" s="183"/>
      <c r="U1794" s="183"/>
      <c r="V1794" s="183"/>
      <c r="W1794" s="183"/>
      <c r="X1794" s="183"/>
      <c r="Y1794" s="183"/>
      <c r="Z1794" s="183"/>
      <c r="AA1794" s="183"/>
      <c r="AB1794" s="183"/>
      <c r="AC1794" s="183"/>
      <c r="AD1794" s="183"/>
      <c r="AE1794" s="183"/>
      <c r="AF1794" s="183"/>
      <c r="AG1794" s="183"/>
      <c r="AH1794" s="183"/>
      <c r="AI1794" s="183"/>
      <c r="AJ1794" s="183"/>
      <c r="AK1794" s="183"/>
    </row>
    <row r="1795" spans="4:37" x14ac:dyDescent="0.25">
      <c r="D1795" s="184"/>
      <c r="E1795" s="184"/>
      <c r="F1795" s="184"/>
      <c r="G1795" s="184"/>
      <c r="H1795" s="184"/>
      <c r="I1795" s="184"/>
      <c r="J1795" s="184"/>
      <c r="K1795" s="184"/>
      <c r="L1795" s="184"/>
      <c r="M1795" s="184"/>
      <c r="N1795" s="184"/>
      <c r="O1795" s="184"/>
      <c r="P1795" s="183"/>
      <c r="Q1795" s="183"/>
      <c r="R1795" s="183"/>
      <c r="S1795" s="183"/>
      <c r="T1795" s="183"/>
      <c r="U1795" s="183"/>
      <c r="V1795" s="183"/>
      <c r="W1795" s="183"/>
      <c r="X1795" s="183"/>
      <c r="Y1795" s="183"/>
      <c r="Z1795" s="183"/>
      <c r="AA1795" s="183"/>
      <c r="AB1795" s="183"/>
      <c r="AC1795" s="183"/>
      <c r="AD1795" s="183"/>
      <c r="AE1795" s="183"/>
      <c r="AF1795" s="183"/>
      <c r="AG1795" s="183"/>
      <c r="AH1795" s="183"/>
      <c r="AI1795" s="183"/>
      <c r="AJ1795" s="183"/>
      <c r="AK1795" s="183"/>
    </row>
    <row r="1796" spans="4:37" x14ac:dyDescent="0.25">
      <c r="D1796" s="184"/>
      <c r="E1796" s="184"/>
      <c r="F1796" s="184"/>
      <c r="G1796" s="184"/>
      <c r="H1796" s="184"/>
      <c r="I1796" s="184"/>
      <c r="J1796" s="184"/>
      <c r="K1796" s="184"/>
      <c r="L1796" s="184"/>
      <c r="M1796" s="184"/>
      <c r="N1796" s="184"/>
      <c r="O1796" s="184"/>
      <c r="P1796" s="183"/>
      <c r="Q1796" s="183"/>
      <c r="R1796" s="183"/>
      <c r="S1796" s="183"/>
      <c r="T1796" s="183"/>
      <c r="U1796" s="183"/>
      <c r="V1796" s="183"/>
      <c r="W1796" s="183"/>
      <c r="X1796" s="183"/>
      <c r="Y1796" s="183"/>
      <c r="Z1796" s="183"/>
      <c r="AA1796" s="183"/>
      <c r="AB1796" s="183"/>
      <c r="AC1796" s="183"/>
      <c r="AD1796" s="183"/>
      <c r="AE1796" s="183"/>
      <c r="AF1796" s="183"/>
      <c r="AG1796" s="183"/>
      <c r="AH1796" s="183"/>
      <c r="AI1796" s="183"/>
      <c r="AJ1796" s="183"/>
      <c r="AK1796" s="183"/>
    </row>
    <row r="1797" spans="4:37" x14ac:dyDescent="0.25">
      <c r="D1797" s="184"/>
      <c r="E1797" s="184"/>
      <c r="F1797" s="184"/>
      <c r="G1797" s="184"/>
      <c r="H1797" s="184"/>
      <c r="I1797" s="184"/>
      <c r="J1797" s="184"/>
      <c r="K1797" s="184"/>
      <c r="L1797" s="184"/>
      <c r="M1797" s="184"/>
      <c r="N1797" s="184"/>
      <c r="O1797" s="184"/>
      <c r="P1797" s="183"/>
      <c r="Q1797" s="183"/>
      <c r="R1797" s="183"/>
      <c r="S1797" s="183"/>
      <c r="T1797" s="183"/>
      <c r="U1797" s="183"/>
      <c r="V1797" s="183"/>
      <c r="W1797" s="183"/>
      <c r="X1797" s="183"/>
      <c r="Y1797" s="183"/>
      <c r="Z1797" s="183"/>
      <c r="AA1797" s="183"/>
      <c r="AB1797" s="183"/>
      <c r="AC1797" s="183"/>
      <c r="AD1797" s="183"/>
      <c r="AE1797" s="183"/>
      <c r="AF1797" s="183"/>
      <c r="AG1797" s="183"/>
      <c r="AH1797" s="183"/>
      <c r="AI1797" s="183"/>
      <c r="AJ1797" s="183"/>
      <c r="AK1797" s="183"/>
    </row>
    <row r="1798" spans="4:37" x14ac:dyDescent="0.25">
      <c r="D1798" s="184"/>
      <c r="E1798" s="184"/>
      <c r="F1798" s="184"/>
      <c r="G1798" s="184"/>
      <c r="H1798" s="184"/>
      <c r="I1798" s="184"/>
      <c r="J1798" s="184"/>
      <c r="K1798" s="184"/>
      <c r="L1798" s="184"/>
      <c r="M1798" s="184"/>
      <c r="N1798" s="184"/>
      <c r="O1798" s="184"/>
      <c r="P1798" s="183"/>
      <c r="Q1798" s="183"/>
      <c r="R1798" s="183"/>
      <c r="S1798" s="183"/>
      <c r="T1798" s="183"/>
      <c r="U1798" s="183"/>
      <c r="V1798" s="183"/>
      <c r="W1798" s="183"/>
      <c r="X1798" s="183"/>
      <c r="Y1798" s="183"/>
      <c r="Z1798" s="183"/>
      <c r="AA1798" s="183"/>
      <c r="AB1798" s="183"/>
      <c r="AC1798" s="183"/>
      <c r="AD1798" s="183"/>
      <c r="AE1798" s="183"/>
      <c r="AF1798" s="183"/>
      <c r="AG1798" s="183"/>
      <c r="AH1798" s="183"/>
      <c r="AI1798" s="183"/>
      <c r="AJ1798" s="183"/>
      <c r="AK1798" s="183"/>
    </row>
    <row r="1799" spans="4:37" x14ac:dyDescent="0.25">
      <c r="D1799" s="184"/>
      <c r="E1799" s="184"/>
      <c r="F1799" s="184"/>
      <c r="G1799" s="184"/>
      <c r="H1799" s="184"/>
      <c r="I1799" s="184"/>
      <c r="J1799" s="184"/>
      <c r="K1799" s="184"/>
      <c r="L1799" s="184"/>
      <c r="M1799" s="184"/>
      <c r="N1799" s="184"/>
      <c r="O1799" s="184"/>
      <c r="P1799" s="183"/>
      <c r="Q1799" s="183"/>
      <c r="R1799" s="183"/>
      <c r="S1799" s="183"/>
      <c r="T1799" s="183"/>
      <c r="U1799" s="183"/>
      <c r="V1799" s="183"/>
      <c r="W1799" s="183"/>
      <c r="X1799" s="183"/>
      <c r="Y1799" s="183"/>
      <c r="Z1799" s="183"/>
      <c r="AA1799" s="183"/>
      <c r="AB1799" s="183"/>
      <c r="AC1799" s="183"/>
      <c r="AD1799" s="183"/>
      <c r="AE1799" s="183"/>
      <c r="AF1799" s="183"/>
      <c r="AG1799" s="183"/>
      <c r="AH1799" s="183"/>
      <c r="AI1799" s="183"/>
      <c r="AJ1799" s="183"/>
      <c r="AK1799" s="183"/>
    </row>
    <row r="1800" spans="4:37" x14ac:dyDescent="0.25">
      <c r="D1800" s="184"/>
      <c r="E1800" s="184"/>
      <c r="F1800" s="184"/>
      <c r="G1800" s="184"/>
      <c r="H1800" s="184"/>
      <c r="I1800" s="184"/>
      <c r="J1800" s="184"/>
      <c r="K1800" s="184"/>
      <c r="L1800" s="184"/>
      <c r="M1800" s="184"/>
      <c r="N1800" s="184"/>
      <c r="O1800" s="184"/>
      <c r="P1800" s="183"/>
      <c r="Q1800" s="183"/>
      <c r="R1800" s="183"/>
      <c r="S1800" s="183"/>
      <c r="T1800" s="183"/>
      <c r="U1800" s="183"/>
      <c r="V1800" s="183"/>
      <c r="W1800" s="183"/>
      <c r="X1800" s="183"/>
      <c r="Y1800" s="183"/>
      <c r="Z1800" s="183"/>
      <c r="AA1800" s="183"/>
      <c r="AB1800" s="183"/>
      <c r="AC1800" s="183"/>
      <c r="AD1800" s="183"/>
      <c r="AE1800" s="183"/>
      <c r="AF1800" s="183"/>
      <c r="AG1800" s="183"/>
      <c r="AH1800" s="183"/>
      <c r="AI1800" s="183"/>
      <c r="AJ1800" s="183"/>
      <c r="AK1800" s="183"/>
    </row>
    <row r="1801" spans="4:37" x14ac:dyDescent="0.25">
      <c r="D1801" s="184"/>
      <c r="E1801" s="184"/>
      <c r="F1801" s="184"/>
      <c r="G1801" s="184"/>
      <c r="H1801" s="184"/>
      <c r="I1801" s="184"/>
      <c r="J1801" s="184"/>
      <c r="K1801" s="184"/>
      <c r="L1801" s="184"/>
      <c r="M1801" s="184"/>
      <c r="N1801" s="184"/>
      <c r="O1801" s="184"/>
      <c r="P1801" s="183"/>
      <c r="Q1801" s="183"/>
      <c r="R1801" s="183"/>
      <c r="S1801" s="183"/>
      <c r="T1801" s="183"/>
      <c r="U1801" s="183"/>
      <c r="V1801" s="183"/>
      <c r="W1801" s="183"/>
      <c r="X1801" s="183"/>
      <c r="Y1801" s="183"/>
      <c r="Z1801" s="183"/>
      <c r="AA1801" s="183"/>
      <c r="AB1801" s="183"/>
      <c r="AC1801" s="183"/>
      <c r="AD1801" s="183"/>
      <c r="AE1801" s="183"/>
      <c r="AF1801" s="183"/>
      <c r="AG1801" s="183"/>
      <c r="AH1801" s="183"/>
      <c r="AI1801" s="183"/>
      <c r="AJ1801" s="183"/>
      <c r="AK1801" s="183"/>
    </row>
    <row r="1802" spans="4:37" x14ac:dyDescent="0.25">
      <c r="D1802" s="184"/>
      <c r="E1802" s="184"/>
      <c r="F1802" s="184"/>
      <c r="G1802" s="184"/>
      <c r="H1802" s="184"/>
      <c r="I1802" s="184"/>
      <c r="J1802" s="184"/>
      <c r="K1802" s="184"/>
      <c r="L1802" s="184"/>
      <c r="M1802" s="184"/>
      <c r="N1802" s="184"/>
      <c r="O1802" s="184"/>
      <c r="P1802" s="183"/>
      <c r="Q1802" s="183"/>
      <c r="R1802" s="183"/>
      <c r="S1802" s="183"/>
      <c r="T1802" s="183"/>
      <c r="U1802" s="183"/>
      <c r="V1802" s="183"/>
      <c r="W1802" s="183"/>
      <c r="X1802" s="183"/>
      <c r="Y1802" s="183"/>
      <c r="Z1802" s="183"/>
      <c r="AA1802" s="183"/>
      <c r="AB1802" s="183"/>
      <c r="AC1802" s="183"/>
      <c r="AD1802" s="183"/>
      <c r="AE1802" s="183"/>
      <c r="AF1802" s="183"/>
      <c r="AG1802" s="183"/>
      <c r="AH1802" s="183"/>
      <c r="AI1802" s="183"/>
      <c r="AJ1802" s="183"/>
      <c r="AK1802" s="183"/>
    </row>
    <row r="1803" spans="4:37" x14ac:dyDescent="0.25">
      <c r="D1803" s="184"/>
      <c r="E1803" s="184"/>
      <c r="F1803" s="184"/>
      <c r="G1803" s="184"/>
      <c r="H1803" s="184"/>
      <c r="I1803" s="184"/>
      <c r="J1803" s="184"/>
      <c r="K1803" s="184"/>
      <c r="L1803" s="184"/>
      <c r="M1803" s="184"/>
      <c r="N1803" s="184"/>
      <c r="O1803" s="184"/>
      <c r="P1803" s="183"/>
      <c r="Q1803" s="183"/>
      <c r="R1803" s="183"/>
      <c r="S1803" s="183"/>
      <c r="T1803" s="183"/>
      <c r="U1803" s="183"/>
      <c r="V1803" s="183"/>
      <c r="W1803" s="183"/>
      <c r="X1803" s="183"/>
      <c r="Y1803" s="183"/>
      <c r="Z1803" s="183"/>
      <c r="AA1803" s="183"/>
      <c r="AB1803" s="183"/>
      <c r="AC1803" s="183"/>
      <c r="AD1803" s="183"/>
      <c r="AE1803" s="183"/>
      <c r="AF1803" s="183"/>
      <c r="AG1803" s="183"/>
      <c r="AH1803" s="183"/>
      <c r="AI1803" s="183"/>
      <c r="AJ1803" s="183"/>
      <c r="AK1803" s="183"/>
    </row>
    <row r="1804" spans="4:37" x14ac:dyDescent="0.25">
      <c r="D1804" s="184"/>
      <c r="E1804" s="184"/>
      <c r="F1804" s="184"/>
      <c r="G1804" s="184"/>
      <c r="H1804" s="184"/>
      <c r="I1804" s="184"/>
      <c r="J1804" s="184"/>
      <c r="K1804" s="184"/>
      <c r="L1804" s="184"/>
      <c r="M1804" s="184"/>
      <c r="N1804" s="184"/>
      <c r="O1804" s="184"/>
      <c r="P1804" s="183"/>
      <c r="Q1804" s="183"/>
      <c r="R1804" s="183"/>
      <c r="S1804" s="183"/>
      <c r="T1804" s="183"/>
      <c r="U1804" s="183"/>
      <c r="V1804" s="183"/>
      <c r="W1804" s="183"/>
      <c r="X1804" s="183"/>
      <c r="Y1804" s="183"/>
      <c r="Z1804" s="183"/>
      <c r="AA1804" s="183"/>
      <c r="AB1804" s="183"/>
      <c r="AC1804" s="183"/>
      <c r="AD1804" s="183"/>
      <c r="AE1804" s="183"/>
      <c r="AF1804" s="183"/>
      <c r="AG1804" s="183"/>
      <c r="AH1804" s="183"/>
      <c r="AI1804" s="183"/>
      <c r="AJ1804" s="183"/>
      <c r="AK1804" s="183"/>
    </row>
    <row r="1805" spans="4:37" x14ac:dyDescent="0.25">
      <c r="D1805" s="184"/>
      <c r="E1805" s="184"/>
      <c r="F1805" s="184"/>
      <c r="G1805" s="184"/>
      <c r="H1805" s="184"/>
      <c r="I1805" s="184"/>
      <c r="J1805" s="184"/>
      <c r="K1805" s="184"/>
      <c r="L1805" s="184"/>
      <c r="M1805" s="184"/>
      <c r="N1805" s="184"/>
      <c r="O1805" s="184"/>
      <c r="P1805" s="183"/>
      <c r="Q1805" s="183"/>
      <c r="R1805" s="183"/>
      <c r="S1805" s="183"/>
      <c r="T1805" s="183"/>
      <c r="U1805" s="183"/>
      <c r="V1805" s="183"/>
      <c r="W1805" s="183"/>
      <c r="X1805" s="183"/>
      <c r="Y1805" s="183"/>
      <c r="Z1805" s="183"/>
      <c r="AA1805" s="183"/>
      <c r="AB1805" s="183"/>
      <c r="AC1805" s="183"/>
      <c r="AD1805" s="183"/>
      <c r="AE1805" s="183"/>
      <c r="AF1805" s="183"/>
      <c r="AG1805" s="183"/>
      <c r="AH1805" s="183"/>
      <c r="AI1805" s="183"/>
      <c r="AJ1805" s="183"/>
      <c r="AK1805" s="183"/>
    </row>
    <row r="1806" spans="4:37" x14ac:dyDescent="0.25">
      <c r="D1806" s="184"/>
      <c r="E1806" s="184"/>
      <c r="F1806" s="184"/>
      <c r="G1806" s="184"/>
      <c r="H1806" s="184"/>
      <c r="I1806" s="184"/>
      <c r="J1806" s="184"/>
      <c r="K1806" s="184"/>
      <c r="L1806" s="184"/>
      <c r="M1806" s="184"/>
      <c r="N1806" s="184"/>
      <c r="O1806" s="184"/>
      <c r="P1806" s="183"/>
      <c r="Q1806" s="183"/>
      <c r="R1806" s="183"/>
      <c r="S1806" s="183"/>
      <c r="T1806" s="183"/>
      <c r="U1806" s="183"/>
      <c r="V1806" s="183"/>
      <c r="W1806" s="183"/>
      <c r="X1806" s="183"/>
      <c r="Y1806" s="183"/>
      <c r="Z1806" s="183"/>
      <c r="AA1806" s="183"/>
      <c r="AB1806" s="183"/>
      <c r="AC1806" s="183"/>
      <c r="AD1806" s="183"/>
      <c r="AE1806" s="183"/>
      <c r="AF1806" s="183"/>
      <c r="AG1806" s="183"/>
      <c r="AH1806" s="183"/>
      <c r="AI1806" s="183"/>
      <c r="AJ1806" s="183"/>
      <c r="AK1806" s="183"/>
    </row>
    <row r="1807" spans="4:37" x14ac:dyDescent="0.25">
      <c r="D1807" s="184"/>
      <c r="E1807" s="184"/>
      <c r="F1807" s="184"/>
      <c r="G1807" s="184"/>
      <c r="H1807" s="184"/>
      <c r="I1807" s="184"/>
      <c r="J1807" s="184"/>
      <c r="K1807" s="184"/>
      <c r="L1807" s="184"/>
      <c r="M1807" s="184"/>
      <c r="N1807" s="184"/>
      <c r="O1807" s="184"/>
      <c r="P1807" s="183"/>
      <c r="Q1807" s="183"/>
      <c r="R1807" s="183"/>
      <c r="S1807" s="183"/>
      <c r="T1807" s="183"/>
      <c r="U1807" s="183"/>
      <c r="V1807" s="183"/>
      <c r="W1807" s="183"/>
      <c r="X1807" s="183"/>
      <c r="Y1807" s="183"/>
      <c r="Z1807" s="183"/>
      <c r="AA1807" s="183"/>
      <c r="AB1807" s="183"/>
      <c r="AC1807" s="183"/>
      <c r="AD1807" s="183"/>
      <c r="AE1807" s="183"/>
      <c r="AF1807" s="183"/>
      <c r="AG1807" s="183"/>
      <c r="AH1807" s="183"/>
      <c r="AI1807" s="183"/>
      <c r="AJ1807" s="183"/>
      <c r="AK1807" s="183"/>
    </row>
    <row r="1808" spans="4:37" x14ac:dyDescent="0.25">
      <c r="D1808" s="184"/>
      <c r="E1808" s="184"/>
      <c r="F1808" s="184"/>
      <c r="G1808" s="184"/>
      <c r="H1808" s="184"/>
      <c r="I1808" s="184"/>
      <c r="J1808" s="184"/>
      <c r="K1808" s="184"/>
      <c r="L1808" s="184"/>
      <c r="M1808" s="184"/>
      <c r="N1808" s="184"/>
      <c r="O1808" s="184"/>
      <c r="P1808" s="183"/>
      <c r="Q1808" s="183"/>
      <c r="R1808" s="183"/>
      <c r="S1808" s="183"/>
      <c r="T1808" s="183"/>
      <c r="U1808" s="183"/>
      <c r="V1808" s="183"/>
      <c r="W1808" s="183"/>
      <c r="X1808" s="183"/>
      <c r="Y1808" s="183"/>
      <c r="Z1808" s="183"/>
      <c r="AA1808" s="183"/>
      <c r="AB1808" s="183"/>
      <c r="AC1808" s="183"/>
      <c r="AD1808" s="183"/>
      <c r="AE1808" s="183"/>
      <c r="AF1808" s="183"/>
      <c r="AG1808" s="183"/>
      <c r="AH1808" s="183"/>
      <c r="AI1808" s="183"/>
      <c r="AJ1808" s="183"/>
      <c r="AK1808" s="183"/>
    </row>
    <row r="1809" spans="4:37" x14ac:dyDescent="0.25">
      <c r="D1809" s="184"/>
      <c r="E1809" s="184"/>
      <c r="F1809" s="184"/>
      <c r="G1809" s="184"/>
      <c r="H1809" s="184"/>
      <c r="I1809" s="184"/>
      <c r="J1809" s="184"/>
      <c r="K1809" s="184"/>
      <c r="L1809" s="184"/>
      <c r="M1809" s="184"/>
      <c r="N1809" s="184"/>
      <c r="O1809" s="184"/>
      <c r="P1809" s="183"/>
      <c r="Q1809" s="183"/>
      <c r="R1809" s="183"/>
      <c r="S1809" s="183"/>
      <c r="T1809" s="183"/>
      <c r="U1809" s="183"/>
      <c r="V1809" s="183"/>
      <c r="W1809" s="183"/>
      <c r="X1809" s="183"/>
      <c r="Y1809" s="183"/>
      <c r="Z1809" s="183"/>
      <c r="AA1809" s="183"/>
      <c r="AB1809" s="183"/>
      <c r="AC1809" s="183"/>
      <c r="AD1809" s="183"/>
      <c r="AE1809" s="183"/>
      <c r="AF1809" s="183"/>
      <c r="AG1809" s="183"/>
      <c r="AH1809" s="183"/>
      <c r="AI1809" s="183"/>
      <c r="AJ1809" s="183"/>
      <c r="AK1809" s="183"/>
    </row>
    <row r="1810" spans="4:37" x14ac:dyDescent="0.25">
      <c r="D1810" s="184"/>
      <c r="E1810" s="184"/>
      <c r="F1810" s="184"/>
      <c r="G1810" s="184"/>
      <c r="H1810" s="184"/>
      <c r="I1810" s="184"/>
      <c r="J1810" s="184"/>
      <c r="K1810" s="184"/>
      <c r="L1810" s="184"/>
      <c r="M1810" s="184"/>
      <c r="N1810" s="184"/>
      <c r="O1810" s="184"/>
      <c r="P1810" s="183"/>
      <c r="Q1810" s="183"/>
      <c r="R1810" s="183"/>
      <c r="S1810" s="183"/>
      <c r="T1810" s="183"/>
      <c r="U1810" s="183"/>
      <c r="V1810" s="183"/>
      <c r="W1810" s="183"/>
      <c r="X1810" s="183"/>
      <c r="Y1810" s="183"/>
      <c r="Z1810" s="183"/>
      <c r="AA1810" s="183"/>
      <c r="AB1810" s="183"/>
      <c r="AC1810" s="183"/>
      <c r="AD1810" s="183"/>
      <c r="AE1810" s="183"/>
      <c r="AF1810" s="183"/>
      <c r="AG1810" s="183"/>
      <c r="AH1810" s="183"/>
      <c r="AI1810" s="183"/>
      <c r="AJ1810" s="183"/>
      <c r="AK1810" s="183"/>
    </row>
    <row r="1811" spans="4:37" x14ac:dyDescent="0.25">
      <c r="D1811" s="184"/>
      <c r="E1811" s="184"/>
      <c r="F1811" s="184"/>
      <c r="G1811" s="184"/>
      <c r="H1811" s="184"/>
      <c r="I1811" s="184"/>
      <c r="J1811" s="184"/>
      <c r="K1811" s="184"/>
      <c r="L1811" s="184"/>
      <c r="M1811" s="184"/>
      <c r="N1811" s="184"/>
      <c r="O1811" s="184"/>
      <c r="P1811" s="183"/>
      <c r="Q1811" s="183"/>
      <c r="R1811" s="183"/>
      <c r="S1811" s="183"/>
      <c r="T1811" s="183"/>
      <c r="U1811" s="183"/>
      <c r="V1811" s="183"/>
      <c r="W1811" s="183"/>
      <c r="X1811" s="183"/>
      <c r="Y1811" s="183"/>
      <c r="Z1811" s="183"/>
      <c r="AA1811" s="183"/>
      <c r="AB1811" s="183"/>
      <c r="AC1811" s="183"/>
      <c r="AD1811" s="183"/>
      <c r="AE1811" s="183"/>
      <c r="AF1811" s="183"/>
      <c r="AG1811" s="183"/>
      <c r="AH1811" s="183"/>
      <c r="AI1811" s="183"/>
      <c r="AJ1811" s="183"/>
      <c r="AK1811" s="183"/>
    </row>
    <row r="1812" spans="4:37" x14ac:dyDescent="0.25">
      <c r="D1812" s="184"/>
      <c r="E1812" s="184"/>
      <c r="F1812" s="184"/>
      <c r="G1812" s="184"/>
      <c r="H1812" s="184"/>
      <c r="I1812" s="184"/>
      <c r="J1812" s="184"/>
      <c r="K1812" s="184"/>
      <c r="L1812" s="184"/>
      <c r="M1812" s="184"/>
      <c r="N1812" s="184"/>
      <c r="O1812" s="184"/>
      <c r="P1812" s="183"/>
      <c r="Q1812" s="183"/>
      <c r="R1812" s="183"/>
      <c r="S1812" s="183"/>
      <c r="T1812" s="183"/>
      <c r="U1812" s="183"/>
      <c r="V1812" s="183"/>
      <c r="W1812" s="183"/>
      <c r="X1812" s="183"/>
      <c r="Y1812" s="183"/>
      <c r="Z1812" s="183"/>
      <c r="AA1812" s="183"/>
      <c r="AB1812" s="183"/>
      <c r="AC1812" s="183"/>
      <c r="AD1812" s="183"/>
      <c r="AE1812" s="183"/>
      <c r="AF1812" s="183"/>
      <c r="AG1812" s="183"/>
      <c r="AH1812" s="183"/>
      <c r="AI1812" s="183"/>
      <c r="AJ1812" s="183"/>
      <c r="AK1812" s="183"/>
    </row>
    <row r="1813" spans="4:37" x14ac:dyDescent="0.25">
      <c r="D1813" s="184"/>
      <c r="E1813" s="184"/>
      <c r="F1813" s="184"/>
      <c r="G1813" s="184"/>
      <c r="H1813" s="184"/>
      <c r="I1813" s="184"/>
      <c r="J1813" s="184"/>
      <c r="K1813" s="184"/>
      <c r="L1813" s="184"/>
      <c r="M1813" s="184"/>
      <c r="N1813" s="184"/>
      <c r="O1813" s="184"/>
      <c r="P1813" s="183"/>
      <c r="Q1813" s="183"/>
      <c r="R1813" s="183"/>
      <c r="S1813" s="183"/>
      <c r="T1813" s="183"/>
      <c r="U1813" s="183"/>
      <c r="V1813" s="183"/>
      <c r="W1813" s="183"/>
      <c r="X1813" s="183"/>
      <c r="Y1813" s="183"/>
      <c r="Z1813" s="183"/>
      <c r="AA1813" s="183"/>
      <c r="AB1813" s="183"/>
      <c r="AC1813" s="183"/>
      <c r="AD1813" s="183"/>
      <c r="AE1813" s="183"/>
      <c r="AF1813" s="183"/>
      <c r="AG1813" s="183"/>
      <c r="AH1813" s="183"/>
      <c r="AI1813" s="183"/>
      <c r="AJ1813" s="183"/>
      <c r="AK1813" s="183"/>
    </row>
    <row r="1814" spans="4:37" x14ac:dyDescent="0.25">
      <c r="D1814" s="184"/>
      <c r="E1814" s="184"/>
      <c r="F1814" s="184"/>
      <c r="G1814" s="184"/>
      <c r="H1814" s="184"/>
      <c r="I1814" s="184"/>
      <c r="J1814" s="184"/>
      <c r="K1814" s="184"/>
      <c r="L1814" s="184"/>
      <c r="M1814" s="184"/>
      <c r="N1814" s="184"/>
      <c r="O1814" s="184"/>
      <c r="P1814" s="183"/>
      <c r="Q1814" s="183"/>
      <c r="R1814" s="183"/>
      <c r="S1814" s="183"/>
      <c r="T1814" s="183"/>
      <c r="U1814" s="183"/>
      <c r="V1814" s="183"/>
      <c r="W1814" s="183"/>
      <c r="X1814" s="183"/>
      <c r="Y1814" s="183"/>
      <c r="Z1814" s="183"/>
      <c r="AA1814" s="183"/>
      <c r="AB1814" s="183"/>
      <c r="AC1814" s="183"/>
      <c r="AD1814" s="183"/>
      <c r="AE1814" s="183"/>
      <c r="AF1814" s="183"/>
      <c r="AG1814" s="183"/>
      <c r="AH1814" s="183"/>
      <c r="AI1814" s="183"/>
      <c r="AJ1814" s="183"/>
      <c r="AK1814" s="183"/>
    </row>
    <row r="1815" spans="4:37" x14ac:dyDescent="0.25">
      <c r="D1815" s="184"/>
      <c r="E1815" s="184"/>
      <c r="F1815" s="184"/>
      <c r="G1815" s="184"/>
      <c r="H1815" s="184"/>
      <c r="I1815" s="184"/>
      <c r="J1815" s="184"/>
      <c r="K1815" s="184"/>
      <c r="L1815" s="184"/>
      <c r="M1815" s="184"/>
      <c r="N1815" s="184"/>
      <c r="O1815" s="184"/>
      <c r="P1815" s="183"/>
      <c r="Q1815" s="183"/>
      <c r="R1815" s="183"/>
      <c r="S1815" s="183"/>
      <c r="T1815" s="183"/>
      <c r="U1815" s="183"/>
      <c r="V1815" s="183"/>
      <c r="W1815" s="183"/>
      <c r="X1815" s="183"/>
      <c r="Y1815" s="183"/>
      <c r="Z1815" s="183"/>
      <c r="AA1815" s="183"/>
      <c r="AB1815" s="183"/>
      <c r="AC1815" s="183"/>
      <c r="AD1815" s="183"/>
      <c r="AE1815" s="183"/>
      <c r="AF1815" s="183"/>
      <c r="AG1815" s="183"/>
      <c r="AH1815" s="183"/>
      <c r="AI1815" s="183"/>
      <c r="AJ1815" s="183"/>
      <c r="AK1815" s="183"/>
    </row>
    <row r="1816" spans="4:37" x14ac:dyDescent="0.25">
      <c r="D1816" s="184"/>
      <c r="E1816" s="184"/>
      <c r="F1816" s="184"/>
      <c r="G1816" s="184"/>
      <c r="H1816" s="184"/>
      <c r="I1816" s="184"/>
      <c r="J1816" s="184"/>
      <c r="K1816" s="184"/>
      <c r="L1816" s="184"/>
      <c r="M1816" s="184"/>
      <c r="N1816" s="184"/>
      <c r="O1816" s="184"/>
      <c r="P1816" s="183"/>
      <c r="Q1816" s="183"/>
      <c r="R1816" s="183"/>
      <c r="S1816" s="183"/>
      <c r="T1816" s="183"/>
      <c r="U1816" s="183"/>
      <c r="V1816" s="183"/>
      <c r="W1816" s="183"/>
      <c r="X1816" s="183"/>
      <c r="Y1816" s="183"/>
      <c r="Z1816" s="183"/>
      <c r="AA1816" s="183"/>
      <c r="AB1816" s="183"/>
      <c r="AC1816" s="183"/>
      <c r="AD1816" s="183"/>
      <c r="AE1816" s="183"/>
      <c r="AF1816" s="183"/>
      <c r="AG1816" s="183"/>
      <c r="AH1816" s="183"/>
      <c r="AI1816" s="183"/>
      <c r="AJ1816" s="183"/>
      <c r="AK1816" s="183"/>
    </row>
    <row r="1817" spans="4:37" x14ac:dyDescent="0.25">
      <c r="D1817" s="184"/>
      <c r="E1817" s="184"/>
      <c r="F1817" s="184"/>
      <c r="G1817" s="184"/>
      <c r="H1817" s="184"/>
      <c r="I1817" s="184"/>
      <c r="J1817" s="184"/>
      <c r="K1817" s="184"/>
      <c r="L1817" s="184"/>
      <c r="M1817" s="184"/>
      <c r="N1817" s="184"/>
      <c r="O1817" s="184"/>
      <c r="P1817" s="183"/>
      <c r="Q1817" s="183"/>
      <c r="R1817" s="183"/>
      <c r="S1817" s="183"/>
      <c r="T1817" s="183"/>
      <c r="U1817" s="183"/>
      <c r="V1817" s="183"/>
      <c r="W1817" s="183"/>
      <c r="X1817" s="183"/>
      <c r="Y1817" s="183"/>
      <c r="Z1817" s="183"/>
      <c r="AA1817" s="183"/>
      <c r="AB1817" s="183"/>
      <c r="AC1817" s="183"/>
      <c r="AD1817" s="183"/>
      <c r="AE1817" s="183"/>
      <c r="AF1817" s="183"/>
      <c r="AG1817" s="183"/>
      <c r="AH1817" s="183"/>
      <c r="AI1817" s="183"/>
      <c r="AJ1817" s="183"/>
      <c r="AK1817" s="183"/>
    </row>
    <row r="1818" spans="4:37" x14ac:dyDescent="0.25">
      <c r="D1818" s="184"/>
      <c r="E1818" s="184"/>
      <c r="F1818" s="184"/>
      <c r="G1818" s="184"/>
      <c r="H1818" s="184"/>
      <c r="I1818" s="184"/>
      <c r="J1818" s="184"/>
      <c r="K1818" s="184"/>
      <c r="L1818" s="184"/>
      <c r="M1818" s="184"/>
      <c r="N1818" s="184"/>
      <c r="O1818" s="184"/>
      <c r="P1818" s="183"/>
      <c r="Q1818" s="183"/>
      <c r="R1818" s="183"/>
      <c r="S1818" s="183"/>
      <c r="T1818" s="183"/>
      <c r="U1818" s="183"/>
      <c r="V1818" s="183"/>
      <c r="W1818" s="183"/>
      <c r="X1818" s="183"/>
      <c r="Y1818" s="183"/>
      <c r="Z1818" s="183"/>
      <c r="AA1818" s="183"/>
      <c r="AB1818" s="183"/>
      <c r="AC1818" s="183"/>
      <c r="AD1818" s="183"/>
      <c r="AE1818" s="183"/>
      <c r="AF1818" s="183"/>
      <c r="AG1818" s="183"/>
      <c r="AH1818" s="183"/>
      <c r="AI1818" s="183"/>
      <c r="AJ1818" s="183"/>
      <c r="AK1818" s="183"/>
    </row>
    <row r="1819" spans="4:37" x14ac:dyDescent="0.25">
      <c r="D1819" s="184"/>
      <c r="E1819" s="184"/>
      <c r="F1819" s="184"/>
      <c r="G1819" s="184"/>
      <c r="H1819" s="184"/>
      <c r="I1819" s="184"/>
      <c r="J1819" s="184"/>
      <c r="K1819" s="184"/>
      <c r="L1819" s="184"/>
      <c r="M1819" s="184"/>
      <c r="N1819" s="184"/>
      <c r="O1819" s="184"/>
      <c r="P1819" s="183"/>
      <c r="Q1819" s="183"/>
      <c r="R1819" s="183"/>
      <c r="S1819" s="183"/>
      <c r="T1819" s="183"/>
      <c r="U1819" s="183"/>
      <c r="V1819" s="183"/>
      <c r="W1819" s="183"/>
      <c r="X1819" s="183"/>
      <c r="Y1819" s="183"/>
      <c r="Z1819" s="183"/>
      <c r="AA1819" s="183"/>
      <c r="AB1819" s="183"/>
      <c r="AC1819" s="183"/>
      <c r="AD1819" s="183"/>
      <c r="AE1819" s="183"/>
      <c r="AF1819" s="183"/>
      <c r="AG1819" s="183"/>
      <c r="AH1819" s="183"/>
      <c r="AI1819" s="183"/>
      <c r="AJ1819" s="183"/>
      <c r="AK1819" s="183"/>
    </row>
    <row r="1820" spans="4:37" x14ac:dyDescent="0.25">
      <c r="D1820" s="184"/>
      <c r="E1820" s="184"/>
      <c r="F1820" s="184"/>
      <c r="G1820" s="184"/>
      <c r="H1820" s="184"/>
      <c r="I1820" s="184"/>
      <c r="J1820" s="184"/>
      <c r="K1820" s="184"/>
      <c r="L1820" s="184"/>
      <c r="M1820" s="184"/>
      <c r="N1820" s="184"/>
      <c r="O1820" s="184"/>
      <c r="P1820" s="183"/>
      <c r="Q1820" s="183"/>
      <c r="R1820" s="183"/>
      <c r="S1820" s="183"/>
      <c r="T1820" s="183"/>
      <c r="U1820" s="183"/>
      <c r="V1820" s="183"/>
      <c r="W1820" s="183"/>
      <c r="X1820" s="183"/>
      <c r="Y1820" s="183"/>
      <c r="Z1820" s="183"/>
      <c r="AA1820" s="183"/>
      <c r="AB1820" s="183"/>
      <c r="AC1820" s="183"/>
      <c r="AD1820" s="183"/>
      <c r="AE1820" s="183"/>
      <c r="AF1820" s="183"/>
      <c r="AG1820" s="183"/>
      <c r="AH1820" s="183"/>
      <c r="AI1820" s="183"/>
      <c r="AJ1820" s="183"/>
      <c r="AK1820" s="183"/>
    </row>
    <row r="1821" spans="4:37" x14ac:dyDescent="0.25">
      <c r="D1821" s="184"/>
      <c r="E1821" s="184"/>
      <c r="F1821" s="184"/>
      <c r="G1821" s="184"/>
      <c r="H1821" s="184"/>
      <c r="I1821" s="184"/>
      <c r="J1821" s="184"/>
      <c r="K1821" s="184"/>
      <c r="L1821" s="184"/>
      <c r="M1821" s="184"/>
      <c r="N1821" s="184"/>
      <c r="O1821" s="184"/>
      <c r="P1821" s="183"/>
      <c r="Q1821" s="183"/>
      <c r="R1821" s="183"/>
      <c r="S1821" s="183"/>
      <c r="T1821" s="183"/>
      <c r="U1821" s="183"/>
      <c r="V1821" s="183"/>
      <c r="W1821" s="183"/>
      <c r="X1821" s="183"/>
      <c r="Y1821" s="183"/>
      <c r="Z1821" s="183"/>
      <c r="AA1821" s="183"/>
      <c r="AB1821" s="183"/>
      <c r="AC1821" s="183"/>
      <c r="AD1821" s="183"/>
      <c r="AE1821" s="183"/>
      <c r="AF1821" s="183"/>
      <c r="AG1821" s="183"/>
      <c r="AH1821" s="183"/>
      <c r="AI1821" s="183"/>
      <c r="AJ1821" s="183"/>
      <c r="AK1821" s="183"/>
    </row>
    <row r="1822" spans="4:37" x14ac:dyDescent="0.25">
      <c r="D1822" s="184"/>
      <c r="E1822" s="184"/>
      <c r="F1822" s="184"/>
      <c r="G1822" s="184"/>
      <c r="H1822" s="184"/>
      <c r="I1822" s="184"/>
      <c r="J1822" s="184"/>
      <c r="K1822" s="184"/>
      <c r="L1822" s="184"/>
      <c r="M1822" s="184"/>
      <c r="N1822" s="184"/>
      <c r="O1822" s="184"/>
      <c r="P1822" s="183"/>
      <c r="Q1822" s="183"/>
      <c r="R1822" s="183"/>
      <c r="S1822" s="183"/>
      <c r="T1822" s="183"/>
      <c r="U1822" s="183"/>
      <c r="V1822" s="183"/>
      <c r="W1822" s="183"/>
      <c r="X1822" s="183"/>
      <c r="Y1822" s="183"/>
      <c r="Z1822" s="183"/>
      <c r="AA1822" s="183"/>
      <c r="AB1822" s="183"/>
      <c r="AC1822" s="183"/>
      <c r="AD1822" s="183"/>
      <c r="AE1822" s="183"/>
      <c r="AF1822" s="183"/>
      <c r="AG1822" s="183"/>
      <c r="AH1822" s="183"/>
      <c r="AI1822" s="183"/>
      <c r="AJ1822" s="183"/>
      <c r="AK1822" s="183"/>
    </row>
    <row r="1823" spans="4:37" x14ac:dyDescent="0.25">
      <c r="D1823" s="184"/>
      <c r="E1823" s="184"/>
      <c r="F1823" s="184"/>
      <c r="G1823" s="184"/>
      <c r="H1823" s="184"/>
      <c r="I1823" s="184"/>
      <c r="J1823" s="184"/>
      <c r="K1823" s="184"/>
      <c r="L1823" s="184"/>
      <c r="M1823" s="184"/>
      <c r="N1823" s="184"/>
      <c r="O1823" s="184"/>
      <c r="P1823" s="183"/>
      <c r="Q1823" s="183"/>
      <c r="R1823" s="183"/>
      <c r="S1823" s="183"/>
      <c r="T1823" s="183"/>
      <c r="U1823" s="183"/>
      <c r="V1823" s="183"/>
      <c r="W1823" s="183"/>
      <c r="X1823" s="183"/>
      <c r="Y1823" s="183"/>
      <c r="Z1823" s="183"/>
      <c r="AA1823" s="183"/>
      <c r="AB1823" s="183"/>
      <c r="AC1823" s="183"/>
      <c r="AD1823" s="183"/>
      <c r="AE1823" s="183"/>
      <c r="AF1823" s="183"/>
      <c r="AG1823" s="183"/>
      <c r="AH1823" s="183"/>
      <c r="AI1823" s="183"/>
      <c r="AJ1823" s="183"/>
      <c r="AK1823" s="183"/>
    </row>
    <row r="1824" spans="4:37" x14ac:dyDescent="0.25">
      <c r="D1824" s="184"/>
      <c r="E1824" s="184"/>
      <c r="F1824" s="184"/>
      <c r="G1824" s="184"/>
      <c r="H1824" s="184"/>
      <c r="I1824" s="184"/>
      <c r="J1824" s="184"/>
      <c r="K1824" s="184"/>
      <c r="L1824" s="184"/>
      <c r="M1824" s="184"/>
      <c r="N1824" s="184"/>
      <c r="O1824" s="184"/>
      <c r="P1824" s="183"/>
      <c r="Q1824" s="183"/>
      <c r="R1824" s="183"/>
      <c r="S1824" s="183"/>
      <c r="T1824" s="183"/>
      <c r="U1824" s="183"/>
      <c r="V1824" s="183"/>
      <c r="W1824" s="183"/>
      <c r="X1824" s="183"/>
      <c r="Y1824" s="183"/>
      <c r="Z1824" s="183"/>
      <c r="AA1824" s="183"/>
      <c r="AB1824" s="183"/>
      <c r="AC1824" s="183"/>
      <c r="AD1824" s="183"/>
      <c r="AE1824" s="183"/>
      <c r="AF1824" s="183"/>
      <c r="AG1824" s="183"/>
      <c r="AH1824" s="183"/>
      <c r="AI1824" s="183"/>
      <c r="AJ1824" s="183"/>
      <c r="AK1824" s="183"/>
    </row>
    <row r="1825" spans="4:37" x14ac:dyDescent="0.25">
      <c r="D1825" s="184"/>
      <c r="E1825" s="184"/>
      <c r="F1825" s="184"/>
      <c r="G1825" s="184"/>
      <c r="H1825" s="184"/>
      <c r="I1825" s="184"/>
      <c r="J1825" s="184"/>
      <c r="K1825" s="184"/>
      <c r="L1825" s="184"/>
      <c r="M1825" s="184"/>
      <c r="N1825" s="184"/>
      <c r="O1825" s="184"/>
      <c r="P1825" s="183"/>
      <c r="Q1825" s="183"/>
      <c r="R1825" s="183"/>
      <c r="S1825" s="183"/>
      <c r="T1825" s="183"/>
      <c r="U1825" s="183"/>
      <c r="V1825" s="183"/>
      <c r="W1825" s="183"/>
      <c r="X1825" s="183"/>
      <c r="Y1825" s="183"/>
      <c r="Z1825" s="183"/>
      <c r="AA1825" s="183"/>
      <c r="AB1825" s="183"/>
      <c r="AC1825" s="183"/>
      <c r="AD1825" s="183"/>
      <c r="AE1825" s="183"/>
      <c r="AF1825" s="183"/>
      <c r="AG1825" s="183"/>
      <c r="AH1825" s="183"/>
      <c r="AI1825" s="183"/>
      <c r="AJ1825" s="183"/>
      <c r="AK1825" s="183"/>
    </row>
    <row r="1826" spans="4:37" x14ac:dyDescent="0.25">
      <c r="D1826" s="184"/>
      <c r="E1826" s="184"/>
      <c r="F1826" s="184"/>
      <c r="G1826" s="184"/>
      <c r="H1826" s="184"/>
      <c r="I1826" s="184"/>
      <c r="J1826" s="184"/>
      <c r="K1826" s="184"/>
      <c r="L1826" s="184"/>
      <c r="M1826" s="184"/>
      <c r="N1826" s="184"/>
      <c r="O1826" s="184"/>
      <c r="P1826" s="183"/>
      <c r="Q1826" s="183"/>
      <c r="R1826" s="183"/>
      <c r="S1826" s="183"/>
      <c r="T1826" s="183"/>
      <c r="U1826" s="183"/>
      <c r="V1826" s="183"/>
      <c r="W1826" s="183"/>
      <c r="X1826" s="183"/>
      <c r="Y1826" s="183"/>
      <c r="Z1826" s="183"/>
      <c r="AA1826" s="183"/>
      <c r="AB1826" s="183"/>
      <c r="AC1826" s="183"/>
      <c r="AD1826" s="183"/>
      <c r="AE1826" s="183"/>
      <c r="AF1826" s="183"/>
      <c r="AG1826" s="183"/>
      <c r="AH1826" s="183"/>
      <c r="AI1826" s="183"/>
      <c r="AJ1826" s="183"/>
      <c r="AK1826" s="183"/>
    </row>
    <row r="1827" spans="4:37" x14ac:dyDescent="0.25">
      <c r="D1827" s="184"/>
      <c r="E1827" s="184"/>
      <c r="F1827" s="184"/>
      <c r="G1827" s="184"/>
      <c r="H1827" s="184"/>
      <c r="I1827" s="184"/>
      <c r="J1827" s="184"/>
      <c r="K1827" s="184"/>
      <c r="L1827" s="184"/>
      <c r="M1827" s="184"/>
      <c r="N1827" s="184"/>
      <c r="O1827" s="184"/>
      <c r="P1827" s="183"/>
      <c r="Q1827" s="183"/>
      <c r="R1827" s="183"/>
      <c r="S1827" s="183"/>
      <c r="T1827" s="183"/>
      <c r="U1827" s="183"/>
      <c r="V1827" s="183"/>
      <c r="W1827" s="183"/>
      <c r="X1827" s="183"/>
      <c r="Y1827" s="183"/>
      <c r="Z1827" s="183"/>
      <c r="AA1827" s="183"/>
      <c r="AB1827" s="183"/>
      <c r="AC1827" s="183"/>
      <c r="AD1827" s="183"/>
      <c r="AE1827" s="183"/>
      <c r="AF1827" s="183"/>
      <c r="AG1827" s="183"/>
      <c r="AH1827" s="183"/>
      <c r="AI1827" s="183"/>
      <c r="AJ1827" s="183"/>
      <c r="AK1827" s="183"/>
    </row>
    <row r="1828" spans="4:37" x14ac:dyDescent="0.25">
      <c r="D1828" s="184"/>
      <c r="E1828" s="184"/>
      <c r="F1828" s="184"/>
      <c r="G1828" s="184"/>
      <c r="H1828" s="184"/>
      <c r="I1828" s="184"/>
      <c r="J1828" s="184"/>
      <c r="K1828" s="184"/>
      <c r="L1828" s="184"/>
      <c r="M1828" s="184"/>
      <c r="N1828" s="184"/>
      <c r="O1828" s="184"/>
      <c r="P1828" s="183"/>
      <c r="Q1828" s="183"/>
      <c r="R1828" s="183"/>
      <c r="S1828" s="183"/>
      <c r="T1828" s="183"/>
      <c r="U1828" s="183"/>
      <c r="V1828" s="183"/>
      <c r="W1828" s="183"/>
      <c r="X1828" s="183"/>
      <c r="Y1828" s="183"/>
      <c r="Z1828" s="183"/>
      <c r="AA1828" s="183"/>
      <c r="AB1828" s="183"/>
      <c r="AC1828" s="183"/>
      <c r="AD1828" s="183"/>
      <c r="AE1828" s="183"/>
      <c r="AF1828" s="183"/>
      <c r="AG1828" s="183"/>
      <c r="AH1828" s="183"/>
      <c r="AI1828" s="183"/>
      <c r="AJ1828" s="183"/>
      <c r="AK1828" s="183"/>
    </row>
    <row r="1829" spans="4:37" x14ac:dyDescent="0.25">
      <c r="D1829" s="184"/>
      <c r="E1829" s="184"/>
      <c r="F1829" s="184"/>
      <c r="G1829" s="184"/>
      <c r="H1829" s="184"/>
      <c r="I1829" s="184"/>
      <c r="J1829" s="184"/>
      <c r="K1829" s="184"/>
      <c r="L1829" s="184"/>
      <c r="M1829" s="184"/>
      <c r="N1829" s="184"/>
      <c r="O1829" s="184"/>
      <c r="P1829" s="183"/>
      <c r="Q1829" s="183"/>
      <c r="R1829" s="183"/>
      <c r="S1829" s="183"/>
      <c r="T1829" s="183"/>
      <c r="U1829" s="183"/>
      <c r="V1829" s="183"/>
      <c r="W1829" s="183"/>
      <c r="X1829" s="183"/>
      <c r="Y1829" s="183"/>
      <c r="Z1829" s="183"/>
      <c r="AA1829" s="183"/>
      <c r="AB1829" s="183"/>
      <c r="AC1829" s="183"/>
      <c r="AD1829" s="183"/>
      <c r="AE1829" s="183"/>
      <c r="AF1829" s="183"/>
      <c r="AG1829" s="183"/>
      <c r="AH1829" s="183"/>
      <c r="AI1829" s="183"/>
      <c r="AJ1829" s="183"/>
      <c r="AK1829" s="183"/>
    </row>
    <row r="1830" spans="4:37" x14ac:dyDescent="0.25">
      <c r="D1830" s="184"/>
      <c r="E1830" s="184"/>
      <c r="F1830" s="184"/>
      <c r="G1830" s="184"/>
      <c r="H1830" s="184"/>
      <c r="I1830" s="184"/>
      <c r="J1830" s="184"/>
      <c r="K1830" s="184"/>
      <c r="L1830" s="184"/>
      <c r="M1830" s="184"/>
      <c r="N1830" s="184"/>
      <c r="O1830" s="184"/>
      <c r="P1830" s="183"/>
      <c r="Q1830" s="183"/>
      <c r="R1830" s="183"/>
      <c r="S1830" s="183"/>
      <c r="T1830" s="183"/>
      <c r="U1830" s="183"/>
      <c r="V1830" s="183"/>
      <c r="W1830" s="183"/>
      <c r="X1830" s="183"/>
      <c r="Y1830" s="183"/>
      <c r="Z1830" s="183"/>
      <c r="AA1830" s="183"/>
      <c r="AB1830" s="183"/>
      <c r="AC1830" s="183"/>
      <c r="AD1830" s="183"/>
      <c r="AE1830" s="183"/>
      <c r="AF1830" s="183"/>
      <c r="AG1830" s="183"/>
      <c r="AH1830" s="183"/>
      <c r="AI1830" s="183"/>
      <c r="AJ1830" s="183"/>
      <c r="AK1830" s="183"/>
    </row>
    <row r="1831" spans="4:37" x14ac:dyDescent="0.25">
      <c r="D1831" s="184"/>
      <c r="E1831" s="184"/>
      <c r="F1831" s="184"/>
      <c r="G1831" s="184"/>
      <c r="H1831" s="184"/>
      <c r="I1831" s="184"/>
      <c r="J1831" s="184"/>
      <c r="K1831" s="184"/>
      <c r="L1831" s="184"/>
      <c r="M1831" s="184"/>
      <c r="N1831" s="184"/>
      <c r="O1831" s="184"/>
      <c r="P1831" s="183"/>
      <c r="Q1831" s="183"/>
      <c r="R1831" s="183"/>
      <c r="S1831" s="183"/>
      <c r="T1831" s="183"/>
      <c r="U1831" s="183"/>
      <c r="V1831" s="183"/>
      <c r="W1831" s="183"/>
      <c r="X1831" s="183"/>
      <c r="Y1831" s="183"/>
      <c r="Z1831" s="183"/>
      <c r="AA1831" s="183"/>
      <c r="AB1831" s="183"/>
      <c r="AC1831" s="183"/>
      <c r="AD1831" s="183"/>
      <c r="AE1831" s="183"/>
      <c r="AF1831" s="183"/>
      <c r="AG1831" s="183"/>
      <c r="AH1831" s="183"/>
      <c r="AI1831" s="183"/>
      <c r="AJ1831" s="183"/>
      <c r="AK1831" s="183"/>
    </row>
    <row r="1832" spans="4:37" x14ac:dyDescent="0.25">
      <c r="D1832" s="184"/>
      <c r="E1832" s="184"/>
      <c r="F1832" s="184"/>
      <c r="G1832" s="184"/>
      <c r="H1832" s="184"/>
      <c r="I1832" s="184"/>
      <c r="J1832" s="184"/>
      <c r="K1832" s="184"/>
      <c r="L1832" s="184"/>
      <c r="M1832" s="184"/>
      <c r="N1832" s="184"/>
      <c r="O1832" s="184"/>
      <c r="P1832" s="183"/>
      <c r="Q1832" s="183"/>
      <c r="R1832" s="183"/>
      <c r="S1832" s="183"/>
      <c r="T1832" s="183"/>
      <c r="U1832" s="183"/>
      <c r="V1832" s="183"/>
      <c r="W1832" s="183"/>
      <c r="X1832" s="183"/>
      <c r="Y1832" s="183"/>
      <c r="Z1832" s="183"/>
      <c r="AA1832" s="183"/>
      <c r="AB1832" s="183"/>
      <c r="AC1832" s="183"/>
      <c r="AD1832" s="183"/>
      <c r="AE1832" s="183"/>
      <c r="AF1832" s="183"/>
      <c r="AG1832" s="183"/>
      <c r="AH1832" s="183"/>
      <c r="AI1832" s="183"/>
      <c r="AJ1832" s="183"/>
      <c r="AK1832" s="183"/>
    </row>
    <row r="1833" spans="4:37" x14ac:dyDescent="0.25">
      <c r="D1833" s="184"/>
      <c r="E1833" s="184"/>
      <c r="F1833" s="184"/>
      <c r="G1833" s="184"/>
      <c r="H1833" s="184"/>
      <c r="I1833" s="184"/>
      <c r="J1833" s="184"/>
      <c r="K1833" s="184"/>
      <c r="L1833" s="184"/>
      <c r="M1833" s="184"/>
      <c r="N1833" s="184"/>
      <c r="O1833" s="184"/>
      <c r="P1833" s="183"/>
      <c r="Q1833" s="183"/>
      <c r="R1833" s="183"/>
      <c r="S1833" s="183"/>
      <c r="T1833" s="183"/>
      <c r="U1833" s="183"/>
      <c r="V1833" s="183"/>
      <c r="W1833" s="183"/>
      <c r="X1833" s="183"/>
      <c r="Y1833" s="183"/>
      <c r="Z1833" s="183"/>
      <c r="AA1833" s="183"/>
      <c r="AB1833" s="183"/>
      <c r="AC1833" s="183"/>
      <c r="AD1833" s="183"/>
      <c r="AE1833" s="183"/>
      <c r="AF1833" s="183"/>
      <c r="AG1833" s="183"/>
      <c r="AH1833" s="183"/>
      <c r="AI1833" s="183"/>
      <c r="AJ1833" s="183"/>
      <c r="AK1833" s="183"/>
    </row>
    <row r="1834" spans="4:37" x14ac:dyDescent="0.25">
      <c r="D1834" s="184"/>
      <c r="E1834" s="184"/>
      <c r="F1834" s="184"/>
      <c r="G1834" s="184"/>
      <c r="H1834" s="184"/>
      <c r="I1834" s="184"/>
      <c r="J1834" s="184"/>
      <c r="K1834" s="184"/>
      <c r="L1834" s="184"/>
      <c r="M1834" s="184"/>
      <c r="N1834" s="184"/>
      <c r="O1834" s="184"/>
      <c r="P1834" s="183"/>
      <c r="Q1834" s="183"/>
      <c r="R1834" s="183"/>
      <c r="S1834" s="183"/>
      <c r="T1834" s="183"/>
      <c r="U1834" s="183"/>
      <c r="V1834" s="183"/>
      <c r="W1834" s="183"/>
      <c r="X1834" s="183"/>
      <c r="Y1834" s="183"/>
      <c r="Z1834" s="183"/>
      <c r="AA1834" s="183"/>
      <c r="AB1834" s="183"/>
      <c r="AC1834" s="183"/>
      <c r="AD1834" s="183"/>
      <c r="AE1834" s="183"/>
      <c r="AF1834" s="183"/>
      <c r="AG1834" s="183"/>
      <c r="AH1834" s="183"/>
      <c r="AI1834" s="183"/>
      <c r="AJ1834" s="183"/>
      <c r="AK1834" s="183"/>
    </row>
    <row r="1835" spans="4:37" x14ac:dyDescent="0.25">
      <c r="D1835" s="184"/>
      <c r="E1835" s="184"/>
      <c r="F1835" s="184"/>
      <c r="G1835" s="184"/>
      <c r="H1835" s="184"/>
      <c r="I1835" s="184"/>
      <c r="J1835" s="184"/>
      <c r="K1835" s="184"/>
      <c r="L1835" s="184"/>
      <c r="M1835" s="184"/>
      <c r="N1835" s="184"/>
      <c r="O1835" s="184"/>
      <c r="P1835" s="183"/>
      <c r="Q1835" s="183"/>
      <c r="R1835" s="183"/>
      <c r="S1835" s="183"/>
      <c r="T1835" s="183"/>
      <c r="U1835" s="183"/>
      <c r="V1835" s="183"/>
      <c r="W1835" s="183"/>
      <c r="X1835" s="183"/>
      <c r="Y1835" s="183"/>
      <c r="Z1835" s="183"/>
      <c r="AA1835" s="183"/>
      <c r="AB1835" s="183"/>
      <c r="AC1835" s="183"/>
      <c r="AD1835" s="183"/>
      <c r="AE1835" s="183"/>
      <c r="AF1835" s="183"/>
      <c r="AG1835" s="183"/>
      <c r="AH1835" s="183"/>
      <c r="AI1835" s="183"/>
      <c r="AJ1835" s="183"/>
      <c r="AK1835" s="183"/>
    </row>
    <row r="1836" spans="4:37" x14ac:dyDescent="0.25">
      <c r="D1836" s="184"/>
      <c r="E1836" s="184"/>
      <c r="F1836" s="184"/>
      <c r="G1836" s="184"/>
      <c r="H1836" s="184"/>
      <c r="I1836" s="184"/>
      <c r="J1836" s="184"/>
      <c r="K1836" s="184"/>
      <c r="L1836" s="184"/>
      <c r="M1836" s="184"/>
      <c r="N1836" s="184"/>
      <c r="O1836" s="184"/>
      <c r="P1836" s="183"/>
      <c r="Q1836" s="183"/>
      <c r="R1836" s="183"/>
      <c r="S1836" s="183"/>
      <c r="T1836" s="183"/>
      <c r="U1836" s="183"/>
      <c r="V1836" s="183"/>
      <c r="W1836" s="183"/>
      <c r="X1836" s="183"/>
      <c r="Y1836" s="183"/>
      <c r="Z1836" s="183"/>
      <c r="AA1836" s="183"/>
      <c r="AB1836" s="183"/>
      <c r="AC1836" s="183"/>
      <c r="AD1836" s="183"/>
      <c r="AE1836" s="183"/>
      <c r="AF1836" s="183"/>
      <c r="AG1836" s="183"/>
      <c r="AH1836" s="183"/>
      <c r="AI1836" s="183"/>
      <c r="AJ1836" s="183"/>
      <c r="AK1836" s="183"/>
    </row>
    <row r="1837" spans="4:37" x14ac:dyDescent="0.25">
      <c r="D1837" s="184"/>
      <c r="E1837" s="184"/>
      <c r="F1837" s="184"/>
      <c r="G1837" s="184"/>
      <c r="H1837" s="184"/>
      <c r="I1837" s="184"/>
      <c r="J1837" s="184"/>
      <c r="K1837" s="184"/>
      <c r="L1837" s="184"/>
      <c r="M1837" s="184"/>
      <c r="N1837" s="184"/>
      <c r="O1837" s="184"/>
      <c r="P1837" s="183"/>
      <c r="Q1837" s="183"/>
      <c r="R1837" s="183"/>
      <c r="S1837" s="183"/>
      <c r="T1837" s="183"/>
      <c r="U1837" s="183"/>
      <c r="V1837" s="183"/>
      <c r="W1837" s="183"/>
      <c r="X1837" s="183"/>
      <c r="Y1837" s="183"/>
      <c r="Z1837" s="183"/>
      <c r="AA1837" s="183"/>
      <c r="AB1837" s="183"/>
      <c r="AC1837" s="183"/>
      <c r="AD1837" s="183"/>
      <c r="AE1837" s="183"/>
      <c r="AF1837" s="183"/>
      <c r="AG1837" s="183"/>
      <c r="AH1837" s="183"/>
      <c r="AI1837" s="183"/>
      <c r="AJ1837" s="183"/>
      <c r="AK1837" s="183"/>
    </row>
    <row r="1838" spans="4:37" x14ac:dyDescent="0.25">
      <c r="D1838" s="184"/>
      <c r="E1838" s="184"/>
      <c r="F1838" s="184"/>
      <c r="G1838" s="184"/>
      <c r="H1838" s="184"/>
      <c r="I1838" s="184"/>
      <c r="J1838" s="184"/>
      <c r="K1838" s="184"/>
      <c r="L1838" s="184"/>
      <c r="M1838" s="184"/>
      <c r="N1838" s="184"/>
      <c r="O1838" s="184"/>
      <c r="P1838" s="183"/>
      <c r="Q1838" s="183"/>
      <c r="R1838" s="183"/>
      <c r="S1838" s="183"/>
      <c r="T1838" s="183"/>
      <c r="U1838" s="183"/>
      <c r="V1838" s="183"/>
      <c r="W1838" s="183"/>
      <c r="X1838" s="183"/>
      <c r="Y1838" s="183"/>
      <c r="Z1838" s="183"/>
      <c r="AA1838" s="183"/>
      <c r="AB1838" s="183"/>
      <c r="AC1838" s="183"/>
      <c r="AD1838" s="183"/>
      <c r="AE1838" s="183"/>
      <c r="AF1838" s="183"/>
      <c r="AG1838" s="183"/>
      <c r="AH1838" s="183"/>
      <c r="AI1838" s="183"/>
      <c r="AJ1838" s="183"/>
      <c r="AK1838" s="183"/>
    </row>
    <row r="1839" spans="4:37" x14ac:dyDescent="0.25">
      <c r="D1839" s="184"/>
      <c r="E1839" s="184"/>
      <c r="F1839" s="184"/>
      <c r="G1839" s="184"/>
      <c r="H1839" s="184"/>
      <c r="I1839" s="184"/>
      <c r="J1839" s="184"/>
      <c r="K1839" s="184"/>
      <c r="L1839" s="184"/>
      <c r="M1839" s="184"/>
      <c r="N1839" s="184"/>
      <c r="O1839" s="184"/>
      <c r="P1839" s="183"/>
      <c r="Q1839" s="183"/>
      <c r="R1839" s="183"/>
      <c r="S1839" s="183"/>
      <c r="T1839" s="183"/>
      <c r="U1839" s="183"/>
      <c r="V1839" s="183"/>
      <c r="W1839" s="183"/>
      <c r="X1839" s="183"/>
      <c r="Y1839" s="183"/>
      <c r="Z1839" s="183"/>
      <c r="AA1839" s="183"/>
      <c r="AB1839" s="183"/>
      <c r="AC1839" s="183"/>
      <c r="AD1839" s="183"/>
      <c r="AE1839" s="183"/>
      <c r="AF1839" s="183"/>
      <c r="AG1839" s="183"/>
      <c r="AH1839" s="183"/>
      <c r="AI1839" s="183"/>
      <c r="AJ1839" s="183"/>
      <c r="AK1839" s="183"/>
    </row>
    <row r="1840" spans="4:37" x14ac:dyDescent="0.25">
      <c r="D1840" s="184"/>
      <c r="E1840" s="184"/>
      <c r="F1840" s="184"/>
      <c r="G1840" s="184"/>
      <c r="H1840" s="184"/>
      <c r="I1840" s="184"/>
      <c r="J1840" s="184"/>
      <c r="K1840" s="184"/>
      <c r="L1840" s="184"/>
      <c r="M1840" s="184"/>
      <c r="N1840" s="184"/>
      <c r="O1840" s="184"/>
      <c r="P1840" s="183"/>
      <c r="Q1840" s="183"/>
      <c r="R1840" s="183"/>
      <c r="S1840" s="183"/>
      <c r="T1840" s="183"/>
      <c r="U1840" s="183"/>
      <c r="V1840" s="183"/>
      <c r="W1840" s="183"/>
      <c r="X1840" s="183"/>
      <c r="Y1840" s="183"/>
      <c r="Z1840" s="183"/>
      <c r="AA1840" s="183"/>
      <c r="AB1840" s="183"/>
      <c r="AC1840" s="183"/>
      <c r="AD1840" s="183"/>
      <c r="AE1840" s="183"/>
      <c r="AF1840" s="183"/>
      <c r="AG1840" s="183"/>
      <c r="AH1840" s="183"/>
      <c r="AI1840" s="183"/>
      <c r="AJ1840" s="183"/>
      <c r="AK1840" s="183"/>
    </row>
    <row r="1841" spans="4:37" x14ac:dyDescent="0.25">
      <c r="D1841" s="184"/>
      <c r="E1841" s="184"/>
      <c r="F1841" s="184"/>
      <c r="G1841" s="184"/>
      <c r="H1841" s="184"/>
      <c r="I1841" s="184"/>
      <c r="J1841" s="184"/>
      <c r="K1841" s="184"/>
      <c r="L1841" s="184"/>
      <c r="M1841" s="184"/>
      <c r="N1841" s="184"/>
      <c r="O1841" s="184"/>
      <c r="P1841" s="183"/>
      <c r="Q1841" s="183"/>
      <c r="R1841" s="183"/>
      <c r="S1841" s="183"/>
      <c r="T1841" s="183"/>
      <c r="U1841" s="183"/>
      <c r="V1841" s="183"/>
      <c r="W1841" s="183"/>
      <c r="X1841" s="183"/>
      <c r="Y1841" s="183"/>
      <c r="Z1841" s="183"/>
      <c r="AA1841" s="183"/>
      <c r="AB1841" s="183"/>
      <c r="AC1841" s="183"/>
      <c r="AD1841" s="183"/>
      <c r="AE1841" s="183"/>
      <c r="AF1841" s="183"/>
      <c r="AG1841" s="183"/>
      <c r="AH1841" s="183"/>
      <c r="AI1841" s="183"/>
      <c r="AJ1841" s="183"/>
      <c r="AK1841" s="183"/>
    </row>
    <row r="1842" spans="4:37" x14ac:dyDescent="0.25">
      <c r="D1842" s="184"/>
      <c r="E1842" s="184"/>
      <c r="F1842" s="184"/>
      <c r="G1842" s="184"/>
      <c r="H1842" s="184"/>
      <c r="I1842" s="184"/>
      <c r="J1842" s="184"/>
      <c r="K1842" s="184"/>
      <c r="L1842" s="184"/>
      <c r="M1842" s="184"/>
      <c r="N1842" s="184"/>
      <c r="O1842" s="184"/>
      <c r="P1842" s="183"/>
      <c r="Q1842" s="183"/>
      <c r="R1842" s="183"/>
      <c r="S1842" s="183"/>
      <c r="T1842" s="183"/>
      <c r="U1842" s="183"/>
      <c r="V1842" s="183"/>
      <c r="W1842" s="183"/>
      <c r="X1842" s="183"/>
      <c r="Y1842" s="183"/>
      <c r="Z1842" s="183"/>
      <c r="AA1842" s="183"/>
      <c r="AB1842" s="183"/>
      <c r="AC1842" s="183"/>
      <c r="AD1842" s="183"/>
      <c r="AE1842" s="183"/>
      <c r="AF1842" s="183"/>
      <c r="AG1842" s="183"/>
      <c r="AH1842" s="183"/>
      <c r="AI1842" s="183"/>
      <c r="AJ1842" s="183"/>
      <c r="AK1842" s="183"/>
    </row>
    <row r="1843" spans="4:37" x14ac:dyDescent="0.25">
      <c r="D1843" s="184"/>
      <c r="E1843" s="184"/>
      <c r="F1843" s="184"/>
      <c r="G1843" s="184"/>
      <c r="H1843" s="184"/>
      <c r="I1843" s="184"/>
      <c r="J1843" s="184"/>
      <c r="K1843" s="184"/>
      <c r="L1843" s="184"/>
      <c r="M1843" s="184"/>
      <c r="N1843" s="184"/>
      <c r="O1843" s="184"/>
      <c r="P1843" s="183"/>
      <c r="Q1843" s="183"/>
      <c r="R1843" s="183"/>
      <c r="S1843" s="183"/>
      <c r="T1843" s="183"/>
      <c r="U1843" s="183"/>
      <c r="V1843" s="183"/>
      <c r="W1843" s="183"/>
      <c r="X1843" s="183"/>
      <c r="Y1843" s="183"/>
      <c r="Z1843" s="183"/>
      <c r="AA1843" s="183"/>
      <c r="AB1843" s="183"/>
      <c r="AC1843" s="183"/>
      <c r="AD1843" s="183"/>
      <c r="AE1843" s="183"/>
      <c r="AF1843" s="183"/>
      <c r="AG1843" s="183"/>
      <c r="AH1843" s="183"/>
      <c r="AI1843" s="183"/>
      <c r="AJ1843" s="183"/>
      <c r="AK1843" s="183"/>
    </row>
    <row r="1844" spans="4:37" x14ac:dyDescent="0.25">
      <c r="D1844" s="184"/>
      <c r="E1844" s="184"/>
      <c r="F1844" s="184"/>
      <c r="G1844" s="184"/>
      <c r="H1844" s="184"/>
      <c r="I1844" s="184"/>
      <c r="J1844" s="184"/>
      <c r="K1844" s="184"/>
      <c r="L1844" s="184"/>
      <c r="M1844" s="184"/>
      <c r="N1844" s="184"/>
      <c r="O1844" s="184"/>
      <c r="P1844" s="183"/>
      <c r="Q1844" s="183"/>
      <c r="R1844" s="183"/>
      <c r="S1844" s="183"/>
      <c r="T1844" s="183"/>
      <c r="U1844" s="183"/>
      <c r="V1844" s="183"/>
      <c r="W1844" s="183"/>
      <c r="X1844" s="183"/>
      <c r="Y1844" s="183"/>
      <c r="Z1844" s="183"/>
      <c r="AA1844" s="183"/>
      <c r="AB1844" s="183"/>
      <c r="AC1844" s="183"/>
      <c r="AD1844" s="183"/>
      <c r="AE1844" s="183"/>
      <c r="AF1844" s="183"/>
      <c r="AG1844" s="183"/>
      <c r="AH1844" s="183"/>
      <c r="AI1844" s="183"/>
      <c r="AJ1844" s="183"/>
      <c r="AK1844" s="183"/>
    </row>
    <row r="1845" spans="4:37" x14ac:dyDescent="0.25">
      <c r="D1845" s="184"/>
      <c r="E1845" s="184"/>
      <c r="F1845" s="184"/>
      <c r="G1845" s="184"/>
      <c r="H1845" s="184"/>
      <c r="I1845" s="184"/>
      <c r="J1845" s="184"/>
      <c r="K1845" s="184"/>
      <c r="L1845" s="184"/>
      <c r="M1845" s="184"/>
      <c r="N1845" s="184"/>
      <c r="O1845" s="184"/>
      <c r="P1845" s="183"/>
      <c r="Q1845" s="183"/>
      <c r="R1845" s="183"/>
      <c r="S1845" s="183"/>
      <c r="T1845" s="183"/>
      <c r="U1845" s="183"/>
      <c r="V1845" s="183"/>
      <c r="W1845" s="183"/>
      <c r="X1845" s="183"/>
      <c r="Y1845" s="183"/>
      <c r="Z1845" s="183"/>
      <c r="AA1845" s="183"/>
      <c r="AB1845" s="183"/>
      <c r="AC1845" s="183"/>
      <c r="AD1845" s="183"/>
      <c r="AE1845" s="183"/>
      <c r="AF1845" s="183"/>
      <c r="AG1845" s="183"/>
      <c r="AH1845" s="183"/>
      <c r="AI1845" s="183"/>
      <c r="AJ1845" s="183"/>
      <c r="AK1845" s="183"/>
    </row>
    <row r="1846" spans="4:37" x14ac:dyDescent="0.25">
      <c r="D1846" s="184"/>
      <c r="E1846" s="184"/>
      <c r="F1846" s="184"/>
      <c r="G1846" s="184"/>
      <c r="H1846" s="184"/>
      <c r="I1846" s="184"/>
      <c r="J1846" s="184"/>
      <c r="K1846" s="184"/>
      <c r="L1846" s="184"/>
      <c r="M1846" s="184"/>
      <c r="N1846" s="184"/>
      <c r="O1846" s="184"/>
      <c r="P1846" s="183"/>
      <c r="Q1846" s="183"/>
      <c r="R1846" s="183"/>
      <c r="S1846" s="183"/>
      <c r="T1846" s="183"/>
      <c r="U1846" s="183"/>
      <c r="V1846" s="183"/>
      <c r="W1846" s="183"/>
      <c r="X1846" s="183"/>
      <c r="Y1846" s="183"/>
      <c r="Z1846" s="183"/>
      <c r="AA1846" s="183"/>
      <c r="AB1846" s="183"/>
      <c r="AC1846" s="183"/>
      <c r="AD1846" s="183"/>
      <c r="AE1846" s="183"/>
      <c r="AF1846" s="183"/>
      <c r="AG1846" s="183"/>
      <c r="AH1846" s="183"/>
      <c r="AI1846" s="183"/>
      <c r="AJ1846" s="183"/>
      <c r="AK1846" s="183"/>
    </row>
    <row r="1847" spans="4:37" x14ac:dyDescent="0.25">
      <c r="D1847" s="184"/>
      <c r="E1847" s="184"/>
      <c r="F1847" s="184"/>
      <c r="G1847" s="184"/>
      <c r="H1847" s="184"/>
      <c r="I1847" s="184"/>
      <c r="J1847" s="184"/>
      <c r="K1847" s="184"/>
      <c r="L1847" s="184"/>
      <c r="M1847" s="184"/>
      <c r="N1847" s="184"/>
      <c r="O1847" s="184"/>
      <c r="P1847" s="183"/>
      <c r="Q1847" s="183"/>
      <c r="R1847" s="183"/>
      <c r="S1847" s="183"/>
      <c r="T1847" s="183"/>
      <c r="U1847" s="183"/>
      <c r="V1847" s="183"/>
      <c r="W1847" s="183"/>
      <c r="X1847" s="183"/>
      <c r="Y1847" s="183"/>
      <c r="Z1847" s="183"/>
      <c r="AA1847" s="183"/>
      <c r="AB1847" s="183"/>
      <c r="AC1847" s="183"/>
      <c r="AD1847" s="183"/>
      <c r="AE1847" s="183"/>
      <c r="AF1847" s="183"/>
      <c r="AG1847" s="183"/>
      <c r="AH1847" s="183"/>
      <c r="AI1847" s="183"/>
      <c r="AJ1847" s="183"/>
      <c r="AK1847" s="183"/>
    </row>
    <row r="1848" spans="4:37" x14ac:dyDescent="0.25">
      <c r="D1848" s="184"/>
      <c r="E1848" s="184"/>
      <c r="F1848" s="184"/>
      <c r="G1848" s="184"/>
      <c r="H1848" s="184"/>
      <c r="I1848" s="184"/>
      <c r="J1848" s="184"/>
      <c r="K1848" s="184"/>
      <c r="L1848" s="184"/>
      <c r="M1848" s="184"/>
      <c r="N1848" s="184"/>
      <c r="O1848" s="184"/>
      <c r="P1848" s="183"/>
      <c r="Q1848" s="183"/>
      <c r="R1848" s="183"/>
      <c r="S1848" s="183"/>
      <c r="T1848" s="183"/>
      <c r="U1848" s="183"/>
      <c r="V1848" s="183"/>
      <c r="W1848" s="183"/>
      <c r="X1848" s="183"/>
      <c r="Y1848" s="183"/>
      <c r="Z1848" s="183"/>
      <c r="AA1848" s="183"/>
      <c r="AB1848" s="183"/>
      <c r="AC1848" s="183"/>
      <c r="AD1848" s="183"/>
      <c r="AE1848" s="183"/>
      <c r="AF1848" s="183"/>
      <c r="AG1848" s="183"/>
      <c r="AH1848" s="183"/>
      <c r="AI1848" s="183"/>
      <c r="AJ1848" s="183"/>
      <c r="AK1848" s="183"/>
    </row>
    <row r="1849" spans="4:37" x14ac:dyDescent="0.25">
      <c r="D1849" s="184"/>
      <c r="E1849" s="184"/>
      <c r="F1849" s="184"/>
      <c r="G1849" s="184"/>
      <c r="H1849" s="184"/>
      <c r="I1849" s="184"/>
      <c r="J1849" s="184"/>
      <c r="K1849" s="184"/>
      <c r="L1849" s="184"/>
      <c r="M1849" s="184"/>
      <c r="N1849" s="184"/>
      <c r="O1849" s="184"/>
      <c r="P1849" s="183"/>
      <c r="Q1849" s="183"/>
      <c r="R1849" s="183"/>
      <c r="S1849" s="183"/>
      <c r="T1849" s="183"/>
      <c r="U1849" s="183"/>
      <c r="V1849" s="183"/>
      <c r="W1849" s="183"/>
      <c r="X1849" s="183"/>
      <c r="Y1849" s="183"/>
      <c r="Z1849" s="183"/>
      <c r="AA1849" s="183"/>
      <c r="AB1849" s="183"/>
      <c r="AC1849" s="183"/>
      <c r="AD1849" s="183"/>
      <c r="AE1849" s="183"/>
      <c r="AF1849" s="183"/>
      <c r="AG1849" s="183"/>
      <c r="AH1849" s="183"/>
      <c r="AI1849" s="183"/>
      <c r="AJ1849" s="183"/>
      <c r="AK1849" s="183"/>
    </row>
    <row r="1850" spans="4:37" x14ac:dyDescent="0.25">
      <c r="D1850" s="184"/>
      <c r="E1850" s="184"/>
      <c r="F1850" s="184"/>
      <c r="G1850" s="184"/>
      <c r="H1850" s="184"/>
      <c r="I1850" s="184"/>
      <c r="J1850" s="184"/>
      <c r="K1850" s="184"/>
      <c r="L1850" s="184"/>
      <c r="M1850" s="184"/>
      <c r="N1850" s="184"/>
      <c r="O1850" s="184"/>
      <c r="P1850" s="183"/>
      <c r="Q1850" s="183"/>
      <c r="R1850" s="183"/>
      <c r="S1850" s="183"/>
      <c r="T1850" s="183"/>
      <c r="U1850" s="183"/>
      <c r="V1850" s="183"/>
      <c r="W1850" s="183"/>
      <c r="X1850" s="183"/>
      <c r="Y1850" s="183"/>
      <c r="Z1850" s="183"/>
      <c r="AA1850" s="183"/>
      <c r="AB1850" s="183"/>
      <c r="AC1850" s="183"/>
      <c r="AD1850" s="183"/>
      <c r="AE1850" s="183"/>
      <c r="AF1850" s="183"/>
      <c r="AG1850" s="183"/>
      <c r="AH1850" s="183"/>
      <c r="AI1850" s="183"/>
      <c r="AJ1850" s="183"/>
      <c r="AK1850" s="183"/>
    </row>
    <row r="1851" spans="4:37" x14ac:dyDescent="0.25">
      <c r="D1851" s="184"/>
      <c r="E1851" s="184"/>
      <c r="F1851" s="184"/>
      <c r="G1851" s="184"/>
      <c r="H1851" s="184"/>
      <c r="I1851" s="184"/>
      <c r="J1851" s="184"/>
      <c r="K1851" s="184"/>
      <c r="L1851" s="184"/>
      <c r="M1851" s="184"/>
      <c r="N1851" s="184"/>
      <c r="O1851" s="184"/>
      <c r="P1851" s="183"/>
      <c r="Q1851" s="183"/>
      <c r="R1851" s="183"/>
      <c r="S1851" s="183"/>
      <c r="T1851" s="183"/>
      <c r="U1851" s="183"/>
      <c r="V1851" s="183"/>
      <c r="W1851" s="183"/>
      <c r="X1851" s="183"/>
      <c r="Y1851" s="183"/>
      <c r="Z1851" s="183"/>
      <c r="AA1851" s="183"/>
      <c r="AB1851" s="183"/>
      <c r="AC1851" s="183"/>
      <c r="AD1851" s="183"/>
      <c r="AE1851" s="183"/>
      <c r="AF1851" s="183"/>
      <c r="AG1851" s="183"/>
      <c r="AH1851" s="183"/>
      <c r="AI1851" s="183"/>
      <c r="AJ1851" s="183"/>
      <c r="AK1851" s="183"/>
    </row>
    <row r="1852" spans="4:37" x14ac:dyDescent="0.25">
      <c r="D1852" s="184"/>
      <c r="E1852" s="184"/>
      <c r="F1852" s="184"/>
      <c r="G1852" s="184"/>
      <c r="H1852" s="184"/>
      <c r="I1852" s="184"/>
      <c r="J1852" s="184"/>
      <c r="K1852" s="184"/>
      <c r="L1852" s="184"/>
      <c r="M1852" s="184"/>
      <c r="N1852" s="184"/>
      <c r="O1852" s="184"/>
      <c r="P1852" s="183"/>
      <c r="Q1852" s="183"/>
      <c r="R1852" s="183"/>
      <c r="S1852" s="183"/>
      <c r="T1852" s="183"/>
      <c r="U1852" s="183"/>
      <c r="V1852" s="183"/>
      <c r="W1852" s="183"/>
      <c r="X1852" s="183"/>
      <c r="Y1852" s="183"/>
      <c r="Z1852" s="183"/>
      <c r="AA1852" s="183"/>
      <c r="AB1852" s="183"/>
      <c r="AC1852" s="183"/>
      <c r="AD1852" s="183"/>
      <c r="AE1852" s="183"/>
      <c r="AF1852" s="183"/>
      <c r="AG1852" s="183"/>
      <c r="AH1852" s="183"/>
      <c r="AI1852" s="183"/>
      <c r="AJ1852" s="183"/>
      <c r="AK1852" s="183"/>
    </row>
    <row r="1853" spans="4:37" x14ac:dyDescent="0.25">
      <c r="D1853" s="184"/>
      <c r="E1853" s="184"/>
      <c r="F1853" s="184"/>
      <c r="G1853" s="184"/>
      <c r="H1853" s="184"/>
      <c r="I1853" s="184"/>
      <c r="J1853" s="184"/>
      <c r="K1853" s="184"/>
      <c r="L1853" s="184"/>
      <c r="M1853" s="184"/>
      <c r="N1853" s="184"/>
      <c r="O1853" s="184"/>
      <c r="P1853" s="183"/>
      <c r="Q1853" s="183"/>
      <c r="R1853" s="183"/>
      <c r="S1853" s="183"/>
      <c r="T1853" s="183"/>
      <c r="U1853" s="183"/>
      <c r="V1853" s="183"/>
      <c r="W1853" s="183"/>
      <c r="X1853" s="183"/>
      <c r="Y1853" s="183"/>
      <c r="Z1853" s="183"/>
      <c r="AA1853" s="183"/>
      <c r="AB1853" s="183"/>
      <c r="AC1853" s="183"/>
      <c r="AD1853" s="183"/>
      <c r="AE1853" s="183"/>
      <c r="AF1853" s="183"/>
      <c r="AG1853" s="183"/>
      <c r="AH1853" s="183"/>
      <c r="AI1853" s="183"/>
      <c r="AJ1853" s="183"/>
      <c r="AK1853" s="183"/>
    </row>
    <row r="1854" spans="4:37" x14ac:dyDescent="0.25">
      <c r="D1854" s="184"/>
      <c r="E1854" s="184"/>
      <c r="F1854" s="184"/>
      <c r="G1854" s="184"/>
      <c r="H1854" s="184"/>
      <c r="I1854" s="184"/>
      <c r="J1854" s="184"/>
      <c r="K1854" s="184"/>
      <c r="L1854" s="184"/>
      <c r="M1854" s="184"/>
      <c r="N1854" s="184"/>
      <c r="O1854" s="184"/>
      <c r="P1854" s="183"/>
      <c r="Q1854" s="183"/>
      <c r="R1854" s="183"/>
      <c r="S1854" s="183"/>
      <c r="T1854" s="183"/>
      <c r="U1854" s="183"/>
      <c r="V1854" s="183"/>
      <c r="W1854" s="183"/>
      <c r="X1854" s="183"/>
      <c r="Y1854" s="183"/>
      <c r="Z1854" s="183"/>
      <c r="AA1854" s="183"/>
      <c r="AB1854" s="183"/>
      <c r="AC1854" s="183"/>
      <c r="AD1854" s="183"/>
      <c r="AE1854" s="183"/>
      <c r="AF1854" s="183"/>
      <c r="AG1854" s="183"/>
      <c r="AH1854" s="183"/>
      <c r="AI1854" s="183"/>
      <c r="AJ1854" s="183"/>
      <c r="AK1854" s="183"/>
    </row>
    <row r="1855" spans="4:37" x14ac:dyDescent="0.25">
      <c r="D1855" s="184"/>
      <c r="E1855" s="184"/>
      <c r="F1855" s="184"/>
      <c r="G1855" s="184"/>
      <c r="H1855" s="184"/>
      <c r="I1855" s="184"/>
      <c r="J1855" s="184"/>
      <c r="K1855" s="184"/>
      <c r="L1855" s="184"/>
      <c r="M1855" s="184"/>
      <c r="N1855" s="184"/>
      <c r="O1855" s="184"/>
      <c r="P1855" s="183"/>
      <c r="Q1855" s="183"/>
      <c r="R1855" s="183"/>
      <c r="S1855" s="183"/>
      <c r="T1855" s="183"/>
      <c r="U1855" s="183"/>
      <c r="V1855" s="183"/>
      <c r="W1855" s="183"/>
      <c r="X1855" s="183"/>
      <c r="Y1855" s="183"/>
      <c r="Z1855" s="183"/>
      <c r="AA1855" s="183"/>
      <c r="AB1855" s="183"/>
      <c r="AC1855" s="183"/>
      <c r="AD1855" s="183"/>
      <c r="AE1855" s="183"/>
      <c r="AF1855" s="183"/>
      <c r="AG1855" s="183"/>
      <c r="AH1855" s="183"/>
      <c r="AI1855" s="183"/>
      <c r="AJ1855" s="183"/>
      <c r="AK1855" s="183"/>
    </row>
    <row r="1856" spans="4:37" x14ac:dyDescent="0.25">
      <c r="D1856" s="184"/>
      <c r="E1856" s="184"/>
      <c r="F1856" s="184"/>
      <c r="G1856" s="184"/>
      <c r="H1856" s="184"/>
      <c r="I1856" s="184"/>
      <c r="J1856" s="184"/>
      <c r="K1856" s="184"/>
      <c r="L1856" s="184"/>
      <c r="M1856" s="184"/>
      <c r="N1856" s="184"/>
      <c r="O1856" s="184"/>
      <c r="P1856" s="183"/>
      <c r="Q1856" s="183"/>
      <c r="R1856" s="183"/>
      <c r="S1856" s="183"/>
      <c r="T1856" s="183"/>
      <c r="U1856" s="183"/>
      <c r="V1856" s="183"/>
      <c r="W1856" s="183"/>
      <c r="X1856" s="183"/>
      <c r="Y1856" s="183"/>
      <c r="Z1856" s="183"/>
      <c r="AA1856" s="183"/>
      <c r="AB1856" s="183"/>
      <c r="AC1856" s="183"/>
      <c r="AD1856" s="183"/>
      <c r="AE1856" s="183"/>
      <c r="AF1856" s="183"/>
      <c r="AG1856" s="183"/>
      <c r="AH1856" s="183"/>
      <c r="AI1856" s="183"/>
      <c r="AJ1856" s="183"/>
      <c r="AK1856" s="183"/>
    </row>
    <row r="1857" spans="4:37" x14ac:dyDescent="0.25">
      <c r="D1857" s="184"/>
      <c r="E1857" s="184"/>
      <c r="F1857" s="184"/>
      <c r="G1857" s="184"/>
      <c r="H1857" s="184"/>
      <c r="I1857" s="184"/>
      <c r="J1857" s="184"/>
      <c r="K1857" s="184"/>
      <c r="L1857" s="184"/>
      <c r="M1857" s="184"/>
      <c r="N1857" s="184"/>
      <c r="O1857" s="184"/>
      <c r="P1857" s="183"/>
      <c r="Q1857" s="183"/>
      <c r="R1857" s="183"/>
      <c r="S1857" s="183"/>
      <c r="T1857" s="183"/>
      <c r="U1857" s="183"/>
      <c r="V1857" s="183"/>
      <c r="W1857" s="183"/>
      <c r="X1857" s="183"/>
      <c r="Y1857" s="183"/>
      <c r="Z1857" s="183"/>
      <c r="AA1857" s="183"/>
      <c r="AB1857" s="183"/>
      <c r="AC1857" s="183"/>
      <c r="AD1857" s="183"/>
      <c r="AE1857" s="183"/>
      <c r="AF1857" s="183"/>
      <c r="AG1857" s="183"/>
      <c r="AH1857" s="183"/>
      <c r="AI1857" s="183"/>
      <c r="AJ1857" s="183"/>
      <c r="AK1857" s="183"/>
    </row>
    <row r="1858" spans="4:37" x14ac:dyDescent="0.25">
      <c r="D1858" s="184"/>
      <c r="E1858" s="184"/>
      <c r="F1858" s="184"/>
      <c r="G1858" s="184"/>
      <c r="H1858" s="184"/>
      <c r="I1858" s="184"/>
      <c r="J1858" s="184"/>
      <c r="K1858" s="184"/>
      <c r="L1858" s="184"/>
      <c r="M1858" s="184"/>
      <c r="N1858" s="184"/>
      <c r="O1858" s="184"/>
      <c r="P1858" s="183"/>
      <c r="Q1858" s="183"/>
      <c r="R1858" s="183"/>
      <c r="S1858" s="183"/>
      <c r="T1858" s="183"/>
      <c r="U1858" s="183"/>
      <c r="V1858" s="183"/>
      <c r="W1858" s="183"/>
      <c r="X1858" s="183"/>
      <c r="Y1858" s="183"/>
      <c r="Z1858" s="183"/>
      <c r="AA1858" s="183"/>
      <c r="AB1858" s="183"/>
      <c r="AC1858" s="183"/>
      <c r="AD1858" s="183"/>
      <c r="AE1858" s="183"/>
      <c r="AF1858" s="183"/>
      <c r="AG1858" s="183"/>
      <c r="AH1858" s="183"/>
      <c r="AI1858" s="183"/>
      <c r="AJ1858" s="183"/>
      <c r="AK1858" s="183"/>
    </row>
    <row r="1859" spans="4:37" x14ac:dyDescent="0.25">
      <c r="D1859" s="184"/>
      <c r="E1859" s="184"/>
      <c r="F1859" s="184"/>
      <c r="G1859" s="184"/>
      <c r="H1859" s="184"/>
      <c r="I1859" s="184"/>
      <c r="J1859" s="184"/>
      <c r="K1859" s="184"/>
      <c r="L1859" s="184"/>
      <c r="M1859" s="184"/>
      <c r="N1859" s="184"/>
      <c r="O1859" s="184"/>
      <c r="P1859" s="183"/>
      <c r="Q1859" s="183"/>
      <c r="R1859" s="183"/>
      <c r="S1859" s="183"/>
      <c r="T1859" s="183"/>
      <c r="U1859" s="183"/>
      <c r="V1859" s="183"/>
      <c r="W1859" s="183"/>
      <c r="X1859" s="183"/>
      <c r="Y1859" s="183"/>
      <c r="Z1859" s="183"/>
      <c r="AA1859" s="183"/>
      <c r="AB1859" s="183"/>
      <c r="AC1859" s="183"/>
      <c r="AD1859" s="183"/>
      <c r="AE1859" s="183"/>
      <c r="AF1859" s="183"/>
      <c r="AG1859" s="183"/>
      <c r="AH1859" s="183"/>
      <c r="AI1859" s="183"/>
      <c r="AJ1859" s="183"/>
      <c r="AK1859" s="183"/>
    </row>
    <row r="1860" spans="4:37" x14ac:dyDescent="0.25">
      <c r="D1860" s="184"/>
      <c r="E1860" s="184"/>
      <c r="F1860" s="184"/>
      <c r="G1860" s="184"/>
      <c r="H1860" s="184"/>
      <c r="I1860" s="184"/>
      <c r="J1860" s="184"/>
      <c r="K1860" s="184"/>
      <c r="L1860" s="184"/>
      <c r="M1860" s="184"/>
      <c r="N1860" s="184"/>
      <c r="O1860" s="184"/>
      <c r="P1860" s="183"/>
      <c r="Q1860" s="183"/>
      <c r="R1860" s="183"/>
      <c r="S1860" s="183"/>
      <c r="T1860" s="183"/>
      <c r="U1860" s="183"/>
      <c r="V1860" s="183"/>
      <c r="W1860" s="183"/>
      <c r="X1860" s="183"/>
      <c r="Y1860" s="183"/>
      <c r="Z1860" s="183"/>
      <c r="AA1860" s="183"/>
      <c r="AB1860" s="183"/>
      <c r="AC1860" s="183"/>
      <c r="AD1860" s="183"/>
      <c r="AE1860" s="183"/>
      <c r="AF1860" s="183"/>
      <c r="AG1860" s="183"/>
      <c r="AH1860" s="183"/>
      <c r="AI1860" s="183"/>
      <c r="AJ1860" s="183"/>
      <c r="AK1860" s="183"/>
    </row>
    <row r="1861" spans="4:37" x14ac:dyDescent="0.25">
      <c r="D1861" s="184"/>
      <c r="E1861" s="184"/>
      <c r="F1861" s="184"/>
      <c r="G1861" s="184"/>
      <c r="H1861" s="184"/>
      <c r="I1861" s="184"/>
      <c r="J1861" s="184"/>
      <c r="K1861" s="184"/>
      <c r="L1861" s="184"/>
      <c r="M1861" s="184"/>
      <c r="N1861" s="184"/>
      <c r="O1861" s="184"/>
      <c r="P1861" s="183"/>
      <c r="Q1861" s="183"/>
      <c r="R1861" s="183"/>
      <c r="S1861" s="183"/>
      <c r="T1861" s="183"/>
      <c r="U1861" s="183"/>
      <c r="V1861" s="183"/>
      <c r="W1861" s="183"/>
      <c r="X1861" s="183"/>
      <c r="Y1861" s="183"/>
      <c r="Z1861" s="183"/>
      <c r="AA1861" s="183"/>
      <c r="AB1861" s="183"/>
      <c r="AC1861" s="183"/>
      <c r="AD1861" s="183"/>
      <c r="AE1861" s="183"/>
      <c r="AF1861" s="183"/>
      <c r="AG1861" s="183"/>
      <c r="AH1861" s="183"/>
      <c r="AI1861" s="183"/>
      <c r="AJ1861" s="183"/>
      <c r="AK1861" s="183"/>
    </row>
    <row r="1862" spans="4:37" x14ac:dyDescent="0.25">
      <c r="D1862" s="184"/>
      <c r="E1862" s="184"/>
      <c r="F1862" s="184"/>
      <c r="G1862" s="184"/>
      <c r="H1862" s="184"/>
      <c r="I1862" s="184"/>
      <c r="J1862" s="184"/>
      <c r="K1862" s="184"/>
      <c r="L1862" s="184"/>
      <c r="M1862" s="184"/>
      <c r="N1862" s="184"/>
      <c r="O1862" s="184"/>
      <c r="P1862" s="183"/>
      <c r="Q1862" s="183"/>
      <c r="R1862" s="183"/>
      <c r="S1862" s="183"/>
      <c r="T1862" s="183"/>
      <c r="U1862" s="183"/>
      <c r="V1862" s="183"/>
      <c r="W1862" s="183"/>
      <c r="X1862" s="183"/>
      <c r="Y1862" s="183"/>
      <c r="Z1862" s="183"/>
      <c r="AA1862" s="183"/>
      <c r="AB1862" s="183"/>
      <c r="AC1862" s="183"/>
      <c r="AD1862" s="183"/>
      <c r="AE1862" s="183"/>
      <c r="AF1862" s="183"/>
      <c r="AG1862" s="183"/>
      <c r="AH1862" s="183"/>
      <c r="AI1862" s="183"/>
      <c r="AJ1862" s="183"/>
      <c r="AK1862" s="183"/>
    </row>
    <row r="1863" spans="4:37" x14ac:dyDescent="0.25">
      <c r="D1863" s="184"/>
      <c r="E1863" s="184"/>
      <c r="F1863" s="184"/>
      <c r="G1863" s="184"/>
      <c r="H1863" s="184"/>
      <c r="I1863" s="184"/>
      <c r="J1863" s="184"/>
      <c r="K1863" s="184"/>
      <c r="L1863" s="184"/>
      <c r="M1863" s="184"/>
      <c r="N1863" s="184"/>
      <c r="O1863" s="184"/>
      <c r="P1863" s="183"/>
      <c r="Q1863" s="183"/>
      <c r="R1863" s="183"/>
      <c r="S1863" s="183"/>
      <c r="T1863" s="183"/>
      <c r="U1863" s="183"/>
      <c r="V1863" s="183"/>
      <c r="W1863" s="183"/>
      <c r="X1863" s="183"/>
      <c r="Y1863" s="183"/>
      <c r="Z1863" s="183"/>
      <c r="AA1863" s="183"/>
      <c r="AB1863" s="183"/>
      <c r="AC1863" s="183"/>
      <c r="AD1863" s="183"/>
      <c r="AE1863" s="183"/>
      <c r="AF1863" s="183"/>
      <c r="AG1863" s="183"/>
      <c r="AH1863" s="183"/>
      <c r="AI1863" s="183"/>
      <c r="AJ1863" s="183"/>
      <c r="AK1863" s="183"/>
    </row>
    <row r="1864" spans="4:37" x14ac:dyDescent="0.25">
      <c r="D1864" s="184"/>
      <c r="E1864" s="184"/>
      <c r="F1864" s="184"/>
      <c r="G1864" s="184"/>
      <c r="H1864" s="184"/>
      <c r="I1864" s="184"/>
      <c r="J1864" s="184"/>
      <c r="K1864" s="184"/>
      <c r="L1864" s="184"/>
      <c r="M1864" s="184"/>
      <c r="N1864" s="184"/>
      <c r="O1864" s="184"/>
      <c r="P1864" s="183"/>
      <c r="Q1864" s="183"/>
      <c r="R1864" s="183"/>
      <c r="S1864" s="183"/>
      <c r="T1864" s="183"/>
      <c r="U1864" s="183"/>
      <c r="V1864" s="183"/>
      <c r="W1864" s="183"/>
      <c r="X1864" s="183"/>
      <c r="Y1864" s="183"/>
      <c r="Z1864" s="183"/>
      <c r="AA1864" s="183"/>
      <c r="AB1864" s="183"/>
      <c r="AC1864" s="183"/>
      <c r="AD1864" s="183"/>
      <c r="AE1864" s="183"/>
      <c r="AF1864" s="183"/>
      <c r="AG1864" s="183"/>
      <c r="AH1864" s="183"/>
      <c r="AI1864" s="183"/>
      <c r="AJ1864" s="183"/>
      <c r="AK1864" s="183"/>
    </row>
    <row r="1865" spans="4:37" x14ac:dyDescent="0.25">
      <c r="D1865" s="184"/>
      <c r="E1865" s="184"/>
      <c r="F1865" s="184"/>
      <c r="G1865" s="184"/>
      <c r="H1865" s="184"/>
      <c r="I1865" s="184"/>
      <c r="J1865" s="184"/>
      <c r="K1865" s="184"/>
      <c r="L1865" s="184"/>
      <c r="M1865" s="184"/>
      <c r="N1865" s="184"/>
      <c r="O1865" s="184"/>
      <c r="P1865" s="183"/>
      <c r="Q1865" s="183"/>
      <c r="R1865" s="183"/>
      <c r="S1865" s="183"/>
      <c r="T1865" s="183"/>
      <c r="U1865" s="183"/>
      <c r="V1865" s="183"/>
      <c r="W1865" s="183"/>
      <c r="X1865" s="183"/>
      <c r="Y1865" s="183"/>
      <c r="Z1865" s="183"/>
      <c r="AA1865" s="183"/>
      <c r="AB1865" s="183"/>
      <c r="AC1865" s="183"/>
      <c r="AD1865" s="183"/>
      <c r="AE1865" s="183"/>
      <c r="AF1865" s="183"/>
      <c r="AG1865" s="183"/>
      <c r="AH1865" s="183"/>
      <c r="AI1865" s="183"/>
      <c r="AJ1865" s="183"/>
      <c r="AK1865" s="183"/>
    </row>
    <row r="1866" spans="4:37" x14ac:dyDescent="0.25">
      <c r="D1866" s="184"/>
      <c r="E1866" s="184"/>
      <c r="F1866" s="184"/>
      <c r="G1866" s="184"/>
      <c r="H1866" s="184"/>
      <c r="I1866" s="184"/>
      <c r="J1866" s="184"/>
      <c r="K1866" s="184"/>
      <c r="L1866" s="184"/>
      <c r="M1866" s="184"/>
      <c r="N1866" s="184"/>
      <c r="O1866" s="184"/>
      <c r="P1866" s="183"/>
      <c r="Q1866" s="183"/>
      <c r="R1866" s="183"/>
      <c r="S1866" s="183"/>
      <c r="T1866" s="183"/>
      <c r="U1866" s="183"/>
      <c r="V1866" s="183"/>
      <c r="W1866" s="183"/>
      <c r="X1866" s="183"/>
      <c r="Y1866" s="183"/>
      <c r="Z1866" s="183"/>
      <c r="AA1866" s="183"/>
      <c r="AB1866" s="183"/>
      <c r="AC1866" s="183"/>
      <c r="AD1866" s="183"/>
      <c r="AE1866" s="183"/>
      <c r="AF1866" s="183"/>
      <c r="AG1866" s="183"/>
      <c r="AH1866" s="183"/>
      <c r="AI1866" s="183"/>
      <c r="AJ1866" s="183"/>
      <c r="AK1866" s="183"/>
    </row>
    <row r="1867" spans="4:37" x14ac:dyDescent="0.25">
      <c r="D1867" s="184"/>
      <c r="E1867" s="184"/>
      <c r="F1867" s="184"/>
      <c r="G1867" s="184"/>
      <c r="H1867" s="184"/>
      <c r="I1867" s="184"/>
      <c r="J1867" s="184"/>
      <c r="K1867" s="184"/>
      <c r="L1867" s="184"/>
      <c r="M1867" s="184"/>
      <c r="N1867" s="184"/>
      <c r="O1867" s="184"/>
      <c r="P1867" s="183"/>
      <c r="Q1867" s="183"/>
      <c r="R1867" s="183"/>
      <c r="S1867" s="183"/>
      <c r="T1867" s="183"/>
      <c r="U1867" s="183"/>
      <c r="V1867" s="183"/>
      <c r="W1867" s="183"/>
      <c r="X1867" s="183"/>
      <c r="Y1867" s="183"/>
      <c r="Z1867" s="183"/>
      <c r="AA1867" s="183"/>
      <c r="AB1867" s="183"/>
      <c r="AC1867" s="183"/>
      <c r="AD1867" s="183"/>
      <c r="AE1867" s="183"/>
      <c r="AF1867" s="183"/>
      <c r="AG1867" s="183"/>
      <c r="AH1867" s="183"/>
      <c r="AI1867" s="183"/>
      <c r="AJ1867" s="183"/>
      <c r="AK1867" s="183"/>
    </row>
    <row r="1868" spans="4:37" x14ac:dyDescent="0.25">
      <c r="D1868" s="184"/>
      <c r="E1868" s="184"/>
      <c r="F1868" s="184"/>
      <c r="G1868" s="184"/>
      <c r="H1868" s="184"/>
      <c r="I1868" s="184"/>
      <c r="J1868" s="184"/>
      <c r="K1868" s="184"/>
      <c r="L1868" s="184"/>
      <c r="M1868" s="184"/>
      <c r="N1868" s="184"/>
      <c r="O1868" s="184"/>
      <c r="P1868" s="183"/>
      <c r="Q1868" s="183"/>
      <c r="R1868" s="183"/>
      <c r="S1868" s="183"/>
      <c r="T1868" s="183"/>
      <c r="U1868" s="183"/>
      <c r="V1868" s="183"/>
      <c r="W1868" s="183"/>
      <c r="X1868" s="183"/>
      <c r="Y1868" s="183"/>
      <c r="Z1868" s="183"/>
      <c r="AA1868" s="183"/>
      <c r="AB1868" s="183"/>
      <c r="AC1868" s="183"/>
      <c r="AD1868" s="183"/>
      <c r="AE1868" s="183"/>
      <c r="AF1868" s="183"/>
      <c r="AG1868" s="183"/>
      <c r="AH1868" s="183"/>
      <c r="AI1868" s="183"/>
      <c r="AJ1868" s="183"/>
      <c r="AK1868" s="183"/>
    </row>
    <row r="1869" spans="4:37" x14ac:dyDescent="0.25">
      <c r="D1869" s="184"/>
      <c r="E1869" s="184"/>
      <c r="F1869" s="184"/>
      <c r="G1869" s="184"/>
      <c r="H1869" s="184"/>
      <c r="I1869" s="184"/>
      <c r="J1869" s="184"/>
      <c r="K1869" s="184"/>
      <c r="L1869" s="184"/>
      <c r="M1869" s="184"/>
      <c r="N1869" s="184"/>
      <c r="O1869" s="184"/>
      <c r="P1869" s="183"/>
      <c r="Q1869" s="183"/>
      <c r="R1869" s="183"/>
      <c r="S1869" s="183"/>
      <c r="T1869" s="183"/>
      <c r="U1869" s="183"/>
      <c r="V1869" s="183"/>
      <c r="W1869" s="183"/>
      <c r="X1869" s="183"/>
      <c r="Y1869" s="183"/>
      <c r="Z1869" s="183"/>
      <c r="AA1869" s="183"/>
      <c r="AB1869" s="183"/>
      <c r="AC1869" s="183"/>
      <c r="AD1869" s="183"/>
      <c r="AE1869" s="183"/>
      <c r="AF1869" s="183"/>
      <c r="AG1869" s="183"/>
      <c r="AH1869" s="183"/>
      <c r="AI1869" s="183"/>
      <c r="AJ1869" s="183"/>
      <c r="AK1869" s="183"/>
    </row>
    <row r="1870" spans="4:37" x14ac:dyDescent="0.25">
      <c r="D1870" s="184"/>
      <c r="E1870" s="184"/>
      <c r="F1870" s="184"/>
      <c r="G1870" s="184"/>
      <c r="H1870" s="184"/>
      <c r="I1870" s="184"/>
      <c r="J1870" s="184"/>
      <c r="K1870" s="184"/>
      <c r="L1870" s="184"/>
      <c r="M1870" s="184"/>
      <c r="N1870" s="184"/>
      <c r="O1870" s="184"/>
      <c r="P1870" s="183"/>
      <c r="Q1870" s="183"/>
      <c r="R1870" s="183"/>
      <c r="S1870" s="183"/>
      <c r="T1870" s="183"/>
      <c r="U1870" s="183"/>
      <c r="V1870" s="183"/>
      <c r="W1870" s="183"/>
      <c r="X1870" s="183"/>
      <c r="Y1870" s="183"/>
      <c r="Z1870" s="183"/>
      <c r="AA1870" s="183"/>
      <c r="AB1870" s="183"/>
      <c r="AC1870" s="183"/>
      <c r="AD1870" s="183"/>
      <c r="AE1870" s="183"/>
      <c r="AF1870" s="183"/>
      <c r="AG1870" s="183"/>
      <c r="AH1870" s="183"/>
      <c r="AI1870" s="183"/>
      <c r="AJ1870" s="183"/>
      <c r="AK1870" s="183"/>
    </row>
    <row r="1871" spans="4:37" x14ac:dyDescent="0.25">
      <c r="D1871" s="184"/>
      <c r="E1871" s="184"/>
      <c r="F1871" s="184"/>
      <c r="G1871" s="184"/>
      <c r="H1871" s="184"/>
      <c r="I1871" s="184"/>
      <c r="J1871" s="184"/>
      <c r="K1871" s="184"/>
      <c r="L1871" s="184"/>
      <c r="M1871" s="184"/>
      <c r="N1871" s="184"/>
      <c r="O1871" s="184"/>
      <c r="P1871" s="183"/>
      <c r="Q1871" s="183"/>
      <c r="R1871" s="183"/>
      <c r="S1871" s="183"/>
      <c r="T1871" s="183"/>
      <c r="U1871" s="183"/>
      <c r="V1871" s="183"/>
      <c r="W1871" s="183"/>
      <c r="X1871" s="183"/>
      <c r="Y1871" s="183"/>
      <c r="Z1871" s="183"/>
      <c r="AA1871" s="183"/>
      <c r="AB1871" s="183"/>
      <c r="AC1871" s="183"/>
      <c r="AD1871" s="183"/>
      <c r="AE1871" s="183"/>
      <c r="AF1871" s="183"/>
      <c r="AG1871" s="183"/>
      <c r="AH1871" s="183"/>
      <c r="AI1871" s="183"/>
      <c r="AJ1871" s="183"/>
      <c r="AK1871" s="183"/>
    </row>
    <row r="1872" spans="4:37" x14ac:dyDescent="0.25">
      <c r="D1872" s="184"/>
      <c r="E1872" s="184"/>
      <c r="F1872" s="184"/>
      <c r="G1872" s="184"/>
      <c r="H1872" s="184"/>
      <c r="I1872" s="184"/>
      <c r="J1872" s="184"/>
      <c r="K1872" s="184"/>
      <c r="L1872" s="184"/>
      <c r="M1872" s="184"/>
      <c r="N1872" s="184"/>
      <c r="O1872" s="184"/>
      <c r="P1872" s="183"/>
      <c r="Q1872" s="183"/>
      <c r="R1872" s="183"/>
      <c r="S1872" s="183"/>
      <c r="T1872" s="183"/>
      <c r="U1872" s="183"/>
      <c r="V1872" s="183"/>
      <c r="W1872" s="183"/>
      <c r="X1872" s="183"/>
      <c r="Y1872" s="183"/>
      <c r="Z1872" s="183"/>
      <c r="AA1872" s="183"/>
      <c r="AB1872" s="183"/>
      <c r="AC1872" s="183"/>
      <c r="AD1872" s="183"/>
      <c r="AE1872" s="183"/>
      <c r="AF1872" s="183"/>
      <c r="AG1872" s="183"/>
      <c r="AH1872" s="183"/>
      <c r="AI1872" s="183"/>
      <c r="AJ1872" s="183"/>
      <c r="AK1872" s="183"/>
    </row>
    <row r="1873" spans="4:37" x14ac:dyDescent="0.25">
      <c r="D1873" s="184"/>
      <c r="E1873" s="184"/>
      <c r="F1873" s="184"/>
      <c r="G1873" s="184"/>
      <c r="H1873" s="184"/>
      <c r="I1873" s="184"/>
      <c r="J1873" s="184"/>
      <c r="K1873" s="184"/>
      <c r="L1873" s="184"/>
      <c r="M1873" s="184"/>
      <c r="N1873" s="184"/>
      <c r="O1873" s="184"/>
      <c r="P1873" s="183"/>
      <c r="Q1873" s="183"/>
      <c r="R1873" s="183"/>
      <c r="S1873" s="183"/>
      <c r="T1873" s="183"/>
      <c r="U1873" s="183"/>
      <c r="V1873" s="183"/>
      <c r="W1873" s="183"/>
      <c r="X1873" s="183"/>
      <c r="Y1873" s="183"/>
      <c r="Z1873" s="183"/>
      <c r="AA1873" s="183"/>
      <c r="AB1873" s="183"/>
      <c r="AC1873" s="183"/>
      <c r="AD1873" s="183"/>
      <c r="AE1873" s="183"/>
      <c r="AF1873" s="183"/>
      <c r="AG1873" s="183"/>
      <c r="AH1873" s="183"/>
      <c r="AI1873" s="183"/>
      <c r="AJ1873" s="183"/>
      <c r="AK1873" s="183"/>
    </row>
    <row r="1874" spans="4:37" x14ac:dyDescent="0.25">
      <c r="D1874" s="184"/>
      <c r="E1874" s="184"/>
      <c r="F1874" s="184"/>
      <c r="G1874" s="184"/>
      <c r="H1874" s="184"/>
      <c r="I1874" s="184"/>
      <c r="J1874" s="184"/>
      <c r="K1874" s="184"/>
      <c r="L1874" s="184"/>
      <c r="M1874" s="184"/>
      <c r="N1874" s="184"/>
      <c r="O1874" s="184"/>
      <c r="P1874" s="183"/>
      <c r="Q1874" s="183"/>
      <c r="R1874" s="183"/>
      <c r="S1874" s="183"/>
      <c r="T1874" s="183"/>
      <c r="U1874" s="183"/>
      <c r="V1874" s="183"/>
      <c r="W1874" s="183"/>
      <c r="X1874" s="183"/>
      <c r="Y1874" s="183"/>
      <c r="Z1874" s="183"/>
      <c r="AA1874" s="183"/>
      <c r="AB1874" s="183"/>
      <c r="AC1874" s="183"/>
      <c r="AD1874" s="183"/>
      <c r="AE1874" s="183"/>
      <c r="AF1874" s="183"/>
      <c r="AG1874" s="183"/>
      <c r="AH1874" s="183"/>
      <c r="AI1874" s="183"/>
      <c r="AJ1874" s="183"/>
      <c r="AK1874" s="183"/>
    </row>
    <row r="1875" spans="4:37" x14ac:dyDescent="0.25">
      <c r="D1875" s="184"/>
      <c r="E1875" s="184"/>
      <c r="F1875" s="184"/>
      <c r="G1875" s="184"/>
      <c r="H1875" s="184"/>
      <c r="I1875" s="184"/>
      <c r="J1875" s="184"/>
      <c r="K1875" s="184"/>
      <c r="L1875" s="184"/>
      <c r="M1875" s="184"/>
      <c r="N1875" s="184"/>
      <c r="O1875" s="184"/>
      <c r="P1875" s="183"/>
      <c r="Q1875" s="183"/>
      <c r="R1875" s="183"/>
      <c r="S1875" s="183"/>
      <c r="T1875" s="183"/>
      <c r="U1875" s="183"/>
      <c r="V1875" s="183"/>
      <c r="W1875" s="183"/>
      <c r="X1875" s="183"/>
      <c r="Y1875" s="183"/>
      <c r="Z1875" s="183"/>
      <c r="AA1875" s="183"/>
      <c r="AB1875" s="183"/>
      <c r="AC1875" s="183"/>
      <c r="AD1875" s="183"/>
      <c r="AE1875" s="183"/>
      <c r="AF1875" s="183"/>
      <c r="AG1875" s="183"/>
      <c r="AH1875" s="183"/>
      <c r="AI1875" s="183"/>
      <c r="AJ1875" s="183"/>
      <c r="AK1875" s="183"/>
    </row>
    <row r="1876" spans="4:37" x14ac:dyDescent="0.25">
      <c r="D1876" s="184"/>
      <c r="E1876" s="184"/>
      <c r="F1876" s="184"/>
      <c r="G1876" s="184"/>
      <c r="H1876" s="184"/>
      <c r="I1876" s="184"/>
      <c r="J1876" s="184"/>
      <c r="K1876" s="184"/>
      <c r="L1876" s="184"/>
      <c r="M1876" s="184"/>
      <c r="N1876" s="184"/>
      <c r="O1876" s="184"/>
      <c r="P1876" s="183"/>
      <c r="Q1876" s="183"/>
      <c r="R1876" s="183"/>
      <c r="S1876" s="183"/>
      <c r="T1876" s="183"/>
      <c r="U1876" s="183"/>
      <c r="V1876" s="183"/>
      <c r="W1876" s="183"/>
      <c r="X1876" s="183"/>
      <c r="Y1876" s="183"/>
      <c r="Z1876" s="183"/>
      <c r="AA1876" s="183"/>
      <c r="AB1876" s="183"/>
      <c r="AC1876" s="183"/>
      <c r="AD1876" s="183"/>
      <c r="AE1876" s="183"/>
      <c r="AF1876" s="183"/>
      <c r="AG1876" s="183"/>
      <c r="AH1876" s="183"/>
      <c r="AI1876" s="183"/>
      <c r="AJ1876" s="183"/>
      <c r="AK1876" s="183"/>
    </row>
    <row r="1877" spans="4:37" x14ac:dyDescent="0.25">
      <c r="D1877" s="184"/>
      <c r="E1877" s="184"/>
      <c r="F1877" s="184"/>
      <c r="G1877" s="184"/>
      <c r="H1877" s="184"/>
      <c r="I1877" s="184"/>
      <c r="J1877" s="184"/>
      <c r="K1877" s="184"/>
      <c r="L1877" s="184"/>
      <c r="M1877" s="184"/>
      <c r="N1877" s="184"/>
      <c r="O1877" s="184"/>
      <c r="P1877" s="183"/>
      <c r="Q1877" s="183"/>
      <c r="R1877" s="183"/>
      <c r="S1877" s="183"/>
      <c r="T1877" s="183"/>
      <c r="U1877" s="183"/>
      <c r="V1877" s="183"/>
      <c r="W1877" s="183"/>
      <c r="X1877" s="183"/>
      <c r="Y1877" s="183"/>
      <c r="Z1877" s="183"/>
      <c r="AA1877" s="183"/>
      <c r="AB1877" s="183"/>
      <c r="AC1877" s="183"/>
      <c r="AD1877" s="183"/>
      <c r="AE1877" s="183"/>
      <c r="AF1877" s="183"/>
      <c r="AG1877" s="183"/>
      <c r="AH1877" s="183"/>
      <c r="AI1877" s="183"/>
      <c r="AJ1877" s="183"/>
      <c r="AK1877" s="183"/>
    </row>
    <row r="1878" spans="4:37" x14ac:dyDescent="0.25">
      <c r="D1878" s="184"/>
      <c r="E1878" s="184"/>
      <c r="F1878" s="184"/>
      <c r="G1878" s="184"/>
      <c r="H1878" s="184"/>
      <c r="I1878" s="184"/>
      <c r="J1878" s="184"/>
      <c r="K1878" s="184"/>
      <c r="L1878" s="184"/>
      <c r="M1878" s="184"/>
      <c r="N1878" s="184"/>
      <c r="O1878" s="184"/>
      <c r="P1878" s="183"/>
      <c r="Q1878" s="183"/>
      <c r="R1878" s="183"/>
      <c r="S1878" s="183"/>
      <c r="T1878" s="183"/>
      <c r="U1878" s="183"/>
      <c r="V1878" s="183"/>
      <c r="W1878" s="183"/>
      <c r="X1878" s="183"/>
      <c r="Y1878" s="183"/>
      <c r="Z1878" s="183"/>
      <c r="AA1878" s="183"/>
      <c r="AB1878" s="183"/>
      <c r="AC1878" s="183"/>
      <c r="AD1878" s="183"/>
      <c r="AE1878" s="183"/>
      <c r="AF1878" s="183"/>
      <c r="AG1878" s="183"/>
      <c r="AH1878" s="183"/>
      <c r="AI1878" s="183"/>
      <c r="AJ1878" s="183"/>
      <c r="AK1878" s="183"/>
    </row>
    <row r="1879" spans="4:37" x14ac:dyDescent="0.25">
      <c r="D1879" s="184"/>
      <c r="E1879" s="184"/>
      <c r="F1879" s="184"/>
      <c r="G1879" s="184"/>
      <c r="H1879" s="184"/>
      <c r="I1879" s="184"/>
      <c r="J1879" s="184"/>
      <c r="K1879" s="184"/>
      <c r="L1879" s="184"/>
      <c r="M1879" s="184"/>
      <c r="N1879" s="184"/>
      <c r="O1879" s="184"/>
      <c r="P1879" s="183"/>
      <c r="Q1879" s="183"/>
      <c r="R1879" s="183"/>
      <c r="S1879" s="183"/>
      <c r="T1879" s="183"/>
      <c r="U1879" s="183"/>
      <c r="V1879" s="183"/>
      <c r="W1879" s="183"/>
      <c r="X1879" s="183"/>
      <c r="Y1879" s="183"/>
      <c r="Z1879" s="183"/>
      <c r="AA1879" s="183"/>
      <c r="AB1879" s="183"/>
      <c r="AC1879" s="183"/>
      <c r="AD1879" s="183"/>
      <c r="AE1879" s="183"/>
      <c r="AF1879" s="183"/>
      <c r="AG1879" s="183"/>
      <c r="AH1879" s="183"/>
      <c r="AI1879" s="183"/>
      <c r="AJ1879" s="183"/>
      <c r="AK1879" s="183"/>
    </row>
    <row r="1880" spans="4:37" x14ac:dyDescent="0.25">
      <c r="D1880" s="184"/>
      <c r="E1880" s="184"/>
      <c r="F1880" s="184"/>
      <c r="G1880" s="184"/>
      <c r="H1880" s="184"/>
      <c r="I1880" s="184"/>
      <c r="J1880" s="184"/>
      <c r="K1880" s="184"/>
      <c r="L1880" s="184"/>
      <c r="M1880" s="184"/>
      <c r="N1880" s="184"/>
      <c r="O1880" s="184"/>
      <c r="P1880" s="183"/>
      <c r="Q1880" s="183"/>
      <c r="R1880" s="183"/>
      <c r="S1880" s="183"/>
      <c r="T1880" s="183"/>
      <c r="U1880" s="183"/>
      <c r="V1880" s="183"/>
      <c r="W1880" s="183"/>
      <c r="X1880" s="183"/>
      <c r="Y1880" s="183"/>
      <c r="Z1880" s="183"/>
      <c r="AA1880" s="183"/>
      <c r="AB1880" s="183"/>
      <c r="AC1880" s="183"/>
      <c r="AD1880" s="183"/>
      <c r="AE1880" s="183"/>
      <c r="AF1880" s="183"/>
      <c r="AG1880" s="183"/>
      <c r="AH1880" s="183"/>
      <c r="AI1880" s="183"/>
      <c r="AJ1880" s="183"/>
      <c r="AK1880" s="183"/>
    </row>
    <row r="1881" spans="4:37" x14ac:dyDescent="0.25">
      <c r="D1881" s="184"/>
      <c r="E1881" s="184"/>
      <c r="F1881" s="184"/>
      <c r="G1881" s="184"/>
      <c r="H1881" s="184"/>
      <c r="I1881" s="184"/>
      <c r="J1881" s="184"/>
      <c r="K1881" s="184"/>
      <c r="L1881" s="184"/>
      <c r="M1881" s="184"/>
      <c r="N1881" s="184"/>
      <c r="O1881" s="184"/>
      <c r="P1881" s="183"/>
      <c r="Q1881" s="183"/>
      <c r="R1881" s="183"/>
      <c r="S1881" s="183"/>
      <c r="T1881" s="183"/>
      <c r="U1881" s="183"/>
      <c r="V1881" s="183"/>
      <c r="W1881" s="183"/>
      <c r="X1881" s="183"/>
      <c r="Y1881" s="183"/>
      <c r="Z1881" s="183"/>
      <c r="AA1881" s="183"/>
      <c r="AB1881" s="183"/>
      <c r="AC1881" s="183"/>
      <c r="AD1881" s="183"/>
      <c r="AE1881" s="183"/>
      <c r="AF1881" s="183"/>
      <c r="AG1881" s="183"/>
      <c r="AH1881" s="183"/>
      <c r="AI1881" s="183"/>
      <c r="AJ1881" s="183"/>
      <c r="AK1881" s="183"/>
    </row>
    <row r="1882" spans="4:37" x14ac:dyDescent="0.25">
      <c r="D1882" s="184"/>
      <c r="E1882" s="184"/>
      <c r="F1882" s="184"/>
      <c r="G1882" s="184"/>
      <c r="H1882" s="184"/>
      <c r="I1882" s="184"/>
      <c r="J1882" s="184"/>
      <c r="K1882" s="184"/>
      <c r="L1882" s="184"/>
      <c r="M1882" s="184"/>
      <c r="N1882" s="184"/>
      <c r="O1882" s="184"/>
      <c r="P1882" s="183"/>
      <c r="Q1882" s="183"/>
      <c r="R1882" s="183"/>
      <c r="S1882" s="183"/>
      <c r="T1882" s="183"/>
      <c r="U1882" s="183"/>
      <c r="V1882" s="183"/>
      <c r="W1882" s="183"/>
      <c r="X1882" s="183"/>
      <c r="Y1882" s="183"/>
      <c r="Z1882" s="183"/>
      <c r="AA1882" s="183"/>
      <c r="AB1882" s="183"/>
      <c r="AC1882" s="183"/>
      <c r="AD1882" s="183"/>
      <c r="AE1882" s="183"/>
      <c r="AF1882" s="183"/>
      <c r="AG1882" s="183"/>
      <c r="AH1882" s="183"/>
      <c r="AI1882" s="183"/>
      <c r="AJ1882" s="183"/>
      <c r="AK1882" s="183"/>
    </row>
    <row r="1883" spans="4:37" x14ac:dyDescent="0.25">
      <c r="D1883" s="184"/>
      <c r="E1883" s="184"/>
      <c r="F1883" s="184"/>
      <c r="G1883" s="184"/>
      <c r="H1883" s="184"/>
      <c r="I1883" s="184"/>
      <c r="J1883" s="184"/>
      <c r="K1883" s="184"/>
      <c r="L1883" s="184"/>
      <c r="M1883" s="184"/>
      <c r="N1883" s="184"/>
      <c r="O1883" s="184"/>
      <c r="P1883" s="183"/>
      <c r="Q1883" s="183"/>
      <c r="R1883" s="183"/>
      <c r="S1883" s="183"/>
      <c r="T1883" s="183"/>
      <c r="U1883" s="183"/>
      <c r="V1883" s="183"/>
      <c r="W1883" s="183"/>
      <c r="X1883" s="183"/>
      <c r="Y1883" s="183"/>
      <c r="Z1883" s="183"/>
      <c r="AA1883" s="183"/>
      <c r="AB1883" s="183"/>
      <c r="AC1883" s="183"/>
      <c r="AD1883" s="183"/>
      <c r="AE1883" s="183"/>
      <c r="AF1883" s="183"/>
      <c r="AG1883" s="183"/>
      <c r="AH1883" s="183"/>
      <c r="AI1883" s="183"/>
      <c r="AJ1883" s="183"/>
      <c r="AK1883" s="183"/>
    </row>
    <row r="1884" spans="4:37" x14ac:dyDescent="0.25">
      <c r="D1884" s="184"/>
      <c r="E1884" s="184"/>
      <c r="F1884" s="184"/>
      <c r="G1884" s="184"/>
      <c r="H1884" s="184"/>
      <c r="I1884" s="184"/>
      <c r="J1884" s="184"/>
      <c r="K1884" s="184"/>
      <c r="L1884" s="184"/>
      <c r="M1884" s="184"/>
      <c r="N1884" s="184"/>
      <c r="O1884" s="184"/>
      <c r="P1884" s="183"/>
      <c r="Q1884" s="183"/>
      <c r="R1884" s="183"/>
      <c r="S1884" s="183"/>
      <c r="T1884" s="183"/>
      <c r="U1884" s="183"/>
      <c r="V1884" s="183"/>
      <c r="W1884" s="183"/>
      <c r="X1884" s="183"/>
      <c r="Y1884" s="183"/>
      <c r="Z1884" s="183"/>
      <c r="AA1884" s="183"/>
      <c r="AB1884" s="183"/>
      <c r="AC1884" s="183"/>
      <c r="AD1884" s="183"/>
      <c r="AE1884" s="183"/>
      <c r="AF1884" s="183"/>
      <c r="AG1884" s="183"/>
      <c r="AH1884" s="183"/>
      <c r="AI1884" s="183"/>
      <c r="AJ1884" s="183"/>
      <c r="AK1884" s="183"/>
    </row>
    <row r="1885" spans="4:37" x14ac:dyDescent="0.25">
      <c r="D1885" s="184"/>
      <c r="E1885" s="184"/>
      <c r="F1885" s="184"/>
      <c r="G1885" s="184"/>
      <c r="H1885" s="184"/>
      <c r="I1885" s="184"/>
      <c r="J1885" s="184"/>
      <c r="K1885" s="184"/>
      <c r="L1885" s="184"/>
      <c r="M1885" s="184"/>
      <c r="N1885" s="184"/>
      <c r="O1885" s="184"/>
      <c r="P1885" s="183"/>
      <c r="Q1885" s="183"/>
      <c r="R1885" s="183"/>
      <c r="S1885" s="183"/>
      <c r="T1885" s="183"/>
      <c r="U1885" s="183"/>
      <c r="V1885" s="183"/>
      <c r="W1885" s="183"/>
      <c r="X1885" s="183"/>
      <c r="Y1885" s="183"/>
      <c r="Z1885" s="183"/>
      <c r="AA1885" s="183"/>
      <c r="AB1885" s="183"/>
      <c r="AC1885" s="183"/>
      <c r="AD1885" s="183"/>
      <c r="AE1885" s="183"/>
      <c r="AF1885" s="183"/>
      <c r="AG1885" s="183"/>
      <c r="AH1885" s="183"/>
      <c r="AI1885" s="183"/>
      <c r="AJ1885" s="183"/>
      <c r="AK1885" s="183"/>
    </row>
    <row r="1886" spans="4:37" x14ac:dyDescent="0.25">
      <c r="D1886" s="184"/>
      <c r="E1886" s="184"/>
      <c r="F1886" s="184"/>
      <c r="G1886" s="184"/>
      <c r="H1886" s="184"/>
      <c r="I1886" s="184"/>
      <c r="J1886" s="184"/>
      <c r="K1886" s="184"/>
      <c r="L1886" s="184"/>
      <c r="M1886" s="184"/>
      <c r="N1886" s="184"/>
      <c r="O1886" s="184"/>
      <c r="P1886" s="183"/>
      <c r="Q1886" s="183"/>
      <c r="R1886" s="183"/>
      <c r="S1886" s="183"/>
      <c r="T1886" s="183"/>
      <c r="U1886" s="183"/>
      <c r="V1886" s="183"/>
      <c r="W1886" s="183"/>
      <c r="X1886" s="183"/>
      <c r="Y1886" s="183"/>
      <c r="Z1886" s="183"/>
      <c r="AA1886" s="183"/>
      <c r="AB1886" s="183"/>
      <c r="AC1886" s="183"/>
      <c r="AD1886" s="183"/>
      <c r="AE1886" s="183"/>
      <c r="AF1886" s="183"/>
      <c r="AG1886" s="183"/>
      <c r="AH1886" s="183"/>
      <c r="AI1886" s="183"/>
      <c r="AJ1886" s="183"/>
      <c r="AK1886" s="183"/>
    </row>
    <row r="1887" spans="4:37" x14ac:dyDescent="0.25">
      <c r="D1887" s="184"/>
      <c r="E1887" s="184"/>
      <c r="F1887" s="184"/>
      <c r="G1887" s="184"/>
      <c r="H1887" s="184"/>
      <c r="I1887" s="184"/>
      <c r="J1887" s="184"/>
      <c r="K1887" s="184"/>
      <c r="L1887" s="184"/>
      <c r="M1887" s="184"/>
      <c r="N1887" s="184"/>
      <c r="O1887" s="184"/>
      <c r="P1887" s="183"/>
      <c r="Q1887" s="183"/>
      <c r="R1887" s="183"/>
      <c r="S1887" s="183"/>
      <c r="T1887" s="183"/>
      <c r="U1887" s="183"/>
      <c r="V1887" s="183"/>
      <c r="W1887" s="183"/>
      <c r="X1887" s="183"/>
      <c r="Y1887" s="183"/>
      <c r="Z1887" s="183"/>
      <c r="AA1887" s="183"/>
      <c r="AB1887" s="183"/>
      <c r="AC1887" s="183"/>
      <c r="AD1887" s="183"/>
      <c r="AE1887" s="183"/>
      <c r="AF1887" s="183"/>
      <c r="AG1887" s="183"/>
      <c r="AH1887" s="183"/>
      <c r="AI1887" s="183"/>
      <c r="AJ1887" s="183"/>
      <c r="AK1887" s="183"/>
    </row>
    <row r="1888" spans="4:37" x14ac:dyDescent="0.25">
      <c r="D1888" s="184"/>
      <c r="E1888" s="184"/>
      <c r="F1888" s="184"/>
      <c r="G1888" s="184"/>
      <c r="H1888" s="184"/>
      <c r="I1888" s="184"/>
      <c r="J1888" s="184"/>
      <c r="K1888" s="184"/>
      <c r="L1888" s="184"/>
      <c r="M1888" s="184"/>
      <c r="N1888" s="184"/>
      <c r="O1888" s="184"/>
      <c r="P1888" s="183"/>
      <c r="Q1888" s="183"/>
      <c r="R1888" s="183"/>
      <c r="S1888" s="183"/>
      <c r="T1888" s="183"/>
      <c r="U1888" s="183"/>
      <c r="V1888" s="183"/>
      <c r="W1888" s="183"/>
      <c r="X1888" s="183"/>
      <c r="Y1888" s="183"/>
      <c r="Z1888" s="183"/>
      <c r="AA1888" s="183"/>
      <c r="AB1888" s="183"/>
      <c r="AC1888" s="183"/>
      <c r="AD1888" s="183"/>
      <c r="AE1888" s="183"/>
      <c r="AF1888" s="183"/>
      <c r="AG1888" s="183"/>
      <c r="AH1888" s="183"/>
      <c r="AI1888" s="183"/>
      <c r="AJ1888" s="183"/>
      <c r="AK1888" s="183"/>
    </row>
    <row r="1889" spans="4:37" x14ac:dyDescent="0.25">
      <c r="D1889" s="184"/>
      <c r="E1889" s="184"/>
      <c r="F1889" s="184"/>
      <c r="G1889" s="184"/>
      <c r="H1889" s="184"/>
      <c r="I1889" s="184"/>
      <c r="J1889" s="184"/>
      <c r="K1889" s="184"/>
      <c r="L1889" s="184"/>
      <c r="M1889" s="184"/>
      <c r="N1889" s="184"/>
      <c r="O1889" s="184"/>
      <c r="P1889" s="183"/>
      <c r="Q1889" s="183"/>
      <c r="R1889" s="183"/>
      <c r="S1889" s="183"/>
      <c r="T1889" s="183"/>
      <c r="U1889" s="183"/>
      <c r="V1889" s="183"/>
      <c r="W1889" s="183"/>
      <c r="X1889" s="183"/>
      <c r="Y1889" s="183"/>
      <c r="Z1889" s="183"/>
      <c r="AA1889" s="183"/>
      <c r="AB1889" s="183"/>
      <c r="AC1889" s="183"/>
      <c r="AD1889" s="183"/>
      <c r="AE1889" s="183"/>
      <c r="AF1889" s="183"/>
      <c r="AG1889" s="183"/>
      <c r="AH1889" s="183"/>
      <c r="AI1889" s="183"/>
      <c r="AJ1889" s="183"/>
      <c r="AK1889" s="183"/>
    </row>
    <row r="1890" spans="4:37" x14ac:dyDescent="0.25">
      <c r="D1890" s="184"/>
      <c r="E1890" s="184"/>
      <c r="F1890" s="184"/>
      <c r="G1890" s="184"/>
      <c r="H1890" s="184"/>
      <c r="I1890" s="184"/>
      <c r="J1890" s="184"/>
      <c r="K1890" s="184"/>
      <c r="L1890" s="184"/>
      <c r="M1890" s="184"/>
      <c r="N1890" s="184"/>
      <c r="O1890" s="184"/>
      <c r="P1890" s="183"/>
      <c r="Q1890" s="183"/>
      <c r="R1890" s="183"/>
      <c r="S1890" s="183"/>
      <c r="T1890" s="183"/>
      <c r="U1890" s="183"/>
      <c r="V1890" s="183"/>
      <c r="W1890" s="183"/>
      <c r="X1890" s="183"/>
      <c r="Y1890" s="183"/>
      <c r="Z1890" s="183"/>
      <c r="AA1890" s="183"/>
      <c r="AB1890" s="183"/>
      <c r="AC1890" s="183"/>
      <c r="AD1890" s="183"/>
      <c r="AE1890" s="183"/>
      <c r="AF1890" s="183"/>
      <c r="AG1890" s="183"/>
      <c r="AH1890" s="183"/>
      <c r="AI1890" s="183"/>
      <c r="AJ1890" s="183"/>
      <c r="AK1890" s="183"/>
    </row>
    <row r="1891" spans="4:37" x14ac:dyDescent="0.25">
      <c r="D1891" s="184"/>
      <c r="E1891" s="184"/>
      <c r="F1891" s="184"/>
      <c r="G1891" s="184"/>
      <c r="H1891" s="184"/>
      <c r="I1891" s="184"/>
      <c r="J1891" s="184"/>
      <c r="K1891" s="184"/>
      <c r="L1891" s="184"/>
      <c r="M1891" s="184"/>
      <c r="N1891" s="184"/>
      <c r="O1891" s="184"/>
      <c r="P1891" s="183"/>
      <c r="Q1891" s="183"/>
      <c r="R1891" s="183"/>
      <c r="S1891" s="183"/>
      <c r="T1891" s="183"/>
      <c r="U1891" s="183"/>
      <c r="V1891" s="183"/>
      <c r="W1891" s="183"/>
      <c r="X1891" s="183"/>
      <c r="Y1891" s="183"/>
      <c r="Z1891" s="183"/>
      <c r="AA1891" s="183"/>
      <c r="AB1891" s="183"/>
      <c r="AC1891" s="183"/>
      <c r="AD1891" s="183"/>
      <c r="AE1891" s="183"/>
      <c r="AF1891" s="183"/>
      <c r="AG1891" s="183"/>
      <c r="AH1891" s="183"/>
      <c r="AI1891" s="183"/>
      <c r="AJ1891" s="183"/>
      <c r="AK1891" s="183"/>
    </row>
    <row r="1892" spans="4:37" x14ac:dyDescent="0.25">
      <c r="D1892" s="184"/>
      <c r="E1892" s="184"/>
      <c r="F1892" s="184"/>
      <c r="G1892" s="184"/>
      <c r="H1892" s="184"/>
      <c r="I1892" s="184"/>
      <c r="J1892" s="184"/>
      <c r="K1892" s="184"/>
      <c r="L1892" s="184"/>
      <c r="M1892" s="184"/>
      <c r="N1892" s="184"/>
      <c r="O1892" s="184"/>
      <c r="P1892" s="183"/>
      <c r="Q1892" s="183"/>
      <c r="R1892" s="183"/>
      <c r="S1892" s="183"/>
      <c r="T1892" s="183"/>
      <c r="U1892" s="183"/>
      <c r="V1892" s="183"/>
      <c r="W1892" s="183"/>
      <c r="X1892" s="183"/>
      <c r="Y1892" s="183"/>
      <c r="Z1892" s="183"/>
      <c r="AA1892" s="183"/>
      <c r="AB1892" s="183"/>
      <c r="AC1892" s="183"/>
      <c r="AD1892" s="183"/>
      <c r="AE1892" s="183"/>
      <c r="AF1892" s="183"/>
      <c r="AG1892" s="183"/>
      <c r="AH1892" s="183"/>
      <c r="AI1892" s="183"/>
      <c r="AJ1892" s="183"/>
      <c r="AK1892" s="183"/>
    </row>
    <row r="1893" spans="4:37" x14ac:dyDescent="0.25">
      <c r="D1893" s="184"/>
      <c r="E1893" s="184"/>
      <c r="F1893" s="184"/>
      <c r="G1893" s="184"/>
      <c r="H1893" s="184"/>
      <c r="I1893" s="184"/>
      <c r="J1893" s="184"/>
      <c r="K1893" s="184"/>
      <c r="L1893" s="184"/>
      <c r="M1893" s="184"/>
      <c r="N1893" s="184"/>
      <c r="O1893" s="184"/>
      <c r="P1893" s="183"/>
      <c r="Q1893" s="183"/>
      <c r="R1893" s="183"/>
      <c r="S1893" s="183"/>
      <c r="T1893" s="183"/>
      <c r="U1893" s="183"/>
      <c r="V1893" s="183"/>
      <c r="W1893" s="183"/>
      <c r="X1893" s="183"/>
      <c r="Y1893" s="183"/>
      <c r="Z1893" s="183"/>
      <c r="AA1893" s="183"/>
      <c r="AB1893" s="183"/>
      <c r="AC1893" s="183"/>
      <c r="AD1893" s="183"/>
      <c r="AE1893" s="183"/>
      <c r="AF1893" s="183"/>
      <c r="AG1893" s="183"/>
      <c r="AH1893" s="183"/>
      <c r="AI1893" s="183"/>
      <c r="AJ1893" s="183"/>
      <c r="AK1893" s="183"/>
    </row>
    <row r="1894" spans="4:37" x14ac:dyDescent="0.25">
      <c r="D1894" s="184"/>
      <c r="E1894" s="184"/>
      <c r="F1894" s="184"/>
      <c r="G1894" s="184"/>
      <c r="H1894" s="184"/>
      <c r="I1894" s="184"/>
      <c r="J1894" s="184"/>
      <c r="K1894" s="184"/>
      <c r="L1894" s="184"/>
      <c r="M1894" s="184"/>
      <c r="N1894" s="184"/>
      <c r="O1894" s="184"/>
      <c r="P1894" s="183"/>
      <c r="Q1894" s="183"/>
      <c r="R1894" s="183"/>
      <c r="S1894" s="183"/>
      <c r="T1894" s="183"/>
      <c r="U1894" s="183"/>
      <c r="V1894" s="183"/>
      <c r="W1894" s="183"/>
      <c r="X1894" s="183"/>
      <c r="Y1894" s="183"/>
      <c r="Z1894" s="183"/>
      <c r="AA1894" s="183"/>
      <c r="AB1894" s="183"/>
      <c r="AC1894" s="183"/>
      <c r="AD1894" s="183"/>
      <c r="AE1894" s="183"/>
      <c r="AF1894" s="183"/>
      <c r="AG1894" s="183"/>
      <c r="AH1894" s="183"/>
      <c r="AI1894" s="183"/>
      <c r="AJ1894" s="183"/>
      <c r="AK1894" s="183"/>
    </row>
    <row r="1895" spans="4:37" x14ac:dyDescent="0.25">
      <c r="D1895" s="184"/>
      <c r="E1895" s="184"/>
      <c r="F1895" s="184"/>
      <c r="G1895" s="184"/>
      <c r="H1895" s="184"/>
      <c r="I1895" s="184"/>
      <c r="J1895" s="184"/>
      <c r="K1895" s="184"/>
      <c r="L1895" s="184"/>
      <c r="M1895" s="184"/>
      <c r="N1895" s="184"/>
      <c r="O1895" s="184"/>
      <c r="P1895" s="183"/>
      <c r="Q1895" s="183"/>
      <c r="R1895" s="183"/>
      <c r="S1895" s="183"/>
      <c r="T1895" s="183"/>
      <c r="U1895" s="183"/>
      <c r="V1895" s="183"/>
      <c r="W1895" s="183"/>
      <c r="X1895" s="183"/>
      <c r="Y1895" s="183"/>
      <c r="Z1895" s="183"/>
      <c r="AA1895" s="183"/>
      <c r="AB1895" s="183"/>
      <c r="AC1895" s="183"/>
      <c r="AD1895" s="183"/>
      <c r="AE1895" s="183"/>
      <c r="AF1895" s="183"/>
      <c r="AG1895" s="183"/>
      <c r="AH1895" s="183"/>
      <c r="AI1895" s="183"/>
      <c r="AJ1895" s="183"/>
      <c r="AK1895" s="183"/>
    </row>
    <row r="1896" spans="4:37" x14ac:dyDescent="0.25">
      <c r="D1896" s="184"/>
      <c r="E1896" s="184"/>
      <c r="F1896" s="184"/>
      <c r="G1896" s="184"/>
      <c r="H1896" s="184"/>
      <c r="I1896" s="184"/>
      <c r="J1896" s="184"/>
      <c r="K1896" s="184"/>
      <c r="L1896" s="184"/>
      <c r="M1896" s="184"/>
      <c r="N1896" s="184"/>
      <c r="O1896" s="184"/>
      <c r="P1896" s="183"/>
      <c r="Q1896" s="183"/>
      <c r="R1896" s="183"/>
      <c r="S1896" s="183"/>
      <c r="T1896" s="183"/>
      <c r="U1896" s="183"/>
      <c r="V1896" s="183"/>
      <c r="W1896" s="183"/>
      <c r="X1896" s="183"/>
      <c r="Y1896" s="183"/>
      <c r="Z1896" s="183"/>
      <c r="AA1896" s="183"/>
      <c r="AB1896" s="183"/>
      <c r="AC1896" s="183"/>
      <c r="AD1896" s="183"/>
      <c r="AE1896" s="183"/>
      <c r="AF1896" s="183"/>
      <c r="AG1896" s="183"/>
      <c r="AH1896" s="183"/>
      <c r="AI1896" s="183"/>
      <c r="AJ1896" s="183"/>
      <c r="AK1896" s="183"/>
    </row>
    <row r="1897" spans="4:37" x14ac:dyDescent="0.25">
      <c r="D1897" s="184"/>
      <c r="E1897" s="184"/>
      <c r="F1897" s="184"/>
      <c r="G1897" s="184"/>
      <c r="H1897" s="184"/>
      <c r="I1897" s="184"/>
      <c r="J1897" s="184"/>
      <c r="K1897" s="184"/>
      <c r="L1897" s="184"/>
      <c r="M1897" s="184"/>
      <c r="N1897" s="184"/>
      <c r="O1897" s="184"/>
      <c r="P1897" s="183"/>
      <c r="Q1897" s="183"/>
      <c r="R1897" s="183"/>
      <c r="S1897" s="183"/>
      <c r="T1897" s="183"/>
      <c r="U1897" s="183"/>
      <c r="V1897" s="183"/>
      <c r="W1897" s="183"/>
      <c r="X1897" s="183"/>
      <c r="Y1897" s="183"/>
      <c r="Z1897" s="183"/>
      <c r="AA1897" s="183"/>
      <c r="AB1897" s="183"/>
      <c r="AC1897" s="183"/>
      <c r="AD1897" s="183"/>
      <c r="AE1897" s="183"/>
      <c r="AF1897" s="183"/>
      <c r="AG1897" s="183"/>
      <c r="AH1897" s="183"/>
      <c r="AI1897" s="183"/>
      <c r="AJ1897" s="183"/>
      <c r="AK1897" s="183"/>
    </row>
    <row r="1898" spans="4:37" x14ac:dyDescent="0.25">
      <c r="D1898" s="184"/>
      <c r="E1898" s="184"/>
      <c r="F1898" s="184"/>
      <c r="G1898" s="184"/>
      <c r="H1898" s="184"/>
      <c r="I1898" s="184"/>
      <c r="J1898" s="184"/>
      <c r="K1898" s="184"/>
      <c r="L1898" s="184"/>
      <c r="M1898" s="184"/>
      <c r="N1898" s="184"/>
      <c r="O1898" s="184"/>
      <c r="P1898" s="183"/>
      <c r="Q1898" s="183"/>
      <c r="R1898" s="183"/>
      <c r="S1898" s="183"/>
      <c r="T1898" s="183"/>
      <c r="U1898" s="183"/>
      <c r="V1898" s="183"/>
      <c r="W1898" s="183"/>
      <c r="X1898" s="183"/>
      <c r="Y1898" s="183"/>
      <c r="Z1898" s="183"/>
      <c r="AA1898" s="183"/>
      <c r="AB1898" s="183"/>
      <c r="AC1898" s="183"/>
      <c r="AD1898" s="183"/>
      <c r="AE1898" s="183"/>
      <c r="AF1898" s="183"/>
      <c r="AG1898" s="183"/>
      <c r="AH1898" s="183"/>
      <c r="AI1898" s="183"/>
      <c r="AJ1898" s="183"/>
      <c r="AK1898" s="183"/>
    </row>
    <row r="1899" spans="4:37" x14ac:dyDescent="0.25">
      <c r="D1899" s="184"/>
      <c r="E1899" s="184"/>
      <c r="F1899" s="184"/>
      <c r="G1899" s="184"/>
      <c r="H1899" s="184"/>
      <c r="I1899" s="184"/>
      <c r="J1899" s="184"/>
      <c r="K1899" s="184"/>
      <c r="L1899" s="184"/>
      <c r="M1899" s="184"/>
      <c r="N1899" s="184"/>
      <c r="O1899" s="184"/>
      <c r="P1899" s="183"/>
      <c r="Q1899" s="183"/>
      <c r="R1899" s="183"/>
      <c r="S1899" s="183"/>
      <c r="T1899" s="183"/>
      <c r="U1899" s="183"/>
      <c r="V1899" s="183"/>
      <c r="W1899" s="183"/>
      <c r="X1899" s="183"/>
      <c r="Y1899" s="183"/>
      <c r="Z1899" s="183"/>
      <c r="AA1899" s="183"/>
      <c r="AB1899" s="183"/>
      <c r="AC1899" s="183"/>
      <c r="AD1899" s="183"/>
      <c r="AE1899" s="183"/>
      <c r="AF1899" s="183"/>
      <c r="AG1899" s="183"/>
      <c r="AH1899" s="183"/>
      <c r="AI1899" s="183"/>
      <c r="AJ1899" s="183"/>
      <c r="AK1899" s="183"/>
    </row>
    <row r="1900" spans="4:37" x14ac:dyDescent="0.25">
      <c r="D1900" s="184"/>
      <c r="E1900" s="184"/>
      <c r="F1900" s="184"/>
      <c r="G1900" s="184"/>
      <c r="H1900" s="184"/>
      <c r="I1900" s="184"/>
      <c r="J1900" s="184"/>
      <c r="K1900" s="184"/>
      <c r="L1900" s="184"/>
      <c r="M1900" s="184"/>
      <c r="N1900" s="184"/>
      <c r="O1900" s="184"/>
      <c r="P1900" s="183"/>
      <c r="Q1900" s="183"/>
      <c r="R1900" s="183"/>
      <c r="S1900" s="183"/>
      <c r="T1900" s="183"/>
      <c r="U1900" s="183"/>
      <c r="V1900" s="183"/>
      <c r="W1900" s="183"/>
      <c r="X1900" s="183"/>
      <c r="Y1900" s="183"/>
      <c r="Z1900" s="183"/>
      <c r="AA1900" s="183"/>
      <c r="AB1900" s="183"/>
      <c r="AC1900" s="183"/>
      <c r="AD1900" s="183"/>
      <c r="AE1900" s="183"/>
      <c r="AF1900" s="183"/>
      <c r="AG1900" s="183"/>
      <c r="AH1900" s="183"/>
      <c r="AI1900" s="183"/>
      <c r="AJ1900" s="183"/>
      <c r="AK1900" s="183"/>
    </row>
    <row r="1901" spans="4:37" x14ac:dyDescent="0.25">
      <c r="D1901" s="184"/>
      <c r="E1901" s="184"/>
      <c r="F1901" s="184"/>
      <c r="G1901" s="184"/>
      <c r="H1901" s="184"/>
      <c r="I1901" s="184"/>
      <c r="J1901" s="184"/>
      <c r="K1901" s="184"/>
      <c r="L1901" s="184"/>
      <c r="M1901" s="184"/>
      <c r="N1901" s="184"/>
      <c r="O1901" s="184"/>
      <c r="P1901" s="183"/>
      <c r="Q1901" s="183"/>
      <c r="R1901" s="183"/>
      <c r="S1901" s="183"/>
      <c r="T1901" s="183"/>
      <c r="U1901" s="183"/>
      <c r="V1901" s="183"/>
      <c r="W1901" s="183"/>
      <c r="X1901" s="183"/>
      <c r="Y1901" s="183"/>
      <c r="Z1901" s="183"/>
      <c r="AA1901" s="183"/>
      <c r="AB1901" s="183"/>
      <c r="AC1901" s="183"/>
      <c r="AD1901" s="183"/>
      <c r="AE1901" s="183"/>
      <c r="AF1901" s="183"/>
      <c r="AG1901" s="183"/>
      <c r="AH1901" s="183"/>
      <c r="AI1901" s="183"/>
      <c r="AJ1901" s="183"/>
      <c r="AK1901" s="183"/>
    </row>
    <row r="1902" spans="4:37" x14ac:dyDescent="0.25">
      <c r="D1902" s="184"/>
      <c r="E1902" s="184"/>
      <c r="F1902" s="184"/>
      <c r="G1902" s="184"/>
      <c r="H1902" s="184"/>
      <c r="I1902" s="184"/>
      <c r="J1902" s="184"/>
      <c r="K1902" s="184"/>
      <c r="L1902" s="184"/>
      <c r="M1902" s="184"/>
      <c r="N1902" s="184"/>
      <c r="O1902" s="184"/>
      <c r="P1902" s="183"/>
      <c r="Q1902" s="183"/>
      <c r="R1902" s="183"/>
      <c r="S1902" s="183"/>
      <c r="T1902" s="183"/>
      <c r="U1902" s="183"/>
      <c r="V1902" s="183"/>
      <c r="W1902" s="183"/>
      <c r="X1902" s="183"/>
      <c r="Y1902" s="183"/>
      <c r="Z1902" s="183"/>
      <c r="AA1902" s="183"/>
      <c r="AB1902" s="183"/>
      <c r="AC1902" s="183"/>
      <c r="AD1902" s="183"/>
      <c r="AE1902" s="183"/>
      <c r="AF1902" s="183"/>
      <c r="AG1902" s="183"/>
      <c r="AH1902" s="183"/>
      <c r="AI1902" s="183"/>
      <c r="AJ1902" s="183"/>
      <c r="AK1902" s="183"/>
    </row>
    <row r="1903" spans="4:37" x14ac:dyDescent="0.25">
      <c r="D1903" s="184"/>
      <c r="E1903" s="184"/>
      <c r="F1903" s="184"/>
      <c r="G1903" s="184"/>
      <c r="H1903" s="184"/>
      <c r="I1903" s="184"/>
      <c r="J1903" s="184"/>
      <c r="K1903" s="184"/>
      <c r="L1903" s="184"/>
      <c r="M1903" s="184"/>
      <c r="N1903" s="184"/>
      <c r="O1903" s="184"/>
      <c r="P1903" s="183"/>
      <c r="Q1903" s="183"/>
      <c r="R1903" s="183"/>
      <c r="S1903" s="183"/>
      <c r="T1903" s="183"/>
      <c r="U1903" s="183"/>
      <c r="V1903" s="183"/>
      <c r="W1903" s="183"/>
      <c r="X1903" s="183"/>
      <c r="Y1903" s="183"/>
      <c r="Z1903" s="183"/>
      <c r="AA1903" s="183"/>
      <c r="AB1903" s="183"/>
      <c r="AC1903" s="183"/>
      <c r="AD1903" s="183"/>
      <c r="AE1903" s="183"/>
      <c r="AF1903" s="183"/>
      <c r="AG1903" s="183"/>
      <c r="AH1903" s="183"/>
      <c r="AI1903" s="183"/>
      <c r="AJ1903" s="183"/>
      <c r="AK1903" s="183"/>
    </row>
    <row r="1904" spans="4:37" x14ac:dyDescent="0.25">
      <c r="D1904" s="184"/>
      <c r="E1904" s="184"/>
      <c r="F1904" s="184"/>
      <c r="G1904" s="184"/>
      <c r="H1904" s="184"/>
      <c r="I1904" s="184"/>
      <c r="J1904" s="184"/>
      <c r="K1904" s="184"/>
      <c r="L1904" s="184"/>
      <c r="M1904" s="184"/>
      <c r="N1904" s="184"/>
      <c r="O1904" s="184"/>
      <c r="P1904" s="183"/>
      <c r="Q1904" s="183"/>
      <c r="R1904" s="183"/>
      <c r="S1904" s="183"/>
      <c r="T1904" s="183"/>
      <c r="U1904" s="183"/>
      <c r="V1904" s="183"/>
      <c r="W1904" s="183"/>
      <c r="X1904" s="183"/>
      <c r="Y1904" s="183"/>
      <c r="Z1904" s="183"/>
      <c r="AA1904" s="183"/>
      <c r="AB1904" s="183"/>
      <c r="AC1904" s="183"/>
      <c r="AD1904" s="183"/>
      <c r="AE1904" s="183"/>
      <c r="AF1904" s="183"/>
      <c r="AG1904" s="183"/>
      <c r="AH1904" s="183"/>
      <c r="AI1904" s="183"/>
      <c r="AJ1904" s="183"/>
      <c r="AK1904" s="183"/>
    </row>
    <row r="1905" spans="4:37" x14ac:dyDescent="0.25">
      <c r="D1905" s="184"/>
      <c r="E1905" s="184"/>
      <c r="F1905" s="184"/>
      <c r="G1905" s="184"/>
      <c r="H1905" s="184"/>
      <c r="I1905" s="184"/>
      <c r="J1905" s="184"/>
      <c r="K1905" s="184"/>
      <c r="L1905" s="184"/>
      <c r="M1905" s="184"/>
      <c r="N1905" s="184"/>
      <c r="O1905" s="184"/>
      <c r="P1905" s="183"/>
      <c r="Q1905" s="183"/>
      <c r="R1905" s="183"/>
      <c r="S1905" s="183"/>
      <c r="T1905" s="183"/>
      <c r="U1905" s="183"/>
      <c r="V1905" s="183"/>
      <c r="W1905" s="183"/>
      <c r="X1905" s="183"/>
      <c r="Y1905" s="183"/>
      <c r="Z1905" s="183"/>
      <c r="AA1905" s="183"/>
      <c r="AB1905" s="183"/>
      <c r="AC1905" s="183"/>
      <c r="AD1905" s="183"/>
      <c r="AE1905" s="183"/>
      <c r="AF1905" s="183"/>
      <c r="AG1905" s="183"/>
      <c r="AH1905" s="183"/>
      <c r="AI1905" s="183"/>
      <c r="AJ1905" s="183"/>
      <c r="AK1905" s="183"/>
    </row>
    <row r="1906" spans="4:37" x14ac:dyDescent="0.25">
      <c r="D1906" s="184"/>
      <c r="E1906" s="184"/>
      <c r="F1906" s="184"/>
      <c r="G1906" s="184"/>
      <c r="H1906" s="184"/>
      <c r="I1906" s="184"/>
      <c r="J1906" s="184"/>
      <c r="K1906" s="184"/>
      <c r="L1906" s="184"/>
      <c r="M1906" s="184"/>
      <c r="N1906" s="184"/>
      <c r="O1906" s="184"/>
      <c r="P1906" s="183"/>
      <c r="Q1906" s="183"/>
      <c r="R1906" s="183"/>
      <c r="S1906" s="183"/>
      <c r="T1906" s="183"/>
      <c r="U1906" s="183"/>
      <c r="V1906" s="183"/>
      <c r="W1906" s="183"/>
      <c r="X1906" s="183"/>
      <c r="Y1906" s="183"/>
      <c r="Z1906" s="183"/>
      <c r="AA1906" s="183"/>
      <c r="AB1906" s="183"/>
      <c r="AC1906" s="183"/>
      <c r="AD1906" s="183"/>
      <c r="AE1906" s="183"/>
      <c r="AF1906" s="183"/>
      <c r="AG1906" s="183"/>
      <c r="AH1906" s="183"/>
      <c r="AI1906" s="183"/>
      <c r="AJ1906" s="183"/>
      <c r="AK1906" s="183"/>
    </row>
    <row r="1907" spans="4:37" x14ac:dyDescent="0.25">
      <c r="D1907" s="184"/>
      <c r="E1907" s="184"/>
      <c r="F1907" s="184"/>
      <c r="G1907" s="184"/>
      <c r="H1907" s="184"/>
      <c r="I1907" s="184"/>
      <c r="J1907" s="184"/>
      <c r="K1907" s="184"/>
      <c r="L1907" s="184"/>
      <c r="M1907" s="184"/>
      <c r="N1907" s="184"/>
      <c r="O1907" s="184"/>
      <c r="P1907" s="183"/>
      <c r="Q1907" s="183"/>
      <c r="R1907" s="183"/>
      <c r="S1907" s="183"/>
      <c r="T1907" s="183"/>
      <c r="U1907" s="183"/>
      <c r="V1907" s="183"/>
      <c r="W1907" s="183"/>
      <c r="X1907" s="183"/>
      <c r="Y1907" s="183"/>
      <c r="Z1907" s="183"/>
      <c r="AA1907" s="183"/>
      <c r="AB1907" s="183"/>
      <c r="AC1907" s="183"/>
      <c r="AD1907" s="183"/>
      <c r="AE1907" s="183"/>
      <c r="AF1907" s="183"/>
      <c r="AG1907" s="183"/>
      <c r="AH1907" s="183"/>
      <c r="AI1907" s="183"/>
      <c r="AJ1907" s="183"/>
      <c r="AK1907" s="183"/>
    </row>
    <row r="1908" spans="4:37" x14ac:dyDescent="0.25">
      <c r="D1908" s="184"/>
      <c r="E1908" s="184"/>
      <c r="F1908" s="184"/>
      <c r="G1908" s="184"/>
      <c r="H1908" s="184"/>
      <c r="I1908" s="184"/>
      <c r="J1908" s="184"/>
      <c r="K1908" s="184"/>
      <c r="L1908" s="184"/>
      <c r="M1908" s="184"/>
      <c r="N1908" s="184"/>
      <c r="O1908" s="184"/>
      <c r="P1908" s="183"/>
      <c r="Q1908" s="183"/>
      <c r="R1908" s="183"/>
      <c r="S1908" s="183"/>
      <c r="T1908" s="183"/>
      <c r="U1908" s="183"/>
      <c r="V1908" s="183"/>
      <c r="W1908" s="183"/>
      <c r="X1908" s="183"/>
      <c r="Y1908" s="183"/>
      <c r="Z1908" s="183"/>
      <c r="AA1908" s="183"/>
      <c r="AB1908" s="183"/>
      <c r="AC1908" s="183"/>
      <c r="AD1908" s="183"/>
      <c r="AE1908" s="183"/>
      <c r="AF1908" s="183"/>
      <c r="AG1908" s="183"/>
      <c r="AH1908" s="183"/>
      <c r="AI1908" s="183"/>
      <c r="AJ1908" s="183"/>
      <c r="AK1908" s="183"/>
    </row>
    <row r="1909" spans="4:37" x14ac:dyDescent="0.25">
      <c r="D1909" s="184"/>
      <c r="E1909" s="184"/>
      <c r="F1909" s="184"/>
      <c r="G1909" s="184"/>
      <c r="H1909" s="184"/>
      <c r="I1909" s="184"/>
      <c r="J1909" s="184"/>
      <c r="K1909" s="184"/>
      <c r="L1909" s="184"/>
      <c r="M1909" s="184"/>
      <c r="N1909" s="184"/>
      <c r="O1909" s="184"/>
      <c r="P1909" s="183"/>
      <c r="Q1909" s="183"/>
      <c r="R1909" s="183"/>
      <c r="S1909" s="183"/>
      <c r="T1909" s="183"/>
      <c r="U1909" s="183"/>
      <c r="V1909" s="183"/>
      <c r="W1909" s="183"/>
      <c r="X1909" s="183"/>
      <c r="Y1909" s="183"/>
      <c r="Z1909" s="183"/>
      <c r="AA1909" s="183"/>
      <c r="AB1909" s="183"/>
      <c r="AC1909" s="183"/>
      <c r="AD1909" s="183"/>
      <c r="AE1909" s="183"/>
      <c r="AF1909" s="183"/>
      <c r="AG1909" s="183"/>
      <c r="AH1909" s="183"/>
      <c r="AI1909" s="183"/>
      <c r="AJ1909" s="183"/>
      <c r="AK1909" s="183"/>
    </row>
    <row r="1910" spans="4:37" x14ac:dyDescent="0.25">
      <c r="D1910" s="184"/>
      <c r="E1910" s="184"/>
      <c r="F1910" s="184"/>
      <c r="G1910" s="184"/>
      <c r="H1910" s="184"/>
      <c r="I1910" s="184"/>
      <c r="J1910" s="184"/>
      <c r="K1910" s="184"/>
      <c r="L1910" s="184"/>
      <c r="M1910" s="184"/>
      <c r="N1910" s="184"/>
      <c r="O1910" s="184"/>
      <c r="P1910" s="183"/>
      <c r="Q1910" s="183"/>
      <c r="R1910" s="183"/>
      <c r="S1910" s="183"/>
      <c r="T1910" s="183"/>
      <c r="U1910" s="183"/>
      <c r="V1910" s="183"/>
      <c r="W1910" s="183"/>
      <c r="X1910" s="183"/>
      <c r="Y1910" s="183"/>
      <c r="Z1910" s="183"/>
      <c r="AA1910" s="183"/>
      <c r="AB1910" s="183"/>
      <c r="AC1910" s="183"/>
      <c r="AD1910" s="183"/>
      <c r="AE1910" s="183"/>
      <c r="AF1910" s="183"/>
      <c r="AG1910" s="183"/>
      <c r="AH1910" s="183"/>
      <c r="AI1910" s="183"/>
      <c r="AJ1910" s="183"/>
      <c r="AK1910" s="183"/>
    </row>
    <row r="1911" spans="4:37" x14ac:dyDescent="0.25">
      <c r="D1911" s="184"/>
      <c r="E1911" s="184"/>
      <c r="F1911" s="184"/>
      <c r="G1911" s="184"/>
      <c r="H1911" s="184"/>
      <c r="I1911" s="184"/>
      <c r="J1911" s="184"/>
      <c r="K1911" s="184"/>
      <c r="L1911" s="184"/>
      <c r="M1911" s="184"/>
      <c r="N1911" s="184"/>
      <c r="O1911" s="184"/>
      <c r="P1911" s="183"/>
      <c r="Q1911" s="183"/>
      <c r="R1911" s="183"/>
      <c r="S1911" s="183"/>
      <c r="T1911" s="183"/>
      <c r="U1911" s="183"/>
      <c r="V1911" s="183"/>
      <c r="W1911" s="183"/>
      <c r="X1911" s="183"/>
      <c r="Y1911" s="183"/>
      <c r="Z1911" s="183"/>
      <c r="AA1911" s="183"/>
      <c r="AB1911" s="183"/>
      <c r="AC1911" s="183"/>
      <c r="AD1911" s="183"/>
      <c r="AE1911" s="183"/>
      <c r="AF1911" s="183"/>
      <c r="AG1911" s="183"/>
      <c r="AH1911" s="183"/>
      <c r="AI1911" s="183"/>
      <c r="AJ1911" s="183"/>
      <c r="AK1911" s="183"/>
    </row>
    <row r="1912" spans="4:37" x14ac:dyDescent="0.25">
      <c r="D1912" s="184"/>
      <c r="E1912" s="184"/>
      <c r="F1912" s="184"/>
      <c r="G1912" s="184"/>
      <c r="H1912" s="184"/>
      <c r="I1912" s="184"/>
      <c r="J1912" s="184"/>
      <c r="K1912" s="184"/>
      <c r="L1912" s="184"/>
      <c r="M1912" s="184"/>
      <c r="N1912" s="184"/>
      <c r="O1912" s="184"/>
      <c r="P1912" s="183"/>
      <c r="Q1912" s="183"/>
      <c r="R1912" s="183"/>
      <c r="S1912" s="183"/>
      <c r="T1912" s="183"/>
      <c r="U1912" s="183"/>
      <c r="V1912" s="183"/>
      <c r="W1912" s="183"/>
      <c r="X1912" s="183"/>
      <c r="Y1912" s="183"/>
      <c r="Z1912" s="183"/>
      <c r="AA1912" s="183"/>
      <c r="AB1912" s="183"/>
      <c r="AC1912" s="183"/>
      <c r="AD1912" s="183"/>
      <c r="AE1912" s="183"/>
      <c r="AF1912" s="183"/>
      <c r="AG1912" s="183"/>
      <c r="AH1912" s="183"/>
      <c r="AI1912" s="183"/>
      <c r="AJ1912" s="183"/>
      <c r="AK1912" s="183"/>
    </row>
    <row r="1913" spans="4:37" x14ac:dyDescent="0.25">
      <c r="D1913" s="184"/>
      <c r="E1913" s="184"/>
      <c r="F1913" s="184"/>
      <c r="G1913" s="184"/>
      <c r="H1913" s="184"/>
      <c r="I1913" s="184"/>
      <c r="J1913" s="184"/>
      <c r="K1913" s="184"/>
      <c r="L1913" s="184"/>
      <c r="M1913" s="184"/>
      <c r="N1913" s="184"/>
      <c r="O1913" s="184"/>
      <c r="P1913" s="183"/>
      <c r="Q1913" s="183"/>
      <c r="R1913" s="183"/>
      <c r="S1913" s="183"/>
      <c r="T1913" s="183"/>
      <c r="U1913" s="183"/>
      <c r="V1913" s="183"/>
      <c r="W1913" s="183"/>
      <c r="X1913" s="183"/>
      <c r="Y1913" s="183"/>
      <c r="Z1913" s="183"/>
      <c r="AA1913" s="183"/>
      <c r="AB1913" s="183"/>
      <c r="AC1913" s="183"/>
      <c r="AD1913" s="183"/>
      <c r="AE1913" s="183"/>
      <c r="AF1913" s="183"/>
      <c r="AG1913" s="183"/>
      <c r="AH1913" s="183"/>
      <c r="AI1913" s="183"/>
      <c r="AJ1913" s="183"/>
      <c r="AK1913" s="183"/>
    </row>
    <row r="1914" spans="4:37" x14ac:dyDescent="0.25">
      <c r="D1914" s="184"/>
      <c r="E1914" s="184"/>
      <c r="F1914" s="184"/>
      <c r="G1914" s="184"/>
      <c r="H1914" s="184"/>
      <c r="I1914" s="184"/>
      <c r="J1914" s="184"/>
      <c r="K1914" s="184"/>
      <c r="L1914" s="184"/>
      <c r="M1914" s="184"/>
      <c r="N1914" s="184"/>
      <c r="O1914" s="184"/>
      <c r="P1914" s="183"/>
      <c r="Q1914" s="183"/>
      <c r="R1914" s="183"/>
      <c r="S1914" s="183"/>
      <c r="T1914" s="183"/>
      <c r="U1914" s="183"/>
      <c r="V1914" s="183"/>
      <c r="W1914" s="183"/>
      <c r="X1914" s="183"/>
      <c r="Y1914" s="183"/>
      <c r="Z1914" s="183"/>
      <c r="AA1914" s="183"/>
      <c r="AB1914" s="183"/>
      <c r="AC1914" s="183"/>
      <c r="AD1914" s="183"/>
      <c r="AE1914" s="183"/>
      <c r="AF1914" s="183"/>
      <c r="AG1914" s="183"/>
      <c r="AH1914" s="183"/>
      <c r="AI1914" s="183"/>
      <c r="AJ1914" s="183"/>
      <c r="AK1914" s="183"/>
    </row>
    <row r="1915" spans="4:37" x14ac:dyDescent="0.25">
      <c r="D1915" s="184"/>
      <c r="E1915" s="184"/>
      <c r="F1915" s="184"/>
      <c r="G1915" s="184"/>
      <c r="H1915" s="184"/>
      <c r="I1915" s="184"/>
      <c r="J1915" s="184"/>
      <c r="K1915" s="184"/>
      <c r="L1915" s="184"/>
      <c r="M1915" s="184"/>
      <c r="N1915" s="184"/>
      <c r="O1915" s="184"/>
      <c r="P1915" s="183"/>
      <c r="Q1915" s="183"/>
      <c r="R1915" s="183"/>
      <c r="S1915" s="183"/>
      <c r="T1915" s="183"/>
      <c r="U1915" s="183"/>
      <c r="V1915" s="183"/>
      <c r="W1915" s="183"/>
      <c r="X1915" s="183"/>
      <c r="Y1915" s="183"/>
      <c r="Z1915" s="183"/>
      <c r="AA1915" s="183"/>
      <c r="AB1915" s="183"/>
      <c r="AC1915" s="183"/>
      <c r="AD1915" s="183"/>
      <c r="AE1915" s="183"/>
      <c r="AF1915" s="183"/>
      <c r="AG1915" s="183"/>
      <c r="AH1915" s="183"/>
      <c r="AI1915" s="183"/>
      <c r="AJ1915" s="183"/>
      <c r="AK1915" s="183"/>
    </row>
    <row r="1916" spans="4:37" x14ac:dyDescent="0.25">
      <c r="D1916" s="184"/>
      <c r="E1916" s="184"/>
      <c r="F1916" s="184"/>
      <c r="G1916" s="184"/>
      <c r="H1916" s="184"/>
      <c r="I1916" s="184"/>
      <c r="J1916" s="184"/>
      <c r="K1916" s="184"/>
      <c r="L1916" s="184"/>
      <c r="M1916" s="184"/>
      <c r="N1916" s="184"/>
      <c r="O1916" s="184"/>
      <c r="P1916" s="183"/>
      <c r="Q1916" s="183"/>
      <c r="R1916" s="183"/>
      <c r="S1916" s="183"/>
      <c r="T1916" s="183"/>
      <c r="U1916" s="183"/>
      <c r="V1916" s="183"/>
      <c r="W1916" s="183"/>
      <c r="X1916" s="183"/>
      <c r="Y1916" s="183"/>
      <c r="Z1916" s="183"/>
      <c r="AA1916" s="183"/>
      <c r="AB1916" s="183"/>
      <c r="AC1916" s="183"/>
      <c r="AD1916" s="183"/>
      <c r="AE1916" s="183"/>
      <c r="AF1916" s="183"/>
      <c r="AG1916" s="183"/>
      <c r="AH1916" s="183"/>
      <c r="AI1916" s="183"/>
      <c r="AJ1916" s="183"/>
      <c r="AK1916" s="183"/>
    </row>
    <row r="1917" spans="4:37" x14ac:dyDescent="0.25">
      <c r="D1917" s="184"/>
      <c r="E1917" s="184"/>
      <c r="F1917" s="184"/>
      <c r="G1917" s="184"/>
      <c r="H1917" s="184"/>
      <c r="I1917" s="184"/>
      <c r="J1917" s="184"/>
      <c r="K1917" s="184"/>
      <c r="L1917" s="184"/>
      <c r="M1917" s="184"/>
      <c r="N1917" s="184"/>
      <c r="O1917" s="184"/>
      <c r="P1917" s="183"/>
      <c r="Q1917" s="183"/>
      <c r="R1917" s="183"/>
      <c r="S1917" s="183"/>
      <c r="T1917" s="183"/>
      <c r="U1917" s="183"/>
      <c r="V1917" s="183"/>
      <c r="W1917" s="183"/>
      <c r="X1917" s="183"/>
      <c r="Y1917" s="183"/>
      <c r="Z1917" s="183"/>
      <c r="AA1917" s="183"/>
      <c r="AB1917" s="183"/>
      <c r="AC1917" s="183"/>
      <c r="AD1917" s="183"/>
      <c r="AE1917" s="183"/>
      <c r="AF1917" s="183"/>
      <c r="AG1917" s="183"/>
      <c r="AH1917" s="183"/>
      <c r="AI1917" s="183"/>
      <c r="AJ1917" s="183"/>
      <c r="AK1917" s="183"/>
    </row>
    <row r="1918" spans="4:37" x14ac:dyDescent="0.25">
      <c r="D1918" s="184"/>
      <c r="E1918" s="184"/>
      <c r="F1918" s="184"/>
      <c r="G1918" s="184"/>
      <c r="H1918" s="184"/>
      <c r="I1918" s="184"/>
      <c r="J1918" s="184"/>
      <c r="K1918" s="184"/>
      <c r="L1918" s="184"/>
      <c r="M1918" s="184"/>
      <c r="N1918" s="184"/>
      <c r="O1918" s="184"/>
      <c r="P1918" s="183"/>
      <c r="Q1918" s="183"/>
      <c r="R1918" s="183"/>
      <c r="S1918" s="183"/>
      <c r="T1918" s="183"/>
      <c r="U1918" s="183"/>
      <c r="V1918" s="183"/>
      <c r="W1918" s="183"/>
      <c r="X1918" s="183"/>
      <c r="Y1918" s="183"/>
      <c r="Z1918" s="183"/>
      <c r="AA1918" s="183"/>
      <c r="AB1918" s="183"/>
      <c r="AC1918" s="183"/>
      <c r="AD1918" s="183"/>
      <c r="AE1918" s="183"/>
      <c r="AF1918" s="183"/>
      <c r="AG1918" s="183"/>
      <c r="AH1918" s="183"/>
      <c r="AI1918" s="183"/>
      <c r="AJ1918" s="183"/>
      <c r="AK1918" s="183"/>
    </row>
    <row r="1919" spans="4:37" x14ac:dyDescent="0.25">
      <c r="D1919" s="184"/>
      <c r="E1919" s="184"/>
      <c r="F1919" s="184"/>
      <c r="G1919" s="184"/>
      <c r="H1919" s="184"/>
      <c r="I1919" s="184"/>
      <c r="J1919" s="184"/>
      <c r="K1919" s="184"/>
      <c r="L1919" s="184"/>
      <c r="M1919" s="184"/>
      <c r="N1919" s="184"/>
      <c r="O1919" s="184"/>
      <c r="P1919" s="183"/>
      <c r="Q1919" s="183"/>
      <c r="R1919" s="183"/>
      <c r="S1919" s="183"/>
      <c r="T1919" s="183"/>
      <c r="U1919" s="183"/>
      <c r="V1919" s="183"/>
      <c r="W1919" s="183"/>
      <c r="X1919" s="183"/>
      <c r="Y1919" s="183"/>
      <c r="Z1919" s="183"/>
      <c r="AA1919" s="183"/>
      <c r="AB1919" s="183"/>
      <c r="AC1919" s="183"/>
      <c r="AD1919" s="183"/>
      <c r="AE1919" s="183"/>
      <c r="AF1919" s="183"/>
      <c r="AG1919" s="183"/>
      <c r="AH1919" s="183"/>
      <c r="AI1919" s="183"/>
      <c r="AJ1919" s="183"/>
      <c r="AK1919" s="183"/>
    </row>
    <row r="1920" spans="4:37" x14ac:dyDescent="0.25">
      <c r="D1920" s="184"/>
      <c r="E1920" s="184"/>
      <c r="F1920" s="184"/>
      <c r="G1920" s="184"/>
      <c r="H1920" s="184"/>
      <c r="I1920" s="184"/>
      <c r="J1920" s="184"/>
      <c r="K1920" s="184"/>
      <c r="L1920" s="184"/>
      <c r="M1920" s="184"/>
      <c r="N1920" s="184"/>
      <c r="O1920" s="184"/>
      <c r="P1920" s="183"/>
      <c r="Q1920" s="183"/>
      <c r="R1920" s="183"/>
      <c r="S1920" s="183"/>
      <c r="T1920" s="183"/>
      <c r="U1920" s="183"/>
      <c r="V1920" s="183"/>
      <c r="W1920" s="183"/>
      <c r="X1920" s="183"/>
      <c r="Y1920" s="183"/>
      <c r="Z1920" s="183"/>
      <c r="AA1920" s="183"/>
      <c r="AB1920" s="183"/>
      <c r="AC1920" s="183"/>
      <c r="AD1920" s="183"/>
      <c r="AE1920" s="183"/>
      <c r="AF1920" s="183"/>
      <c r="AG1920" s="183"/>
      <c r="AH1920" s="183"/>
      <c r="AI1920" s="183"/>
      <c r="AJ1920" s="183"/>
      <c r="AK1920" s="183"/>
    </row>
    <row r="1921" spans="4:37" x14ac:dyDescent="0.25">
      <c r="D1921" s="184"/>
      <c r="E1921" s="184"/>
      <c r="F1921" s="184"/>
      <c r="G1921" s="184"/>
      <c r="H1921" s="184"/>
      <c r="I1921" s="184"/>
      <c r="J1921" s="184"/>
      <c r="K1921" s="184"/>
      <c r="L1921" s="184"/>
      <c r="M1921" s="184"/>
      <c r="N1921" s="184"/>
      <c r="O1921" s="184"/>
      <c r="P1921" s="183"/>
      <c r="Q1921" s="183"/>
      <c r="R1921" s="183"/>
      <c r="S1921" s="183"/>
      <c r="T1921" s="183"/>
      <c r="U1921" s="183"/>
      <c r="V1921" s="183"/>
      <c r="W1921" s="183"/>
      <c r="X1921" s="183"/>
      <c r="Y1921" s="183"/>
      <c r="Z1921" s="183"/>
      <c r="AA1921" s="183"/>
      <c r="AB1921" s="183"/>
      <c r="AC1921" s="183"/>
      <c r="AD1921" s="183"/>
      <c r="AE1921" s="183"/>
      <c r="AF1921" s="183"/>
      <c r="AG1921" s="183"/>
      <c r="AH1921" s="183"/>
      <c r="AI1921" s="183"/>
      <c r="AJ1921" s="183"/>
      <c r="AK1921" s="183"/>
    </row>
    <row r="1922" spans="4:37" x14ac:dyDescent="0.25">
      <c r="D1922" s="184"/>
      <c r="E1922" s="184"/>
      <c r="F1922" s="184"/>
      <c r="G1922" s="184"/>
      <c r="H1922" s="184"/>
      <c r="I1922" s="184"/>
      <c r="J1922" s="184"/>
      <c r="K1922" s="184"/>
      <c r="L1922" s="184"/>
      <c r="M1922" s="184"/>
      <c r="N1922" s="184"/>
      <c r="O1922" s="184"/>
      <c r="P1922" s="183"/>
      <c r="Q1922" s="183"/>
      <c r="R1922" s="183"/>
      <c r="S1922" s="183"/>
      <c r="T1922" s="183"/>
      <c r="U1922" s="183"/>
      <c r="V1922" s="183"/>
      <c r="W1922" s="183"/>
      <c r="X1922" s="183"/>
      <c r="Y1922" s="183"/>
      <c r="Z1922" s="183"/>
      <c r="AA1922" s="183"/>
      <c r="AB1922" s="183"/>
      <c r="AC1922" s="183"/>
      <c r="AD1922" s="183"/>
      <c r="AE1922" s="183"/>
      <c r="AF1922" s="183"/>
      <c r="AG1922" s="183"/>
      <c r="AH1922" s="183"/>
      <c r="AI1922" s="183"/>
      <c r="AJ1922" s="183"/>
      <c r="AK1922" s="183"/>
    </row>
    <row r="1923" spans="4:37" x14ac:dyDescent="0.25">
      <c r="D1923" s="184"/>
      <c r="E1923" s="184"/>
      <c r="F1923" s="184"/>
      <c r="G1923" s="184"/>
      <c r="H1923" s="184"/>
      <c r="I1923" s="184"/>
      <c r="J1923" s="184"/>
      <c r="K1923" s="184"/>
      <c r="L1923" s="184"/>
      <c r="M1923" s="184"/>
      <c r="N1923" s="184"/>
      <c r="O1923" s="184"/>
      <c r="P1923" s="183"/>
      <c r="Q1923" s="183"/>
      <c r="R1923" s="183"/>
      <c r="S1923" s="183"/>
      <c r="T1923" s="183"/>
      <c r="U1923" s="183"/>
      <c r="V1923" s="183"/>
      <c r="W1923" s="183"/>
      <c r="X1923" s="183"/>
      <c r="Y1923" s="183"/>
      <c r="Z1923" s="183"/>
      <c r="AA1923" s="183"/>
      <c r="AB1923" s="183"/>
      <c r="AC1923" s="183"/>
      <c r="AD1923" s="183"/>
      <c r="AE1923" s="183"/>
      <c r="AF1923" s="183"/>
      <c r="AG1923" s="183"/>
      <c r="AH1923" s="183"/>
      <c r="AI1923" s="183"/>
      <c r="AJ1923" s="183"/>
      <c r="AK1923" s="183"/>
    </row>
    <row r="1924" spans="4:37" x14ac:dyDescent="0.25">
      <c r="D1924" s="184"/>
      <c r="E1924" s="184"/>
      <c r="F1924" s="184"/>
      <c r="G1924" s="184"/>
      <c r="H1924" s="184"/>
      <c r="I1924" s="184"/>
      <c r="J1924" s="184"/>
      <c r="K1924" s="184"/>
      <c r="L1924" s="184"/>
      <c r="M1924" s="184"/>
      <c r="N1924" s="184"/>
      <c r="O1924" s="184"/>
      <c r="P1924" s="183"/>
      <c r="Q1924" s="183"/>
      <c r="R1924" s="183"/>
      <c r="S1924" s="183"/>
      <c r="T1924" s="183"/>
      <c r="U1924" s="183"/>
      <c r="V1924" s="183"/>
      <c r="W1924" s="183"/>
      <c r="X1924" s="183"/>
      <c r="Y1924" s="183"/>
      <c r="Z1924" s="183"/>
      <c r="AA1924" s="183"/>
      <c r="AB1924" s="183"/>
      <c r="AC1924" s="183"/>
      <c r="AD1924" s="183"/>
      <c r="AE1924" s="183"/>
      <c r="AF1924" s="183"/>
      <c r="AG1924" s="183"/>
      <c r="AH1924" s="183"/>
      <c r="AI1924" s="183"/>
      <c r="AJ1924" s="183"/>
      <c r="AK1924" s="183"/>
    </row>
    <row r="1925" spans="4:37" x14ac:dyDescent="0.25">
      <c r="D1925" s="184"/>
      <c r="E1925" s="184"/>
      <c r="F1925" s="184"/>
      <c r="G1925" s="184"/>
      <c r="H1925" s="184"/>
      <c r="I1925" s="184"/>
      <c r="J1925" s="184"/>
      <c r="K1925" s="184"/>
      <c r="L1925" s="184"/>
      <c r="M1925" s="184"/>
      <c r="N1925" s="184"/>
      <c r="O1925" s="184"/>
      <c r="P1925" s="183"/>
      <c r="Q1925" s="183"/>
      <c r="R1925" s="183"/>
      <c r="S1925" s="183"/>
      <c r="T1925" s="183"/>
      <c r="U1925" s="183"/>
      <c r="V1925" s="183"/>
      <c r="W1925" s="183"/>
      <c r="X1925" s="183"/>
      <c r="Y1925" s="183"/>
      <c r="Z1925" s="183"/>
      <c r="AA1925" s="183"/>
      <c r="AB1925" s="183"/>
      <c r="AC1925" s="183"/>
      <c r="AD1925" s="183"/>
      <c r="AE1925" s="183"/>
      <c r="AF1925" s="183"/>
      <c r="AG1925" s="183"/>
      <c r="AH1925" s="183"/>
      <c r="AI1925" s="183"/>
      <c r="AJ1925" s="183"/>
      <c r="AK1925" s="183"/>
    </row>
    <row r="1926" spans="4:37" x14ac:dyDescent="0.25">
      <c r="D1926" s="184"/>
      <c r="E1926" s="184"/>
      <c r="F1926" s="184"/>
      <c r="G1926" s="184"/>
      <c r="H1926" s="184"/>
      <c r="I1926" s="184"/>
      <c r="J1926" s="184"/>
      <c r="K1926" s="184"/>
      <c r="L1926" s="184"/>
      <c r="M1926" s="184"/>
      <c r="N1926" s="184"/>
      <c r="O1926" s="184"/>
      <c r="P1926" s="183"/>
      <c r="Q1926" s="183"/>
      <c r="R1926" s="183"/>
      <c r="S1926" s="183"/>
      <c r="T1926" s="183"/>
      <c r="U1926" s="183"/>
      <c r="V1926" s="183"/>
      <c r="W1926" s="183"/>
      <c r="X1926" s="183"/>
      <c r="Y1926" s="183"/>
      <c r="Z1926" s="183"/>
      <c r="AA1926" s="183"/>
      <c r="AB1926" s="183"/>
      <c r="AC1926" s="183"/>
      <c r="AD1926" s="183"/>
      <c r="AE1926" s="183"/>
      <c r="AF1926" s="183"/>
      <c r="AG1926" s="183"/>
      <c r="AH1926" s="183"/>
      <c r="AI1926" s="183"/>
      <c r="AJ1926" s="183"/>
      <c r="AK1926" s="183"/>
    </row>
    <row r="1927" spans="4:37" x14ac:dyDescent="0.25">
      <c r="D1927" s="184"/>
      <c r="E1927" s="184"/>
      <c r="F1927" s="184"/>
      <c r="G1927" s="184"/>
      <c r="H1927" s="184"/>
      <c r="I1927" s="184"/>
      <c r="J1927" s="184"/>
      <c r="K1927" s="184"/>
      <c r="L1927" s="184"/>
      <c r="M1927" s="184"/>
      <c r="N1927" s="184"/>
      <c r="O1927" s="184"/>
      <c r="P1927" s="183"/>
      <c r="Q1927" s="183"/>
      <c r="R1927" s="183"/>
      <c r="S1927" s="183"/>
      <c r="T1927" s="183"/>
      <c r="U1927" s="183"/>
      <c r="V1927" s="183"/>
      <c r="W1927" s="183"/>
      <c r="X1927" s="183"/>
      <c r="Y1927" s="183"/>
      <c r="Z1927" s="183"/>
      <c r="AA1927" s="183"/>
      <c r="AB1927" s="183"/>
      <c r="AC1927" s="183"/>
      <c r="AD1927" s="183"/>
      <c r="AE1927" s="183"/>
      <c r="AF1927" s="183"/>
      <c r="AG1927" s="183"/>
      <c r="AH1927" s="183"/>
      <c r="AI1927" s="183"/>
      <c r="AJ1927" s="183"/>
      <c r="AK1927" s="183"/>
    </row>
    <row r="1928" spans="4:37" x14ac:dyDescent="0.25">
      <c r="D1928" s="184"/>
      <c r="E1928" s="184"/>
      <c r="F1928" s="184"/>
      <c r="G1928" s="184"/>
      <c r="H1928" s="184"/>
      <c r="I1928" s="184"/>
      <c r="J1928" s="184"/>
      <c r="K1928" s="184"/>
      <c r="L1928" s="184"/>
      <c r="M1928" s="184"/>
      <c r="N1928" s="184"/>
      <c r="O1928" s="184"/>
      <c r="P1928" s="183"/>
      <c r="Q1928" s="183"/>
      <c r="R1928" s="183"/>
      <c r="S1928" s="183"/>
      <c r="T1928" s="183"/>
      <c r="U1928" s="183"/>
      <c r="V1928" s="183"/>
      <c r="W1928" s="183"/>
      <c r="X1928" s="183"/>
      <c r="Y1928" s="183"/>
      <c r="Z1928" s="183"/>
      <c r="AA1928" s="183"/>
      <c r="AB1928" s="183"/>
      <c r="AC1928" s="183"/>
      <c r="AD1928" s="183"/>
      <c r="AE1928" s="183"/>
      <c r="AF1928" s="183"/>
      <c r="AG1928" s="183"/>
      <c r="AH1928" s="183"/>
      <c r="AI1928" s="183"/>
      <c r="AJ1928" s="183"/>
      <c r="AK1928" s="183"/>
    </row>
    <row r="1929" spans="4:37" x14ac:dyDescent="0.25">
      <c r="D1929" s="184"/>
      <c r="E1929" s="184"/>
      <c r="F1929" s="184"/>
      <c r="G1929" s="184"/>
      <c r="H1929" s="184"/>
      <c r="I1929" s="184"/>
      <c r="J1929" s="184"/>
      <c r="K1929" s="184"/>
      <c r="L1929" s="184"/>
      <c r="M1929" s="184"/>
      <c r="N1929" s="184"/>
      <c r="O1929" s="184"/>
      <c r="P1929" s="183"/>
      <c r="Q1929" s="183"/>
      <c r="R1929" s="183"/>
      <c r="S1929" s="183"/>
      <c r="T1929" s="183"/>
      <c r="U1929" s="183"/>
      <c r="V1929" s="183"/>
      <c r="W1929" s="183"/>
      <c r="X1929" s="183"/>
      <c r="Y1929" s="183"/>
      <c r="Z1929" s="183"/>
      <c r="AA1929" s="183"/>
      <c r="AB1929" s="183"/>
      <c r="AC1929" s="183"/>
      <c r="AD1929" s="183"/>
      <c r="AE1929" s="183"/>
      <c r="AF1929" s="183"/>
      <c r="AG1929" s="183"/>
      <c r="AH1929" s="183"/>
      <c r="AI1929" s="183"/>
      <c r="AJ1929" s="183"/>
      <c r="AK1929" s="183"/>
    </row>
    <row r="1930" spans="4:37" x14ac:dyDescent="0.25">
      <c r="D1930" s="184"/>
      <c r="E1930" s="184"/>
      <c r="F1930" s="184"/>
      <c r="G1930" s="184"/>
      <c r="H1930" s="184"/>
      <c r="I1930" s="184"/>
      <c r="J1930" s="184"/>
      <c r="K1930" s="184"/>
      <c r="L1930" s="184"/>
      <c r="M1930" s="184"/>
      <c r="N1930" s="184"/>
      <c r="O1930" s="184"/>
      <c r="P1930" s="183"/>
      <c r="Q1930" s="183"/>
      <c r="R1930" s="183"/>
      <c r="S1930" s="183"/>
      <c r="T1930" s="183"/>
      <c r="U1930" s="183"/>
      <c r="V1930" s="183"/>
      <c r="W1930" s="183"/>
      <c r="X1930" s="183"/>
      <c r="Y1930" s="183"/>
      <c r="Z1930" s="183"/>
      <c r="AA1930" s="183"/>
      <c r="AB1930" s="183"/>
      <c r="AC1930" s="183"/>
      <c r="AD1930" s="183"/>
      <c r="AE1930" s="183"/>
      <c r="AF1930" s="183"/>
      <c r="AG1930" s="183"/>
      <c r="AH1930" s="183"/>
      <c r="AI1930" s="183"/>
      <c r="AJ1930" s="183"/>
      <c r="AK1930" s="183"/>
    </row>
    <row r="1931" spans="4:37" x14ac:dyDescent="0.25">
      <c r="D1931" s="184"/>
      <c r="E1931" s="184"/>
      <c r="F1931" s="184"/>
      <c r="G1931" s="184"/>
      <c r="H1931" s="184"/>
      <c r="I1931" s="184"/>
      <c r="J1931" s="184"/>
      <c r="K1931" s="184"/>
      <c r="L1931" s="184"/>
      <c r="M1931" s="184"/>
      <c r="N1931" s="184"/>
      <c r="O1931" s="184"/>
      <c r="P1931" s="183"/>
      <c r="Q1931" s="183"/>
      <c r="R1931" s="183"/>
      <c r="S1931" s="183"/>
      <c r="T1931" s="183"/>
      <c r="U1931" s="183"/>
      <c r="V1931" s="183"/>
      <c r="W1931" s="183"/>
      <c r="X1931" s="183"/>
      <c r="Y1931" s="183"/>
      <c r="Z1931" s="183"/>
      <c r="AA1931" s="183"/>
      <c r="AB1931" s="183"/>
      <c r="AC1931" s="183"/>
      <c r="AD1931" s="183"/>
      <c r="AE1931" s="183"/>
      <c r="AF1931" s="183"/>
      <c r="AG1931" s="183"/>
      <c r="AH1931" s="183"/>
      <c r="AI1931" s="183"/>
      <c r="AJ1931" s="183"/>
      <c r="AK1931" s="183"/>
    </row>
    <row r="1932" spans="4:37" x14ac:dyDescent="0.25">
      <c r="D1932" s="184"/>
      <c r="E1932" s="184"/>
      <c r="F1932" s="184"/>
      <c r="G1932" s="184"/>
      <c r="H1932" s="184"/>
      <c r="I1932" s="184"/>
      <c r="J1932" s="184"/>
      <c r="K1932" s="184"/>
      <c r="L1932" s="184"/>
      <c r="M1932" s="184"/>
      <c r="N1932" s="184"/>
      <c r="O1932" s="184"/>
      <c r="P1932" s="183"/>
      <c r="Q1932" s="183"/>
      <c r="R1932" s="183"/>
      <c r="S1932" s="183"/>
      <c r="T1932" s="183"/>
      <c r="U1932" s="183"/>
      <c r="V1932" s="183"/>
      <c r="W1932" s="183"/>
      <c r="X1932" s="183"/>
      <c r="Y1932" s="183"/>
      <c r="Z1932" s="183"/>
      <c r="AA1932" s="183"/>
      <c r="AB1932" s="183"/>
      <c r="AC1932" s="183"/>
      <c r="AD1932" s="183"/>
      <c r="AE1932" s="183"/>
      <c r="AF1932" s="183"/>
      <c r="AG1932" s="183"/>
      <c r="AH1932" s="183"/>
      <c r="AI1932" s="183"/>
      <c r="AJ1932" s="183"/>
      <c r="AK1932" s="183"/>
    </row>
    <row r="1933" spans="4:37" x14ac:dyDescent="0.25">
      <c r="D1933" s="184"/>
      <c r="E1933" s="184"/>
      <c r="F1933" s="184"/>
      <c r="G1933" s="184"/>
      <c r="H1933" s="184"/>
      <c r="I1933" s="184"/>
      <c r="J1933" s="184"/>
      <c r="K1933" s="184"/>
      <c r="L1933" s="184"/>
      <c r="M1933" s="184"/>
      <c r="N1933" s="184"/>
      <c r="O1933" s="184"/>
      <c r="P1933" s="183"/>
      <c r="Q1933" s="183"/>
      <c r="R1933" s="183"/>
      <c r="S1933" s="183"/>
      <c r="T1933" s="183"/>
      <c r="U1933" s="183"/>
      <c r="V1933" s="183"/>
      <c r="W1933" s="183"/>
      <c r="X1933" s="183"/>
      <c r="Y1933" s="183"/>
      <c r="Z1933" s="183"/>
      <c r="AA1933" s="183"/>
      <c r="AB1933" s="183"/>
      <c r="AC1933" s="183"/>
      <c r="AD1933" s="183"/>
      <c r="AE1933" s="183"/>
      <c r="AF1933" s="183"/>
      <c r="AG1933" s="183"/>
      <c r="AH1933" s="183"/>
      <c r="AI1933" s="183"/>
      <c r="AJ1933" s="183"/>
      <c r="AK1933" s="183"/>
    </row>
    <row r="1934" spans="4:37" x14ac:dyDescent="0.25">
      <c r="D1934" s="184"/>
      <c r="E1934" s="184"/>
      <c r="F1934" s="184"/>
      <c r="G1934" s="184"/>
      <c r="H1934" s="184"/>
      <c r="I1934" s="184"/>
      <c r="J1934" s="184"/>
      <c r="K1934" s="184"/>
      <c r="L1934" s="184"/>
      <c r="M1934" s="184"/>
      <c r="N1934" s="184"/>
      <c r="O1934" s="184"/>
      <c r="P1934" s="183"/>
      <c r="Q1934" s="183"/>
      <c r="R1934" s="183"/>
      <c r="S1934" s="183"/>
      <c r="T1934" s="183"/>
      <c r="U1934" s="183"/>
      <c r="V1934" s="183"/>
      <c r="W1934" s="183"/>
      <c r="X1934" s="183"/>
      <c r="Y1934" s="183"/>
      <c r="Z1934" s="183"/>
      <c r="AA1934" s="183"/>
      <c r="AB1934" s="183"/>
      <c r="AC1934" s="183"/>
      <c r="AD1934" s="183"/>
      <c r="AE1934" s="183"/>
      <c r="AF1934" s="183"/>
      <c r="AG1934" s="183"/>
      <c r="AH1934" s="183"/>
      <c r="AI1934" s="183"/>
      <c r="AJ1934" s="183"/>
      <c r="AK1934" s="183"/>
    </row>
    <row r="1935" spans="4:37" x14ac:dyDescent="0.25">
      <c r="D1935" s="184"/>
      <c r="E1935" s="184"/>
      <c r="F1935" s="184"/>
      <c r="G1935" s="184"/>
      <c r="H1935" s="184"/>
      <c r="I1935" s="184"/>
      <c r="J1935" s="184"/>
      <c r="K1935" s="184"/>
      <c r="L1935" s="184"/>
      <c r="M1935" s="184"/>
      <c r="N1935" s="184"/>
      <c r="O1935" s="184"/>
      <c r="P1935" s="183"/>
      <c r="Q1935" s="183"/>
      <c r="R1935" s="183"/>
      <c r="S1935" s="183"/>
      <c r="T1935" s="183"/>
      <c r="U1935" s="183"/>
      <c r="V1935" s="183"/>
      <c r="W1935" s="183"/>
      <c r="X1935" s="183"/>
      <c r="Y1935" s="183"/>
      <c r="Z1935" s="183"/>
      <c r="AA1935" s="183"/>
      <c r="AB1935" s="183"/>
      <c r="AC1935" s="183"/>
      <c r="AD1935" s="183"/>
      <c r="AE1935" s="183"/>
      <c r="AF1935" s="183"/>
      <c r="AG1935" s="183"/>
      <c r="AH1935" s="183"/>
      <c r="AI1935" s="183"/>
      <c r="AJ1935" s="183"/>
      <c r="AK1935" s="183"/>
    </row>
    <row r="1936" spans="4:37" x14ac:dyDescent="0.25">
      <c r="D1936" s="184"/>
      <c r="E1936" s="184"/>
      <c r="F1936" s="184"/>
      <c r="G1936" s="184"/>
      <c r="H1936" s="184"/>
      <c r="I1936" s="184"/>
      <c r="J1936" s="184"/>
      <c r="K1936" s="184"/>
      <c r="L1936" s="184"/>
      <c r="M1936" s="184"/>
      <c r="N1936" s="184"/>
      <c r="O1936" s="184"/>
      <c r="P1936" s="183"/>
      <c r="Q1936" s="183"/>
      <c r="R1936" s="183"/>
      <c r="S1936" s="183"/>
      <c r="T1936" s="183"/>
      <c r="U1936" s="183"/>
      <c r="V1936" s="183"/>
      <c r="W1936" s="183"/>
      <c r="X1936" s="183"/>
      <c r="Y1936" s="183"/>
      <c r="Z1936" s="183"/>
      <c r="AA1936" s="183"/>
      <c r="AB1936" s="183"/>
      <c r="AC1936" s="183"/>
      <c r="AD1936" s="183"/>
      <c r="AE1936" s="183"/>
      <c r="AF1936" s="183"/>
      <c r="AG1936" s="183"/>
      <c r="AH1936" s="183"/>
      <c r="AI1936" s="183"/>
      <c r="AJ1936" s="183"/>
      <c r="AK1936" s="183"/>
    </row>
    <row r="1937" spans="4:37" x14ac:dyDescent="0.25">
      <c r="D1937" s="184"/>
      <c r="E1937" s="184"/>
      <c r="F1937" s="184"/>
      <c r="G1937" s="184"/>
      <c r="H1937" s="184"/>
      <c r="I1937" s="184"/>
      <c r="J1937" s="184"/>
      <c r="K1937" s="184"/>
      <c r="L1937" s="184"/>
      <c r="M1937" s="184"/>
      <c r="N1937" s="184"/>
      <c r="O1937" s="184"/>
      <c r="P1937" s="183"/>
      <c r="Q1937" s="183"/>
      <c r="R1937" s="183"/>
      <c r="S1937" s="183"/>
      <c r="T1937" s="183"/>
      <c r="U1937" s="183"/>
      <c r="V1937" s="183"/>
      <c r="W1937" s="183"/>
      <c r="X1937" s="183"/>
      <c r="Y1937" s="183"/>
      <c r="Z1937" s="183"/>
      <c r="AA1937" s="183"/>
      <c r="AB1937" s="183"/>
      <c r="AC1937" s="183"/>
      <c r="AD1937" s="183"/>
      <c r="AE1937" s="183"/>
      <c r="AF1937" s="183"/>
      <c r="AG1937" s="183"/>
      <c r="AH1937" s="183"/>
      <c r="AI1937" s="183"/>
      <c r="AJ1937" s="183"/>
      <c r="AK1937" s="183"/>
    </row>
    <row r="1938" spans="4:37" x14ac:dyDescent="0.25">
      <c r="D1938" s="184"/>
      <c r="E1938" s="184"/>
      <c r="F1938" s="184"/>
      <c r="G1938" s="184"/>
      <c r="H1938" s="184"/>
      <c r="I1938" s="184"/>
      <c r="J1938" s="184"/>
      <c r="K1938" s="184"/>
      <c r="L1938" s="184"/>
      <c r="M1938" s="184"/>
      <c r="N1938" s="184"/>
      <c r="O1938" s="184"/>
      <c r="P1938" s="183"/>
      <c r="Q1938" s="183"/>
      <c r="R1938" s="183"/>
      <c r="S1938" s="183"/>
      <c r="T1938" s="183"/>
      <c r="U1938" s="183"/>
      <c r="V1938" s="183"/>
      <c r="W1938" s="183"/>
      <c r="X1938" s="183"/>
      <c r="Y1938" s="183"/>
      <c r="Z1938" s="183"/>
      <c r="AA1938" s="183"/>
      <c r="AB1938" s="183"/>
      <c r="AC1938" s="183"/>
      <c r="AD1938" s="183"/>
      <c r="AE1938" s="183"/>
      <c r="AF1938" s="183"/>
      <c r="AG1938" s="183"/>
      <c r="AH1938" s="183"/>
      <c r="AI1938" s="183"/>
      <c r="AJ1938" s="183"/>
      <c r="AK1938" s="183"/>
    </row>
    <row r="1939" spans="4:37" x14ac:dyDescent="0.25">
      <c r="D1939" s="184"/>
      <c r="E1939" s="184"/>
      <c r="F1939" s="184"/>
      <c r="G1939" s="184"/>
      <c r="H1939" s="184"/>
      <c r="I1939" s="184"/>
      <c r="J1939" s="184"/>
      <c r="K1939" s="184"/>
      <c r="L1939" s="184"/>
      <c r="M1939" s="184"/>
      <c r="N1939" s="184"/>
      <c r="O1939" s="184"/>
      <c r="P1939" s="183"/>
      <c r="Q1939" s="183"/>
      <c r="R1939" s="183"/>
      <c r="S1939" s="183"/>
      <c r="T1939" s="183"/>
      <c r="U1939" s="183"/>
      <c r="V1939" s="183"/>
      <c r="W1939" s="183"/>
      <c r="X1939" s="183"/>
      <c r="Y1939" s="183"/>
      <c r="Z1939" s="183"/>
      <c r="AA1939" s="183"/>
      <c r="AB1939" s="183"/>
      <c r="AC1939" s="183"/>
      <c r="AD1939" s="183"/>
      <c r="AE1939" s="183"/>
      <c r="AF1939" s="183"/>
      <c r="AG1939" s="183"/>
      <c r="AH1939" s="183"/>
      <c r="AI1939" s="183"/>
      <c r="AJ1939" s="183"/>
      <c r="AK1939" s="183"/>
    </row>
    <row r="1940" spans="4:37" x14ac:dyDescent="0.25">
      <c r="D1940" s="184"/>
      <c r="E1940" s="184"/>
      <c r="F1940" s="184"/>
      <c r="G1940" s="184"/>
      <c r="H1940" s="184"/>
      <c r="I1940" s="184"/>
      <c r="J1940" s="184"/>
      <c r="K1940" s="184"/>
      <c r="L1940" s="184"/>
      <c r="M1940" s="184"/>
      <c r="N1940" s="184"/>
      <c r="O1940" s="184"/>
      <c r="P1940" s="183"/>
      <c r="Q1940" s="183"/>
      <c r="R1940" s="183"/>
      <c r="S1940" s="183"/>
      <c r="T1940" s="183"/>
      <c r="U1940" s="183"/>
      <c r="V1940" s="183"/>
      <c r="W1940" s="183"/>
      <c r="X1940" s="183"/>
      <c r="Y1940" s="183"/>
      <c r="Z1940" s="183"/>
      <c r="AA1940" s="183"/>
      <c r="AB1940" s="183"/>
      <c r="AC1940" s="183"/>
      <c r="AD1940" s="183"/>
      <c r="AE1940" s="183"/>
      <c r="AF1940" s="183"/>
      <c r="AG1940" s="183"/>
      <c r="AH1940" s="183"/>
      <c r="AI1940" s="183"/>
      <c r="AJ1940" s="183"/>
      <c r="AK1940" s="183"/>
    </row>
    <row r="1941" spans="4:37" x14ac:dyDescent="0.25">
      <c r="D1941" s="184"/>
      <c r="E1941" s="184"/>
      <c r="F1941" s="184"/>
      <c r="G1941" s="184"/>
      <c r="H1941" s="184"/>
      <c r="I1941" s="184"/>
      <c r="J1941" s="184"/>
      <c r="K1941" s="184"/>
      <c r="L1941" s="184"/>
      <c r="M1941" s="184"/>
      <c r="N1941" s="184"/>
      <c r="O1941" s="184"/>
      <c r="P1941" s="183"/>
      <c r="Q1941" s="183"/>
      <c r="R1941" s="183"/>
      <c r="S1941" s="183"/>
      <c r="T1941" s="183"/>
      <c r="U1941" s="183"/>
      <c r="V1941" s="183"/>
      <c r="W1941" s="183"/>
      <c r="X1941" s="183"/>
      <c r="Y1941" s="183"/>
      <c r="Z1941" s="183"/>
      <c r="AA1941" s="183"/>
      <c r="AB1941" s="183"/>
      <c r="AC1941" s="183"/>
      <c r="AD1941" s="183"/>
      <c r="AE1941" s="183"/>
      <c r="AF1941" s="183"/>
      <c r="AG1941" s="183"/>
      <c r="AH1941" s="183"/>
      <c r="AI1941" s="183"/>
      <c r="AJ1941" s="183"/>
      <c r="AK1941" s="183"/>
    </row>
    <row r="1942" spans="4:37" x14ac:dyDescent="0.25">
      <c r="D1942" s="184"/>
      <c r="E1942" s="184"/>
      <c r="F1942" s="184"/>
      <c r="G1942" s="184"/>
      <c r="H1942" s="184"/>
      <c r="I1942" s="184"/>
      <c r="J1942" s="184"/>
      <c r="K1942" s="184"/>
      <c r="L1942" s="184"/>
      <c r="M1942" s="184"/>
      <c r="N1942" s="184"/>
      <c r="O1942" s="184"/>
      <c r="P1942" s="183"/>
      <c r="Q1942" s="183"/>
      <c r="R1942" s="183"/>
      <c r="S1942" s="183"/>
      <c r="T1942" s="183"/>
      <c r="U1942" s="183"/>
      <c r="V1942" s="183"/>
      <c r="W1942" s="183"/>
      <c r="X1942" s="183"/>
      <c r="Y1942" s="183"/>
      <c r="Z1942" s="183"/>
      <c r="AA1942" s="183"/>
      <c r="AB1942" s="183"/>
      <c r="AC1942" s="183"/>
      <c r="AD1942" s="183"/>
      <c r="AE1942" s="183"/>
      <c r="AF1942" s="183"/>
      <c r="AG1942" s="183"/>
      <c r="AH1942" s="183"/>
      <c r="AI1942" s="183"/>
      <c r="AJ1942" s="183"/>
      <c r="AK1942" s="183"/>
    </row>
    <row r="1943" spans="4:37" x14ac:dyDescent="0.25">
      <c r="D1943" s="184"/>
      <c r="E1943" s="184"/>
      <c r="F1943" s="184"/>
      <c r="G1943" s="184"/>
      <c r="H1943" s="184"/>
      <c r="I1943" s="184"/>
      <c r="J1943" s="184"/>
      <c r="K1943" s="184"/>
      <c r="L1943" s="184"/>
      <c r="M1943" s="184"/>
      <c r="N1943" s="184"/>
      <c r="O1943" s="184"/>
      <c r="P1943" s="183"/>
      <c r="Q1943" s="183"/>
      <c r="R1943" s="183"/>
      <c r="S1943" s="183"/>
      <c r="T1943" s="183"/>
      <c r="U1943" s="183"/>
      <c r="V1943" s="183"/>
      <c r="W1943" s="183"/>
      <c r="X1943" s="183"/>
      <c r="Y1943" s="183"/>
      <c r="Z1943" s="183"/>
      <c r="AA1943" s="183"/>
      <c r="AB1943" s="183"/>
      <c r="AC1943" s="183"/>
      <c r="AD1943" s="183"/>
      <c r="AE1943" s="183"/>
      <c r="AF1943" s="183"/>
      <c r="AG1943" s="183"/>
      <c r="AH1943" s="183"/>
      <c r="AI1943" s="183"/>
      <c r="AJ1943" s="183"/>
      <c r="AK1943" s="183"/>
    </row>
    <row r="1944" spans="4:37" x14ac:dyDescent="0.25">
      <c r="D1944" s="184"/>
      <c r="E1944" s="184"/>
      <c r="F1944" s="184"/>
      <c r="G1944" s="184"/>
      <c r="H1944" s="184"/>
      <c r="I1944" s="184"/>
      <c r="J1944" s="184"/>
      <c r="K1944" s="184"/>
      <c r="L1944" s="184"/>
      <c r="M1944" s="184"/>
      <c r="N1944" s="184"/>
      <c r="O1944" s="184"/>
      <c r="P1944" s="183"/>
      <c r="Q1944" s="183"/>
      <c r="R1944" s="183"/>
      <c r="S1944" s="183"/>
      <c r="T1944" s="183"/>
      <c r="U1944" s="183"/>
      <c r="V1944" s="183"/>
      <c r="W1944" s="183"/>
      <c r="X1944" s="183"/>
      <c r="Y1944" s="183"/>
      <c r="Z1944" s="183"/>
      <c r="AA1944" s="183"/>
      <c r="AB1944" s="183"/>
      <c r="AC1944" s="183"/>
      <c r="AD1944" s="183"/>
      <c r="AE1944" s="183"/>
      <c r="AF1944" s="183"/>
      <c r="AG1944" s="183"/>
      <c r="AH1944" s="183"/>
      <c r="AI1944" s="183"/>
      <c r="AJ1944" s="183"/>
      <c r="AK1944" s="183"/>
    </row>
    <row r="1945" spans="4:37" x14ac:dyDescent="0.25">
      <c r="D1945" s="184"/>
      <c r="E1945" s="184"/>
      <c r="F1945" s="184"/>
      <c r="G1945" s="184"/>
      <c r="H1945" s="184"/>
      <c r="I1945" s="184"/>
      <c r="J1945" s="184"/>
      <c r="K1945" s="184"/>
      <c r="L1945" s="184"/>
      <c r="M1945" s="184"/>
      <c r="N1945" s="184"/>
      <c r="O1945" s="184"/>
      <c r="P1945" s="183"/>
      <c r="Q1945" s="183"/>
      <c r="R1945" s="183"/>
      <c r="S1945" s="183"/>
      <c r="T1945" s="183"/>
      <c r="U1945" s="183"/>
      <c r="V1945" s="183"/>
      <c r="W1945" s="183"/>
      <c r="X1945" s="183"/>
      <c r="Y1945" s="183"/>
      <c r="Z1945" s="183"/>
      <c r="AA1945" s="183"/>
      <c r="AB1945" s="183"/>
      <c r="AC1945" s="183"/>
      <c r="AD1945" s="183"/>
      <c r="AE1945" s="183"/>
      <c r="AF1945" s="183"/>
      <c r="AG1945" s="183"/>
      <c r="AH1945" s="183"/>
      <c r="AI1945" s="183"/>
      <c r="AJ1945" s="183"/>
      <c r="AK1945" s="183"/>
    </row>
    <row r="1946" spans="4:37" x14ac:dyDescent="0.25">
      <c r="D1946" s="184"/>
      <c r="E1946" s="184"/>
      <c r="F1946" s="184"/>
      <c r="G1946" s="184"/>
      <c r="H1946" s="184"/>
      <c r="I1946" s="184"/>
      <c r="J1946" s="184"/>
      <c r="K1946" s="184"/>
      <c r="L1946" s="184"/>
      <c r="M1946" s="184"/>
      <c r="N1946" s="184"/>
      <c r="O1946" s="184"/>
      <c r="P1946" s="183"/>
      <c r="Q1946" s="183"/>
      <c r="R1946" s="183"/>
      <c r="S1946" s="183"/>
      <c r="T1946" s="183"/>
      <c r="U1946" s="183"/>
      <c r="V1946" s="183"/>
      <c r="W1946" s="183"/>
      <c r="X1946" s="183"/>
      <c r="Y1946" s="183"/>
      <c r="Z1946" s="183"/>
      <c r="AA1946" s="183"/>
      <c r="AB1946" s="183"/>
      <c r="AC1946" s="183"/>
      <c r="AD1946" s="183"/>
      <c r="AE1946" s="183"/>
      <c r="AF1946" s="183"/>
      <c r="AG1946" s="183"/>
      <c r="AH1946" s="183"/>
      <c r="AI1946" s="183"/>
      <c r="AJ1946" s="183"/>
      <c r="AK1946" s="183"/>
    </row>
    <row r="1947" spans="4:37" x14ac:dyDescent="0.25">
      <c r="D1947" s="184"/>
      <c r="E1947" s="184"/>
      <c r="F1947" s="184"/>
      <c r="G1947" s="184"/>
      <c r="H1947" s="184"/>
      <c r="I1947" s="184"/>
      <c r="J1947" s="184"/>
      <c r="K1947" s="184"/>
      <c r="L1947" s="184"/>
      <c r="M1947" s="184"/>
      <c r="N1947" s="184"/>
      <c r="O1947" s="184"/>
      <c r="P1947" s="183"/>
      <c r="Q1947" s="183"/>
      <c r="R1947" s="183"/>
      <c r="S1947" s="183"/>
      <c r="T1947" s="183"/>
      <c r="U1947" s="183"/>
      <c r="V1947" s="183"/>
      <c r="W1947" s="183"/>
      <c r="X1947" s="183"/>
      <c r="Y1947" s="183"/>
      <c r="Z1947" s="183"/>
      <c r="AA1947" s="183"/>
      <c r="AB1947" s="183"/>
      <c r="AC1947" s="183"/>
      <c r="AD1947" s="183"/>
      <c r="AE1947" s="183"/>
      <c r="AF1947" s="183"/>
      <c r="AG1947" s="183"/>
      <c r="AH1947" s="183"/>
      <c r="AI1947" s="183"/>
      <c r="AJ1947" s="183"/>
      <c r="AK1947" s="183"/>
    </row>
    <row r="1948" spans="4:37" x14ac:dyDescent="0.25">
      <c r="D1948" s="184"/>
      <c r="E1948" s="184"/>
      <c r="F1948" s="184"/>
      <c r="G1948" s="184"/>
      <c r="H1948" s="184"/>
      <c r="I1948" s="184"/>
      <c r="J1948" s="184"/>
      <c r="K1948" s="184"/>
      <c r="L1948" s="184"/>
      <c r="M1948" s="184"/>
      <c r="N1948" s="184"/>
      <c r="O1948" s="184"/>
      <c r="P1948" s="183"/>
      <c r="Q1948" s="183"/>
      <c r="R1948" s="183"/>
      <c r="S1948" s="183"/>
      <c r="T1948" s="183"/>
      <c r="U1948" s="183"/>
      <c r="V1948" s="183"/>
      <c r="W1948" s="183"/>
      <c r="X1948" s="183"/>
      <c r="Y1948" s="183"/>
      <c r="Z1948" s="183"/>
      <c r="AA1948" s="183"/>
      <c r="AB1948" s="183"/>
      <c r="AC1948" s="183"/>
      <c r="AD1948" s="183"/>
      <c r="AE1948" s="183"/>
      <c r="AF1948" s="183"/>
      <c r="AG1948" s="183"/>
      <c r="AH1948" s="183"/>
      <c r="AI1948" s="183"/>
      <c r="AJ1948" s="183"/>
      <c r="AK1948" s="183"/>
    </row>
    <row r="1949" spans="4:37" x14ac:dyDescent="0.25">
      <c r="D1949" s="184"/>
      <c r="E1949" s="184"/>
      <c r="F1949" s="184"/>
      <c r="G1949" s="184"/>
      <c r="H1949" s="184"/>
      <c r="I1949" s="184"/>
      <c r="J1949" s="184"/>
      <c r="K1949" s="184"/>
      <c r="L1949" s="184"/>
      <c r="M1949" s="184"/>
      <c r="N1949" s="184"/>
      <c r="O1949" s="184"/>
      <c r="P1949" s="183"/>
      <c r="Q1949" s="183"/>
      <c r="R1949" s="183"/>
      <c r="S1949" s="183"/>
      <c r="T1949" s="183"/>
      <c r="U1949" s="183"/>
      <c r="V1949" s="183"/>
      <c r="W1949" s="183"/>
      <c r="X1949" s="183"/>
      <c r="Y1949" s="183"/>
      <c r="Z1949" s="183"/>
      <c r="AA1949" s="183"/>
      <c r="AB1949" s="183"/>
      <c r="AC1949" s="183"/>
      <c r="AD1949" s="183"/>
      <c r="AE1949" s="183"/>
      <c r="AF1949" s="183"/>
      <c r="AG1949" s="183"/>
      <c r="AH1949" s="183"/>
      <c r="AI1949" s="183"/>
      <c r="AJ1949" s="183"/>
      <c r="AK1949" s="183"/>
    </row>
    <row r="1950" spans="4:37" x14ac:dyDescent="0.25">
      <c r="D1950" s="184"/>
      <c r="E1950" s="184"/>
      <c r="F1950" s="184"/>
      <c r="G1950" s="184"/>
      <c r="H1950" s="184"/>
      <c r="I1950" s="184"/>
      <c r="J1950" s="184"/>
      <c r="K1950" s="184"/>
      <c r="L1950" s="184"/>
      <c r="M1950" s="184"/>
      <c r="N1950" s="184"/>
      <c r="O1950" s="184"/>
      <c r="P1950" s="183"/>
      <c r="Q1950" s="183"/>
      <c r="R1950" s="183"/>
      <c r="S1950" s="183"/>
      <c r="T1950" s="183"/>
      <c r="U1950" s="183"/>
      <c r="V1950" s="183"/>
      <c r="W1950" s="183"/>
      <c r="X1950" s="183"/>
      <c r="Y1950" s="183"/>
      <c r="Z1950" s="183"/>
      <c r="AA1950" s="183"/>
      <c r="AB1950" s="183"/>
      <c r="AC1950" s="183"/>
      <c r="AD1950" s="183"/>
      <c r="AE1950" s="183"/>
      <c r="AF1950" s="183"/>
      <c r="AG1950" s="183"/>
      <c r="AH1950" s="183"/>
      <c r="AI1950" s="183"/>
      <c r="AJ1950" s="183"/>
      <c r="AK1950" s="183"/>
    </row>
    <row r="1951" spans="4:37" x14ac:dyDescent="0.25">
      <c r="D1951" s="184"/>
      <c r="E1951" s="184"/>
      <c r="F1951" s="184"/>
      <c r="G1951" s="184"/>
      <c r="H1951" s="184"/>
      <c r="I1951" s="184"/>
      <c r="J1951" s="184"/>
      <c r="K1951" s="184"/>
      <c r="L1951" s="184"/>
      <c r="M1951" s="184"/>
      <c r="N1951" s="184"/>
      <c r="O1951" s="184"/>
      <c r="P1951" s="183"/>
      <c r="Q1951" s="183"/>
      <c r="R1951" s="183"/>
      <c r="S1951" s="183"/>
      <c r="T1951" s="183"/>
      <c r="U1951" s="183"/>
      <c r="V1951" s="183"/>
      <c r="W1951" s="183"/>
      <c r="X1951" s="183"/>
      <c r="Y1951" s="183"/>
      <c r="Z1951" s="183"/>
      <c r="AA1951" s="183"/>
      <c r="AB1951" s="183"/>
      <c r="AC1951" s="183"/>
      <c r="AD1951" s="183"/>
      <c r="AE1951" s="183"/>
      <c r="AF1951" s="183"/>
      <c r="AG1951" s="183"/>
      <c r="AH1951" s="183"/>
      <c r="AI1951" s="183"/>
      <c r="AJ1951" s="183"/>
      <c r="AK1951" s="183"/>
    </row>
    <row r="1952" spans="4:37" x14ac:dyDescent="0.25">
      <c r="D1952" s="184"/>
      <c r="E1952" s="184"/>
      <c r="F1952" s="184"/>
      <c r="G1952" s="184"/>
      <c r="H1952" s="184"/>
      <c r="I1952" s="184"/>
      <c r="J1952" s="184"/>
      <c r="K1952" s="184"/>
      <c r="L1952" s="184"/>
      <c r="M1952" s="184"/>
      <c r="N1952" s="184"/>
      <c r="O1952" s="184"/>
      <c r="P1952" s="183"/>
      <c r="Q1952" s="183"/>
      <c r="R1952" s="183"/>
      <c r="S1952" s="183"/>
      <c r="T1952" s="183"/>
      <c r="U1952" s="183"/>
      <c r="V1952" s="183"/>
      <c r="W1952" s="183"/>
      <c r="X1952" s="183"/>
      <c r="Y1952" s="183"/>
      <c r="Z1952" s="183"/>
      <c r="AA1952" s="183"/>
      <c r="AB1952" s="183"/>
      <c r="AC1952" s="183"/>
      <c r="AD1952" s="183"/>
      <c r="AE1952" s="183"/>
      <c r="AF1952" s="183"/>
      <c r="AG1952" s="183"/>
      <c r="AH1952" s="183"/>
      <c r="AI1952" s="183"/>
      <c r="AJ1952" s="183"/>
      <c r="AK1952" s="183"/>
    </row>
    <row r="1953" spans="4:37" x14ac:dyDescent="0.25">
      <c r="D1953" s="184"/>
      <c r="E1953" s="184"/>
      <c r="F1953" s="184"/>
      <c r="G1953" s="184"/>
      <c r="H1953" s="184"/>
      <c r="I1953" s="184"/>
      <c r="J1953" s="184"/>
      <c r="K1953" s="184"/>
      <c r="L1953" s="184"/>
      <c r="M1953" s="184"/>
      <c r="N1953" s="184"/>
      <c r="O1953" s="184"/>
      <c r="P1953" s="183"/>
      <c r="Q1953" s="183"/>
      <c r="R1953" s="183"/>
      <c r="S1953" s="183"/>
      <c r="T1953" s="183"/>
      <c r="U1953" s="183"/>
      <c r="V1953" s="183"/>
      <c r="W1953" s="183"/>
      <c r="X1953" s="183"/>
      <c r="Y1953" s="183"/>
      <c r="Z1953" s="183"/>
      <c r="AA1953" s="183"/>
      <c r="AB1953" s="183"/>
      <c r="AC1953" s="183"/>
      <c r="AD1953" s="183"/>
      <c r="AE1953" s="183"/>
      <c r="AF1953" s="183"/>
      <c r="AG1953" s="183"/>
      <c r="AH1953" s="183"/>
      <c r="AI1953" s="183"/>
      <c r="AJ1953" s="183"/>
      <c r="AK1953" s="183"/>
    </row>
    <row r="1954" spans="4:37" x14ac:dyDescent="0.25">
      <c r="D1954" s="184"/>
      <c r="E1954" s="184"/>
      <c r="F1954" s="184"/>
      <c r="G1954" s="184"/>
      <c r="H1954" s="184"/>
      <c r="I1954" s="184"/>
      <c r="J1954" s="184"/>
      <c r="K1954" s="184"/>
      <c r="L1954" s="184"/>
      <c r="M1954" s="184"/>
      <c r="N1954" s="184"/>
      <c r="O1954" s="184"/>
      <c r="P1954" s="183"/>
      <c r="Q1954" s="183"/>
      <c r="R1954" s="183"/>
      <c r="S1954" s="183"/>
      <c r="T1954" s="183"/>
      <c r="U1954" s="183"/>
      <c r="V1954" s="183"/>
      <c r="W1954" s="183"/>
      <c r="X1954" s="183"/>
      <c r="Y1954" s="183"/>
      <c r="Z1954" s="183"/>
      <c r="AA1954" s="183"/>
      <c r="AB1954" s="183"/>
      <c r="AC1954" s="183"/>
      <c r="AD1954" s="183"/>
      <c r="AE1954" s="183"/>
      <c r="AF1954" s="183"/>
      <c r="AG1954" s="183"/>
      <c r="AH1954" s="183"/>
      <c r="AI1954" s="183"/>
      <c r="AJ1954" s="183"/>
      <c r="AK1954" s="183"/>
    </row>
    <row r="1955" spans="4:37" x14ac:dyDescent="0.25">
      <c r="D1955" s="184"/>
      <c r="E1955" s="184"/>
      <c r="F1955" s="184"/>
      <c r="G1955" s="184"/>
      <c r="H1955" s="184"/>
      <c r="I1955" s="184"/>
      <c r="J1955" s="184"/>
      <c r="K1955" s="184"/>
      <c r="L1955" s="184"/>
      <c r="M1955" s="184"/>
      <c r="N1955" s="184"/>
      <c r="O1955" s="184"/>
      <c r="P1955" s="183"/>
      <c r="Q1955" s="183"/>
      <c r="R1955" s="183"/>
      <c r="S1955" s="183"/>
      <c r="T1955" s="183"/>
      <c r="U1955" s="183"/>
      <c r="V1955" s="183"/>
      <c r="W1955" s="183"/>
      <c r="X1955" s="183"/>
      <c r="Y1955" s="183"/>
      <c r="Z1955" s="183"/>
      <c r="AA1955" s="183"/>
      <c r="AB1955" s="183"/>
      <c r="AC1955" s="183"/>
      <c r="AD1955" s="183"/>
      <c r="AE1955" s="183"/>
      <c r="AF1955" s="183"/>
      <c r="AG1955" s="183"/>
      <c r="AH1955" s="183"/>
      <c r="AI1955" s="183"/>
      <c r="AJ1955" s="183"/>
      <c r="AK1955" s="183"/>
    </row>
    <row r="1956" spans="4:37" x14ac:dyDescent="0.25">
      <c r="D1956" s="184"/>
      <c r="E1956" s="184"/>
      <c r="F1956" s="184"/>
      <c r="G1956" s="184"/>
      <c r="H1956" s="184"/>
      <c r="I1956" s="184"/>
      <c r="J1956" s="184"/>
      <c r="K1956" s="184"/>
      <c r="L1956" s="184"/>
      <c r="M1956" s="184"/>
      <c r="N1956" s="184"/>
      <c r="O1956" s="184"/>
      <c r="P1956" s="183"/>
      <c r="Q1956" s="183"/>
      <c r="R1956" s="183"/>
      <c r="S1956" s="183"/>
      <c r="T1956" s="183"/>
      <c r="U1956" s="183"/>
      <c r="V1956" s="183"/>
      <c r="W1956" s="183"/>
      <c r="X1956" s="183"/>
      <c r="Y1956" s="183"/>
      <c r="Z1956" s="183"/>
      <c r="AA1956" s="183"/>
      <c r="AB1956" s="183"/>
      <c r="AC1956" s="183"/>
      <c r="AD1956" s="183"/>
      <c r="AE1956" s="183"/>
      <c r="AF1956" s="183"/>
      <c r="AG1956" s="183"/>
      <c r="AH1956" s="183"/>
      <c r="AI1956" s="183"/>
      <c r="AJ1956" s="183"/>
      <c r="AK1956" s="183"/>
    </row>
    <row r="1957" spans="4:37" x14ac:dyDescent="0.25">
      <c r="D1957" s="184"/>
      <c r="E1957" s="184"/>
      <c r="F1957" s="184"/>
      <c r="G1957" s="184"/>
      <c r="H1957" s="184"/>
      <c r="I1957" s="184"/>
      <c r="J1957" s="184"/>
      <c r="K1957" s="184"/>
      <c r="L1957" s="184"/>
      <c r="M1957" s="184"/>
      <c r="N1957" s="184"/>
      <c r="O1957" s="184"/>
      <c r="P1957" s="183"/>
      <c r="Q1957" s="183"/>
      <c r="R1957" s="183"/>
      <c r="S1957" s="183"/>
      <c r="T1957" s="183"/>
      <c r="U1957" s="183"/>
      <c r="V1957" s="183"/>
      <c r="W1957" s="183"/>
      <c r="X1957" s="183"/>
      <c r="Y1957" s="183"/>
      <c r="Z1957" s="183"/>
      <c r="AA1957" s="183"/>
      <c r="AB1957" s="183"/>
      <c r="AC1957" s="183"/>
      <c r="AD1957" s="183"/>
      <c r="AE1957" s="183"/>
      <c r="AF1957" s="183"/>
      <c r="AG1957" s="183"/>
      <c r="AH1957" s="183"/>
      <c r="AI1957" s="183"/>
      <c r="AJ1957" s="183"/>
      <c r="AK1957" s="183"/>
    </row>
    <row r="1958" spans="4:37" x14ac:dyDescent="0.25">
      <c r="D1958" s="184"/>
      <c r="E1958" s="184"/>
      <c r="F1958" s="184"/>
      <c r="G1958" s="184"/>
      <c r="H1958" s="184"/>
      <c r="I1958" s="184"/>
      <c r="J1958" s="184"/>
      <c r="K1958" s="184"/>
      <c r="L1958" s="184"/>
      <c r="M1958" s="184"/>
      <c r="N1958" s="184"/>
      <c r="O1958" s="184"/>
      <c r="P1958" s="183"/>
      <c r="Q1958" s="183"/>
      <c r="R1958" s="183"/>
      <c r="S1958" s="183"/>
      <c r="T1958" s="183"/>
      <c r="U1958" s="183"/>
      <c r="V1958" s="183"/>
      <c r="W1958" s="183"/>
      <c r="X1958" s="183"/>
      <c r="Y1958" s="183"/>
      <c r="Z1958" s="183"/>
      <c r="AA1958" s="183"/>
      <c r="AB1958" s="183"/>
      <c r="AC1958" s="183"/>
      <c r="AD1958" s="183"/>
      <c r="AE1958" s="183"/>
      <c r="AF1958" s="183"/>
      <c r="AG1958" s="183"/>
      <c r="AH1958" s="183"/>
      <c r="AI1958" s="183"/>
      <c r="AJ1958" s="183"/>
      <c r="AK1958" s="183"/>
    </row>
    <row r="1959" spans="4:37" x14ac:dyDescent="0.25">
      <c r="D1959" s="184"/>
      <c r="E1959" s="184"/>
      <c r="F1959" s="184"/>
      <c r="G1959" s="184"/>
      <c r="H1959" s="184"/>
      <c r="I1959" s="184"/>
      <c r="J1959" s="184"/>
      <c r="K1959" s="184"/>
      <c r="L1959" s="184"/>
      <c r="M1959" s="184"/>
      <c r="N1959" s="184"/>
      <c r="O1959" s="184"/>
      <c r="P1959" s="183"/>
      <c r="Q1959" s="183"/>
      <c r="R1959" s="183"/>
      <c r="S1959" s="183"/>
      <c r="T1959" s="183"/>
      <c r="U1959" s="183"/>
      <c r="V1959" s="183"/>
      <c r="W1959" s="183"/>
      <c r="X1959" s="183"/>
      <c r="Y1959" s="183"/>
      <c r="Z1959" s="183"/>
      <c r="AA1959" s="183"/>
      <c r="AB1959" s="183"/>
      <c r="AC1959" s="183"/>
      <c r="AD1959" s="183"/>
      <c r="AE1959" s="183"/>
      <c r="AF1959" s="183"/>
      <c r="AG1959" s="183"/>
      <c r="AH1959" s="183"/>
      <c r="AI1959" s="183"/>
      <c r="AJ1959" s="183"/>
      <c r="AK1959" s="183"/>
    </row>
    <row r="1960" spans="4:37" x14ac:dyDescent="0.25">
      <c r="D1960" s="184"/>
      <c r="E1960" s="184"/>
      <c r="F1960" s="184"/>
      <c r="G1960" s="184"/>
      <c r="H1960" s="184"/>
      <c r="I1960" s="184"/>
      <c r="J1960" s="184"/>
      <c r="K1960" s="184"/>
      <c r="L1960" s="184"/>
      <c r="M1960" s="184"/>
      <c r="N1960" s="184"/>
      <c r="O1960" s="184"/>
      <c r="P1960" s="183"/>
      <c r="Q1960" s="183"/>
      <c r="R1960" s="183"/>
      <c r="S1960" s="183"/>
      <c r="T1960" s="183"/>
      <c r="U1960" s="183"/>
      <c r="V1960" s="183"/>
      <c r="W1960" s="183"/>
      <c r="X1960" s="183"/>
      <c r="Y1960" s="183"/>
      <c r="Z1960" s="183"/>
      <c r="AA1960" s="183"/>
      <c r="AB1960" s="183"/>
      <c r="AC1960" s="183"/>
      <c r="AD1960" s="183"/>
      <c r="AE1960" s="183"/>
      <c r="AF1960" s="183"/>
      <c r="AG1960" s="183"/>
      <c r="AH1960" s="183"/>
      <c r="AI1960" s="183"/>
      <c r="AJ1960" s="183"/>
      <c r="AK1960" s="183"/>
    </row>
    <row r="1961" spans="4:37" x14ac:dyDescent="0.25">
      <c r="D1961" s="184"/>
      <c r="E1961" s="184"/>
      <c r="F1961" s="184"/>
      <c r="G1961" s="184"/>
      <c r="H1961" s="184"/>
      <c r="I1961" s="184"/>
      <c r="J1961" s="184"/>
      <c r="K1961" s="184"/>
      <c r="L1961" s="184"/>
      <c r="M1961" s="184"/>
      <c r="N1961" s="184"/>
      <c r="O1961" s="184"/>
      <c r="P1961" s="183"/>
      <c r="Q1961" s="183"/>
      <c r="R1961" s="183"/>
      <c r="S1961" s="183"/>
      <c r="T1961" s="183"/>
      <c r="U1961" s="183"/>
      <c r="V1961" s="183"/>
      <c r="W1961" s="183"/>
      <c r="X1961" s="183"/>
      <c r="Y1961" s="183"/>
      <c r="Z1961" s="183"/>
      <c r="AA1961" s="183"/>
      <c r="AB1961" s="183"/>
      <c r="AC1961" s="183"/>
      <c r="AD1961" s="183"/>
      <c r="AE1961" s="183"/>
      <c r="AF1961" s="183"/>
      <c r="AG1961" s="183"/>
      <c r="AH1961" s="183"/>
      <c r="AI1961" s="183"/>
      <c r="AJ1961" s="183"/>
      <c r="AK1961" s="183"/>
    </row>
    <row r="1962" spans="4:37" x14ac:dyDescent="0.25">
      <c r="D1962" s="184"/>
      <c r="E1962" s="184"/>
      <c r="F1962" s="184"/>
      <c r="G1962" s="184"/>
      <c r="H1962" s="184"/>
      <c r="I1962" s="184"/>
      <c r="J1962" s="184"/>
      <c r="K1962" s="184"/>
      <c r="L1962" s="184"/>
      <c r="M1962" s="184"/>
      <c r="N1962" s="184"/>
      <c r="O1962" s="184"/>
      <c r="P1962" s="183"/>
      <c r="Q1962" s="183"/>
      <c r="R1962" s="183"/>
      <c r="S1962" s="183"/>
      <c r="T1962" s="183"/>
      <c r="U1962" s="183"/>
      <c r="V1962" s="183"/>
      <c r="W1962" s="183"/>
      <c r="X1962" s="183"/>
      <c r="Y1962" s="183"/>
      <c r="Z1962" s="183"/>
      <c r="AA1962" s="183"/>
      <c r="AB1962" s="183"/>
      <c r="AC1962" s="183"/>
      <c r="AD1962" s="183"/>
      <c r="AE1962" s="183"/>
      <c r="AF1962" s="183"/>
      <c r="AG1962" s="183"/>
      <c r="AH1962" s="183"/>
      <c r="AI1962" s="183"/>
      <c r="AJ1962" s="183"/>
      <c r="AK1962" s="183"/>
    </row>
    <row r="1963" spans="4:37" x14ac:dyDescent="0.25">
      <c r="D1963" s="184"/>
      <c r="E1963" s="184"/>
      <c r="F1963" s="184"/>
      <c r="G1963" s="184"/>
      <c r="H1963" s="184"/>
      <c r="I1963" s="184"/>
      <c r="J1963" s="184"/>
      <c r="K1963" s="184"/>
      <c r="L1963" s="184"/>
      <c r="M1963" s="184"/>
      <c r="N1963" s="184"/>
      <c r="O1963" s="184"/>
      <c r="P1963" s="183"/>
      <c r="Q1963" s="183"/>
      <c r="R1963" s="183"/>
      <c r="S1963" s="183"/>
      <c r="T1963" s="183"/>
      <c r="U1963" s="183"/>
      <c r="V1963" s="183"/>
      <c r="W1963" s="183"/>
      <c r="X1963" s="183"/>
      <c r="Y1963" s="183"/>
      <c r="Z1963" s="183"/>
      <c r="AA1963" s="183"/>
      <c r="AB1963" s="183"/>
      <c r="AC1963" s="183"/>
      <c r="AD1963" s="183"/>
      <c r="AE1963" s="183"/>
      <c r="AF1963" s="183"/>
      <c r="AG1963" s="183"/>
      <c r="AH1963" s="183"/>
      <c r="AI1963" s="183"/>
      <c r="AJ1963" s="183"/>
      <c r="AK1963" s="183"/>
    </row>
    <row r="1964" spans="4:37" x14ac:dyDescent="0.25">
      <c r="D1964" s="184"/>
      <c r="E1964" s="184"/>
      <c r="F1964" s="184"/>
      <c r="G1964" s="184"/>
      <c r="H1964" s="184"/>
      <c r="I1964" s="184"/>
      <c r="J1964" s="184"/>
      <c r="K1964" s="184"/>
      <c r="L1964" s="184"/>
      <c r="M1964" s="184"/>
      <c r="N1964" s="184"/>
      <c r="O1964" s="184"/>
      <c r="P1964" s="183"/>
      <c r="Q1964" s="183"/>
      <c r="R1964" s="183"/>
      <c r="S1964" s="183"/>
      <c r="T1964" s="183"/>
      <c r="U1964" s="183"/>
      <c r="V1964" s="183"/>
      <c r="W1964" s="183"/>
      <c r="X1964" s="183"/>
      <c r="Y1964" s="183"/>
      <c r="Z1964" s="183"/>
      <c r="AA1964" s="183"/>
      <c r="AB1964" s="183"/>
      <c r="AC1964" s="183"/>
      <c r="AD1964" s="183"/>
      <c r="AE1964" s="183"/>
      <c r="AF1964" s="183"/>
      <c r="AG1964" s="183"/>
      <c r="AH1964" s="183"/>
      <c r="AI1964" s="183"/>
      <c r="AJ1964" s="183"/>
      <c r="AK1964" s="183"/>
    </row>
    <row r="1965" spans="4:37" x14ac:dyDescent="0.25">
      <c r="D1965" s="184"/>
      <c r="E1965" s="184"/>
      <c r="F1965" s="184"/>
      <c r="G1965" s="184"/>
      <c r="H1965" s="184"/>
      <c r="I1965" s="184"/>
      <c r="J1965" s="184"/>
      <c r="K1965" s="184"/>
      <c r="L1965" s="184"/>
      <c r="M1965" s="184"/>
      <c r="N1965" s="184"/>
      <c r="O1965" s="184"/>
      <c r="P1965" s="183"/>
      <c r="Q1965" s="183"/>
      <c r="R1965" s="183"/>
      <c r="S1965" s="183"/>
      <c r="T1965" s="183"/>
      <c r="U1965" s="183"/>
      <c r="V1965" s="183"/>
      <c r="W1965" s="183"/>
      <c r="X1965" s="183"/>
      <c r="Y1965" s="183"/>
      <c r="Z1965" s="183"/>
      <c r="AA1965" s="183"/>
      <c r="AB1965" s="183"/>
      <c r="AC1965" s="183"/>
      <c r="AD1965" s="183"/>
      <c r="AE1965" s="183"/>
      <c r="AF1965" s="183"/>
      <c r="AG1965" s="183"/>
      <c r="AH1965" s="183"/>
      <c r="AI1965" s="183"/>
      <c r="AJ1965" s="183"/>
      <c r="AK1965" s="183"/>
    </row>
    <row r="1966" spans="4:37" x14ac:dyDescent="0.25">
      <c r="D1966" s="184"/>
      <c r="E1966" s="184"/>
      <c r="F1966" s="184"/>
      <c r="G1966" s="184"/>
      <c r="H1966" s="184"/>
      <c r="I1966" s="184"/>
      <c r="J1966" s="184"/>
      <c r="K1966" s="184"/>
      <c r="L1966" s="184"/>
      <c r="M1966" s="184"/>
      <c r="N1966" s="184"/>
      <c r="O1966" s="184"/>
      <c r="P1966" s="183"/>
      <c r="Q1966" s="183"/>
      <c r="R1966" s="183"/>
      <c r="S1966" s="183"/>
      <c r="T1966" s="183"/>
      <c r="U1966" s="183"/>
      <c r="V1966" s="183"/>
      <c r="W1966" s="183"/>
      <c r="X1966" s="183"/>
      <c r="Y1966" s="183"/>
      <c r="Z1966" s="183"/>
      <c r="AA1966" s="183"/>
      <c r="AB1966" s="183"/>
      <c r="AC1966" s="183"/>
      <c r="AD1966" s="183"/>
      <c r="AE1966" s="183"/>
      <c r="AF1966" s="183"/>
      <c r="AG1966" s="183"/>
      <c r="AH1966" s="183"/>
      <c r="AI1966" s="183"/>
      <c r="AJ1966" s="183"/>
      <c r="AK1966" s="183"/>
    </row>
    <row r="1967" spans="4:37" x14ac:dyDescent="0.25">
      <c r="D1967" s="184"/>
      <c r="E1967" s="184"/>
      <c r="F1967" s="184"/>
      <c r="G1967" s="184"/>
      <c r="H1967" s="184"/>
      <c r="I1967" s="184"/>
      <c r="J1967" s="184"/>
      <c r="K1967" s="184"/>
      <c r="L1967" s="184"/>
      <c r="M1967" s="184"/>
      <c r="N1967" s="184"/>
      <c r="O1967" s="184"/>
      <c r="P1967" s="183"/>
      <c r="Q1967" s="183"/>
      <c r="R1967" s="183"/>
      <c r="S1967" s="183"/>
      <c r="T1967" s="183"/>
      <c r="U1967" s="183"/>
      <c r="V1967" s="183"/>
      <c r="W1967" s="183"/>
      <c r="X1967" s="183"/>
      <c r="Y1967" s="183"/>
      <c r="Z1967" s="183"/>
      <c r="AA1967" s="183"/>
      <c r="AB1967" s="183"/>
      <c r="AC1967" s="183"/>
      <c r="AD1967" s="183"/>
      <c r="AE1967" s="183"/>
      <c r="AF1967" s="183"/>
      <c r="AG1967" s="183"/>
      <c r="AH1967" s="183"/>
      <c r="AI1967" s="183"/>
      <c r="AJ1967" s="183"/>
      <c r="AK1967" s="183"/>
    </row>
    <row r="1968" spans="4:37" x14ac:dyDescent="0.25">
      <c r="D1968" s="184"/>
      <c r="E1968" s="184"/>
      <c r="F1968" s="184"/>
      <c r="G1968" s="184"/>
      <c r="H1968" s="184"/>
      <c r="I1968" s="184"/>
      <c r="J1968" s="184"/>
      <c r="K1968" s="184"/>
      <c r="L1968" s="184"/>
      <c r="M1968" s="184"/>
      <c r="N1968" s="184"/>
      <c r="O1968" s="184"/>
      <c r="P1968" s="183"/>
      <c r="Q1968" s="183"/>
      <c r="R1968" s="183"/>
      <c r="S1968" s="183"/>
      <c r="T1968" s="183"/>
      <c r="U1968" s="183"/>
      <c r="V1968" s="183"/>
      <c r="W1968" s="183"/>
      <c r="X1968" s="183"/>
      <c r="Y1968" s="183"/>
      <c r="Z1968" s="183"/>
      <c r="AA1968" s="183"/>
      <c r="AB1968" s="183"/>
      <c r="AC1968" s="183"/>
      <c r="AD1968" s="183"/>
      <c r="AE1968" s="183"/>
      <c r="AF1968" s="183"/>
      <c r="AG1968" s="183"/>
      <c r="AH1968" s="183"/>
      <c r="AI1968" s="183"/>
      <c r="AJ1968" s="183"/>
      <c r="AK1968" s="183"/>
    </row>
    <row r="1969" spans="4:37" x14ac:dyDescent="0.25">
      <c r="D1969" s="184"/>
      <c r="E1969" s="184"/>
      <c r="F1969" s="184"/>
      <c r="G1969" s="184"/>
      <c r="H1969" s="184"/>
      <c r="I1969" s="184"/>
      <c r="J1969" s="184"/>
      <c r="K1969" s="184"/>
      <c r="L1969" s="184"/>
      <c r="M1969" s="184"/>
      <c r="N1969" s="184"/>
      <c r="O1969" s="184"/>
      <c r="P1969" s="183"/>
      <c r="Q1969" s="183"/>
      <c r="R1969" s="183"/>
      <c r="S1969" s="183"/>
      <c r="T1969" s="183"/>
      <c r="U1969" s="183"/>
      <c r="V1969" s="183"/>
      <c r="W1969" s="183"/>
      <c r="X1969" s="183"/>
      <c r="Y1969" s="183"/>
      <c r="Z1969" s="183"/>
      <c r="AA1969" s="183"/>
      <c r="AB1969" s="183"/>
      <c r="AC1969" s="183"/>
      <c r="AD1969" s="183"/>
      <c r="AE1969" s="183"/>
      <c r="AF1969" s="183"/>
      <c r="AG1969" s="183"/>
      <c r="AH1969" s="183"/>
      <c r="AI1969" s="183"/>
      <c r="AJ1969" s="183"/>
      <c r="AK1969" s="183"/>
    </row>
    <row r="1970" spans="4:37" x14ac:dyDescent="0.25">
      <c r="D1970" s="184"/>
      <c r="E1970" s="184"/>
      <c r="F1970" s="184"/>
      <c r="G1970" s="184"/>
      <c r="H1970" s="184"/>
      <c r="I1970" s="184"/>
      <c r="J1970" s="184"/>
      <c r="K1970" s="184"/>
      <c r="L1970" s="184"/>
      <c r="M1970" s="184"/>
      <c r="N1970" s="184"/>
      <c r="O1970" s="184"/>
      <c r="P1970" s="183"/>
      <c r="Q1970" s="183"/>
      <c r="R1970" s="183"/>
      <c r="S1970" s="183"/>
      <c r="T1970" s="183"/>
      <c r="U1970" s="183"/>
      <c r="V1970" s="183"/>
      <c r="W1970" s="183"/>
      <c r="X1970" s="183"/>
      <c r="Y1970" s="183"/>
      <c r="Z1970" s="183"/>
      <c r="AA1970" s="183"/>
      <c r="AB1970" s="183"/>
      <c r="AC1970" s="183"/>
      <c r="AD1970" s="183"/>
      <c r="AE1970" s="183"/>
      <c r="AF1970" s="183"/>
      <c r="AG1970" s="183"/>
      <c r="AH1970" s="183"/>
      <c r="AI1970" s="183"/>
      <c r="AJ1970" s="183"/>
      <c r="AK1970" s="183"/>
    </row>
    <row r="1971" spans="4:37" x14ac:dyDescent="0.25">
      <c r="D1971" s="184"/>
      <c r="E1971" s="184"/>
      <c r="F1971" s="184"/>
      <c r="G1971" s="184"/>
      <c r="H1971" s="184"/>
      <c r="I1971" s="184"/>
      <c r="J1971" s="184"/>
      <c r="K1971" s="184"/>
      <c r="L1971" s="184"/>
      <c r="M1971" s="184"/>
      <c r="N1971" s="184"/>
      <c r="O1971" s="184"/>
      <c r="P1971" s="183"/>
      <c r="Q1971" s="183"/>
      <c r="R1971" s="183"/>
      <c r="S1971" s="183"/>
      <c r="T1971" s="183"/>
      <c r="U1971" s="183"/>
      <c r="V1971" s="183"/>
      <c r="W1971" s="183"/>
      <c r="X1971" s="183"/>
      <c r="Y1971" s="183"/>
      <c r="Z1971" s="183"/>
      <c r="AA1971" s="183"/>
      <c r="AB1971" s="183"/>
      <c r="AC1971" s="183"/>
      <c r="AD1971" s="183"/>
      <c r="AE1971" s="183"/>
      <c r="AF1971" s="183"/>
      <c r="AG1971" s="183"/>
      <c r="AH1971" s="183"/>
      <c r="AI1971" s="183"/>
      <c r="AJ1971" s="183"/>
      <c r="AK1971" s="183"/>
    </row>
    <row r="1972" spans="4:37" x14ac:dyDescent="0.25">
      <c r="D1972" s="184"/>
      <c r="E1972" s="184"/>
      <c r="F1972" s="184"/>
      <c r="G1972" s="184"/>
      <c r="H1972" s="184"/>
      <c r="I1972" s="184"/>
      <c r="J1972" s="184"/>
      <c r="K1972" s="184"/>
      <c r="L1972" s="184"/>
      <c r="M1972" s="184"/>
      <c r="N1972" s="184"/>
      <c r="O1972" s="184"/>
      <c r="P1972" s="183"/>
      <c r="Q1972" s="183"/>
      <c r="R1972" s="183"/>
      <c r="S1972" s="183"/>
      <c r="T1972" s="183"/>
      <c r="U1972" s="183"/>
      <c r="V1972" s="183"/>
      <c r="W1972" s="183"/>
      <c r="X1972" s="183"/>
      <c r="Y1972" s="183"/>
      <c r="Z1972" s="183"/>
      <c r="AA1972" s="183"/>
      <c r="AB1972" s="183"/>
      <c r="AC1972" s="183"/>
      <c r="AD1972" s="183"/>
      <c r="AE1972" s="183"/>
      <c r="AF1972" s="183"/>
      <c r="AG1972" s="183"/>
      <c r="AH1972" s="183"/>
      <c r="AI1972" s="183"/>
      <c r="AJ1972" s="183"/>
      <c r="AK1972" s="183"/>
    </row>
    <row r="1973" spans="4:37" x14ac:dyDescent="0.25">
      <c r="D1973" s="184"/>
      <c r="E1973" s="184"/>
      <c r="F1973" s="184"/>
      <c r="G1973" s="184"/>
      <c r="H1973" s="184"/>
      <c r="I1973" s="184"/>
      <c r="J1973" s="184"/>
      <c r="K1973" s="184"/>
      <c r="L1973" s="184"/>
      <c r="M1973" s="184"/>
      <c r="N1973" s="184"/>
      <c r="O1973" s="184"/>
      <c r="P1973" s="183"/>
      <c r="Q1973" s="183"/>
      <c r="R1973" s="183"/>
      <c r="S1973" s="183"/>
      <c r="T1973" s="183"/>
      <c r="U1973" s="183"/>
      <c r="V1973" s="183"/>
      <c r="W1973" s="183"/>
      <c r="X1973" s="183"/>
      <c r="Y1973" s="183"/>
      <c r="Z1973" s="183"/>
      <c r="AA1973" s="183"/>
      <c r="AB1973" s="183"/>
      <c r="AC1973" s="183"/>
      <c r="AD1973" s="183"/>
      <c r="AE1973" s="183"/>
      <c r="AF1973" s="183"/>
      <c r="AG1973" s="183"/>
      <c r="AH1973" s="183"/>
      <c r="AI1973" s="183"/>
      <c r="AJ1973" s="183"/>
      <c r="AK1973" s="183"/>
    </row>
    <row r="1974" spans="4:37" x14ac:dyDescent="0.25">
      <c r="D1974" s="184"/>
      <c r="E1974" s="184"/>
      <c r="F1974" s="184"/>
      <c r="G1974" s="184"/>
      <c r="H1974" s="184"/>
      <c r="I1974" s="184"/>
      <c r="J1974" s="184"/>
      <c r="K1974" s="184"/>
      <c r="L1974" s="184"/>
      <c r="M1974" s="184"/>
      <c r="N1974" s="184"/>
      <c r="O1974" s="184"/>
      <c r="P1974" s="183"/>
      <c r="Q1974" s="183"/>
      <c r="R1974" s="183"/>
      <c r="S1974" s="183"/>
      <c r="T1974" s="183"/>
      <c r="U1974" s="183"/>
      <c r="V1974" s="183"/>
      <c r="W1974" s="183"/>
      <c r="X1974" s="183"/>
      <c r="Y1974" s="183"/>
      <c r="Z1974" s="183"/>
      <c r="AA1974" s="183"/>
      <c r="AB1974" s="183"/>
      <c r="AC1974" s="183"/>
      <c r="AD1974" s="183"/>
      <c r="AE1974" s="183"/>
      <c r="AF1974" s="183"/>
      <c r="AG1974" s="183"/>
      <c r="AH1974" s="183"/>
      <c r="AI1974" s="183"/>
      <c r="AJ1974" s="183"/>
      <c r="AK1974" s="183"/>
    </row>
    <row r="1975" spans="4:37" x14ac:dyDescent="0.25">
      <c r="D1975" s="184"/>
      <c r="E1975" s="184"/>
      <c r="F1975" s="184"/>
      <c r="G1975" s="184"/>
      <c r="H1975" s="184"/>
      <c r="I1975" s="184"/>
      <c r="J1975" s="184"/>
      <c r="K1975" s="184"/>
      <c r="L1975" s="184"/>
      <c r="M1975" s="184"/>
      <c r="N1975" s="184"/>
      <c r="O1975" s="184"/>
      <c r="P1975" s="183"/>
      <c r="Q1975" s="183"/>
      <c r="R1975" s="183"/>
      <c r="S1975" s="183"/>
      <c r="T1975" s="183"/>
      <c r="U1975" s="183"/>
      <c r="V1975" s="183"/>
      <c r="W1975" s="183"/>
      <c r="X1975" s="183"/>
      <c r="Y1975" s="183"/>
      <c r="Z1975" s="183"/>
      <c r="AA1975" s="183"/>
      <c r="AB1975" s="183"/>
      <c r="AC1975" s="183"/>
      <c r="AD1975" s="183"/>
      <c r="AE1975" s="183"/>
      <c r="AF1975" s="183"/>
      <c r="AG1975" s="183"/>
      <c r="AH1975" s="183"/>
      <c r="AI1975" s="183"/>
      <c r="AJ1975" s="183"/>
      <c r="AK1975" s="183"/>
    </row>
    <row r="1976" spans="4:37" x14ac:dyDescent="0.25">
      <c r="D1976" s="184"/>
      <c r="E1976" s="184"/>
      <c r="F1976" s="184"/>
      <c r="G1976" s="184"/>
      <c r="H1976" s="184"/>
      <c r="I1976" s="184"/>
      <c r="J1976" s="184"/>
      <c r="K1976" s="184"/>
      <c r="L1976" s="184"/>
      <c r="M1976" s="184"/>
      <c r="N1976" s="184"/>
      <c r="O1976" s="184"/>
      <c r="P1976" s="183"/>
      <c r="Q1976" s="183"/>
      <c r="R1976" s="183"/>
      <c r="S1976" s="183"/>
      <c r="T1976" s="183"/>
      <c r="U1976" s="183"/>
      <c r="V1976" s="183"/>
      <c r="W1976" s="183"/>
      <c r="X1976" s="183"/>
      <c r="Y1976" s="183"/>
      <c r="Z1976" s="183"/>
      <c r="AA1976" s="183"/>
      <c r="AB1976" s="183"/>
      <c r="AC1976" s="183"/>
      <c r="AD1976" s="183"/>
      <c r="AE1976" s="183"/>
      <c r="AF1976" s="183"/>
      <c r="AG1976" s="183"/>
      <c r="AH1976" s="183"/>
      <c r="AI1976" s="183"/>
      <c r="AJ1976" s="183"/>
      <c r="AK1976" s="183"/>
    </row>
    <row r="1977" spans="4:37" x14ac:dyDescent="0.25">
      <c r="D1977" s="184"/>
      <c r="E1977" s="184"/>
      <c r="F1977" s="184"/>
      <c r="G1977" s="184"/>
      <c r="H1977" s="184"/>
      <c r="I1977" s="184"/>
      <c r="J1977" s="184"/>
      <c r="K1977" s="184"/>
      <c r="L1977" s="184"/>
      <c r="M1977" s="184"/>
      <c r="N1977" s="184"/>
      <c r="O1977" s="184"/>
      <c r="P1977" s="183"/>
      <c r="Q1977" s="183"/>
      <c r="R1977" s="183"/>
      <c r="S1977" s="183"/>
      <c r="T1977" s="183"/>
      <c r="U1977" s="183"/>
      <c r="V1977" s="183"/>
      <c r="W1977" s="183"/>
      <c r="X1977" s="183"/>
      <c r="Y1977" s="183"/>
      <c r="Z1977" s="183"/>
      <c r="AA1977" s="183"/>
      <c r="AB1977" s="183"/>
      <c r="AC1977" s="183"/>
      <c r="AD1977" s="183"/>
      <c r="AE1977" s="183"/>
      <c r="AF1977" s="183"/>
      <c r="AG1977" s="183"/>
      <c r="AH1977" s="183"/>
      <c r="AI1977" s="183"/>
      <c r="AJ1977" s="183"/>
      <c r="AK1977" s="183"/>
    </row>
    <row r="1978" spans="4:37" x14ac:dyDescent="0.25">
      <c r="D1978" s="184"/>
      <c r="E1978" s="184"/>
      <c r="F1978" s="184"/>
      <c r="G1978" s="184"/>
      <c r="H1978" s="184"/>
      <c r="I1978" s="184"/>
      <c r="J1978" s="184"/>
      <c r="K1978" s="184"/>
      <c r="L1978" s="184"/>
      <c r="M1978" s="184"/>
      <c r="N1978" s="184"/>
      <c r="O1978" s="184"/>
      <c r="P1978" s="183"/>
      <c r="Q1978" s="183"/>
      <c r="R1978" s="183"/>
      <c r="S1978" s="183"/>
      <c r="T1978" s="183"/>
      <c r="U1978" s="183"/>
      <c r="V1978" s="183"/>
      <c r="W1978" s="183"/>
      <c r="X1978" s="183"/>
      <c r="Y1978" s="183"/>
      <c r="Z1978" s="183"/>
      <c r="AA1978" s="183"/>
      <c r="AB1978" s="183"/>
      <c r="AC1978" s="183"/>
      <c r="AD1978" s="183"/>
      <c r="AE1978" s="183"/>
      <c r="AF1978" s="183"/>
      <c r="AG1978" s="183"/>
      <c r="AH1978" s="183"/>
      <c r="AI1978" s="183"/>
      <c r="AJ1978" s="183"/>
      <c r="AK1978" s="183"/>
    </row>
    <row r="1979" spans="4:37" x14ac:dyDescent="0.25">
      <c r="D1979" s="184"/>
      <c r="E1979" s="184"/>
      <c r="F1979" s="184"/>
      <c r="G1979" s="184"/>
      <c r="H1979" s="184"/>
      <c r="I1979" s="184"/>
      <c r="J1979" s="184"/>
      <c r="K1979" s="184"/>
      <c r="L1979" s="184"/>
      <c r="M1979" s="184"/>
      <c r="N1979" s="184"/>
      <c r="O1979" s="184"/>
      <c r="P1979" s="183"/>
      <c r="Q1979" s="183"/>
      <c r="R1979" s="183"/>
      <c r="S1979" s="183"/>
      <c r="T1979" s="183"/>
      <c r="U1979" s="183"/>
      <c r="V1979" s="183"/>
      <c r="W1979" s="183"/>
      <c r="X1979" s="183"/>
      <c r="Y1979" s="183"/>
      <c r="Z1979" s="183"/>
      <c r="AA1979" s="183"/>
      <c r="AB1979" s="183"/>
      <c r="AC1979" s="183"/>
      <c r="AD1979" s="183"/>
      <c r="AE1979" s="183"/>
      <c r="AF1979" s="183"/>
      <c r="AG1979" s="183"/>
      <c r="AH1979" s="183"/>
      <c r="AI1979" s="183"/>
      <c r="AJ1979" s="183"/>
      <c r="AK1979" s="183"/>
    </row>
    <row r="1980" spans="4:37" x14ac:dyDescent="0.25">
      <c r="D1980" s="184"/>
      <c r="E1980" s="184"/>
      <c r="F1980" s="184"/>
      <c r="G1980" s="184"/>
      <c r="H1980" s="184"/>
      <c r="I1980" s="184"/>
      <c r="J1980" s="184"/>
      <c r="K1980" s="184"/>
      <c r="L1980" s="184"/>
      <c r="M1980" s="184"/>
      <c r="N1980" s="184"/>
      <c r="O1980" s="184"/>
      <c r="P1980" s="183"/>
      <c r="Q1980" s="183"/>
      <c r="R1980" s="183"/>
      <c r="S1980" s="183"/>
      <c r="T1980" s="183"/>
      <c r="U1980" s="183"/>
      <c r="V1980" s="183"/>
      <c r="W1980" s="183"/>
      <c r="X1980" s="183"/>
      <c r="Y1980" s="183"/>
      <c r="Z1980" s="183"/>
      <c r="AA1980" s="183"/>
      <c r="AB1980" s="183"/>
      <c r="AC1980" s="183"/>
      <c r="AD1980" s="183"/>
      <c r="AE1980" s="183"/>
      <c r="AF1980" s="183"/>
      <c r="AG1980" s="183"/>
      <c r="AH1980" s="183"/>
      <c r="AI1980" s="183"/>
      <c r="AJ1980" s="183"/>
      <c r="AK1980" s="183"/>
    </row>
    <row r="1981" spans="4:37" x14ac:dyDescent="0.25">
      <c r="D1981" s="184"/>
      <c r="E1981" s="184"/>
      <c r="F1981" s="184"/>
      <c r="G1981" s="184"/>
      <c r="H1981" s="184"/>
      <c r="I1981" s="184"/>
      <c r="J1981" s="184"/>
      <c r="K1981" s="184"/>
      <c r="L1981" s="184"/>
      <c r="M1981" s="184"/>
      <c r="N1981" s="184"/>
      <c r="O1981" s="184"/>
      <c r="P1981" s="183"/>
      <c r="Q1981" s="183"/>
      <c r="R1981" s="183"/>
      <c r="S1981" s="183"/>
      <c r="T1981" s="183"/>
      <c r="U1981" s="183"/>
      <c r="V1981" s="183"/>
      <c r="W1981" s="183"/>
      <c r="X1981" s="183"/>
      <c r="Y1981" s="183"/>
      <c r="Z1981" s="183"/>
      <c r="AA1981" s="183"/>
      <c r="AB1981" s="183"/>
      <c r="AC1981" s="183"/>
      <c r="AD1981" s="183"/>
      <c r="AE1981" s="183"/>
      <c r="AF1981" s="183"/>
      <c r="AG1981" s="183"/>
      <c r="AH1981" s="183"/>
      <c r="AI1981" s="183"/>
      <c r="AJ1981" s="183"/>
      <c r="AK1981" s="183"/>
    </row>
    <row r="1982" spans="4:37" x14ac:dyDescent="0.25">
      <c r="D1982" s="184"/>
      <c r="E1982" s="184"/>
      <c r="F1982" s="184"/>
      <c r="G1982" s="184"/>
      <c r="H1982" s="184"/>
      <c r="I1982" s="184"/>
      <c r="J1982" s="184"/>
      <c r="K1982" s="184"/>
      <c r="L1982" s="184"/>
      <c r="M1982" s="184"/>
      <c r="N1982" s="184"/>
      <c r="O1982" s="184"/>
      <c r="P1982" s="183"/>
      <c r="Q1982" s="183"/>
      <c r="R1982" s="183"/>
      <c r="S1982" s="183"/>
      <c r="T1982" s="183"/>
      <c r="U1982" s="183"/>
      <c r="V1982" s="183"/>
      <c r="W1982" s="183"/>
      <c r="X1982" s="183"/>
      <c r="Y1982" s="183"/>
      <c r="Z1982" s="183"/>
      <c r="AA1982" s="183"/>
      <c r="AB1982" s="183"/>
      <c r="AC1982" s="183"/>
      <c r="AD1982" s="183"/>
      <c r="AE1982" s="183"/>
      <c r="AF1982" s="183"/>
      <c r="AG1982" s="183"/>
      <c r="AH1982" s="183"/>
      <c r="AI1982" s="183"/>
      <c r="AJ1982" s="183"/>
      <c r="AK1982" s="183"/>
    </row>
    <row r="1983" spans="4:37" x14ac:dyDescent="0.25">
      <c r="D1983" s="184"/>
      <c r="E1983" s="184"/>
      <c r="F1983" s="184"/>
      <c r="G1983" s="184"/>
      <c r="H1983" s="184"/>
      <c r="I1983" s="184"/>
      <c r="J1983" s="184"/>
      <c r="K1983" s="184"/>
      <c r="L1983" s="184"/>
      <c r="M1983" s="184"/>
      <c r="N1983" s="184"/>
      <c r="O1983" s="184"/>
      <c r="P1983" s="183"/>
      <c r="Q1983" s="183"/>
      <c r="R1983" s="183"/>
      <c r="S1983" s="183"/>
      <c r="T1983" s="183"/>
      <c r="U1983" s="183"/>
      <c r="V1983" s="183"/>
      <c r="W1983" s="183"/>
      <c r="X1983" s="183"/>
      <c r="Y1983" s="183"/>
      <c r="Z1983" s="183"/>
      <c r="AA1983" s="183"/>
      <c r="AB1983" s="183"/>
      <c r="AC1983" s="183"/>
      <c r="AD1983" s="183"/>
      <c r="AE1983" s="183"/>
      <c r="AF1983" s="183"/>
      <c r="AG1983" s="183"/>
      <c r="AH1983" s="183"/>
      <c r="AI1983" s="183"/>
      <c r="AJ1983" s="183"/>
      <c r="AK1983" s="183"/>
    </row>
    <row r="1984" spans="4:37" x14ac:dyDescent="0.25">
      <c r="D1984" s="184"/>
      <c r="E1984" s="184"/>
      <c r="F1984" s="184"/>
      <c r="G1984" s="184"/>
      <c r="H1984" s="184"/>
      <c r="I1984" s="184"/>
      <c r="J1984" s="184"/>
      <c r="K1984" s="184"/>
      <c r="L1984" s="184"/>
      <c r="M1984" s="184"/>
      <c r="N1984" s="184"/>
      <c r="O1984" s="184"/>
      <c r="P1984" s="183"/>
      <c r="Q1984" s="183"/>
      <c r="R1984" s="183"/>
      <c r="S1984" s="183"/>
      <c r="T1984" s="183"/>
      <c r="U1984" s="183"/>
      <c r="V1984" s="183"/>
      <c r="W1984" s="183"/>
      <c r="X1984" s="183"/>
      <c r="Y1984" s="183"/>
      <c r="Z1984" s="183"/>
      <c r="AA1984" s="183"/>
      <c r="AB1984" s="183"/>
      <c r="AC1984" s="183"/>
      <c r="AD1984" s="183"/>
      <c r="AE1984" s="183"/>
      <c r="AF1984" s="183"/>
      <c r="AG1984" s="183"/>
      <c r="AH1984" s="183"/>
      <c r="AI1984" s="183"/>
      <c r="AJ1984" s="183"/>
      <c r="AK1984" s="183"/>
    </row>
    <row r="1985" spans="4:37" x14ac:dyDescent="0.25">
      <c r="D1985" s="184"/>
      <c r="E1985" s="184"/>
      <c r="F1985" s="184"/>
      <c r="G1985" s="184"/>
      <c r="H1985" s="184"/>
      <c r="I1985" s="184"/>
      <c r="J1985" s="184"/>
      <c r="K1985" s="184"/>
      <c r="L1985" s="184"/>
      <c r="M1985" s="184"/>
      <c r="N1985" s="184"/>
      <c r="O1985" s="184"/>
      <c r="P1985" s="183"/>
      <c r="Q1985" s="183"/>
      <c r="R1985" s="183"/>
      <c r="S1985" s="183"/>
      <c r="T1985" s="183"/>
      <c r="U1985" s="183"/>
      <c r="V1985" s="183"/>
      <c r="W1985" s="183"/>
      <c r="X1985" s="183"/>
      <c r="Y1985" s="183"/>
      <c r="Z1985" s="183"/>
      <c r="AA1985" s="183"/>
      <c r="AB1985" s="183"/>
      <c r="AC1985" s="183"/>
      <c r="AD1985" s="183"/>
      <c r="AE1985" s="183"/>
      <c r="AF1985" s="183"/>
      <c r="AG1985" s="183"/>
      <c r="AH1985" s="183"/>
      <c r="AI1985" s="183"/>
      <c r="AJ1985" s="183"/>
      <c r="AK1985" s="183"/>
    </row>
    <row r="1986" spans="4:37" x14ac:dyDescent="0.25">
      <c r="D1986" s="184"/>
      <c r="E1986" s="184"/>
      <c r="F1986" s="184"/>
      <c r="G1986" s="184"/>
      <c r="H1986" s="184"/>
      <c r="I1986" s="184"/>
      <c r="J1986" s="184"/>
      <c r="K1986" s="184"/>
      <c r="L1986" s="184"/>
      <c r="M1986" s="184"/>
      <c r="N1986" s="184"/>
      <c r="O1986" s="184"/>
      <c r="P1986" s="183"/>
      <c r="Q1986" s="183"/>
      <c r="R1986" s="183"/>
      <c r="S1986" s="183"/>
      <c r="T1986" s="183"/>
      <c r="U1986" s="183"/>
      <c r="V1986" s="183"/>
      <c r="W1986" s="183"/>
      <c r="X1986" s="183"/>
      <c r="Y1986" s="183"/>
      <c r="Z1986" s="183"/>
      <c r="AA1986" s="183"/>
      <c r="AB1986" s="183"/>
      <c r="AC1986" s="183"/>
      <c r="AD1986" s="183"/>
      <c r="AE1986" s="183"/>
      <c r="AF1986" s="183"/>
      <c r="AG1986" s="183"/>
      <c r="AH1986" s="183"/>
      <c r="AI1986" s="183"/>
      <c r="AJ1986" s="183"/>
      <c r="AK1986" s="183"/>
    </row>
    <row r="1987" spans="4:37" x14ac:dyDescent="0.25">
      <c r="D1987" s="184"/>
      <c r="E1987" s="184"/>
      <c r="F1987" s="184"/>
      <c r="G1987" s="184"/>
      <c r="H1987" s="184"/>
      <c r="I1987" s="184"/>
      <c r="J1987" s="184"/>
      <c r="K1987" s="184"/>
      <c r="L1987" s="184"/>
      <c r="M1987" s="184"/>
      <c r="N1987" s="184"/>
      <c r="O1987" s="184"/>
      <c r="P1987" s="183"/>
      <c r="Q1987" s="183"/>
      <c r="R1987" s="183"/>
      <c r="S1987" s="183"/>
      <c r="T1987" s="183"/>
      <c r="U1987" s="183"/>
      <c r="V1987" s="183"/>
      <c r="W1987" s="183"/>
      <c r="X1987" s="183"/>
      <c r="Y1987" s="183"/>
      <c r="Z1987" s="183"/>
      <c r="AA1987" s="183"/>
      <c r="AB1987" s="183"/>
      <c r="AC1987" s="183"/>
      <c r="AD1987" s="183"/>
      <c r="AE1987" s="183"/>
      <c r="AF1987" s="183"/>
      <c r="AG1987" s="183"/>
      <c r="AH1987" s="183"/>
      <c r="AI1987" s="183"/>
      <c r="AJ1987" s="183"/>
      <c r="AK1987" s="183"/>
    </row>
    <row r="1988" spans="4:37" x14ac:dyDescent="0.25">
      <c r="D1988" s="184"/>
      <c r="E1988" s="184"/>
      <c r="F1988" s="184"/>
      <c r="G1988" s="184"/>
      <c r="H1988" s="184"/>
      <c r="I1988" s="184"/>
      <c r="J1988" s="184"/>
      <c r="K1988" s="184"/>
      <c r="L1988" s="184"/>
      <c r="M1988" s="184"/>
      <c r="N1988" s="184"/>
      <c r="O1988" s="184"/>
      <c r="P1988" s="183"/>
      <c r="Q1988" s="183"/>
      <c r="R1988" s="183"/>
      <c r="S1988" s="183"/>
      <c r="T1988" s="183"/>
      <c r="U1988" s="183"/>
      <c r="V1988" s="183"/>
      <c r="W1988" s="183"/>
      <c r="X1988" s="183"/>
      <c r="Y1988" s="183"/>
      <c r="Z1988" s="183"/>
      <c r="AA1988" s="183"/>
      <c r="AB1988" s="183"/>
      <c r="AC1988" s="183"/>
      <c r="AD1988" s="183"/>
      <c r="AE1988" s="183"/>
      <c r="AF1988" s="183"/>
      <c r="AG1988" s="183"/>
      <c r="AH1988" s="183"/>
      <c r="AI1988" s="183"/>
      <c r="AJ1988" s="183"/>
      <c r="AK1988" s="183"/>
    </row>
    <row r="1989" spans="4:37" x14ac:dyDescent="0.25">
      <c r="D1989" s="184"/>
      <c r="E1989" s="184"/>
      <c r="F1989" s="184"/>
      <c r="G1989" s="184"/>
      <c r="H1989" s="184"/>
      <c r="I1989" s="184"/>
      <c r="J1989" s="184"/>
      <c r="K1989" s="184"/>
      <c r="L1989" s="184"/>
      <c r="M1989" s="184"/>
      <c r="N1989" s="184"/>
      <c r="O1989" s="184"/>
      <c r="P1989" s="183"/>
      <c r="Q1989" s="183"/>
      <c r="R1989" s="183"/>
      <c r="S1989" s="183"/>
      <c r="T1989" s="183"/>
      <c r="U1989" s="183"/>
      <c r="V1989" s="183"/>
      <c r="W1989" s="183"/>
      <c r="X1989" s="183"/>
      <c r="Y1989" s="183"/>
      <c r="Z1989" s="183"/>
      <c r="AA1989" s="183"/>
      <c r="AB1989" s="183"/>
      <c r="AC1989" s="183"/>
      <c r="AD1989" s="183"/>
      <c r="AE1989" s="183"/>
      <c r="AF1989" s="183"/>
      <c r="AG1989" s="183"/>
      <c r="AH1989" s="183"/>
      <c r="AI1989" s="183"/>
      <c r="AJ1989" s="183"/>
      <c r="AK1989" s="183"/>
    </row>
    <row r="1990" spans="4:37" x14ac:dyDescent="0.25">
      <c r="D1990" s="184"/>
      <c r="E1990" s="184"/>
      <c r="F1990" s="184"/>
      <c r="G1990" s="184"/>
      <c r="H1990" s="184"/>
      <c r="I1990" s="184"/>
      <c r="J1990" s="184"/>
      <c r="K1990" s="184"/>
      <c r="L1990" s="184"/>
      <c r="M1990" s="184"/>
      <c r="N1990" s="184"/>
      <c r="O1990" s="184"/>
      <c r="P1990" s="183"/>
      <c r="Q1990" s="183"/>
      <c r="R1990" s="183"/>
      <c r="S1990" s="183"/>
      <c r="T1990" s="183"/>
      <c r="U1990" s="183"/>
      <c r="V1990" s="183"/>
      <c r="W1990" s="183"/>
      <c r="X1990" s="183"/>
      <c r="Y1990" s="183"/>
      <c r="Z1990" s="183"/>
      <c r="AA1990" s="183"/>
      <c r="AB1990" s="183"/>
      <c r="AC1990" s="183"/>
      <c r="AD1990" s="183"/>
      <c r="AE1990" s="183"/>
      <c r="AF1990" s="183"/>
      <c r="AG1990" s="183"/>
      <c r="AH1990" s="183"/>
      <c r="AI1990" s="183"/>
      <c r="AJ1990" s="183"/>
      <c r="AK1990" s="183"/>
    </row>
    <row r="1991" spans="4:37" x14ac:dyDescent="0.25">
      <c r="D1991" s="184"/>
      <c r="E1991" s="184"/>
      <c r="F1991" s="184"/>
      <c r="G1991" s="184"/>
      <c r="H1991" s="184"/>
      <c r="I1991" s="184"/>
      <c r="J1991" s="184"/>
      <c r="K1991" s="184"/>
      <c r="L1991" s="184"/>
      <c r="M1991" s="184"/>
      <c r="N1991" s="184"/>
      <c r="O1991" s="184"/>
      <c r="P1991" s="183"/>
      <c r="Q1991" s="183"/>
      <c r="R1991" s="183"/>
      <c r="S1991" s="183"/>
      <c r="T1991" s="183"/>
      <c r="U1991" s="183"/>
      <c r="V1991" s="183"/>
      <c r="W1991" s="183"/>
      <c r="X1991" s="183"/>
      <c r="Y1991" s="183"/>
      <c r="Z1991" s="183"/>
      <c r="AA1991" s="183"/>
      <c r="AB1991" s="183"/>
      <c r="AC1991" s="183"/>
      <c r="AD1991" s="183"/>
      <c r="AE1991" s="183"/>
      <c r="AF1991" s="183"/>
      <c r="AG1991" s="183"/>
      <c r="AH1991" s="183"/>
      <c r="AI1991" s="183"/>
      <c r="AJ1991" s="183"/>
      <c r="AK1991" s="183"/>
    </row>
    <row r="1992" spans="4:37" x14ac:dyDescent="0.25">
      <c r="D1992" s="184"/>
      <c r="E1992" s="184"/>
      <c r="F1992" s="184"/>
      <c r="G1992" s="184"/>
      <c r="H1992" s="184"/>
      <c r="I1992" s="184"/>
      <c r="J1992" s="184"/>
      <c r="K1992" s="184"/>
      <c r="L1992" s="184"/>
      <c r="M1992" s="184"/>
      <c r="N1992" s="184"/>
      <c r="O1992" s="184"/>
      <c r="P1992" s="183"/>
      <c r="Q1992" s="183"/>
      <c r="R1992" s="183"/>
      <c r="S1992" s="183"/>
      <c r="T1992" s="183"/>
      <c r="U1992" s="183"/>
      <c r="V1992" s="183"/>
      <c r="W1992" s="183"/>
      <c r="X1992" s="183"/>
      <c r="Y1992" s="183"/>
      <c r="Z1992" s="183"/>
      <c r="AA1992" s="183"/>
      <c r="AB1992" s="183"/>
      <c r="AC1992" s="183"/>
      <c r="AD1992" s="183"/>
      <c r="AE1992" s="183"/>
      <c r="AF1992" s="183"/>
      <c r="AG1992" s="183"/>
      <c r="AH1992" s="183"/>
      <c r="AI1992" s="183"/>
      <c r="AJ1992" s="183"/>
      <c r="AK1992" s="183"/>
    </row>
    <row r="1993" spans="4:37" x14ac:dyDescent="0.25">
      <c r="D1993" s="184"/>
      <c r="E1993" s="184"/>
      <c r="F1993" s="184"/>
      <c r="G1993" s="184"/>
      <c r="H1993" s="184"/>
      <c r="I1993" s="184"/>
      <c r="J1993" s="184"/>
      <c r="K1993" s="184"/>
      <c r="L1993" s="184"/>
      <c r="M1993" s="184"/>
      <c r="N1993" s="184"/>
      <c r="O1993" s="184"/>
      <c r="P1993" s="183"/>
      <c r="Q1993" s="183"/>
      <c r="R1993" s="183"/>
      <c r="S1993" s="183"/>
      <c r="T1993" s="183"/>
      <c r="U1993" s="183"/>
      <c r="V1993" s="183"/>
      <c r="W1993" s="183"/>
      <c r="X1993" s="183"/>
      <c r="Y1993" s="183"/>
      <c r="Z1993" s="183"/>
      <c r="AA1993" s="183"/>
      <c r="AB1993" s="183"/>
      <c r="AC1993" s="183"/>
      <c r="AD1993" s="183"/>
      <c r="AE1993" s="183"/>
      <c r="AF1993" s="183"/>
      <c r="AG1993" s="183"/>
      <c r="AH1993" s="183"/>
      <c r="AI1993" s="183"/>
      <c r="AJ1993" s="183"/>
      <c r="AK1993" s="183"/>
    </row>
    <row r="1994" spans="4:37" x14ac:dyDescent="0.25">
      <c r="D1994" s="184"/>
      <c r="E1994" s="184"/>
      <c r="F1994" s="184"/>
      <c r="G1994" s="184"/>
      <c r="H1994" s="184"/>
      <c r="I1994" s="184"/>
      <c r="J1994" s="184"/>
      <c r="K1994" s="184"/>
      <c r="L1994" s="184"/>
      <c r="M1994" s="184"/>
      <c r="N1994" s="184"/>
      <c r="O1994" s="184"/>
      <c r="P1994" s="183"/>
      <c r="Q1994" s="183"/>
      <c r="R1994" s="183"/>
      <c r="S1994" s="183"/>
      <c r="T1994" s="183"/>
      <c r="U1994" s="183"/>
      <c r="V1994" s="183"/>
      <c r="W1994" s="183"/>
      <c r="X1994" s="183"/>
      <c r="Y1994" s="183"/>
      <c r="Z1994" s="183"/>
      <c r="AA1994" s="183"/>
      <c r="AB1994" s="183"/>
      <c r="AC1994" s="183"/>
      <c r="AD1994" s="183"/>
      <c r="AE1994" s="183"/>
      <c r="AF1994" s="183"/>
      <c r="AG1994" s="183"/>
      <c r="AH1994" s="183"/>
      <c r="AI1994" s="183"/>
      <c r="AJ1994" s="183"/>
      <c r="AK1994" s="183"/>
    </row>
    <row r="1995" spans="4:37" x14ac:dyDescent="0.25">
      <c r="D1995" s="184"/>
      <c r="E1995" s="184"/>
      <c r="F1995" s="184"/>
      <c r="G1995" s="184"/>
      <c r="H1995" s="184"/>
      <c r="I1995" s="184"/>
      <c r="J1995" s="184"/>
      <c r="K1995" s="184"/>
      <c r="L1995" s="184"/>
      <c r="M1995" s="184"/>
      <c r="N1995" s="184"/>
      <c r="O1995" s="184"/>
      <c r="P1995" s="183"/>
      <c r="Q1995" s="183"/>
      <c r="R1995" s="183"/>
      <c r="S1995" s="183"/>
      <c r="T1995" s="183"/>
      <c r="U1995" s="183"/>
      <c r="V1995" s="183"/>
      <c r="W1995" s="183"/>
      <c r="X1995" s="183"/>
      <c r="Y1995" s="183"/>
      <c r="Z1995" s="183"/>
      <c r="AA1995" s="183"/>
      <c r="AB1995" s="183"/>
      <c r="AC1995" s="183"/>
      <c r="AD1995" s="183"/>
      <c r="AE1995" s="183"/>
      <c r="AF1995" s="183"/>
      <c r="AG1995" s="183"/>
      <c r="AH1995" s="183"/>
      <c r="AI1995" s="183"/>
      <c r="AJ1995" s="183"/>
      <c r="AK1995" s="183"/>
    </row>
    <row r="1996" spans="4:37" x14ac:dyDescent="0.25">
      <c r="D1996" s="184"/>
      <c r="E1996" s="184"/>
      <c r="F1996" s="184"/>
      <c r="G1996" s="184"/>
      <c r="H1996" s="184"/>
      <c r="I1996" s="184"/>
      <c r="J1996" s="184"/>
      <c r="K1996" s="184"/>
      <c r="L1996" s="184"/>
      <c r="M1996" s="184"/>
      <c r="N1996" s="184"/>
      <c r="O1996" s="184"/>
      <c r="P1996" s="183"/>
      <c r="Q1996" s="183"/>
      <c r="R1996" s="183"/>
      <c r="S1996" s="183"/>
      <c r="T1996" s="183"/>
      <c r="U1996" s="183"/>
      <c r="V1996" s="183"/>
      <c r="W1996" s="183"/>
      <c r="X1996" s="183"/>
      <c r="Y1996" s="183"/>
      <c r="Z1996" s="183"/>
      <c r="AA1996" s="183"/>
      <c r="AB1996" s="183"/>
      <c r="AC1996" s="183"/>
      <c r="AD1996" s="183"/>
      <c r="AE1996" s="183"/>
      <c r="AF1996" s="183"/>
      <c r="AG1996" s="183"/>
      <c r="AH1996" s="183"/>
      <c r="AI1996" s="183"/>
      <c r="AJ1996" s="183"/>
      <c r="AK1996" s="183"/>
    </row>
    <row r="1997" spans="4:37" x14ac:dyDescent="0.25">
      <c r="D1997" s="184"/>
      <c r="E1997" s="184"/>
      <c r="F1997" s="184"/>
      <c r="G1997" s="184"/>
      <c r="H1997" s="184"/>
      <c r="I1997" s="184"/>
      <c r="J1997" s="184"/>
      <c r="K1997" s="184"/>
      <c r="L1997" s="184"/>
      <c r="M1997" s="184"/>
      <c r="N1997" s="184"/>
      <c r="O1997" s="184"/>
      <c r="P1997" s="183"/>
      <c r="Q1997" s="183"/>
      <c r="R1997" s="183"/>
      <c r="S1997" s="183"/>
      <c r="T1997" s="183"/>
      <c r="U1997" s="183"/>
      <c r="V1997" s="183"/>
      <c r="W1997" s="183"/>
      <c r="X1997" s="183"/>
      <c r="Y1997" s="183"/>
      <c r="Z1997" s="183"/>
      <c r="AA1997" s="183"/>
      <c r="AB1997" s="183"/>
      <c r="AC1997" s="183"/>
      <c r="AD1997" s="183"/>
      <c r="AE1997" s="183"/>
      <c r="AF1997" s="183"/>
      <c r="AG1997" s="183"/>
      <c r="AH1997" s="183"/>
      <c r="AI1997" s="183"/>
      <c r="AJ1997" s="183"/>
      <c r="AK1997" s="183"/>
    </row>
    <row r="1998" spans="4:37" x14ac:dyDescent="0.25">
      <c r="D1998" s="184"/>
      <c r="E1998" s="184"/>
      <c r="F1998" s="184"/>
      <c r="G1998" s="184"/>
      <c r="H1998" s="184"/>
      <c r="I1998" s="184"/>
      <c r="J1998" s="184"/>
      <c r="K1998" s="184"/>
      <c r="L1998" s="184"/>
      <c r="M1998" s="184"/>
      <c r="N1998" s="184"/>
      <c r="O1998" s="184"/>
      <c r="P1998" s="183"/>
      <c r="Q1998" s="183"/>
      <c r="R1998" s="183"/>
      <c r="S1998" s="183"/>
      <c r="T1998" s="183"/>
      <c r="U1998" s="183"/>
      <c r="V1998" s="183"/>
      <c r="W1998" s="183"/>
      <c r="X1998" s="183"/>
      <c r="Y1998" s="183"/>
      <c r="Z1998" s="183"/>
      <c r="AA1998" s="183"/>
      <c r="AB1998" s="183"/>
      <c r="AC1998" s="183"/>
      <c r="AD1998" s="183"/>
      <c r="AE1998" s="183"/>
      <c r="AF1998" s="183"/>
      <c r="AG1998" s="183"/>
      <c r="AH1998" s="183"/>
      <c r="AI1998" s="183"/>
      <c r="AJ1998" s="183"/>
      <c r="AK1998" s="183"/>
    </row>
    <row r="1999" spans="4:37" x14ac:dyDescent="0.25">
      <c r="D1999" s="184"/>
      <c r="E1999" s="184"/>
      <c r="F1999" s="184"/>
      <c r="G1999" s="184"/>
      <c r="H1999" s="184"/>
      <c r="I1999" s="184"/>
      <c r="J1999" s="184"/>
      <c r="K1999" s="184"/>
      <c r="L1999" s="184"/>
      <c r="M1999" s="184"/>
      <c r="N1999" s="184"/>
      <c r="O1999" s="184"/>
      <c r="P1999" s="183"/>
      <c r="Q1999" s="183"/>
      <c r="R1999" s="183"/>
      <c r="S1999" s="183"/>
      <c r="T1999" s="183"/>
      <c r="U1999" s="183"/>
      <c r="V1999" s="183"/>
      <c r="W1999" s="183"/>
      <c r="X1999" s="183"/>
      <c r="Y1999" s="183"/>
      <c r="Z1999" s="183"/>
      <c r="AA1999" s="183"/>
      <c r="AB1999" s="183"/>
      <c r="AC1999" s="183"/>
      <c r="AD1999" s="183"/>
      <c r="AE1999" s="183"/>
      <c r="AF1999" s="183"/>
      <c r="AG1999" s="183"/>
      <c r="AH1999" s="183"/>
      <c r="AI1999" s="183"/>
      <c r="AJ1999" s="183"/>
      <c r="AK1999" s="183"/>
    </row>
    <row r="2000" spans="4:37" x14ac:dyDescent="0.25">
      <c r="D2000" s="184"/>
      <c r="E2000" s="184"/>
      <c r="F2000" s="184"/>
      <c r="G2000" s="184"/>
      <c r="H2000" s="184"/>
      <c r="I2000" s="184"/>
      <c r="J2000" s="184"/>
      <c r="K2000" s="184"/>
      <c r="L2000" s="184"/>
      <c r="M2000" s="184"/>
      <c r="N2000" s="184"/>
      <c r="O2000" s="184"/>
      <c r="P2000" s="183"/>
      <c r="Q2000" s="183"/>
      <c r="R2000" s="183"/>
      <c r="S2000" s="183"/>
      <c r="T2000" s="183"/>
      <c r="U2000" s="183"/>
      <c r="V2000" s="183"/>
      <c r="W2000" s="183"/>
      <c r="X2000" s="183"/>
      <c r="Y2000" s="183"/>
      <c r="Z2000" s="183"/>
      <c r="AA2000" s="183"/>
      <c r="AB2000" s="183"/>
      <c r="AC2000" s="183"/>
      <c r="AD2000" s="183"/>
      <c r="AE2000" s="183"/>
      <c r="AF2000" s="183"/>
      <c r="AG2000" s="183"/>
      <c r="AH2000" s="183"/>
      <c r="AI2000" s="183"/>
      <c r="AJ2000" s="183"/>
      <c r="AK2000" s="183"/>
    </row>
    <row r="2001" spans="4:37" x14ac:dyDescent="0.25">
      <c r="D2001" s="184"/>
      <c r="E2001" s="184"/>
      <c r="F2001" s="184"/>
      <c r="G2001" s="184"/>
      <c r="H2001" s="184"/>
      <c r="I2001" s="184"/>
      <c r="J2001" s="184"/>
      <c r="K2001" s="184"/>
      <c r="L2001" s="184"/>
      <c r="M2001" s="184"/>
      <c r="N2001" s="184"/>
      <c r="O2001" s="184"/>
      <c r="P2001" s="183"/>
      <c r="Q2001" s="183"/>
      <c r="R2001" s="183"/>
      <c r="S2001" s="183"/>
      <c r="T2001" s="183"/>
      <c r="U2001" s="183"/>
      <c r="V2001" s="183"/>
      <c r="W2001" s="183"/>
      <c r="X2001" s="183"/>
      <c r="Y2001" s="183"/>
      <c r="Z2001" s="183"/>
      <c r="AA2001" s="183"/>
      <c r="AB2001" s="183"/>
      <c r="AC2001" s="183"/>
      <c r="AD2001" s="183"/>
      <c r="AE2001" s="183"/>
      <c r="AF2001" s="183"/>
      <c r="AG2001" s="183"/>
      <c r="AH2001" s="183"/>
      <c r="AI2001" s="183"/>
      <c r="AJ2001" s="183"/>
      <c r="AK2001" s="183"/>
    </row>
    <row r="2002" spans="4:37" x14ac:dyDescent="0.25">
      <c r="D2002" s="184"/>
      <c r="E2002" s="184"/>
      <c r="F2002" s="184"/>
      <c r="G2002" s="184"/>
      <c r="H2002" s="184"/>
      <c r="I2002" s="184"/>
      <c r="J2002" s="184"/>
      <c r="K2002" s="184"/>
      <c r="L2002" s="184"/>
      <c r="M2002" s="184"/>
      <c r="N2002" s="184"/>
      <c r="O2002" s="184"/>
      <c r="P2002" s="183"/>
      <c r="Q2002" s="183"/>
      <c r="R2002" s="183"/>
      <c r="S2002" s="183"/>
      <c r="T2002" s="183"/>
      <c r="U2002" s="183"/>
      <c r="V2002" s="183"/>
      <c r="W2002" s="183"/>
      <c r="X2002" s="183"/>
      <c r="Y2002" s="183"/>
      <c r="Z2002" s="183"/>
      <c r="AA2002" s="183"/>
      <c r="AB2002" s="183"/>
      <c r="AC2002" s="183"/>
      <c r="AD2002" s="183"/>
      <c r="AE2002" s="183"/>
      <c r="AF2002" s="183"/>
      <c r="AG2002" s="183"/>
      <c r="AH2002" s="183"/>
      <c r="AI2002" s="183"/>
      <c r="AJ2002" s="183"/>
      <c r="AK2002" s="183"/>
    </row>
    <row r="2003" spans="4:37" x14ac:dyDescent="0.25">
      <c r="D2003" s="184"/>
      <c r="E2003" s="184"/>
      <c r="F2003" s="184"/>
      <c r="G2003" s="184"/>
      <c r="H2003" s="184"/>
      <c r="I2003" s="184"/>
      <c r="J2003" s="184"/>
      <c r="K2003" s="184"/>
      <c r="L2003" s="184"/>
      <c r="M2003" s="184"/>
      <c r="N2003" s="184"/>
      <c r="O2003" s="184"/>
      <c r="P2003" s="183"/>
      <c r="Q2003" s="183"/>
      <c r="R2003" s="183"/>
      <c r="S2003" s="183"/>
      <c r="T2003" s="183"/>
      <c r="U2003" s="183"/>
      <c r="V2003" s="183"/>
      <c r="W2003" s="183"/>
      <c r="X2003" s="183"/>
      <c r="Y2003" s="183"/>
      <c r="Z2003" s="183"/>
      <c r="AA2003" s="183"/>
      <c r="AB2003" s="183"/>
      <c r="AC2003" s="183"/>
      <c r="AD2003" s="183"/>
      <c r="AE2003" s="183"/>
      <c r="AF2003" s="183"/>
      <c r="AG2003" s="183"/>
      <c r="AH2003" s="183"/>
      <c r="AI2003" s="183"/>
      <c r="AJ2003" s="183"/>
      <c r="AK2003" s="183"/>
    </row>
    <row r="2004" spans="4:37" x14ac:dyDescent="0.25">
      <c r="D2004" s="184"/>
      <c r="E2004" s="184"/>
      <c r="F2004" s="184"/>
      <c r="G2004" s="184"/>
      <c r="H2004" s="184"/>
      <c r="I2004" s="184"/>
      <c r="J2004" s="184"/>
      <c r="K2004" s="184"/>
      <c r="L2004" s="184"/>
      <c r="M2004" s="184"/>
      <c r="N2004" s="184"/>
      <c r="O2004" s="184"/>
      <c r="P2004" s="183"/>
      <c r="Q2004" s="183"/>
      <c r="R2004" s="183"/>
      <c r="S2004" s="183"/>
      <c r="T2004" s="183"/>
      <c r="U2004" s="183"/>
      <c r="V2004" s="183"/>
      <c r="W2004" s="183"/>
      <c r="X2004" s="183"/>
      <c r="Y2004" s="183"/>
      <c r="Z2004" s="183"/>
      <c r="AA2004" s="183"/>
      <c r="AB2004" s="183"/>
      <c r="AC2004" s="183"/>
      <c r="AD2004" s="183"/>
      <c r="AE2004" s="183"/>
      <c r="AF2004" s="183"/>
      <c r="AG2004" s="183"/>
      <c r="AH2004" s="183"/>
      <c r="AI2004" s="183"/>
      <c r="AJ2004" s="183"/>
      <c r="AK2004" s="183"/>
    </row>
    <row r="2005" spans="4:37" x14ac:dyDescent="0.25">
      <c r="D2005" s="184"/>
      <c r="E2005" s="184"/>
      <c r="F2005" s="184"/>
      <c r="G2005" s="184"/>
      <c r="H2005" s="184"/>
      <c r="I2005" s="184"/>
      <c r="J2005" s="184"/>
      <c r="K2005" s="184"/>
      <c r="L2005" s="184"/>
      <c r="M2005" s="184"/>
      <c r="N2005" s="184"/>
      <c r="O2005" s="184"/>
      <c r="P2005" s="183"/>
      <c r="Q2005" s="183"/>
      <c r="R2005" s="183"/>
      <c r="S2005" s="183"/>
      <c r="T2005" s="183"/>
      <c r="U2005" s="183"/>
      <c r="V2005" s="183"/>
      <c r="W2005" s="183"/>
      <c r="X2005" s="183"/>
      <c r="Y2005" s="183"/>
      <c r="Z2005" s="183"/>
      <c r="AA2005" s="183"/>
      <c r="AB2005" s="183"/>
      <c r="AC2005" s="183"/>
      <c r="AD2005" s="183"/>
      <c r="AE2005" s="183"/>
      <c r="AF2005" s="183"/>
      <c r="AG2005" s="183"/>
      <c r="AH2005" s="183"/>
      <c r="AI2005" s="183"/>
      <c r="AJ2005" s="183"/>
      <c r="AK2005" s="183"/>
    </row>
    <row r="2006" spans="4:37" x14ac:dyDescent="0.25">
      <c r="D2006" s="184"/>
      <c r="E2006" s="184"/>
      <c r="F2006" s="184"/>
      <c r="G2006" s="184"/>
      <c r="H2006" s="184"/>
      <c r="I2006" s="184"/>
      <c r="J2006" s="184"/>
      <c r="K2006" s="184"/>
      <c r="L2006" s="184"/>
      <c r="M2006" s="184"/>
      <c r="N2006" s="184"/>
      <c r="O2006" s="184"/>
      <c r="P2006" s="183"/>
      <c r="Q2006" s="183"/>
      <c r="R2006" s="183"/>
      <c r="S2006" s="183"/>
      <c r="T2006" s="183"/>
      <c r="U2006" s="183"/>
      <c r="V2006" s="183"/>
      <c r="W2006" s="183"/>
      <c r="X2006" s="183"/>
      <c r="Y2006" s="183"/>
      <c r="Z2006" s="183"/>
      <c r="AA2006" s="183"/>
      <c r="AB2006" s="183"/>
      <c r="AC2006" s="183"/>
      <c r="AD2006" s="183"/>
      <c r="AE2006" s="183"/>
      <c r="AF2006" s="183"/>
      <c r="AG2006" s="183"/>
      <c r="AH2006" s="183"/>
      <c r="AI2006" s="183"/>
      <c r="AJ2006" s="183"/>
      <c r="AK2006" s="183"/>
    </row>
    <row r="2007" spans="4:37" x14ac:dyDescent="0.25">
      <c r="D2007" s="184"/>
      <c r="E2007" s="184"/>
      <c r="F2007" s="184"/>
      <c r="G2007" s="184"/>
      <c r="H2007" s="184"/>
      <c r="I2007" s="184"/>
      <c r="J2007" s="184"/>
      <c r="K2007" s="184"/>
      <c r="L2007" s="184"/>
      <c r="M2007" s="184"/>
      <c r="N2007" s="184"/>
      <c r="O2007" s="184"/>
      <c r="P2007" s="183"/>
      <c r="Q2007" s="183"/>
      <c r="R2007" s="183"/>
      <c r="S2007" s="183"/>
      <c r="T2007" s="183"/>
      <c r="U2007" s="183"/>
      <c r="V2007" s="183"/>
      <c r="W2007" s="183"/>
      <c r="X2007" s="183"/>
      <c r="Y2007" s="183"/>
      <c r="Z2007" s="183"/>
      <c r="AA2007" s="183"/>
      <c r="AB2007" s="183"/>
      <c r="AC2007" s="183"/>
      <c r="AD2007" s="183"/>
      <c r="AE2007" s="183"/>
      <c r="AF2007" s="183"/>
      <c r="AG2007" s="183"/>
      <c r="AH2007" s="183"/>
      <c r="AI2007" s="183"/>
      <c r="AJ2007" s="183"/>
      <c r="AK2007" s="183"/>
    </row>
    <row r="2008" spans="4:37" x14ac:dyDescent="0.25">
      <c r="D2008" s="184"/>
      <c r="E2008" s="184"/>
      <c r="F2008" s="184"/>
      <c r="G2008" s="184"/>
      <c r="H2008" s="184"/>
      <c r="I2008" s="184"/>
      <c r="J2008" s="184"/>
      <c r="K2008" s="184"/>
      <c r="L2008" s="184"/>
      <c r="M2008" s="184"/>
      <c r="N2008" s="184"/>
      <c r="O2008" s="184"/>
      <c r="P2008" s="183"/>
      <c r="Q2008" s="183"/>
      <c r="R2008" s="183"/>
      <c r="S2008" s="183"/>
      <c r="T2008" s="183"/>
      <c r="U2008" s="183"/>
      <c r="V2008" s="183"/>
      <c r="W2008" s="183"/>
      <c r="X2008" s="183"/>
      <c r="Y2008" s="183"/>
      <c r="Z2008" s="183"/>
      <c r="AA2008" s="183"/>
      <c r="AB2008" s="183"/>
      <c r="AC2008" s="183"/>
      <c r="AD2008" s="183"/>
      <c r="AE2008" s="183"/>
      <c r="AF2008" s="183"/>
      <c r="AG2008" s="183"/>
      <c r="AH2008" s="183"/>
      <c r="AI2008" s="183"/>
      <c r="AJ2008" s="183"/>
      <c r="AK2008" s="183"/>
    </row>
    <row r="2009" spans="4:37" x14ac:dyDescent="0.25">
      <c r="D2009" s="184"/>
      <c r="E2009" s="184"/>
      <c r="F2009" s="184"/>
      <c r="G2009" s="184"/>
      <c r="H2009" s="184"/>
      <c r="I2009" s="184"/>
      <c r="J2009" s="184"/>
      <c r="K2009" s="184"/>
      <c r="L2009" s="184"/>
      <c r="M2009" s="184"/>
      <c r="N2009" s="184"/>
      <c r="O2009" s="184"/>
      <c r="P2009" s="183"/>
      <c r="Q2009" s="183"/>
      <c r="R2009" s="183"/>
      <c r="S2009" s="183"/>
      <c r="T2009" s="183"/>
      <c r="U2009" s="183"/>
      <c r="V2009" s="183"/>
      <c r="W2009" s="183"/>
      <c r="X2009" s="183"/>
      <c r="Y2009" s="183"/>
      <c r="Z2009" s="183"/>
      <c r="AA2009" s="183"/>
      <c r="AB2009" s="183"/>
      <c r="AC2009" s="183"/>
      <c r="AD2009" s="183"/>
      <c r="AE2009" s="183"/>
      <c r="AF2009" s="183"/>
      <c r="AG2009" s="183"/>
      <c r="AH2009" s="183"/>
      <c r="AI2009" s="183"/>
      <c r="AJ2009" s="183"/>
      <c r="AK2009" s="183"/>
    </row>
    <row r="2010" spans="4:37" x14ac:dyDescent="0.25">
      <c r="D2010" s="184"/>
      <c r="E2010" s="184"/>
      <c r="F2010" s="184"/>
      <c r="G2010" s="184"/>
      <c r="H2010" s="184"/>
      <c r="I2010" s="184"/>
      <c r="J2010" s="184"/>
      <c r="K2010" s="184"/>
      <c r="L2010" s="184"/>
      <c r="M2010" s="184"/>
      <c r="N2010" s="184"/>
      <c r="O2010" s="184"/>
      <c r="P2010" s="183"/>
      <c r="Q2010" s="183"/>
      <c r="R2010" s="183"/>
      <c r="S2010" s="183"/>
      <c r="T2010" s="183"/>
      <c r="U2010" s="183"/>
      <c r="V2010" s="183"/>
      <c r="W2010" s="183"/>
      <c r="X2010" s="183"/>
      <c r="Y2010" s="183"/>
      <c r="Z2010" s="183"/>
      <c r="AA2010" s="183"/>
      <c r="AB2010" s="183"/>
      <c r="AC2010" s="183"/>
      <c r="AD2010" s="183"/>
      <c r="AE2010" s="183"/>
      <c r="AF2010" s="183"/>
      <c r="AG2010" s="183"/>
      <c r="AH2010" s="183"/>
      <c r="AI2010" s="183"/>
      <c r="AJ2010" s="183"/>
      <c r="AK2010" s="183"/>
    </row>
    <row r="2011" spans="4:37" x14ac:dyDescent="0.25">
      <c r="D2011" s="184"/>
      <c r="E2011" s="184"/>
      <c r="F2011" s="184"/>
      <c r="G2011" s="184"/>
      <c r="H2011" s="184"/>
      <c r="I2011" s="184"/>
      <c r="J2011" s="184"/>
      <c r="K2011" s="184"/>
      <c r="L2011" s="184"/>
      <c r="M2011" s="184"/>
      <c r="N2011" s="184"/>
      <c r="O2011" s="184"/>
      <c r="P2011" s="183"/>
      <c r="Q2011" s="183"/>
      <c r="R2011" s="183"/>
      <c r="S2011" s="183"/>
      <c r="T2011" s="183"/>
      <c r="U2011" s="183"/>
      <c r="V2011" s="183"/>
      <c r="W2011" s="183"/>
      <c r="X2011" s="183"/>
      <c r="Y2011" s="183"/>
      <c r="Z2011" s="183"/>
      <c r="AA2011" s="183"/>
      <c r="AB2011" s="183"/>
      <c r="AC2011" s="183"/>
      <c r="AD2011" s="183"/>
      <c r="AE2011" s="183"/>
      <c r="AF2011" s="183"/>
      <c r="AG2011" s="183"/>
      <c r="AH2011" s="183"/>
      <c r="AI2011" s="183"/>
      <c r="AJ2011" s="183"/>
      <c r="AK2011" s="183"/>
    </row>
    <row r="2012" spans="4:37" x14ac:dyDescent="0.25">
      <c r="D2012" s="184"/>
      <c r="E2012" s="184"/>
      <c r="F2012" s="184"/>
      <c r="G2012" s="184"/>
      <c r="H2012" s="184"/>
      <c r="I2012" s="184"/>
      <c r="J2012" s="184"/>
      <c r="K2012" s="184"/>
      <c r="L2012" s="184"/>
      <c r="M2012" s="184"/>
      <c r="N2012" s="184"/>
      <c r="O2012" s="184"/>
      <c r="P2012" s="183"/>
      <c r="Q2012" s="183"/>
      <c r="R2012" s="183"/>
      <c r="S2012" s="183"/>
      <c r="T2012" s="183"/>
      <c r="U2012" s="183"/>
      <c r="V2012" s="183"/>
      <c r="W2012" s="183"/>
      <c r="X2012" s="183"/>
      <c r="Y2012" s="183"/>
      <c r="Z2012" s="183"/>
      <c r="AA2012" s="183"/>
      <c r="AB2012" s="183"/>
      <c r="AC2012" s="183"/>
      <c r="AD2012" s="183"/>
      <c r="AE2012" s="183"/>
      <c r="AF2012" s="183"/>
      <c r="AG2012" s="183"/>
      <c r="AH2012" s="183"/>
      <c r="AI2012" s="183"/>
      <c r="AJ2012" s="183"/>
      <c r="AK2012" s="183"/>
    </row>
    <row r="2013" spans="4:37" x14ac:dyDescent="0.25">
      <c r="D2013" s="184"/>
      <c r="E2013" s="184"/>
      <c r="F2013" s="184"/>
      <c r="G2013" s="184"/>
      <c r="H2013" s="184"/>
      <c r="I2013" s="184"/>
      <c r="J2013" s="184"/>
      <c r="K2013" s="184"/>
      <c r="L2013" s="184"/>
      <c r="M2013" s="184"/>
      <c r="N2013" s="184"/>
      <c r="O2013" s="184"/>
      <c r="P2013" s="183"/>
      <c r="Q2013" s="183"/>
      <c r="R2013" s="183"/>
      <c r="S2013" s="183"/>
      <c r="T2013" s="183"/>
      <c r="U2013" s="183"/>
      <c r="V2013" s="183"/>
      <c r="W2013" s="183"/>
      <c r="X2013" s="183"/>
      <c r="Y2013" s="183"/>
      <c r="Z2013" s="183"/>
      <c r="AA2013" s="183"/>
      <c r="AB2013" s="183"/>
      <c r="AC2013" s="183"/>
      <c r="AD2013" s="183"/>
      <c r="AE2013" s="183"/>
      <c r="AF2013" s="183"/>
      <c r="AG2013" s="183"/>
      <c r="AH2013" s="183"/>
      <c r="AI2013" s="183"/>
      <c r="AJ2013" s="183"/>
      <c r="AK2013" s="183"/>
    </row>
    <row r="2014" spans="4:37" x14ac:dyDescent="0.25">
      <c r="D2014" s="184"/>
      <c r="E2014" s="184"/>
      <c r="F2014" s="184"/>
      <c r="G2014" s="184"/>
      <c r="H2014" s="184"/>
      <c r="I2014" s="184"/>
      <c r="J2014" s="184"/>
      <c r="K2014" s="184"/>
      <c r="L2014" s="184"/>
      <c r="M2014" s="184"/>
      <c r="N2014" s="184"/>
      <c r="O2014" s="184"/>
      <c r="P2014" s="183"/>
      <c r="Q2014" s="183"/>
      <c r="R2014" s="183"/>
      <c r="S2014" s="183"/>
      <c r="T2014" s="183"/>
      <c r="U2014" s="183"/>
      <c r="V2014" s="183"/>
      <c r="W2014" s="183"/>
      <c r="X2014" s="183"/>
      <c r="Y2014" s="183"/>
      <c r="Z2014" s="183"/>
      <c r="AA2014" s="183"/>
      <c r="AB2014" s="183"/>
      <c r="AC2014" s="183"/>
      <c r="AD2014" s="183"/>
      <c r="AE2014" s="183"/>
      <c r="AF2014" s="183"/>
      <c r="AG2014" s="183"/>
      <c r="AH2014" s="183"/>
      <c r="AI2014" s="183"/>
      <c r="AJ2014" s="183"/>
      <c r="AK2014" s="183"/>
    </row>
    <row r="2015" spans="4:37" x14ac:dyDescent="0.25">
      <c r="D2015" s="184"/>
      <c r="E2015" s="184"/>
      <c r="F2015" s="184"/>
      <c r="G2015" s="184"/>
      <c r="H2015" s="184"/>
      <c r="I2015" s="184"/>
      <c r="J2015" s="184"/>
      <c r="K2015" s="184"/>
      <c r="L2015" s="184"/>
      <c r="M2015" s="184"/>
      <c r="N2015" s="184"/>
      <c r="O2015" s="184"/>
      <c r="P2015" s="183"/>
      <c r="Q2015" s="183"/>
      <c r="R2015" s="183"/>
      <c r="S2015" s="183"/>
      <c r="T2015" s="183"/>
      <c r="U2015" s="183"/>
      <c r="V2015" s="183"/>
      <c r="W2015" s="183"/>
      <c r="X2015" s="183"/>
      <c r="Y2015" s="183"/>
      <c r="Z2015" s="183"/>
      <c r="AA2015" s="183"/>
      <c r="AB2015" s="183"/>
      <c r="AC2015" s="183"/>
      <c r="AD2015" s="183"/>
      <c r="AE2015" s="183"/>
      <c r="AF2015" s="183"/>
      <c r="AG2015" s="183"/>
      <c r="AH2015" s="183"/>
      <c r="AI2015" s="183"/>
      <c r="AJ2015" s="183"/>
      <c r="AK2015" s="183"/>
    </row>
    <row r="2016" spans="4:37" x14ac:dyDescent="0.25">
      <c r="D2016" s="184"/>
      <c r="E2016" s="184"/>
      <c r="F2016" s="184"/>
      <c r="G2016" s="184"/>
      <c r="H2016" s="184"/>
      <c r="I2016" s="184"/>
      <c r="J2016" s="184"/>
      <c r="K2016" s="184"/>
      <c r="L2016" s="184"/>
      <c r="M2016" s="184"/>
      <c r="N2016" s="184"/>
      <c r="O2016" s="184"/>
      <c r="P2016" s="183"/>
      <c r="Q2016" s="183"/>
      <c r="R2016" s="183"/>
      <c r="S2016" s="183"/>
      <c r="T2016" s="183"/>
      <c r="U2016" s="183"/>
      <c r="V2016" s="183"/>
      <c r="W2016" s="183"/>
      <c r="X2016" s="183"/>
      <c r="Y2016" s="183"/>
      <c r="Z2016" s="183"/>
      <c r="AA2016" s="183"/>
      <c r="AB2016" s="183"/>
      <c r="AC2016" s="183"/>
      <c r="AD2016" s="183"/>
      <c r="AE2016" s="183"/>
      <c r="AF2016" s="183"/>
      <c r="AG2016" s="183"/>
      <c r="AH2016" s="183"/>
      <c r="AI2016" s="183"/>
      <c r="AJ2016" s="183"/>
      <c r="AK2016" s="183"/>
    </row>
    <row r="2017" spans="4:37" x14ac:dyDescent="0.25">
      <c r="D2017" s="184"/>
      <c r="E2017" s="184"/>
      <c r="F2017" s="184"/>
      <c r="G2017" s="184"/>
      <c r="H2017" s="184"/>
      <c r="I2017" s="184"/>
      <c r="J2017" s="184"/>
      <c r="K2017" s="184"/>
      <c r="L2017" s="184"/>
      <c r="M2017" s="184"/>
      <c r="N2017" s="184"/>
      <c r="O2017" s="184"/>
      <c r="P2017" s="183"/>
      <c r="Q2017" s="183"/>
      <c r="R2017" s="183"/>
      <c r="S2017" s="183"/>
      <c r="T2017" s="183"/>
      <c r="U2017" s="183"/>
      <c r="V2017" s="183"/>
      <c r="W2017" s="183"/>
      <c r="X2017" s="183"/>
      <c r="Y2017" s="183"/>
      <c r="Z2017" s="183"/>
      <c r="AA2017" s="183"/>
      <c r="AB2017" s="183"/>
      <c r="AC2017" s="183"/>
      <c r="AD2017" s="183"/>
      <c r="AE2017" s="183"/>
      <c r="AF2017" s="183"/>
      <c r="AG2017" s="183"/>
      <c r="AH2017" s="183"/>
      <c r="AI2017" s="183"/>
      <c r="AJ2017" s="183"/>
      <c r="AK2017" s="183"/>
    </row>
    <row r="2018" spans="4:37" x14ac:dyDescent="0.25">
      <c r="D2018" s="184"/>
      <c r="E2018" s="184"/>
      <c r="F2018" s="184"/>
      <c r="G2018" s="184"/>
      <c r="H2018" s="184"/>
      <c r="I2018" s="184"/>
      <c r="J2018" s="184"/>
      <c r="K2018" s="184"/>
      <c r="L2018" s="184"/>
      <c r="M2018" s="184"/>
      <c r="N2018" s="184"/>
      <c r="O2018" s="184"/>
      <c r="P2018" s="183"/>
      <c r="Q2018" s="183"/>
      <c r="R2018" s="183"/>
      <c r="S2018" s="183"/>
      <c r="T2018" s="183"/>
      <c r="U2018" s="183"/>
      <c r="V2018" s="183"/>
      <c r="W2018" s="183"/>
      <c r="X2018" s="183"/>
      <c r="Y2018" s="183"/>
      <c r="Z2018" s="183"/>
      <c r="AA2018" s="183"/>
      <c r="AB2018" s="183"/>
      <c r="AC2018" s="183"/>
      <c r="AD2018" s="183"/>
      <c r="AE2018" s="183"/>
      <c r="AF2018" s="183"/>
      <c r="AG2018" s="183"/>
      <c r="AH2018" s="183"/>
      <c r="AI2018" s="183"/>
      <c r="AJ2018" s="183"/>
      <c r="AK2018" s="183"/>
    </row>
    <row r="2019" spans="4:37" x14ac:dyDescent="0.25">
      <c r="D2019" s="184"/>
      <c r="E2019" s="184"/>
      <c r="F2019" s="184"/>
      <c r="G2019" s="184"/>
      <c r="H2019" s="184"/>
      <c r="I2019" s="184"/>
      <c r="J2019" s="184"/>
      <c r="K2019" s="184"/>
      <c r="L2019" s="184"/>
      <c r="M2019" s="184"/>
      <c r="N2019" s="184"/>
      <c r="O2019" s="184"/>
      <c r="P2019" s="183"/>
      <c r="Q2019" s="183"/>
      <c r="R2019" s="183"/>
      <c r="S2019" s="183"/>
      <c r="T2019" s="183"/>
      <c r="U2019" s="183"/>
      <c r="V2019" s="183"/>
      <c r="W2019" s="183"/>
      <c r="X2019" s="183"/>
      <c r="Y2019" s="183"/>
      <c r="Z2019" s="183"/>
      <c r="AA2019" s="183"/>
      <c r="AB2019" s="183"/>
      <c r="AC2019" s="183"/>
      <c r="AD2019" s="183"/>
      <c r="AE2019" s="183"/>
      <c r="AF2019" s="183"/>
      <c r="AG2019" s="183"/>
      <c r="AH2019" s="183"/>
      <c r="AI2019" s="183"/>
      <c r="AJ2019" s="183"/>
      <c r="AK2019" s="183"/>
    </row>
    <row r="2020" spans="4:37" x14ac:dyDescent="0.25">
      <c r="D2020" s="184"/>
      <c r="E2020" s="184"/>
      <c r="F2020" s="184"/>
      <c r="G2020" s="184"/>
      <c r="H2020" s="184"/>
      <c r="I2020" s="184"/>
      <c r="J2020" s="184"/>
      <c r="K2020" s="184"/>
      <c r="L2020" s="184"/>
      <c r="M2020" s="184"/>
      <c r="N2020" s="184"/>
      <c r="O2020" s="184"/>
      <c r="P2020" s="183"/>
      <c r="Q2020" s="183"/>
      <c r="R2020" s="183"/>
      <c r="S2020" s="183"/>
      <c r="T2020" s="183"/>
      <c r="U2020" s="183"/>
      <c r="V2020" s="183"/>
      <c r="W2020" s="183"/>
      <c r="X2020" s="183"/>
      <c r="Y2020" s="183"/>
      <c r="Z2020" s="183"/>
      <c r="AA2020" s="183"/>
      <c r="AB2020" s="183"/>
      <c r="AC2020" s="183"/>
      <c r="AD2020" s="183"/>
      <c r="AE2020" s="183"/>
      <c r="AF2020" s="183"/>
      <c r="AG2020" s="183"/>
      <c r="AH2020" s="183"/>
      <c r="AI2020" s="183"/>
      <c r="AJ2020" s="183"/>
      <c r="AK2020" s="183"/>
    </row>
    <row r="2021" spans="4:37" x14ac:dyDescent="0.25">
      <c r="D2021" s="184"/>
      <c r="E2021" s="184"/>
      <c r="F2021" s="184"/>
      <c r="G2021" s="184"/>
      <c r="H2021" s="184"/>
      <c r="I2021" s="184"/>
      <c r="J2021" s="184"/>
      <c r="K2021" s="184"/>
      <c r="L2021" s="184"/>
      <c r="M2021" s="184"/>
      <c r="N2021" s="184"/>
      <c r="O2021" s="184"/>
      <c r="P2021" s="183"/>
      <c r="Q2021" s="183"/>
      <c r="R2021" s="183"/>
      <c r="S2021" s="183"/>
      <c r="T2021" s="183"/>
      <c r="U2021" s="183"/>
      <c r="V2021" s="183"/>
      <c r="W2021" s="183"/>
      <c r="X2021" s="183"/>
      <c r="Y2021" s="183"/>
      <c r="Z2021" s="183"/>
      <c r="AA2021" s="183"/>
      <c r="AB2021" s="183"/>
      <c r="AC2021" s="183"/>
      <c r="AD2021" s="183"/>
      <c r="AE2021" s="183"/>
      <c r="AF2021" s="183"/>
      <c r="AG2021" s="183"/>
      <c r="AH2021" s="183"/>
      <c r="AI2021" s="183"/>
      <c r="AJ2021" s="183"/>
      <c r="AK2021" s="183"/>
    </row>
    <row r="2022" spans="4:37" x14ac:dyDescent="0.25">
      <c r="D2022" s="184"/>
      <c r="E2022" s="184"/>
      <c r="F2022" s="184"/>
      <c r="G2022" s="184"/>
      <c r="H2022" s="184"/>
      <c r="I2022" s="184"/>
      <c r="J2022" s="184"/>
      <c r="K2022" s="184"/>
      <c r="L2022" s="184"/>
      <c r="M2022" s="184"/>
      <c r="N2022" s="184"/>
      <c r="O2022" s="184"/>
      <c r="P2022" s="183"/>
      <c r="Q2022" s="183"/>
      <c r="R2022" s="183"/>
      <c r="S2022" s="183"/>
      <c r="T2022" s="183"/>
      <c r="U2022" s="183"/>
      <c r="V2022" s="183"/>
      <c r="W2022" s="183"/>
      <c r="X2022" s="183"/>
      <c r="Y2022" s="183"/>
      <c r="Z2022" s="183"/>
      <c r="AA2022" s="183"/>
      <c r="AB2022" s="183"/>
      <c r="AC2022" s="183"/>
      <c r="AD2022" s="183"/>
      <c r="AE2022" s="183"/>
      <c r="AF2022" s="183"/>
      <c r="AG2022" s="183"/>
      <c r="AH2022" s="183"/>
      <c r="AI2022" s="183"/>
      <c r="AJ2022" s="183"/>
      <c r="AK2022" s="183"/>
    </row>
    <row r="2023" spans="4:37" x14ac:dyDescent="0.25">
      <c r="D2023" s="184"/>
      <c r="E2023" s="184"/>
      <c r="F2023" s="184"/>
      <c r="G2023" s="184"/>
      <c r="H2023" s="184"/>
      <c r="I2023" s="184"/>
      <c r="J2023" s="184"/>
      <c r="K2023" s="184"/>
      <c r="L2023" s="184"/>
      <c r="M2023" s="184"/>
      <c r="N2023" s="184"/>
      <c r="O2023" s="184"/>
      <c r="P2023" s="183"/>
      <c r="Q2023" s="183"/>
      <c r="R2023" s="183"/>
      <c r="S2023" s="183"/>
      <c r="T2023" s="183"/>
      <c r="U2023" s="183"/>
      <c r="V2023" s="183"/>
      <c r="W2023" s="183"/>
      <c r="X2023" s="183"/>
      <c r="Y2023" s="183"/>
      <c r="Z2023" s="183"/>
      <c r="AA2023" s="183"/>
      <c r="AB2023" s="183"/>
      <c r="AC2023" s="183"/>
      <c r="AD2023" s="183"/>
      <c r="AE2023" s="183"/>
      <c r="AF2023" s="183"/>
      <c r="AG2023" s="183"/>
      <c r="AH2023" s="183"/>
      <c r="AI2023" s="183"/>
      <c r="AJ2023" s="183"/>
      <c r="AK2023" s="183"/>
    </row>
    <row r="2024" spans="4:37" x14ac:dyDescent="0.25">
      <c r="D2024" s="184"/>
      <c r="E2024" s="184"/>
      <c r="F2024" s="184"/>
      <c r="G2024" s="184"/>
      <c r="H2024" s="184"/>
      <c r="I2024" s="184"/>
      <c r="J2024" s="184"/>
      <c r="K2024" s="184"/>
      <c r="L2024" s="184"/>
      <c r="M2024" s="184"/>
      <c r="N2024" s="184"/>
      <c r="O2024" s="184"/>
      <c r="P2024" s="183"/>
      <c r="Q2024" s="183"/>
      <c r="R2024" s="183"/>
      <c r="S2024" s="183"/>
      <c r="T2024" s="183"/>
      <c r="U2024" s="183"/>
      <c r="V2024" s="183"/>
      <c r="W2024" s="183"/>
      <c r="X2024" s="183"/>
      <c r="Y2024" s="183"/>
      <c r="Z2024" s="183"/>
      <c r="AA2024" s="183"/>
      <c r="AB2024" s="183"/>
      <c r="AC2024" s="183"/>
      <c r="AD2024" s="183"/>
      <c r="AE2024" s="183"/>
      <c r="AF2024" s="183"/>
      <c r="AG2024" s="183"/>
      <c r="AH2024" s="183"/>
      <c r="AI2024" s="183"/>
      <c r="AJ2024" s="183"/>
      <c r="AK2024" s="183"/>
    </row>
    <row r="2025" spans="4:37" x14ac:dyDescent="0.25">
      <c r="D2025" s="184"/>
      <c r="E2025" s="184"/>
      <c r="F2025" s="184"/>
      <c r="G2025" s="184"/>
      <c r="H2025" s="184"/>
      <c r="I2025" s="184"/>
      <c r="J2025" s="184"/>
      <c r="K2025" s="184"/>
      <c r="L2025" s="184"/>
      <c r="M2025" s="184"/>
      <c r="N2025" s="184"/>
      <c r="O2025" s="184"/>
      <c r="P2025" s="183"/>
      <c r="Q2025" s="183"/>
      <c r="R2025" s="183"/>
      <c r="S2025" s="183"/>
      <c r="T2025" s="183"/>
      <c r="U2025" s="183"/>
      <c r="V2025" s="183"/>
      <c r="W2025" s="183"/>
      <c r="X2025" s="183"/>
      <c r="Y2025" s="183"/>
      <c r="Z2025" s="183"/>
      <c r="AA2025" s="183"/>
      <c r="AB2025" s="183"/>
      <c r="AC2025" s="183"/>
      <c r="AD2025" s="183"/>
      <c r="AE2025" s="183"/>
      <c r="AF2025" s="183"/>
      <c r="AG2025" s="183"/>
      <c r="AH2025" s="183"/>
      <c r="AI2025" s="183"/>
      <c r="AJ2025" s="183"/>
      <c r="AK2025" s="183"/>
    </row>
    <row r="2026" spans="4:37" x14ac:dyDescent="0.25">
      <c r="D2026" s="184"/>
      <c r="E2026" s="184"/>
      <c r="F2026" s="184"/>
      <c r="G2026" s="184"/>
      <c r="H2026" s="184"/>
      <c r="I2026" s="184"/>
      <c r="J2026" s="184"/>
      <c r="K2026" s="184"/>
      <c r="L2026" s="184"/>
      <c r="M2026" s="184"/>
      <c r="N2026" s="184"/>
      <c r="O2026" s="184"/>
      <c r="P2026" s="183"/>
      <c r="Q2026" s="183"/>
      <c r="R2026" s="183"/>
      <c r="S2026" s="183"/>
      <c r="T2026" s="183"/>
      <c r="U2026" s="183"/>
      <c r="V2026" s="183"/>
      <c r="W2026" s="183"/>
      <c r="X2026" s="183"/>
      <c r="Y2026" s="183"/>
      <c r="Z2026" s="183"/>
      <c r="AA2026" s="183"/>
      <c r="AB2026" s="183"/>
      <c r="AC2026" s="183"/>
      <c r="AD2026" s="183"/>
      <c r="AE2026" s="183"/>
      <c r="AF2026" s="183"/>
      <c r="AG2026" s="183"/>
      <c r="AH2026" s="183"/>
      <c r="AI2026" s="183"/>
      <c r="AJ2026" s="183"/>
      <c r="AK2026" s="183"/>
    </row>
    <row r="2027" spans="4:37" x14ac:dyDescent="0.25">
      <c r="D2027" s="184"/>
      <c r="E2027" s="184"/>
      <c r="F2027" s="184"/>
      <c r="G2027" s="184"/>
      <c r="H2027" s="184"/>
      <c r="I2027" s="184"/>
      <c r="J2027" s="184"/>
      <c r="K2027" s="184"/>
      <c r="L2027" s="184"/>
      <c r="M2027" s="184"/>
      <c r="N2027" s="184"/>
      <c r="O2027" s="184"/>
      <c r="P2027" s="183"/>
      <c r="Q2027" s="183"/>
      <c r="R2027" s="183"/>
      <c r="S2027" s="183"/>
      <c r="T2027" s="183"/>
      <c r="U2027" s="183"/>
      <c r="V2027" s="183"/>
      <c r="W2027" s="183"/>
      <c r="X2027" s="183"/>
      <c r="Y2027" s="183"/>
      <c r="Z2027" s="183"/>
      <c r="AA2027" s="183"/>
      <c r="AB2027" s="183"/>
      <c r="AC2027" s="183"/>
      <c r="AD2027" s="183"/>
      <c r="AE2027" s="183"/>
      <c r="AF2027" s="183"/>
      <c r="AG2027" s="183"/>
      <c r="AH2027" s="183"/>
      <c r="AI2027" s="183"/>
      <c r="AJ2027" s="183"/>
      <c r="AK2027" s="183"/>
    </row>
    <row r="2028" spans="4:37" x14ac:dyDescent="0.25">
      <c r="D2028" s="184"/>
      <c r="E2028" s="184"/>
      <c r="F2028" s="184"/>
      <c r="G2028" s="184"/>
      <c r="H2028" s="184"/>
      <c r="I2028" s="184"/>
      <c r="J2028" s="184"/>
      <c r="K2028" s="184"/>
      <c r="L2028" s="184"/>
      <c r="M2028" s="184"/>
      <c r="N2028" s="184"/>
      <c r="O2028" s="184"/>
      <c r="P2028" s="183"/>
      <c r="Q2028" s="183"/>
      <c r="R2028" s="183"/>
      <c r="S2028" s="183"/>
      <c r="T2028" s="183"/>
      <c r="U2028" s="183"/>
      <c r="V2028" s="183"/>
      <c r="W2028" s="183"/>
      <c r="X2028" s="183"/>
      <c r="Y2028" s="183"/>
      <c r="Z2028" s="183"/>
      <c r="AA2028" s="183"/>
      <c r="AB2028" s="183"/>
      <c r="AC2028" s="183"/>
      <c r="AD2028" s="183"/>
      <c r="AE2028" s="183"/>
      <c r="AF2028" s="183"/>
      <c r="AG2028" s="183"/>
      <c r="AH2028" s="183"/>
      <c r="AI2028" s="183"/>
      <c r="AJ2028" s="183"/>
      <c r="AK2028" s="183"/>
    </row>
    <row r="2029" spans="4:37" x14ac:dyDescent="0.25">
      <c r="D2029" s="184"/>
      <c r="E2029" s="184"/>
      <c r="F2029" s="184"/>
      <c r="G2029" s="184"/>
      <c r="H2029" s="184"/>
      <c r="I2029" s="184"/>
      <c r="J2029" s="184"/>
      <c r="K2029" s="184"/>
      <c r="L2029" s="184"/>
      <c r="M2029" s="184"/>
      <c r="N2029" s="184"/>
      <c r="O2029" s="184"/>
      <c r="P2029" s="183"/>
      <c r="Q2029" s="183"/>
      <c r="R2029" s="183"/>
      <c r="S2029" s="183"/>
      <c r="T2029" s="183"/>
      <c r="U2029" s="183"/>
      <c r="V2029" s="183"/>
      <c r="W2029" s="183"/>
      <c r="X2029" s="183"/>
      <c r="Y2029" s="183"/>
      <c r="Z2029" s="183"/>
      <c r="AA2029" s="183"/>
      <c r="AB2029" s="183"/>
      <c r="AC2029" s="183"/>
      <c r="AD2029" s="183"/>
      <c r="AE2029" s="183"/>
      <c r="AF2029" s="183"/>
      <c r="AG2029" s="183"/>
      <c r="AH2029" s="183"/>
      <c r="AI2029" s="183"/>
      <c r="AJ2029" s="183"/>
      <c r="AK2029" s="183"/>
    </row>
    <row r="2030" spans="4:37" x14ac:dyDescent="0.25">
      <c r="D2030" s="184"/>
      <c r="E2030" s="184"/>
      <c r="F2030" s="184"/>
      <c r="G2030" s="184"/>
      <c r="H2030" s="184"/>
      <c r="I2030" s="184"/>
      <c r="J2030" s="184"/>
      <c r="K2030" s="184"/>
      <c r="L2030" s="184"/>
      <c r="M2030" s="184"/>
      <c r="N2030" s="184"/>
      <c r="O2030" s="184"/>
      <c r="P2030" s="183"/>
      <c r="Q2030" s="183"/>
      <c r="R2030" s="183"/>
      <c r="S2030" s="183"/>
      <c r="T2030" s="183"/>
      <c r="U2030" s="183"/>
      <c r="V2030" s="183"/>
      <c r="W2030" s="183"/>
      <c r="X2030" s="183"/>
      <c r="Y2030" s="183"/>
      <c r="Z2030" s="183"/>
      <c r="AA2030" s="183"/>
      <c r="AB2030" s="183"/>
      <c r="AC2030" s="183"/>
      <c r="AD2030" s="183"/>
      <c r="AE2030" s="183"/>
      <c r="AF2030" s="183"/>
      <c r="AG2030" s="183"/>
      <c r="AH2030" s="183"/>
      <c r="AI2030" s="183"/>
      <c r="AJ2030" s="183"/>
      <c r="AK2030" s="183"/>
    </row>
    <row r="2031" spans="4:37" x14ac:dyDescent="0.25">
      <c r="D2031" s="184"/>
      <c r="E2031" s="184"/>
      <c r="F2031" s="184"/>
      <c r="G2031" s="184"/>
      <c r="H2031" s="184"/>
      <c r="I2031" s="184"/>
      <c r="J2031" s="184"/>
      <c r="K2031" s="184"/>
      <c r="L2031" s="184"/>
      <c r="M2031" s="184"/>
      <c r="N2031" s="184"/>
      <c r="O2031" s="184"/>
      <c r="P2031" s="183"/>
      <c r="Q2031" s="183"/>
      <c r="R2031" s="183"/>
      <c r="S2031" s="183"/>
      <c r="T2031" s="183"/>
      <c r="U2031" s="183"/>
      <c r="V2031" s="183"/>
      <c r="W2031" s="183"/>
      <c r="X2031" s="183"/>
      <c r="Y2031" s="183"/>
      <c r="Z2031" s="183"/>
      <c r="AA2031" s="183"/>
      <c r="AB2031" s="183"/>
      <c r="AC2031" s="183"/>
      <c r="AD2031" s="183"/>
      <c r="AE2031" s="183"/>
      <c r="AF2031" s="183"/>
      <c r="AG2031" s="183"/>
      <c r="AH2031" s="183"/>
      <c r="AI2031" s="183"/>
      <c r="AJ2031" s="183"/>
      <c r="AK2031" s="183"/>
    </row>
    <row r="2032" spans="4:37" x14ac:dyDescent="0.25">
      <c r="D2032" s="184"/>
      <c r="E2032" s="184"/>
      <c r="F2032" s="184"/>
      <c r="G2032" s="184"/>
      <c r="H2032" s="184"/>
      <c r="I2032" s="184"/>
      <c r="J2032" s="184"/>
      <c r="K2032" s="184"/>
      <c r="L2032" s="184"/>
      <c r="M2032" s="184"/>
      <c r="N2032" s="184"/>
      <c r="O2032" s="184"/>
      <c r="P2032" s="183"/>
      <c r="Q2032" s="183"/>
      <c r="R2032" s="183"/>
      <c r="S2032" s="183"/>
      <c r="T2032" s="183"/>
      <c r="U2032" s="183"/>
      <c r="V2032" s="183"/>
      <c r="W2032" s="183"/>
      <c r="X2032" s="183"/>
      <c r="Y2032" s="183"/>
      <c r="Z2032" s="183"/>
      <c r="AA2032" s="183"/>
      <c r="AB2032" s="183"/>
      <c r="AC2032" s="183"/>
      <c r="AD2032" s="183"/>
      <c r="AE2032" s="183"/>
      <c r="AF2032" s="183"/>
      <c r="AG2032" s="183"/>
      <c r="AH2032" s="183"/>
      <c r="AI2032" s="183"/>
      <c r="AJ2032" s="183"/>
      <c r="AK2032" s="183"/>
    </row>
    <row r="2033" spans="4:37" x14ac:dyDescent="0.25">
      <c r="D2033" s="184"/>
      <c r="E2033" s="184"/>
      <c r="F2033" s="184"/>
      <c r="G2033" s="184"/>
      <c r="H2033" s="184"/>
      <c r="I2033" s="184"/>
      <c r="J2033" s="184"/>
      <c r="K2033" s="184"/>
      <c r="L2033" s="184"/>
      <c r="M2033" s="184"/>
      <c r="N2033" s="184"/>
      <c r="O2033" s="184"/>
      <c r="P2033" s="183"/>
      <c r="Q2033" s="183"/>
      <c r="R2033" s="183"/>
      <c r="S2033" s="183"/>
      <c r="T2033" s="183"/>
      <c r="U2033" s="183"/>
      <c r="V2033" s="183"/>
      <c r="W2033" s="183"/>
      <c r="X2033" s="183"/>
      <c r="Y2033" s="183"/>
      <c r="Z2033" s="183"/>
      <c r="AA2033" s="183"/>
      <c r="AB2033" s="183"/>
      <c r="AC2033" s="183"/>
      <c r="AD2033" s="183"/>
      <c r="AE2033" s="183"/>
      <c r="AF2033" s="183"/>
      <c r="AG2033" s="183"/>
      <c r="AH2033" s="183"/>
      <c r="AI2033" s="183"/>
      <c r="AJ2033" s="183"/>
      <c r="AK2033" s="183"/>
    </row>
    <row r="2034" spans="4:37" x14ac:dyDescent="0.25">
      <c r="D2034" s="184"/>
      <c r="E2034" s="184"/>
      <c r="F2034" s="184"/>
      <c r="G2034" s="184"/>
      <c r="H2034" s="184"/>
      <c r="I2034" s="184"/>
      <c r="J2034" s="184"/>
      <c r="K2034" s="184"/>
      <c r="L2034" s="184"/>
      <c r="M2034" s="184"/>
      <c r="N2034" s="184"/>
      <c r="O2034" s="184"/>
      <c r="P2034" s="183"/>
      <c r="Q2034" s="183"/>
      <c r="R2034" s="183"/>
      <c r="S2034" s="183"/>
      <c r="T2034" s="183"/>
      <c r="U2034" s="183"/>
      <c r="V2034" s="183"/>
      <c r="W2034" s="183"/>
      <c r="X2034" s="183"/>
      <c r="Y2034" s="183"/>
      <c r="Z2034" s="183"/>
      <c r="AA2034" s="183"/>
      <c r="AB2034" s="183"/>
      <c r="AC2034" s="183"/>
      <c r="AD2034" s="183"/>
      <c r="AE2034" s="183"/>
      <c r="AF2034" s="183"/>
      <c r="AG2034" s="183"/>
      <c r="AH2034" s="183"/>
      <c r="AI2034" s="183"/>
      <c r="AJ2034" s="183"/>
      <c r="AK2034" s="183"/>
    </row>
    <row r="2035" spans="4:37" x14ac:dyDescent="0.25">
      <c r="D2035" s="184"/>
      <c r="E2035" s="184"/>
      <c r="F2035" s="184"/>
      <c r="G2035" s="184"/>
      <c r="H2035" s="184"/>
      <c r="I2035" s="184"/>
      <c r="J2035" s="184"/>
      <c r="K2035" s="184"/>
      <c r="L2035" s="184"/>
      <c r="M2035" s="184"/>
      <c r="N2035" s="184"/>
      <c r="O2035" s="184"/>
      <c r="P2035" s="183"/>
      <c r="Q2035" s="183"/>
      <c r="R2035" s="183"/>
      <c r="S2035" s="183"/>
      <c r="T2035" s="183"/>
      <c r="U2035" s="183"/>
      <c r="V2035" s="183"/>
      <c r="W2035" s="183"/>
      <c r="X2035" s="183"/>
      <c r="Y2035" s="183"/>
      <c r="Z2035" s="183"/>
      <c r="AA2035" s="183"/>
      <c r="AB2035" s="183"/>
      <c r="AC2035" s="183"/>
      <c r="AD2035" s="183"/>
      <c r="AE2035" s="183"/>
      <c r="AF2035" s="183"/>
      <c r="AG2035" s="183"/>
      <c r="AH2035" s="183"/>
      <c r="AI2035" s="183"/>
      <c r="AJ2035" s="183"/>
      <c r="AK2035" s="183"/>
    </row>
    <row r="2036" spans="4:37" x14ac:dyDescent="0.25">
      <c r="D2036" s="184"/>
      <c r="E2036" s="184"/>
      <c r="F2036" s="184"/>
      <c r="G2036" s="184"/>
      <c r="H2036" s="184"/>
      <c r="I2036" s="184"/>
      <c r="J2036" s="184"/>
      <c r="K2036" s="184"/>
      <c r="L2036" s="184"/>
      <c r="M2036" s="184"/>
      <c r="N2036" s="184"/>
      <c r="O2036" s="184"/>
      <c r="P2036" s="183"/>
      <c r="Q2036" s="183"/>
      <c r="R2036" s="183"/>
      <c r="S2036" s="183"/>
      <c r="T2036" s="183"/>
      <c r="U2036" s="183"/>
      <c r="V2036" s="183"/>
      <c r="W2036" s="183"/>
      <c r="X2036" s="183"/>
      <c r="Y2036" s="183"/>
      <c r="Z2036" s="183"/>
      <c r="AA2036" s="183"/>
      <c r="AB2036" s="183"/>
      <c r="AC2036" s="183"/>
      <c r="AD2036" s="183"/>
      <c r="AE2036" s="183"/>
      <c r="AF2036" s="183"/>
      <c r="AG2036" s="183"/>
      <c r="AH2036" s="183"/>
      <c r="AI2036" s="183"/>
      <c r="AJ2036" s="183"/>
      <c r="AK2036" s="183"/>
    </row>
    <row r="2037" spans="4:37" x14ac:dyDescent="0.25">
      <c r="D2037" s="184"/>
      <c r="E2037" s="184"/>
      <c r="F2037" s="184"/>
      <c r="G2037" s="184"/>
      <c r="H2037" s="184"/>
      <c r="I2037" s="184"/>
      <c r="J2037" s="184"/>
      <c r="K2037" s="184"/>
      <c r="L2037" s="184"/>
      <c r="M2037" s="184"/>
      <c r="N2037" s="184"/>
      <c r="O2037" s="184"/>
      <c r="P2037" s="183"/>
      <c r="Q2037" s="183"/>
      <c r="R2037" s="183"/>
      <c r="S2037" s="183"/>
      <c r="T2037" s="183"/>
      <c r="U2037" s="183"/>
      <c r="V2037" s="183"/>
      <c r="W2037" s="183"/>
      <c r="X2037" s="183"/>
      <c r="Y2037" s="183"/>
      <c r="Z2037" s="183"/>
      <c r="AA2037" s="183"/>
      <c r="AB2037" s="183"/>
      <c r="AC2037" s="183"/>
      <c r="AD2037" s="183"/>
      <c r="AE2037" s="183"/>
      <c r="AF2037" s="183"/>
      <c r="AG2037" s="183"/>
      <c r="AH2037" s="183"/>
      <c r="AI2037" s="183"/>
      <c r="AJ2037" s="183"/>
      <c r="AK2037" s="183"/>
    </row>
    <row r="2038" spans="4:37" x14ac:dyDescent="0.25">
      <c r="D2038" s="184"/>
      <c r="E2038" s="184"/>
      <c r="F2038" s="184"/>
      <c r="G2038" s="184"/>
      <c r="H2038" s="184"/>
      <c r="I2038" s="184"/>
      <c r="J2038" s="184"/>
      <c r="K2038" s="184"/>
      <c r="L2038" s="184"/>
      <c r="M2038" s="184"/>
      <c r="N2038" s="184"/>
      <c r="O2038" s="184"/>
      <c r="P2038" s="183"/>
      <c r="Q2038" s="183"/>
      <c r="R2038" s="183"/>
      <c r="S2038" s="183"/>
      <c r="T2038" s="183"/>
      <c r="U2038" s="183"/>
      <c r="V2038" s="183"/>
      <c r="W2038" s="183"/>
      <c r="X2038" s="183"/>
      <c r="Y2038" s="183"/>
      <c r="Z2038" s="183"/>
      <c r="AA2038" s="183"/>
      <c r="AB2038" s="183"/>
      <c r="AC2038" s="183"/>
      <c r="AD2038" s="183"/>
      <c r="AE2038" s="183"/>
      <c r="AF2038" s="183"/>
      <c r="AG2038" s="183"/>
      <c r="AH2038" s="183"/>
      <c r="AI2038" s="183"/>
      <c r="AJ2038" s="183"/>
      <c r="AK2038" s="183"/>
    </row>
    <row r="2039" spans="4:37" x14ac:dyDescent="0.25">
      <c r="D2039" s="184"/>
      <c r="E2039" s="184"/>
      <c r="F2039" s="184"/>
      <c r="G2039" s="184"/>
      <c r="H2039" s="184"/>
      <c r="I2039" s="184"/>
      <c r="J2039" s="184"/>
      <c r="K2039" s="184"/>
      <c r="L2039" s="184"/>
      <c r="M2039" s="184"/>
      <c r="N2039" s="184"/>
      <c r="O2039" s="184"/>
      <c r="P2039" s="183"/>
      <c r="Q2039" s="183"/>
      <c r="R2039" s="183"/>
      <c r="S2039" s="183"/>
      <c r="T2039" s="183"/>
      <c r="U2039" s="183"/>
      <c r="V2039" s="183"/>
      <c r="W2039" s="183"/>
      <c r="X2039" s="183"/>
      <c r="Y2039" s="183"/>
      <c r="Z2039" s="183"/>
      <c r="AA2039" s="183"/>
      <c r="AB2039" s="183"/>
      <c r="AC2039" s="183"/>
      <c r="AD2039" s="183"/>
      <c r="AE2039" s="183"/>
      <c r="AF2039" s="183"/>
      <c r="AG2039" s="183"/>
      <c r="AH2039" s="183"/>
      <c r="AI2039" s="183"/>
      <c r="AJ2039" s="183"/>
      <c r="AK2039" s="183"/>
    </row>
    <row r="2040" spans="4:37" x14ac:dyDescent="0.25">
      <c r="D2040" s="184"/>
      <c r="E2040" s="184"/>
      <c r="F2040" s="184"/>
      <c r="G2040" s="184"/>
      <c r="H2040" s="184"/>
      <c r="I2040" s="184"/>
      <c r="J2040" s="184"/>
      <c r="K2040" s="184"/>
      <c r="L2040" s="184"/>
      <c r="M2040" s="184"/>
      <c r="N2040" s="184"/>
      <c r="O2040" s="184"/>
      <c r="P2040" s="183"/>
      <c r="Q2040" s="183"/>
      <c r="R2040" s="183"/>
      <c r="S2040" s="183"/>
      <c r="T2040" s="183"/>
      <c r="U2040" s="183"/>
      <c r="V2040" s="183"/>
      <c r="W2040" s="183"/>
      <c r="X2040" s="183"/>
      <c r="Y2040" s="183"/>
      <c r="Z2040" s="183"/>
      <c r="AA2040" s="183"/>
      <c r="AB2040" s="183"/>
      <c r="AC2040" s="183"/>
      <c r="AD2040" s="183"/>
      <c r="AE2040" s="183"/>
      <c r="AF2040" s="183"/>
      <c r="AG2040" s="183"/>
      <c r="AH2040" s="183"/>
      <c r="AI2040" s="183"/>
      <c r="AJ2040" s="183"/>
      <c r="AK2040" s="183"/>
    </row>
    <row r="2041" spans="4:37" x14ac:dyDescent="0.25">
      <c r="D2041" s="184"/>
      <c r="E2041" s="184"/>
      <c r="F2041" s="184"/>
      <c r="G2041" s="184"/>
      <c r="H2041" s="184"/>
      <c r="I2041" s="184"/>
      <c r="J2041" s="184"/>
      <c r="K2041" s="184"/>
      <c r="L2041" s="184"/>
      <c r="M2041" s="184"/>
      <c r="N2041" s="184"/>
      <c r="O2041" s="184"/>
      <c r="P2041" s="183"/>
      <c r="Q2041" s="183"/>
      <c r="R2041" s="183"/>
      <c r="S2041" s="183"/>
      <c r="T2041" s="183"/>
      <c r="U2041" s="183"/>
      <c r="V2041" s="183"/>
      <c r="W2041" s="183"/>
      <c r="X2041" s="183"/>
      <c r="Y2041" s="183"/>
      <c r="Z2041" s="183"/>
      <c r="AA2041" s="183"/>
      <c r="AB2041" s="183"/>
      <c r="AC2041" s="183"/>
      <c r="AD2041" s="183"/>
      <c r="AE2041" s="183"/>
      <c r="AF2041" s="183"/>
      <c r="AG2041" s="183"/>
      <c r="AH2041" s="183"/>
      <c r="AI2041" s="183"/>
      <c r="AJ2041" s="183"/>
      <c r="AK2041" s="183"/>
    </row>
    <row r="2042" spans="4:37" x14ac:dyDescent="0.25">
      <c r="D2042" s="184"/>
      <c r="E2042" s="184"/>
      <c r="F2042" s="184"/>
      <c r="G2042" s="184"/>
      <c r="H2042" s="184"/>
      <c r="I2042" s="184"/>
      <c r="J2042" s="184"/>
      <c r="K2042" s="184"/>
      <c r="L2042" s="184"/>
      <c r="M2042" s="184"/>
      <c r="N2042" s="184"/>
      <c r="O2042" s="184"/>
      <c r="P2042" s="183"/>
      <c r="Q2042" s="183"/>
      <c r="R2042" s="183"/>
      <c r="S2042" s="183"/>
      <c r="T2042" s="183"/>
      <c r="U2042" s="183"/>
      <c r="V2042" s="183"/>
      <c r="W2042" s="183"/>
      <c r="X2042" s="183"/>
      <c r="Y2042" s="183"/>
      <c r="Z2042" s="183"/>
      <c r="AA2042" s="183"/>
      <c r="AB2042" s="183"/>
      <c r="AC2042" s="183"/>
      <c r="AD2042" s="183"/>
      <c r="AE2042" s="183"/>
      <c r="AF2042" s="183"/>
      <c r="AG2042" s="183"/>
      <c r="AH2042" s="183"/>
      <c r="AI2042" s="183"/>
      <c r="AJ2042" s="183"/>
      <c r="AK2042" s="183"/>
    </row>
    <row r="2043" spans="4:37" x14ac:dyDescent="0.25">
      <c r="D2043" s="184"/>
      <c r="E2043" s="184"/>
      <c r="F2043" s="184"/>
      <c r="G2043" s="184"/>
      <c r="H2043" s="184"/>
      <c r="I2043" s="184"/>
      <c r="J2043" s="184"/>
      <c r="K2043" s="184"/>
      <c r="L2043" s="184"/>
      <c r="M2043" s="184"/>
      <c r="N2043" s="184"/>
      <c r="O2043" s="184"/>
      <c r="P2043" s="183"/>
      <c r="Q2043" s="183"/>
      <c r="R2043" s="183"/>
      <c r="S2043" s="183"/>
      <c r="T2043" s="183"/>
      <c r="U2043" s="183"/>
      <c r="V2043" s="183"/>
      <c r="W2043" s="183"/>
      <c r="X2043" s="183"/>
      <c r="Y2043" s="183"/>
      <c r="Z2043" s="183"/>
      <c r="AA2043" s="183"/>
      <c r="AB2043" s="183"/>
      <c r="AC2043" s="183"/>
      <c r="AD2043" s="183"/>
      <c r="AE2043" s="183"/>
      <c r="AF2043" s="183"/>
      <c r="AG2043" s="183"/>
      <c r="AH2043" s="183"/>
      <c r="AI2043" s="183"/>
      <c r="AJ2043" s="183"/>
      <c r="AK2043" s="183"/>
    </row>
    <row r="2044" spans="4:37" x14ac:dyDescent="0.25">
      <c r="D2044" s="184"/>
      <c r="E2044" s="184"/>
      <c r="F2044" s="184"/>
      <c r="G2044" s="184"/>
      <c r="H2044" s="184"/>
      <c r="I2044" s="184"/>
      <c r="J2044" s="184"/>
      <c r="K2044" s="184"/>
      <c r="L2044" s="184"/>
      <c r="M2044" s="184"/>
      <c r="N2044" s="184"/>
      <c r="O2044" s="184"/>
      <c r="P2044" s="183"/>
      <c r="Q2044" s="183"/>
      <c r="R2044" s="183"/>
      <c r="S2044" s="183"/>
      <c r="T2044" s="183"/>
      <c r="U2044" s="183"/>
      <c r="V2044" s="183"/>
      <c r="W2044" s="183"/>
      <c r="X2044" s="183"/>
      <c r="Y2044" s="183"/>
      <c r="Z2044" s="183"/>
      <c r="AA2044" s="183"/>
      <c r="AB2044" s="183"/>
      <c r="AC2044" s="183"/>
      <c r="AD2044" s="183"/>
      <c r="AE2044" s="183"/>
      <c r="AF2044" s="183"/>
      <c r="AG2044" s="183"/>
      <c r="AH2044" s="183"/>
      <c r="AI2044" s="183"/>
      <c r="AJ2044" s="183"/>
      <c r="AK2044" s="183"/>
    </row>
    <row r="2045" spans="4:37" x14ac:dyDescent="0.25">
      <c r="D2045" s="184"/>
      <c r="E2045" s="184"/>
      <c r="F2045" s="184"/>
      <c r="G2045" s="184"/>
      <c r="H2045" s="184"/>
      <c r="I2045" s="184"/>
      <c r="J2045" s="184"/>
      <c r="K2045" s="184"/>
      <c r="L2045" s="184"/>
      <c r="M2045" s="184"/>
      <c r="N2045" s="184"/>
      <c r="O2045" s="184"/>
      <c r="P2045" s="183"/>
      <c r="Q2045" s="183"/>
      <c r="R2045" s="183"/>
      <c r="S2045" s="183"/>
      <c r="T2045" s="183"/>
      <c r="U2045" s="183"/>
      <c r="V2045" s="183"/>
      <c r="W2045" s="183"/>
      <c r="X2045" s="183"/>
      <c r="Y2045" s="183"/>
      <c r="Z2045" s="183"/>
      <c r="AA2045" s="183"/>
      <c r="AB2045" s="183"/>
      <c r="AC2045" s="183"/>
      <c r="AD2045" s="183"/>
      <c r="AE2045" s="183"/>
      <c r="AF2045" s="183"/>
      <c r="AG2045" s="183"/>
      <c r="AH2045" s="183"/>
      <c r="AI2045" s="183"/>
      <c r="AJ2045" s="183"/>
      <c r="AK2045" s="183"/>
    </row>
    <row r="2046" spans="4:37" x14ac:dyDescent="0.25">
      <c r="D2046" s="184"/>
      <c r="E2046" s="184"/>
      <c r="F2046" s="184"/>
      <c r="G2046" s="184"/>
      <c r="H2046" s="184"/>
      <c r="I2046" s="184"/>
      <c r="J2046" s="184"/>
      <c r="K2046" s="184"/>
      <c r="L2046" s="184"/>
      <c r="M2046" s="184"/>
      <c r="N2046" s="184"/>
      <c r="O2046" s="184"/>
      <c r="P2046" s="183"/>
      <c r="Q2046" s="183"/>
      <c r="R2046" s="183"/>
      <c r="S2046" s="183"/>
      <c r="T2046" s="183"/>
      <c r="U2046" s="183"/>
      <c r="V2046" s="183"/>
      <c r="W2046" s="183"/>
      <c r="X2046" s="183"/>
      <c r="Y2046" s="183"/>
      <c r="Z2046" s="183"/>
      <c r="AA2046" s="183"/>
      <c r="AB2046" s="183"/>
      <c r="AC2046" s="183"/>
      <c r="AD2046" s="183"/>
      <c r="AE2046" s="183"/>
      <c r="AF2046" s="183"/>
      <c r="AG2046" s="183"/>
      <c r="AH2046" s="183"/>
      <c r="AI2046" s="183"/>
      <c r="AJ2046" s="183"/>
      <c r="AK2046" s="183"/>
    </row>
    <row r="2047" spans="4:37" x14ac:dyDescent="0.25">
      <c r="D2047" s="184"/>
      <c r="E2047" s="184"/>
      <c r="F2047" s="184"/>
      <c r="G2047" s="184"/>
      <c r="H2047" s="184"/>
      <c r="I2047" s="184"/>
      <c r="J2047" s="184"/>
      <c r="K2047" s="184"/>
      <c r="L2047" s="184"/>
      <c r="M2047" s="184"/>
      <c r="N2047" s="184"/>
      <c r="O2047" s="184"/>
      <c r="P2047" s="183"/>
      <c r="Q2047" s="183"/>
      <c r="R2047" s="183"/>
      <c r="S2047" s="183"/>
      <c r="T2047" s="183"/>
      <c r="U2047" s="183"/>
      <c r="V2047" s="183"/>
      <c r="W2047" s="183"/>
      <c r="X2047" s="183"/>
      <c r="Y2047" s="183"/>
      <c r="Z2047" s="183"/>
      <c r="AA2047" s="183"/>
      <c r="AB2047" s="183"/>
      <c r="AC2047" s="183"/>
      <c r="AD2047" s="183"/>
      <c r="AE2047" s="183"/>
      <c r="AF2047" s="183"/>
      <c r="AG2047" s="183"/>
      <c r="AH2047" s="183"/>
      <c r="AI2047" s="183"/>
      <c r="AJ2047" s="183"/>
      <c r="AK2047" s="183"/>
    </row>
    <row r="2048" spans="4:37" x14ac:dyDescent="0.25">
      <c r="D2048" s="184"/>
      <c r="E2048" s="184"/>
      <c r="F2048" s="184"/>
      <c r="G2048" s="184"/>
      <c r="H2048" s="184"/>
      <c r="I2048" s="184"/>
      <c r="J2048" s="184"/>
      <c r="K2048" s="184"/>
      <c r="L2048" s="184"/>
      <c r="M2048" s="184"/>
      <c r="N2048" s="184"/>
      <c r="O2048" s="184"/>
      <c r="P2048" s="183"/>
      <c r="Q2048" s="183"/>
      <c r="R2048" s="183"/>
      <c r="S2048" s="183"/>
      <c r="T2048" s="183"/>
      <c r="U2048" s="183"/>
      <c r="V2048" s="183"/>
      <c r="W2048" s="183"/>
      <c r="X2048" s="183"/>
      <c r="Y2048" s="183"/>
      <c r="Z2048" s="183"/>
      <c r="AA2048" s="183"/>
      <c r="AB2048" s="183"/>
      <c r="AC2048" s="183"/>
      <c r="AD2048" s="183"/>
      <c r="AE2048" s="183"/>
      <c r="AF2048" s="183"/>
      <c r="AG2048" s="183"/>
      <c r="AH2048" s="183"/>
      <c r="AI2048" s="183"/>
      <c r="AJ2048" s="183"/>
      <c r="AK2048" s="183"/>
    </row>
    <row r="2049" spans="4:37" x14ac:dyDescent="0.25">
      <c r="D2049" s="184"/>
      <c r="E2049" s="184"/>
      <c r="F2049" s="184"/>
      <c r="G2049" s="184"/>
      <c r="H2049" s="184"/>
      <c r="I2049" s="184"/>
      <c r="J2049" s="184"/>
      <c r="K2049" s="184"/>
      <c r="L2049" s="184"/>
      <c r="M2049" s="184"/>
      <c r="N2049" s="184"/>
      <c r="O2049" s="184"/>
      <c r="P2049" s="183"/>
      <c r="Q2049" s="183"/>
      <c r="R2049" s="183"/>
      <c r="S2049" s="183"/>
      <c r="T2049" s="183"/>
      <c r="U2049" s="183"/>
      <c r="V2049" s="183"/>
      <c r="W2049" s="183"/>
      <c r="X2049" s="183"/>
      <c r="Y2049" s="183"/>
      <c r="Z2049" s="183"/>
      <c r="AA2049" s="183"/>
      <c r="AB2049" s="183"/>
      <c r="AC2049" s="183"/>
      <c r="AD2049" s="183"/>
      <c r="AE2049" s="183"/>
      <c r="AF2049" s="183"/>
      <c r="AG2049" s="183"/>
      <c r="AH2049" s="183"/>
      <c r="AI2049" s="183"/>
      <c r="AJ2049" s="183"/>
      <c r="AK2049" s="183"/>
    </row>
    <row r="2050" spans="4:37" x14ac:dyDescent="0.25">
      <c r="D2050" s="184"/>
      <c r="E2050" s="184"/>
      <c r="F2050" s="184"/>
      <c r="G2050" s="184"/>
      <c r="H2050" s="184"/>
      <c r="I2050" s="184"/>
      <c r="J2050" s="184"/>
      <c r="K2050" s="184"/>
      <c r="L2050" s="184"/>
      <c r="M2050" s="184"/>
      <c r="N2050" s="184"/>
      <c r="O2050" s="184"/>
      <c r="P2050" s="183"/>
      <c r="Q2050" s="183"/>
      <c r="R2050" s="183"/>
      <c r="S2050" s="183"/>
      <c r="T2050" s="183"/>
      <c r="U2050" s="183"/>
      <c r="V2050" s="183"/>
      <c r="W2050" s="183"/>
      <c r="X2050" s="183"/>
      <c r="Y2050" s="183"/>
      <c r="Z2050" s="183"/>
      <c r="AA2050" s="183"/>
      <c r="AB2050" s="183"/>
      <c r="AC2050" s="183"/>
      <c r="AD2050" s="183"/>
      <c r="AE2050" s="183"/>
      <c r="AF2050" s="183"/>
      <c r="AG2050" s="183"/>
      <c r="AH2050" s="183"/>
      <c r="AI2050" s="183"/>
      <c r="AJ2050" s="183"/>
      <c r="AK2050" s="183"/>
    </row>
    <row r="2051" spans="4:37" x14ac:dyDescent="0.25">
      <c r="D2051" s="184"/>
      <c r="E2051" s="184"/>
      <c r="F2051" s="184"/>
      <c r="G2051" s="184"/>
      <c r="H2051" s="184"/>
      <c r="I2051" s="184"/>
      <c r="J2051" s="184"/>
      <c r="K2051" s="184"/>
      <c r="L2051" s="184"/>
      <c r="M2051" s="184"/>
      <c r="N2051" s="184"/>
      <c r="O2051" s="184"/>
      <c r="P2051" s="183"/>
      <c r="Q2051" s="183"/>
      <c r="R2051" s="183"/>
      <c r="S2051" s="183"/>
      <c r="T2051" s="183"/>
      <c r="U2051" s="183"/>
      <c r="V2051" s="183"/>
      <c r="W2051" s="183"/>
      <c r="X2051" s="183"/>
      <c r="Y2051" s="183"/>
      <c r="Z2051" s="183"/>
      <c r="AA2051" s="183"/>
      <c r="AB2051" s="183"/>
      <c r="AC2051" s="183"/>
      <c r="AD2051" s="183"/>
      <c r="AE2051" s="183"/>
      <c r="AF2051" s="183"/>
      <c r="AG2051" s="183"/>
      <c r="AH2051" s="183"/>
      <c r="AI2051" s="183"/>
      <c r="AJ2051" s="183"/>
      <c r="AK2051" s="183"/>
    </row>
    <row r="2052" spans="4:37" x14ac:dyDescent="0.25">
      <c r="D2052" s="184"/>
      <c r="E2052" s="184"/>
      <c r="F2052" s="184"/>
      <c r="G2052" s="184"/>
      <c r="H2052" s="184"/>
      <c r="I2052" s="184"/>
      <c r="J2052" s="184"/>
      <c r="K2052" s="184"/>
      <c r="L2052" s="184"/>
      <c r="M2052" s="184"/>
      <c r="N2052" s="184"/>
      <c r="O2052" s="184"/>
      <c r="P2052" s="183"/>
      <c r="Q2052" s="183"/>
      <c r="R2052" s="183"/>
      <c r="S2052" s="183"/>
      <c r="T2052" s="183"/>
      <c r="U2052" s="183"/>
      <c r="V2052" s="183"/>
      <c r="W2052" s="183"/>
      <c r="X2052" s="183"/>
      <c r="Y2052" s="183"/>
      <c r="Z2052" s="183"/>
      <c r="AA2052" s="183"/>
      <c r="AB2052" s="183"/>
      <c r="AC2052" s="183"/>
      <c r="AD2052" s="183"/>
      <c r="AE2052" s="183"/>
      <c r="AF2052" s="183"/>
      <c r="AG2052" s="183"/>
      <c r="AH2052" s="183"/>
      <c r="AI2052" s="183"/>
      <c r="AJ2052" s="183"/>
      <c r="AK2052" s="183"/>
    </row>
    <row r="2053" spans="4:37" x14ac:dyDescent="0.25">
      <c r="D2053" s="184"/>
      <c r="E2053" s="184"/>
      <c r="F2053" s="184"/>
      <c r="G2053" s="184"/>
      <c r="H2053" s="184"/>
      <c r="I2053" s="184"/>
      <c r="J2053" s="184"/>
      <c r="K2053" s="184"/>
      <c r="L2053" s="184"/>
      <c r="M2053" s="184"/>
      <c r="N2053" s="184"/>
      <c r="O2053" s="184"/>
      <c r="P2053" s="183"/>
      <c r="Q2053" s="183"/>
      <c r="R2053" s="183"/>
      <c r="S2053" s="183"/>
      <c r="T2053" s="183"/>
      <c r="U2053" s="183"/>
      <c r="V2053" s="183"/>
      <c r="W2053" s="183"/>
      <c r="X2053" s="183"/>
      <c r="Y2053" s="183"/>
      <c r="Z2053" s="183"/>
      <c r="AA2053" s="183"/>
      <c r="AB2053" s="183"/>
      <c r="AC2053" s="183"/>
      <c r="AD2053" s="183"/>
      <c r="AE2053" s="183"/>
      <c r="AF2053" s="183"/>
      <c r="AG2053" s="183"/>
      <c r="AH2053" s="183"/>
      <c r="AI2053" s="183"/>
      <c r="AJ2053" s="183"/>
      <c r="AK2053" s="183"/>
    </row>
    <row r="2054" spans="4:37" x14ac:dyDescent="0.25">
      <c r="D2054" s="184"/>
      <c r="E2054" s="184"/>
      <c r="F2054" s="184"/>
      <c r="G2054" s="184"/>
      <c r="H2054" s="184"/>
      <c r="I2054" s="184"/>
      <c r="J2054" s="184"/>
      <c r="K2054" s="184"/>
      <c r="L2054" s="184"/>
      <c r="M2054" s="184"/>
      <c r="N2054" s="184"/>
      <c r="O2054" s="184"/>
      <c r="P2054" s="183"/>
      <c r="Q2054" s="183"/>
      <c r="R2054" s="183"/>
      <c r="S2054" s="183"/>
      <c r="T2054" s="183"/>
      <c r="U2054" s="183"/>
      <c r="V2054" s="183"/>
      <c r="W2054" s="183"/>
      <c r="X2054" s="183"/>
      <c r="Y2054" s="183"/>
      <c r="Z2054" s="183"/>
      <c r="AA2054" s="183"/>
      <c r="AB2054" s="183"/>
      <c r="AC2054" s="183"/>
      <c r="AD2054" s="183"/>
      <c r="AE2054" s="183"/>
      <c r="AF2054" s="183"/>
      <c r="AG2054" s="183"/>
      <c r="AH2054" s="183"/>
      <c r="AI2054" s="183"/>
      <c r="AJ2054" s="183"/>
      <c r="AK2054" s="183"/>
    </row>
    <row r="2055" spans="4:37" x14ac:dyDescent="0.25">
      <c r="D2055" s="184"/>
      <c r="E2055" s="184"/>
      <c r="F2055" s="184"/>
      <c r="G2055" s="184"/>
      <c r="H2055" s="184"/>
      <c r="I2055" s="184"/>
      <c r="J2055" s="184"/>
      <c r="K2055" s="184"/>
      <c r="L2055" s="184"/>
      <c r="M2055" s="184"/>
      <c r="N2055" s="184"/>
      <c r="O2055" s="184"/>
      <c r="P2055" s="183"/>
      <c r="Q2055" s="183"/>
      <c r="R2055" s="183"/>
      <c r="S2055" s="183"/>
      <c r="T2055" s="183"/>
      <c r="U2055" s="183"/>
      <c r="V2055" s="183"/>
      <c r="W2055" s="183"/>
      <c r="X2055" s="183"/>
      <c r="Y2055" s="183"/>
      <c r="Z2055" s="183"/>
      <c r="AA2055" s="183"/>
      <c r="AB2055" s="183"/>
      <c r="AC2055" s="183"/>
      <c r="AD2055" s="183"/>
      <c r="AE2055" s="183"/>
      <c r="AF2055" s="183"/>
      <c r="AG2055" s="183"/>
      <c r="AH2055" s="183"/>
      <c r="AI2055" s="183"/>
      <c r="AJ2055" s="183"/>
      <c r="AK2055" s="183"/>
    </row>
    <row r="2056" spans="4:37" x14ac:dyDescent="0.25">
      <c r="D2056" s="184"/>
      <c r="E2056" s="184"/>
      <c r="F2056" s="184"/>
      <c r="G2056" s="184"/>
      <c r="H2056" s="184"/>
      <c r="I2056" s="184"/>
      <c r="J2056" s="184"/>
      <c r="K2056" s="184"/>
      <c r="L2056" s="184"/>
      <c r="M2056" s="184"/>
      <c r="N2056" s="184"/>
      <c r="O2056" s="184"/>
      <c r="P2056" s="183"/>
      <c r="Q2056" s="183"/>
      <c r="R2056" s="183"/>
      <c r="S2056" s="183"/>
      <c r="T2056" s="183"/>
      <c r="U2056" s="183"/>
      <c r="V2056" s="183"/>
      <c r="W2056" s="183"/>
      <c r="X2056" s="183"/>
      <c r="Y2056" s="183"/>
      <c r="Z2056" s="183"/>
      <c r="AA2056" s="183"/>
      <c r="AB2056" s="183"/>
      <c r="AC2056" s="183"/>
      <c r="AD2056" s="183"/>
      <c r="AE2056" s="183"/>
      <c r="AF2056" s="183"/>
      <c r="AG2056" s="183"/>
      <c r="AH2056" s="183"/>
      <c r="AI2056" s="183"/>
      <c r="AJ2056" s="183"/>
      <c r="AK2056" s="183"/>
    </row>
    <row r="2057" spans="4:37" x14ac:dyDescent="0.25">
      <c r="D2057" s="184"/>
      <c r="E2057" s="184"/>
      <c r="F2057" s="184"/>
      <c r="G2057" s="184"/>
      <c r="H2057" s="184"/>
      <c r="I2057" s="184"/>
      <c r="J2057" s="184"/>
      <c r="K2057" s="184"/>
      <c r="L2057" s="184"/>
      <c r="M2057" s="184"/>
      <c r="N2057" s="184"/>
      <c r="O2057" s="184"/>
      <c r="P2057" s="183"/>
      <c r="Q2057" s="183"/>
      <c r="R2057" s="183"/>
      <c r="S2057" s="183"/>
      <c r="T2057" s="183"/>
      <c r="U2057" s="183"/>
      <c r="V2057" s="183"/>
      <c r="W2057" s="183"/>
      <c r="X2057" s="183"/>
      <c r="Y2057" s="183"/>
      <c r="Z2057" s="183"/>
      <c r="AA2057" s="183"/>
      <c r="AB2057" s="183"/>
      <c r="AC2057" s="183"/>
      <c r="AD2057" s="183"/>
      <c r="AE2057" s="183"/>
      <c r="AF2057" s="183"/>
      <c r="AG2057" s="183"/>
      <c r="AH2057" s="183"/>
      <c r="AI2057" s="183"/>
      <c r="AJ2057" s="183"/>
      <c r="AK2057" s="183"/>
    </row>
    <row r="2058" spans="4:37" x14ac:dyDescent="0.25">
      <c r="D2058" s="184"/>
      <c r="E2058" s="184"/>
      <c r="F2058" s="184"/>
      <c r="G2058" s="184"/>
      <c r="H2058" s="184"/>
      <c r="I2058" s="184"/>
      <c r="J2058" s="184"/>
      <c r="K2058" s="184"/>
      <c r="L2058" s="184"/>
      <c r="M2058" s="184"/>
      <c r="N2058" s="184"/>
      <c r="O2058" s="184"/>
      <c r="P2058" s="183"/>
      <c r="Q2058" s="183"/>
      <c r="R2058" s="183"/>
      <c r="S2058" s="183"/>
      <c r="T2058" s="183"/>
      <c r="U2058" s="183"/>
      <c r="V2058" s="183"/>
      <c r="W2058" s="183"/>
      <c r="X2058" s="183"/>
      <c r="Y2058" s="183"/>
      <c r="Z2058" s="183"/>
      <c r="AA2058" s="183"/>
      <c r="AB2058" s="183"/>
      <c r="AC2058" s="183"/>
      <c r="AD2058" s="183"/>
      <c r="AE2058" s="183"/>
      <c r="AF2058" s="183"/>
      <c r="AG2058" s="183"/>
      <c r="AH2058" s="183"/>
      <c r="AI2058" s="183"/>
      <c r="AJ2058" s="183"/>
      <c r="AK2058" s="183"/>
    </row>
    <row r="2059" spans="4:37" x14ac:dyDescent="0.25">
      <c r="D2059" s="184"/>
      <c r="E2059" s="184"/>
      <c r="F2059" s="184"/>
      <c r="G2059" s="184"/>
      <c r="H2059" s="184"/>
      <c r="I2059" s="184"/>
      <c r="J2059" s="184"/>
      <c r="K2059" s="184"/>
      <c r="L2059" s="184"/>
      <c r="M2059" s="184"/>
      <c r="N2059" s="184"/>
      <c r="O2059" s="184"/>
      <c r="P2059" s="183"/>
      <c r="Q2059" s="183"/>
      <c r="R2059" s="183"/>
      <c r="S2059" s="183"/>
      <c r="T2059" s="183"/>
      <c r="U2059" s="183"/>
      <c r="V2059" s="183"/>
      <c r="W2059" s="183"/>
      <c r="X2059" s="183"/>
      <c r="Y2059" s="183"/>
      <c r="Z2059" s="183"/>
      <c r="AA2059" s="183"/>
      <c r="AB2059" s="183"/>
      <c r="AC2059" s="183"/>
      <c r="AD2059" s="183"/>
      <c r="AE2059" s="183"/>
      <c r="AF2059" s="183"/>
      <c r="AG2059" s="183"/>
      <c r="AH2059" s="183"/>
      <c r="AI2059" s="183"/>
      <c r="AJ2059" s="183"/>
      <c r="AK2059" s="183"/>
    </row>
    <row r="2060" spans="4:37" x14ac:dyDescent="0.25">
      <c r="D2060" s="184"/>
      <c r="E2060" s="184"/>
      <c r="F2060" s="184"/>
      <c r="G2060" s="184"/>
      <c r="H2060" s="184"/>
      <c r="I2060" s="184"/>
      <c r="J2060" s="184"/>
      <c r="K2060" s="184"/>
      <c r="L2060" s="184"/>
      <c r="M2060" s="184"/>
      <c r="N2060" s="184"/>
      <c r="O2060" s="184"/>
      <c r="P2060" s="183"/>
      <c r="Q2060" s="183"/>
      <c r="R2060" s="183"/>
      <c r="S2060" s="183"/>
      <c r="T2060" s="183"/>
      <c r="U2060" s="183"/>
      <c r="V2060" s="183"/>
      <c r="W2060" s="183"/>
      <c r="X2060" s="183"/>
      <c r="Y2060" s="183"/>
      <c r="Z2060" s="183"/>
      <c r="AA2060" s="183"/>
      <c r="AB2060" s="183"/>
      <c r="AC2060" s="183"/>
      <c r="AD2060" s="183"/>
      <c r="AE2060" s="183"/>
      <c r="AF2060" s="183"/>
      <c r="AG2060" s="183"/>
      <c r="AH2060" s="183"/>
      <c r="AI2060" s="183"/>
      <c r="AJ2060" s="183"/>
      <c r="AK2060" s="183"/>
    </row>
    <row r="2061" spans="4:37" x14ac:dyDescent="0.25">
      <c r="D2061" s="184"/>
      <c r="E2061" s="184"/>
      <c r="F2061" s="184"/>
      <c r="G2061" s="184"/>
      <c r="H2061" s="184"/>
      <c r="I2061" s="184"/>
      <c r="J2061" s="184"/>
      <c r="K2061" s="184"/>
      <c r="L2061" s="184"/>
      <c r="M2061" s="184"/>
      <c r="N2061" s="184"/>
      <c r="O2061" s="184"/>
      <c r="P2061" s="183"/>
      <c r="Q2061" s="183"/>
      <c r="R2061" s="183"/>
      <c r="S2061" s="183"/>
      <c r="T2061" s="183"/>
      <c r="U2061" s="183"/>
      <c r="V2061" s="183"/>
      <c r="W2061" s="183"/>
      <c r="X2061" s="183"/>
      <c r="Y2061" s="183"/>
      <c r="Z2061" s="183"/>
      <c r="AA2061" s="183"/>
      <c r="AB2061" s="183"/>
      <c r="AC2061" s="183"/>
      <c r="AD2061" s="183"/>
      <c r="AE2061" s="183"/>
      <c r="AF2061" s="183"/>
      <c r="AG2061" s="183"/>
      <c r="AH2061" s="183"/>
      <c r="AI2061" s="183"/>
      <c r="AJ2061" s="183"/>
      <c r="AK2061" s="183"/>
    </row>
    <row r="2062" spans="4:37" x14ac:dyDescent="0.25">
      <c r="D2062" s="184"/>
      <c r="E2062" s="184"/>
      <c r="F2062" s="184"/>
      <c r="G2062" s="184"/>
      <c r="H2062" s="184"/>
      <c r="I2062" s="184"/>
      <c r="J2062" s="184"/>
      <c r="K2062" s="184"/>
      <c r="L2062" s="184"/>
      <c r="M2062" s="184"/>
      <c r="N2062" s="184"/>
      <c r="O2062" s="184"/>
      <c r="P2062" s="183"/>
      <c r="Q2062" s="183"/>
      <c r="R2062" s="183"/>
      <c r="S2062" s="183"/>
      <c r="T2062" s="183"/>
      <c r="U2062" s="183"/>
      <c r="V2062" s="183"/>
      <c r="W2062" s="183"/>
      <c r="X2062" s="183"/>
      <c r="Y2062" s="183"/>
      <c r="Z2062" s="183"/>
      <c r="AA2062" s="183"/>
      <c r="AB2062" s="183"/>
      <c r="AC2062" s="183"/>
      <c r="AD2062" s="183"/>
      <c r="AE2062" s="183"/>
      <c r="AF2062" s="183"/>
      <c r="AG2062" s="183"/>
      <c r="AH2062" s="183"/>
      <c r="AI2062" s="183"/>
      <c r="AJ2062" s="183"/>
      <c r="AK2062" s="183"/>
    </row>
    <row r="2063" spans="4:37" x14ac:dyDescent="0.25">
      <c r="D2063" s="184"/>
      <c r="E2063" s="184"/>
      <c r="F2063" s="184"/>
      <c r="G2063" s="184"/>
      <c r="H2063" s="184"/>
      <c r="I2063" s="184"/>
      <c r="J2063" s="184"/>
      <c r="K2063" s="184"/>
      <c r="L2063" s="184"/>
      <c r="M2063" s="184"/>
      <c r="N2063" s="184"/>
      <c r="O2063" s="184"/>
      <c r="P2063" s="183"/>
      <c r="Q2063" s="183"/>
      <c r="R2063" s="183"/>
      <c r="S2063" s="183"/>
      <c r="T2063" s="183"/>
      <c r="U2063" s="183"/>
      <c r="V2063" s="183"/>
      <c r="W2063" s="183"/>
      <c r="X2063" s="183"/>
      <c r="Y2063" s="183"/>
      <c r="Z2063" s="183"/>
      <c r="AA2063" s="183"/>
      <c r="AB2063" s="183"/>
      <c r="AC2063" s="183"/>
      <c r="AD2063" s="183"/>
      <c r="AE2063" s="183"/>
      <c r="AF2063" s="183"/>
      <c r="AG2063" s="183"/>
      <c r="AH2063" s="183"/>
      <c r="AI2063" s="183"/>
      <c r="AJ2063" s="183"/>
      <c r="AK2063" s="183"/>
    </row>
    <row r="2064" spans="4:37" x14ac:dyDescent="0.25">
      <c r="D2064" s="184"/>
      <c r="E2064" s="184"/>
      <c r="F2064" s="184"/>
      <c r="G2064" s="184"/>
      <c r="H2064" s="184"/>
      <c r="I2064" s="184"/>
      <c r="J2064" s="184"/>
      <c r="K2064" s="184"/>
      <c r="L2064" s="184"/>
      <c r="M2064" s="184"/>
      <c r="N2064" s="184"/>
      <c r="O2064" s="184"/>
      <c r="P2064" s="183"/>
      <c r="Q2064" s="183"/>
      <c r="R2064" s="183"/>
      <c r="S2064" s="183"/>
      <c r="T2064" s="183"/>
      <c r="U2064" s="183"/>
      <c r="V2064" s="183"/>
      <c r="W2064" s="183"/>
      <c r="X2064" s="183"/>
      <c r="Y2064" s="183"/>
      <c r="Z2064" s="183"/>
      <c r="AA2064" s="183"/>
      <c r="AB2064" s="183"/>
      <c r="AC2064" s="183"/>
      <c r="AD2064" s="183"/>
      <c r="AE2064" s="183"/>
      <c r="AF2064" s="183"/>
      <c r="AG2064" s="183"/>
      <c r="AH2064" s="183"/>
      <c r="AI2064" s="183"/>
      <c r="AJ2064" s="183"/>
      <c r="AK2064" s="183"/>
    </row>
    <row r="2065" spans="4:37" x14ac:dyDescent="0.25">
      <c r="D2065" s="184"/>
      <c r="E2065" s="184"/>
      <c r="F2065" s="184"/>
      <c r="G2065" s="184"/>
      <c r="H2065" s="184"/>
      <c r="I2065" s="184"/>
      <c r="J2065" s="184"/>
      <c r="K2065" s="184"/>
      <c r="L2065" s="184"/>
      <c r="M2065" s="184"/>
      <c r="N2065" s="184"/>
      <c r="O2065" s="184"/>
      <c r="P2065" s="183"/>
      <c r="Q2065" s="183"/>
      <c r="R2065" s="183"/>
      <c r="S2065" s="183"/>
      <c r="T2065" s="183"/>
      <c r="U2065" s="183"/>
      <c r="V2065" s="183"/>
      <c r="W2065" s="183"/>
      <c r="X2065" s="183"/>
      <c r="Y2065" s="183"/>
      <c r="Z2065" s="183"/>
      <c r="AA2065" s="183"/>
      <c r="AB2065" s="183"/>
      <c r="AC2065" s="183"/>
      <c r="AD2065" s="183"/>
      <c r="AE2065" s="183"/>
      <c r="AF2065" s="183"/>
      <c r="AG2065" s="183"/>
      <c r="AH2065" s="183"/>
      <c r="AI2065" s="183"/>
      <c r="AJ2065" s="183"/>
      <c r="AK2065" s="183"/>
    </row>
    <row r="2066" spans="4:37" x14ac:dyDescent="0.25">
      <c r="D2066" s="184"/>
      <c r="E2066" s="184"/>
      <c r="F2066" s="184"/>
      <c r="G2066" s="184"/>
      <c r="H2066" s="184"/>
      <c r="I2066" s="184"/>
      <c r="J2066" s="184"/>
      <c r="K2066" s="184"/>
      <c r="L2066" s="184"/>
      <c r="M2066" s="184"/>
      <c r="N2066" s="184"/>
      <c r="O2066" s="184"/>
      <c r="P2066" s="183"/>
      <c r="Q2066" s="183"/>
      <c r="R2066" s="183"/>
      <c r="S2066" s="183"/>
      <c r="T2066" s="183"/>
      <c r="U2066" s="183"/>
      <c r="V2066" s="183"/>
      <c r="W2066" s="183"/>
      <c r="X2066" s="183"/>
      <c r="Y2066" s="183"/>
      <c r="Z2066" s="183"/>
      <c r="AA2066" s="183"/>
      <c r="AB2066" s="183"/>
      <c r="AC2066" s="183"/>
      <c r="AD2066" s="183"/>
      <c r="AE2066" s="183"/>
      <c r="AF2066" s="183"/>
      <c r="AG2066" s="183"/>
      <c r="AH2066" s="183"/>
      <c r="AI2066" s="183"/>
      <c r="AJ2066" s="183"/>
      <c r="AK2066" s="183"/>
    </row>
    <row r="2067" spans="4:37" x14ac:dyDescent="0.25">
      <c r="D2067" s="184"/>
      <c r="E2067" s="184"/>
      <c r="F2067" s="184"/>
      <c r="G2067" s="184"/>
      <c r="H2067" s="184"/>
      <c r="I2067" s="184"/>
      <c r="J2067" s="184"/>
      <c r="K2067" s="184"/>
      <c r="L2067" s="184"/>
      <c r="M2067" s="184"/>
      <c r="N2067" s="184"/>
      <c r="O2067" s="184"/>
      <c r="P2067" s="183"/>
      <c r="Q2067" s="183"/>
      <c r="R2067" s="183"/>
      <c r="S2067" s="183"/>
      <c r="T2067" s="183"/>
      <c r="U2067" s="183"/>
      <c r="V2067" s="183"/>
      <c r="W2067" s="183"/>
      <c r="X2067" s="183"/>
      <c r="Y2067" s="183"/>
      <c r="Z2067" s="183"/>
      <c r="AA2067" s="183"/>
      <c r="AB2067" s="183"/>
      <c r="AC2067" s="183"/>
      <c r="AD2067" s="183"/>
      <c r="AE2067" s="183"/>
      <c r="AF2067" s="183"/>
      <c r="AG2067" s="183"/>
      <c r="AH2067" s="183"/>
      <c r="AI2067" s="183"/>
      <c r="AJ2067" s="183"/>
      <c r="AK2067" s="183"/>
    </row>
    <row r="2068" spans="4:37" x14ac:dyDescent="0.25">
      <c r="D2068" s="184"/>
      <c r="E2068" s="184"/>
      <c r="F2068" s="184"/>
      <c r="G2068" s="184"/>
      <c r="H2068" s="184"/>
      <c r="I2068" s="184"/>
      <c r="J2068" s="184"/>
      <c r="K2068" s="184"/>
      <c r="L2068" s="184"/>
      <c r="M2068" s="184"/>
      <c r="N2068" s="184"/>
      <c r="O2068" s="184"/>
      <c r="P2068" s="183"/>
      <c r="Q2068" s="183"/>
      <c r="R2068" s="183"/>
      <c r="S2068" s="183"/>
      <c r="T2068" s="183"/>
      <c r="U2068" s="183"/>
      <c r="V2068" s="183"/>
      <c r="W2068" s="183"/>
      <c r="X2068" s="183"/>
      <c r="Y2068" s="183"/>
      <c r="Z2068" s="183"/>
      <c r="AA2068" s="183"/>
      <c r="AB2068" s="183"/>
      <c r="AC2068" s="183"/>
      <c r="AD2068" s="183"/>
      <c r="AE2068" s="183"/>
      <c r="AF2068" s="183"/>
      <c r="AG2068" s="183"/>
      <c r="AH2068" s="183"/>
      <c r="AI2068" s="183"/>
      <c r="AJ2068" s="183"/>
      <c r="AK2068" s="183"/>
    </row>
    <row r="2069" spans="4:37" x14ac:dyDescent="0.25">
      <c r="D2069" s="184"/>
      <c r="E2069" s="184"/>
      <c r="F2069" s="184"/>
      <c r="G2069" s="184"/>
      <c r="H2069" s="184"/>
      <c r="I2069" s="184"/>
      <c r="J2069" s="184"/>
      <c r="K2069" s="184"/>
      <c r="L2069" s="184"/>
      <c r="M2069" s="184"/>
      <c r="N2069" s="184"/>
      <c r="O2069" s="184"/>
      <c r="P2069" s="183"/>
      <c r="Q2069" s="183"/>
      <c r="R2069" s="183"/>
      <c r="S2069" s="183"/>
      <c r="T2069" s="183"/>
      <c r="U2069" s="183"/>
      <c r="V2069" s="183"/>
      <c r="W2069" s="183"/>
      <c r="X2069" s="183"/>
      <c r="Y2069" s="183"/>
      <c r="Z2069" s="183"/>
      <c r="AA2069" s="183"/>
      <c r="AB2069" s="183"/>
      <c r="AC2069" s="183"/>
      <c r="AD2069" s="183"/>
      <c r="AE2069" s="183"/>
      <c r="AF2069" s="183"/>
      <c r="AG2069" s="183"/>
      <c r="AH2069" s="183"/>
      <c r="AI2069" s="183"/>
      <c r="AJ2069" s="183"/>
      <c r="AK2069" s="183"/>
    </row>
    <row r="2070" spans="4:37" x14ac:dyDescent="0.25">
      <c r="D2070" s="184"/>
      <c r="E2070" s="184"/>
      <c r="F2070" s="184"/>
      <c r="G2070" s="184"/>
      <c r="H2070" s="184"/>
      <c r="I2070" s="184"/>
      <c r="J2070" s="184"/>
      <c r="K2070" s="184"/>
      <c r="L2070" s="184"/>
      <c r="M2070" s="184"/>
      <c r="N2070" s="184"/>
      <c r="O2070" s="184"/>
      <c r="P2070" s="183"/>
      <c r="Q2070" s="183"/>
      <c r="R2070" s="183"/>
      <c r="S2070" s="183"/>
      <c r="T2070" s="183"/>
      <c r="U2070" s="183"/>
      <c r="V2070" s="183"/>
      <c r="W2070" s="183"/>
      <c r="X2070" s="183"/>
      <c r="Y2070" s="183"/>
      <c r="Z2070" s="183"/>
      <c r="AA2070" s="183"/>
      <c r="AB2070" s="183"/>
      <c r="AC2070" s="183"/>
      <c r="AD2070" s="183"/>
      <c r="AE2070" s="183"/>
      <c r="AF2070" s="183"/>
      <c r="AG2070" s="183"/>
      <c r="AH2070" s="183"/>
      <c r="AI2070" s="183"/>
      <c r="AJ2070" s="183"/>
      <c r="AK2070" s="183"/>
    </row>
    <row r="2071" spans="4:37" x14ac:dyDescent="0.25">
      <c r="D2071" s="184"/>
      <c r="E2071" s="184"/>
      <c r="F2071" s="184"/>
      <c r="G2071" s="184"/>
      <c r="H2071" s="184"/>
      <c r="I2071" s="184"/>
      <c r="J2071" s="184"/>
      <c r="K2071" s="184"/>
      <c r="L2071" s="184"/>
      <c r="M2071" s="184"/>
      <c r="N2071" s="184"/>
      <c r="O2071" s="184"/>
      <c r="P2071" s="183"/>
      <c r="Q2071" s="183"/>
      <c r="R2071" s="183"/>
      <c r="S2071" s="183"/>
      <c r="T2071" s="183"/>
      <c r="U2071" s="183"/>
      <c r="V2071" s="183"/>
      <c r="W2071" s="183"/>
      <c r="X2071" s="183"/>
      <c r="Y2071" s="183"/>
      <c r="Z2071" s="183"/>
      <c r="AA2071" s="183"/>
      <c r="AB2071" s="183"/>
      <c r="AC2071" s="183"/>
      <c r="AD2071" s="183"/>
      <c r="AE2071" s="183"/>
      <c r="AF2071" s="183"/>
      <c r="AG2071" s="183"/>
      <c r="AH2071" s="183"/>
      <c r="AI2071" s="183"/>
      <c r="AJ2071" s="183"/>
      <c r="AK2071" s="183"/>
    </row>
    <row r="2072" spans="4:37" x14ac:dyDescent="0.25">
      <c r="D2072" s="184"/>
      <c r="E2072" s="184"/>
      <c r="F2072" s="184"/>
      <c r="G2072" s="184"/>
      <c r="H2072" s="184"/>
      <c r="I2072" s="184"/>
      <c r="J2072" s="184"/>
      <c r="K2072" s="184"/>
      <c r="L2072" s="184"/>
      <c r="M2072" s="184"/>
      <c r="N2072" s="184"/>
      <c r="O2072" s="184"/>
      <c r="P2072" s="183"/>
      <c r="Q2072" s="183"/>
      <c r="R2072" s="183"/>
      <c r="S2072" s="183"/>
      <c r="T2072" s="183"/>
      <c r="U2072" s="183"/>
      <c r="V2072" s="183"/>
      <c r="W2072" s="183"/>
      <c r="X2072" s="183"/>
      <c r="Y2072" s="183"/>
      <c r="Z2072" s="183"/>
      <c r="AA2072" s="183"/>
      <c r="AB2072" s="183"/>
      <c r="AC2072" s="183"/>
      <c r="AD2072" s="183"/>
      <c r="AE2072" s="183"/>
      <c r="AF2072" s="183"/>
      <c r="AG2072" s="183"/>
      <c r="AH2072" s="183"/>
      <c r="AI2072" s="183"/>
      <c r="AJ2072" s="183"/>
      <c r="AK2072" s="183"/>
    </row>
    <row r="2073" spans="4:37" x14ac:dyDescent="0.25">
      <c r="D2073" s="184"/>
      <c r="E2073" s="184"/>
      <c r="F2073" s="184"/>
      <c r="G2073" s="184"/>
      <c r="H2073" s="184"/>
      <c r="I2073" s="184"/>
      <c r="J2073" s="184"/>
      <c r="K2073" s="184"/>
      <c r="L2073" s="184"/>
      <c r="M2073" s="184"/>
      <c r="N2073" s="184"/>
      <c r="O2073" s="184"/>
      <c r="P2073" s="183"/>
      <c r="Q2073" s="183"/>
      <c r="R2073" s="183"/>
      <c r="S2073" s="183"/>
      <c r="T2073" s="183"/>
      <c r="U2073" s="183"/>
      <c r="V2073" s="183"/>
      <c r="W2073" s="183"/>
      <c r="X2073" s="183"/>
      <c r="Y2073" s="183"/>
      <c r="Z2073" s="183"/>
      <c r="AA2073" s="183"/>
      <c r="AB2073" s="183"/>
      <c r="AC2073" s="183"/>
      <c r="AD2073" s="183"/>
      <c r="AE2073" s="183"/>
      <c r="AF2073" s="183"/>
      <c r="AG2073" s="183"/>
      <c r="AH2073" s="183"/>
      <c r="AI2073" s="183"/>
      <c r="AJ2073" s="183"/>
      <c r="AK2073" s="183"/>
    </row>
    <row r="2074" spans="4:37" x14ac:dyDescent="0.25">
      <c r="D2074" s="184"/>
      <c r="E2074" s="184"/>
      <c r="F2074" s="184"/>
      <c r="G2074" s="184"/>
      <c r="H2074" s="184"/>
      <c r="I2074" s="184"/>
      <c r="J2074" s="184"/>
      <c r="K2074" s="184"/>
      <c r="L2074" s="184"/>
      <c r="M2074" s="184"/>
      <c r="N2074" s="184"/>
      <c r="O2074" s="184"/>
      <c r="P2074" s="183"/>
      <c r="Q2074" s="183"/>
      <c r="R2074" s="183"/>
      <c r="S2074" s="183"/>
      <c r="T2074" s="183"/>
      <c r="U2074" s="183"/>
      <c r="V2074" s="183"/>
      <c r="W2074" s="183"/>
      <c r="X2074" s="183"/>
      <c r="Y2074" s="183"/>
      <c r="Z2074" s="183"/>
      <c r="AA2074" s="183"/>
      <c r="AB2074" s="183"/>
      <c r="AC2074" s="183"/>
      <c r="AD2074" s="183"/>
      <c r="AE2074" s="183"/>
      <c r="AF2074" s="183"/>
      <c r="AG2074" s="183"/>
      <c r="AH2074" s="183"/>
      <c r="AI2074" s="183"/>
      <c r="AJ2074" s="183"/>
      <c r="AK2074" s="183"/>
    </row>
    <row r="2075" spans="4:37" x14ac:dyDescent="0.25">
      <c r="D2075" s="184"/>
      <c r="E2075" s="184"/>
      <c r="F2075" s="184"/>
      <c r="G2075" s="184"/>
      <c r="H2075" s="184"/>
      <c r="I2075" s="184"/>
      <c r="J2075" s="184"/>
      <c r="K2075" s="184"/>
      <c r="L2075" s="184"/>
      <c r="M2075" s="184"/>
      <c r="N2075" s="184"/>
      <c r="O2075" s="184"/>
      <c r="P2075" s="183"/>
      <c r="Q2075" s="183"/>
      <c r="R2075" s="183"/>
      <c r="S2075" s="183"/>
      <c r="T2075" s="183"/>
      <c r="U2075" s="183"/>
      <c r="V2075" s="183"/>
      <c r="W2075" s="183"/>
      <c r="X2075" s="183"/>
      <c r="Y2075" s="183"/>
      <c r="Z2075" s="183"/>
      <c r="AA2075" s="183"/>
      <c r="AB2075" s="183"/>
      <c r="AC2075" s="183"/>
      <c r="AD2075" s="183"/>
      <c r="AE2075" s="183"/>
      <c r="AF2075" s="183"/>
      <c r="AG2075" s="183"/>
      <c r="AH2075" s="183"/>
      <c r="AI2075" s="183"/>
      <c r="AJ2075" s="183"/>
      <c r="AK2075" s="183"/>
    </row>
    <row r="2076" spans="4:37" x14ac:dyDescent="0.25">
      <c r="D2076" s="184"/>
      <c r="E2076" s="184"/>
      <c r="F2076" s="184"/>
      <c r="G2076" s="184"/>
      <c r="H2076" s="184"/>
      <c r="I2076" s="184"/>
      <c r="J2076" s="184"/>
      <c r="K2076" s="184"/>
      <c r="L2076" s="184"/>
      <c r="M2076" s="184"/>
      <c r="N2076" s="184"/>
      <c r="O2076" s="184"/>
      <c r="P2076" s="183"/>
      <c r="Q2076" s="183"/>
      <c r="R2076" s="183"/>
      <c r="S2076" s="183"/>
      <c r="T2076" s="183"/>
      <c r="U2076" s="183"/>
      <c r="V2076" s="183"/>
      <c r="W2076" s="183"/>
      <c r="X2076" s="183"/>
      <c r="Y2076" s="183"/>
      <c r="Z2076" s="183"/>
      <c r="AA2076" s="183"/>
      <c r="AB2076" s="183"/>
      <c r="AC2076" s="183"/>
      <c r="AD2076" s="183"/>
      <c r="AE2076" s="183"/>
      <c r="AF2076" s="183"/>
      <c r="AG2076" s="183"/>
      <c r="AH2076" s="183"/>
      <c r="AI2076" s="183"/>
      <c r="AJ2076" s="183"/>
      <c r="AK2076" s="183"/>
    </row>
    <row r="2077" spans="4:37" x14ac:dyDescent="0.25">
      <c r="D2077" s="184"/>
      <c r="E2077" s="184"/>
      <c r="F2077" s="184"/>
      <c r="G2077" s="184"/>
      <c r="H2077" s="184"/>
      <c r="I2077" s="184"/>
      <c r="J2077" s="184"/>
      <c r="K2077" s="184"/>
      <c r="L2077" s="184"/>
      <c r="M2077" s="184"/>
      <c r="N2077" s="184"/>
      <c r="O2077" s="184"/>
      <c r="P2077" s="183"/>
      <c r="Q2077" s="183"/>
      <c r="R2077" s="183"/>
      <c r="S2077" s="183"/>
      <c r="T2077" s="183"/>
      <c r="U2077" s="183"/>
      <c r="V2077" s="183"/>
      <c r="W2077" s="183"/>
      <c r="X2077" s="183"/>
      <c r="Y2077" s="183"/>
      <c r="Z2077" s="183"/>
      <c r="AA2077" s="183"/>
      <c r="AB2077" s="183"/>
      <c r="AC2077" s="183"/>
      <c r="AD2077" s="183"/>
      <c r="AE2077" s="183"/>
      <c r="AF2077" s="183"/>
      <c r="AG2077" s="183"/>
      <c r="AH2077" s="183"/>
      <c r="AI2077" s="183"/>
      <c r="AJ2077" s="183"/>
      <c r="AK2077" s="183"/>
    </row>
    <row r="2078" spans="4:37" x14ac:dyDescent="0.25">
      <c r="D2078" s="184"/>
      <c r="E2078" s="184"/>
      <c r="F2078" s="184"/>
      <c r="G2078" s="184"/>
      <c r="H2078" s="184"/>
      <c r="I2078" s="184"/>
      <c r="J2078" s="184"/>
      <c r="K2078" s="184"/>
      <c r="L2078" s="184"/>
      <c r="M2078" s="184"/>
      <c r="N2078" s="184"/>
      <c r="O2078" s="184"/>
      <c r="P2078" s="183"/>
      <c r="Q2078" s="183"/>
      <c r="R2078" s="183"/>
      <c r="S2078" s="183"/>
      <c r="T2078" s="183"/>
      <c r="U2078" s="183"/>
      <c r="V2078" s="183"/>
      <c r="W2078" s="183"/>
      <c r="X2078" s="183"/>
      <c r="Y2078" s="183"/>
      <c r="Z2078" s="183"/>
      <c r="AA2078" s="183"/>
      <c r="AB2078" s="183"/>
      <c r="AC2078" s="183"/>
      <c r="AD2078" s="183"/>
      <c r="AE2078" s="183"/>
      <c r="AF2078" s="183"/>
      <c r="AG2078" s="183"/>
      <c r="AH2078" s="183"/>
      <c r="AI2078" s="183"/>
      <c r="AJ2078" s="183"/>
      <c r="AK2078" s="183"/>
    </row>
    <row r="2079" spans="4:37" x14ac:dyDescent="0.25">
      <c r="D2079" s="184"/>
      <c r="E2079" s="184"/>
      <c r="F2079" s="184"/>
      <c r="G2079" s="184"/>
      <c r="H2079" s="184"/>
      <c r="I2079" s="184"/>
      <c r="J2079" s="184"/>
      <c r="K2079" s="184"/>
      <c r="L2079" s="184"/>
      <c r="M2079" s="184"/>
      <c r="N2079" s="184"/>
      <c r="O2079" s="184"/>
      <c r="P2079" s="183"/>
      <c r="Q2079" s="183"/>
      <c r="R2079" s="183"/>
      <c r="S2079" s="183"/>
      <c r="T2079" s="183"/>
      <c r="U2079" s="183"/>
      <c r="V2079" s="183"/>
      <c r="W2079" s="183"/>
      <c r="X2079" s="183"/>
      <c r="Y2079" s="183"/>
      <c r="Z2079" s="183"/>
      <c r="AA2079" s="183"/>
      <c r="AB2079" s="183"/>
      <c r="AC2079" s="183"/>
      <c r="AD2079" s="183"/>
      <c r="AE2079" s="183"/>
      <c r="AF2079" s="183"/>
      <c r="AG2079" s="183"/>
      <c r="AH2079" s="183"/>
      <c r="AI2079" s="183"/>
      <c r="AJ2079" s="183"/>
      <c r="AK2079" s="183"/>
    </row>
    <row r="2080" spans="4:37" x14ac:dyDescent="0.25">
      <c r="D2080" s="184"/>
      <c r="E2080" s="184"/>
      <c r="F2080" s="184"/>
      <c r="G2080" s="184"/>
      <c r="H2080" s="184"/>
      <c r="I2080" s="184"/>
      <c r="J2080" s="184"/>
      <c r="K2080" s="184"/>
      <c r="L2080" s="184"/>
      <c r="M2080" s="184"/>
      <c r="N2080" s="184"/>
      <c r="O2080" s="184"/>
      <c r="P2080" s="183"/>
      <c r="Q2080" s="183"/>
      <c r="R2080" s="183"/>
      <c r="S2080" s="183"/>
      <c r="T2080" s="183"/>
      <c r="U2080" s="183"/>
      <c r="V2080" s="183"/>
      <c r="W2080" s="183"/>
      <c r="X2080" s="183"/>
      <c r="Y2080" s="183"/>
      <c r="Z2080" s="183"/>
      <c r="AA2080" s="183"/>
      <c r="AB2080" s="183"/>
      <c r="AC2080" s="183"/>
      <c r="AD2080" s="183"/>
      <c r="AE2080" s="183"/>
      <c r="AF2080" s="183"/>
      <c r="AG2080" s="183"/>
      <c r="AH2080" s="183"/>
      <c r="AI2080" s="183"/>
      <c r="AJ2080" s="183"/>
      <c r="AK2080" s="183"/>
    </row>
    <row r="2081" spans="4:37" x14ac:dyDescent="0.25">
      <c r="D2081" s="184"/>
      <c r="E2081" s="184"/>
      <c r="F2081" s="184"/>
      <c r="G2081" s="184"/>
      <c r="H2081" s="184"/>
      <c r="I2081" s="184"/>
      <c r="J2081" s="184"/>
      <c r="K2081" s="184"/>
      <c r="L2081" s="184"/>
      <c r="M2081" s="184"/>
      <c r="N2081" s="184"/>
      <c r="O2081" s="184"/>
      <c r="P2081" s="183"/>
      <c r="Q2081" s="183"/>
      <c r="R2081" s="183"/>
      <c r="S2081" s="183"/>
      <c r="T2081" s="183"/>
      <c r="U2081" s="183"/>
      <c r="V2081" s="183"/>
      <c r="W2081" s="183"/>
      <c r="X2081" s="183"/>
      <c r="Y2081" s="183"/>
      <c r="Z2081" s="183"/>
      <c r="AA2081" s="183"/>
      <c r="AB2081" s="183"/>
      <c r="AC2081" s="183"/>
      <c r="AD2081" s="183"/>
      <c r="AE2081" s="183"/>
      <c r="AF2081" s="183"/>
      <c r="AG2081" s="183"/>
      <c r="AH2081" s="183"/>
      <c r="AI2081" s="183"/>
      <c r="AJ2081" s="183"/>
      <c r="AK2081" s="183"/>
    </row>
    <row r="2082" spans="4:37" x14ac:dyDescent="0.25">
      <c r="D2082" s="184"/>
      <c r="E2082" s="184"/>
      <c r="F2082" s="184"/>
      <c r="G2082" s="184"/>
      <c r="H2082" s="184"/>
      <c r="I2082" s="184"/>
      <c r="J2082" s="184"/>
      <c r="K2082" s="184"/>
      <c r="L2082" s="184"/>
      <c r="M2082" s="184"/>
      <c r="N2082" s="184"/>
      <c r="O2082" s="184"/>
      <c r="P2082" s="183"/>
      <c r="Q2082" s="183"/>
      <c r="R2082" s="183"/>
      <c r="S2082" s="183"/>
      <c r="T2082" s="183"/>
      <c r="U2082" s="183"/>
      <c r="V2082" s="183"/>
      <c r="W2082" s="183"/>
      <c r="X2082" s="183"/>
      <c r="Y2082" s="183"/>
      <c r="Z2082" s="183"/>
      <c r="AA2082" s="183"/>
      <c r="AB2082" s="183"/>
      <c r="AC2082" s="183"/>
      <c r="AD2082" s="183"/>
      <c r="AE2082" s="183"/>
      <c r="AF2082" s="183"/>
      <c r="AG2082" s="183"/>
      <c r="AH2082" s="183"/>
      <c r="AI2082" s="183"/>
      <c r="AJ2082" s="183"/>
      <c r="AK2082" s="183"/>
    </row>
    <row r="2083" spans="4:37" x14ac:dyDescent="0.25">
      <c r="D2083" s="184"/>
      <c r="E2083" s="184"/>
      <c r="F2083" s="184"/>
      <c r="G2083" s="184"/>
      <c r="H2083" s="184"/>
      <c r="I2083" s="184"/>
      <c r="J2083" s="184"/>
      <c r="K2083" s="184"/>
      <c r="L2083" s="184"/>
      <c r="M2083" s="184"/>
      <c r="N2083" s="184"/>
      <c r="O2083" s="184"/>
      <c r="P2083" s="183"/>
      <c r="Q2083" s="183"/>
      <c r="R2083" s="183"/>
      <c r="S2083" s="183"/>
      <c r="T2083" s="183"/>
      <c r="U2083" s="183"/>
      <c r="V2083" s="183"/>
      <c r="W2083" s="183"/>
      <c r="X2083" s="183"/>
      <c r="Y2083" s="183"/>
      <c r="Z2083" s="183"/>
      <c r="AA2083" s="183"/>
      <c r="AB2083" s="183"/>
      <c r="AC2083" s="183"/>
      <c r="AD2083" s="183"/>
      <c r="AE2083" s="183"/>
      <c r="AF2083" s="183"/>
      <c r="AG2083" s="183"/>
      <c r="AH2083" s="183"/>
      <c r="AI2083" s="183"/>
      <c r="AJ2083" s="183"/>
      <c r="AK2083" s="183"/>
    </row>
    <row r="2084" spans="4:37" x14ac:dyDescent="0.25">
      <c r="D2084" s="184"/>
      <c r="E2084" s="184"/>
      <c r="F2084" s="184"/>
      <c r="G2084" s="184"/>
      <c r="H2084" s="184"/>
      <c r="I2084" s="184"/>
      <c r="J2084" s="184"/>
      <c r="K2084" s="184"/>
      <c r="L2084" s="184"/>
      <c r="M2084" s="184"/>
      <c r="N2084" s="184"/>
      <c r="O2084" s="184"/>
      <c r="P2084" s="183"/>
      <c r="Q2084" s="183"/>
      <c r="R2084" s="183"/>
      <c r="S2084" s="183"/>
      <c r="T2084" s="183"/>
      <c r="U2084" s="183"/>
      <c r="V2084" s="183"/>
      <c r="W2084" s="183"/>
      <c r="X2084" s="183"/>
      <c r="Y2084" s="183"/>
      <c r="Z2084" s="183"/>
      <c r="AA2084" s="183"/>
      <c r="AB2084" s="183"/>
      <c r="AC2084" s="183"/>
      <c r="AD2084" s="183"/>
      <c r="AE2084" s="183"/>
      <c r="AF2084" s="183"/>
      <c r="AG2084" s="183"/>
      <c r="AH2084" s="183"/>
      <c r="AI2084" s="183"/>
      <c r="AJ2084" s="183"/>
      <c r="AK2084" s="183"/>
    </row>
    <row r="2085" spans="4:37" x14ac:dyDescent="0.25">
      <c r="D2085" s="184"/>
      <c r="E2085" s="184"/>
      <c r="F2085" s="184"/>
      <c r="G2085" s="184"/>
      <c r="H2085" s="184"/>
      <c r="I2085" s="184"/>
      <c r="J2085" s="184"/>
      <c r="K2085" s="184"/>
      <c r="L2085" s="184"/>
      <c r="M2085" s="184"/>
      <c r="N2085" s="184"/>
      <c r="O2085" s="184"/>
      <c r="P2085" s="183"/>
      <c r="Q2085" s="183"/>
      <c r="R2085" s="183"/>
      <c r="S2085" s="183"/>
      <c r="T2085" s="183"/>
      <c r="U2085" s="183"/>
      <c r="V2085" s="183"/>
      <c r="W2085" s="183"/>
      <c r="X2085" s="183"/>
      <c r="Y2085" s="183"/>
      <c r="Z2085" s="183"/>
      <c r="AA2085" s="183"/>
      <c r="AB2085" s="183"/>
      <c r="AC2085" s="183"/>
      <c r="AD2085" s="183"/>
      <c r="AE2085" s="183"/>
      <c r="AF2085" s="183"/>
      <c r="AG2085" s="183"/>
      <c r="AH2085" s="183"/>
      <c r="AI2085" s="183"/>
      <c r="AJ2085" s="183"/>
      <c r="AK2085" s="183"/>
    </row>
    <row r="2086" spans="4:37" x14ac:dyDescent="0.25">
      <c r="D2086" s="184"/>
      <c r="E2086" s="184"/>
      <c r="F2086" s="184"/>
      <c r="G2086" s="184"/>
      <c r="H2086" s="184"/>
      <c r="I2086" s="184"/>
      <c r="J2086" s="184"/>
      <c r="K2086" s="184"/>
      <c r="L2086" s="184"/>
      <c r="M2086" s="184"/>
      <c r="N2086" s="184"/>
      <c r="O2086" s="184"/>
      <c r="P2086" s="183"/>
      <c r="Q2086" s="183"/>
      <c r="R2086" s="183"/>
      <c r="S2086" s="183"/>
      <c r="T2086" s="183"/>
      <c r="U2086" s="183"/>
      <c r="V2086" s="183"/>
      <c r="W2086" s="183"/>
      <c r="X2086" s="183"/>
      <c r="Y2086" s="183"/>
      <c r="Z2086" s="183"/>
      <c r="AA2086" s="183"/>
      <c r="AB2086" s="183"/>
      <c r="AC2086" s="183"/>
      <c r="AD2086" s="183"/>
      <c r="AE2086" s="183"/>
      <c r="AF2086" s="183"/>
      <c r="AG2086" s="183"/>
      <c r="AH2086" s="183"/>
      <c r="AI2086" s="183"/>
      <c r="AJ2086" s="183"/>
      <c r="AK2086" s="183"/>
    </row>
    <row r="2087" spans="4:37" x14ac:dyDescent="0.25">
      <c r="D2087" s="184"/>
      <c r="E2087" s="184"/>
      <c r="F2087" s="184"/>
      <c r="G2087" s="184"/>
      <c r="H2087" s="184"/>
      <c r="I2087" s="184"/>
      <c r="J2087" s="184"/>
      <c r="K2087" s="184"/>
      <c r="L2087" s="184"/>
      <c r="M2087" s="184"/>
      <c r="N2087" s="184"/>
      <c r="O2087" s="184"/>
      <c r="P2087" s="183"/>
      <c r="Q2087" s="183"/>
      <c r="R2087" s="183"/>
      <c r="S2087" s="183"/>
      <c r="T2087" s="183"/>
      <c r="U2087" s="183"/>
      <c r="V2087" s="183"/>
      <c r="W2087" s="183"/>
      <c r="X2087" s="183"/>
      <c r="Y2087" s="183"/>
      <c r="Z2087" s="183"/>
      <c r="AA2087" s="183"/>
      <c r="AB2087" s="183"/>
      <c r="AC2087" s="183"/>
      <c r="AD2087" s="183"/>
      <c r="AE2087" s="183"/>
      <c r="AF2087" s="183"/>
      <c r="AG2087" s="183"/>
      <c r="AH2087" s="183"/>
      <c r="AI2087" s="183"/>
      <c r="AJ2087" s="183"/>
      <c r="AK2087" s="183"/>
    </row>
    <row r="2088" spans="4:37" x14ac:dyDescent="0.25">
      <c r="D2088" s="184"/>
      <c r="E2088" s="184"/>
      <c r="F2088" s="184"/>
      <c r="G2088" s="184"/>
      <c r="H2088" s="184"/>
      <c r="I2088" s="184"/>
      <c r="J2088" s="184"/>
      <c r="K2088" s="184"/>
      <c r="L2088" s="184"/>
      <c r="M2088" s="184"/>
      <c r="N2088" s="184"/>
      <c r="O2088" s="184"/>
      <c r="P2088" s="183"/>
      <c r="Q2088" s="183"/>
      <c r="R2088" s="183"/>
      <c r="S2088" s="183"/>
      <c r="T2088" s="183"/>
      <c r="U2088" s="183"/>
      <c r="V2088" s="183"/>
      <c r="W2088" s="183"/>
      <c r="X2088" s="183"/>
      <c r="Y2088" s="183"/>
      <c r="Z2088" s="183"/>
      <c r="AA2088" s="183"/>
      <c r="AB2088" s="183"/>
      <c r="AC2088" s="183"/>
      <c r="AD2088" s="183"/>
      <c r="AE2088" s="183"/>
      <c r="AF2088" s="183"/>
      <c r="AG2088" s="183"/>
      <c r="AH2088" s="183"/>
      <c r="AI2088" s="183"/>
      <c r="AJ2088" s="183"/>
      <c r="AK2088" s="183"/>
    </row>
    <row r="2089" spans="4:37" x14ac:dyDescent="0.25">
      <c r="D2089" s="184"/>
      <c r="E2089" s="184"/>
      <c r="F2089" s="184"/>
      <c r="G2089" s="184"/>
      <c r="H2089" s="184"/>
      <c r="I2089" s="184"/>
      <c r="J2089" s="184"/>
      <c r="K2089" s="184"/>
      <c r="L2089" s="184"/>
      <c r="M2089" s="184"/>
      <c r="N2089" s="184"/>
      <c r="O2089" s="184"/>
      <c r="P2089" s="183"/>
      <c r="Q2089" s="183"/>
      <c r="R2089" s="183"/>
      <c r="S2089" s="183"/>
      <c r="T2089" s="183"/>
      <c r="U2089" s="183"/>
      <c r="V2089" s="183"/>
      <c r="W2089" s="183"/>
      <c r="X2089" s="183"/>
      <c r="Y2089" s="183"/>
      <c r="Z2089" s="183"/>
      <c r="AA2089" s="183"/>
      <c r="AB2089" s="183"/>
      <c r="AC2089" s="183"/>
      <c r="AD2089" s="183"/>
      <c r="AE2089" s="183"/>
      <c r="AF2089" s="183"/>
      <c r="AG2089" s="183"/>
      <c r="AH2089" s="183"/>
      <c r="AI2089" s="183"/>
      <c r="AJ2089" s="183"/>
      <c r="AK2089" s="183"/>
    </row>
    <row r="2090" spans="4:37" x14ac:dyDescent="0.25">
      <c r="D2090" s="184"/>
      <c r="E2090" s="184"/>
      <c r="F2090" s="184"/>
      <c r="G2090" s="184"/>
      <c r="H2090" s="184"/>
      <c r="I2090" s="184"/>
      <c r="J2090" s="184"/>
      <c r="K2090" s="184"/>
      <c r="L2090" s="184"/>
      <c r="M2090" s="184"/>
      <c r="N2090" s="184"/>
      <c r="O2090" s="184"/>
      <c r="P2090" s="183"/>
      <c r="Q2090" s="183"/>
      <c r="R2090" s="183"/>
      <c r="S2090" s="183"/>
      <c r="T2090" s="183"/>
      <c r="U2090" s="183"/>
      <c r="V2090" s="183"/>
      <c r="W2090" s="183"/>
      <c r="X2090" s="183"/>
      <c r="Y2090" s="183"/>
      <c r="Z2090" s="183"/>
      <c r="AA2090" s="183"/>
      <c r="AB2090" s="183"/>
      <c r="AC2090" s="183"/>
      <c r="AD2090" s="183"/>
      <c r="AE2090" s="183"/>
      <c r="AF2090" s="183"/>
      <c r="AG2090" s="183"/>
      <c r="AH2090" s="183"/>
      <c r="AI2090" s="183"/>
      <c r="AJ2090" s="183"/>
      <c r="AK2090" s="183"/>
    </row>
    <row r="2091" spans="4:37" x14ac:dyDescent="0.25">
      <c r="D2091" s="184"/>
      <c r="E2091" s="184"/>
      <c r="F2091" s="184"/>
      <c r="G2091" s="184"/>
      <c r="H2091" s="184"/>
      <c r="I2091" s="184"/>
      <c r="J2091" s="184"/>
      <c r="K2091" s="184"/>
      <c r="L2091" s="184"/>
      <c r="M2091" s="184"/>
      <c r="N2091" s="184"/>
      <c r="O2091" s="184"/>
      <c r="P2091" s="183"/>
      <c r="Q2091" s="183"/>
      <c r="R2091" s="183"/>
      <c r="S2091" s="183"/>
      <c r="T2091" s="183"/>
      <c r="U2091" s="183"/>
      <c r="V2091" s="183"/>
      <c r="W2091" s="183"/>
      <c r="X2091" s="183"/>
      <c r="Y2091" s="183"/>
      <c r="Z2091" s="183"/>
      <c r="AA2091" s="183"/>
      <c r="AB2091" s="183"/>
      <c r="AC2091" s="183"/>
      <c r="AD2091" s="183"/>
      <c r="AE2091" s="183"/>
      <c r="AF2091" s="183"/>
      <c r="AG2091" s="183"/>
      <c r="AH2091" s="183"/>
      <c r="AI2091" s="183"/>
      <c r="AJ2091" s="183"/>
      <c r="AK2091" s="183"/>
    </row>
    <row r="2092" spans="4:37" x14ac:dyDescent="0.25">
      <c r="D2092" s="184"/>
      <c r="E2092" s="184"/>
      <c r="F2092" s="184"/>
      <c r="G2092" s="184"/>
      <c r="H2092" s="184"/>
      <c r="I2092" s="184"/>
      <c r="J2092" s="184"/>
      <c r="K2092" s="184"/>
      <c r="L2092" s="184"/>
      <c r="M2092" s="184"/>
      <c r="N2092" s="184"/>
      <c r="O2092" s="184"/>
      <c r="P2092" s="183"/>
      <c r="Q2092" s="183"/>
      <c r="R2092" s="183"/>
      <c r="S2092" s="183"/>
      <c r="T2092" s="183"/>
      <c r="U2092" s="183"/>
      <c r="V2092" s="183"/>
      <c r="W2092" s="183"/>
      <c r="X2092" s="183"/>
      <c r="Y2092" s="183"/>
      <c r="Z2092" s="183"/>
      <c r="AA2092" s="183"/>
      <c r="AB2092" s="183"/>
      <c r="AC2092" s="183"/>
      <c r="AD2092" s="183"/>
      <c r="AE2092" s="183"/>
      <c r="AF2092" s="183"/>
      <c r="AG2092" s="183"/>
      <c r="AH2092" s="183"/>
      <c r="AI2092" s="183"/>
      <c r="AJ2092" s="183"/>
      <c r="AK2092" s="183"/>
    </row>
    <row r="2093" spans="4:37" x14ac:dyDescent="0.25">
      <c r="D2093" s="184"/>
      <c r="E2093" s="184"/>
      <c r="F2093" s="184"/>
      <c r="G2093" s="184"/>
      <c r="H2093" s="184"/>
      <c r="I2093" s="184"/>
      <c r="J2093" s="184"/>
      <c r="K2093" s="184"/>
      <c r="L2093" s="184"/>
      <c r="M2093" s="184"/>
      <c r="N2093" s="184"/>
      <c r="O2093" s="184"/>
      <c r="P2093" s="183"/>
      <c r="Q2093" s="183"/>
      <c r="R2093" s="183"/>
      <c r="S2093" s="183"/>
      <c r="T2093" s="183"/>
      <c r="U2093" s="183"/>
      <c r="V2093" s="183"/>
      <c r="W2093" s="183"/>
      <c r="X2093" s="183"/>
      <c r="Y2093" s="183"/>
      <c r="Z2093" s="183"/>
      <c r="AA2093" s="183"/>
      <c r="AB2093" s="183"/>
      <c r="AC2093" s="183"/>
      <c r="AD2093" s="183"/>
      <c r="AE2093" s="183"/>
      <c r="AF2093" s="183"/>
      <c r="AG2093" s="183"/>
      <c r="AH2093" s="183"/>
      <c r="AI2093" s="183"/>
      <c r="AJ2093" s="183"/>
      <c r="AK2093" s="183"/>
    </row>
    <row r="2094" spans="4:37" x14ac:dyDescent="0.25">
      <c r="D2094" s="184"/>
      <c r="E2094" s="184"/>
      <c r="F2094" s="184"/>
      <c r="G2094" s="184"/>
      <c r="H2094" s="184"/>
      <c r="I2094" s="184"/>
      <c r="J2094" s="184"/>
      <c r="K2094" s="184"/>
      <c r="L2094" s="184"/>
      <c r="M2094" s="184"/>
      <c r="N2094" s="184"/>
      <c r="O2094" s="184"/>
      <c r="P2094" s="183"/>
      <c r="Q2094" s="183"/>
      <c r="R2094" s="183"/>
      <c r="S2094" s="183"/>
      <c r="T2094" s="183"/>
      <c r="U2094" s="183"/>
      <c r="V2094" s="183"/>
      <c r="W2094" s="183"/>
      <c r="X2094" s="183"/>
      <c r="Y2094" s="183"/>
      <c r="Z2094" s="183"/>
      <c r="AA2094" s="183"/>
      <c r="AB2094" s="183"/>
      <c r="AC2094" s="183"/>
      <c r="AD2094" s="183"/>
      <c r="AE2094" s="183"/>
      <c r="AF2094" s="183"/>
      <c r="AG2094" s="183"/>
      <c r="AH2094" s="183"/>
      <c r="AI2094" s="183"/>
      <c r="AJ2094" s="183"/>
      <c r="AK2094" s="183"/>
    </row>
    <row r="2095" spans="4:37" x14ac:dyDescent="0.25">
      <c r="D2095" s="184"/>
      <c r="E2095" s="184"/>
      <c r="F2095" s="184"/>
      <c r="G2095" s="184"/>
      <c r="H2095" s="184"/>
      <c r="I2095" s="184"/>
      <c r="J2095" s="184"/>
      <c r="K2095" s="184"/>
      <c r="L2095" s="184"/>
      <c r="M2095" s="184"/>
      <c r="N2095" s="184"/>
      <c r="O2095" s="184"/>
      <c r="P2095" s="183"/>
      <c r="Q2095" s="183"/>
      <c r="R2095" s="183"/>
      <c r="S2095" s="183"/>
      <c r="T2095" s="183"/>
      <c r="U2095" s="183"/>
      <c r="V2095" s="183"/>
      <c r="W2095" s="183"/>
      <c r="X2095" s="183"/>
      <c r="Y2095" s="183"/>
      <c r="Z2095" s="183"/>
      <c r="AA2095" s="183"/>
      <c r="AB2095" s="183"/>
      <c r="AC2095" s="183"/>
      <c r="AD2095" s="183"/>
      <c r="AE2095" s="183"/>
      <c r="AF2095" s="183"/>
      <c r="AG2095" s="183"/>
      <c r="AH2095" s="183"/>
      <c r="AI2095" s="183"/>
      <c r="AJ2095" s="183"/>
      <c r="AK2095" s="183"/>
    </row>
    <row r="2096" spans="4:37" x14ac:dyDescent="0.25">
      <c r="D2096" s="184"/>
      <c r="E2096" s="184"/>
      <c r="F2096" s="184"/>
      <c r="G2096" s="184"/>
      <c r="H2096" s="184"/>
      <c r="I2096" s="184"/>
      <c r="J2096" s="184"/>
      <c r="K2096" s="184"/>
      <c r="L2096" s="184"/>
      <c r="M2096" s="184"/>
      <c r="N2096" s="184"/>
      <c r="O2096" s="184"/>
      <c r="P2096" s="183"/>
      <c r="Q2096" s="183"/>
      <c r="R2096" s="183"/>
      <c r="S2096" s="183"/>
      <c r="T2096" s="183"/>
      <c r="U2096" s="183"/>
      <c r="V2096" s="183"/>
      <c r="W2096" s="183"/>
      <c r="X2096" s="183"/>
      <c r="Y2096" s="183"/>
      <c r="Z2096" s="183"/>
      <c r="AA2096" s="183"/>
      <c r="AB2096" s="183"/>
      <c r="AC2096" s="183"/>
      <c r="AD2096" s="183"/>
      <c r="AE2096" s="183"/>
      <c r="AF2096" s="183"/>
      <c r="AG2096" s="183"/>
      <c r="AH2096" s="183"/>
      <c r="AI2096" s="183"/>
      <c r="AJ2096" s="183"/>
      <c r="AK2096" s="183"/>
    </row>
    <row r="2097" spans="4:37" x14ac:dyDescent="0.25">
      <c r="D2097" s="184"/>
      <c r="E2097" s="184"/>
      <c r="F2097" s="184"/>
      <c r="G2097" s="184"/>
      <c r="H2097" s="184"/>
      <c r="I2097" s="184"/>
      <c r="J2097" s="184"/>
      <c r="K2097" s="184"/>
      <c r="L2097" s="184"/>
      <c r="M2097" s="184"/>
      <c r="N2097" s="184"/>
      <c r="O2097" s="184"/>
      <c r="P2097" s="183"/>
      <c r="Q2097" s="183"/>
      <c r="R2097" s="183"/>
      <c r="S2097" s="183"/>
      <c r="T2097" s="183"/>
      <c r="U2097" s="183"/>
      <c r="V2097" s="183"/>
      <c r="W2097" s="183"/>
      <c r="X2097" s="183"/>
      <c r="Y2097" s="183"/>
      <c r="Z2097" s="183"/>
      <c r="AA2097" s="183"/>
      <c r="AB2097" s="183"/>
      <c r="AC2097" s="183"/>
      <c r="AD2097" s="183"/>
      <c r="AE2097" s="183"/>
      <c r="AF2097" s="183"/>
      <c r="AG2097" s="183"/>
      <c r="AH2097" s="183"/>
      <c r="AI2097" s="183"/>
      <c r="AJ2097" s="183"/>
      <c r="AK2097" s="183"/>
    </row>
    <row r="2098" spans="4:37" x14ac:dyDescent="0.25">
      <c r="D2098" s="184"/>
      <c r="E2098" s="184"/>
      <c r="F2098" s="184"/>
      <c r="G2098" s="184"/>
      <c r="H2098" s="184"/>
      <c r="I2098" s="184"/>
      <c r="J2098" s="184"/>
      <c r="K2098" s="184"/>
      <c r="L2098" s="184"/>
      <c r="M2098" s="184"/>
      <c r="N2098" s="184"/>
      <c r="O2098" s="184"/>
      <c r="P2098" s="183"/>
      <c r="Q2098" s="183"/>
      <c r="R2098" s="183"/>
      <c r="S2098" s="183"/>
      <c r="T2098" s="183"/>
      <c r="U2098" s="183"/>
      <c r="V2098" s="183"/>
      <c r="W2098" s="183"/>
      <c r="X2098" s="183"/>
      <c r="Y2098" s="183"/>
      <c r="Z2098" s="183"/>
      <c r="AA2098" s="183"/>
      <c r="AB2098" s="183"/>
      <c r="AC2098" s="183"/>
      <c r="AD2098" s="183"/>
      <c r="AE2098" s="183"/>
      <c r="AF2098" s="183"/>
      <c r="AG2098" s="183"/>
      <c r="AH2098" s="183"/>
      <c r="AI2098" s="183"/>
      <c r="AJ2098" s="183"/>
      <c r="AK2098" s="183"/>
    </row>
    <row r="2099" spans="4:37" x14ac:dyDescent="0.25">
      <c r="D2099" s="184"/>
      <c r="E2099" s="184"/>
      <c r="F2099" s="184"/>
      <c r="G2099" s="184"/>
      <c r="H2099" s="184"/>
      <c r="I2099" s="184"/>
      <c r="J2099" s="184"/>
      <c r="K2099" s="184"/>
      <c r="L2099" s="184"/>
      <c r="M2099" s="184"/>
      <c r="N2099" s="184"/>
      <c r="O2099" s="184"/>
      <c r="P2099" s="183"/>
      <c r="Q2099" s="183"/>
      <c r="R2099" s="183"/>
      <c r="S2099" s="183"/>
      <c r="T2099" s="183"/>
      <c r="U2099" s="183"/>
      <c r="V2099" s="183"/>
      <c r="W2099" s="183"/>
      <c r="X2099" s="183"/>
      <c r="Y2099" s="183"/>
      <c r="Z2099" s="183"/>
      <c r="AA2099" s="183"/>
      <c r="AB2099" s="183"/>
      <c r="AC2099" s="183"/>
      <c r="AD2099" s="183"/>
      <c r="AE2099" s="183"/>
      <c r="AF2099" s="183"/>
      <c r="AG2099" s="183"/>
      <c r="AH2099" s="183"/>
      <c r="AI2099" s="183"/>
      <c r="AJ2099" s="183"/>
      <c r="AK2099" s="183"/>
    </row>
    <row r="2100" spans="4:37" x14ac:dyDescent="0.25">
      <c r="D2100" s="184"/>
      <c r="E2100" s="184"/>
      <c r="F2100" s="184"/>
      <c r="G2100" s="184"/>
      <c r="H2100" s="184"/>
      <c r="I2100" s="184"/>
      <c r="J2100" s="184"/>
      <c r="K2100" s="184"/>
      <c r="L2100" s="184"/>
      <c r="M2100" s="184"/>
      <c r="N2100" s="184"/>
      <c r="O2100" s="184"/>
      <c r="P2100" s="183"/>
      <c r="Q2100" s="183"/>
      <c r="R2100" s="183"/>
      <c r="S2100" s="183"/>
      <c r="T2100" s="183"/>
      <c r="U2100" s="183"/>
      <c r="V2100" s="183"/>
      <c r="W2100" s="183"/>
      <c r="X2100" s="183"/>
      <c r="Y2100" s="183"/>
      <c r="Z2100" s="183"/>
      <c r="AA2100" s="183"/>
      <c r="AB2100" s="183"/>
      <c r="AC2100" s="183"/>
      <c r="AD2100" s="183"/>
      <c r="AE2100" s="183"/>
      <c r="AF2100" s="183"/>
      <c r="AG2100" s="183"/>
      <c r="AH2100" s="183"/>
      <c r="AI2100" s="183"/>
      <c r="AJ2100" s="183"/>
      <c r="AK2100" s="183"/>
    </row>
    <row r="2101" spans="4:37" x14ac:dyDescent="0.25">
      <c r="D2101" s="184"/>
      <c r="E2101" s="184"/>
      <c r="F2101" s="184"/>
      <c r="G2101" s="184"/>
      <c r="H2101" s="184"/>
      <c r="I2101" s="184"/>
      <c r="J2101" s="184"/>
      <c r="K2101" s="184"/>
      <c r="L2101" s="184"/>
      <c r="M2101" s="184"/>
      <c r="N2101" s="184"/>
      <c r="O2101" s="184"/>
      <c r="P2101" s="183"/>
      <c r="Q2101" s="183"/>
      <c r="R2101" s="183"/>
      <c r="S2101" s="183"/>
      <c r="T2101" s="183"/>
      <c r="U2101" s="183"/>
      <c r="V2101" s="183"/>
      <c r="W2101" s="183"/>
      <c r="X2101" s="183"/>
      <c r="Y2101" s="183"/>
      <c r="Z2101" s="183"/>
      <c r="AA2101" s="183"/>
      <c r="AB2101" s="183"/>
      <c r="AC2101" s="183"/>
      <c r="AD2101" s="183"/>
      <c r="AE2101" s="183"/>
      <c r="AF2101" s="183"/>
      <c r="AG2101" s="183"/>
      <c r="AH2101" s="183"/>
      <c r="AI2101" s="183"/>
      <c r="AJ2101" s="183"/>
      <c r="AK2101" s="183"/>
    </row>
    <row r="2102" spans="4:37" x14ac:dyDescent="0.25">
      <c r="D2102" s="184"/>
      <c r="E2102" s="184"/>
      <c r="F2102" s="184"/>
      <c r="G2102" s="184"/>
      <c r="H2102" s="184"/>
      <c r="I2102" s="184"/>
      <c r="J2102" s="184"/>
      <c r="K2102" s="184"/>
      <c r="L2102" s="184"/>
      <c r="M2102" s="184"/>
      <c r="N2102" s="184"/>
      <c r="O2102" s="184"/>
      <c r="P2102" s="183"/>
      <c r="Q2102" s="183"/>
      <c r="R2102" s="183"/>
      <c r="S2102" s="183"/>
      <c r="T2102" s="183"/>
      <c r="U2102" s="183"/>
      <c r="V2102" s="183"/>
      <c r="W2102" s="183"/>
      <c r="X2102" s="183"/>
      <c r="Y2102" s="183"/>
      <c r="Z2102" s="183"/>
      <c r="AA2102" s="183"/>
      <c r="AB2102" s="183"/>
      <c r="AC2102" s="183"/>
      <c r="AD2102" s="183"/>
      <c r="AE2102" s="183"/>
      <c r="AF2102" s="183"/>
      <c r="AG2102" s="183"/>
      <c r="AH2102" s="183"/>
      <c r="AI2102" s="183"/>
      <c r="AJ2102" s="183"/>
      <c r="AK2102" s="183"/>
    </row>
    <row r="2103" spans="4:37" x14ac:dyDescent="0.25">
      <c r="D2103" s="184"/>
      <c r="E2103" s="184"/>
      <c r="F2103" s="184"/>
      <c r="G2103" s="184"/>
      <c r="H2103" s="184"/>
      <c r="I2103" s="184"/>
      <c r="J2103" s="184"/>
      <c r="K2103" s="184"/>
      <c r="L2103" s="184"/>
      <c r="M2103" s="184"/>
      <c r="N2103" s="184"/>
      <c r="O2103" s="184"/>
      <c r="P2103" s="183"/>
      <c r="Q2103" s="183"/>
      <c r="R2103" s="183"/>
      <c r="S2103" s="183"/>
      <c r="T2103" s="183"/>
      <c r="U2103" s="183"/>
      <c r="V2103" s="183"/>
      <c r="W2103" s="183"/>
      <c r="X2103" s="183"/>
      <c r="Y2103" s="183"/>
      <c r="Z2103" s="183"/>
      <c r="AA2103" s="183"/>
      <c r="AB2103" s="183"/>
      <c r="AC2103" s="183"/>
      <c r="AD2103" s="183"/>
      <c r="AE2103" s="183"/>
      <c r="AF2103" s="183"/>
      <c r="AG2103" s="183"/>
      <c r="AH2103" s="183"/>
      <c r="AI2103" s="183"/>
      <c r="AJ2103" s="183"/>
      <c r="AK2103" s="183"/>
    </row>
    <row r="2104" spans="4:37" x14ac:dyDescent="0.25">
      <c r="D2104" s="184"/>
      <c r="E2104" s="184"/>
      <c r="F2104" s="184"/>
      <c r="G2104" s="184"/>
      <c r="H2104" s="184"/>
      <c r="I2104" s="184"/>
      <c r="J2104" s="184"/>
      <c r="K2104" s="184"/>
      <c r="L2104" s="184"/>
      <c r="M2104" s="184"/>
      <c r="N2104" s="184"/>
      <c r="O2104" s="184"/>
      <c r="P2104" s="183"/>
      <c r="Q2104" s="183"/>
      <c r="R2104" s="183"/>
      <c r="S2104" s="183"/>
      <c r="T2104" s="183"/>
      <c r="U2104" s="183"/>
      <c r="V2104" s="183"/>
      <c r="W2104" s="183"/>
      <c r="X2104" s="183"/>
      <c r="Y2104" s="183"/>
      <c r="Z2104" s="183"/>
      <c r="AA2104" s="183"/>
      <c r="AB2104" s="183"/>
      <c r="AC2104" s="183"/>
      <c r="AD2104" s="183"/>
      <c r="AE2104" s="183"/>
      <c r="AF2104" s="183"/>
      <c r="AG2104" s="183"/>
      <c r="AH2104" s="183"/>
      <c r="AI2104" s="183"/>
      <c r="AJ2104" s="183"/>
      <c r="AK2104" s="183"/>
    </row>
    <row r="2105" spans="4:37" x14ac:dyDescent="0.25">
      <c r="D2105" s="184"/>
      <c r="E2105" s="184"/>
      <c r="F2105" s="184"/>
      <c r="G2105" s="184"/>
      <c r="H2105" s="184"/>
      <c r="I2105" s="184"/>
      <c r="J2105" s="184"/>
      <c r="K2105" s="184"/>
      <c r="L2105" s="184"/>
      <c r="M2105" s="184"/>
      <c r="N2105" s="184"/>
      <c r="O2105" s="184"/>
      <c r="P2105" s="183"/>
      <c r="Q2105" s="183"/>
      <c r="R2105" s="183"/>
      <c r="S2105" s="183"/>
      <c r="T2105" s="183"/>
      <c r="U2105" s="183"/>
      <c r="V2105" s="183"/>
      <c r="W2105" s="183"/>
      <c r="X2105" s="183"/>
      <c r="Y2105" s="183"/>
      <c r="Z2105" s="183"/>
      <c r="AA2105" s="183"/>
      <c r="AB2105" s="183"/>
      <c r="AC2105" s="183"/>
      <c r="AD2105" s="183"/>
      <c r="AE2105" s="183"/>
      <c r="AF2105" s="183"/>
      <c r="AG2105" s="183"/>
      <c r="AH2105" s="183"/>
      <c r="AI2105" s="183"/>
      <c r="AJ2105" s="183"/>
      <c r="AK2105" s="183"/>
    </row>
    <row r="2106" spans="4:37" x14ac:dyDescent="0.25">
      <c r="D2106" s="184"/>
      <c r="E2106" s="184"/>
      <c r="F2106" s="184"/>
      <c r="G2106" s="184"/>
      <c r="H2106" s="184"/>
      <c r="I2106" s="184"/>
      <c r="J2106" s="184"/>
      <c r="K2106" s="184"/>
      <c r="L2106" s="184"/>
      <c r="M2106" s="184"/>
      <c r="N2106" s="184"/>
      <c r="O2106" s="184"/>
      <c r="P2106" s="183"/>
      <c r="Q2106" s="183"/>
      <c r="R2106" s="183"/>
      <c r="S2106" s="183"/>
      <c r="T2106" s="183"/>
      <c r="U2106" s="183"/>
      <c r="V2106" s="183"/>
      <c r="W2106" s="183"/>
      <c r="X2106" s="183"/>
      <c r="Y2106" s="183"/>
      <c r="Z2106" s="183"/>
      <c r="AA2106" s="183"/>
      <c r="AB2106" s="183"/>
      <c r="AC2106" s="183"/>
      <c r="AD2106" s="183"/>
      <c r="AE2106" s="183"/>
      <c r="AF2106" s="183"/>
      <c r="AG2106" s="183"/>
      <c r="AH2106" s="183"/>
      <c r="AI2106" s="183"/>
      <c r="AJ2106" s="183"/>
      <c r="AK2106" s="183"/>
    </row>
    <row r="2107" spans="4:37" x14ac:dyDescent="0.25">
      <c r="D2107" s="184"/>
      <c r="E2107" s="184"/>
      <c r="F2107" s="184"/>
      <c r="G2107" s="184"/>
      <c r="H2107" s="184"/>
      <c r="I2107" s="184"/>
      <c r="J2107" s="184"/>
      <c r="K2107" s="184"/>
      <c r="L2107" s="184"/>
      <c r="M2107" s="184"/>
      <c r="N2107" s="184"/>
      <c r="O2107" s="184"/>
      <c r="P2107" s="183"/>
      <c r="Q2107" s="183"/>
      <c r="R2107" s="183"/>
      <c r="S2107" s="183"/>
      <c r="T2107" s="183"/>
      <c r="U2107" s="183"/>
      <c r="V2107" s="183"/>
      <c r="W2107" s="183"/>
      <c r="X2107" s="183"/>
      <c r="Y2107" s="183"/>
      <c r="Z2107" s="183"/>
      <c r="AA2107" s="183"/>
      <c r="AB2107" s="183"/>
      <c r="AC2107" s="183"/>
      <c r="AD2107" s="183"/>
      <c r="AE2107" s="183"/>
      <c r="AF2107" s="183"/>
      <c r="AG2107" s="183"/>
      <c r="AH2107" s="183"/>
      <c r="AI2107" s="183"/>
      <c r="AJ2107" s="183"/>
      <c r="AK2107" s="183"/>
    </row>
    <row r="2108" spans="4:37" x14ac:dyDescent="0.25">
      <c r="D2108" s="184"/>
      <c r="E2108" s="184"/>
      <c r="F2108" s="184"/>
      <c r="G2108" s="184"/>
      <c r="H2108" s="184"/>
      <c r="I2108" s="184"/>
      <c r="J2108" s="184"/>
      <c r="K2108" s="184"/>
      <c r="L2108" s="184"/>
      <c r="M2108" s="184"/>
      <c r="N2108" s="184"/>
      <c r="O2108" s="184"/>
      <c r="P2108" s="183"/>
      <c r="Q2108" s="183"/>
      <c r="R2108" s="183"/>
      <c r="S2108" s="183"/>
      <c r="T2108" s="183"/>
      <c r="U2108" s="183"/>
      <c r="V2108" s="183"/>
      <c r="W2108" s="183"/>
      <c r="X2108" s="183"/>
      <c r="Y2108" s="183"/>
      <c r="Z2108" s="183"/>
      <c r="AA2108" s="183"/>
      <c r="AB2108" s="183"/>
      <c r="AC2108" s="183"/>
      <c r="AD2108" s="183"/>
      <c r="AE2108" s="183"/>
      <c r="AF2108" s="183"/>
      <c r="AG2108" s="183"/>
      <c r="AH2108" s="183"/>
      <c r="AI2108" s="183"/>
      <c r="AJ2108" s="183"/>
      <c r="AK2108" s="183"/>
    </row>
    <row r="2109" spans="4:37" x14ac:dyDescent="0.25">
      <c r="D2109" s="184"/>
      <c r="E2109" s="184"/>
      <c r="F2109" s="184"/>
      <c r="G2109" s="184"/>
      <c r="H2109" s="184"/>
      <c r="I2109" s="184"/>
      <c r="J2109" s="184"/>
      <c r="K2109" s="184"/>
      <c r="L2109" s="184"/>
      <c r="M2109" s="184"/>
      <c r="N2109" s="184"/>
      <c r="O2109" s="184"/>
      <c r="P2109" s="183"/>
      <c r="Q2109" s="183"/>
      <c r="R2109" s="183"/>
      <c r="S2109" s="183"/>
      <c r="T2109" s="183"/>
      <c r="U2109" s="183"/>
      <c r="V2109" s="183"/>
      <c r="W2109" s="183"/>
      <c r="X2109" s="183"/>
      <c r="Y2109" s="183"/>
      <c r="Z2109" s="183"/>
      <c r="AA2109" s="183"/>
      <c r="AB2109" s="183"/>
      <c r="AC2109" s="183"/>
      <c r="AD2109" s="183"/>
      <c r="AE2109" s="183"/>
      <c r="AF2109" s="183"/>
      <c r="AG2109" s="183"/>
      <c r="AH2109" s="183"/>
      <c r="AI2109" s="183"/>
      <c r="AJ2109" s="183"/>
      <c r="AK2109" s="183"/>
    </row>
    <row r="2110" spans="4:37" x14ac:dyDescent="0.25">
      <c r="D2110" s="184"/>
      <c r="E2110" s="184"/>
      <c r="F2110" s="184"/>
      <c r="G2110" s="184"/>
      <c r="H2110" s="184"/>
      <c r="I2110" s="184"/>
      <c r="J2110" s="184"/>
      <c r="K2110" s="184"/>
      <c r="L2110" s="184"/>
      <c r="M2110" s="184"/>
      <c r="N2110" s="184"/>
      <c r="O2110" s="184"/>
      <c r="P2110" s="183"/>
      <c r="Q2110" s="183"/>
      <c r="R2110" s="183"/>
      <c r="S2110" s="183"/>
      <c r="T2110" s="183"/>
      <c r="U2110" s="183"/>
      <c r="V2110" s="183"/>
      <c r="W2110" s="183"/>
      <c r="X2110" s="183"/>
      <c r="Y2110" s="183"/>
      <c r="Z2110" s="183"/>
      <c r="AA2110" s="183"/>
      <c r="AB2110" s="183"/>
      <c r="AC2110" s="183"/>
      <c r="AD2110" s="183"/>
      <c r="AE2110" s="183"/>
      <c r="AF2110" s="183"/>
      <c r="AG2110" s="183"/>
      <c r="AH2110" s="183"/>
      <c r="AI2110" s="183"/>
      <c r="AJ2110" s="183"/>
      <c r="AK2110" s="183"/>
    </row>
    <row r="2111" spans="4:37" x14ac:dyDescent="0.25">
      <c r="D2111" s="184"/>
      <c r="E2111" s="184"/>
      <c r="F2111" s="184"/>
      <c r="G2111" s="184"/>
      <c r="H2111" s="184"/>
      <c r="I2111" s="184"/>
      <c r="J2111" s="184"/>
      <c r="K2111" s="184"/>
      <c r="L2111" s="184"/>
      <c r="M2111" s="184"/>
      <c r="N2111" s="184"/>
      <c r="O2111" s="184"/>
      <c r="P2111" s="183"/>
      <c r="Q2111" s="183"/>
      <c r="R2111" s="183"/>
      <c r="S2111" s="183"/>
      <c r="T2111" s="183"/>
      <c r="U2111" s="183"/>
      <c r="V2111" s="183"/>
      <c r="W2111" s="183"/>
      <c r="X2111" s="183"/>
      <c r="Y2111" s="183"/>
      <c r="Z2111" s="183"/>
      <c r="AA2111" s="183"/>
      <c r="AB2111" s="183"/>
      <c r="AC2111" s="183"/>
      <c r="AD2111" s="183"/>
      <c r="AE2111" s="183"/>
      <c r="AF2111" s="183"/>
      <c r="AG2111" s="183"/>
      <c r="AH2111" s="183"/>
      <c r="AI2111" s="183"/>
      <c r="AJ2111" s="183"/>
      <c r="AK2111" s="183"/>
    </row>
    <row r="2112" spans="4:37" x14ac:dyDescent="0.25">
      <c r="D2112" s="184"/>
      <c r="E2112" s="184"/>
      <c r="F2112" s="184"/>
      <c r="G2112" s="184"/>
      <c r="H2112" s="184"/>
      <c r="I2112" s="184"/>
      <c r="J2112" s="184"/>
      <c r="K2112" s="184"/>
      <c r="L2112" s="184"/>
      <c r="M2112" s="184"/>
      <c r="N2112" s="184"/>
      <c r="O2112" s="184"/>
      <c r="P2112" s="183"/>
      <c r="Q2112" s="183"/>
      <c r="R2112" s="183"/>
      <c r="S2112" s="183"/>
      <c r="T2112" s="183"/>
      <c r="U2112" s="183"/>
      <c r="V2112" s="183"/>
      <c r="W2112" s="183"/>
      <c r="X2112" s="183"/>
      <c r="Y2112" s="183"/>
      <c r="Z2112" s="183"/>
      <c r="AA2112" s="183"/>
      <c r="AB2112" s="183"/>
      <c r="AC2112" s="183"/>
      <c r="AD2112" s="183"/>
      <c r="AE2112" s="183"/>
      <c r="AF2112" s="183"/>
      <c r="AG2112" s="183"/>
      <c r="AH2112" s="183"/>
      <c r="AI2112" s="183"/>
      <c r="AJ2112" s="183"/>
      <c r="AK2112" s="183"/>
    </row>
    <row r="2113" spans="4:37" x14ac:dyDescent="0.25">
      <c r="D2113" s="184"/>
      <c r="E2113" s="184"/>
      <c r="F2113" s="184"/>
      <c r="G2113" s="184"/>
      <c r="H2113" s="184"/>
      <c r="I2113" s="184"/>
      <c r="J2113" s="184"/>
      <c r="K2113" s="184"/>
      <c r="L2113" s="184"/>
      <c r="M2113" s="184"/>
      <c r="N2113" s="184"/>
      <c r="O2113" s="184"/>
      <c r="P2113" s="183"/>
      <c r="Q2113" s="183"/>
      <c r="R2113" s="183"/>
      <c r="S2113" s="183"/>
      <c r="T2113" s="183"/>
      <c r="U2113" s="183"/>
      <c r="V2113" s="183"/>
      <c r="W2113" s="183"/>
      <c r="X2113" s="183"/>
      <c r="Y2113" s="183"/>
      <c r="Z2113" s="183"/>
      <c r="AA2113" s="183"/>
      <c r="AB2113" s="183"/>
      <c r="AC2113" s="183"/>
      <c r="AD2113" s="183"/>
      <c r="AE2113" s="183"/>
      <c r="AF2113" s="183"/>
      <c r="AG2113" s="183"/>
      <c r="AH2113" s="183"/>
      <c r="AI2113" s="183"/>
      <c r="AJ2113" s="183"/>
      <c r="AK2113" s="183"/>
    </row>
    <row r="2114" spans="4:37" x14ac:dyDescent="0.25">
      <c r="D2114" s="184"/>
      <c r="E2114" s="184"/>
      <c r="F2114" s="184"/>
      <c r="G2114" s="184"/>
      <c r="H2114" s="184"/>
      <c r="I2114" s="184"/>
      <c r="J2114" s="184"/>
      <c r="K2114" s="184"/>
      <c r="L2114" s="184"/>
      <c r="M2114" s="184"/>
      <c r="N2114" s="184"/>
      <c r="O2114" s="184"/>
      <c r="P2114" s="183"/>
      <c r="Q2114" s="183"/>
      <c r="R2114" s="183"/>
      <c r="S2114" s="183"/>
      <c r="T2114" s="183"/>
      <c r="U2114" s="183"/>
      <c r="V2114" s="183"/>
      <c r="W2114" s="183"/>
      <c r="X2114" s="183"/>
      <c r="Y2114" s="183"/>
      <c r="Z2114" s="183"/>
      <c r="AA2114" s="183"/>
      <c r="AB2114" s="183"/>
      <c r="AC2114" s="183"/>
      <c r="AD2114" s="183"/>
      <c r="AE2114" s="183"/>
      <c r="AF2114" s="183"/>
      <c r="AG2114" s="183"/>
      <c r="AH2114" s="183"/>
      <c r="AI2114" s="183"/>
      <c r="AJ2114" s="183"/>
      <c r="AK2114" s="183"/>
    </row>
    <row r="2115" spans="4:37" x14ac:dyDescent="0.25">
      <c r="D2115" s="184"/>
      <c r="E2115" s="184"/>
      <c r="F2115" s="184"/>
      <c r="G2115" s="184"/>
      <c r="H2115" s="184"/>
      <c r="I2115" s="184"/>
      <c r="J2115" s="184"/>
      <c r="K2115" s="184"/>
      <c r="L2115" s="184"/>
      <c r="M2115" s="184"/>
      <c r="N2115" s="184"/>
      <c r="O2115" s="184"/>
      <c r="P2115" s="183"/>
      <c r="Q2115" s="183"/>
      <c r="R2115" s="183"/>
      <c r="S2115" s="183"/>
      <c r="T2115" s="183"/>
      <c r="U2115" s="183"/>
      <c r="V2115" s="183"/>
      <c r="W2115" s="183"/>
      <c r="X2115" s="183"/>
      <c r="Y2115" s="183"/>
      <c r="Z2115" s="183"/>
      <c r="AA2115" s="183"/>
      <c r="AB2115" s="183"/>
      <c r="AC2115" s="183"/>
      <c r="AD2115" s="183"/>
      <c r="AE2115" s="183"/>
      <c r="AF2115" s="183"/>
      <c r="AG2115" s="183"/>
      <c r="AH2115" s="183"/>
      <c r="AI2115" s="183"/>
      <c r="AJ2115" s="183"/>
      <c r="AK2115" s="183"/>
    </row>
    <row r="2116" spans="4:37" x14ac:dyDescent="0.25">
      <c r="D2116" s="184"/>
      <c r="E2116" s="184"/>
      <c r="F2116" s="184"/>
      <c r="G2116" s="184"/>
      <c r="H2116" s="184"/>
      <c r="I2116" s="184"/>
      <c r="J2116" s="184"/>
      <c r="K2116" s="184"/>
      <c r="L2116" s="184"/>
      <c r="M2116" s="184"/>
      <c r="N2116" s="184"/>
      <c r="O2116" s="184"/>
      <c r="P2116" s="183"/>
      <c r="Q2116" s="183"/>
      <c r="R2116" s="183"/>
      <c r="S2116" s="183"/>
      <c r="T2116" s="183"/>
      <c r="U2116" s="183"/>
      <c r="V2116" s="183"/>
      <c r="W2116" s="183"/>
      <c r="X2116" s="183"/>
      <c r="Y2116" s="183"/>
      <c r="Z2116" s="183"/>
      <c r="AA2116" s="183"/>
      <c r="AB2116" s="183"/>
      <c r="AC2116" s="183"/>
      <c r="AD2116" s="183"/>
      <c r="AE2116" s="183"/>
      <c r="AF2116" s="183"/>
      <c r="AG2116" s="183"/>
      <c r="AH2116" s="183"/>
      <c r="AI2116" s="183"/>
      <c r="AJ2116" s="183"/>
      <c r="AK2116" s="183"/>
    </row>
    <row r="2117" spans="4:37" x14ac:dyDescent="0.25">
      <c r="D2117" s="184"/>
      <c r="E2117" s="184"/>
      <c r="F2117" s="184"/>
      <c r="G2117" s="184"/>
      <c r="H2117" s="184"/>
      <c r="I2117" s="184"/>
      <c r="J2117" s="184"/>
      <c r="K2117" s="184"/>
      <c r="L2117" s="184"/>
      <c r="M2117" s="184"/>
      <c r="N2117" s="184"/>
      <c r="O2117" s="184"/>
      <c r="P2117" s="183"/>
      <c r="Q2117" s="183"/>
      <c r="R2117" s="183"/>
      <c r="S2117" s="183"/>
      <c r="T2117" s="183"/>
      <c r="U2117" s="183"/>
      <c r="V2117" s="183"/>
      <c r="W2117" s="183"/>
      <c r="X2117" s="183"/>
      <c r="Y2117" s="183"/>
      <c r="Z2117" s="183"/>
      <c r="AA2117" s="183"/>
      <c r="AB2117" s="183"/>
      <c r="AC2117" s="183"/>
      <c r="AD2117" s="183"/>
      <c r="AE2117" s="183"/>
      <c r="AF2117" s="183"/>
      <c r="AG2117" s="183"/>
      <c r="AH2117" s="183"/>
      <c r="AI2117" s="183"/>
      <c r="AJ2117" s="183"/>
      <c r="AK2117" s="183"/>
    </row>
    <row r="2118" spans="4:37" x14ac:dyDescent="0.25">
      <c r="D2118" s="184"/>
      <c r="E2118" s="184"/>
      <c r="F2118" s="184"/>
      <c r="G2118" s="184"/>
      <c r="H2118" s="184"/>
      <c r="I2118" s="184"/>
      <c r="J2118" s="184"/>
      <c r="K2118" s="184"/>
      <c r="L2118" s="184"/>
      <c r="M2118" s="184"/>
      <c r="N2118" s="184"/>
      <c r="O2118" s="184"/>
      <c r="P2118" s="183"/>
      <c r="Q2118" s="183"/>
      <c r="R2118" s="183"/>
      <c r="S2118" s="183"/>
      <c r="T2118" s="183"/>
      <c r="U2118" s="183"/>
      <c r="V2118" s="183"/>
      <c r="W2118" s="183"/>
      <c r="X2118" s="183"/>
      <c r="Y2118" s="183"/>
      <c r="Z2118" s="183"/>
      <c r="AA2118" s="183"/>
      <c r="AB2118" s="183"/>
      <c r="AC2118" s="183"/>
      <c r="AD2118" s="183"/>
      <c r="AE2118" s="183"/>
      <c r="AF2118" s="183"/>
      <c r="AG2118" s="183"/>
      <c r="AH2118" s="183"/>
      <c r="AI2118" s="183"/>
      <c r="AJ2118" s="183"/>
      <c r="AK2118" s="183"/>
    </row>
    <row r="2119" spans="4:37" x14ac:dyDescent="0.25">
      <c r="D2119" s="184"/>
      <c r="E2119" s="184"/>
      <c r="F2119" s="184"/>
      <c r="G2119" s="184"/>
      <c r="H2119" s="184"/>
      <c r="I2119" s="184"/>
      <c r="J2119" s="184"/>
      <c r="K2119" s="184"/>
      <c r="L2119" s="184"/>
      <c r="M2119" s="184"/>
      <c r="N2119" s="184"/>
      <c r="O2119" s="184"/>
      <c r="P2119" s="183"/>
      <c r="Q2119" s="183"/>
      <c r="R2119" s="183"/>
      <c r="S2119" s="183"/>
      <c r="T2119" s="183"/>
      <c r="U2119" s="183"/>
      <c r="V2119" s="183"/>
      <c r="W2119" s="183"/>
      <c r="X2119" s="183"/>
      <c r="Y2119" s="183"/>
      <c r="Z2119" s="183"/>
      <c r="AA2119" s="183"/>
      <c r="AB2119" s="183"/>
      <c r="AC2119" s="183"/>
      <c r="AD2119" s="183"/>
      <c r="AE2119" s="183"/>
      <c r="AF2119" s="183"/>
      <c r="AG2119" s="183"/>
      <c r="AH2119" s="183"/>
      <c r="AI2119" s="183"/>
      <c r="AJ2119" s="183"/>
      <c r="AK2119" s="183"/>
    </row>
    <row r="2120" spans="4:37" x14ac:dyDescent="0.25">
      <c r="D2120" s="184"/>
      <c r="E2120" s="184"/>
      <c r="F2120" s="184"/>
      <c r="G2120" s="184"/>
      <c r="H2120" s="184"/>
      <c r="I2120" s="184"/>
      <c r="J2120" s="184"/>
      <c r="K2120" s="184"/>
      <c r="L2120" s="184"/>
      <c r="M2120" s="184"/>
      <c r="N2120" s="184"/>
      <c r="O2120" s="184"/>
      <c r="P2120" s="183"/>
      <c r="Q2120" s="183"/>
      <c r="R2120" s="183"/>
      <c r="S2120" s="183"/>
      <c r="T2120" s="183"/>
      <c r="U2120" s="183"/>
      <c r="V2120" s="183"/>
      <c r="W2120" s="183"/>
      <c r="X2120" s="183"/>
      <c r="Y2120" s="183"/>
      <c r="Z2120" s="183"/>
      <c r="AA2120" s="183"/>
      <c r="AB2120" s="183"/>
      <c r="AC2120" s="183"/>
      <c r="AD2120" s="183"/>
      <c r="AE2120" s="183"/>
      <c r="AF2120" s="183"/>
      <c r="AG2120" s="183"/>
      <c r="AH2120" s="183"/>
      <c r="AI2120" s="183"/>
      <c r="AJ2120" s="183"/>
      <c r="AK2120" s="183"/>
    </row>
    <row r="2121" spans="4:37" x14ac:dyDescent="0.25">
      <c r="D2121" s="184"/>
      <c r="E2121" s="184"/>
      <c r="F2121" s="184"/>
      <c r="G2121" s="184"/>
      <c r="H2121" s="184"/>
      <c r="I2121" s="184"/>
      <c r="J2121" s="184"/>
      <c r="K2121" s="184"/>
      <c r="L2121" s="184"/>
      <c r="M2121" s="184"/>
      <c r="N2121" s="184"/>
      <c r="O2121" s="184"/>
      <c r="P2121" s="183"/>
      <c r="Q2121" s="183"/>
      <c r="R2121" s="183"/>
      <c r="S2121" s="183"/>
      <c r="T2121" s="183"/>
      <c r="U2121" s="183"/>
      <c r="V2121" s="183"/>
      <c r="W2121" s="183"/>
      <c r="X2121" s="183"/>
      <c r="Y2121" s="183"/>
      <c r="Z2121" s="183"/>
      <c r="AA2121" s="183"/>
      <c r="AB2121" s="183"/>
      <c r="AC2121" s="183"/>
      <c r="AD2121" s="183"/>
      <c r="AE2121" s="183"/>
      <c r="AF2121" s="183"/>
      <c r="AG2121" s="183"/>
      <c r="AH2121" s="183"/>
      <c r="AI2121" s="183"/>
      <c r="AJ2121" s="183"/>
      <c r="AK2121" s="183"/>
    </row>
    <row r="2122" spans="4:37" x14ac:dyDescent="0.25">
      <c r="D2122" s="184"/>
      <c r="E2122" s="184"/>
      <c r="F2122" s="184"/>
      <c r="G2122" s="184"/>
      <c r="H2122" s="184"/>
      <c r="I2122" s="184"/>
      <c r="J2122" s="184"/>
      <c r="K2122" s="184"/>
      <c r="L2122" s="184"/>
      <c r="M2122" s="184"/>
      <c r="N2122" s="184"/>
      <c r="O2122" s="184"/>
      <c r="P2122" s="183"/>
      <c r="Q2122" s="183"/>
      <c r="R2122" s="183"/>
      <c r="S2122" s="183"/>
      <c r="T2122" s="183"/>
      <c r="U2122" s="183"/>
      <c r="V2122" s="183"/>
      <c r="W2122" s="183"/>
      <c r="X2122" s="183"/>
      <c r="Y2122" s="183"/>
      <c r="Z2122" s="183"/>
      <c r="AA2122" s="183"/>
      <c r="AB2122" s="183"/>
      <c r="AC2122" s="183"/>
      <c r="AD2122" s="183"/>
      <c r="AE2122" s="183"/>
      <c r="AF2122" s="183"/>
      <c r="AG2122" s="183"/>
      <c r="AH2122" s="183"/>
      <c r="AI2122" s="183"/>
      <c r="AJ2122" s="183"/>
      <c r="AK2122" s="183"/>
    </row>
    <row r="2123" spans="4:37" x14ac:dyDescent="0.25">
      <c r="D2123" s="184"/>
      <c r="E2123" s="184"/>
      <c r="F2123" s="184"/>
      <c r="G2123" s="184"/>
      <c r="H2123" s="184"/>
      <c r="I2123" s="184"/>
      <c r="J2123" s="184"/>
      <c r="K2123" s="184"/>
      <c r="L2123" s="184"/>
      <c r="M2123" s="184"/>
      <c r="N2123" s="184"/>
      <c r="O2123" s="184"/>
      <c r="P2123" s="183"/>
      <c r="Q2123" s="183"/>
      <c r="R2123" s="183"/>
      <c r="S2123" s="183"/>
      <c r="T2123" s="183"/>
      <c r="U2123" s="183"/>
      <c r="V2123" s="183"/>
      <c r="W2123" s="183"/>
      <c r="X2123" s="183"/>
      <c r="Y2123" s="183"/>
      <c r="Z2123" s="183"/>
      <c r="AA2123" s="183"/>
      <c r="AB2123" s="183"/>
      <c r="AC2123" s="183"/>
      <c r="AD2123" s="183"/>
      <c r="AE2123" s="183"/>
      <c r="AF2123" s="183"/>
      <c r="AG2123" s="183"/>
      <c r="AH2123" s="183"/>
      <c r="AI2123" s="183"/>
      <c r="AJ2123" s="183"/>
      <c r="AK2123" s="183"/>
    </row>
    <row r="2124" spans="4:37" x14ac:dyDescent="0.25">
      <c r="D2124" s="184"/>
      <c r="E2124" s="184"/>
      <c r="F2124" s="184"/>
      <c r="G2124" s="184"/>
      <c r="H2124" s="184"/>
      <c r="I2124" s="184"/>
      <c r="J2124" s="184"/>
      <c r="K2124" s="184"/>
      <c r="L2124" s="184"/>
      <c r="M2124" s="184"/>
      <c r="N2124" s="184"/>
      <c r="O2124" s="184"/>
      <c r="P2124" s="183"/>
      <c r="Q2124" s="183"/>
      <c r="R2124" s="183"/>
      <c r="S2124" s="183"/>
      <c r="T2124" s="183"/>
      <c r="U2124" s="183"/>
      <c r="V2124" s="183"/>
      <c r="W2124" s="183"/>
      <c r="X2124" s="183"/>
      <c r="Y2124" s="183"/>
      <c r="Z2124" s="183"/>
      <c r="AA2124" s="183"/>
      <c r="AB2124" s="183"/>
      <c r="AC2124" s="183"/>
      <c r="AD2124" s="183"/>
      <c r="AE2124" s="183"/>
      <c r="AF2124" s="183"/>
      <c r="AG2124" s="183"/>
      <c r="AH2124" s="183"/>
      <c r="AI2124" s="183"/>
      <c r="AJ2124" s="183"/>
      <c r="AK2124" s="183"/>
    </row>
    <row r="2125" spans="4:37" x14ac:dyDescent="0.25">
      <c r="D2125" s="184"/>
      <c r="E2125" s="184"/>
      <c r="F2125" s="184"/>
      <c r="G2125" s="184"/>
      <c r="H2125" s="184"/>
      <c r="I2125" s="184"/>
      <c r="J2125" s="184"/>
      <c r="K2125" s="184"/>
      <c r="L2125" s="184"/>
      <c r="M2125" s="184"/>
      <c r="N2125" s="184"/>
      <c r="O2125" s="184"/>
      <c r="P2125" s="183"/>
      <c r="Q2125" s="183"/>
      <c r="R2125" s="183"/>
      <c r="S2125" s="183"/>
      <c r="T2125" s="183"/>
      <c r="U2125" s="183"/>
      <c r="V2125" s="183"/>
      <c r="W2125" s="183"/>
      <c r="X2125" s="183"/>
      <c r="Y2125" s="183"/>
      <c r="Z2125" s="183"/>
      <c r="AA2125" s="183"/>
      <c r="AB2125" s="183"/>
      <c r="AC2125" s="183"/>
      <c r="AD2125" s="183"/>
      <c r="AE2125" s="183"/>
      <c r="AF2125" s="183"/>
      <c r="AG2125" s="183"/>
      <c r="AH2125" s="183"/>
      <c r="AI2125" s="183"/>
      <c r="AJ2125" s="183"/>
      <c r="AK2125" s="183"/>
    </row>
    <row r="2126" spans="4:37" x14ac:dyDescent="0.25">
      <c r="D2126" s="184"/>
      <c r="E2126" s="184"/>
      <c r="F2126" s="184"/>
      <c r="G2126" s="184"/>
      <c r="H2126" s="184"/>
      <c r="I2126" s="184"/>
      <c r="J2126" s="184"/>
      <c r="K2126" s="184"/>
      <c r="L2126" s="184"/>
      <c r="M2126" s="184"/>
      <c r="N2126" s="184"/>
      <c r="O2126" s="184"/>
      <c r="P2126" s="183"/>
      <c r="Q2126" s="183"/>
      <c r="R2126" s="183"/>
      <c r="S2126" s="183"/>
      <c r="T2126" s="183"/>
      <c r="U2126" s="183"/>
      <c r="V2126" s="183"/>
      <c r="W2126" s="183"/>
      <c r="X2126" s="183"/>
      <c r="Y2126" s="183"/>
      <c r="Z2126" s="183"/>
      <c r="AA2126" s="183"/>
      <c r="AB2126" s="183"/>
      <c r="AC2126" s="183"/>
      <c r="AD2126" s="183"/>
      <c r="AE2126" s="183"/>
      <c r="AF2126" s="183"/>
      <c r="AG2126" s="183"/>
      <c r="AH2126" s="183"/>
      <c r="AI2126" s="183"/>
      <c r="AJ2126" s="183"/>
      <c r="AK2126" s="183"/>
    </row>
    <row r="2127" spans="4:37" x14ac:dyDescent="0.25">
      <c r="D2127" s="184"/>
      <c r="E2127" s="184"/>
      <c r="F2127" s="184"/>
      <c r="G2127" s="184"/>
      <c r="H2127" s="184"/>
      <c r="I2127" s="184"/>
      <c r="J2127" s="184"/>
      <c r="K2127" s="184"/>
      <c r="L2127" s="184"/>
      <c r="M2127" s="184"/>
      <c r="N2127" s="184"/>
      <c r="O2127" s="184"/>
      <c r="P2127" s="183"/>
      <c r="Q2127" s="183"/>
      <c r="R2127" s="183"/>
      <c r="S2127" s="183"/>
      <c r="T2127" s="183"/>
      <c r="U2127" s="183"/>
      <c r="V2127" s="183"/>
      <c r="W2127" s="183"/>
      <c r="X2127" s="183"/>
      <c r="Y2127" s="183"/>
      <c r="Z2127" s="183"/>
      <c r="AA2127" s="183"/>
      <c r="AB2127" s="183"/>
      <c r="AC2127" s="183"/>
      <c r="AD2127" s="183"/>
      <c r="AE2127" s="183"/>
      <c r="AF2127" s="183"/>
      <c r="AG2127" s="183"/>
      <c r="AH2127" s="183"/>
      <c r="AI2127" s="183"/>
      <c r="AJ2127" s="183"/>
      <c r="AK2127" s="183"/>
    </row>
    <row r="2128" spans="4:37" x14ac:dyDescent="0.25">
      <c r="D2128" s="184"/>
      <c r="E2128" s="184"/>
      <c r="F2128" s="184"/>
      <c r="G2128" s="184"/>
      <c r="H2128" s="184"/>
      <c r="I2128" s="184"/>
      <c r="J2128" s="184"/>
      <c r="K2128" s="184"/>
      <c r="L2128" s="184"/>
      <c r="M2128" s="184"/>
      <c r="N2128" s="184"/>
      <c r="O2128" s="184"/>
      <c r="P2128" s="183"/>
      <c r="Q2128" s="183"/>
      <c r="R2128" s="183"/>
      <c r="S2128" s="183"/>
      <c r="T2128" s="183"/>
      <c r="U2128" s="183"/>
      <c r="V2128" s="183"/>
      <c r="W2128" s="183"/>
      <c r="X2128" s="183"/>
      <c r="Y2128" s="183"/>
      <c r="Z2128" s="183"/>
      <c r="AA2128" s="183"/>
      <c r="AB2128" s="183"/>
      <c r="AC2128" s="183"/>
      <c r="AD2128" s="183"/>
      <c r="AE2128" s="183"/>
      <c r="AF2128" s="183"/>
      <c r="AG2128" s="183"/>
      <c r="AH2128" s="183"/>
      <c r="AI2128" s="183"/>
      <c r="AJ2128" s="183"/>
      <c r="AK2128" s="183"/>
    </row>
    <row r="2129" spans="4:37" x14ac:dyDescent="0.25">
      <c r="D2129" s="184"/>
      <c r="E2129" s="184"/>
      <c r="F2129" s="184"/>
      <c r="G2129" s="184"/>
      <c r="H2129" s="184"/>
      <c r="I2129" s="184"/>
      <c r="J2129" s="184"/>
      <c r="K2129" s="184"/>
      <c r="L2129" s="184"/>
      <c r="M2129" s="184"/>
      <c r="N2129" s="184"/>
      <c r="O2129" s="184"/>
      <c r="P2129" s="183"/>
      <c r="Q2129" s="183"/>
      <c r="R2129" s="183"/>
      <c r="S2129" s="183"/>
      <c r="T2129" s="183"/>
      <c r="U2129" s="183"/>
      <c r="V2129" s="183"/>
      <c r="W2129" s="183"/>
      <c r="X2129" s="183"/>
      <c r="Y2129" s="183"/>
      <c r="Z2129" s="183"/>
      <c r="AA2129" s="183"/>
      <c r="AB2129" s="183"/>
      <c r="AC2129" s="183"/>
      <c r="AD2129" s="183"/>
      <c r="AE2129" s="183"/>
      <c r="AF2129" s="183"/>
      <c r="AG2129" s="183"/>
      <c r="AH2129" s="183"/>
      <c r="AI2129" s="183"/>
      <c r="AJ2129" s="183"/>
      <c r="AK2129" s="183"/>
    </row>
    <row r="2130" spans="4:37" x14ac:dyDescent="0.25">
      <c r="D2130" s="184"/>
      <c r="E2130" s="184"/>
      <c r="F2130" s="184"/>
      <c r="G2130" s="184"/>
      <c r="H2130" s="184"/>
      <c r="I2130" s="184"/>
      <c r="J2130" s="184"/>
      <c r="K2130" s="184"/>
      <c r="L2130" s="184"/>
      <c r="M2130" s="184"/>
      <c r="N2130" s="184"/>
      <c r="O2130" s="184"/>
      <c r="P2130" s="183"/>
      <c r="Q2130" s="183"/>
      <c r="R2130" s="183"/>
      <c r="S2130" s="183"/>
      <c r="T2130" s="183"/>
      <c r="U2130" s="183"/>
      <c r="V2130" s="183"/>
      <c r="W2130" s="183"/>
      <c r="X2130" s="183"/>
      <c r="Y2130" s="183"/>
      <c r="Z2130" s="183"/>
      <c r="AA2130" s="183"/>
      <c r="AB2130" s="183"/>
      <c r="AC2130" s="183"/>
      <c r="AD2130" s="183"/>
      <c r="AE2130" s="183"/>
      <c r="AF2130" s="183"/>
      <c r="AG2130" s="183"/>
      <c r="AH2130" s="183"/>
      <c r="AI2130" s="183"/>
      <c r="AJ2130" s="183"/>
      <c r="AK2130" s="183"/>
    </row>
    <row r="2131" spans="4:37" x14ac:dyDescent="0.25">
      <c r="D2131" s="184"/>
      <c r="E2131" s="184"/>
      <c r="F2131" s="184"/>
      <c r="G2131" s="184"/>
      <c r="H2131" s="184"/>
      <c r="I2131" s="184"/>
      <c r="J2131" s="184"/>
      <c r="K2131" s="184"/>
      <c r="L2131" s="184"/>
      <c r="M2131" s="184"/>
      <c r="N2131" s="184"/>
      <c r="O2131" s="184"/>
      <c r="P2131" s="183"/>
      <c r="Q2131" s="183"/>
      <c r="R2131" s="183"/>
      <c r="S2131" s="183"/>
      <c r="T2131" s="183"/>
      <c r="U2131" s="183"/>
      <c r="V2131" s="183"/>
      <c r="W2131" s="183"/>
      <c r="X2131" s="183"/>
      <c r="Y2131" s="183"/>
      <c r="Z2131" s="183"/>
      <c r="AA2131" s="183"/>
      <c r="AB2131" s="183"/>
      <c r="AC2131" s="183"/>
      <c r="AD2131" s="183"/>
      <c r="AE2131" s="183"/>
      <c r="AF2131" s="183"/>
      <c r="AG2131" s="183"/>
      <c r="AH2131" s="183"/>
      <c r="AI2131" s="183"/>
      <c r="AJ2131" s="183"/>
      <c r="AK2131" s="183"/>
    </row>
    <row r="2132" spans="4:37" x14ac:dyDescent="0.25">
      <c r="D2132" s="184"/>
      <c r="E2132" s="184"/>
      <c r="F2132" s="184"/>
      <c r="G2132" s="184"/>
      <c r="H2132" s="184"/>
      <c r="I2132" s="184"/>
      <c r="J2132" s="184"/>
      <c r="K2132" s="184"/>
      <c r="L2132" s="184"/>
      <c r="M2132" s="184"/>
      <c r="N2132" s="184"/>
      <c r="O2132" s="184"/>
      <c r="P2132" s="183"/>
      <c r="Q2132" s="183"/>
      <c r="R2132" s="183"/>
      <c r="S2132" s="183"/>
      <c r="T2132" s="183"/>
      <c r="U2132" s="183"/>
      <c r="V2132" s="183"/>
      <c r="W2132" s="183"/>
      <c r="X2132" s="183"/>
      <c r="Y2132" s="183"/>
      <c r="Z2132" s="183"/>
      <c r="AA2132" s="183"/>
      <c r="AB2132" s="183"/>
      <c r="AC2132" s="183"/>
      <c r="AD2132" s="183"/>
      <c r="AE2132" s="183"/>
      <c r="AF2132" s="183"/>
      <c r="AG2132" s="183"/>
      <c r="AH2132" s="183"/>
      <c r="AI2132" s="183"/>
      <c r="AJ2132" s="183"/>
      <c r="AK2132" s="183"/>
    </row>
    <row r="2133" spans="4:37" x14ac:dyDescent="0.25">
      <c r="D2133" s="184"/>
      <c r="E2133" s="184"/>
      <c r="F2133" s="184"/>
      <c r="G2133" s="184"/>
      <c r="H2133" s="184"/>
      <c r="I2133" s="184"/>
      <c r="J2133" s="184"/>
      <c r="K2133" s="184"/>
      <c r="L2133" s="184"/>
      <c r="M2133" s="184"/>
      <c r="N2133" s="184"/>
      <c r="O2133" s="184"/>
      <c r="P2133" s="183"/>
      <c r="Q2133" s="183"/>
      <c r="R2133" s="183"/>
      <c r="S2133" s="183"/>
      <c r="T2133" s="183"/>
      <c r="U2133" s="183"/>
      <c r="V2133" s="183"/>
      <c r="W2133" s="183"/>
      <c r="X2133" s="183"/>
      <c r="Y2133" s="183"/>
      <c r="Z2133" s="183"/>
      <c r="AA2133" s="183"/>
      <c r="AB2133" s="183"/>
      <c r="AC2133" s="183"/>
      <c r="AD2133" s="183"/>
      <c r="AE2133" s="183"/>
      <c r="AF2133" s="183"/>
      <c r="AG2133" s="183"/>
      <c r="AH2133" s="183"/>
      <c r="AI2133" s="183"/>
      <c r="AJ2133" s="183"/>
      <c r="AK2133" s="183"/>
    </row>
    <row r="2134" spans="4:37" x14ac:dyDescent="0.25">
      <c r="D2134" s="184"/>
      <c r="E2134" s="184"/>
      <c r="F2134" s="184"/>
      <c r="G2134" s="184"/>
      <c r="H2134" s="184"/>
      <c r="I2134" s="184"/>
      <c r="J2134" s="184"/>
      <c r="K2134" s="184"/>
      <c r="L2134" s="184"/>
      <c r="M2134" s="184"/>
      <c r="N2134" s="184"/>
      <c r="O2134" s="184"/>
      <c r="P2134" s="183"/>
      <c r="Q2134" s="183"/>
      <c r="R2134" s="183"/>
      <c r="S2134" s="183"/>
      <c r="T2134" s="183"/>
      <c r="U2134" s="183"/>
      <c r="V2134" s="183"/>
      <c r="W2134" s="183"/>
      <c r="X2134" s="183"/>
      <c r="Y2134" s="183"/>
      <c r="Z2134" s="183"/>
      <c r="AA2134" s="183"/>
      <c r="AB2134" s="183"/>
      <c r="AC2134" s="183"/>
      <c r="AD2134" s="183"/>
      <c r="AE2134" s="183"/>
      <c r="AF2134" s="183"/>
      <c r="AG2134" s="183"/>
      <c r="AH2134" s="183"/>
      <c r="AI2134" s="183"/>
      <c r="AJ2134" s="183"/>
      <c r="AK2134" s="183"/>
    </row>
    <row r="2135" spans="4:37" x14ac:dyDescent="0.25">
      <c r="D2135" s="184"/>
      <c r="E2135" s="184"/>
      <c r="F2135" s="184"/>
      <c r="G2135" s="184"/>
      <c r="H2135" s="184"/>
      <c r="I2135" s="184"/>
      <c r="J2135" s="184"/>
      <c r="K2135" s="184"/>
      <c r="L2135" s="184"/>
      <c r="M2135" s="184"/>
      <c r="N2135" s="184"/>
      <c r="O2135" s="184"/>
      <c r="P2135" s="183"/>
      <c r="Q2135" s="183"/>
      <c r="R2135" s="183"/>
      <c r="S2135" s="183"/>
      <c r="T2135" s="183"/>
      <c r="U2135" s="183"/>
      <c r="V2135" s="183"/>
      <c r="W2135" s="183"/>
      <c r="X2135" s="183"/>
      <c r="Y2135" s="183"/>
      <c r="Z2135" s="183"/>
      <c r="AA2135" s="183"/>
      <c r="AB2135" s="183"/>
      <c r="AC2135" s="183"/>
      <c r="AD2135" s="183"/>
      <c r="AE2135" s="183"/>
      <c r="AF2135" s="183"/>
      <c r="AG2135" s="183"/>
      <c r="AH2135" s="183"/>
      <c r="AI2135" s="183"/>
      <c r="AJ2135" s="183"/>
      <c r="AK2135" s="183"/>
    </row>
    <row r="2136" spans="4:37" x14ac:dyDescent="0.25">
      <c r="D2136" s="184"/>
      <c r="E2136" s="184"/>
      <c r="F2136" s="184"/>
      <c r="G2136" s="184"/>
      <c r="H2136" s="184"/>
      <c r="I2136" s="184"/>
      <c r="J2136" s="184"/>
      <c r="K2136" s="184"/>
      <c r="L2136" s="184"/>
      <c r="M2136" s="184"/>
      <c r="N2136" s="184"/>
      <c r="O2136" s="184"/>
      <c r="P2136" s="183"/>
      <c r="Q2136" s="183"/>
      <c r="R2136" s="183"/>
      <c r="S2136" s="183"/>
      <c r="T2136" s="183"/>
      <c r="U2136" s="183"/>
      <c r="V2136" s="183"/>
      <c r="W2136" s="183"/>
      <c r="X2136" s="183"/>
      <c r="Y2136" s="183"/>
      <c r="Z2136" s="183"/>
      <c r="AA2136" s="183"/>
      <c r="AB2136" s="183"/>
      <c r="AC2136" s="183"/>
      <c r="AD2136" s="183"/>
      <c r="AE2136" s="183"/>
      <c r="AF2136" s="183"/>
      <c r="AG2136" s="183"/>
      <c r="AH2136" s="183"/>
      <c r="AI2136" s="183"/>
      <c r="AJ2136" s="183"/>
      <c r="AK2136" s="183"/>
    </row>
    <row r="2137" spans="4:37" x14ac:dyDescent="0.25">
      <c r="D2137" s="184"/>
      <c r="E2137" s="184"/>
      <c r="F2137" s="184"/>
      <c r="G2137" s="184"/>
      <c r="H2137" s="184"/>
      <c r="I2137" s="184"/>
      <c r="J2137" s="184"/>
      <c r="K2137" s="184"/>
      <c r="L2137" s="184"/>
      <c r="M2137" s="184"/>
      <c r="N2137" s="184"/>
      <c r="O2137" s="184"/>
      <c r="P2137" s="183"/>
      <c r="Q2137" s="183"/>
      <c r="R2137" s="183"/>
      <c r="S2137" s="183"/>
      <c r="T2137" s="183"/>
      <c r="U2137" s="183"/>
      <c r="V2137" s="183"/>
      <c r="W2137" s="183"/>
      <c r="X2137" s="183"/>
      <c r="Y2137" s="183"/>
      <c r="Z2137" s="183"/>
      <c r="AA2137" s="183"/>
      <c r="AB2137" s="183"/>
      <c r="AC2137" s="183"/>
      <c r="AD2137" s="183"/>
      <c r="AE2137" s="183"/>
      <c r="AF2137" s="183"/>
      <c r="AG2137" s="183"/>
      <c r="AH2137" s="183"/>
      <c r="AI2137" s="183"/>
      <c r="AJ2137" s="183"/>
      <c r="AK2137" s="183"/>
    </row>
    <row r="2138" spans="4:37" x14ac:dyDescent="0.25">
      <c r="D2138" s="184"/>
      <c r="E2138" s="184"/>
      <c r="F2138" s="184"/>
      <c r="G2138" s="184"/>
      <c r="H2138" s="184"/>
      <c r="I2138" s="184"/>
      <c r="J2138" s="184"/>
      <c r="K2138" s="184"/>
      <c r="L2138" s="184"/>
      <c r="M2138" s="184"/>
      <c r="N2138" s="184"/>
      <c r="O2138" s="184"/>
      <c r="P2138" s="183"/>
      <c r="Q2138" s="183"/>
      <c r="R2138" s="183"/>
      <c r="S2138" s="183"/>
      <c r="T2138" s="183"/>
      <c r="U2138" s="183"/>
      <c r="V2138" s="183"/>
      <c r="W2138" s="183"/>
      <c r="X2138" s="183"/>
      <c r="Y2138" s="183"/>
      <c r="Z2138" s="183"/>
      <c r="AA2138" s="183"/>
      <c r="AB2138" s="183"/>
      <c r="AC2138" s="183"/>
      <c r="AD2138" s="183"/>
      <c r="AE2138" s="183"/>
      <c r="AF2138" s="183"/>
      <c r="AG2138" s="183"/>
      <c r="AH2138" s="183"/>
      <c r="AI2138" s="183"/>
      <c r="AJ2138" s="183"/>
      <c r="AK2138" s="183"/>
    </row>
    <row r="2139" spans="4:37" x14ac:dyDescent="0.25">
      <c r="D2139" s="184"/>
      <c r="E2139" s="184"/>
      <c r="F2139" s="184"/>
      <c r="G2139" s="184"/>
      <c r="H2139" s="184"/>
      <c r="I2139" s="184"/>
      <c r="J2139" s="184"/>
      <c r="K2139" s="184"/>
      <c r="L2139" s="184"/>
      <c r="M2139" s="184"/>
      <c r="N2139" s="184"/>
      <c r="O2139" s="184"/>
      <c r="P2139" s="183"/>
      <c r="Q2139" s="183"/>
      <c r="R2139" s="183"/>
      <c r="S2139" s="183"/>
      <c r="T2139" s="183"/>
      <c r="U2139" s="183"/>
      <c r="V2139" s="183"/>
      <c r="W2139" s="183"/>
      <c r="X2139" s="183"/>
      <c r="Y2139" s="183"/>
      <c r="Z2139" s="183"/>
      <c r="AA2139" s="183"/>
      <c r="AB2139" s="183"/>
      <c r="AC2139" s="183"/>
      <c r="AD2139" s="183"/>
      <c r="AE2139" s="183"/>
      <c r="AF2139" s="183"/>
      <c r="AG2139" s="183"/>
      <c r="AH2139" s="183"/>
      <c r="AI2139" s="183"/>
      <c r="AJ2139" s="183"/>
      <c r="AK2139" s="183"/>
    </row>
    <row r="2140" spans="4:37" x14ac:dyDescent="0.25">
      <c r="D2140" s="184"/>
      <c r="E2140" s="184"/>
      <c r="F2140" s="184"/>
      <c r="G2140" s="184"/>
      <c r="H2140" s="184"/>
      <c r="I2140" s="184"/>
      <c r="J2140" s="184"/>
      <c r="K2140" s="184"/>
      <c r="L2140" s="184"/>
      <c r="M2140" s="184"/>
      <c r="N2140" s="184"/>
      <c r="O2140" s="184"/>
      <c r="P2140" s="183"/>
      <c r="Q2140" s="183"/>
      <c r="R2140" s="183"/>
      <c r="S2140" s="183"/>
      <c r="T2140" s="183"/>
      <c r="U2140" s="183"/>
      <c r="V2140" s="183"/>
      <c r="W2140" s="183"/>
      <c r="X2140" s="183"/>
      <c r="Y2140" s="183"/>
      <c r="Z2140" s="183"/>
      <c r="AA2140" s="183"/>
      <c r="AB2140" s="183"/>
      <c r="AC2140" s="183"/>
      <c r="AD2140" s="183"/>
      <c r="AE2140" s="183"/>
      <c r="AF2140" s="183"/>
      <c r="AG2140" s="183"/>
      <c r="AH2140" s="183"/>
      <c r="AI2140" s="183"/>
      <c r="AJ2140" s="183"/>
      <c r="AK2140" s="183"/>
    </row>
    <row r="2141" spans="4:37" x14ac:dyDescent="0.25">
      <c r="D2141" s="184"/>
      <c r="E2141" s="184"/>
      <c r="F2141" s="184"/>
      <c r="G2141" s="184"/>
      <c r="H2141" s="184"/>
      <c r="I2141" s="184"/>
      <c r="J2141" s="184"/>
      <c r="K2141" s="184"/>
      <c r="L2141" s="184"/>
      <c r="M2141" s="184"/>
      <c r="N2141" s="184"/>
      <c r="O2141" s="184"/>
      <c r="P2141" s="183"/>
      <c r="Q2141" s="183"/>
      <c r="R2141" s="183"/>
      <c r="S2141" s="183"/>
      <c r="T2141" s="183"/>
      <c r="U2141" s="183"/>
      <c r="V2141" s="183"/>
      <c r="W2141" s="183"/>
      <c r="X2141" s="183"/>
      <c r="Y2141" s="183"/>
      <c r="Z2141" s="183"/>
      <c r="AA2141" s="183"/>
      <c r="AB2141" s="183"/>
      <c r="AC2141" s="183"/>
      <c r="AD2141" s="183"/>
      <c r="AE2141" s="183"/>
      <c r="AF2141" s="183"/>
      <c r="AG2141" s="183"/>
      <c r="AH2141" s="183"/>
      <c r="AI2141" s="183"/>
      <c r="AJ2141" s="183"/>
      <c r="AK2141" s="183"/>
    </row>
    <row r="2142" spans="4:37" x14ac:dyDescent="0.25">
      <c r="D2142" s="184"/>
      <c r="E2142" s="184"/>
      <c r="F2142" s="184"/>
      <c r="G2142" s="184"/>
      <c r="H2142" s="184"/>
      <c r="I2142" s="184"/>
      <c r="J2142" s="184"/>
      <c r="K2142" s="184"/>
      <c r="L2142" s="184"/>
      <c r="M2142" s="184"/>
      <c r="N2142" s="184"/>
      <c r="O2142" s="184"/>
      <c r="P2142" s="183"/>
      <c r="Q2142" s="183"/>
      <c r="R2142" s="183"/>
      <c r="S2142" s="183"/>
      <c r="T2142" s="183"/>
      <c r="U2142" s="183"/>
      <c r="V2142" s="183"/>
      <c r="W2142" s="183"/>
      <c r="X2142" s="183"/>
      <c r="Y2142" s="183"/>
      <c r="Z2142" s="183"/>
      <c r="AA2142" s="183"/>
      <c r="AB2142" s="183"/>
      <c r="AC2142" s="183"/>
      <c r="AD2142" s="183"/>
      <c r="AE2142" s="183"/>
      <c r="AF2142" s="183"/>
      <c r="AG2142" s="183"/>
      <c r="AH2142" s="183"/>
      <c r="AI2142" s="183"/>
      <c r="AJ2142" s="183"/>
      <c r="AK2142" s="183"/>
    </row>
    <row r="2143" spans="4:37" x14ac:dyDescent="0.25">
      <c r="D2143" s="184"/>
      <c r="E2143" s="184"/>
      <c r="F2143" s="184"/>
      <c r="G2143" s="184"/>
      <c r="H2143" s="184"/>
      <c r="I2143" s="184"/>
      <c r="J2143" s="184"/>
      <c r="K2143" s="184"/>
      <c r="L2143" s="184"/>
      <c r="M2143" s="184"/>
      <c r="N2143" s="184"/>
      <c r="O2143" s="184"/>
      <c r="P2143" s="183"/>
      <c r="Q2143" s="183"/>
      <c r="R2143" s="183"/>
      <c r="S2143" s="183"/>
      <c r="T2143" s="183"/>
      <c r="U2143" s="183"/>
      <c r="V2143" s="183"/>
      <c r="W2143" s="183"/>
      <c r="X2143" s="183"/>
      <c r="Y2143" s="183"/>
      <c r="Z2143" s="183"/>
      <c r="AA2143" s="183"/>
      <c r="AB2143" s="183"/>
      <c r="AC2143" s="183"/>
      <c r="AD2143" s="183"/>
      <c r="AE2143" s="183"/>
      <c r="AF2143" s="183"/>
      <c r="AG2143" s="183"/>
      <c r="AH2143" s="183"/>
      <c r="AI2143" s="183"/>
      <c r="AJ2143" s="183"/>
      <c r="AK2143" s="183"/>
    </row>
    <row r="2144" spans="4:37" x14ac:dyDescent="0.25">
      <c r="D2144" s="184"/>
      <c r="E2144" s="184"/>
      <c r="F2144" s="184"/>
      <c r="G2144" s="184"/>
      <c r="H2144" s="184"/>
      <c r="I2144" s="184"/>
      <c r="J2144" s="184"/>
      <c r="K2144" s="184"/>
      <c r="L2144" s="184"/>
      <c r="M2144" s="184"/>
      <c r="N2144" s="184"/>
      <c r="O2144" s="184"/>
      <c r="P2144" s="183"/>
      <c r="Q2144" s="183"/>
      <c r="R2144" s="183"/>
      <c r="S2144" s="183"/>
      <c r="T2144" s="183"/>
      <c r="U2144" s="183"/>
      <c r="V2144" s="183"/>
      <c r="W2144" s="183"/>
      <c r="X2144" s="183"/>
      <c r="Y2144" s="183"/>
      <c r="Z2144" s="183"/>
      <c r="AA2144" s="183"/>
      <c r="AB2144" s="183"/>
      <c r="AC2144" s="183"/>
      <c r="AD2144" s="183"/>
      <c r="AE2144" s="183"/>
      <c r="AF2144" s="183"/>
      <c r="AG2144" s="183"/>
      <c r="AH2144" s="183"/>
      <c r="AI2144" s="183"/>
      <c r="AJ2144" s="183"/>
      <c r="AK2144" s="183"/>
    </row>
    <row r="2145" spans="4:37" x14ac:dyDescent="0.25">
      <c r="D2145" s="184"/>
      <c r="E2145" s="184"/>
      <c r="F2145" s="184"/>
      <c r="G2145" s="184"/>
      <c r="H2145" s="184"/>
      <c r="I2145" s="184"/>
      <c r="J2145" s="184"/>
      <c r="K2145" s="184"/>
      <c r="L2145" s="184"/>
      <c r="M2145" s="184"/>
      <c r="N2145" s="184"/>
      <c r="O2145" s="184"/>
      <c r="P2145" s="183"/>
      <c r="Q2145" s="183"/>
      <c r="R2145" s="183"/>
      <c r="S2145" s="183"/>
      <c r="T2145" s="183"/>
      <c r="U2145" s="183"/>
      <c r="V2145" s="183"/>
      <c r="W2145" s="183"/>
      <c r="X2145" s="183"/>
      <c r="Y2145" s="183"/>
      <c r="Z2145" s="183"/>
      <c r="AA2145" s="183"/>
      <c r="AB2145" s="183"/>
      <c r="AC2145" s="183"/>
      <c r="AD2145" s="183"/>
      <c r="AE2145" s="183"/>
      <c r="AF2145" s="183"/>
      <c r="AG2145" s="183"/>
      <c r="AH2145" s="183"/>
      <c r="AI2145" s="183"/>
      <c r="AJ2145" s="183"/>
      <c r="AK2145" s="183"/>
    </row>
    <row r="2146" spans="4:37" x14ac:dyDescent="0.25">
      <c r="D2146" s="184"/>
      <c r="E2146" s="184"/>
      <c r="F2146" s="184"/>
      <c r="G2146" s="184"/>
      <c r="H2146" s="184"/>
      <c r="I2146" s="184"/>
      <c r="J2146" s="184"/>
      <c r="K2146" s="184"/>
      <c r="L2146" s="184"/>
      <c r="M2146" s="184"/>
      <c r="N2146" s="184"/>
      <c r="O2146" s="184"/>
      <c r="P2146" s="183"/>
      <c r="Q2146" s="183"/>
      <c r="R2146" s="183"/>
      <c r="S2146" s="183"/>
      <c r="T2146" s="183"/>
      <c r="U2146" s="183"/>
      <c r="V2146" s="183"/>
      <c r="W2146" s="183"/>
      <c r="X2146" s="183"/>
      <c r="Y2146" s="183"/>
      <c r="Z2146" s="183"/>
      <c r="AA2146" s="183"/>
      <c r="AB2146" s="183"/>
      <c r="AC2146" s="183"/>
      <c r="AD2146" s="183"/>
      <c r="AE2146" s="183"/>
      <c r="AF2146" s="183"/>
      <c r="AG2146" s="183"/>
      <c r="AH2146" s="183"/>
      <c r="AI2146" s="183"/>
      <c r="AJ2146" s="183"/>
      <c r="AK2146" s="183"/>
    </row>
    <row r="2147" spans="4:37" x14ac:dyDescent="0.25">
      <c r="D2147" s="184"/>
      <c r="E2147" s="184"/>
      <c r="F2147" s="184"/>
      <c r="G2147" s="184"/>
      <c r="H2147" s="184"/>
      <c r="I2147" s="184"/>
      <c r="J2147" s="184"/>
      <c r="K2147" s="184"/>
      <c r="L2147" s="184"/>
      <c r="M2147" s="184"/>
      <c r="N2147" s="184"/>
      <c r="O2147" s="184"/>
      <c r="P2147" s="183"/>
      <c r="Q2147" s="183"/>
      <c r="R2147" s="183"/>
      <c r="S2147" s="183"/>
      <c r="T2147" s="183"/>
      <c r="U2147" s="183"/>
      <c r="V2147" s="183"/>
      <c r="W2147" s="183"/>
      <c r="X2147" s="183"/>
      <c r="Y2147" s="183"/>
      <c r="Z2147" s="183"/>
      <c r="AA2147" s="183"/>
      <c r="AB2147" s="183"/>
      <c r="AC2147" s="183"/>
      <c r="AD2147" s="183"/>
      <c r="AE2147" s="183"/>
      <c r="AF2147" s="183"/>
      <c r="AG2147" s="183"/>
      <c r="AH2147" s="183"/>
      <c r="AI2147" s="183"/>
      <c r="AJ2147" s="183"/>
      <c r="AK2147" s="183"/>
    </row>
    <row r="2148" spans="4:37" x14ac:dyDescent="0.25">
      <c r="D2148" s="184"/>
      <c r="E2148" s="184"/>
      <c r="F2148" s="184"/>
      <c r="G2148" s="184"/>
      <c r="H2148" s="184"/>
      <c r="I2148" s="184"/>
      <c r="J2148" s="184"/>
      <c r="K2148" s="184"/>
      <c r="L2148" s="184"/>
      <c r="M2148" s="184"/>
      <c r="N2148" s="184"/>
      <c r="O2148" s="184"/>
      <c r="P2148" s="183"/>
      <c r="Q2148" s="183"/>
      <c r="R2148" s="183"/>
      <c r="S2148" s="183"/>
      <c r="T2148" s="183"/>
      <c r="U2148" s="183"/>
      <c r="V2148" s="183"/>
      <c r="W2148" s="183"/>
      <c r="X2148" s="183"/>
      <c r="Y2148" s="183"/>
      <c r="Z2148" s="183"/>
      <c r="AA2148" s="183"/>
      <c r="AB2148" s="183"/>
      <c r="AC2148" s="183"/>
      <c r="AD2148" s="183"/>
      <c r="AE2148" s="183"/>
      <c r="AF2148" s="183"/>
      <c r="AG2148" s="183"/>
      <c r="AH2148" s="183"/>
      <c r="AI2148" s="183"/>
      <c r="AJ2148" s="183"/>
      <c r="AK2148" s="183"/>
    </row>
    <row r="2149" spans="4:37" x14ac:dyDescent="0.25">
      <c r="D2149" s="184"/>
      <c r="E2149" s="184"/>
      <c r="F2149" s="184"/>
      <c r="G2149" s="184"/>
      <c r="H2149" s="184"/>
      <c r="I2149" s="184"/>
      <c r="J2149" s="184"/>
      <c r="K2149" s="184"/>
      <c r="L2149" s="184"/>
      <c r="M2149" s="184"/>
      <c r="N2149" s="184"/>
      <c r="O2149" s="184"/>
      <c r="P2149" s="183"/>
      <c r="Q2149" s="183"/>
      <c r="R2149" s="183"/>
      <c r="S2149" s="183"/>
      <c r="T2149" s="183"/>
      <c r="U2149" s="183"/>
      <c r="V2149" s="183"/>
      <c r="W2149" s="183"/>
      <c r="X2149" s="183"/>
      <c r="Y2149" s="183"/>
      <c r="Z2149" s="183"/>
      <c r="AA2149" s="183"/>
      <c r="AB2149" s="183"/>
      <c r="AC2149" s="183"/>
      <c r="AD2149" s="183"/>
      <c r="AE2149" s="183"/>
      <c r="AF2149" s="183"/>
      <c r="AG2149" s="183"/>
      <c r="AH2149" s="183"/>
      <c r="AI2149" s="183"/>
      <c r="AJ2149" s="183"/>
      <c r="AK2149" s="183"/>
    </row>
    <row r="2150" spans="4:37" x14ac:dyDescent="0.25">
      <c r="D2150" s="184"/>
      <c r="E2150" s="184"/>
      <c r="F2150" s="184"/>
      <c r="G2150" s="184"/>
      <c r="H2150" s="184"/>
      <c r="I2150" s="184"/>
      <c r="J2150" s="184"/>
      <c r="K2150" s="184"/>
      <c r="L2150" s="184"/>
      <c r="M2150" s="184"/>
      <c r="N2150" s="184"/>
      <c r="O2150" s="184"/>
      <c r="P2150" s="183"/>
      <c r="Q2150" s="183"/>
      <c r="R2150" s="183"/>
      <c r="S2150" s="183"/>
      <c r="T2150" s="183"/>
      <c r="U2150" s="183"/>
      <c r="V2150" s="183"/>
      <c r="W2150" s="183"/>
      <c r="X2150" s="183"/>
      <c r="Y2150" s="183"/>
      <c r="Z2150" s="183"/>
      <c r="AA2150" s="183"/>
      <c r="AB2150" s="183"/>
      <c r="AC2150" s="183"/>
      <c r="AD2150" s="183"/>
      <c r="AE2150" s="183"/>
      <c r="AF2150" s="183"/>
      <c r="AG2150" s="183"/>
      <c r="AH2150" s="183"/>
      <c r="AI2150" s="183"/>
      <c r="AJ2150" s="183"/>
      <c r="AK2150" s="183"/>
    </row>
    <row r="2151" spans="4:37" x14ac:dyDescent="0.25">
      <c r="D2151" s="184"/>
      <c r="E2151" s="184"/>
      <c r="F2151" s="184"/>
      <c r="G2151" s="184"/>
      <c r="H2151" s="184"/>
      <c r="I2151" s="184"/>
      <c r="J2151" s="184"/>
      <c r="K2151" s="184"/>
      <c r="L2151" s="184"/>
      <c r="M2151" s="184"/>
      <c r="N2151" s="184"/>
      <c r="O2151" s="184"/>
      <c r="P2151" s="183"/>
      <c r="Q2151" s="183"/>
      <c r="R2151" s="183"/>
      <c r="S2151" s="183"/>
      <c r="T2151" s="183"/>
      <c r="U2151" s="183"/>
      <c r="V2151" s="183"/>
      <c r="W2151" s="183"/>
      <c r="X2151" s="183"/>
      <c r="Y2151" s="183"/>
      <c r="Z2151" s="183"/>
      <c r="AA2151" s="183"/>
      <c r="AB2151" s="183"/>
      <c r="AC2151" s="183"/>
      <c r="AD2151" s="183"/>
      <c r="AE2151" s="183"/>
      <c r="AF2151" s="183"/>
      <c r="AG2151" s="183"/>
      <c r="AH2151" s="183"/>
      <c r="AI2151" s="183"/>
      <c r="AJ2151" s="183"/>
      <c r="AK2151" s="183"/>
    </row>
    <row r="2152" spans="4:37" x14ac:dyDescent="0.25">
      <c r="D2152" s="184"/>
      <c r="E2152" s="184"/>
      <c r="F2152" s="184"/>
      <c r="G2152" s="184"/>
      <c r="H2152" s="184"/>
      <c r="I2152" s="184"/>
      <c r="J2152" s="184"/>
      <c r="K2152" s="184"/>
      <c r="L2152" s="184"/>
      <c r="M2152" s="184"/>
      <c r="N2152" s="184"/>
      <c r="O2152" s="184"/>
      <c r="P2152" s="183"/>
      <c r="Q2152" s="183"/>
      <c r="R2152" s="183"/>
      <c r="S2152" s="183"/>
      <c r="T2152" s="183"/>
      <c r="U2152" s="183"/>
      <c r="V2152" s="183"/>
      <c r="W2152" s="183"/>
      <c r="X2152" s="183"/>
      <c r="Y2152" s="183"/>
      <c r="Z2152" s="183"/>
      <c r="AA2152" s="183"/>
      <c r="AB2152" s="183"/>
      <c r="AC2152" s="183"/>
      <c r="AD2152" s="183"/>
      <c r="AE2152" s="183"/>
      <c r="AF2152" s="183"/>
      <c r="AG2152" s="183"/>
      <c r="AH2152" s="183"/>
      <c r="AI2152" s="183"/>
      <c r="AJ2152" s="183"/>
      <c r="AK2152" s="183"/>
    </row>
    <row r="2153" spans="4:37" x14ac:dyDescent="0.25">
      <c r="D2153" s="184"/>
      <c r="E2153" s="184"/>
      <c r="F2153" s="184"/>
      <c r="G2153" s="184"/>
      <c r="H2153" s="184"/>
      <c r="I2153" s="184"/>
      <c r="J2153" s="184"/>
      <c r="K2153" s="184"/>
      <c r="L2153" s="184"/>
      <c r="M2153" s="184"/>
      <c r="N2153" s="184"/>
      <c r="O2153" s="184"/>
      <c r="P2153" s="183"/>
      <c r="Q2153" s="183"/>
      <c r="R2153" s="183"/>
      <c r="S2153" s="183"/>
      <c r="T2153" s="183"/>
      <c r="U2153" s="183"/>
      <c r="V2153" s="183"/>
      <c r="W2153" s="183"/>
      <c r="X2153" s="183"/>
      <c r="Y2153" s="183"/>
      <c r="Z2153" s="183"/>
      <c r="AA2153" s="183"/>
      <c r="AB2153" s="183"/>
      <c r="AC2153" s="183"/>
      <c r="AD2153" s="183"/>
      <c r="AE2153" s="183"/>
      <c r="AF2153" s="183"/>
      <c r="AG2153" s="183"/>
      <c r="AH2153" s="183"/>
      <c r="AI2153" s="183"/>
      <c r="AJ2153" s="183"/>
      <c r="AK2153" s="183"/>
    </row>
    <row r="2154" spans="4:37" x14ac:dyDescent="0.25">
      <c r="D2154" s="184"/>
      <c r="E2154" s="184"/>
      <c r="F2154" s="184"/>
      <c r="G2154" s="184"/>
      <c r="H2154" s="184"/>
      <c r="I2154" s="184"/>
      <c r="J2154" s="184"/>
      <c r="K2154" s="184"/>
      <c r="L2154" s="184"/>
      <c r="M2154" s="184"/>
      <c r="N2154" s="184"/>
      <c r="O2154" s="184"/>
      <c r="P2154" s="183"/>
      <c r="Q2154" s="183"/>
      <c r="R2154" s="183"/>
      <c r="S2154" s="183"/>
      <c r="T2154" s="183"/>
      <c r="U2154" s="183"/>
      <c r="V2154" s="183"/>
      <c r="W2154" s="183"/>
      <c r="X2154" s="183"/>
      <c r="Y2154" s="183"/>
      <c r="Z2154" s="183"/>
      <c r="AA2154" s="183"/>
      <c r="AB2154" s="183"/>
      <c r="AC2154" s="183"/>
      <c r="AD2154" s="183"/>
      <c r="AE2154" s="183"/>
      <c r="AF2154" s="183"/>
      <c r="AG2154" s="183"/>
      <c r="AH2154" s="183"/>
      <c r="AI2154" s="183"/>
      <c r="AJ2154" s="183"/>
      <c r="AK2154" s="183"/>
    </row>
    <row r="2155" spans="4:37" x14ac:dyDescent="0.25">
      <c r="D2155" s="184"/>
      <c r="E2155" s="184"/>
      <c r="F2155" s="184"/>
      <c r="G2155" s="184"/>
      <c r="H2155" s="184"/>
      <c r="I2155" s="184"/>
      <c r="J2155" s="184"/>
      <c r="K2155" s="184"/>
      <c r="L2155" s="184"/>
      <c r="M2155" s="184"/>
      <c r="N2155" s="184"/>
      <c r="O2155" s="184"/>
      <c r="P2155" s="183"/>
      <c r="Q2155" s="183"/>
      <c r="R2155" s="183"/>
      <c r="S2155" s="183"/>
      <c r="T2155" s="183"/>
      <c r="U2155" s="183"/>
      <c r="V2155" s="183"/>
      <c r="W2155" s="183"/>
      <c r="X2155" s="183"/>
      <c r="Y2155" s="183"/>
      <c r="Z2155" s="183"/>
      <c r="AA2155" s="183"/>
      <c r="AB2155" s="183"/>
      <c r="AC2155" s="183"/>
      <c r="AD2155" s="183"/>
      <c r="AE2155" s="183"/>
      <c r="AF2155" s="183"/>
      <c r="AG2155" s="183"/>
      <c r="AH2155" s="183"/>
      <c r="AI2155" s="183"/>
      <c r="AJ2155" s="183"/>
      <c r="AK2155" s="183"/>
    </row>
    <row r="2156" spans="4:37" x14ac:dyDescent="0.25">
      <c r="D2156" s="184"/>
      <c r="E2156" s="184"/>
      <c r="F2156" s="184"/>
      <c r="G2156" s="184"/>
      <c r="H2156" s="184"/>
      <c r="I2156" s="184"/>
      <c r="J2156" s="184"/>
      <c r="K2156" s="184"/>
      <c r="L2156" s="184"/>
      <c r="M2156" s="184"/>
      <c r="N2156" s="184"/>
      <c r="O2156" s="184"/>
      <c r="P2156" s="183"/>
      <c r="Q2156" s="183"/>
      <c r="R2156" s="183"/>
      <c r="S2156" s="183"/>
      <c r="T2156" s="183"/>
      <c r="U2156" s="183"/>
      <c r="V2156" s="183"/>
      <c r="W2156" s="183"/>
      <c r="X2156" s="183"/>
      <c r="Y2156" s="183"/>
      <c r="Z2156" s="183"/>
      <c r="AA2156" s="183"/>
      <c r="AB2156" s="183"/>
      <c r="AC2156" s="183"/>
      <c r="AD2156" s="183"/>
      <c r="AE2156" s="183"/>
      <c r="AF2156" s="183"/>
      <c r="AG2156" s="183"/>
      <c r="AH2156" s="183"/>
      <c r="AI2156" s="183"/>
      <c r="AJ2156" s="183"/>
      <c r="AK2156" s="183"/>
    </row>
    <row r="2157" spans="4:37" x14ac:dyDescent="0.25">
      <c r="D2157" s="184"/>
      <c r="E2157" s="184"/>
      <c r="F2157" s="184"/>
      <c r="G2157" s="184"/>
      <c r="H2157" s="184"/>
      <c r="I2157" s="184"/>
      <c r="J2157" s="184"/>
      <c r="K2157" s="184"/>
      <c r="L2157" s="184"/>
      <c r="M2157" s="184"/>
      <c r="N2157" s="184"/>
      <c r="O2157" s="184"/>
      <c r="P2157" s="183"/>
      <c r="Q2157" s="183"/>
      <c r="R2157" s="183"/>
      <c r="S2157" s="183"/>
      <c r="T2157" s="183"/>
      <c r="U2157" s="183"/>
      <c r="V2157" s="183"/>
      <c r="W2157" s="183"/>
      <c r="X2157" s="183"/>
      <c r="Y2157" s="183"/>
      <c r="Z2157" s="183"/>
      <c r="AA2157" s="183"/>
      <c r="AB2157" s="183"/>
      <c r="AC2157" s="183"/>
      <c r="AD2157" s="183"/>
      <c r="AE2157" s="183"/>
      <c r="AF2157" s="183"/>
      <c r="AG2157" s="183"/>
      <c r="AH2157" s="183"/>
      <c r="AI2157" s="183"/>
      <c r="AJ2157" s="183"/>
      <c r="AK2157" s="183"/>
    </row>
    <row r="2158" spans="4:37" x14ac:dyDescent="0.25">
      <c r="D2158" s="184"/>
      <c r="E2158" s="184"/>
      <c r="F2158" s="184"/>
      <c r="G2158" s="184"/>
      <c r="H2158" s="184"/>
      <c r="I2158" s="184"/>
      <c r="J2158" s="184"/>
      <c r="K2158" s="184"/>
      <c r="L2158" s="184"/>
      <c r="M2158" s="184"/>
      <c r="N2158" s="184"/>
      <c r="O2158" s="184"/>
      <c r="P2158" s="183"/>
      <c r="Q2158" s="183"/>
      <c r="R2158" s="183"/>
      <c r="S2158" s="183"/>
      <c r="T2158" s="183"/>
      <c r="U2158" s="183"/>
      <c r="V2158" s="183"/>
      <c r="W2158" s="183"/>
      <c r="X2158" s="183"/>
      <c r="Y2158" s="183"/>
      <c r="Z2158" s="183"/>
      <c r="AA2158" s="183"/>
      <c r="AB2158" s="183"/>
      <c r="AC2158" s="183"/>
      <c r="AD2158" s="183"/>
      <c r="AE2158" s="183"/>
      <c r="AF2158" s="183"/>
      <c r="AG2158" s="183"/>
      <c r="AH2158" s="183"/>
      <c r="AI2158" s="183"/>
      <c r="AJ2158" s="183"/>
      <c r="AK2158" s="183"/>
    </row>
    <row r="2159" spans="4:37" x14ac:dyDescent="0.25">
      <c r="D2159" s="184"/>
      <c r="E2159" s="184"/>
      <c r="F2159" s="184"/>
      <c r="G2159" s="184"/>
      <c r="H2159" s="184"/>
      <c r="I2159" s="184"/>
      <c r="J2159" s="184"/>
      <c r="K2159" s="184"/>
      <c r="L2159" s="184"/>
      <c r="M2159" s="184"/>
      <c r="N2159" s="184"/>
      <c r="O2159" s="184"/>
      <c r="P2159" s="183"/>
      <c r="Q2159" s="183"/>
      <c r="R2159" s="183"/>
      <c r="S2159" s="183"/>
      <c r="T2159" s="183"/>
      <c r="U2159" s="183"/>
      <c r="V2159" s="183"/>
      <c r="W2159" s="183"/>
      <c r="X2159" s="183"/>
      <c r="Y2159" s="183"/>
      <c r="Z2159" s="183"/>
      <c r="AA2159" s="183"/>
      <c r="AB2159" s="183"/>
      <c r="AC2159" s="183"/>
      <c r="AD2159" s="183"/>
      <c r="AE2159" s="183"/>
      <c r="AF2159" s="183"/>
      <c r="AG2159" s="183"/>
      <c r="AH2159" s="183"/>
      <c r="AI2159" s="183"/>
      <c r="AJ2159" s="183"/>
      <c r="AK2159" s="183"/>
    </row>
    <row r="2160" spans="4:37" x14ac:dyDescent="0.25">
      <c r="D2160" s="184"/>
      <c r="E2160" s="184"/>
      <c r="F2160" s="184"/>
      <c r="G2160" s="184"/>
      <c r="H2160" s="184"/>
      <c r="I2160" s="184"/>
      <c r="J2160" s="184"/>
      <c r="K2160" s="184"/>
      <c r="L2160" s="184"/>
      <c r="M2160" s="184"/>
      <c r="N2160" s="184"/>
      <c r="O2160" s="184"/>
      <c r="P2160" s="183"/>
      <c r="Q2160" s="183"/>
      <c r="R2160" s="183"/>
      <c r="S2160" s="183"/>
      <c r="T2160" s="183"/>
      <c r="U2160" s="183"/>
      <c r="V2160" s="183"/>
      <c r="W2160" s="183"/>
      <c r="X2160" s="183"/>
      <c r="Y2160" s="183"/>
      <c r="Z2160" s="183"/>
      <c r="AA2160" s="183"/>
      <c r="AB2160" s="183"/>
      <c r="AC2160" s="183"/>
      <c r="AD2160" s="183"/>
      <c r="AE2160" s="183"/>
      <c r="AF2160" s="183"/>
      <c r="AG2160" s="183"/>
      <c r="AH2160" s="183"/>
      <c r="AI2160" s="183"/>
      <c r="AJ2160" s="183"/>
      <c r="AK2160" s="183"/>
    </row>
    <row r="2161" spans="4:37" x14ac:dyDescent="0.25">
      <c r="D2161" s="184"/>
      <c r="E2161" s="184"/>
      <c r="F2161" s="184"/>
      <c r="G2161" s="184"/>
      <c r="H2161" s="184"/>
      <c r="I2161" s="184"/>
      <c r="J2161" s="184"/>
      <c r="K2161" s="184"/>
      <c r="L2161" s="184"/>
      <c r="M2161" s="184"/>
      <c r="N2161" s="184"/>
      <c r="O2161" s="184"/>
      <c r="P2161" s="183"/>
      <c r="Q2161" s="183"/>
      <c r="R2161" s="183"/>
      <c r="S2161" s="183"/>
      <c r="T2161" s="183"/>
      <c r="U2161" s="183"/>
      <c r="V2161" s="183"/>
      <c r="W2161" s="183"/>
      <c r="X2161" s="183"/>
      <c r="Y2161" s="183"/>
      <c r="Z2161" s="183"/>
      <c r="AA2161" s="183"/>
      <c r="AB2161" s="183"/>
      <c r="AC2161" s="183"/>
      <c r="AD2161" s="183"/>
      <c r="AE2161" s="183"/>
      <c r="AF2161" s="183"/>
      <c r="AG2161" s="183"/>
      <c r="AH2161" s="183"/>
      <c r="AI2161" s="183"/>
      <c r="AJ2161" s="183"/>
      <c r="AK2161" s="183"/>
    </row>
    <row r="2162" spans="4:37" x14ac:dyDescent="0.25">
      <c r="D2162" s="184"/>
      <c r="E2162" s="184"/>
      <c r="F2162" s="184"/>
      <c r="G2162" s="184"/>
      <c r="H2162" s="184"/>
      <c r="I2162" s="184"/>
      <c r="J2162" s="184"/>
      <c r="K2162" s="184"/>
      <c r="L2162" s="184"/>
      <c r="M2162" s="184"/>
      <c r="N2162" s="184"/>
      <c r="O2162" s="184"/>
      <c r="P2162" s="183"/>
      <c r="Q2162" s="183"/>
      <c r="R2162" s="183"/>
      <c r="S2162" s="183"/>
      <c r="T2162" s="183"/>
      <c r="U2162" s="183"/>
      <c r="V2162" s="183"/>
      <c r="W2162" s="183"/>
      <c r="X2162" s="183"/>
      <c r="Y2162" s="183"/>
      <c r="Z2162" s="183"/>
      <c r="AA2162" s="183"/>
      <c r="AB2162" s="183"/>
      <c r="AC2162" s="183"/>
      <c r="AD2162" s="183"/>
      <c r="AE2162" s="183"/>
      <c r="AF2162" s="183"/>
      <c r="AG2162" s="183"/>
      <c r="AH2162" s="183"/>
      <c r="AI2162" s="183"/>
      <c r="AJ2162" s="183"/>
      <c r="AK2162" s="183"/>
    </row>
    <row r="2163" spans="4:37" x14ac:dyDescent="0.25">
      <c r="D2163" s="184"/>
      <c r="E2163" s="184"/>
      <c r="F2163" s="184"/>
      <c r="G2163" s="184"/>
      <c r="H2163" s="184"/>
      <c r="I2163" s="184"/>
      <c r="J2163" s="184"/>
      <c r="K2163" s="184"/>
      <c r="L2163" s="184"/>
      <c r="M2163" s="184"/>
      <c r="N2163" s="184"/>
      <c r="O2163" s="184"/>
      <c r="P2163" s="183"/>
      <c r="Q2163" s="183"/>
      <c r="R2163" s="183"/>
      <c r="S2163" s="183"/>
      <c r="T2163" s="183"/>
      <c r="U2163" s="183"/>
      <c r="V2163" s="183"/>
      <c r="W2163" s="183"/>
      <c r="X2163" s="183"/>
      <c r="Y2163" s="183"/>
      <c r="Z2163" s="183"/>
      <c r="AA2163" s="183"/>
      <c r="AB2163" s="183"/>
      <c r="AC2163" s="183"/>
      <c r="AD2163" s="183"/>
      <c r="AE2163" s="183"/>
      <c r="AF2163" s="183"/>
      <c r="AG2163" s="183"/>
      <c r="AH2163" s="183"/>
      <c r="AI2163" s="183"/>
      <c r="AJ2163" s="183"/>
      <c r="AK2163" s="183"/>
    </row>
    <row r="2164" spans="4:37" x14ac:dyDescent="0.25">
      <c r="D2164" s="184"/>
      <c r="E2164" s="184"/>
      <c r="F2164" s="184"/>
      <c r="G2164" s="184"/>
      <c r="H2164" s="184"/>
      <c r="I2164" s="184"/>
      <c r="J2164" s="184"/>
      <c r="K2164" s="184"/>
      <c r="L2164" s="184"/>
      <c r="M2164" s="184"/>
      <c r="N2164" s="184"/>
      <c r="O2164" s="184"/>
      <c r="P2164" s="183"/>
      <c r="Q2164" s="183"/>
      <c r="R2164" s="183"/>
      <c r="S2164" s="183"/>
      <c r="T2164" s="183"/>
      <c r="U2164" s="183"/>
      <c r="V2164" s="183"/>
      <c r="W2164" s="183"/>
      <c r="X2164" s="183"/>
      <c r="Y2164" s="183"/>
      <c r="Z2164" s="183"/>
      <c r="AA2164" s="183"/>
      <c r="AB2164" s="183"/>
      <c r="AC2164" s="183"/>
      <c r="AD2164" s="183"/>
      <c r="AE2164" s="183"/>
      <c r="AF2164" s="183"/>
      <c r="AG2164" s="183"/>
      <c r="AH2164" s="183"/>
      <c r="AI2164" s="183"/>
      <c r="AJ2164" s="183"/>
      <c r="AK2164" s="183"/>
    </row>
    <row r="2165" spans="4:37" x14ac:dyDescent="0.25">
      <c r="D2165" s="184"/>
      <c r="E2165" s="184"/>
      <c r="F2165" s="184"/>
      <c r="G2165" s="184"/>
      <c r="H2165" s="184"/>
      <c r="I2165" s="184"/>
      <c r="J2165" s="184"/>
      <c r="K2165" s="184"/>
      <c r="L2165" s="184"/>
      <c r="M2165" s="184"/>
      <c r="N2165" s="184"/>
      <c r="O2165" s="184"/>
      <c r="P2165" s="183"/>
      <c r="Q2165" s="183"/>
      <c r="R2165" s="183"/>
      <c r="S2165" s="183"/>
      <c r="T2165" s="183"/>
      <c r="U2165" s="183"/>
      <c r="V2165" s="183"/>
      <c r="W2165" s="183"/>
      <c r="X2165" s="183"/>
      <c r="Y2165" s="183"/>
      <c r="Z2165" s="183"/>
      <c r="AA2165" s="183"/>
      <c r="AB2165" s="183"/>
      <c r="AC2165" s="183"/>
      <c r="AD2165" s="183"/>
      <c r="AE2165" s="183"/>
      <c r="AF2165" s="183"/>
      <c r="AG2165" s="183"/>
      <c r="AH2165" s="183"/>
      <c r="AI2165" s="183"/>
      <c r="AJ2165" s="183"/>
      <c r="AK2165" s="183"/>
    </row>
    <row r="2166" spans="4:37" x14ac:dyDescent="0.25">
      <c r="D2166" s="184"/>
      <c r="E2166" s="184"/>
      <c r="F2166" s="184"/>
      <c r="G2166" s="184"/>
      <c r="H2166" s="184"/>
      <c r="I2166" s="184"/>
      <c r="J2166" s="184"/>
      <c r="K2166" s="184"/>
      <c r="L2166" s="184"/>
      <c r="M2166" s="184"/>
      <c r="N2166" s="184"/>
      <c r="O2166" s="184"/>
      <c r="P2166" s="183"/>
      <c r="Q2166" s="183"/>
      <c r="R2166" s="183"/>
      <c r="S2166" s="183"/>
      <c r="T2166" s="183"/>
      <c r="U2166" s="183"/>
      <c r="V2166" s="183"/>
      <c r="W2166" s="183"/>
      <c r="X2166" s="183"/>
      <c r="Y2166" s="183"/>
      <c r="Z2166" s="183"/>
      <c r="AA2166" s="183"/>
      <c r="AB2166" s="183"/>
      <c r="AC2166" s="183"/>
      <c r="AD2166" s="183"/>
      <c r="AE2166" s="183"/>
      <c r="AF2166" s="183"/>
      <c r="AG2166" s="183"/>
      <c r="AH2166" s="183"/>
      <c r="AI2166" s="183"/>
      <c r="AJ2166" s="183"/>
      <c r="AK2166" s="183"/>
    </row>
    <row r="2167" spans="4:37" x14ac:dyDescent="0.25">
      <c r="D2167" s="184"/>
      <c r="E2167" s="184"/>
      <c r="F2167" s="184"/>
      <c r="G2167" s="184"/>
      <c r="H2167" s="184"/>
      <c r="I2167" s="184"/>
      <c r="J2167" s="184"/>
      <c r="K2167" s="184"/>
      <c r="L2167" s="184"/>
      <c r="M2167" s="184"/>
      <c r="N2167" s="184"/>
      <c r="O2167" s="184"/>
      <c r="P2167" s="183"/>
      <c r="Q2167" s="183"/>
      <c r="R2167" s="183"/>
      <c r="S2167" s="183"/>
      <c r="T2167" s="183"/>
      <c r="U2167" s="183"/>
      <c r="V2167" s="183"/>
      <c r="W2167" s="183"/>
      <c r="X2167" s="183"/>
      <c r="Y2167" s="183"/>
      <c r="Z2167" s="183"/>
      <c r="AA2167" s="183"/>
      <c r="AB2167" s="183"/>
      <c r="AC2167" s="183"/>
      <c r="AD2167" s="183"/>
      <c r="AE2167" s="183"/>
      <c r="AF2167" s="183"/>
      <c r="AG2167" s="183"/>
      <c r="AH2167" s="183"/>
      <c r="AI2167" s="183"/>
      <c r="AJ2167" s="183"/>
      <c r="AK2167" s="183"/>
    </row>
    <row r="2168" spans="4:37" x14ac:dyDescent="0.25">
      <c r="D2168" s="184"/>
      <c r="E2168" s="184"/>
      <c r="F2168" s="184"/>
      <c r="G2168" s="184"/>
      <c r="H2168" s="184"/>
      <c r="I2168" s="184"/>
      <c r="J2168" s="184"/>
      <c r="K2168" s="184"/>
      <c r="L2168" s="184"/>
      <c r="M2168" s="184"/>
      <c r="N2168" s="184"/>
      <c r="O2168" s="184"/>
      <c r="P2168" s="183"/>
      <c r="Q2168" s="183"/>
      <c r="R2168" s="183"/>
      <c r="S2168" s="183"/>
      <c r="T2168" s="183"/>
      <c r="U2168" s="183"/>
      <c r="V2168" s="183"/>
      <c r="W2168" s="183"/>
      <c r="X2168" s="183"/>
      <c r="Y2168" s="183"/>
      <c r="Z2168" s="183"/>
      <c r="AA2168" s="183"/>
      <c r="AB2168" s="183"/>
      <c r="AC2168" s="183"/>
      <c r="AD2168" s="183"/>
      <c r="AE2168" s="183"/>
      <c r="AF2168" s="183"/>
      <c r="AG2168" s="183"/>
      <c r="AH2168" s="183"/>
      <c r="AI2168" s="183"/>
      <c r="AJ2168" s="183"/>
      <c r="AK2168" s="183"/>
    </row>
    <row r="2169" spans="4:37" x14ac:dyDescent="0.25">
      <c r="D2169" s="184"/>
      <c r="E2169" s="184"/>
      <c r="F2169" s="184"/>
      <c r="G2169" s="184"/>
      <c r="H2169" s="184"/>
      <c r="I2169" s="184"/>
      <c r="J2169" s="184"/>
      <c r="K2169" s="184"/>
      <c r="L2169" s="184"/>
      <c r="M2169" s="184"/>
      <c r="N2169" s="184"/>
      <c r="O2169" s="184"/>
      <c r="P2169" s="183"/>
      <c r="Q2169" s="183"/>
      <c r="R2169" s="183"/>
      <c r="S2169" s="183"/>
      <c r="T2169" s="183"/>
      <c r="U2169" s="183"/>
      <c r="V2169" s="183"/>
      <c r="W2169" s="183"/>
      <c r="X2169" s="183"/>
      <c r="Y2169" s="183"/>
      <c r="Z2169" s="183"/>
      <c r="AA2169" s="183"/>
      <c r="AB2169" s="183"/>
      <c r="AC2169" s="183"/>
      <c r="AD2169" s="183"/>
      <c r="AE2169" s="183"/>
      <c r="AF2169" s="183"/>
      <c r="AG2169" s="183"/>
      <c r="AH2169" s="183"/>
      <c r="AI2169" s="183"/>
      <c r="AJ2169" s="183"/>
      <c r="AK2169" s="183"/>
    </row>
    <row r="2170" spans="4:37" x14ac:dyDescent="0.25">
      <c r="D2170" s="184"/>
      <c r="E2170" s="184"/>
      <c r="F2170" s="184"/>
      <c r="G2170" s="184"/>
      <c r="H2170" s="184"/>
      <c r="I2170" s="184"/>
      <c r="J2170" s="184"/>
      <c r="K2170" s="184"/>
      <c r="L2170" s="184"/>
      <c r="M2170" s="184"/>
      <c r="N2170" s="184"/>
      <c r="O2170" s="184"/>
      <c r="P2170" s="183"/>
      <c r="Q2170" s="183"/>
      <c r="R2170" s="183"/>
      <c r="S2170" s="183"/>
      <c r="T2170" s="183"/>
      <c r="U2170" s="183"/>
      <c r="V2170" s="183"/>
      <c r="W2170" s="183"/>
      <c r="X2170" s="183"/>
      <c r="Y2170" s="183"/>
      <c r="Z2170" s="183"/>
      <c r="AA2170" s="183"/>
      <c r="AB2170" s="183"/>
      <c r="AC2170" s="183"/>
      <c r="AD2170" s="183"/>
      <c r="AE2170" s="183"/>
      <c r="AF2170" s="183"/>
      <c r="AG2170" s="183"/>
      <c r="AH2170" s="183"/>
      <c r="AI2170" s="183"/>
      <c r="AJ2170" s="183"/>
      <c r="AK2170" s="183"/>
    </row>
    <row r="2171" spans="4:37" x14ac:dyDescent="0.25">
      <c r="D2171" s="184"/>
      <c r="E2171" s="184"/>
      <c r="F2171" s="184"/>
      <c r="G2171" s="184"/>
      <c r="H2171" s="184"/>
      <c r="I2171" s="184"/>
      <c r="J2171" s="184"/>
      <c r="K2171" s="184"/>
      <c r="L2171" s="184"/>
      <c r="M2171" s="184"/>
      <c r="N2171" s="184"/>
      <c r="O2171" s="184"/>
      <c r="P2171" s="183"/>
      <c r="Q2171" s="183"/>
      <c r="R2171" s="183"/>
      <c r="S2171" s="183"/>
      <c r="T2171" s="183"/>
      <c r="U2171" s="183"/>
      <c r="V2171" s="183"/>
      <c r="W2171" s="183"/>
      <c r="X2171" s="183"/>
      <c r="Y2171" s="183"/>
      <c r="Z2171" s="183"/>
      <c r="AA2171" s="183"/>
      <c r="AB2171" s="183"/>
      <c r="AC2171" s="183"/>
      <c r="AD2171" s="183"/>
      <c r="AE2171" s="183"/>
      <c r="AF2171" s="183"/>
      <c r="AG2171" s="183"/>
      <c r="AH2171" s="183"/>
      <c r="AI2171" s="183"/>
      <c r="AJ2171" s="183"/>
      <c r="AK2171" s="183"/>
    </row>
    <row r="2172" spans="4:37" x14ac:dyDescent="0.25">
      <c r="D2172" s="184"/>
      <c r="E2172" s="184"/>
      <c r="F2172" s="184"/>
      <c r="G2172" s="184"/>
      <c r="H2172" s="184"/>
      <c r="I2172" s="184"/>
      <c r="J2172" s="184"/>
      <c r="K2172" s="184"/>
      <c r="L2172" s="184"/>
      <c r="M2172" s="184"/>
      <c r="N2172" s="184"/>
      <c r="O2172" s="184"/>
      <c r="P2172" s="183"/>
      <c r="Q2172" s="183"/>
      <c r="R2172" s="183"/>
      <c r="S2172" s="183"/>
      <c r="T2172" s="183"/>
      <c r="U2172" s="183"/>
      <c r="V2172" s="183"/>
      <c r="W2172" s="183"/>
      <c r="X2172" s="183"/>
      <c r="Y2172" s="183"/>
      <c r="Z2172" s="183"/>
      <c r="AA2172" s="183"/>
      <c r="AB2172" s="183"/>
      <c r="AC2172" s="183"/>
      <c r="AD2172" s="183"/>
      <c r="AE2172" s="183"/>
      <c r="AF2172" s="183"/>
      <c r="AG2172" s="183"/>
      <c r="AH2172" s="183"/>
      <c r="AI2172" s="183"/>
      <c r="AJ2172" s="183"/>
      <c r="AK2172" s="183"/>
    </row>
    <row r="2173" spans="4:37" x14ac:dyDescent="0.25">
      <c r="D2173" s="184"/>
      <c r="E2173" s="184"/>
      <c r="F2173" s="184"/>
      <c r="G2173" s="184"/>
      <c r="H2173" s="184"/>
      <c r="I2173" s="184"/>
      <c r="J2173" s="184"/>
      <c r="K2173" s="184"/>
      <c r="L2173" s="184"/>
      <c r="M2173" s="184"/>
      <c r="N2173" s="184"/>
      <c r="O2173" s="184"/>
      <c r="P2173" s="183"/>
      <c r="Q2173" s="183"/>
      <c r="R2173" s="183"/>
      <c r="S2173" s="183"/>
      <c r="T2173" s="183"/>
      <c r="U2173" s="183"/>
      <c r="V2173" s="183"/>
      <c r="W2173" s="183"/>
      <c r="X2173" s="183"/>
      <c r="Y2173" s="183"/>
      <c r="Z2173" s="183"/>
      <c r="AA2173" s="183"/>
      <c r="AB2173" s="183"/>
      <c r="AC2173" s="183"/>
      <c r="AD2173" s="183"/>
      <c r="AE2173" s="183"/>
      <c r="AF2173" s="183"/>
      <c r="AG2173" s="183"/>
      <c r="AH2173" s="183"/>
      <c r="AI2173" s="183"/>
      <c r="AJ2173" s="183"/>
      <c r="AK2173" s="183"/>
    </row>
    <row r="2174" spans="4:37" x14ac:dyDescent="0.25">
      <c r="D2174" s="184"/>
      <c r="E2174" s="184"/>
      <c r="F2174" s="184"/>
      <c r="G2174" s="184"/>
      <c r="H2174" s="184"/>
      <c r="I2174" s="184"/>
      <c r="J2174" s="184"/>
      <c r="K2174" s="184"/>
      <c r="L2174" s="184"/>
      <c r="M2174" s="184"/>
      <c r="N2174" s="184"/>
      <c r="O2174" s="184"/>
      <c r="P2174" s="183"/>
      <c r="Q2174" s="183"/>
      <c r="R2174" s="183"/>
      <c r="S2174" s="183"/>
      <c r="T2174" s="183"/>
      <c r="U2174" s="183"/>
      <c r="V2174" s="183"/>
      <c r="W2174" s="183"/>
      <c r="X2174" s="183"/>
      <c r="Y2174" s="183"/>
      <c r="Z2174" s="183"/>
      <c r="AA2174" s="183"/>
      <c r="AB2174" s="183"/>
      <c r="AC2174" s="183"/>
      <c r="AD2174" s="183"/>
      <c r="AE2174" s="183"/>
      <c r="AF2174" s="183"/>
      <c r="AG2174" s="183"/>
      <c r="AH2174" s="183"/>
      <c r="AI2174" s="183"/>
      <c r="AJ2174" s="183"/>
      <c r="AK2174" s="183"/>
    </row>
    <row r="2175" spans="4:37" x14ac:dyDescent="0.25">
      <c r="D2175" s="184"/>
      <c r="E2175" s="184"/>
      <c r="F2175" s="184"/>
      <c r="G2175" s="184"/>
      <c r="H2175" s="184"/>
      <c r="I2175" s="184"/>
      <c r="J2175" s="184"/>
      <c r="K2175" s="184"/>
      <c r="L2175" s="184"/>
      <c r="M2175" s="184"/>
      <c r="N2175" s="184"/>
      <c r="O2175" s="184"/>
      <c r="P2175" s="183"/>
      <c r="Q2175" s="183"/>
      <c r="R2175" s="183"/>
      <c r="S2175" s="183"/>
      <c r="T2175" s="183"/>
      <c r="U2175" s="183"/>
      <c r="V2175" s="183"/>
      <c r="W2175" s="183"/>
      <c r="X2175" s="183"/>
      <c r="Y2175" s="183"/>
      <c r="Z2175" s="183"/>
      <c r="AA2175" s="183"/>
      <c r="AB2175" s="183"/>
      <c r="AC2175" s="183"/>
      <c r="AD2175" s="183"/>
      <c r="AE2175" s="183"/>
      <c r="AF2175" s="183"/>
      <c r="AG2175" s="183"/>
      <c r="AH2175" s="183"/>
      <c r="AI2175" s="183"/>
      <c r="AJ2175" s="183"/>
      <c r="AK2175" s="183"/>
    </row>
    <row r="2176" spans="4:37" x14ac:dyDescent="0.25">
      <c r="D2176" s="184"/>
      <c r="E2176" s="184"/>
      <c r="F2176" s="184"/>
      <c r="G2176" s="184"/>
      <c r="H2176" s="184"/>
      <c r="I2176" s="184"/>
      <c r="J2176" s="184"/>
      <c r="K2176" s="184"/>
      <c r="L2176" s="184"/>
      <c r="M2176" s="184"/>
      <c r="N2176" s="184"/>
      <c r="O2176" s="184"/>
      <c r="P2176" s="183"/>
      <c r="Q2176" s="183"/>
      <c r="R2176" s="183"/>
      <c r="S2176" s="183"/>
      <c r="T2176" s="183"/>
      <c r="U2176" s="183"/>
      <c r="V2176" s="183"/>
      <c r="W2176" s="183"/>
      <c r="X2176" s="183"/>
      <c r="Y2176" s="183"/>
      <c r="Z2176" s="183"/>
      <c r="AA2176" s="183"/>
      <c r="AB2176" s="183"/>
      <c r="AC2176" s="183"/>
      <c r="AD2176" s="183"/>
      <c r="AE2176" s="183"/>
      <c r="AF2176" s="183"/>
      <c r="AG2176" s="183"/>
      <c r="AH2176" s="183"/>
      <c r="AI2176" s="183"/>
      <c r="AJ2176" s="183"/>
      <c r="AK2176" s="183"/>
    </row>
    <row r="2177" spans="4:37" x14ac:dyDescent="0.25">
      <c r="D2177" s="184"/>
      <c r="E2177" s="184"/>
      <c r="F2177" s="184"/>
      <c r="G2177" s="184"/>
      <c r="H2177" s="184"/>
      <c r="I2177" s="184"/>
      <c r="J2177" s="184"/>
      <c r="K2177" s="184"/>
      <c r="L2177" s="184"/>
      <c r="M2177" s="184"/>
      <c r="N2177" s="184"/>
      <c r="O2177" s="184"/>
      <c r="P2177" s="183"/>
      <c r="Q2177" s="183"/>
      <c r="R2177" s="183"/>
      <c r="S2177" s="183"/>
      <c r="T2177" s="183"/>
      <c r="U2177" s="183"/>
      <c r="V2177" s="183"/>
      <c r="W2177" s="183"/>
      <c r="X2177" s="183"/>
      <c r="Y2177" s="183"/>
      <c r="Z2177" s="183"/>
      <c r="AA2177" s="183"/>
      <c r="AB2177" s="183"/>
      <c r="AC2177" s="183"/>
      <c r="AD2177" s="183"/>
      <c r="AE2177" s="183"/>
      <c r="AF2177" s="183"/>
      <c r="AG2177" s="183"/>
      <c r="AH2177" s="183"/>
      <c r="AI2177" s="183"/>
      <c r="AJ2177" s="183"/>
      <c r="AK2177" s="183"/>
    </row>
    <row r="2178" spans="4:37" x14ac:dyDescent="0.25">
      <c r="D2178" s="184"/>
      <c r="E2178" s="184"/>
      <c r="F2178" s="184"/>
      <c r="G2178" s="184"/>
      <c r="H2178" s="184"/>
      <c r="I2178" s="184"/>
      <c r="J2178" s="184"/>
      <c r="K2178" s="184"/>
      <c r="L2178" s="184"/>
      <c r="M2178" s="184"/>
      <c r="N2178" s="184"/>
      <c r="O2178" s="184"/>
      <c r="P2178" s="183"/>
      <c r="Q2178" s="183"/>
      <c r="R2178" s="183"/>
      <c r="S2178" s="183"/>
      <c r="T2178" s="183"/>
      <c r="U2178" s="183"/>
      <c r="V2178" s="183"/>
      <c r="W2178" s="183"/>
      <c r="X2178" s="183"/>
      <c r="Y2178" s="183"/>
      <c r="Z2178" s="183"/>
      <c r="AA2178" s="183"/>
      <c r="AB2178" s="183"/>
      <c r="AC2178" s="183"/>
      <c r="AD2178" s="183"/>
      <c r="AE2178" s="183"/>
      <c r="AF2178" s="183"/>
      <c r="AG2178" s="183"/>
      <c r="AH2178" s="183"/>
      <c r="AI2178" s="183"/>
      <c r="AJ2178" s="183"/>
      <c r="AK2178" s="183"/>
    </row>
    <row r="2179" spans="4:37" x14ac:dyDescent="0.25">
      <c r="D2179" s="184"/>
      <c r="E2179" s="184"/>
      <c r="F2179" s="184"/>
      <c r="G2179" s="184"/>
      <c r="H2179" s="184"/>
      <c r="I2179" s="184"/>
      <c r="J2179" s="184"/>
      <c r="K2179" s="184"/>
      <c r="L2179" s="184"/>
      <c r="M2179" s="184"/>
      <c r="N2179" s="184"/>
      <c r="O2179" s="184"/>
      <c r="P2179" s="183"/>
      <c r="Q2179" s="183"/>
      <c r="R2179" s="183"/>
      <c r="S2179" s="183"/>
      <c r="T2179" s="183"/>
      <c r="U2179" s="183"/>
      <c r="V2179" s="183"/>
      <c r="W2179" s="183"/>
      <c r="X2179" s="183"/>
      <c r="Y2179" s="183"/>
      <c r="Z2179" s="183"/>
      <c r="AA2179" s="183"/>
      <c r="AB2179" s="183"/>
      <c r="AC2179" s="183"/>
      <c r="AD2179" s="183"/>
      <c r="AE2179" s="183"/>
      <c r="AF2179" s="183"/>
      <c r="AG2179" s="183"/>
      <c r="AH2179" s="183"/>
      <c r="AI2179" s="183"/>
      <c r="AJ2179" s="183"/>
      <c r="AK2179" s="183"/>
    </row>
    <row r="2180" spans="4:37" x14ac:dyDescent="0.25">
      <c r="D2180" s="184"/>
      <c r="E2180" s="184"/>
      <c r="F2180" s="184"/>
      <c r="G2180" s="184"/>
      <c r="H2180" s="184"/>
      <c r="I2180" s="184"/>
      <c r="J2180" s="184"/>
      <c r="K2180" s="184"/>
      <c r="L2180" s="184"/>
      <c r="M2180" s="184"/>
      <c r="N2180" s="184"/>
      <c r="O2180" s="184"/>
      <c r="P2180" s="183"/>
      <c r="Q2180" s="183"/>
      <c r="R2180" s="183"/>
      <c r="S2180" s="183"/>
      <c r="T2180" s="183"/>
      <c r="U2180" s="183"/>
      <c r="V2180" s="183"/>
      <c r="W2180" s="183"/>
      <c r="X2180" s="183"/>
      <c r="Y2180" s="183"/>
      <c r="Z2180" s="183"/>
      <c r="AA2180" s="183"/>
      <c r="AB2180" s="183"/>
      <c r="AC2180" s="183"/>
      <c r="AD2180" s="183"/>
      <c r="AE2180" s="183"/>
      <c r="AF2180" s="183"/>
      <c r="AG2180" s="183"/>
      <c r="AH2180" s="183"/>
      <c r="AI2180" s="183"/>
      <c r="AJ2180" s="183"/>
      <c r="AK2180" s="183"/>
    </row>
    <row r="2181" spans="4:37" x14ac:dyDescent="0.25">
      <c r="D2181" s="184"/>
      <c r="E2181" s="184"/>
      <c r="F2181" s="184"/>
      <c r="G2181" s="184"/>
      <c r="H2181" s="184"/>
      <c r="I2181" s="184"/>
      <c r="J2181" s="184"/>
      <c r="K2181" s="184"/>
      <c r="L2181" s="184"/>
      <c r="M2181" s="184"/>
      <c r="N2181" s="184"/>
      <c r="O2181" s="184"/>
      <c r="P2181" s="183"/>
      <c r="Q2181" s="183"/>
      <c r="R2181" s="183"/>
      <c r="S2181" s="183"/>
      <c r="T2181" s="183"/>
      <c r="U2181" s="183"/>
      <c r="V2181" s="183"/>
      <c r="W2181" s="183"/>
      <c r="X2181" s="183"/>
      <c r="Y2181" s="183"/>
      <c r="Z2181" s="183"/>
      <c r="AA2181" s="183"/>
      <c r="AB2181" s="183"/>
      <c r="AC2181" s="183"/>
      <c r="AD2181" s="183"/>
      <c r="AE2181" s="183"/>
      <c r="AF2181" s="183"/>
      <c r="AG2181" s="183"/>
      <c r="AH2181" s="183"/>
      <c r="AI2181" s="183"/>
      <c r="AJ2181" s="183"/>
      <c r="AK2181" s="183"/>
    </row>
    <row r="2182" spans="4:37" x14ac:dyDescent="0.25">
      <c r="D2182" s="184"/>
      <c r="E2182" s="184"/>
      <c r="F2182" s="184"/>
      <c r="G2182" s="184"/>
      <c r="H2182" s="184"/>
      <c r="I2182" s="184"/>
      <c r="J2182" s="184"/>
      <c r="K2182" s="184"/>
      <c r="L2182" s="184"/>
      <c r="M2182" s="184"/>
      <c r="N2182" s="184"/>
      <c r="O2182" s="184"/>
      <c r="P2182" s="183"/>
      <c r="Q2182" s="183"/>
      <c r="R2182" s="183"/>
      <c r="S2182" s="183"/>
      <c r="T2182" s="183"/>
      <c r="U2182" s="183"/>
      <c r="V2182" s="183"/>
      <c r="W2182" s="183"/>
      <c r="X2182" s="183"/>
      <c r="Y2182" s="183"/>
      <c r="Z2182" s="183"/>
      <c r="AA2182" s="183"/>
      <c r="AB2182" s="183"/>
      <c r="AC2182" s="183"/>
      <c r="AD2182" s="183"/>
      <c r="AE2182" s="183"/>
      <c r="AF2182" s="183"/>
      <c r="AG2182" s="183"/>
      <c r="AH2182" s="183"/>
      <c r="AI2182" s="183"/>
      <c r="AJ2182" s="183"/>
      <c r="AK2182" s="183"/>
    </row>
    <row r="2183" spans="4:37" x14ac:dyDescent="0.25">
      <c r="D2183" s="184"/>
      <c r="E2183" s="184"/>
      <c r="F2183" s="184"/>
      <c r="G2183" s="184"/>
      <c r="H2183" s="184"/>
      <c r="I2183" s="184"/>
      <c r="J2183" s="184"/>
      <c r="K2183" s="184"/>
      <c r="L2183" s="184"/>
      <c r="M2183" s="184"/>
      <c r="N2183" s="184"/>
      <c r="O2183" s="184"/>
      <c r="P2183" s="183"/>
      <c r="Q2183" s="183"/>
      <c r="R2183" s="183"/>
      <c r="S2183" s="183"/>
      <c r="T2183" s="183"/>
      <c r="U2183" s="183"/>
      <c r="V2183" s="183"/>
      <c r="W2183" s="183"/>
      <c r="X2183" s="183"/>
      <c r="Y2183" s="183"/>
      <c r="Z2183" s="183"/>
      <c r="AA2183" s="183"/>
      <c r="AB2183" s="183"/>
      <c r="AC2183" s="183"/>
      <c r="AD2183" s="183"/>
      <c r="AE2183" s="183"/>
      <c r="AF2183" s="183"/>
      <c r="AG2183" s="183"/>
      <c r="AH2183" s="183"/>
      <c r="AI2183" s="183"/>
      <c r="AJ2183" s="183"/>
      <c r="AK2183" s="183"/>
    </row>
    <row r="2184" spans="4:37" x14ac:dyDescent="0.25">
      <c r="D2184" s="184"/>
      <c r="E2184" s="184"/>
      <c r="F2184" s="184"/>
      <c r="G2184" s="184"/>
      <c r="H2184" s="184"/>
      <c r="I2184" s="184"/>
      <c r="J2184" s="184"/>
      <c r="K2184" s="184"/>
      <c r="L2184" s="184"/>
      <c r="M2184" s="184"/>
      <c r="N2184" s="184"/>
      <c r="O2184" s="184"/>
      <c r="P2184" s="183"/>
      <c r="Q2184" s="183"/>
      <c r="R2184" s="183"/>
      <c r="S2184" s="183"/>
      <c r="T2184" s="183"/>
      <c r="U2184" s="183"/>
      <c r="V2184" s="183"/>
      <c r="W2184" s="183"/>
      <c r="X2184" s="183"/>
      <c r="Y2184" s="183"/>
      <c r="Z2184" s="183"/>
      <c r="AA2184" s="183"/>
      <c r="AB2184" s="183"/>
      <c r="AC2184" s="183"/>
      <c r="AD2184" s="183"/>
      <c r="AE2184" s="183"/>
      <c r="AF2184" s="183"/>
      <c r="AG2184" s="183"/>
      <c r="AH2184" s="183"/>
      <c r="AI2184" s="183"/>
      <c r="AJ2184" s="183"/>
      <c r="AK2184" s="183"/>
    </row>
    <row r="2185" spans="4:37" x14ac:dyDescent="0.25">
      <c r="D2185" s="184"/>
      <c r="E2185" s="184"/>
      <c r="F2185" s="184"/>
      <c r="G2185" s="184"/>
      <c r="H2185" s="184"/>
      <c r="I2185" s="184"/>
      <c r="J2185" s="184"/>
      <c r="K2185" s="184"/>
      <c r="L2185" s="184"/>
      <c r="M2185" s="184"/>
      <c r="N2185" s="184"/>
      <c r="O2185" s="184"/>
      <c r="P2185" s="183"/>
      <c r="Q2185" s="183"/>
      <c r="R2185" s="183"/>
      <c r="S2185" s="183"/>
      <c r="T2185" s="183"/>
      <c r="U2185" s="183"/>
      <c r="V2185" s="183"/>
      <c r="W2185" s="183"/>
      <c r="X2185" s="183"/>
      <c r="Y2185" s="183"/>
      <c r="Z2185" s="183"/>
      <c r="AA2185" s="183"/>
      <c r="AB2185" s="183"/>
      <c r="AC2185" s="183"/>
      <c r="AD2185" s="183"/>
      <c r="AE2185" s="183"/>
      <c r="AF2185" s="183"/>
      <c r="AG2185" s="183"/>
      <c r="AH2185" s="183"/>
      <c r="AI2185" s="183"/>
      <c r="AJ2185" s="183"/>
      <c r="AK2185" s="183"/>
    </row>
    <row r="2186" spans="4:37" x14ac:dyDescent="0.25">
      <c r="D2186" s="184"/>
      <c r="E2186" s="184"/>
      <c r="F2186" s="184"/>
      <c r="G2186" s="184"/>
      <c r="H2186" s="184"/>
      <c r="I2186" s="184"/>
      <c r="J2186" s="184"/>
      <c r="K2186" s="184"/>
      <c r="L2186" s="184"/>
      <c r="M2186" s="184"/>
      <c r="N2186" s="184"/>
      <c r="O2186" s="184"/>
      <c r="P2186" s="183"/>
      <c r="Q2186" s="183"/>
      <c r="R2186" s="183"/>
      <c r="S2186" s="183"/>
      <c r="T2186" s="183"/>
      <c r="U2186" s="183"/>
      <c r="V2186" s="183"/>
      <c r="W2186" s="183"/>
      <c r="X2186" s="183"/>
      <c r="Y2186" s="183"/>
      <c r="Z2186" s="183"/>
      <c r="AA2186" s="183"/>
      <c r="AB2186" s="183"/>
      <c r="AC2186" s="183"/>
      <c r="AD2186" s="183"/>
      <c r="AE2186" s="183"/>
      <c r="AF2186" s="183"/>
      <c r="AG2186" s="183"/>
      <c r="AH2186" s="183"/>
      <c r="AI2186" s="183"/>
      <c r="AJ2186" s="183"/>
      <c r="AK2186" s="183"/>
    </row>
    <row r="2187" spans="4:37" x14ac:dyDescent="0.25">
      <c r="D2187" s="184"/>
      <c r="E2187" s="184"/>
      <c r="F2187" s="184"/>
      <c r="G2187" s="184"/>
      <c r="H2187" s="184"/>
      <c r="I2187" s="184"/>
      <c r="J2187" s="184"/>
      <c r="K2187" s="184"/>
      <c r="L2187" s="184"/>
      <c r="M2187" s="184"/>
      <c r="N2187" s="184"/>
      <c r="O2187" s="184"/>
      <c r="P2187" s="183"/>
      <c r="Q2187" s="183"/>
      <c r="R2187" s="183"/>
      <c r="S2187" s="183"/>
      <c r="T2187" s="183"/>
      <c r="U2187" s="183"/>
      <c r="V2187" s="183"/>
      <c r="W2187" s="183"/>
      <c r="X2187" s="183"/>
      <c r="Y2187" s="183"/>
      <c r="Z2187" s="183"/>
      <c r="AA2187" s="183"/>
      <c r="AB2187" s="183"/>
      <c r="AC2187" s="183"/>
      <c r="AD2187" s="183"/>
      <c r="AE2187" s="183"/>
      <c r="AF2187" s="183"/>
      <c r="AG2187" s="183"/>
      <c r="AH2187" s="183"/>
      <c r="AI2187" s="183"/>
      <c r="AJ2187" s="183"/>
      <c r="AK2187" s="183"/>
    </row>
    <row r="2188" spans="4:37" x14ac:dyDescent="0.25">
      <c r="D2188" s="184"/>
      <c r="E2188" s="184"/>
      <c r="F2188" s="184"/>
      <c r="G2188" s="184"/>
      <c r="H2188" s="184"/>
      <c r="I2188" s="184"/>
      <c r="J2188" s="184"/>
      <c r="K2188" s="184"/>
      <c r="L2188" s="184"/>
      <c r="M2188" s="184"/>
      <c r="N2188" s="184"/>
      <c r="O2188" s="184"/>
      <c r="P2188" s="183"/>
      <c r="Q2188" s="183"/>
      <c r="R2188" s="183"/>
      <c r="S2188" s="183"/>
      <c r="T2188" s="183"/>
      <c r="U2188" s="183"/>
      <c r="V2188" s="183"/>
      <c r="W2188" s="183"/>
      <c r="X2188" s="183"/>
      <c r="Y2188" s="183"/>
      <c r="Z2188" s="183"/>
      <c r="AA2188" s="183"/>
      <c r="AB2188" s="183"/>
      <c r="AC2188" s="183"/>
      <c r="AD2188" s="183"/>
      <c r="AE2188" s="183"/>
      <c r="AF2188" s="183"/>
      <c r="AG2188" s="183"/>
      <c r="AH2188" s="183"/>
      <c r="AI2188" s="183"/>
      <c r="AJ2188" s="183"/>
      <c r="AK2188" s="183"/>
    </row>
    <row r="2189" spans="4:37" x14ac:dyDescent="0.25">
      <c r="D2189" s="184"/>
      <c r="E2189" s="184"/>
      <c r="F2189" s="184"/>
      <c r="G2189" s="184"/>
      <c r="H2189" s="184"/>
      <c r="I2189" s="184"/>
      <c r="J2189" s="184"/>
      <c r="K2189" s="184"/>
      <c r="L2189" s="184"/>
      <c r="M2189" s="184"/>
      <c r="N2189" s="184"/>
      <c r="O2189" s="184"/>
      <c r="P2189" s="183"/>
      <c r="Q2189" s="183"/>
      <c r="R2189" s="183"/>
      <c r="S2189" s="183"/>
      <c r="T2189" s="183"/>
      <c r="U2189" s="183"/>
      <c r="V2189" s="183"/>
      <c r="W2189" s="183"/>
      <c r="X2189" s="183"/>
      <c r="Y2189" s="183"/>
      <c r="Z2189" s="183"/>
      <c r="AA2189" s="183"/>
      <c r="AB2189" s="183"/>
      <c r="AC2189" s="183"/>
      <c r="AD2189" s="183"/>
      <c r="AE2189" s="183"/>
      <c r="AF2189" s="183"/>
      <c r="AG2189" s="183"/>
      <c r="AH2189" s="183"/>
      <c r="AI2189" s="183"/>
      <c r="AJ2189" s="183"/>
      <c r="AK2189" s="183"/>
    </row>
    <row r="2190" spans="4:37" x14ac:dyDescent="0.25">
      <c r="D2190" s="184"/>
      <c r="E2190" s="184"/>
      <c r="F2190" s="184"/>
      <c r="G2190" s="184"/>
      <c r="H2190" s="184"/>
      <c r="I2190" s="184"/>
      <c r="J2190" s="184"/>
      <c r="K2190" s="184"/>
      <c r="L2190" s="184"/>
      <c r="M2190" s="184"/>
      <c r="N2190" s="184"/>
      <c r="O2190" s="184"/>
      <c r="P2190" s="183"/>
      <c r="Q2190" s="183"/>
      <c r="R2190" s="183"/>
      <c r="S2190" s="183"/>
      <c r="T2190" s="183"/>
      <c r="U2190" s="183"/>
      <c r="V2190" s="183"/>
      <c r="W2190" s="183"/>
      <c r="X2190" s="183"/>
      <c r="Y2190" s="183"/>
      <c r="Z2190" s="183"/>
      <c r="AA2190" s="183"/>
      <c r="AB2190" s="183"/>
      <c r="AC2190" s="183"/>
      <c r="AD2190" s="183"/>
      <c r="AE2190" s="183"/>
      <c r="AF2190" s="183"/>
      <c r="AG2190" s="183"/>
      <c r="AH2190" s="183"/>
      <c r="AI2190" s="183"/>
      <c r="AJ2190" s="183"/>
      <c r="AK2190" s="183"/>
    </row>
    <row r="2191" spans="4:37" x14ac:dyDescent="0.25">
      <c r="D2191" s="184"/>
      <c r="E2191" s="184"/>
      <c r="F2191" s="184"/>
      <c r="G2191" s="184"/>
      <c r="H2191" s="184"/>
      <c r="I2191" s="184"/>
      <c r="J2191" s="184"/>
      <c r="K2191" s="184"/>
      <c r="L2191" s="184"/>
      <c r="M2191" s="184"/>
      <c r="N2191" s="184"/>
      <c r="O2191" s="184"/>
      <c r="P2191" s="183"/>
      <c r="Q2191" s="183"/>
      <c r="R2191" s="183"/>
      <c r="S2191" s="183"/>
      <c r="T2191" s="183"/>
      <c r="U2191" s="183"/>
      <c r="V2191" s="183"/>
      <c r="W2191" s="183"/>
      <c r="X2191" s="183"/>
      <c r="Y2191" s="183"/>
      <c r="Z2191" s="183"/>
      <c r="AA2191" s="183"/>
      <c r="AB2191" s="183"/>
      <c r="AC2191" s="183"/>
      <c r="AD2191" s="183"/>
      <c r="AE2191" s="183"/>
      <c r="AF2191" s="183"/>
      <c r="AG2191" s="183"/>
      <c r="AH2191" s="183"/>
      <c r="AI2191" s="183"/>
      <c r="AJ2191" s="183"/>
      <c r="AK2191" s="183"/>
    </row>
    <row r="2192" spans="4:37" x14ac:dyDescent="0.25">
      <c r="D2192" s="184"/>
      <c r="E2192" s="184"/>
      <c r="F2192" s="184"/>
      <c r="G2192" s="184"/>
      <c r="H2192" s="184"/>
      <c r="I2192" s="184"/>
      <c r="J2192" s="184"/>
      <c r="K2192" s="184"/>
      <c r="L2192" s="184"/>
      <c r="M2192" s="184"/>
      <c r="N2192" s="184"/>
      <c r="O2192" s="184"/>
      <c r="P2192" s="183"/>
      <c r="Q2192" s="183"/>
      <c r="R2192" s="183"/>
      <c r="S2192" s="183"/>
      <c r="T2192" s="183"/>
      <c r="U2192" s="183"/>
      <c r="V2192" s="183"/>
      <c r="W2192" s="183"/>
      <c r="X2192" s="183"/>
      <c r="Y2192" s="183"/>
      <c r="Z2192" s="183"/>
      <c r="AA2192" s="183"/>
      <c r="AB2192" s="183"/>
      <c r="AC2192" s="183"/>
      <c r="AD2192" s="183"/>
      <c r="AE2192" s="183"/>
      <c r="AF2192" s="183"/>
      <c r="AG2192" s="183"/>
      <c r="AH2192" s="183"/>
      <c r="AI2192" s="183"/>
      <c r="AJ2192" s="183"/>
      <c r="AK2192" s="183"/>
    </row>
    <row r="2193" spans="4:37" x14ac:dyDescent="0.25">
      <c r="D2193" s="184"/>
      <c r="E2193" s="184"/>
      <c r="F2193" s="184"/>
      <c r="G2193" s="184"/>
      <c r="H2193" s="184"/>
      <c r="I2193" s="184"/>
      <c r="J2193" s="184"/>
      <c r="K2193" s="184"/>
      <c r="L2193" s="184"/>
      <c r="M2193" s="184"/>
      <c r="N2193" s="184"/>
      <c r="O2193" s="184"/>
      <c r="P2193" s="183"/>
      <c r="Q2193" s="183"/>
      <c r="R2193" s="183"/>
      <c r="S2193" s="183"/>
      <c r="T2193" s="183"/>
      <c r="U2193" s="183"/>
      <c r="V2193" s="183"/>
      <c r="W2193" s="183"/>
      <c r="X2193" s="183"/>
      <c r="Y2193" s="183"/>
      <c r="Z2193" s="183"/>
      <c r="AA2193" s="183"/>
      <c r="AB2193" s="183"/>
      <c r="AC2193" s="183"/>
      <c r="AD2193" s="183"/>
      <c r="AE2193" s="183"/>
      <c r="AF2193" s="183"/>
      <c r="AG2193" s="183"/>
      <c r="AH2193" s="183"/>
      <c r="AI2193" s="183"/>
      <c r="AJ2193" s="183"/>
      <c r="AK2193" s="183"/>
    </row>
    <row r="2194" spans="4:37" x14ac:dyDescent="0.25">
      <c r="D2194" s="184"/>
      <c r="E2194" s="184"/>
      <c r="F2194" s="184"/>
      <c r="G2194" s="184"/>
      <c r="H2194" s="184"/>
      <c r="I2194" s="184"/>
      <c r="J2194" s="184"/>
      <c r="K2194" s="184"/>
      <c r="L2194" s="184"/>
      <c r="M2194" s="184"/>
      <c r="N2194" s="184"/>
      <c r="O2194" s="184"/>
      <c r="P2194" s="183"/>
      <c r="Q2194" s="183"/>
      <c r="R2194" s="183"/>
      <c r="S2194" s="183"/>
      <c r="T2194" s="183"/>
      <c r="U2194" s="183"/>
      <c r="V2194" s="183"/>
      <c r="W2194" s="183"/>
      <c r="X2194" s="183"/>
      <c r="Y2194" s="183"/>
      <c r="Z2194" s="183"/>
      <c r="AA2194" s="183"/>
      <c r="AB2194" s="183"/>
      <c r="AC2194" s="183"/>
      <c r="AD2194" s="183"/>
      <c r="AE2194" s="183"/>
      <c r="AF2194" s="183"/>
      <c r="AG2194" s="183"/>
      <c r="AH2194" s="183"/>
      <c r="AI2194" s="183"/>
      <c r="AJ2194" s="183"/>
      <c r="AK2194" s="183"/>
    </row>
    <row r="2195" spans="4:37" x14ac:dyDescent="0.25">
      <c r="D2195" s="184"/>
      <c r="E2195" s="184"/>
      <c r="F2195" s="184"/>
      <c r="G2195" s="184"/>
      <c r="H2195" s="184"/>
      <c r="I2195" s="184"/>
      <c r="J2195" s="184"/>
      <c r="K2195" s="184"/>
      <c r="L2195" s="184"/>
      <c r="M2195" s="184"/>
      <c r="N2195" s="184"/>
      <c r="O2195" s="184"/>
      <c r="P2195" s="183"/>
      <c r="Q2195" s="183"/>
      <c r="R2195" s="183"/>
      <c r="S2195" s="183"/>
      <c r="T2195" s="183"/>
      <c r="U2195" s="183"/>
      <c r="V2195" s="183"/>
      <c r="W2195" s="183"/>
      <c r="X2195" s="183"/>
      <c r="Y2195" s="183"/>
      <c r="Z2195" s="183"/>
      <c r="AA2195" s="183"/>
      <c r="AB2195" s="183"/>
      <c r="AC2195" s="183"/>
      <c r="AD2195" s="183"/>
      <c r="AE2195" s="183"/>
      <c r="AF2195" s="183"/>
      <c r="AG2195" s="183"/>
      <c r="AH2195" s="183"/>
      <c r="AI2195" s="183"/>
      <c r="AJ2195" s="183"/>
      <c r="AK2195" s="183"/>
    </row>
    <row r="2196" spans="4:37" x14ac:dyDescent="0.25">
      <c r="D2196" s="184"/>
      <c r="E2196" s="184"/>
      <c r="F2196" s="184"/>
      <c r="G2196" s="184"/>
      <c r="H2196" s="184"/>
      <c r="I2196" s="184"/>
      <c r="J2196" s="184"/>
      <c r="K2196" s="184"/>
      <c r="L2196" s="184"/>
      <c r="M2196" s="184"/>
      <c r="N2196" s="184"/>
      <c r="O2196" s="184"/>
      <c r="P2196" s="183"/>
      <c r="Q2196" s="183"/>
      <c r="R2196" s="183"/>
      <c r="S2196" s="183"/>
      <c r="T2196" s="183"/>
      <c r="U2196" s="183"/>
      <c r="V2196" s="183"/>
      <c r="W2196" s="183"/>
      <c r="X2196" s="183"/>
      <c r="Y2196" s="183"/>
      <c r="Z2196" s="183"/>
      <c r="AA2196" s="183"/>
      <c r="AB2196" s="183"/>
      <c r="AC2196" s="183"/>
      <c r="AD2196" s="183"/>
      <c r="AE2196" s="183"/>
      <c r="AF2196" s="183"/>
      <c r="AG2196" s="183"/>
      <c r="AH2196" s="183"/>
      <c r="AI2196" s="183"/>
      <c r="AJ2196" s="183"/>
      <c r="AK2196" s="183"/>
    </row>
    <row r="2197" spans="4:37" x14ac:dyDescent="0.25">
      <c r="D2197" s="184"/>
      <c r="E2197" s="184"/>
      <c r="F2197" s="184"/>
      <c r="G2197" s="184"/>
      <c r="H2197" s="184"/>
      <c r="I2197" s="184"/>
      <c r="J2197" s="184"/>
      <c r="K2197" s="184"/>
      <c r="L2197" s="184"/>
      <c r="M2197" s="184"/>
      <c r="N2197" s="184"/>
      <c r="O2197" s="184"/>
      <c r="P2197" s="183"/>
      <c r="Q2197" s="183"/>
      <c r="R2197" s="183"/>
      <c r="S2197" s="183"/>
      <c r="T2197" s="183"/>
      <c r="U2197" s="183"/>
      <c r="V2197" s="183"/>
      <c r="W2197" s="183"/>
      <c r="X2197" s="183"/>
      <c r="Y2197" s="183"/>
      <c r="Z2197" s="183"/>
      <c r="AA2197" s="183"/>
      <c r="AB2197" s="183"/>
      <c r="AC2197" s="183"/>
      <c r="AD2197" s="183"/>
      <c r="AE2197" s="183"/>
      <c r="AF2197" s="183"/>
      <c r="AG2197" s="183"/>
      <c r="AH2197" s="183"/>
      <c r="AI2197" s="183"/>
      <c r="AJ2197" s="183"/>
      <c r="AK2197" s="183"/>
    </row>
    <row r="2198" spans="4:37" x14ac:dyDescent="0.25">
      <c r="D2198" s="184"/>
      <c r="E2198" s="184"/>
      <c r="F2198" s="184"/>
      <c r="G2198" s="184"/>
      <c r="H2198" s="184"/>
      <c r="I2198" s="184"/>
      <c r="J2198" s="184"/>
      <c r="K2198" s="184"/>
      <c r="L2198" s="184"/>
      <c r="M2198" s="184"/>
      <c r="N2198" s="184"/>
      <c r="O2198" s="184"/>
      <c r="P2198" s="183"/>
      <c r="Q2198" s="183"/>
      <c r="R2198" s="183"/>
      <c r="S2198" s="183"/>
      <c r="T2198" s="183"/>
      <c r="U2198" s="183"/>
      <c r="V2198" s="183"/>
      <c r="W2198" s="183"/>
      <c r="X2198" s="183"/>
      <c r="Y2198" s="183"/>
      <c r="Z2198" s="183"/>
      <c r="AA2198" s="183"/>
      <c r="AB2198" s="183"/>
      <c r="AC2198" s="183"/>
      <c r="AD2198" s="183"/>
      <c r="AE2198" s="183"/>
      <c r="AF2198" s="183"/>
      <c r="AG2198" s="183"/>
      <c r="AH2198" s="183"/>
      <c r="AI2198" s="183"/>
      <c r="AJ2198" s="183"/>
      <c r="AK2198" s="183"/>
    </row>
    <row r="2199" spans="4:37" x14ac:dyDescent="0.25">
      <c r="D2199" s="184"/>
      <c r="E2199" s="184"/>
      <c r="F2199" s="184"/>
      <c r="G2199" s="184"/>
      <c r="H2199" s="184"/>
      <c r="I2199" s="184"/>
      <c r="J2199" s="184"/>
      <c r="K2199" s="184"/>
      <c r="L2199" s="184"/>
      <c r="M2199" s="184"/>
      <c r="N2199" s="184"/>
      <c r="O2199" s="184"/>
      <c r="P2199" s="183"/>
      <c r="Q2199" s="183"/>
      <c r="R2199" s="183"/>
      <c r="S2199" s="183"/>
      <c r="T2199" s="183"/>
      <c r="U2199" s="183"/>
      <c r="V2199" s="183"/>
      <c r="W2199" s="183"/>
      <c r="X2199" s="183"/>
      <c r="Y2199" s="183"/>
      <c r="Z2199" s="183"/>
      <c r="AA2199" s="183"/>
      <c r="AB2199" s="183"/>
      <c r="AC2199" s="183"/>
      <c r="AD2199" s="183"/>
      <c r="AE2199" s="183"/>
      <c r="AF2199" s="183"/>
      <c r="AG2199" s="183"/>
      <c r="AH2199" s="183"/>
      <c r="AI2199" s="183"/>
      <c r="AJ2199" s="183"/>
      <c r="AK2199" s="183"/>
    </row>
    <row r="2200" spans="4:37" x14ac:dyDescent="0.25">
      <c r="D2200" s="184"/>
      <c r="E2200" s="184"/>
      <c r="F2200" s="184"/>
      <c r="G2200" s="184"/>
      <c r="H2200" s="184"/>
      <c r="I2200" s="184"/>
      <c r="J2200" s="184"/>
      <c r="K2200" s="184"/>
      <c r="L2200" s="184"/>
      <c r="M2200" s="184"/>
      <c r="N2200" s="184"/>
      <c r="O2200" s="184"/>
      <c r="P2200" s="183"/>
      <c r="Q2200" s="183"/>
      <c r="R2200" s="183"/>
      <c r="S2200" s="183"/>
      <c r="T2200" s="183"/>
      <c r="U2200" s="183"/>
      <c r="V2200" s="183"/>
      <c r="W2200" s="183"/>
      <c r="X2200" s="183"/>
      <c r="Y2200" s="183"/>
      <c r="Z2200" s="183"/>
      <c r="AA2200" s="183"/>
      <c r="AB2200" s="183"/>
      <c r="AC2200" s="183"/>
      <c r="AD2200" s="183"/>
      <c r="AE2200" s="183"/>
      <c r="AF2200" s="183"/>
      <c r="AG2200" s="183"/>
      <c r="AH2200" s="183"/>
      <c r="AI2200" s="183"/>
      <c r="AJ2200" s="183"/>
      <c r="AK2200" s="183"/>
    </row>
    <row r="2201" spans="4:37" x14ac:dyDescent="0.25">
      <c r="D2201" s="184"/>
      <c r="E2201" s="184"/>
      <c r="F2201" s="184"/>
      <c r="G2201" s="184"/>
      <c r="H2201" s="184"/>
      <c r="I2201" s="184"/>
      <c r="J2201" s="184"/>
      <c r="K2201" s="184"/>
      <c r="L2201" s="184"/>
      <c r="M2201" s="184"/>
      <c r="N2201" s="184"/>
      <c r="O2201" s="184"/>
      <c r="P2201" s="183"/>
      <c r="Q2201" s="183"/>
      <c r="R2201" s="183"/>
      <c r="S2201" s="183"/>
      <c r="T2201" s="183"/>
      <c r="U2201" s="183"/>
      <c r="V2201" s="183"/>
      <c r="W2201" s="183"/>
      <c r="X2201" s="183"/>
      <c r="Y2201" s="183"/>
      <c r="Z2201" s="183"/>
      <c r="AA2201" s="183"/>
      <c r="AB2201" s="183"/>
      <c r="AC2201" s="183"/>
      <c r="AD2201" s="183"/>
      <c r="AE2201" s="183"/>
      <c r="AF2201" s="183"/>
      <c r="AG2201" s="183"/>
      <c r="AH2201" s="183"/>
      <c r="AI2201" s="183"/>
      <c r="AJ2201" s="183"/>
      <c r="AK2201" s="183"/>
    </row>
    <row r="2202" spans="4:37" x14ac:dyDescent="0.25">
      <c r="D2202" s="184"/>
      <c r="E2202" s="184"/>
      <c r="F2202" s="184"/>
      <c r="G2202" s="184"/>
      <c r="H2202" s="184"/>
      <c r="I2202" s="184"/>
      <c r="J2202" s="184"/>
      <c r="K2202" s="184"/>
      <c r="L2202" s="184"/>
      <c r="M2202" s="184"/>
      <c r="N2202" s="184"/>
      <c r="O2202" s="184"/>
      <c r="P2202" s="183"/>
      <c r="Q2202" s="183"/>
      <c r="R2202" s="183"/>
      <c r="S2202" s="183"/>
      <c r="T2202" s="183"/>
      <c r="U2202" s="183"/>
      <c r="V2202" s="183"/>
      <c r="W2202" s="183"/>
      <c r="X2202" s="183"/>
      <c r="Y2202" s="183"/>
      <c r="Z2202" s="183"/>
      <c r="AA2202" s="183"/>
      <c r="AB2202" s="183"/>
      <c r="AC2202" s="183"/>
      <c r="AD2202" s="183"/>
      <c r="AE2202" s="183"/>
      <c r="AF2202" s="183"/>
      <c r="AG2202" s="183"/>
      <c r="AH2202" s="183"/>
      <c r="AI2202" s="183"/>
      <c r="AJ2202" s="183"/>
      <c r="AK2202" s="183"/>
    </row>
    <row r="2203" spans="4:37" x14ac:dyDescent="0.25">
      <c r="D2203" s="184"/>
      <c r="E2203" s="184"/>
      <c r="F2203" s="184"/>
      <c r="G2203" s="184"/>
      <c r="H2203" s="184"/>
      <c r="I2203" s="184"/>
      <c r="J2203" s="184"/>
      <c r="K2203" s="184"/>
      <c r="L2203" s="184"/>
      <c r="M2203" s="184"/>
      <c r="N2203" s="184"/>
      <c r="O2203" s="184"/>
      <c r="P2203" s="183"/>
      <c r="Q2203" s="183"/>
      <c r="R2203" s="183"/>
      <c r="S2203" s="183"/>
      <c r="T2203" s="183"/>
      <c r="U2203" s="183"/>
      <c r="V2203" s="183"/>
      <c r="W2203" s="183"/>
      <c r="X2203" s="183"/>
      <c r="Y2203" s="183"/>
      <c r="Z2203" s="183"/>
      <c r="AA2203" s="183"/>
      <c r="AB2203" s="183"/>
      <c r="AC2203" s="183"/>
      <c r="AD2203" s="183"/>
      <c r="AE2203" s="183"/>
      <c r="AF2203" s="183"/>
      <c r="AG2203" s="183"/>
      <c r="AH2203" s="183"/>
      <c r="AI2203" s="183"/>
      <c r="AJ2203" s="183"/>
      <c r="AK2203" s="183"/>
    </row>
    <row r="2204" spans="4:37" x14ac:dyDescent="0.25">
      <c r="D2204" s="184"/>
      <c r="E2204" s="184"/>
      <c r="F2204" s="184"/>
      <c r="G2204" s="184"/>
      <c r="H2204" s="184"/>
      <c r="I2204" s="184"/>
      <c r="J2204" s="184"/>
      <c r="K2204" s="184"/>
      <c r="L2204" s="184"/>
      <c r="M2204" s="184"/>
      <c r="N2204" s="184"/>
      <c r="O2204" s="184"/>
      <c r="P2204" s="183"/>
      <c r="Q2204" s="183"/>
      <c r="R2204" s="183"/>
      <c r="S2204" s="183"/>
      <c r="T2204" s="183"/>
      <c r="U2204" s="183"/>
      <c r="V2204" s="183"/>
      <c r="W2204" s="183"/>
      <c r="X2204" s="183"/>
      <c r="Y2204" s="183"/>
      <c r="Z2204" s="183"/>
      <c r="AA2204" s="183"/>
      <c r="AB2204" s="183"/>
      <c r="AC2204" s="183"/>
      <c r="AD2204" s="183"/>
      <c r="AE2204" s="183"/>
      <c r="AF2204" s="183"/>
      <c r="AG2204" s="183"/>
      <c r="AH2204" s="183"/>
      <c r="AI2204" s="183"/>
      <c r="AJ2204" s="183"/>
      <c r="AK2204" s="183"/>
    </row>
    <row r="2205" spans="4:37" x14ac:dyDescent="0.25">
      <c r="D2205" s="184"/>
      <c r="E2205" s="184"/>
      <c r="F2205" s="184"/>
      <c r="G2205" s="184"/>
      <c r="H2205" s="184"/>
      <c r="I2205" s="184"/>
      <c r="J2205" s="184"/>
      <c r="K2205" s="184"/>
      <c r="L2205" s="184"/>
      <c r="M2205" s="184"/>
      <c r="N2205" s="184"/>
      <c r="O2205" s="184"/>
      <c r="P2205" s="183"/>
      <c r="Q2205" s="183"/>
      <c r="R2205" s="183"/>
      <c r="S2205" s="183"/>
      <c r="T2205" s="183"/>
      <c r="U2205" s="183"/>
      <c r="V2205" s="183"/>
      <c r="W2205" s="183"/>
      <c r="X2205" s="183"/>
      <c r="Y2205" s="183"/>
      <c r="Z2205" s="183"/>
      <c r="AA2205" s="183"/>
      <c r="AB2205" s="183"/>
      <c r="AC2205" s="183"/>
      <c r="AD2205" s="183"/>
      <c r="AE2205" s="183"/>
      <c r="AF2205" s="183"/>
      <c r="AG2205" s="183"/>
      <c r="AH2205" s="183"/>
      <c r="AI2205" s="183"/>
      <c r="AJ2205" s="183"/>
      <c r="AK2205" s="183"/>
    </row>
    <row r="2206" spans="4:37" x14ac:dyDescent="0.25">
      <c r="D2206" s="184"/>
      <c r="E2206" s="184"/>
      <c r="F2206" s="184"/>
      <c r="G2206" s="184"/>
      <c r="H2206" s="184"/>
      <c r="I2206" s="184"/>
      <c r="J2206" s="184"/>
      <c r="K2206" s="184"/>
      <c r="L2206" s="184"/>
      <c r="M2206" s="184"/>
      <c r="N2206" s="184"/>
      <c r="O2206" s="184"/>
      <c r="P2206" s="183"/>
      <c r="Q2206" s="183"/>
      <c r="R2206" s="183"/>
      <c r="S2206" s="183"/>
      <c r="T2206" s="183"/>
      <c r="U2206" s="183"/>
      <c r="V2206" s="183"/>
      <c r="W2206" s="183"/>
      <c r="X2206" s="183"/>
      <c r="Y2206" s="183"/>
      <c r="Z2206" s="183"/>
      <c r="AA2206" s="183"/>
      <c r="AB2206" s="183"/>
      <c r="AC2206" s="183"/>
      <c r="AD2206" s="183"/>
      <c r="AE2206" s="183"/>
      <c r="AF2206" s="183"/>
      <c r="AG2206" s="183"/>
      <c r="AH2206" s="183"/>
      <c r="AI2206" s="183"/>
      <c r="AJ2206" s="183"/>
      <c r="AK2206" s="183"/>
    </row>
    <row r="2207" spans="4:37" x14ac:dyDescent="0.25">
      <c r="D2207" s="184"/>
      <c r="E2207" s="184"/>
      <c r="F2207" s="184"/>
      <c r="G2207" s="184"/>
      <c r="H2207" s="184"/>
      <c r="I2207" s="184"/>
      <c r="J2207" s="184"/>
      <c r="K2207" s="184"/>
      <c r="L2207" s="184"/>
      <c r="M2207" s="184"/>
      <c r="N2207" s="184"/>
      <c r="O2207" s="184"/>
      <c r="P2207" s="183"/>
      <c r="Q2207" s="183"/>
      <c r="R2207" s="183"/>
      <c r="S2207" s="183"/>
      <c r="T2207" s="183"/>
      <c r="U2207" s="183"/>
      <c r="V2207" s="183"/>
      <c r="W2207" s="183"/>
      <c r="X2207" s="183"/>
      <c r="Y2207" s="183"/>
      <c r="Z2207" s="183"/>
      <c r="AA2207" s="183"/>
      <c r="AB2207" s="183"/>
      <c r="AC2207" s="183"/>
      <c r="AD2207" s="183"/>
      <c r="AE2207" s="183"/>
      <c r="AF2207" s="183"/>
      <c r="AG2207" s="183"/>
      <c r="AH2207" s="183"/>
      <c r="AI2207" s="183"/>
      <c r="AJ2207" s="183"/>
      <c r="AK2207" s="183"/>
    </row>
    <row r="2208" spans="4:37" x14ac:dyDescent="0.25">
      <c r="D2208" s="184"/>
      <c r="E2208" s="184"/>
      <c r="F2208" s="184"/>
      <c r="G2208" s="184"/>
      <c r="H2208" s="184"/>
      <c r="I2208" s="184"/>
      <c r="J2208" s="184"/>
      <c r="K2208" s="184"/>
      <c r="L2208" s="184"/>
      <c r="M2208" s="184"/>
      <c r="N2208" s="184"/>
      <c r="O2208" s="184"/>
      <c r="P2208" s="183"/>
      <c r="Q2208" s="183"/>
      <c r="R2208" s="183"/>
      <c r="S2208" s="183"/>
      <c r="T2208" s="183"/>
      <c r="U2208" s="183"/>
      <c r="V2208" s="183"/>
      <c r="W2208" s="183"/>
      <c r="X2208" s="183"/>
      <c r="Y2208" s="183"/>
      <c r="Z2208" s="183"/>
      <c r="AA2208" s="183"/>
      <c r="AB2208" s="183"/>
      <c r="AC2208" s="183"/>
      <c r="AD2208" s="183"/>
      <c r="AE2208" s="183"/>
      <c r="AF2208" s="183"/>
      <c r="AG2208" s="183"/>
      <c r="AH2208" s="183"/>
      <c r="AI2208" s="183"/>
      <c r="AJ2208" s="183"/>
      <c r="AK2208" s="183"/>
    </row>
    <row r="2209" spans="4:37" x14ac:dyDescent="0.25">
      <c r="D2209" s="184"/>
      <c r="E2209" s="184"/>
      <c r="F2209" s="184"/>
      <c r="G2209" s="184"/>
      <c r="H2209" s="184"/>
      <c r="I2209" s="184"/>
      <c r="J2209" s="184"/>
      <c r="K2209" s="184"/>
      <c r="L2209" s="184"/>
      <c r="M2209" s="184"/>
      <c r="N2209" s="184"/>
      <c r="O2209" s="184"/>
      <c r="P2209" s="183"/>
      <c r="Q2209" s="183"/>
      <c r="R2209" s="183"/>
      <c r="S2209" s="183"/>
      <c r="T2209" s="183"/>
      <c r="U2209" s="183"/>
      <c r="V2209" s="183"/>
      <c r="W2209" s="183"/>
      <c r="X2209" s="183"/>
      <c r="Y2209" s="183"/>
      <c r="Z2209" s="183"/>
      <c r="AA2209" s="183"/>
      <c r="AB2209" s="183"/>
      <c r="AC2209" s="183"/>
      <c r="AD2209" s="183"/>
      <c r="AE2209" s="183"/>
      <c r="AF2209" s="183"/>
      <c r="AG2209" s="183"/>
      <c r="AH2209" s="183"/>
      <c r="AI2209" s="183"/>
      <c r="AJ2209" s="183"/>
      <c r="AK2209" s="183"/>
    </row>
    <row r="2210" spans="4:37" x14ac:dyDescent="0.25">
      <c r="D2210" s="184"/>
      <c r="E2210" s="184"/>
      <c r="F2210" s="184"/>
      <c r="G2210" s="184"/>
      <c r="H2210" s="184"/>
      <c r="I2210" s="184"/>
      <c r="J2210" s="184"/>
      <c r="K2210" s="184"/>
      <c r="L2210" s="184"/>
      <c r="M2210" s="184"/>
      <c r="N2210" s="184"/>
      <c r="O2210" s="184"/>
      <c r="P2210" s="183"/>
      <c r="Q2210" s="183"/>
      <c r="R2210" s="183"/>
      <c r="S2210" s="183"/>
      <c r="T2210" s="183"/>
      <c r="U2210" s="183"/>
      <c r="V2210" s="183"/>
      <c r="W2210" s="183"/>
      <c r="X2210" s="183"/>
      <c r="Y2210" s="183"/>
      <c r="Z2210" s="183"/>
      <c r="AA2210" s="183"/>
      <c r="AB2210" s="183"/>
      <c r="AC2210" s="183"/>
      <c r="AD2210" s="183"/>
      <c r="AE2210" s="183"/>
      <c r="AF2210" s="183"/>
      <c r="AG2210" s="183"/>
      <c r="AH2210" s="183"/>
      <c r="AI2210" s="183"/>
      <c r="AJ2210" s="183"/>
      <c r="AK2210" s="183"/>
    </row>
    <row r="2211" spans="4:37" x14ac:dyDescent="0.25">
      <c r="D2211" s="184"/>
      <c r="E2211" s="184"/>
      <c r="F2211" s="184"/>
      <c r="G2211" s="184"/>
      <c r="H2211" s="184"/>
      <c r="I2211" s="184"/>
      <c r="J2211" s="184"/>
      <c r="K2211" s="184"/>
      <c r="L2211" s="184"/>
      <c r="M2211" s="184"/>
      <c r="N2211" s="184"/>
      <c r="O2211" s="184"/>
      <c r="P2211" s="183"/>
      <c r="Q2211" s="183"/>
      <c r="R2211" s="183"/>
      <c r="S2211" s="183"/>
      <c r="T2211" s="183"/>
      <c r="U2211" s="183"/>
      <c r="V2211" s="183"/>
      <c r="W2211" s="183"/>
      <c r="X2211" s="183"/>
      <c r="Y2211" s="183"/>
      <c r="Z2211" s="183"/>
      <c r="AA2211" s="183"/>
      <c r="AB2211" s="183"/>
      <c r="AC2211" s="183"/>
      <c r="AD2211" s="183"/>
      <c r="AE2211" s="183"/>
      <c r="AF2211" s="183"/>
      <c r="AG2211" s="183"/>
      <c r="AH2211" s="183"/>
      <c r="AI2211" s="183"/>
      <c r="AJ2211" s="183"/>
      <c r="AK2211" s="183"/>
    </row>
    <row r="2212" spans="4:37" x14ac:dyDescent="0.25">
      <c r="D2212" s="184"/>
      <c r="E2212" s="184"/>
      <c r="F2212" s="184"/>
      <c r="G2212" s="184"/>
      <c r="H2212" s="184"/>
      <c r="I2212" s="184"/>
      <c r="J2212" s="184"/>
      <c r="K2212" s="184"/>
      <c r="L2212" s="184"/>
      <c r="M2212" s="184"/>
      <c r="N2212" s="184"/>
      <c r="O2212" s="184"/>
      <c r="P2212" s="183"/>
      <c r="Q2212" s="183"/>
      <c r="R2212" s="183"/>
      <c r="S2212" s="183"/>
      <c r="T2212" s="183"/>
      <c r="U2212" s="183"/>
      <c r="V2212" s="183"/>
      <c r="W2212" s="183"/>
      <c r="X2212" s="183"/>
      <c r="Y2212" s="183"/>
      <c r="Z2212" s="183"/>
      <c r="AA2212" s="183"/>
      <c r="AB2212" s="183"/>
      <c r="AC2212" s="183"/>
      <c r="AD2212" s="183"/>
      <c r="AE2212" s="183"/>
      <c r="AF2212" s="183"/>
      <c r="AG2212" s="183"/>
      <c r="AH2212" s="183"/>
      <c r="AI2212" s="183"/>
      <c r="AJ2212" s="183"/>
      <c r="AK2212" s="183"/>
    </row>
    <row r="2213" spans="4:37" x14ac:dyDescent="0.25">
      <c r="D2213" s="184"/>
      <c r="E2213" s="184"/>
      <c r="F2213" s="184"/>
      <c r="G2213" s="184"/>
      <c r="H2213" s="184"/>
      <c r="I2213" s="184"/>
      <c r="J2213" s="184"/>
      <c r="K2213" s="184"/>
      <c r="L2213" s="184"/>
      <c r="M2213" s="184"/>
      <c r="N2213" s="184"/>
      <c r="O2213" s="184"/>
      <c r="P2213" s="183"/>
      <c r="Q2213" s="183"/>
      <c r="R2213" s="183"/>
      <c r="S2213" s="183"/>
      <c r="T2213" s="183"/>
      <c r="U2213" s="183"/>
      <c r="V2213" s="183"/>
      <c r="W2213" s="183"/>
      <c r="X2213" s="183"/>
      <c r="Y2213" s="183"/>
      <c r="Z2213" s="183"/>
      <c r="AA2213" s="183"/>
      <c r="AB2213" s="183"/>
      <c r="AC2213" s="183"/>
      <c r="AD2213" s="183"/>
      <c r="AE2213" s="183"/>
      <c r="AF2213" s="183"/>
      <c r="AG2213" s="183"/>
      <c r="AH2213" s="183"/>
      <c r="AI2213" s="183"/>
      <c r="AJ2213" s="183"/>
      <c r="AK2213" s="183"/>
    </row>
    <row r="2214" spans="4:37" x14ac:dyDescent="0.25">
      <c r="D2214" s="184"/>
      <c r="E2214" s="184"/>
      <c r="F2214" s="184"/>
      <c r="G2214" s="184"/>
      <c r="H2214" s="184"/>
      <c r="I2214" s="184"/>
      <c r="J2214" s="184"/>
      <c r="K2214" s="184"/>
      <c r="L2214" s="184"/>
      <c r="M2214" s="184"/>
      <c r="N2214" s="184"/>
      <c r="O2214" s="184"/>
      <c r="P2214" s="183"/>
      <c r="Q2214" s="183"/>
      <c r="R2214" s="183"/>
      <c r="S2214" s="183"/>
      <c r="T2214" s="183"/>
      <c r="U2214" s="183"/>
      <c r="V2214" s="183"/>
      <c r="W2214" s="183"/>
      <c r="X2214" s="183"/>
      <c r="Y2214" s="183"/>
      <c r="Z2214" s="183"/>
      <c r="AA2214" s="183"/>
      <c r="AB2214" s="183"/>
      <c r="AC2214" s="183"/>
      <c r="AD2214" s="183"/>
      <c r="AE2214" s="183"/>
      <c r="AF2214" s="183"/>
      <c r="AG2214" s="183"/>
      <c r="AH2214" s="183"/>
      <c r="AI2214" s="183"/>
      <c r="AJ2214" s="183"/>
      <c r="AK2214" s="183"/>
    </row>
    <row r="2215" spans="4:37" x14ac:dyDescent="0.25">
      <c r="D2215" s="184"/>
      <c r="E2215" s="184"/>
      <c r="F2215" s="184"/>
      <c r="G2215" s="184"/>
      <c r="H2215" s="184"/>
      <c r="I2215" s="184"/>
      <c r="J2215" s="184"/>
      <c r="K2215" s="184"/>
      <c r="L2215" s="184"/>
      <c r="M2215" s="184"/>
      <c r="N2215" s="184"/>
      <c r="O2215" s="184"/>
      <c r="P2215" s="183"/>
      <c r="Q2215" s="183"/>
      <c r="R2215" s="183"/>
      <c r="S2215" s="183"/>
      <c r="T2215" s="183"/>
      <c r="U2215" s="183"/>
      <c r="V2215" s="183"/>
      <c r="W2215" s="183"/>
      <c r="X2215" s="183"/>
      <c r="Y2215" s="183"/>
      <c r="Z2215" s="183"/>
      <c r="AA2215" s="183"/>
      <c r="AB2215" s="183"/>
      <c r="AC2215" s="183"/>
      <c r="AD2215" s="183"/>
      <c r="AE2215" s="183"/>
      <c r="AF2215" s="183"/>
      <c r="AG2215" s="183"/>
      <c r="AH2215" s="183"/>
      <c r="AI2215" s="183"/>
      <c r="AJ2215" s="183"/>
      <c r="AK2215" s="183"/>
    </row>
    <row r="2216" spans="4:37" x14ac:dyDescent="0.25">
      <c r="D2216" s="184"/>
      <c r="E2216" s="184"/>
      <c r="F2216" s="184"/>
      <c r="G2216" s="184"/>
      <c r="H2216" s="184"/>
      <c r="I2216" s="184"/>
      <c r="J2216" s="184"/>
      <c r="K2216" s="184"/>
      <c r="L2216" s="184"/>
      <c r="M2216" s="184"/>
      <c r="N2216" s="184"/>
      <c r="O2216" s="184"/>
      <c r="P2216" s="183"/>
      <c r="Q2216" s="183"/>
      <c r="R2216" s="183"/>
      <c r="S2216" s="183"/>
      <c r="T2216" s="183"/>
      <c r="U2216" s="183"/>
      <c r="V2216" s="183"/>
      <c r="W2216" s="183"/>
      <c r="X2216" s="183"/>
      <c r="Y2216" s="183"/>
      <c r="Z2216" s="183"/>
      <c r="AA2216" s="183"/>
      <c r="AB2216" s="183"/>
      <c r="AC2216" s="183"/>
      <c r="AD2216" s="183"/>
      <c r="AE2216" s="183"/>
      <c r="AF2216" s="183"/>
      <c r="AG2216" s="183"/>
      <c r="AH2216" s="183"/>
      <c r="AI2216" s="183"/>
      <c r="AJ2216" s="183"/>
      <c r="AK2216" s="183"/>
    </row>
    <row r="2217" spans="4:37" x14ac:dyDescent="0.25">
      <c r="D2217" s="184"/>
      <c r="E2217" s="184"/>
      <c r="F2217" s="184"/>
      <c r="G2217" s="184"/>
      <c r="H2217" s="184"/>
      <c r="I2217" s="184"/>
      <c r="J2217" s="184"/>
      <c r="K2217" s="184"/>
      <c r="L2217" s="184"/>
      <c r="M2217" s="184"/>
      <c r="N2217" s="184"/>
      <c r="O2217" s="184"/>
      <c r="P2217" s="183"/>
      <c r="Q2217" s="183"/>
      <c r="R2217" s="183"/>
      <c r="S2217" s="183"/>
      <c r="T2217" s="183"/>
      <c r="U2217" s="183"/>
      <c r="V2217" s="183"/>
      <c r="W2217" s="183"/>
      <c r="X2217" s="183"/>
      <c r="Y2217" s="183"/>
      <c r="Z2217" s="183"/>
      <c r="AA2217" s="183"/>
      <c r="AB2217" s="183"/>
      <c r="AC2217" s="183"/>
      <c r="AD2217" s="183"/>
      <c r="AE2217" s="183"/>
      <c r="AF2217" s="183"/>
      <c r="AG2217" s="183"/>
      <c r="AH2217" s="183"/>
      <c r="AI2217" s="183"/>
      <c r="AJ2217" s="183"/>
      <c r="AK2217" s="183"/>
    </row>
    <row r="2218" spans="4:37" x14ac:dyDescent="0.25">
      <c r="D2218" s="184"/>
      <c r="E2218" s="184"/>
      <c r="F2218" s="184"/>
      <c r="G2218" s="184"/>
      <c r="H2218" s="184"/>
      <c r="I2218" s="184"/>
      <c r="J2218" s="184"/>
      <c r="K2218" s="184"/>
      <c r="L2218" s="184"/>
      <c r="M2218" s="184"/>
      <c r="N2218" s="184"/>
      <c r="O2218" s="184"/>
      <c r="P2218" s="183"/>
      <c r="Q2218" s="183"/>
      <c r="R2218" s="183"/>
      <c r="S2218" s="183"/>
      <c r="T2218" s="183"/>
      <c r="U2218" s="183"/>
      <c r="V2218" s="183"/>
      <c r="W2218" s="183"/>
      <c r="X2218" s="183"/>
      <c r="Y2218" s="183"/>
      <c r="Z2218" s="183"/>
      <c r="AA2218" s="183"/>
      <c r="AB2218" s="183"/>
      <c r="AC2218" s="183"/>
      <c r="AD2218" s="183"/>
      <c r="AE2218" s="183"/>
      <c r="AF2218" s="183"/>
      <c r="AG2218" s="183"/>
      <c r="AH2218" s="183"/>
      <c r="AI2218" s="183"/>
      <c r="AJ2218" s="183"/>
      <c r="AK2218" s="183"/>
    </row>
    <row r="2219" spans="4:37" x14ac:dyDescent="0.25">
      <c r="D2219" s="184"/>
      <c r="E2219" s="184"/>
      <c r="F2219" s="184"/>
      <c r="G2219" s="184"/>
      <c r="H2219" s="184"/>
      <c r="I2219" s="184"/>
      <c r="J2219" s="184"/>
      <c r="K2219" s="184"/>
      <c r="L2219" s="184"/>
      <c r="M2219" s="184"/>
      <c r="N2219" s="184"/>
      <c r="O2219" s="184"/>
      <c r="P2219" s="183"/>
      <c r="Q2219" s="183"/>
      <c r="R2219" s="183"/>
      <c r="S2219" s="183"/>
      <c r="T2219" s="183"/>
      <c r="U2219" s="183"/>
      <c r="V2219" s="183"/>
      <c r="W2219" s="183"/>
      <c r="X2219" s="183"/>
      <c r="Y2219" s="183"/>
      <c r="Z2219" s="183"/>
      <c r="AA2219" s="183"/>
      <c r="AB2219" s="183"/>
      <c r="AC2219" s="183"/>
      <c r="AD2219" s="183"/>
      <c r="AE2219" s="183"/>
      <c r="AF2219" s="183"/>
      <c r="AG2219" s="183"/>
      <c r="AH2219" s="183"/>
      <c r="AI2219" s="183"/>
      <c r="AJ2219" s="183"/>
      <c r="AK2219" s="183"/>
    </row>
    <row r="2220" spans="4:37" x14ac:dyDescent="0.25">
      <c r="D2220" s="184"/>
      <c r="E2220" s="184"/>
      <c r="F2220" s="184"/>
      <c r="G2220" s="184"/>
      <c r="H2220" s="184"/>
      <c r="I2220" s="184"/>
      <c r="J2220" s="184"/>
      <c r="K2220" s="184"/>
      <c r="L2220" s="184"/>
      <c r="M2220" s="184"/>
      <c r="N2220" s="184"/>
      <c r="O2220" s="184"/>
      <c r="P2220" s="183"/>
      <c r="Q2220" s="183"/>
      <c r="R2220" s="183"/>
      <c r="S2220" s="183"/>
      <c r="T2220" s="183"/>
      <c r="U2220" s="183"/>
      <c r="V2220" s="183"/>
      <c r="W2220" s="183"/>
      <c r="X2220" s="183"/>
      <c r="Y2220" s="183"/>
      <c r="Z2220" s="183"/>
      <c r="AA2220" s="183"/>
      <c r="AB2220" s="183"/>
      <c r="AC2220" s="183"/>
      <c r="AD2220" s="183"/>
      <c r="AE2220" s="183"/>
      <c r="AF2220" s="183"/>
      <c r="AG2220" s="183"/>
      <c r="AH2220" s="183"/>
      <c r="AI2220" s="183"/>
      <c r="AJ2220" s="183"/>
      <c r="AK2220" s="183"/>
    </row>
    <row r="2221" spans="4:37" x14ac:dyDescent="0.25">
      <c r="D2221" s="184"/>
      <c r="E2221" s="184"/>
      <c r="F2221" s="184"/>
      <c r="G2221" s="184"/>
      <c r="H2221" s="184"/>
      <c r="I2221" s="184"/>
      <c r="J2221" s="184"/>
      <c r="K2221" s="184"/>
      <c r="L2221" s="184"/>
      <c r="M2221" s="184"/>
      <c r="N2221" s="184"/>
      <c r="O2221" s="184"/>
      <c r="P2221" s="183"/>
      <c r="Q2221" s="183"/>
      <c r="R2221" s="183"/>
      <c r="S2221" s="183"/>
      <c r="T2221" s="183"/>
      <c r="U2221" s="183"/>
      <c r="V2221" s="183"/>
      <c r="W2221" s="183"/>
      <c r="X2221" s="183"/>
      <c r="Y2221" s="183"/>
      <c r="Z2221" s="183"/>
      <c r="AA2221" s="183"/>
      <c r="AB2221" s="183"/>
      <c r="AC2221" s="183"/>
      <c r="AD2221" s="183"/>
      <c r="AE2221" s="183"/>
      <c r="AF2221" s="183"/>
      <c r="AG2221" s="183"/>
      <c r="AH2221" s="183"/>
      <c r="AI2221" s="183"/>
      <c r="AJ2221" s="183"/>
      <c r="AK2221" s="183"/>
    </row>
    <row r="2222" spans="4:37" x14ac:dyDescent="0.25">
      <c r="D2222" s="184"/>
      <c r="E2222" s="184"/>
      <c r="F2222" s="184"/>
      <c r="G2222" s="184"/>
      <c r="H2222" s="184"/>
      <c r="I2222" s="184"/>
      <c r="J2222" s="184"/>
      <c r="K2222" s="184"/>
      <c r="L2222" s="184"/>
      <c r="M2222" s="184"/>
      <c r="N2222" s="184"/>
      <c r="O2222" s="184"/>
      <c r="P2222" s="183"/>
      <c r="Q2222" s="183"/>
      <c r="R2222" s="183"/>
      <c r="S2222" s="183"/>
      <c r="T2222" s="183"/>
      <c r="U2222" s="183"/>
      <c r="V2222" s="183"/>
      <c r="W2222" s="183"/>
      <c r="X2222" s="183"/>
      <c r="Y2222" s="183"/>
      <c r="Z2222" s="183"/>
      <c r="AA2222" s="183"/>
      <c r="AB2222" s="183"/>
      <c r="AC2222" s="183"/>
      <c r="AD2222" s="183"/>
      <c r="AE2222" s="183"/>
      <c r="AF2222" s="183"/>
      <c r="AG2222" s="183"/>
      <c r="AH2222" s="183"/>
      <c r="AI2222" s="183"/>
      <c r="AJ2222" s="183"/>
      <c r="AK2222" s="183"/>
    </row>
    <row r="2223" spans="4:37" x14ac:dyDescent="0.25">
      <c r="D2223" s="184"/>
      <c r="E2223" s="184"/>
      <c r="F2223" s="184"/>
      <c r="G2223" s="184"/>
      <c r="H2223" s="184"/>
      <c r="I2223" s="184"/>
      <c r="J2223" s="184"/>
      <c r="K2223" s="184"/>
      <c r="L2223" s="184"/>
      <c r="M2223" s="184"/>
      <c r="N2223" s="184"/>
      <c r="O2223" s="184"/>
      <c r="P2223" s="183"/>
      <c r="Q2223" s="183"/>
      <c r="R2223" s="183"/>
      <c r="S2223" s="183"/>
      <c r="T2223" s="183"/>
      <c r="U2223" s="183"/>
      <c r="V2223" s="183"/>
      <c r="W2223" s="183"/>
      <c r="X2223" s="183"/>
      <c r="Y2223" s="183"/>
      <c r="Z2223" s="183"/>
      <c r="AA2223" s="183"/>
      <c r="AB2223" s="183"/>
      <c r="AC2223" s="183"/>
      <c r="AD2223" s="183"/>
      <c r="AE2223" s="183"/>
      <c r="AF2223" s="183"/>
      <c r="AG2223" s="183"/>
      <c r="AH2223" s="183"/>
      <c r="AI2223" s="183"/>
      <c r="AJ2223" s="183"/>
      <c r="AK2223" s="183"/>
    </row>
    <row r="2224" spans="4:37" x14ac:dyDescent="0.25">
      <c r="D2224" s="184"/>
      <c r="E2224" s="184"/>
      <c r="F2224" s="184"/>
      <c r="G2224" s="184"/>
      <c r="H2224" s="184"/>
      <c r="I2224" s="184"/>
      <c r="J2224" s="184"/>
      <c r="K2224" s="184"/>
      <c r="L2224" s="184"/>
      <c r="M2224" s="184"/>
      <c r="N2224" s="184"/>
      <c r="O2224" s="184"/>
      <c r="P2224" s="183"/>
      <c r="Q2224" s="183"/>
      <c r="R2224" s="183"/>
      <c r="S2224" s="183"/>
      <c r="T2224" s="183"/>
      <c r="U2224" s="183"/>
      <c r="V2224" s="183"/>
      <c r="W2224" s="183"/>
      <c r="X2224" s="183"/>
      <c r="Y2224" s="183"/>
      <c r="Z2224" s="183"/>
      <c r="AA2224" s="183"/>
      <c r="AB2224" s="183"/>
      <c r="AC2224" s="183"/>
      <c r="AD2224" s="183"/>
      <c r="AE2224" s="183"/>
      <c r="AF2224" s="183"/>
      <c r="AG2224" s="183"/>
      <c r="AH2224" s="183"/>
      <c r="AI2224" s="183"/>
      <c r="AJ2224" s="183"/>
      <c r="AK2224" s="183"/>
    </row>
    <row r="2225" spans="4:37" x14ac:dyDescent="0.25">
      <c r="D2225" s="184"/>
      <c r="E2225" s="184"/>
      <c r="F2225" s="184"/>
      <c r="G2225" s="184"/>
      <c r="H2225" s="184"/>
      <c r="I2225" s="184"/>
      <c r="J2225" s="184"/>
      <c r="K2225" s="184"/>
      <c r="L2225" s="184"/>
      <c r="M2225" s="184"/>
      <c r="N2225" s="184"/>
      <c r="O2225" s="184"/>
      <c r="P2225" s="183"/>
      <c r="Q2225" s="183"/>
      <c r="R2225" s="183"/>
      <c r="S2225" s="183"/>
      <c r="T2225" s="183"/>
      <c r="U2225" s="183"/>
      <c r="V2225" s="183"/>
      <c r="W2225" s="183"/>
      <c r="X2225" s="183"/>
      <c r="Y2225" s="183"/>
      <c r="Z2225" s="183"/>
      <c r="AA2225" s="183"/>
      <c r="AB2225" s="183"/>
      <c r="AC2225" s="183"/>
      <c r="AD2225" s="183"/>
      <c r="AE2225" s="183"/>
      <c r="AF2225" s="183"/>
      <c r="AG2225" s="183"/>
      <c r="AH2225" s="183"/>
      <c r="AI2225" s="183"/>
      <c r="AJ2225" s="183"/>
      <c r="AK2225" s="183"/>
    </row>
    <row r="2226" spans="4:37" x14ac:dyDescent="0.25">
      <c r="D2226" s="184"/>
      <c r="E2226" s="184"/>
      <c r="F2226" s="184"/>
      <c r="G2226" s="184"/>
      <c r="H2226" s="184"/>
      <c r="I2226" s="184"/>
      <c r="J2226" s="184"/>
      <c r="K2226" s="184"/>
      <c r="L2226" s="184"/>
      <c r="M2226" s="184"/>
      <c r="N2226" s="184"/>
      <c r="O2226" s="184"/>
      <c r="P2226" s="183"/>
      <c r="Q2226" s="183"/>
      <c r="R2226" s="183"/>
      <c r="S2226" s="183"/>
      <c r="T2226" s="183"/>
      <c r="U2226" s="183"/>
      <c r="V2226" s="183"/>
      <c r="W2226" s="183"/>
      <c r="X2226" s="183"/>
      <c r="Y2226" s="183"/>
      <c r="Z2226" s="183"/>
      <c r="AA2226" s="183"/>
      <c r="AB2226" s="183"/>
      <c r="AC2226" s="183"/>
      <c r="AD2226" s="183"/>
      <c r="AE2226" s="183"/>
      <c r="AF2226" s="183"/>
      <c r="AG2226" s="183"/>
      <c r="AH2226" s="183"/>
      <c r="AI2226" s="183"/>
      <c r="AJ2226" s="183"/>
      <c r="AK2226" s="183"/>
    </row>
    <row r="2227" spans="4:37" x14ac:dyDescent="0.25">
      <c r="D2227" s="184"/>
      <c r="E2227" s="184"/>
      <c r="F2227" s="184"/>
      <c r="G2227" s="184"/>
      <c r="H2227" s="184"/>
      <c r="I2227" s="184"/>
      <c r="J2227" s="184"/>
      <c r="K2227" s="184"/>
      <c r="L2227" s="184"/>
      <c r="M2227" s="184"/>
      <c r="N2227" s="184"/>
      <c r="O2227" s="184"/>
      <c r="P2227" s="183"/>
      <c r="Q2227" s="183"/>
      <c r="R2227" s="183"/>
      <c r="S2227" s="183"/>
      <c r="T2227" s="183"/>
      <c r="U2227" s="183"/>
      <c r="V2227" s="183"/>
      <c r="W2227" s="183"/>
      <c r="X2227" s="183"/>
      <c r="Y2227" s="183"/>
      <c r="Z2227" s="183"/>
      <c r="AA2227" s="183"/>
      <c r="AB2227" s="183"/>
      <c r="AC2227" s="183"/>
      <c r="AD2227" s="183"/>
      <c r="AE2227" s="183"/>
      <c r="AF2227" s="183"/>
      <c r="AG2227" s="183"/>
      <c r="AH2227" s="183"/>
      <c r="AI2227" s="183"/>
      <c r="AJ2227" s="183"/>
      <c r="AK2227" s="183"/>
    </row>
    <row r="2228" spans="4:37" x14ac:dyDescent="0.25">
      <c r="D2228" s="184"/>
      <c r="E2228" s="184"/>
      <c r="F2228" s="184"/>
      <c r="G2228" s="184"/>
      <c r="H2228" s="184"/>
      <c r="I2228" s="184"/>
      <c r="J2228" s="184"/>
      <c r="K2228" s="184"/>
      <c r="L2228" s="184"/>
      <c r="M2228" s="184"/>
      <c r="N2228" s="184"/>
      <c r="O2228" s="184"/>
      <c r="P2228" s="183"/>
      <c r="Q2228" s="183"/>
      <c r="R2228" s="183"/>
      <c r="S2228" s="183"/>
      <c r="T2228" s="183"/>
      <c r="U2228" s="183"/>
      <c r="V2228" s="183"/>
      <c r="W2228" s="183"/>
      <c r="X2228" s="183"/>
      <c r="Y2228" s="183"/>
      <c r="Z2228" s="183"/>
      <c r="AA2228" s="183"/>
      <c r="AB2228" s="183"/>
      <c r="AC2228" s="183"/>
      <c r="AD2228" s="183"/>
      <c r="AE2228" s="183"/>
      <c r="AF2228" s="183"/>
      <c r="AG2228" s="183"/>
      <c r="AH2228" s="183"/>
      <c r="AI2228" s="183"/>
      <c r="AJ2228" s="183"/>
      <c r="AK2228" s="183"/>
    </row>
    <row r="2229" spans="4:37" x14ac:dyDescent="0.25">
      <c r="D2229" s="184"/>
      <c r="E2229" s="184"/>
      <c r="F2229" s="184"/>
      <c r="G2229" s="184"/>
      <c r="H2229" s="184"/>
      <c r="I2229" s="184"/>
      <c r="J2229" s="184"/>
      <c r="K2229" s="184"/>
      <c r="L2229" s="184"/>
      <c r="M2229" s="184"/>
      <c r="N2229" s="184"/>
      <c r="O2229" s="184"/>
      <c r="P2229" s="183"/>
      <c r="Q2229" s="183"/>
      <c r="R2229" s="183"/>
      <c r="S2229" s="183"/>
      <c r="T2229" s="183"/>
      <c r="U2229" s="183"/>
      <c r="V2229" s="183"/>
      <c r="W2229" s="183"/>
      <c r="X2229" s="183"/>
      <c r="Y2229" s="183"/>
      <c r="Z2229" s="183"/>
      <c r="AA2229" s="183"/>
      <c r="AB2229" s="183"/>
      <c r="AC2229" s="183"/>
      <c r="AD2229" s="183"/>
      <c r="AE2229" s="183"/>
      <c r="AF2229" s="183"/>
      <c r="AG2229" s="183"/>
      <c r="AH2229" s="183"/>
      <c r="AI2229" s="183"/>
      <c r="AJ2229" s="183"/>
      <c r="AK2229" s="183"/>
    </row>
    <row r="2230" spans="4:37" x14ac:dyDescent="0.25">
      <c r="D2230" s="184"/>
      <c r="E2230" s="184"/>
      <c r="F2230" s="184"/>
      <c r="G2230" s="184"/>
      <c r="H2230" s="184"/>
      <c r="I2230" s="184"/>
      <c r="J2230" s="184"/>
      <c r="K2230" s="184"/>
      <c r="L2230" s="184"/>
      <c r="M2230" s="184"/>
      <c r="N2230" s="184"/>
      <c r="O2230" s="184"/>
      <c r="P2230" s="183"/>
      <c r="Q2230" s="183"/>
      <c r="R2230" s="183"/>
      <c r="S2230" s="183"/>
      <c r="T2230" s="183"/>
      <c r="U2230" s="183"/>
      <c r="V2230" s="183"/>
      <c r="W2230" s="183"/>
      <c r="X2230" s="183"/>
      <c r="Y2230" s="183"/>
      <c r="Z2230" s="183"/>
      <c r="AA2230" s="183"/>
      <c r="AB2230" s="183"/>
      <c r="AC2230" s="183"/>
      <c r="AD2230" s="183"/>
      <c r="AE2230" s="183"/>
      <c r="AF2230" s="183"/>
      <c r="AG2230" s="183"/>
      <c r="AH2230" s="183"/>
      <c r="AI2230" s="183"/>
      <c r="AJ2230" s="183"/>
      <c r="AK2230" s="183"/>
    </row>
    <row r="2231" spans="4:37" x14ac:dyDescent="0.25">
      <c r="D2231" s="184"/>
      <c r="E2231" s="184"/>
      <c r="F2231" s="184"/>
      <c r="G2231" s="184"/>
      <c r="H2231" s="184"/>
      <c r="I2231" s="184"/>
      <c r="J2231" s="184"/>
      <c r="K2231" s="184"/>
      <c r="L2231" s="184"/>
      <c r="M2231" s="184"/>
      <c r="N2231" s="184"/>
      <c r="O2231" s="184"/>
      <c r="P2231" s="183"/>
      <c r="Q2231" s="183"/>
      <c r="R2231" s="183"/>
      <c r="S2231" s="183"/>
      <c r="T2231" s="183"/>
      <c r="U2231" s="183"/>
      <c r="V2231" s="183"/>
      <c r="W2231" s="183"/>
      <c r="X2231" s="183"/>
      <c r="Y2231" s="183"/>
      <c r="Z2231" s="183"/>
      <c r="AA2231" s="183"/>
      <c r="AB2231" s="183"/>
      <c r="AC2231" s="183"/>
      <c r="AD2231" s="183"/>
      <c r="AE2231" s="183"/>
      <c r="AF2231" s="183"/>
      <c r="AG2231" s="183"/>
      <c r="AH2231" s="183"/>
      <c r="AI2231" s="183"/>
      <c r="AJ2231" s="183"/>
      <c r="AK2231" s="183"/>
    </row>
    <row r="2232" spans="4:37" x14ac:dyDescent="0.25">
      <c r="D2232" s="184"/>
      <c r="E2232" s="184"/>
      <c r="F2232" s="184"/>
      <c r="G2232" s="184"/>
      <c r="H2232" s="184"/>
      <c r="I2232" s="184"/>
      <c r="J2232" s="184"/>
      <c r="K2232" s="184"/>
      <c r="L2232" s="184"/>
      <c r="M2232" s="184"/>
      <c r="N2232" s="184"/>
      <c r="O2232" s="184"/>
      <c r="P2232" s="183"/>
      <c r="Q2232" s="183"/>
      <c r="R2232" s="183"/>
      <c r="S2232" s="183"/>
      <c r="T2232" s="183"/>
      <c r="U2232" s="183"/>
      <c r="V2232" s="183"/>
      <c r="W2232" s="183"/>
      <c r="X2232" s="183"/>
      <c r="Y2232" s="183"/>
      <c r="Z2232" s="183"/>
      <c r="AA2232" s="183"/>
      <c r="AB2232" s="183"/>
      <c r="AC2232" s="183"/>
      <c r="AD2232" s="183"/>
      <c r="AE2232" s="183"/>
      <c r="AF2232" s="183"/>
      <c r="AG2232" s="183"/>
      <c r="AH2232" s="183"/>
      <c r="AI2232" s="183"/>
      <c r="AJ2232" s="183"/>
      <c r="AK2232" s="183"/>
    </row>
    <row r="2233" spans="4:37" x14ac:dyDescent="0.25">
      <c r="D2233" s="184"/>
      <c r="E2233" s="184"/>
      <c r="F2233" s="184"/>
      <c r="G2233" s="184"/>
      <c r="H2233" s="184"/>
      <c r="I2233" s="184"/>
      <c r="J2233" s="184"/>
      <c r="K2233" s="184"/>
      <c r="L2233" s="184"/>
      <c r="M2233" s="184"/>
      <c r="N2233" s="184"/>
      <c r="O2233" s="184"/>
      <c r="P2233" s="183"/>
      <c r="Q2233" s="183"/>
      <c r="R2233" s="183"/>
      <c r="S2233" s="183"/>
      <c r="T2233" s="183"/>
      <c r="U2233" s="183"/>
      <c r="V2233" s="183"/>
      <c r="W2233" s="183"/>
      <c r="X2233" s="183"/>
      <c r="Y2233" s="183"/>
      <c r="Z2233" s="183"/>
      <c r="AA2233" s="183"/>
      <c r="AB2233" s="183"/>
      <c r="AC2233" s="183"/>
      <c r="AD2233" s="183"/>
      <c r="AE2233" s="183"/>
      <c r="AF2233" s="183"/>
      <c r="AG2233" s="183"/>
      <c r="AH2233" s="183"/>
      <c r="AI2233" s="183"/>
      <c r="AJ2233" s="183"/>
      <c r="AK2233" s="183"/>
    </row>
    <row r="2234" spans="4:37" x14ac:dyDescent="0.25">
      <c r="D2234" s="184"/>
      <c r="E2234" s="184"/>
      <c r="F2234" s="184"/>
      <c r="G2234" s="184"/>
      <c r="H2234" s="184"/>
      <c r="I2234" s="184"/>
      <c r="J2234" s="184"/>
      <c r="K2234" s="184"/>
      <c r="L2234" s="184"/>
      <c r="M2234" s="184"/>
      <c r="N2234" s="184"/>
      <c r="O2234" s="184"/>
      <c r="P2234" s="183"/>
      <c r="Q2234" s="183"/>
      <c r="R2234" s="183"/>
      <c r="S2234" s="183"/>
      <c r="T2234" s="183"/>
      <c r="U2234" s="183"/>
      <c r="V2234" s="183"/>
      <c r="W2234" s="183"/>
      <c r="X2234" s="183"/>
      <c r="Y2234" s="183"/>
      <c r="Z2234" s="183"/>
      <c r="AA2234" s="183"/>
      <c r="AB2234" s="183"/>
      <c r="AC2234" s="183"/>
      <c r="AD2234" s="183"/>
      <c r="AE2234" s="183"/>
      <c r="AF2234" s="183"/>
      <c r="AG2234" s="183"/>
      <c r="AH2234" s="183"/>
      <c r="AI2234" s="183"/>
      <c r="AJ2234" s="183"/>
      <c r="AK2234" s="183"/>
    </row>
    <row r="2235" spans="4:37" x14ac:dyDescent="0.25">
      <c r="D2235" s="184"/>
      <c r="E2235" s="184"/>
      <c r="F2235" s="184"/>
      <c r="G2235" s="184"/>
      <c r="H2235" s="184"/>
      <c r="I2235" s="184"/>
      <c r="J2235" s="184"/>
      <c r="K2235" s="184"/>
      <c r="L2235" s="184"/>
      <c r="M2235" s="184"/>
      <c r="N2235" s="184"/>
      <c r="O2235" s="184"/>
      <c r="P2235" s="183"/>
      <c r="Q2235" s="183"/>
      <c r="R2235" s="183"/>
      <c r="S2235" s="183"/>
      <c r="T2235" s="183"/>
      <c r="U2235" s="183"/>
      <c r="V2235" s="183"/>
      <c r="W2235" s="183"/>
      <c r="X2235" s="183"/>
      <c r="Y2235" s="183"/>
      <c r="Z2235" s="183"/>
      <c r="AA2235" s="183"/>
      <c r="AB2235" s="183"/>
      <c r="AC2235" s="183"/>
      <c r="AD2235" s="183"/>
      <c r="AE2235" s="183"/>
      <c r="AF2235" s="183"/>
      <c r="AG2235" s="183"/>
      <c r="AH2235" s="183"/>
      <c r="AI2235" s="183"/>
      <c r="AJ2235" s="183"/>
      <c r="AK2235" s="183"/>
    </row>
    <row r="2236" spans="4:37" x14ac:dyDescent="0.25">
      <c r="D2236" s="184"/>
      <c r="E2236" s="184"/>
      <c r="F2236" s="184"/>
      <c r="G2236" s="184"/>
      <c r="H2236" s="184"/>
      <c r="I2236" s="184"/>
      <c r="J2236" s="184"/>
      <c r="K2236" s="184"/>
      <c r="L2236" s="184"/>
      <c r="M2236" s="184"/>
      <c r="N2236" s="184"/>
      <c r="O2236" s="184"/>
      <c r="P2236" s="183"/>
      <c r="Q2236" s="183"/>
      <c r="R2236" s="183"/>
      <c r="S2236" s="183"/>
      <c r="T2236" s="183"/>
      <c r="U2236" s="183"/>
      <c r="V2236" s="183"/>
      <c r="W2236" s="183"/>
      <c r="X2236" s="183"/>
      <c r="Y2236" s="183"/>
      <c r="Z2236" s="183"/>
      <c r="AA2236" s="183"/>
      <c r="AB2236" s="183"/>
      <c r="AC2236" s="183"/>
      <c r="AD2236" s="183"/>
      <c r="AE2236" s="183"/>
      <c r="AF2236" s="183"/>
      <c r="AG2236" s="183"/>
      <c r="AH2236" s="183"/>
      <c r="AI2236" s="183"/>
      <c r="AJ2236" s="183"/>
      <c r="AK2236" s="183"/>
    </row>
    <row r="2237" spans="4:37" x14ac:dyDescent="0.25">
      <c r="D2237" s="184"/>
      <c r="E2237" s="184"/>
      <c r="F2237" s="184"/>
      <c r="G2237" s="184"/>
      <c r="H2237" s="184"/>
      <c r="I2237" s="184"/>
      <c r="J2237" s="184"/>
      <c r="K2237" s="184"/>
      <c r="L2237" s="184"/>
      <c r="M2237" s="184"/>
      <c r="N2237" s="184"/>
      <c r="O2237" s="184"/>
      <c r="P2237" s="183"/>
      <c r="Q2237" s="183"/>
      <c r="R2237" s="183"/>
      <c r="S2237" s="183"/>
      <c r="T2237" s="183"/>
      <c r="U2237" s="183"/>
      <c r="V2237" s="183"/>
      <c r="W2237" s="183"/>
      <c r="X2237" s="183"/>
      <c r="Y2237" s="183"/>
      <c r="Z2237" s="183"/>
      <c r="AA2237" s="183"/>
      <c r="AB2237" s="183"/>
      <c r="AC2237" s="183"/>
      <c r="AD2237" s="183"/>
      <c r="AE2237" s="183"/>
      <c r="AF2237" s="183"/>
      <c r="AG2237" s="183"/>
      <c r="AH2237" s="183"/>
      <c r="AI2237" s="183"/>
      <c r="AJ2237" s="183"/>
      <c r="AK2237" s="183"/>
    </row>
    <row r="2238" spans="4:37" x14ac:dyDescent="0.25">
      <c r="D2238" s="184"/>
      <c r="E2238" s="184"/>
      <c r="F2238" s="184"/>
      <c r="G2238" s="184"/>
      <c r="H2238" s="184"/>
      <c r="I2238" s="184"/>
      <c r="J2238" s="184"/>
      <c r="K2238" s="184"/>
      <c r="L2238" s="184"/>
      <c r="M2238" s="184"/>
      <c r="N2238" s="184"/>
      <c r="O2238" s="184"/>
      <c r="P2238" s="183"/>
      <c r="Q2238" s="183"/>
      <c r="R2238" s="183"/>
      <c r="S2238" s="183"/>
      <c r="T2238" s="183"/>
      <c r="U2238" s="183"/>
      <c r="V2238" s="183"/>
      <c r="W2238" s="183"/>
      <c r="X2238" s="183"/>
      <c r="Y2238" s="183"/>
      <c r="Z2238" s="183"/>
      <c r="AA2238" s="183"/>
      <c r="AB2238" s="183"/>
      <c r="AC2238" s="183"/>
      <c r="AD2238" s="183"/>
      <c r="AE2238" s="183"/>
      <c r="AF2238" s="183"/>
      <c r="AG2238" s="183"/>
      <c r="AH2238" s="183"/>
      <c r="AI2238" s="183"/>
      <c r="AJ2238" s="183"/>
      <c r="AK2238" s="183"/>
    </row>
    <row r="2239" spans="4:37" x14ac:dyDescent="0.25">
      <c r="D2239" s="184"/>
      <c r="E2239" s="184"/>
      <c r="F2239" s="184"/>
      <c r="G2239" s="184"/>
      <c r="H2239" s="184"/>
      <c r="I2239" s="184"/>
      <c r="J2239" s="184"/>
      <c r="K2239" s="184"/>
      <c r="L2239" s="184"/>
      <c r="M2239" s="184"/>
      <c r="N2239" s="184"/>
      <c r="O2239" s="184"/>
      <c r="P2239" s="183"/>
      <c r="Q2239" s="183"/>
      <c r="R2239" s="183"/>
      <c r="S2239" s="183"/>
      <c r="T2239" s="183"/>
      <c r="U2239" s="183"/>
      <c r="V2239" s="183"/>
      <c r="W2239" s="183"/>
      <c r="X2239" s="183"/>
      <c r="Y2239" s="183"/>
      <c r="Z2239" s="183"/>
      <c r="AA2239" s="183"/>
      <c r="AB2239" s="183"/>
      <c r="AC2239" s="183"/>
      <c r="AD2239" s="183"/>
      <c r="AE2239" s="183"/>
      <c r="AF2239" s="183"/>
      <c r="AG2239" s="183"/>
      <c r="AH2239" s="183"/>
      <c r="AI2239" s="183"/>
      <c r="AJ2239" s="183"/>
      <c r="AK2239" s="183"/>
    </row>
    <row r="2240" spans="4:37" x14ac:dyDescent="0.25">
      <c r="D2240" s="184"/>
      <c r="E2240" s="184"/>
      <c r="F2240" s="184"/>
      <c r="G2240" s="184"/>
      <c r="H2240" s="184"/>
      <c r="I2240" s="184"/>
      <c r="J2240" s="184"/>
      <c r="K2240" s="184"/>
      <c r="L2240" s="184"/>
      <c r="M2240" s="184"/>
      <c r="N2240" s="184"/>
      <c r="O2240" s="184"/>
      <c r="P2240" s="183"/>
      <c r="Q2240" s="183"/>
      <c r="R2240" s="183"/>
      <c r="S2240" s="183"/>
      <c r="T2240" s="183"/>
      <c r="U2240" s="183"/>
      <c r="V2240" s="183"/>
      <c r="W2240" s="183"/>
      <c r="X2240" s="183"/>
      <c r="Y2240" s="183"/>
      <c r="Z2240" s="183"/>
      <c r="AA2240" s="183"/>
      <c r="AB2240" s="183"/>
      <c r="AC2240" s="183"/>
      <c r="AD2240" s="183"/>
      <c r="AE2240" s="183"/>
      <c r="AF2240" s="183"/>
      <c r="AG2240" s="183"/>
      <c r="AH2240" s="183"/>
      <c r="AI2240" s="183"/>
      <c r="AJ2240" s="183"/>
      <c r="AK2240" s="183"/>
    </row>
    <row r="2241" spans="4:37" x14ac:dyDescent="0.25">
      <c r="D2241" s="184"/>
      <c r="E2241" s="184"/>
      <c r="F2241" s="184"/>
      <c r="G2241" s="184"/>
      <c r="H2241" s="184"/>
      <c r="I2241" s="184"/>
      <c r="J2241" s="184"/>
      <c r="K2241" s="184"/>
      <c r="L2241" s="184"/>
      <c r="M2241" s="184"/>
      <c r="N2241" s="184"/>
      <c r="O2241" s="184"/>
      <c r="P2241" s="183"/>
      <c r="Q2241" s="183"/>
      <c r="R2241" s="183"/>
      <c r="S2241" s="183"/>
      <c r="T2241" s="183"/>
      <c r="U2241" s="183"/>
      <c r="V2241" s="183"/>
      <c r="W2241" s="183"/>
      <c r="X2241" s="183"/>
      <c r="Y2241" s="183"/>
      <c r="Z2241" s="183"/>
      <c r="AA2241" s="183"/>
      <c r="AB2241" s="183"/>
      <c r="AC2241" s="183"/>
      <c r="AD2241" s="183"/>
      <c r="AE2241" s="183"/>
      <c r="AF2241" s="183"/>
      <c r="AG2241" s="183"/>
      <c r="AH2241" s="183"/>
      <c r="AI2241" s="183"/>
      <c r="AJ2241" s="183"/>
      <c r="AK2241" s="183"/>
    </row>
    <row r="2242" spans="4:37" x14ac:dyDescent="0.25">
      <c r="D2242" s="184"/>
      <c r="E2242" s="184"/>
      <c r="F2242" s="184"/>
      <c r="G2242" s="184"/>
      <c r="H2242" s="184"/>
      <c r="I2242" s="184"/>
      <c r="J2242" s="184"/>
      <c r="K2242" s="184"/>
      <c r="L2242" s="184"/>
      <c r="M2242" s="184"/>
      <c r="N2242" s="184"/>
      <c r="O2242" s="184"/>
      <c r="P2242" s="183"/>
      <c r="Q2242" s="183"/>
      <c r="R2242" s="183"/>
      <c r="S2242" s="183"/>
      <c r="T2242" s="183"/>
      <c r="U2242" s="183"/>
      <c r="V2242" s="183"/>
      <c r="W2242" s="183"/>
      <c r="X2242" s="183"/>
      <c r="Y2242" s="183"/>
      <c r="Z2242" s="183"/>
      <c r="AA2242" s="183"/>
      <c r="AB2242" s="183"/>
      <c r="AC2242" s="183"/>
      <c r="AD2242" s="183"/>
      <c r="AE2242" s="183"/>
      <c r="AF2242" s="183"/>
      <c r="AG2242" s="183"/>
      <c r="AH2242" s="183"/>
      <c r="AI2242" s="183"/>
      <c r="AJ2242" s="183"/>
      <c r="AK2242" s="183"/>
    </row>
    <row r="2243" spans="4:37" x14ac:dyDescent="0.25">
      <c r="D2243" s="184"/>
      <c r="E2243" s="184"/>
      <c r="F2243" s="184"/>
      <c r="G2243" s="184"/>
      <c r="H2243" s="184"/>
      <c r="I2243" s="184"/>
      <c r="J2243" s="184"/>
      <c r="K2243" s="184"/>
      <c r="L2243" s="184"/>
      <c r="M2243" s="184"/>
      <c r="N2243" s="184"/>
      <c r="O2243" s="184"/>
      <c r="P2243" s="183"/>
      <c r="Q2243" s="183"/>
      <c r="R2243" s="183"/>
      <c r="S2243" s="183"/>
      <c r="T2243" s="183"/>
      <c r="U2243" s="183"/>
      <c r="V2243" s="183"/>
      <c r="W2243" s="183"/>
      <c r="X2243" s="183"/>
      <c r="Y2243" s="183"/>
      <c r="Z2243" s="183"/>
      <c r="AA2243" s="183"/>
      <c r="AB2243" s="183"/>
      <c r="AC2243" s="183"/>
      <c r="AD2243" s="183"/>
      <c r="AE2243" s="183"/>
      <c r="AF2243" s="183"/>
      <c r="AG2243" s="183"/>
      <c r="AH2243" s="183"/>
      <c r="AI2243" s="183"/>
      <c r="AJ2243" s="183"/>
      <c r="AK2243" s="183"/>
    </row>
    <row r="2244" spans="4:37" x14ac:dyDescent="0.25">
      <c r="D2244" s="184"/>
      <c r="E2244" s="184"/>
      <c r="F2244" s="184"/>
      <c r="G2244" s="184"/>
      <c r="H2244" s="184"/>
      <c r="I2244" s="184"/>
      <c r="J2244" s="184"/>
      <c r="K2244" s="184"/>
      <c r="L2244" s="184"/>
      <c r="M2244" s="184"/>
      <c r="N2244" s="184"/>
      <c r="O2244" s="184"/>
      <c r="P2244" s="183"/>
      <c r="Q2244" s="183"/>
      <c r="R2244" s="183"/>
      <c r="S2244" s="183"/>
      <c r="T2244" s="183"/>
      <c r="U2244" s="183"/>
      <c r="V2244" s="183"/>
      <c r="W2244" s="183"/>
      <c r="X2244" s="183"/>
      <c r="Y2244" s="183"/>
      <c r="Z2244" s="183"/>
      <c r="AA2244" s="183"/>
      <c r="AB2244" s="183"/>
      <c r="AC2244" s="183"/>
      <c r="AD2244" s="183"/>
      <c r="AE2244" s="183"/>
      <c r="AF2244" s="183"/>
      <c r="AG2244" s="183"/>
      <c r="AH2244" s="183"/>
      <c r="AI2244" s="183"/>
      <c r="AJ2244" s="183"/>
      <c r="AK2244" s="183"/>
    </row>
    <row r="2245" spans="4:37" x14ac:dyDescent="0.25">
      <c r="D2245" s="184"/>
      <c r="E2245" s="184"/>
      <c r="F2245" s="184"/>
      <c r="G2245" s="184"/>
      <c r="H2245" s="184"/>
      <c r="I2245" s="184"/>
      <c r="J2245" s="184"/>
      <c r="K2245" s="184"/>
      <c r="L2245" s="184"/>
      <c r="M2245" s="184"/>
      <c r="N2245" s="184"/>
      <c r="O2245" s="184"/>
      <c r="P2245" s="183"/>
      <c r="Q2245" s="183"/>
      <c r="R2245" s="183"/>
      <c r="S2245" s="183"/>
      <c r="T2245" s="183"/>
      <c r="U2245" s="183"/>
      <c r="V2245" s="183"/>
      <c r="W2245" s="183"/>
      <c r="X2245" s="183"/>
      <c r="Y2245" s="183"/>
      <c r="Z2245" s="183"/>
      <c r="AA2245" s="183"/>
      <c r="AB2245" s="183"/>
      <c r="AC2245" s="183"/>
      <c r="AD2245" s="183"/>
      <c r="AE2245" s="183"/>
      <c r="AF2245" s="183"/>
      <c r="AG2245" s="183"/>
      <c r="AH2245" s="183"/>
      <c r="AI2245" s="183"/>
      <c r="AJ2245" s="183"/>
      <c r="AK2245" s="183"/>
    </row>
    <row r="2246" spans="4:37" x14ac:dyDescent="0.25">
      <c r="D2246" s="184"/>
      <c r="E2246" s="184"/>
      <c r="F2246" s="184"/>
      <c r="G2246" s="184"/>
      <c r="H2246" s="184"/>
      <c r="I2246" s="184"/>
      <c r="J2246" s="184"/>
      <c r="K2246" s="184"/>
      <c r="L2246" s="184"/>
      <c r="M2246" s="184"/>
      <c r="N2246" s="184"/>
      <c r="O2246" s="184"/>
      <c r="P2246" s="183"/>
      <c r="Q2246" s="183"/>
      <c r="R2246" s="183"/>
      <c r="S2246" s="183"/>
      <c r="T2246" s="183"/>
      <c r="U2246" s="183"/>
      <c r="V2246" s="183"/>
      <c r="W2246" s="183"/>
      <c r="X2246" s="183"/>
      <c r="Y2246" s="183"/>
      <c r="Z2246" s="183"/>
      <c r="AA2246" s="183"/>
      <c r="AB2246" s="183"/>
      <c r="AC2246" s="183"/>
      <c r="AD2246" s="183"/>
      <c r="AE2246" s="183"/>
      <c r="AF2246" s="183"/>
      <c r="AG2246" s="183"/>
      <c r="AH2246" s="183"/>
      <c r="AI2246" s="183"/>
      <c r="AJ2246" s="183"/>
      <c r="AK2246" s="183"/>
    </row>
    <row r="2247" spans="4:37" x14ac:dyDescent="0.25">
      <c r="D2247" s="184"/>
      <c r="E2247" s="184"/>
      <c r="F2247" s="184"/>
      <c r="G2247" s="184"/>
      <c r="H2247" s="184"/>
      <c r="I2247" s="184"/>
      <c r="J2247" s="184"/>
      <c r="K2247" s="184"/>
      <c r="L2247" s="184"/>
      <c r="M2247" s="184"/>
      <c r="N2247" s="184"/>
      <c r="O2247" s="184"/>
      <c r="P2247" s="183"/>
      <c r="Q2247" s="183"/>
      <c r="R2247" s="183"/>
      <c r="S2247" s="183"/>
      <c r="T2247" s="183"/>
      <c r="U2247" s="183"/>
      <c r="V2247" s="183"/>
      <c r="W2247" s="183"/>
      <c r="X2247" s="183"/>
      <c r="Y2247" s="183"/>
      <c r="Z2247" s="183"/>
      <c r="AA2247" s="183"/>
      <c r="AB2247" s="183"/>
      <c r="AC2247" s="183"/>
      <c r="AD2247" s="183"/>
      <c r="AE2247" s="183"/>
      <c r="AF2247" s="183"/>
      <c r="AG2247" s="183"/>
      <c r="AH2247" s="183"/>
      <c r="AI2247" s="183"/>
      <c r="AJ2247" s="183"/>
      <c r="AK2247" s="183"/>
    </row>
    <row r="2248" spans="4:37" x14ac:dyDescent="0.25">
      <c r="D2248" s="184"/>
      <c r="E2248" s="184"/>
      <c r="F2248" s="184"/>
      <c r="G2248" s="184"/>
      <c r="H2248" s="184"/>
      <c r="I2248" s="184"/>
      <c r="J2248" s="184"/>
      <c r="K2248" s="184"/>
      <c r="L2248" s="184"/>
      <c r="M2248" s="184"/>
      <c r="N2248" s="184"/>
      <c r="O2248" s="184"/>
      <c r="P2248" s="183"/>
      <c r="Q2248" s="183"/>
      <c r="R2248" s="183"/>
      <c r="S2248" s="183"/>
      <c r="T2248" s="183"/>
      <c r="U2248" s="183"/>
      <c r="V2248" s="183"/>
      <c r="W2248" s="183"/>
      <c r="X2248" s="183"/>
      <c r="Y2248" s="183"/>
      <c r="Z2248" s="183"/>
      <c r="AA2248" s="183"/>
      <c r="AB2248" s="183"/>
      <c r="AC2248" s="183"/>
      <c r="AD2248" s="183"/>
      <c r="AE2248" s="183"/>
      <c r="AF2248" s="183"/>
      <c r="AG2248" s="183"/>
      <c r="AH2248" s="183"/>
      <c r="AI2248" s="183"/>
      <c r="AJ2248" s="183"/>
      <c r="AK2248" s="183"/>
    </row>
    <row r="2249" spans="4:37" x14ac:dyDescent="0.25">
      <c r="D2249" s="184"/>
      <c r="E2249" s="184"/>
      <c r="F2249" s="184"/>
      <c r="G2249" s="184"/>
      <c r="H2249" s="184"/>
      <c r="I2249" s="184"/>
      <c r="J2249" s="184"/>
      <c r="K2249" s="184"/>
      <c r="L2249" s="184"/>
      <c r="M2249" s="184"/>
      <c r="N2249" s="184"/>
      <c r="O2249" s="184"/>
      <c r="P2249" s="183"/>
      <c r="Q2249" s="183"/>
      <c r="R2249" s="183"/>
      <c r="S2249" s="183"/>
      <c r="T2249" s="183"/>
      <c r="U2249" s="183"/>
      <c r="V2249" s="183"/>
      <c r="W2249" s="183"/>
      <c r="X2249" s="183"/>
      <c r="Y2249" s="183"/>
      <c r="Z2249" s="183"/>
      <c r="AA2249" s="183"/>
      <c r="AB2249" s="183"/>
      <c r="AC2249" s="183"/>
      <c r="AD2249" s="183"/>
      <c r="AE2249" s="183"/>
      <c r="AF2249" s="183"/>
      <c r="AG2249" s="183"/>
      <c r="AH2249" s="183"/>
      <c r="AI2249" s="183"/>
      <c r="AJ2249" s="183"/>
      <c r="AK2249" s="183"/>
    </row>
    <row r="2250" spans="4:37" x14ac:dyDescent="0.25">
      <c r="D2250" s="184"/>
      <c r="E2250" s="184"/>
      <c r="F2250" s="184"/>
      <c r="G2250" s="184"/>
      <c r="H2250" s="184"/>
      <c r="I2250" s="184"/>
      <c r="J2250" s="184"/>
      <c r="K2250" s="184"/>
      <c r="L2250" s="184"/>
      <c r="M2250" s="184"/>
      <c r="N2250" s="184"/>
      <c r="O2250" s="184"/>
      <c r="P2250" s="183"/>
      <c r="Q2250" s="183"/>
      <c r="R2250" s="183"/>
      <c r="S2250" s="183"/>
      <c r="T2250" s="183"/>
      <c r="U2250" s="183"/>
      <c r="V2250" s="183"/>
      <c r="W2250" s="183"/>
      <c r="X2250" s="183"/>
      <c r="Y2250" s="183"/>
      <c r="Z2250" s="183"/>
      <c r="AA2250" s="183"/>
      <c r="AB2250" s="183"/>
      <c r="AC2250" s="183"/>
      <c r="AD2250" s="183"/>
      <c r="AE2250" s="183"/>
      <c r="AF2250" s="183"/>
      <c r="AG2250" s="183"/>
      <c r="AH2250" s="183"/>
      <c r="AI2250" s="183"/>
      <c r="AJ2250" s="183"/>
      <c r="AK2250" s="183"/>
    </row>
    <row r="2251" spans="4:37" x14ac:dyDescent="0.25">
      <c r="D2251" s="184"/>
      <c r="E2251" s="184"/>
      <c r="F2251" s="184"/>
      <c r="G2251" s="184"/>
      <c r="H2251" s="184"/>
      <c r="I2251" s="184"/>
      <c r="J2251" s="184"/>
      <c r="K2251" s="184"/>
      <c r="L2251" s="184"/>
      <c r="M2251" s="184"/>
      <c r="N2251" s="184"/>
      <c r="O2251" s="184"/>
      <c r="P2251" s="183"/>
      <c r="Q2251" s="183"/>
      <c r="R2251" s="183"/>
      <c r="S2251" s="183"/>
      <c r="T2251" s="183"/>
      <c r="U2251" s="183"/>
      <c r="V2251" s="183"/>
      <c r="W2251" s="183"/>
      <c r="X2251" s="183"/>
      <c r="Y2251" s="183"/>
      <c r="Z2251" s="183"/>
      <c r="AA2251" s="183"/>
      <c r="AB2251" s="183"/>
      <c r="AC2251" s="183"/>
      <c r="AD2251" s="183"/>
      <c r="AE2251" s="183"/>
      <c r="AF2251" s="183"/>
      <c r="AG2251" s="183"/>
      <c r="AH2251" s="183"/>
      <c r="AI2251" s="183"/>
      <c r="AJ2251" s="183"/>
      <c r="AK2251" s="183"/>
    </row>
    <row r="2252" spans="4:37" x14ac:dyDescent="0.25">
      <c r="D2252" s="184"/>
      <c r="E2252" s="184"/>
      <c r="F2252" s="184"/>
      <c r="G2252" s="184"/>
      <c r="H2252" s="184"/>
      <c r="I2252" s="184"/>
      <c r="J2252" s="184"/>
      <c r="K2252" s="184"/>
      <c r="L2252" s="184"/>
      <c r="M2252" s="184"/>
      <c r="N2252" s="184"/>
      <c r="O2252" s="184"/>
      <c r="P2252" s="183"/>
      <c r="Q2252" s="183"/>
      <c r="R2252" s="183"/>
      <c r="S2252" s="183"/>
      <c r="T2252" s="183"/>
      <c r="U2252" s="183"/>
      <c r="V2252" s="183"/>
      <c r="W2252" s="183"/>
      <c r="X2252" s="183"/>
      <c r="Y2252" s="183"/>
      <c r="Z2252" s="183"/>
      <c r="AA2252" s="183"/>
      <c r="AB2252" s="183"/>
      <c r="AC2252" s="183"/>
      <c r="AD2252" s="183"/>
      <c r="AE2252" s="183"/>
      <c r="AF2252" s="183"/>
      <c r="AG2252" s="183"/>
      <c r="AH2252" s="183"/>
      <c r="AI2252" s="183"/>
      <c r="AJ2252" s="183"/>
      <c r="AK2252" s="183"/>
    </row>
    <row r="2253" spans="4:37" x14ac:dyDescent="0.25">
      <c r="D2253" s="184"/>
      <c r="E2253" s="184"/>
      <c r="F2253" s="184"/>
      <c r="G2253" s="184"/>
      <c r="H2253" s="184"/>
      <c r="I2253" s="184"/>
      <c r="J2253" s="184"/>
      <c r="K2253" s="184"/>
      <c r="L2253" s="184"/>
      <c r="M2253" s="184"/>
      <c r="N2253" s="184"/>
      <c r="O2253" s="184"/>
      <c r="P2253" s="183"/>
      <c r="Q2253" s="183"/>
      <c r="R2253" s="183"/>
      <c r="S2253" s="183"/>
      <c r="T2253" s="183"/>
      <c r="U2253" s="183"/>
      <c r="V2253" s="183"/>
      <c r="W2253" s="183"/>
      <c r="X2253" s="183"/>
      <c r="Y2253" s="183"/>
      <c r="Z2253" s="183"/>
      <c r="AA2253" s="183"/>
      <c r="AB2253" s="183"/>
      <c r="AC2253" s="183"/>
      <c r="AD2253" s="183"/>
      <c r="AE2253" s="183"/>
      <c r="AF2253" s="183"/>
      <c r="AG2253" s="183"/>
      <c r="AH2253" s="183"/>
      <c r="AI2253" s="183"/>
      <c r="AJ2253" s="183"/>
      <c r="AK2253" s="183"/>
    </row>
    <row r="2254" spans="4:37" x14ac:dyDescent="0.25">
      <c r="D2254" s="184"/>
      <c r="E2254" s="184"/>
      <c r="F2254" s="184"/>
      <c r="G2254" s="184"/>
      <c r="H2254" s="184"/>
      <c r="I2254" s="184"/>
      <c r="J2254" s="184"/>
      <c r="K2254" s="184"/>
      <c r="L2254" s="184"/>
      <c r="M2254" s="184"/>
      <c r="N2254" s="184"/>
      <c r="O2254" s="184"/>
      <c r="P2254" s="183"/>
      <c r="Q2254" s="183"/>
      <c r="R2254" s="183"/>
      <c r="S2254" s="183"/>
      <c r="T2254" s="183"/>
      <c r="U2254" s="183"/>
      <c r="V2254" s="183"/>
      <c r="W2254" s="183"/>
      <c r="X2254" s="183"/>
      <c r="Y2254" s="183"/>
      <c r="Z2254" s="183"/>
      <c r="AA2254" s="183"/>
      <c r="AB2254" s="183"/>
      <c r="AC2254" s="183"/>
      <c r="AD2254" s="183"/>
      <c r="AE2254" s="183"/>
      <c r="AF2254" s="183"/>
      <c r="AG2254" s="183"/>
      <c r="AH2254" s="183"/>
      <c r="AI2254" s="183"/>
      <c r="AJ2254" s="183"/>
      <c r="AK2254" s="183"/>
    </row>
    <row r="2255" spans="4:37" x14ac:dyDescent="0.25">
      <c r="D2255" s="184"/>
      <c r="E2255" s="184"/>
      <c r="F2255" s="184"/>
      <c r="G2255" s="184"/>
      <c r="H2255" s="184"/>
      <c r="I2255" s="184"/>
      <c r="J2255" s="184"/>
      <c r="K2255" s="184"/>
      <c r="L2255" s="184"/>
      <c r="M2255" s="184"/>
      <c r="N2255" s="184"/>
      <c r="O2255" s="184"/>
      <c r="P2255" s="183"/>
      <c r="Q2255" s="183"/>
      <c r="R2255" s="183"/>
      <c r="S2255" s="183"/>
      <c r="T2255" s="183"/>
      <c r="U2255" s="183"/>
      <c r="V2255" s="183"/>
      <c r="W2255" s="183"/>
      <c r="X2255" s="183"/>
      <c r="Y2255" s="183"/>
      <c r="Z2255" s="183"/>
      <c r="AA2255" s="183"/>
      <c r="AB2255" s="183"/>
      <c r="AC2255" s="183"/>
      <c r="AD2255" s="183"/>
      <c r="AE2255" s="183"/>
      <c r="AF2255" s="183"/>
      <c r="AG2255" s="183"/>
      <c r="AH2255" s="183"/>
      <c r="AI2255" s="183"/>
      <c r="AJ2255" s="183"/>
      <c r="AK2255" s="183"/>
    </row>
    <row r="2256" spans="4:37" x14ac:dyDescent="0.25">
      <c r="D2256" s="184"/>
      <c r="E2256" s="184"/>
      <c r="F2256" s="184"/>
      <c r="G2256" s="184"/>
      <c r="H2256" s="184"/>
      <c r="I2256" s="184"/>
      <c r="J2256" s="184"/>
      <c r="K2256" s="184"/>
      <c r="L2256" s="184"/>
      <c r="M2256" s="184"/>
      <c r="N2256" s="184"/>
      <c r="O2256" s="184"/>
      <c r="P2256" s="183"/>
      <c r="Q2256" s="183"/>
      <c r="R2256" s="183"/>
      <c r="S2256" s="183"/>
      <c r="T2256" s="183"/>
      <c r="U2256" s="183"/>
      <c r="V2256" s="183"/>
      <c r="W2256" s="183"/>
      <c r="X2256" s="183"/>
      <c r="Y2256" s="183"/>
      <c r="Z2256" s="183"/>
      <c r="AA2256" s="183"/>
      <c r="AB2256" s="183"/>
      <c r="AC2256" s="183"/>
      <c r="AD2256" s="183"/>
      <c r="AE2256" s="183"/>
      <c r="AF2256" s="183"/>
      <c r="AG2256" s="183"/>
      <c r="AH2256" s="183"/>
      <c r="AI2256" s="183"/>
      <c r="AJ2256" s="183"/>
      <c r="AK2256" s="183"/>
    </row>
    <row r="2257" spans="4:37" x14ac:dyDescent="0.25">
      <c r="D2257" s="184"/>
      <c r="E2257" s="184"/>
      <c r="F2257" s="184"/>
      <c r="G2257" s="184"/>
      <c r="H2257" s="184"/>
      <c r="I2257" s="184"/>
      <c r="J2257" s="184"/>
      <c r="K2257" s="184"/>
      <c r="L2257" s="184"/>
      <c r="M2257" s="184"/>
      <c r="N2257" s="184"/>
      <c r="O2257" s="184"/>
      <c r="P2257" s="183"/>
      <c r="Q2257" s="183"/>
      <c r="R2257" s="183"/>
      <c r="S2257" s="183"/>
      <c r="T2257" s="183"/>
      <c r="U2257" s="183"/>
      <c r="V2257" s="183"/>
      <c r="W2257" s="183"/>
      <c r="X2257" s="183"/>
      <c r="Y2257" s="183"/>
      <c r="Z2257" s="183"/>
      <c r="AA2257" s="183"/>
      <c r="AB2257" s="183"/>
      <c r="AC2257" s="183"/>
      <c r="AD2257" s="183"/>
      <c r="AE2257" s="183"/>
      <c r="AF2257" s="183"/>
      <c r="AG2257" s="183"/>
      <c r="AH2257" s="183"/>
      <c r="AI2257" s="183"/>
      <c r="AJ2257" s="183"/>
      <c r="AK2257" s="183"/>
    </row>
    <row r="2258" spans="4:37" x14ac:dyDescent="0.25">
      <c r="D2258" s="184"/>
      <c r="E2258" s="184"/>
      <c r="F2258" s="184"/>
      <c r="G2258" s="184"/>
      <c r="H2258" s="184"/>
      <c r="I2258" s="184"/>
      <c r="J2258" s="184"/>
      <c r="K2258" s="184"/>
      <c r="L2258" s="184"/>
      <c r="M2258" s="184"/>
      <c r="N2258" s="184"/>
      <c r="O2258" s="184"/>
      <c r="P2258" s="183"/>
      <c r="Q2258" s="183"/>
      <c r="R2258" s="183"/>
      <c r="S2258" s="183"/>
      <c r="T2258" s="183"/>
      <c r="U2258" s="183"/>
      <c r="V2258" s="183"/>
      <c r="W2258" s="183"/>
      <c r="X2258" s="183"/>
      <c r="Y2258" s="183"/>
      <c r="Z2258" s="183"/>
      <c r="AA2258" s="183"/>
      <c r="AB2258" s="183"/>
      <c r="AC2258" s="183"/>
      <c r="AD2258" s="183"/>
      <c r="AE2258" s="183"/>
      <c r="AF2258" s="183"/>
      <c r="AG2258" s="183"/>
      <c r="AH2258" s="183"/>
      <c r="AI2258" s="183"/>
      <c r="AJ2258" s="183"/>
      <c r="AK2258" s="183"/>
    </row>
    <row r="2259" spans="4:37" x14ac:dyDescent="0.25">
      <c r="D2259" s="184"/>
      <c r="E2259" s="184"/>
      <c r="F2259" s="184"/>
      <c r="G2259" s="184"/>
      <c r="H2259" s="184"/>
      <c r="I2259" s="184"/>
      <c r="J2259" s="184"/>
      <c r="K2259" s="184"/>
      <c r="L2259" s="184"/>
      <c r="M2259" s="184"/>
      <c r="N2259" s="184"/>
      <c r="O2259" s="184"/>
      <c r="P2259" s="183"/>
      <c r="Q2259" s="183"/>
      <c r="R2259" s="183"/>
      <c r="S2259" s="183"/>
      <c r="T2259" s="183"/>
      <c r="U2259" s="183"/>
      <c r="V2259" s="183"/>
      <c r="W2259" s="183"/>
      <c r="X2259" s="183"/>
      <c r="Y2259" s="183"/>
      <c r="Z2259" s="183"/>
      <c r="AA2259" s="183"/>
      <c r="AB2259" s="183"/>
      <c r="AC2259" s="183"/>
      <c r="AD2259" s="183"/>
      <c r="AE2259" s="183"/>
      <c r="AF2259" s="183"/>
      <c r="AG2259" s="183"/>
      <c r="AH2259" s="183"/>
      <c r="AI2259" s="183"/>
      <c r="AJ2259" s="183"/>
      <c r="AK2259" s="183"/>
    </row>
    <row r="2260" spans="4:37" x14ac:dyDescent="0.25">
      <c r="D2260" s="184"/>
      <c r="E2260" s="184"/>
      <c r="F2260" s="184"/>
      <c r="G2260" s="184"/>
      <c r="H2260" s="184"/>
      <c r="I2260" s="184"/>
      <c r="J2260" s="184"/>
      <c r="K2260" s="184"/>
      <c r="L2260" s="184"/>
      <c r="M2260" s="184"/>
      <c r="N2260" s="184"/>
      <c r="O2260" s="184"/>
      <c r="P2260" s="183"/>
      <c r="Q2260" s="183"/>
      <c r="R2260" s="183"/>
      <c r="S2260" s="183"/>
      <c r="T2260" s="183"/>
      <c r="U2260" s="183"/>
      <c r="V2260" s="183"/>
      <c r="W2260" s="183"/>
      <c r="X2260" s="183"/>
      <c r="Y2260" s="183"/>
      <c r="Z2260" s="183"/>
      <c r="AA2260" s="183"/>
      <c r="AB2260" s="183"/>
      <c r="AC2260" s="183"/>
      <c r="AD2260" s="183"/>
      <c r="AE2260" s="183"/>
      <c r="AF2260" s="183"/>
      <c r="AG2260" s="183"/>
      <c r="AH2260" s="183"/>
      <c r="AI2260" s="183"/>
      <c r="AJ2260" s="183"/>
      <c r="AK2260" s="183"/>
    </row>
    <row r="2261" spans="4:37" x14ac:dyDescent="0.25">
      <c r="D2261" s="184"/>
      <c r="E2261" s="184"/>
      <c r="F2261" s="184"/>
      <c r="G2261" s="184"/>
      <c r="H2261" s="184"/>
      <c r="I2261" s="184"/>
      <c r="J2261" s="184"/>
      <c r="K2261" s="184"/>
      <c r="L2261" s="184"/>
      <c r="M2261" s="184"/>
      <c r="N2261" s="184"/>
      <c r="O2261" s="184"/>
      <c r="P2261" s="183"/>
      <c r="Q2261" s="183"/>
      <c r="R2261" s="183"/>
      <c r="S2261" s="183"/>
      <c r="T2261" s="183"/>
      <c r="U2261" s="183"/>
      <c r="V2261" s="183"/>
      <c r="W2261" s="183"/>
      <c r="X2261" s="183"/>
      <c r="Y2261" s="183"/>
      <c r="Z2261" s="183"/>
      <c r="AA2261" s="183"/>
      <c r="AB2261" s="183"/>
      <c r="AC2261" s="183"/>
      <c r="AD2261" s="183"/>
      <c r="AE2261" s="183"/>
      <c r="AF2261" s="183"/>
      <c r="AG2261" s="183"/>
      <c r="AH2261" s="183"/>
      <c r="AI2261" s="183"/>
      <c r="AJ2261" s="183"/>
      <c r="AK2261" s="183"/>
    </row>
    <row r="2262" spans="4:37" x14ac:dyDescent="0.25">
      <c r="D2262" s="184"/>
      <c r="E2262" s="184"/>
      <c r="F2262" s="184"/>
      <c r="G2262" s="184"/>
      <c r="H2262" s="184"/>
      <c r="I2262" s="184"/>
      <c r="J2262" s="184"/>
      <c r="K2262" s="184"/>
      <c r="L2262" s="184"/>
      <c r="M2262" s="184"/>
      <c r="N2262" s="184"/>
      <c r="O2262" s="184"/>
      <c r="P2262" s="183"/>
      <c r="Q2262" s="183"/>
      <c r="R2262" s="183"/>
      <c r="S2262" s="183"/>
      <c r="T2262" s="183"/>
      <c r="U2262" s="183"/>
      <c r="V2262" s="183"/>
      <c r="W2262" s="183"/>
      <c r="X2262" s="183"/>
      <c r="Y2262" s="183"/>
      <c r="Z2262" s="183"/>
      <c r="AA2262" s="183"/>
      <c r="AB2262" s="183"/>
      <c r="AC2262" s="183"/>
      <c r="AD2262" s="183"/>
      <c r="AE2262" s="183"/>
      <c r="AF2262" s="183"/>
      <c r="AG2262" s="183"/>
      <c r="AH2262" s="183"/>
      <c r="AI2262" s="183"/>
      <c r="AJ2262" s="183"/>
      <c r="AK2262" s="183"/>
    </row>
    <row r="2263" spans="4:37" x14ac:dyDescent="0.25">
      <c r="D2263" s="184"/>
      <c r="E2263" s="184"/>
      <c r="F2263" s="184"/>
      <c r="G2263" s="184"/>
      <c r="H2263" s="184"/>
      <c r="I2263" s="184"/>
      <c r="J2263" s="184"/>
      <c r="K2263" s="184"/>
      <c r="L2263" s="184"/>
      <c r="M2263" s="184"/>
      <c r="N2263" s="184"/>
      <c r="O2263" s="184"/>
      <c r="P2263" s="183"/>
      <c r="Q2263" s="183"/>
      <c r="R2263" s="183"/>
      <c r="S2263" s="183"/>
      <c r="T2263" s="183"/>
      <c r="U2263" s="183"/>
      <c r="V2263" s="183"/>
      <c r="W2263" s="183"/>
      <c r="X2263" s="183"/>
      <c r="Y2263" s="183"/>
      <c r="Z2263" s="183"/>
      <c r="AA2263" s="183"/>
      <c r="AB2263" s="183"/>
      <c r="AC2263" s="183"/>
      <c r="AD2263" s="183"/>
      <c r="AE2263" s="183"/>
      <c r="AF2263" s="183"/>
      <c r="AG2263" s="183"/>
      <c r="AH2263" s="183"/>
      <c r="AI2263" s="183"/>
      <c r="AJ2263" s="183"/>
      <c r="AK2263" s="183"/>
    </row>
    <row r="2264" spans="4:37" x14ac:dyDescent="0.25">
      <c r="D2264" s="184"/>
      <c r="E2264" s="184"/>
      <c r="F2264" s="184"/>
      <c r="G2264" s="184"/>
      <c r="H2264" s="184"/>
      <c r="I2264" s="184"/>
      <c r="J2264" s="184"/>
      <c r="K2264" s="184"/>
      <c r="L2264" s="184"/>
      <c r="M2264" s="184"/>
      <c r="N2264" s="184"/>
      <c r="O2264" s="184"/>
      <c r="P2264" s="183"/>
      <c r="Q2264" s="183"/>
      <c r="R2264" s="183"/>
      <c r="S2264" s="183"/>
      <c r="T2264" s="183"/>
      <c r="U2264" s="183"/>
      <c r="V2264" s="183"/>
      <c r="W2264" s="183"/>
      <c r="X2264" s="183"/>
      <c r="Y2264" s="183"/>
      <c r="Z2264" s="183"/>
      <c r="AA2264" s="183"/>
      <c r="AB2264" s="183"/>
      <c r="AC2264" s="183"/>
      <c r="AD2264" s="183"/>
      <c r="AE2264" s="183"/>
      <c r="AF2264" s="183"/>
      <c r="AG2264" s="183"/>
      <c r="AH2264" s="183"/>
      <c r="AI2264" s="183"/>
      <c r="AJ2264" s="183"/>
      <c r="AK2264" s="183"/>
    </row>
    <row r="2265" spans="4:37" x14ac:dyDescent="0.25">
      <c r="D2265" s="184"/>
      <c r="E2265" s="184"/>
      <c r="F2265" s="184"/>
      <c r="G2265" s="184"/>
      <c r="H2265" s="184"/>
      <c r="I2265" s="184"/>
      <c r="J2265" s="184"/>
      <c r="K2265" s="184"/>
      <c r="L2265" s="184"/>
      <c r="M2265" s="184"/>
      <c r="N2265" s="184"/>
      <c r="O2265" s="184"/>
      <c r="P2265" s="183"/>
      <c r="Q2265" s="183"/>
      <c r="R2265" s="183"/>
      <c r="S2265" s="183"/>
      <c r="T2265" s="183"/>
      <c r="U2265" s="183"/>
      <c r="V2265" s="183"/>
      <c r="W2265" s="183"/>
      <c r="X2265" s="183"/>
      <c r="Y2265" s="183"/>
      <c r="Z2265" s="183"/>
      <c r="AA2265" s="183"/>
      <c r="AB2265" s="183"/>
      <c r="AC2265" s="183"/>
      <c r="AD2265" s="183"/>
      <c r="AE2265" s="183"/>
      <c r="AF2265" s="183"/>
      <c r="AG2265" s="183"/>
      <c r="AH2265" s="183"/>
      <c r="AI2265" s="183"/>
      <c r="AJ2265" s="183"/>
      <c r="AK2265" s="183"/>
    </row>
    <row r="2266" spans="4:37" x14ac:dyDescent="0.25">
      <c r="D2266" s="184"/>
      <c r="E2266" s="184"/>
      <c r="F2266" s="184"/>
      <c r="G2266" s="184"/>
      <c r="H2266" s="184"/>
      <c r="I2266" s="184"/>
      <c r="J2266" s="184"/>
      <c r="K2266" s="184"/>
      <c r="L2266" s="184"/>
      <c r="M2266" s="184"/>
      <c r="N2266" s="184"/>
      <c r="O2266" s="184"/>
      <c r="P2266" s="183"/>
      <c r="Q2266" s="183"/>
      <c r="R2266" s="183"/>
      <c r="S2266" s="183"/>
      <c r="T2266" s="183"/>
      <c r="U2266" s="183"/>
      <c r="V2266" s="183"/>
      <c r="W2266" s="183"/>
      <c r="X2266" s="183"/>
      <c r="Y2266" s="183"/>
      <c r="Z2266" s="183"/>
      <c r="AA2266" s="183"/>
      <c r="AB2266" s="183"/>
      <c r="AC2266" s="183"/>
      <c r="AD2266" s="183"/>
      <c r="AE2266" s="183"/>
      <c r="AF2266" s="183"/>
      <c r="AG2266" s="183"/>
      <c r="AH2266" s="183"/>
      <c r="AI2266" s="183"/>
      <c r="AJ2266" s="183"/>
      <c r="AK2266" s="183"/>
    </row>
    <row r="2267" spans="4:37" x14ac:dyDescent="0.25">
      <c r="D2267" s="184"/>
      <c r="E2267" s="184"/>
      <c r="F2267" s="184"/>
      <c r="G2267" s="184"/>
      <c r="H2267" s="184"/>
      <c r="I2267" s="184"/>
      <c r="J2267" s="184"/>
      <c r="K2267" s="184"/>
      <c r="L2267" s="184"/>
      <c r="M2267" s="184"/>
      <c r="N2267" s="184"/>
      <c r="O2267" s="184"/>
      <c r="P2267" s="183"/>
      <c r="Q2267" s="183"/>
      <c r="R2267" s="183"/>
      <c r="S2267" s="183"/>
      <c r="T2267" s="183"/>
      <c r="U2267" s="183"/>
      <c r="V2267" s="183"/>
      <c r="W2267" s="183"/>
      <c r="X2267" s="183"/>
      <c r="Y2267" s="183"/>
      <c r="Z2267" s="183"/>
      <c r="AA2267" s="183"/>
      <c r="AB2267" s="183"/>
      <c r="AC2267" s="183"/>
      <c r="AD2267" s="183"/>
      <c r="AE2267" s="183"/>
      <c r="AF2267" s="183"/>
      <c r="AG2267" s="183"/>
      <c r="AH2267" s="183"/>
      <c r="AI2267" s="183"/>
      <c r="AJ2267" s="183"/>
      <c r="AK2267" s="183"/>
    </row>
    <row r="2268" spans="4:37" x14ac:dyDescent="0.25">
      <c r="D2268" s="184"/>
      <c r="E2268" s="184"/>
      <c r="F2268" s="184"/>
      <c r="G2268" s="184"/>
      <c r="H2268" s="184"/>
      <c r="I2268" s="184"/>
      <c r="J2268" s="184"/>
      <c r="K2268" s="184"/>
      <c r="L2268" s="184"/>
      <c r="M2268" s="184"/>
      <c r="N2268" s="184"/>
      <c r="O2268" s="184"/>
      <c r="P2268" s="183"/>
      <c r="Q2268" s="183"/>
      <c r="R2268" s="183"/>
      <c r="S2268" s="183"/>
      <c r="T2268" s="183"/>
      <c r="U2268" s="183"/>
      <c r="V2268" s="183"/>
      <c r="W2268" s="183"/>
      <c r="X2268" s="183"/>
      <c r="Y2268" s="183"/>
      <c r="Z2268" s="183"/>
      <c r="AA2268" s="183"/>
      <c r="AB2268" s="183"/>
      <c r="AC2268" s="183"/>
      <c r="AD2268" s="183"/>
      <c r="AE2268" s="183"/>
      <c r="AF2268" s="183"/>
      <c r="AG2268" s="183"/>
      <c r="AH2268" s="183"/>
      <c r="AI2268" s="183"/>
      <c r="AJ2268" s="183"/>
      <c r="AK2268" s="183"/>
    </row>
    <row r="2269" spans="4:37" x14ac:dyDescent="0.25">
      <c r="D2269" s="184"/>
      <c r="E2269" s="184"/>
      <c r="F2269" s="184"/>
      <c r="G2269" s="184"/>
      <c r="H2269" s="184"/>
      <c r="I2269" s="184"/>
      <c r="J2269" s="184"/>
      <c r="K2269" s="184"/>
      <c r="L2269" s="184"/>
      <c r="M2269" s="184"/>
      <c r="N2269" s="184"/>
      <c r="O2269" s="184"/>
      <c r="P2269" s="183"/>
      <c r="Q2269" s="183"/>
      <c r="R2269" s="183"/>
      <c r="S2269" s="183"/>
      <c r="T2269" s="183"/>
      <c r="U2269" s="183"/>
      <c r="V2269" s="183"/>
      <c r="W2269" s="183"/>
      <c r="X2269" s="183"/>
      <c r="Y2269" s="183"/>
      <c r="Z2269" s="183"/>
      <c r="AA2269" s="183"/>
      <c r="AB2269" s="183"/>
      <c r="AC2269" s="183"/>
      <c r="AD2269" s="183"/>
      <c r="AE2269" s="183"/>
      <c r="AF2269" s="183"/>
      <c r="AG2269" s="183"/>
      <c r="AH2269" s="183"/>
      <c r="AI2269" s="183"/>
      <c r="AJ2269" s="183"/>
      <c r="AK2269" s="183"/>
    </row>
    <row r="2270" spans="4:37" x14ac:dyDescent="0.25">
      <c r="D2270" s="184"/>
      <c r="E2270" s="184"/>
      <c r="F2270" s="184"/>
      <c r="G2270" s="184"/>
      <c r="H2270" s="184"/>
      <c r="I2270" s="184"/>
      <c r="J2270" s="184"/>
      <c r="K2270" s="184"/>
      <c r="L2270" s="184"/>
      <c r="M2270" s="184"/>
      <c r="N2270" s="184"/>
      <c r="O2270" s="184"/>
      <c r="P2270" s="183"/>
      <c r="Q2270" s="183"/>
      <c r="R2270" s="183"/>
      <c r="S2270" s="183"/>
      <c r="T2270" s="183"/>
      <c r="U2270" s="183"/>
      <c r="V2270" s="183"/>
      <c r="W2270" s="183"/>
      <c r="X2270" s="183"/>
      <c r="Y2270" s="183"/>
      <c r="Z2270" s="183"/>
      <c r="AA2270" s="183"/>
      <c r="AB2270" s="183"/>
      <c r="AC2270" s="183"/>
      <c r="AD2270" s="183"/>
      <c r="AE2270" s="183"/>
      <c r="AF2270" s="183"/>
      <c r="AG2270" s="183"/>
      <c r="AH2270" s="183"/>
      <c r="AI2270" s="183"/>
      <c r="AJ2270" s="183"/>
      <c r="AK2270" s="183"/>
    </row>
    <row r="2271" spans="4:37" x14ac:dyDescent="0.25">
      <c r="D2271" s="184"/>
      <c r="E2271" s="184"/>
      <c r="F2271" s="184"/>
      <c r="G2271" s="184"/>
      <c r="H2271" s="184"/>
      <c r="I2271" s="184"/>
      <c r="J2271" s="184"/>
      <c r="K2271" s="184"/>
      <c r="L2271" s="184"/>
      <c r="M2271" s="184"/>
      <c r="N2271" s="184"/>
      <c r="O2271" s="184"/>
      <c r="P2271" s="183"/>
      <c r="Q2271" s="183"/>
      <c r="R2271" s="183"/>
      <c r="S2271" s="183"/>
      <c r="T2271" s="183"/>
      <c r="U2271" s="183"/>
      <c r="V2271" s="183"/>
      <c r="W2271" s="183"/>
      <c r="X2271" s="183"/>
      <c r="Y2271" s="183"/>
      <c r="Z2271" s="183"/>
      <c r="AA2271" s="183"/>
      <c r="AB2271" s="183"/>
      <c r="AC2271" s="183"/>
      <c r="AD2271" s="183"/>
      <c r="AE2271" s="183"/>
      <c r="AF2271" s="183"/>
      <c r="AG2271" s="183"/>
      <c r="AH2271" s="183"/>
      <c r="AI2271" s="183"/>
      <c r="AJ2271" s="183"/>
      <c r="AK2271" s="183"/>
    </row>
    <row r="2272" spans="4:37" x14ac:dyDescent="0.25">
      <c r="D2272" s="184"/>
      <c r="E2272" s="184"/>
      <c r="F2272" s="184"/>
      <c r="G2272" s="184"/>
      <c r="H2272" s="184"/>
      <c r="I2272" s="184"/>
      <c r="J2272" s="184"/>
      <c r="K2272" s="184"/>
      <c r="L2272" s="184"/>
      <c r="M2272" s="184"/>
      <c r="N2272" s="184"/>
      <c r="O2272" s="184"/>
      <c r="P2272" s="183"/>
      <c r="Q2272" s="183"/>
      <c r="R2272" s="183"/>
      <c r="S2272" s="183"/>
      <c r="T2272" s="183"/>
      <c r="U2272" s="183"/>
      <c r="V2272" s="183"/>
      <c r="W2272" s="183"/>
      <c r="X2272" s="183"/>
      <c r="Y2272" s="183"/>
      <c r="Z2272" s="183"/>
      <c r="AA2272" s="183"/>
      <c r="AB2272" s="183"/>
      <c r="AC2272" s="183"/>
      <c r="AD2272" s="183"/>
      <c r="AE2272" s="183"/>
      <c r="AF2272" s="183"/>
      <c r="AG2272" s="183"/>
      <c r="AH2272" s="183"/>
      <c r="AI2272" s="183"/>
      <c r="AJ2272" s="183"/>
      <c r="AK2272" s="183"/>
    </row>
    <row r="2273" spans="4:37" x14ac:dyDescent="0.25">
      <c r="D2273" s="184"/>
      <c r="E2273" s="184"/>
      <c r="F2273" s="184"/>
      <c r="G2273" s="184"/>
      <c r="H2273" s="184"/>
      <c r="I2273" s="184"/>
      <c r="J2273" s="184"/>
      <c r="K2273" s="184"/>
      <c r="L2273" s="184"/>
      <c r="M2273" s="184"/>
      <c r="N2273" s="184"/>
      <c r="O2273" s="184"/>
      <c r="P2273" s="183"/>
      <c r="Q2273" s="183"/>
      <c r="R2273" s="183"/>
      <c r="S2273" s="183"/>
      <c r="T2273" s="183"/>
      <c r="U2273" s="183"/>
      <c r="V2273" s="183"/>
      <c r="W2273" s="183"/>
      <c r="X2273" s="183"/>
      <c r="Y2273" s="183"/>
      <c r="Z2273" s="183"/>
      <c r="AA2273" s="183"/>
      <c r="AB2273" s="183"/>
      <c r="AC2273" s="183"/>
      <c r="AD2273" s="183"/>
      <c r="AE2273" s="183"/>
      <c r="AF2273" s="183"/>
      <c r="AG2273" s="183"/>
      <c r="AH2273" s="183"/>
      <c r="AI2273" s="183"/>
      <c r="AJ2273" s="183"/>
      <c r="AK2273" s="183"/>
    </row>
    <row r="2274" spans="4:37" x14ac:dyDescent="0.25">
      <c r="D2274" s="184"/>
      <c r="E2274" s="184"/>
      <c r="F2274" s="184"/>
      <c r="G2274" s="184"/>
      <c r="H2274" s="184"/>
      <c r="I2274" s="184"/>
      <c r="J2274" s="184"/>
      <c r="K2274" s="184"/>
      <c r="L2274" s="184"/>
      <c r="M2274" s="184"/>
      <c r="N2274" s="184"/>
      <c r="O2274" s="184"/>
      <c r="P2274" s="183"/>
      <c r="Q2274" s="183"/>
      <c r="R2274" s="183"/>
      <c r="S2274" s="183"/>
      <c r="T2274" s="183"/>
      <c r="U2274" s="183"/>
      <c r="V2274" s="183"/>
      <c r="W2274" s="183"/>
      <c r="X2274" s="183"/>
      <c r="Y2274" s="183"/>
      <c r="Z2274" s="183"/>
      <c r="AA2274" s="183"/>
      <c r="AB2274" s="183"/>
      <c r="AC2274" s="183"/>
      <c r="AD2274" s="183"/>
      <c r="AE2274" s="183"/>
      <c r="AF2274" s="183"/>
      <c r="AG2274" s="183"/>
      <c r="AH2274" s="183"/>
      <c r="AI2274" s="183"/>
      <c r="AJ2274" s="183"/>
      <c r="AK2274" s="183"/>
    </row>
    <row r="2275" spans="4:37" x14ac:dyDescent="0.25">
      <c r="D2275" s="184"/>
      <c r="E2275" s="184"/>
      <c r="F2275" s="184"/>
      <c r="G2275" s="184"/>
      <c r="H2275" s="184"/>
      <c r="I2275" s="184"/>
      <c r="J2275" s="184"/>
      <c r="K2275" s="184"/>
      <c r="L2275" s="184"/>
      <c r="M2275" s="184"/>
      <c r="N2275" s="184"/>
      <c r="O2275" s="184"/>
      <c r="P2275" s="183"/>
      <c r="Q2275" s="183"/>
      <c r="R2275" s="183"/>
      <c r="S2275" s="183"/>
      <c r="T2275" s="183"/>
      <c r="U2275" s="183"/>
      <c r="V2275" s="183"/>
      <c r="W2275" s="183"/>
      <c r="X2275" s="183"/>
      <c r="Y2275" s="183"/>
      <c r="Z2275" s="183"/>
      <c r="AA2275" s="183"/>
      <c r="AB2275" s="183"/>
      <c r="AC2275" s="183"/>
      <c r="AD2275" s="183"/>
      <c r="AE2275" s="183"/>
      <c r="AF2275" s="183"/>
      <c r="AG2275" s="183"/>
      <c r="AH2275" s="183"/>
      <c r="AI2275" s="183"/>
      <c r="AJ2275" s="183"/>
      <c r="AK2275" s="183"/>
    </row>
    <row r="2276" spans="4:37" x14ac:dyDescent="0.25">
      <c r="D2276" s="184"/>
      <c r="E2276" s="184"/>
      <c r="F2276" s="184"/>
      <c r="G2276" s="184"/>
      <c r="H2276" s="184"/>
      <c r="I2276" s="184"/>
      <c r="J2276" s="184"/>
      <c r="K2276" s="184"/>
      <c r="L2276" s="184"/>
      <c r="M2276" s="184"/>
      <c r="N2276" s="184"/>
      <c r="O2276" s="184"/>
      <c r="P2276" s="183"/>
      <c r="Q2276" s="183"/>
      <c r="R2276" s="183"/>
      <c r="S2276" s="183"/>
      <c r="T2276" s="183"/>
      <c r="U2276" s="183"/>
      <c r="V2276" s="183"/>
      <c r="W2276" s="183"/>
      <c r="X2276" s="183"/>
      <c r="Y2276" s="183"/>
      <c r="Z2276" s="183"/>
      <c r="AA2276" s="183"/>
      <c r="AB2276" s="183"/>
      <c r="AC2276" s="183"/>
      <c r="AD2276" s="183"/>
      <c r="AE2276" s="183"/>
      <c r="AF2276" s="183"/>
      <c r="AG2276" s="183"/>
      <c r="AH2276" s="183"/>
      <c r="AI2276" s="183"/>
      <c r="AJ2276" s="183"/>
      <c r="AK2276" s="183"/>
    </row>
    <row r="2277" spans="4:37" x14ac:dyDescent="0.25">
      <c r="D2277" s="184"/>
      <c r="E2277" s="184"/>
      <c r="F2277" s="184"/>
      <c r="G2277" s="184"/>
      <c r="H2277" s="184"/>
      <c r="I2277" s="184"/>
      <c r="J2277" s="184"/>
      <c r="K2277" s="184"/>
      <c r="L2277" s="184"/>
      <c r="M2277" s="184"/>
      <c r="N2277" s="184"/>
      <c r="O2277" s="184"/>
      <c r="P2277" s="183"/>
      <c r="Q2277" s="183"/>
      <c r="R2277" s="183"/>
      <c r="S2277" s="183"/>
      <c r="T2277" s="183"/>
      <c r="U2277" s="183"/>
      <c r="V2277" s="183"/>
      <c r="W2277" s="183"/>
      <c r="X2277" s="183"/>
      <c r="Y2277" s="183"/>
      <c r="Z2277" s="183"/>
      <c r="AA2277" s="183"/>
      <c r="AB2277" s="183"/>
      <c r="AC2277" s="183"/>
      <c r="AD2277" s="183"/>
      <c r="AE2277" s="183"/>
      <c r="AF2277" s="183"/>
      <c r="AG2277" s="183"/>
      <c r="AH2277" s="183"/>
      <c r="AI2277" s="183"/>
      <c r="AJ2277" s="183"/>
      <c r="AK2277" s="183"/>
    </row>
    <row r="2278" spans="4:37" x14ac:dyDescent="0.25">
      <c r="D2278" s="184"/>
      <c r="E2278" s="184"/>
      <c r="F2278" s="184"/>
      <c r="G2278" s="184"/>
      <c r="H2278" s="184"/>
      <c r="I2278" s="184"/>
      <c r="J2278" s="184"/>
      <c r="K2278" s="184"/>
      <c r="L2278" s="184"/>
      <c r="M2278" s="184"/>
      <c r="N2278" s="184"/>
      <c r="O2278" s="184"/>
      <c r="P2278" s="183"/>
      <c r="Q2278" s="183"/>
      <c r="R2278" s="183"/>
      <c r="S2278" s="183"/>
      <c r="T2278" s="183"/>
      <c r="U2278" s="183"/>
      <c r="V2278" s="183"/>
      <c r="W2278" s="183"/>
      <c r="X2278" s="183"/>
      <c r="Y2278" s="183"/>
      <c r="Z2278" s="183"/>
      <c r="AA2278" s="183"/>
      <c r="AB2278" s="183"/>
      <c r="AC2278" s="183"/>
      <c r="AD2278" s="183"/>
      <c r="AE2278" s="183"/>
      <c r="AF2278" s="183"/>
      <c r="AG2278" s="183"/>
      <c r="AH2278" s="183"/>
      <c r="AI2278" s="183"/>
      <c r="AJ2278" s="183"/>
      <c r="AK2278" s="183"/>
    </row>
    <row r="2279" spans="4:37" x14ac:dyDescent="0.25">
      <c r="D2279" s="184"/>
      <c r="E2279" s="184"/>
      <c r="F2279" s="184"/>
      <c r="G2279" s="184"/>
      <c r="H2279" s="184"/>
      <c r="I2279" s="184"/>
      <c r="J2279" s="184"/>
      <c r="K2279" s="184"/>
      <c r="L2279" s="184"/>
      <c r="M2279" s="184"/>
      <c r="N2279" s="184"/>
      <c r="O2279" s="184"/>
      <c r="P2279" s="183"/>
      <c r="Q2279" s="183"/>
      <c r="R2279" s="183"/>
      <c r="S2279" s="183"/>
      <c r="T2279" s="183"/>
      <c r="U2279" s="183"/>
      <c r="V2279" s="183"/>
      <c r="W2279" s="183"/>
      <c r="X2279" s="183"/>
      <c r="Y2279" s="183"/>
      <c r="Z2279" s="183"/>
      <c r="AA2279" s="183"/>
      <c r="AB2279" s="183"/>
      <c r="AC2279" s="183"/>
      <c r="AD2279" s="183"/>
      <c r="AE2279" s="183"/>
      <c r="AF2279" s="183"/>
      <c r="AG2279" s="183"/>
      <c r="AH2279" s="183"/>
      <c r="AI2279" s="183"/>
      <c r="AJ2279" s="183"/>
      <c r="AK2279" s="183"/>
    </row>
    <row r="2280" spans="4:37" x14ac:dyDescent="0.25">
      <c r="D2280" s="184"/>
      <c r="E2280" s="184"/>
      <c r="F2280" s="184"/>
      <c r="G2280" s="184"/>
      <c r="H2280" s="184"/>
      <c r="I2280" s="184"/>
      <c r="J2280" s="184"/>
      <c r="K2280" s="184"/>
      <c r="L2280" s="184"/>
      <c r="M2280" s="184"/>
      <c r="N2280" s="184"/>
      <c r="O2280" s="184"/>
      <c r="P2280" s="183"/>
      <c r="Q2280" s="183"/>
      <c r="R2280" s="183"/>
      <c r="S2280" s="183"/>
      <c r="T2280" s="183"/>
      <c r="U2280" s="183"/>
      <c r="V2280" s="183"/>
      <c r="W2280" s="183"/>
      <c r="X2280" s="183"/>
      <c r="Y2280" s="183"/>
      <c r="Z2280" s="183"/>
      <c r="AA2280" s="183"/>
      <c r="AB2280" s="183"/>
      <c r="AC2280" s="183"/>
      <c r="AD2280" s="183"/>
      <c r="AE2280" s="183"/>
      <c r="AF2280" s="183"/>
      <c r="AG2280" s="183"/>
      <c r="AH2280" s="183"/>
      <c r="AI2280" s="183"/>
      <c r="AJ2280" s="183"/>
      <c r="AK2280" s="183"/>
    </row>
    <row r="2281" spans="4:37" x14ac:dyDescent="0.25">
      <c r="D2281" s="184"/>
      <c r="E2281" s="184"/>
      <c r="F2281" s="184"/>
      <c r="G2281" s="184"/>
      <c r="H2281" s="184"/>
      <c r="I2281" s="184"/>
      <c r="J2281" s="184"/>
      <c r="K2281" s="184"/>
      <c r="L2281" s="184"/>
      <c r="M2281" s="184"/>
      <c r="N2281" s="184"/>
      <c r="O2281" s="184"/>
      <c r="P2281" s="183"/>
      <c r="Q2281" s="183"/>
      <c r="R2281" s="183"/>
      <c r="S2281" s="183"/>
      <c r="T2281" s="183"/>
      <c r="U2281" s="183"/>
      <c r="V2281" s="183"/>
      <c r="W2281" s="183"/>
      <c r="X2281" s="183"/>
      <c r="Y2281" s="183"/>
      <c r="Z2281" s="183"/>
      <c r="AA2281" s="183"/>
      <c r="AB2281" s="183"/>
      <c r="AC2281" s="183"/>
      <c r="AD2281" s="183"/>
      <c r="AE2281" s="183"/>
      <c r="AF2281" s="183"/>
      <c r="AG2281" s="183"/>
      <c r="AH2281" s="183"/>
      <c r="AI2281" s="183"/>
      <c r="AJ2281" s="183"/>
      <c r="AK2281" s="183"/>
    </row>
    <row r="2282" spans="4:37" x14ac:dyDescent="0.25">
      <c r="D2282" s="184"/>
      <c r="E2282" s="184"/>
      <c r="F2282" s="184"/>
      <c r="G2282" s="184"/>
      <c r="H2282" s="184"/>
      <c r="I2282" s="184"/>
      <c r="J2282" s="184"/>
      <c r="K2282" s="184"/>
      <c r="L2282" s="184"/>
      <c r="M2282" s="184"/>
      <c r="N2282" s="184"/>
      <c r="O2282" s="184"/>
      <c r="P2282" s="183"/>
      <c r="Q2282" s="183"/>
      <c r="R2282" s="183"/>
      <c r="S2282" s="183"/>
      <c r="T2282" s="183"/>
      <c r="U2282" s="183"/>
      <c r="V2282" s="183"/>
      <c r="W2282" s="183"/>
      <c r="X2282" s="183"/>
      <c r="Y2282" s="183"/>
      <c r="Z2282" s="183"/>
      <c r="AA2282" s="183"/>
      <c r="AB2282" s="183"/>
      <c r="AC2282" s="183"/>
      <c r="AD2282" s="183"/>
      <c r="AE2282" s="183"/>
      <c r="AF2282" s="183"/>
      <c r="AG2282" s="183"/>
      <c r="AH2282" s="183"/>
      <c r="AI2282" s="183"/>
      <c r="AJ2282" s="183"/>
      <c r="AK2282" s="183"/>
    </row>
    <row r="2283" spans="4:37" x14ac:dyDescent="0.25">
      <c r="D2283" s="184"/>
      <c r="E2283" s="184"/>
      <c r="F2283" s="184"/>
      <c r="G2283" s="184"/>
      <c r="H2283" s="184"/>
      <c r="I2283" s="184"/>
      <c r="J2283" s="184"/>
      <c r="K2283" s="184"/>
      <c r="L2283" s="184"/>
      <c r="M2283" s="184"/>
      <c r="N2283" s="184"/>
      <c r="O2283" s="184"/>
      <c r="P2283" s="183"/>
      <c r="Q2283" s="183"/>
      <c r="R2283" s="183"/>
      <c r="S2283" s="183"/>
      <c r="T2283" s="183"/>
      <c r="U2283" s="183"/>
      <c r="V2283" s="183"/>
      <c r="W2283" s="183"/>
      <c r="X2283" s="183"/>
      <c r="Y2283" s="183"/>
      <c r="Z2283" s="183"/>
      <c r="AA2283" s="183"/>
      <c r="AB2283" s="183"/>
      <c r="AC2283" s="183"/>
      <c r="AD2283" s="183"/>
      <c r="AE2283" s="183"/>
      <c r="AF2283" s="183"/>
      <c r="AG2283" s="183"/>
      <c r="AH2283" s="183"/>
      <c r="AI2283" s="183"/>
      <c r="AJ2283" s="183"/>
      <c r="AK2283" s="183"/>
    </row>
    <row r="2284" spans="4:37" x14ac:dyDescent="0.25">
      <c r="D2284" s="184"/>
      <c r="E2284" s="184"/>
      <c r="F2284" s="184"/>
      <c r="G2284" s="184"/>
      <c r="H2284" s="184"/>
      <c r="I2284" s="184"/>
      <c r="J2284" s="184"/>
      <c r="K2284" s="184"/>
      <c r="L2284" s="184"/>
      <c r="M2284" s="184"/>
      <c r="N2284" s="184"/>
      <c r="O2284" s="184"/>
      <c r="P2284" s="183"/>
      <c r="Q2284" s="183"/>
      <c r="R2284" s="183"/>
      <c r="S2284" s="183"/>
      <c r="T2284" s="183"/>
      <c r="U2284" s="183"/>
      <c r="V2284" s="183"/>
      <c r="W2284" s="183"/>
      <c r="X2284" s="183"/>
      <c r="Y2284" s="183"/>
      <c r="Z2284" s="183"/>
      <c r="AA2284" s="183"/>
      <c r="AB2284" s="183"/>
      <c r="AC2284" s="183"/>
      <c r="AD2284" s="183"/>
      <c r="AE2284" s="183"/>
      <c r="AF2284" s="183"/>
      <c r="AG2284" s="183"/>
      <c r="AH2284" s="183"/>
      <c r="AI2284" s="183"/>
      <c r="AJ2284" s="183"/>
      <c r="AK2284" s="183"/>
    </row>
    <row r="2285" spans="4:37" x14ac:dyDescent="0.25">
      <c r="D2285" s="184"/>
      <c r="E2285" s="184"/>
      <c r="F2285" s="184"/>
      <c r="G2285" s="184"/>
      <c r="H2285" s="184"/>
      <c r="I2285" s="184"/>
      <c r="J2285" s="184"/>
      <c r="K2285" s="184"/>
      <c r="L2285" s="184"/>
      <c r="M2285" s="184"/>
      <c r="N2285" s="184"/>
      <c r="O2285" s="184"/>
      <c r="P2285" s="183"/>
      <c r="Q2285" s="183"/>
      <c r="R2285" s="183"/>
      <c r="S2285" s="183"/>
      <c r="T2285" s="183"/>
      <c r="U2285" s="183"/>
      <c r="V2285" s="183"/>
      <c r="W2285" s="183"/>
      <c r="X2285" s="183"/>
      <c r="Y2285" s="183"/>
      <c r="Z2285" s="183"/>
      <c r="AA2285" s="183"/>
      <c r="AB2285" s="183"/>
      <c r="AC2285" s="183"/>
      <c r="AD2285" s="183"/>
      <c r="AE2285" s="183"/>
      <c r="AF2285" s="183"/>
      <c r="AG2285" s="183"/>
      <c r="AH2285" s="183"/>
      <c r="AI2285" s="183"/>
      <c r="AJ2285" s="183"/>
      <c r="AK2285" s="183"/>
    </row>
    <row r="2286" spans="4:37" x14ac:dyDescent="0.25">
      <c r="D2286" s="184"/>
      <c r="E2286" s="184"/>
      <c r="F2286" s="184"/>
      <c r="G2286" s="184"/>
      <c r="H2286" s="184"/>
      <c r="I2286" s="184"/>
      <c r="J2286" s="184"/>
      <c r="K2286" s="184"/>
      <c r="L2286" s="184"/>
      <c r="M2286" s="184"/>
      <c r="N2286" s="184"/>
      <c r="O2286" s="184"/>
      <c r="P2286" s="183"/>
      <c r="Q2286" s="183"/>
      <c r="R2286" s="183"/>
      <c r="S2286" s="183"/>
      <c r="T2286" s="183"/>
      <c r="U2286" s="183"/>
      <c r="V2286" s="183"/>
      <c r="W2286" s="183"/>
      <c r="X2286" s="183"/>
      <c r="Y2286" s="183"/>
      <c r="Z2286" s="183"/>
      <c r="AA2286" s="183"/>
      <c r="AB2286" s="183"/>
      <c r="AC2286" s="183"/>
      <c r="AD2286" s="183"/>
      <c r="AE2286" s="183"/>
      <c r="AF2286" s="183"/>
      <c r="AG2286" s="183"/>
      <c r="AH2286" s="183"/>
      <c r="AI2286" s="183"/>
      <c r="AJ2286" s="183"/>
      <c r="AK2286" s="183"/>
    </row>
    <row r="2287" spans="4:37" x14ac:dyDescent="0.25">
      <c r="D2287" s="184"/>
      <c r="E2287" s="184"/>
      <c r="F2287" s="184"/>
      <c r="G2287" s="184"/>
      <c r="H2287" s="184"/>
      <c r="I2287" s="184"/>
      <c r="J2287" s="184"/>
      <c r="K2287" s="184"/>
      <c r="L2287" s="184"/>
      <c r="M2287" s="184"/>
      <c r="N2287" s="184"/>
      <c r="O2287" s="184"/>
      <c r="P2287" s="183"/>
      <c r="Q2287" s="183"/>
      <c r="R2287" s="183"/>
      <c r="S2287" s="183"/>
      <c r="T2287" s="183"/>
      <c r="U2287" s="183"/>
      <c r="V2287" s="183"/>
      <c r="W2287" s="183"/>
      <c r="X2287" s="183"/>
      <c r="Y2287" s="183"/>
      <c r="Z2287" s="183"/>
      <c r="AA2287" s="183"/>
      <c r="AB2287" s="183"/>
      <c r="AC2287" s="183"/>
      <c r="AD2287" s="183"/>
      <c r="AE2287" s="183"/>
      <c r="AF2287" s="183"/>
      <c r="AG2287" s="183"/>
      <c r="AH2287" s="183"/>
      <c r="AI2287" s="183"/>
      <c r="AJ2287" s="183"/>
      <c r="AK2287" s="183"/>
    </row>
    <row r="2288" spans="4:37" x14ac:dyDescent="0.25">
      <c r="D2288" s="184"/>
      <c r="E2288" s="184"/>
      <c r="F2288" s="184"/>
      <c r="G2288" s="184"/>
      <c r="H2288" s="184"/>
      <c r="I2288" s="184"/>
      <c r="J2288" s="184"/>
      <c r="K2288" s="184"/>
      <c r="L2288" s="184"/>
      <c r="M2288" s="184"/>
      <c r="N2288" s="184"/>
      <c r="O2288" s="184"/>
      <c r="P2288" s="183"/>
      <c r="Q2288" s="183"/>
      <c r="R2288" s="183"/>
      <c r="S2288" s="183"/>
      <c r="T2288" s="183"/>
      <c r="U2288" s="183"/>
      <c r="V2288" s="183"/>
      <c r="W2288" s="183"/>
      <c r="X2288" s="183"/>
      <c r="Y2288" s="183"/>
      <c r="Z2288" s="183"/>
      <c r="AA2288" s="183"/>
      <c r="AB2288" s="183"/>
      <c r="AC2288" s="183"/>
      <c r="AD2288" s="183"/>
      <c r="AE2288" s="183"/>
      <c r="AF2288" s="183"/>
      <c r="AG2288" s="183"/>
      <c r="AH2288" s="183"/>
      <c r="AI2288" s="183"/>
      <c r="AJ2288" s="183"/>
      <c r="AK2288" s="183"/>
    </row>
    <row r="2289" spans="4:37" x14ac:dyDescent="0.25">
      <c r="D2289" s="184"/>
      <c r="E2289" s="184"/>
      <c r="F2289" s="184"/>
      <c r="G2289" s="184"/>
      <c r="H2289" s="184"/>
      <c r="I2289" s="184"/>
      <c r="J2289" s="184"/>
      <c r="K2289" s="184"/>
      <c r="L2289" s="184"/>
      <c r="M2289" s="184"/>
      <c r="N2289" s="184"/>
      <c r="O2289" s="184"/>
      <c r="P2289" s="183"/>
      <c r="Q2289" s="183"/>
      <c r="R2289" s="183"/>
      <c r="S2289" s="183"/>
      <c r="T2289" s="183"/>
      <c r="U2289" s="183"/>
      <c r="V2289" s="183"/>
      <c r="W2289" s="183"/>
      <c r="X2289" s="183"/>
      <c r="Y2289" s="183"/>
      <c r="Z2289" s="183"/>
      <c r="AA2289" s="183"/>
      <c r="AB2289" s="183"/>
      <c r="AC2289" s="183"/>
      <c r="AD2289" s="183"/>
      <c r="AE2289" s="183"/>
      <c r="AF2289" s="183"/>
      <c r="AG2289" s="183"/>
      <c r="AH2289" s="183"/>
      <c r="AI2289" s="183"/>
      <c r="AJ2289" s="183"/>
      <c r="AK2289" s="183"/>
    </row>
    <row r="2290" spans="4:37" x14ac:dyDescent="0.25">
      <c r="D2290" s="184"/>
      <c r="E2290" s="184"/>
      <c r="F2290" s="184"/>
      <c r="G2290" s="184"/>
      <c r="H2290" s="184"/>
      <c r="I2290" s="184"/>
      <c r="J2290" s="184"/>
      <c r="K2290" s="184"/>
      <c r="L2290" s="184"/>
      <c r="M2290" s="184"/>
      <c r="N2290" s="184"/>
      <c r="O2290" s="184"/>
      <c r="P2290" s="183"/>
      <c r="Q2290" s="183"/>
      <c r="R2290" s="183"/>
      <c r="S2290" s="183"/>
      <c r="T2290" s="183"/>
      <c r="U2290" s="183"/>
      <c r="V2290" s="183"/>
      <c r="W2290" s="183"/>
      <c r="X2290" s="183"/>
      <c r="Y2290" s="183"/>
      <c r="Z2290" s="183"/>
      <c r="AA2290" s="183"/>
      <c r="AB2290" s="183"/>
      <c r="AC2290" s="183"/>
      <c r="AD2290" s="183"/>
      <c r="AE2290" s="183"/>
      <c r="AF2290" s="183"/>
      <c r="AG2290" s="183"/>
      <c r="AH2290" s="183"/>
      <c r="AI2290" s="183"/>
      <c r="AJ2290" s="183"/>
      <c r="AK2290" s="183"/>
    </row>
    <row r="2291" spans="4:37" x14ac:dyDescent="0.25">
      <c r="D2291" s="184"/>
      <c r="E2291" s="184"/>
      <c r="F2291" s="184"/>
      <c r="G2291" s="184"/>
      <c r="H2291" s="184"/>
      <c r="I2291" s="184"/>
      <c r="J2291" s="184"/>
      <c r="K2291" s="184"/>
      <c r="L2291" s="184"/>
      <c r="M2291" s="184"/>
      <c r="N2291" s="184"/>
      <c r="O2291" s="184"/>
      <c r="P2291" s="183"/>
      <c r="Q2291" s="183"/>
      <c r="R2291" s="183"/>
      <c r="S2291" s="183"/>
      <c r="T2291" s="183"/>
      <c r="U2291" s="183"/>
      <c r="V2291" s="183"/>
      <c r="W2291" s="183"/>
      <c r="X2291" s="183"/>
      <c r="Y2291" s="183"/>
      <c r="Z2291" s="183"/>
      <c r="AA2291" s="183"/>
      <c r="AB2291" s="183"/>
      <c r="AC2291" s="183"/>
      <c r="AD2291" s="183"/>
      <c r="AE2291" s="183"/>
      <c r="AF2291" s="183"/>
      <c r="AG2291" s="183"/>
      <c r="AH2291" s="183"/>
      <c r="AI2291" s="183"/>
      <c r="AJ2291" s="183"/>
      <c r="AK2291" s="183"/>
    </row>
    <row r="2292" spans="4:37" x14ac:dyDescent="0.25">
      <c r="D2292" s="184"/>
      <c r="E2292" s="184"/>
      <c r="F2292" s="184"/>
      <c r="G2292" s="184"/>
      <c r="H2292" s="184"/>
      <c r="I2292" s="184"/>
      <c r="J2292" s="184"/>
      <c r="K2292" s="184"/>
      <c r="L2292" s="184"/>
      <c r="M2292" s="184"/>
      <c r="N2292" s="184"/>
      <c r="O2292" s="184"/>
      <c r="P2292" s="183"/>
      <c r="Q2292" s="183"/>
      <c r="R2292" s="183"/>
      <c r="S2292" s="183"/>
      <c r="T2292" s="183"/>
      <c r="U2292" s="183"/>
      <c r="V2292" s="183"/>
      <c r="W2292" s="183"/>
      <c r="X2292" s="183"/>
      <c r="Y2292" s="183"/>
      <c r="Z2292" s="183"/>
      <c r="AA2292" s="183"/>
      <c r="AB2292" s="183"/>
      <c r="AC2292" s="183"/>
      <c r="AD2292" s="183"/>
      <c r="AE2292" s="183"/>
      <c r="AF2292" s="183"/>
      <c r="AG2292" s="183"/>
      <c r="AH2292" s="183"/>
      <c r="AI2292" s="183"/>
      <c r="AJ2292" s="183"/>
      <c r="AK2292" s="183"/>
    </row>
    <row r="2293" spans="4:37" x14ac:dyDescent="0.25">
      <c r="D2293" s="184"/>
      <c r="E2293" s="184"/>
      <c r="F2293" s="184"/>
      <c r="G2293" s="184"/>
      <c r="H2293" s="184"/>
      <c r="I2293" s="184"/>
      <c r="J2293" s="184"/>
      <c r="K2293" s="184"/>
      <c r="L2293" s="184"/>
      <c r="M2293" s="184"/>
      <c r="N2293" s="184"/>
      <c r="O2293" s="184"/>
      <c r="P2293" s="183"/>
      <c r="Q2293" s="183"/>
      <c r="R2293" s="183"/>
      <c r="S2293" s="183"/>
      <c r="T2293" s="183"/>
      <c r="U2293" s="183"/>
      <c r="V2293" s="183"/>
      <c r="W2293" s="183"/>
      <c r="X2293" s="183"/>
      <c r="Y2293" s="183"/>
      <c r="Z2293" s="183"/>
      <c r="AA2293" s="183"/>
      <c r="AB2293" s="183"/>
      <c r="AC2293" s="183"/>
      <c r="AD2293" s="183"/>
      <c r="AE2293" s="183"/>
      <c r="AF2293" s="183"/>
      <c r="AG2293" s="183"/>
      <c r="AH2293" s="183"/>
      <c r="AI2293" s="183"/>
      <c r="AJ2293" s="183"/>
      <c r="AK2293" s="183"/>
    </row>
    <row r="2294" spans="4:37" x14ac:dyDescent="0.25">
      <c r="D2294" s="184"/>
      <c r="E2294" s="184"/>
      <c r="F2294" s="184"/>
      <c r="G2294" s="184"/>
      <c r="H2294" s="184"/>
      <c r="I2294" s="184"/>
      <c r="J2294" s="184"/>
      <c r="K2294" s="184"/>
      <c r="L2294" s="184"/>
      <c r="M2294" s="184"/>
      <c r="N2294" s="184"/>
      <c r="O2294" s="184"/>
      <c r="P2294" s="183"/>
      <c r="Q2294" s="183"/>
      <c r="R2294" s="183"/>
      <c r="S2294" s="183"/>
      <c r="T2294" s="183"/>
      <c r="U2294" s="183"/>
      <c r="V2294" s="183"/>
      <c r="W2294" s="183"/>
      <c r="X2294" s="183"/>
      <c r="Y2294" s="183"/>
      <c r="Z2294" s="183"/>
      <c r="AA2294" s="183"/>
      <c r="AB2294" s="183"/>
      <c r="AC2294" s="183"/>
      <c r="AD2294" s="183"/>
      <c r="AE2294" s="183"/>
      <c r="AF2294" s="183"/>
      <c r="AG2294" s="183"/>
      <c r="AH2294" s="183"/>
      <c r="AI2294" s="183"/>
      <c r="AJ2294" s="183"/>
      <c r="AK2294" s="183"/>
    </row>
    <row r="2295" spans="4:37" x14ac:dyDescent="0.25">
      <c r="D2295" s="184"/>
      <c r="E2295" s="184"/>
      <c r="F2295" s="184"/>
      <c r="G2295" s="184"/>
      <c r="H2295" s="184"/>
      <c r="I2295" s="184"/>
      <c r="J2295" s="184"/>
      <c r="K2295" s="184"/>
      <c r="L2295" s="184"/>
      <c r="M2295" s="184"/>
      <c r="N2295" s="184"/>
      <c r="O2295" s="184"/>
      <c r="P2295" s="183"/>
      <c r="Q2295" s="183"/>
      <c r="R2295" s="183"/>
      <c r="S2295" s="183"/>
      <c r="T2295" s="183"/>
      <c r="U2295" s="183"/>
      <c r="V2295" s="183"/>
      <c r="W2295" s="183"/>
      <c r="X2295" s="183"/>
      <c r="Y2295" s="183"/>
      <c r="Z2295" s="183"/>
      <c r="AA2295" s="183"/>
      <c r="AB2295" s="183"/>
      <c r="AC2295" s="183"/>
      <c r="AD2295" s="183"/>
      <c r="AE2295" s="183"/>
      <c r="AF2295" s="183"/>
      <c r="AG2295" s="183"/>
      <c r="AH2295" s="183"/>
      <c r="AI2295" s="183"/>
      <c r="AJ2295" s="183"/>
      <c r="AK2295" s="183"/>
    </row>
    <row r="2296" spans="4:37" x14ac:dyDescent="0.25">
      <c r="D2296" s="184"/>
      <c r="E2296" s="184"/>
      <c r="F2296" s="184"/>
      <c r="G2296" s="184"/>
      <c r="H2296" s="184"/>
      <c r="I2296" s="184"/>
      <c r="J2296" s="184"/>
      <c r="K2296" s="184"/>
      <c r="L2296" s="184"/>
      <c r="M2296" s="184"/>
      <c r="N2296" s="184"/>
      <c r="O2296" s="184"/>
      <c r="P2296" s="183"/>
      <c r="Q2296" s="183"/>
      <c r="R2296" s="183"/>
      <c r="S2296" s="183"/>
      <c r="T2296" s="183"/>
      <c r="U2296" s="183"/>
      <c r="V2296" s="183"/>
      <c r="W2296" s="183"/>
      <c r="X2296" s="183"/>
      <c r="Y2296" s="183"/>
      <c r="Z2296" s="183"/>
      <c r="AA2296" s="183"/>
      <c r="AB2296" s="183"/>
      <c r="AC2296" s="183"/>
      <c r="AD2296" s="183"/>
      <c r="AE2296" s="183"/>
      <c r="AF2296" s="183"/>
      <c r="AG2296" s="183"/>
      <c r="AH2296" s="183"/>
      <c r="AI2296" s="183"/>
      <c r="AJ2296" s="183"/>
      <c r="AK2296" s="183"/>
    </row>
    <row r="2297" spans="4:37" x14ac:dyDescent="0.25">
      <c r="D2297" s="184"/>
      <c r="E2297" s="184"/>
      <c r="F2297" s="184"/>
      <c r="G2297" s="184"/>
      <c r="H2297" s="184"/>
      <c r="I2297" s="184"/>
      <c r="J2297" s="184"/>
      <c r="K2297" s="184"/>
      <c r="L2297" s="184"/>
      <c r="M2297" s="184"/>
      <c r="N2297" s="184"/>
      <c r="O2297" s="184"/>
      <c r="P2297" s="183"/>
      <c r="Q2297" s="183"/>
      <c r="R2297" s="183"/>
      <c r="S2297" s="183"/>
      <c r="T2297" s="183"/>
      <c r="U2297" s="183"/>
      <c r="V2297" s="183"/>
      <c r="W2297" s="183"/>
      <c r="X2297" s="183"/>
      <c r="Y2297" s="183"/>
      <c r="Z2297" s="183"/>
      <c r="AA2297" s="183"/>
      <c r="AB2297" s="183"/>
      <c r="AC2297" s="183"/>
      <c r="AD2297" s="183"/>
      <c r="AE2297" s="183"/>
      <c r="AF2297" s="183"/>
      <c r="AG2297" s="183"/>
      <c r="AH2297" s="183"/>
      <c r="AI2297" s="183"/>
      <c r="AJ2297" s="183"/>
      <c r="AK2297" s="183"/>
    </row>
    <row r="2298" spans="4:37" x14ac:dyDescent="0.25">
      <c r="D2298" s="184"/>
      <c r="E2298" s="184"/>
      <c r="F2298" s="184"/>
      <c r="G2298" s="184"/>
      <c r="H2298" s="184"/>
      <c r="I2298" s="184"/>
      <c r="J2298" s="184"/>
      <c r="K2298" s="184"/>
      <c r="L2298" s="184"/>
      <c r="M2298" s="184"/>
      <c r="N2298" s="184"/>
      <c r="O2298" s="184"/>
      <c r="P2298" s="183"/>
      <c r="Q2298" s="183"/>
      <c r="R2298" s="183"/>
      <c r="S2298" s="183"/>
      <c r="T2298" s="183"/>
      <c r="U2298" s="183"/>
      <c r="V2298" s="183"/>
      <c r="W2298" s="183"/>
      <c r="X2298" s="183"/>
      <c r="Y2298" s="183"/>
      <c r="Z2298" s="183"/>
      <c r="AA2298" s="183"/>
      <c r="AB2298" s="183"/>
      <c r="AC2298" s="183"/>
      <c r="AD2298" s="183"/>
      <c r="AE2298" s="183"/>
      <c r="AF2298" s="183"/>
      <c r="AG2298" s="183"/>
      <c r="AH2298" s="183"/>
      <c r="AI2298" s="183"/>
      <c r="AJ2298" s="183"/>
      <c r="AK2298" s="183"/>
    </row>
    <row r="2299" spans="4:37" x14ac:dyDescent="0.25">
      <c r="D2299" s="184"/>
      <c r="E2299" s="184"/>
      <c r="F2299" s="184"/>
      <c r="G2299" s="184"/>
      <c r="H2299" s="184"/>
      <c r="I2299" s="184"/>
      <c r="J2299" s="184"/>
      <c r="K2299" s="184"/>
      <c r="L2299" s="184"/>
      <c r="M2299" s="184"/>
      <c r="N2299" s="184"/>
      <c r="O2299" s="184"/>
      <c r="P2299" s="183"/>
      <c r="Q2299" s="183"/>
      <c r="R2299" s="183"/>
      <c r="S2299" s="183"/>
      <c r="T2299" s="183"/>
      <c r="U2299" s="183"/>
      <c r="V2299" s="183"/>
      <c r="W2299" s="183"/>
      <c r="X2299" s="183"/>
      <c r="Y2299" s="183"/>
      <c r="Z2299" s="183"/>
      <c r="AA2299" s="183"/>
      <c r="AB2299" s="183"/>
      <c r="AC2299" s="183"/>
      <c r="AD2299" s="183"/>
      <c r="AE2299" s="183"/>
      <c r="AF2299" s="183"/>
      <c r="AG2299" s="183"/>
      <c r="AH2299" s="183"/>
      <c r="AI2299" s="183"/>
      <c r="AJ2299" s="183"/>
      <c r="AK2299" s="183"/>
    </row>
    <row r="2300" spans="4:37" x14ac:dyDescent="0.25">
      <c r="D2300" s="184"/>
      <c r="E2300" s="184"/>
      <c r="F2300" s="184"/>
      <c r="G2300" s="184"/>
      <c r="H2300" s="184"/>
      <c r="I2300" s="184"/>
      <c r="J2300" s="184"/>
      <c r="K2300" s="184"/>
      <c r="L2300" s="184"/>
      <c r="M2300" s="184"/>
      <c r="N2300" s="184"/>
      <c r="O2300" s="184"/>
      <c r="P2300" s="183"/>
      <c r="Q2300" s="183"/>
      <c r="R2300" s="183"/>
      <c r="S2300" s="183"/>
      <c r="T2300" s="183"/>
      <c r="U2300" s="183"/>
      <c r="V2300" s="183"/>
      <c r="W2300" s="183"/>
      <c r="X2300" s="183"/>
      <c r="Y2300" s="183"/>
      <c r="Z2300" s="183"/>
      <c r="AA2300" s="183"/>
      <c r="AB2300" s="183"/>
      <c r="AC2300" s="183"/>
      <c r="AD2300" s="183"/>
      <c r="AE2300" s="183"/>
      <c r="AF2300" s="183"/>
      <c r="AG2300" s="183"/>
      <c r="AH2300" s="183"/>
      <c r="AI2300" s="183"/>
      <c r="AJ2300" s="183"/>
      <c r="AK2300" s="183"/>
    </row>
    <row r="2301" spans="4:37" x14ac:dyDescent="0.25">
      <c r="D2301" s="184"/>
      <c r="E2301" s="184"/>
      <c r="F2301" s="184"/>
      <c r="G2301" s="184"/>
      <c r="H2301" s="184"/>
      <c r="I2301" s="184"/>
      <c r="J2301" s="184"/>
      <c r="K2301" s="184"/>
      <c r="L2301" s="184"/>
      <c r="M2301" s="184"/>
      <c r="N2301" s="184"/>
      <c r="O2301" s="184"/>
      <c r="P2301" s="183"/>
      <c r="Q2301" s="183"/>
      <c r="R2301" s="183"/>
      <c r="S2301" s="183"/>
      <c r="T2301" s="183"/>
      <c r="U2301" s="183"/>
      <c r="V2301" s="183"/>
      <c r="W2301" s="183"/>
      <c r="X2301" s="183"/>
      <c r="Y2301" s="183"/>
      <c r="Z2301" s="183"/>
      <c r="AA2301" s="183"/>
      <c r="AB2301" s="183"/>
      <c r="AC2301" s="183"/>
      <c r="AD2301" s="183"/>
      <c r="AE2301" s="183"/>
      <c r="AF2301" s="183"/>
      <c r="AG2301" s="183"/>
      <c r="AH2301" s="183"/>
      <c r="AI2301" s="183"/>
      <c r="AJ2301" s="183"/>
      <c r="AK2301" s="183"/>
    </row>
    <row r="2302" spans="4:37" x14ac:dyDescent="0.25">
      <c r="D2302" s="184"/>
      <c r="E2302" s="184"/>
      <c r="F2302" s="184"/>
      <c r="G2302" s="184"/>
      <c r="H2302" s="184"/>
      <c r="I2302" s="184"/>
      <c r="J2302" s="184"/>
      <c r="K2302" s="184"/>
      <c r="L2302" s="184"/>
      <c r="M2302" s="184"/>
      <c r="N2302" s="184"/>
      <c r="O2302" s="184"/>
      <c r="P2302" s="183"/>
      <c r="Q2302" s="183"/>
      <c r="R2302" s="183"/>
      <c r="S2302" s="183"/>
      <c r="T2302" s="183"/>
      <c r="U2302" s="183"/>
      <c r="V2302" s="183"/>
      <c r="W2302" s="183"/>
      <c r="X2302" s="183"/>
      <c r="Y2302" s="183"/>
      <c r="Z2302" s="183"/>
      <c r="AA2302" s="183"/>
      <c r="AB2302" s="183"/>
      <c r="AC2302" s="183"/>
      <c r="AD2302" s="183"/>
      <c r="AE2302" s="183"/>
      <c r="AF2302" s="183"/>
      <c r="AG2302" s="183"/>
      <c r="AH2302" s="183"/>
      <c r="AI2302" s="183"/>
      <c r="AJ2302" s="183"/>
      <c r="AK2302" s="183"/>
    </row>
    <row r="2303" spans="4:37" x14ac:dyDescent="0.25">
      <c r="D2303" s="184"/>
      <c r="E2303" s="184"/>
      <c r="F2303" s="184"/>
      <c r="G2303" s="184"/>
      <c r="H2303" s="184"/>
      <c r="I2303" s="184"/>
      <c r="J2303" s="184"/>
      <c r="K2303" s="184"/>
      <c r="L2303" s="184"/>
      <c r="M2303" s="184"/>
      <c r="N2303" s="184"/>
      <c r="O2303" s="184"/>
      <c r="P2303" s="183"/>
      <c r="Q2303" s="183"/>
      <c r="R2303" s="183"/>
      <c r="S2303" s="183"/>
      <c r="T2303" s="183"/>
      <c r="U2303" s="183"/>
      <c r="V2303" s="183"/>
      <c r="W2303" s="183"/>
      <c r="X2303" s="183"/>
      <c r="Y2303" s="183"/>
      <c r="Z2303" s="183"/>
      <c r="AA2303" s="183"/>
      <c r="AB2303" s="183"/>
      <c r="AC2303" s="183"/>
      <c r="AD2303" s="183"/>
      <c r="AE2303" s="183"/>
      <c r="AF2303" s="183"/>
      <c r="AG2303" s="183"/>
      <c r="AH2303" s="183"/>
      <c r="AI2303" s="183"/>
      <c r="AJ2303" s="183"/>
      <c r="AK2303" s="183"/>
    </row>
    <row r="2304" spans="4:37" x14ac:dyDescent="0.25">
      <c r="D2304" s="184"/>
      <c r="E2304" s="184"/>
      <c r="F2304" s="184"/>
      <c r="G2304" s="184"/>
      <c r="H2304" s="184"/>
      <c r="I2304" s="184"/>
      <c r="J2304" s="184"/>
      <c r="K2304" s="184"/>
      <c r="L2304" s="184"/>
      <c r="M2304" s="184"/>
      <c r="N2304" s="184"/>
      <c r="O2304" s="184"/>
      <c r="P2304" s="183"/>
      <c r="Q2304" s="183"/>
      <c r="R2304" s="183"/>
      <c r="S2304" s="183"/>
      <c r="T2304" s="183"/>
      <c r="U2304" s="183"/>
      <c r="V2304" s="183"/>
      <c r="W2304" s="183"/>
      <c r="X2304" s="183"/>
      <c r="Y2304" s="183"/>
      <c r="Z2304" s="183"/>
      <c r="AA2304" s="183"/>
      <c r="AB2304" s="183"/>
      <c r="AC2304" s="183"/>
      <c r="AD2304" s="183"/>
      <c r="AE2304" s="183"/>
      <c r="AF2304" s="183"/>
      <c r="AG2304" s="183"/>
      <c r="AH2304" s="183"/>
      <c r="AI2304" s="183"/>
      <c r="AJ2304" s="183"/>
      <c r="AK2304" s="183"/>
    </row>
    <row r="2305" spans="4:37" x14ac:dyDescent="0.25">
      <c r="D2305" s="184"/>
      <c r="E2305" s="184"/>
      <c r="F2305" s="184"/>
      <c r="G2305" s="184"/>
      <c r="H2305" s="184"/>
      <c r="I2305" s="184"/>
      <c r="J2305" s="184"/>
      <c r="K2305" s="184"/>
      <c r="L2305" s="184"/>
      <c r="M2305" s="184"/>
      <c r="N2305" s="184"/>
      <c r="O2305" s="184"/>
      <c r="P2305" s="183"/>
      <c r="Q2305" s="183"/>
      <c r="R2305" s="183"/>
      <c r="S2305" s="183"/>
      <c r="T2305" s="183"/>
      <c r="U2305" s="183"/>
      <c r="V2305" s="183"/>
      <c r="W2305" s="183"/>
      <c r="X2305" s="183"/>
      <c r="Y2305" s="183"/>
      <c r="Z2305" s="183"/>
      <c r="AA2305" s="183"/>
      <c r="AB2305" s="183"/>
      <c r="AC2305" s="183"/>
      <c r="AD2305" s="183"/>
      <c r="AE2305" s="183"/>
      <c r="AF2305" s="183"/>
      <c r="AG2305" s="183"/>
      <c r="AH2305" s="183"/>
      <c r="AI2305" s="183"/>
      <c r="AJ2305" s="183"/>
      <c r="AK2305" s="183"/>
    </row>
    <row r="2306" spans="4:37" x14ac:dyDescent="0.25">
      <c r="D2306" s="184"/>
      <c r="E2306" s="184"/>
      <c r="F2306" s="184"/>
      <c r="G2306" s="184"/>
      <c r="H2306" s="184"/>
      <c r="I2306" s="184"/>
      <c r="J2306" s="184"/>
      <c r="K2306" s="184"/>
      <c r="L2306" s="184"/>
      <c r="M2306" s="184"/>
      <c r="N2306" s="184"/>
      <c r="O2306" s="184"/>
      <c r="P2306" s="183"/>
      <c r="Q2306" s="183"/>
      <c r="R2306" s="183"/>
      <c r="S2306" s="183"/>
      <c r="T2306" s="183"/>
      <c r="U2306" s="183"/>
      <c r="V2306" s="183"/>
      <c r="W2306" s="183"/>
      <c r="X2306" s="183"/>
      <c r="Y2306" s="183"/>
      <c r="Z2306" s="183"/>
      <c r="AA2306" s="183"/>
      <c r="AB2306" s="183"/>
      <c r="AC2306" s="183"/>
      <c r="AD2306" s="183"/>
      <c r="AE2306" s="183"/>
      <c r="AF2306" s="183"/>
      <c r="AG2306" s="183"/>
      <c r="AH2306" s="183"/>
      <c r="AI2306" s="183"/>
      <c r="AJ2306" s="183"/>
      <c r="AK2306" s="183"/>
    </row>
    <row r="2307" spans="4:37" x14ac:dyDescent="0.25">
      <c r="D2307" s="184"/>
      <c r="E2307" s="184"/>
      <c r="F2307" s="184"/>
      <c r="G2307" s="184"/>
      <c r="H2307" s="184"/>
      <c r="I2307" s="184"/>
      <c r="J2307" s="184"/>
      <c r="K2307" s="184"/>
      <c r="L2307" s="184"/>
      <c r="M2307" s="184"/>
      <c r="N2307" s="184"/>
      <c r="O2307" s="184"/>
      <c r="P2307" s="183"/>
      <c r="Q2307" s="183"/>
      <c r="R2307" s="183"/>
      <c r="S2307" s="183"/>
      <c r="T2307" s="183"/>
      <c r="U2307" s="183"/>
      <c r="V2307" s="183"/>
      <c r="W2307" s="183"/>
      <c r="X2307" s="183"/>
      <c r="Y2307" s="183"/>
      <c r="Z2307" s="183"/>
      <c r="AA2307" s="183"/>
      <c r="AB2307" s="183"/>
      <c r="AC2307" s="183"/>
      <c r="AD2307" s="183"/>
      <c r="AE2307" s="183"/>
      <c r="AF2307" s="183"/>
      <c r="AG2307" s="183"/>
      <c r="AH2307" s="183"/>
      <c r="AI2307" s="183"/>
      <c r="AJ2307" s="183"/>
      <c r="AK2307" s="183"/>
    </row>
    <row r="2308" spans="4:37" x14ac:dyDescent="0.25">
      <c r="D2308" s="184"/>
      <c r="E2308" s="184"/>
      <c r="F2308" s="184"/>
      <c r="G2308" s="184"/>
      <c r="H2308" s="184"/>
      <c r="I2308" s="184"/>
      <c r="J2308" s="184"/>
      <c r="K2308" s="184"/>
      <c r="L2308" s="184"/>
      <c r="M2308" s="184"/>
      <c r="N2308" s="184"/>
      <c r="O2308" s="184"/>
      <c r="P2308" s="183"/>
      <c r="Q2308" s="183"/>
      <c r="R2308" s="183"/>
      <c r="S2308" s="183"/>
      <c r="T2308" s="183"/>
      <c r="U2308" s="183"/>
      <c r="V2308" s="183"/>
      <c r="W2308" s="183"/>
      <c r="X2308" s="183"/>
      <c r="Y2308" s="183"/>
      <c r="Z2308" s="183"/>
      <c r="AA2308" s="183"/>
      <c r="AB2308" s="183"/>
      <c r="AC2308" s="183"/>
      <c r="AD2308" s="183"/>
      <c r="AE2308" s="183"/>
      <c r="AF2308" s="183"/>
      <c r="AG2308" s="183"/>
      <c r="AH2308" s="183"/>
      <c r="AI2308" s="183"/>
      <c r="AJ2308" s="183"/>
      <c r="AK2308" s="183"/>
    </row>
    <row r="2309" spans="4:37" x14ac:dyDescent="0.25">
      <c r="D2309" s="184"/>
      <c r="E2309" s="184"/>
      <c r="F2309" s="184"/>
      <c r="G2309" s="184"/>
      <c r="H2309" s="184"/>
      <c r="I2309" s="184"/>
      <c r="J2309" s="184"/>
      <c r="K2309" s="184"/>
      <c r="L2309" s="184"/>
      <c r="M2309" s="184"/>
      <c r="N2309" s="184"/>
      <c r="O2309" s="184"/>
      <c r="P2309" s="183"/>
      <c r="Q2309" s="183"/>
      <c r="R2309" s="183"/>
      <c r="S2309" s="183"/>
      <c r="T2309" s="183"/>
      <c r="U2309" s="183"/>
      <c r="V2309" s="183"/>
      <c r="W2309" s="183"/>
      <c r="X2309" s="183"/>
      <c r="Y2309" s="183"/>
      <c r="Z2309" s="183"/>
      <c r="AA2309" s="183"/>
      <c r="AB2309" s="183"/>
      <c r="AC2309" s="183"/>
      <c r="AD2309" s="183"/>
      <c r="AE2309" s="183"/>
      <c r="AF2309" s="183"/>
      <c r="AG2309" s="183"/>
      <c r="AH2309" s="183"/>
      <c r="AI2309" s="183"/>
      <c r="AJ2309" s="183"/>
      <c r="AK2309" s="183"/>
    </row>
    <row r="2310" spans="4:37" x14ac:dyDescent="0.25">
      <c r="D2310" s="184"/>
      <c r="E2310" s="184"/>
      <c r="F2310" s="184"/>
      <c r="G2310" s="184"/>
      <c r="H2310" s="184"/>
      <c r="I2310" s="184"/>
      <c r="J2310" s="184"/>
      <c r="K2310" s="184"/>
      <c r="L2310" s="184"/>
      <c r="M2310" s="184"/>
      <c r="N2310" s="184"/>
      <c r="O2310" s="184"/>
      <c r="P2310" s="183"/>
      <c r="Q2310" s="183"/>
      <c r="R2310" s="183"/>
      <c r="S2310" s="183"/>
      <c r="T2310" s="183"/>
      <c r="U2310" s="183"/>
      <c r="V2310" s="183"/>
      <c r="W2310" s="183"/>
      <c r="X2310" s="183"/>
      <c r="Y2310" s="183"/>
      <c r="Z2310" s="183"/>
      <c r="AA2310" s="183"/>
      <c r="AB2310" s="183"/>
      <c r="AC2310" s="183"/>
      <c r="AD2310" s="183"/>
      <c r="AE2310" s="183"/>
      <c r="AF2310" s="183"/>
      <c r="AG2310" s="183"/>
      <c r="AH2310" s="183"/>
      <c r="AI2310" s="183"/>
      <c r="AJ2310" s="183"/>
      <c r="AK2310" s="183"/>
    </row>
    <row r="2311" spans="4:37" x14ac:dyDescent="0.25">
      <c r="D2311" s="184"/>
      <c r="E2311" s="184"/>
      <c r="F2311" s="184"/>
      <c r="G2311" s="184"/>
      <c r="H2311" s="184"/>
      <c r="I2311" s="184"/>
      <c r="J2311" s="184"/>
      <c r="K2311" s="184"/>
      <c r="L2311" s="184"/>
      <c r="M2311" s="184"/>
      <c r="N2311" s="184"/>
      <c r="O2311" s="184"/>
      <c r="P2311" s="183"/>
      <c r="Q2311" s="183"/>
      <c r="R2311" s="183"/>
      <c r="S2311" s="183"/>
      <c r="T2311" s="183"/>
      <c r="U2311" s="183"/>
      <c r="V2311" s="183"/>
      <c r="W2311" s="183"/>
      <c r="X2311" s="183"/>
      <c r="Y2311" s="183"/>
      <c r="Z2311" s="183"/>
      <c r="AA2311" s="183"/>
      <c r="AB2311" s="183"/>
      <c r="AC2311" s="183"/>
      <c r="AD2311" s="183"/>
      <c r="AE2311" s="183"/>
      <c r="AF2311" s="183"/>
      <c r="AG2311" s="183"/>
      <c r="AH2311" s="183"/>
      <c r="AI2311" s="183"/>
      <c r="AJ2311" s="183"/>
      <c r="AK2311" s="183"/>
    </row>
    <row r="2312" spans="4:37" x14ac:dyDescent="0.25">
      <c r="D2312" s="184"/>
      <c r="E2312" s="184"/>
      <c r="F2312" s="184"/>
      <c r="G2312" s="184"/>
      <c r="H2312" s="184"/>
      <c r="I2312" s="184"/>
      <c r="J2312" s="184"/>
      <c r="K2312" s="184"/>
      <c r="L2312" s="184"/>
      <c r="M2312" s="184"/>
      <c r="N2312" s="184"/>
      <c r="O2312" s="184"/>
      <c r="P2312" s="183"/>
      <c r="Q2312" s="183"/>
      <c r="R2312" s="183"/>
      <c r="S2312" s="183"/>
      <c r="T2312" s="183"/>
      <c r="U2312" s="183"/>
      <c r="V2312" s="183"/>
      <c r="W2312" s="183"/>
      <c r="X2312" s="183"/>
      <c r="Y2312" s="183"/>
      <c r="Z2312" s="183"/>
      <c r="AA2312" s="183"/>
      <c r="AB2312" s="183"/>
      <c r="AC2312" s="183"/>
      <c r="AD2312" s="183"/>
      <c r="AE2312" s="183"/>
      <c r="AF2312" s="183"/>
      <c r="AG2312" s="183"/>
      <c r="AH2312" s="183"/>
      <c r="AI2312" s="183"/>
      <c r="AJ2312" s="183"/>
      <c r="AK2312" s="183"/>
    </row>
    <row r="2313" spans="4:37" x14ac:dyDescent="0.25">
      <c r="D2313" s="184"/>
      <c r="E2313" s="184"/>
      <c r="F2313" s="184"/>
      <c r="G2313" s="184"/>
      <c r="H2313" s="184"/>
      <c r="I2313" s="184"/>
      <c r="J2313" s="184"/>
      <c r="K2313" s="184"/>
      <c r="L2313" s="184"/>
      <c r="M2313" s="184"/>
      <c r="N2313" s="184"/>
      <c r="O2313" s="184"/>
      <c r="P2313" s="183"/>
      <c r="Q2313" s="183"/>
      <c r="R2313" s="183"/>
      <c r="S2313" s="183"/>
      <c r="T2313" s="183"/>
      <c r="U2313" s="183"/>
      <c r="V2313" s="183"/>
      <c r="W2313" s="183"/>
      <c r="X2313" s="183"/>
      <c r="Y2313" s="183"/>
      <c r="Z2313" s="183"/>
      <c r="AA2313" s="183"/>
      <c r="AB2313" s="183"/>
      <c r="AC2313" s="183"/>
      <c r="AD2313" s="183"/>
      <c r="AE2313" s="183"/>
      <c r="AF2313" s="183"/>
      <c r="AG2313" s="183"/>
      <c r="AH2313" s="183"/>
      <c r="AI2313" s="183"/>
      <c r="AJ2313" s="183"/>
      <c r="AK2313" s="183"/>
    </row>
    <row r="2314" spans="4:37" x14ac:dyDescent="0.25">
      <c r="D2314" s="184"/>
      <c r="E2314" s="184"/>
      <c r="F2314" s="184"/>
      <c r="G2314" s="184"/>
      <c r="H2314" s="184"/>
      <c r="I2314" s="184"/>
      <c r="J2314" s="184"/>
      <c r="K2314" s="184"/>
      <c r="L2314" s="184"/>
      <c r="M2314" s="184"/>
      <c r="N2314" s="184"/>
      <c r="O2314" s="184"/>
      <c r="P2314" s="183"/>
      <c r="Q2314" s="183"/>
      <c r="R2314" s="183"/>
      <c r="S2314" s="183"/>
      <c r="T2314" s="183"/>
      <c r="U2314" s="183"/>
      <c r="V2314" s="183"/>
      <c r="W2314" s="183"/>
      <c r="X2314" s="183"/>
      <c r="Y2314" s="183"/>
      <c r="Z2314" s="183"/>
      <c r="AA2314" s="183"/>
      <c r="AB2314" s="183"/>
      <c r="AC2314" s="183"/>
      <c r="AD2314" s="183"/>
      <c r="AE2314" s="183"/>
      <c r="AF2314" s="183"/>
      <c r="AG2314" s="183"/>
      <c r="AH2314" s="183"/>
      <c r="AI2314" s="183"/>
      <c r="AJ2314" s="183"/>
      <c r="AK2314" s="183"/>
    </row>
    <row r="2315" spans="4:37" x14ac:dyDescent="0.25">
      <c r="D2315" s="184"/>
      <c r="E2315" s="184"/>
      <c r="F2315" s="184"/>
      <c r="G2315" s="184"/>
      <c r="H2315" s="184"/>
      <c r="I2315" s="184"/>
      <c r="J2315" s="184"/>
      <c r="K2315" s="184"/>
      <c r="L2315" s="184"/>
      <c r="M2315" s="184"/>
      <c r="N2315" s="184"/>
      <c r="O2315" s="184"/>
      <c r="P2315" s="183"/>
      <c r="Q2315" s="183"/>
      <c r="R2315" s="183"/>
      <c r="S2315" s="183"/>
      <c r="T2315" s="183"/>
      <c r="U2315" s="183"/>
      <c r="V2315" s="183"/>
      <c r="W2315" s="183"/>
      <c r="X2315" s="183"/>
      <c r="Y2315" s="183"/>
      <c r="Z2315" s="183"/>
      <c r="AA2315" s="183"/>
      <c r="AB2315" s="183"/>
      <c r="AC2315" s="183"/>
      <c r="AD2315" s="183"/>
      <c r="AE2315" s="183"/>
      <c r="AF2315" s="183"/>
      <c r="AG2315" s="183"/>
      <c r="AH2315" s="183"/>
      <c r="AI2315" s="183"/>
      <c r="AJ2315" s="183"/>
      <c r="AK2315" s="183"/>
    </row>
    <row r="2316" spans="4:37" x14ac:dyDescent="0.25">
      <c r="D2316" s="184"/>
      <c r="E2316" s="184"/>
      <c r="F2316" s="184"/>
      <c r="G2316" s="184"/>
      <c r="H2316" s="184"/>
      <c r="I2316" s="184"/>
      <c r="J2316" s="184"/>
      <c r="K2316" s="184"/>
      <c r="L2316" s="184"/>
      <c r="M2316" s="184"/>
      <c r="N2316" s="184"/>
      <c r="O2316" s="184"/>
      <c r="P2316" s="183"/>
      <c r="Q2316" s="183"/>
      <c r="R2316" s="183"/>
      <c r="S2316" s="183"/>
      <c r="T2316" s="183"/>
      <c r="U2316" s="183"/>
      <c r="V2316" s="183"/>
      <c r="W2316" s="183"/>
      <c r="X2316" s="183"/>
      <c r="Y2316" s="183"/>
      <c r="Z2316" s="183"/>
      <c r="AA2316" s="183"/>
      <c r="AB2316" s="183"/>
      <c r="AC2316" s="183"/>
      <c r="AD2316" s="183"/>
      <c r="AE2316" s="183"/>
      <c r="AF2316" s="183"/>
      <c r="AG2316" s="183"/>
      <c r="AH2316" s="183"/>
      <c r="AI2316" s="183"/>
      <c r="AJ2316" s="183"/>
      <c r="AK2316" s="183"/>
    </row>
    <row r="2317" spans="4:37" x14ac:dyDescent="0.25">
      <c r="D2317" s="184"/>
      <c r="E2317" s="184"/>
      <c r="F2317" s="184"/>
      <c r="G2317" s="184"/>
      <c r="H2317" s="184"/>
      <c r="I2317" s="184"/>
      <c r="J2317" s="184"/>
      <c r="K2317" s="184"/>
      <c r="L2317" s="184"/>
      <c r="M2317" s="184"/>
      <c r="N2317" s="184"/>
      <c r="O2317" s="184"/>
      <c r="P2317" s="183"/>
      <c r="Q2317" s="183"/>
      <c r="R2317" s="183"/>
      <c r="S2317" s="183"/>
      <c r="T2317" s="183"/>
      <c r="U2317" s="183"/>
      <c r="V2317" s="183"/>
      <c r="W2317" s="183"/>
      <c r="X2317" s="183"/>
      <c r="Y2317" s="183"/>
      <c r="Z2317" s="183"/>
      <c r="AA2317" s="183"/>
      <c r="AB2317" s="183"/>
      <c r="AC2317" s="183"/>
      <c r="AD2317" s="183"/>
      <c r="AE2317" s="183"/>
      <c r="AF2317" s="183"/>
      <c r="AG2317" s="183"/>
      <c r="AH2317" s="183"/>
      <c r="AI2317" s="183"/>
      <c r="AJ2317" s="183"/>
      <c r="AK2317" s="183"/>
    </row>
    <row r="2318" spans="4:37" x14ac:dyDescent="0.25">
      <c r="D2318" s="184"/>
      <c r="E2318" s="184"/>
      <c r="F2318" s="184"/>
      <c r="G2318" s="184"/>
      <c r="H2318" s="184"/>
      <c r="I2318" s="184"/>
      <c r="J2318" s="184"/>
      <c r="K2318" s="184"/>
      <c r="L2318" s="184"/>
      <c r="M2318" s="184"/>
      <c r="N2318" s="184"/>
      <c r="O2318" s="184"/>
      <c r="P2318" s="183"/>
      <c r="Q2318" s="183"/>
      <c r="R2318" s="183"/>
      <c r="S2318" s="183"/>
      <c r="T2318" s="183"/>
      <c r="U2318" s="183"/>
      <c r="V2318" s="183"/>
      <c r="W2318" s="183"/>
      <c r="X2318" s="183"/>
      <c r="Y2318" s="183"/>
      <c r="Z2318" s="183"/>
      <c r="AA2318" s="183"/>
      <c r="AB2318" s="183"/>
      <c r="AC2318" s="183"/>
      <c r="AD2318" s="183"/>
      <c r="AE2318" s="183"/>
      <c r="AF2318" s="183"/>
      <c r="AG2318" s="183"/>
      <c r="AH2318" s="183"/>
      <c r="AI2318" s="183"/>
      <c r="AJ2318" s="183"/>
      <c r="AK2318" s="183"/>
    </row>
    <row r="2319" spans="4:37" x14ac:dyDescent="0.25">
      <c r="D2319" s="184"/>
      <c r="E2319" s="184"/>
      <c r="F2319" s="184"/>
      <c r="G2319" s="184"/>
      <c r="H2319" s="184"/>
      <c r="I2319" s="184"/>
      <c r="J2319" s="184"/>
      <c r="K2319" s="184"/>
      <c r="L2319" s="184"/>
      <c r="M2319" s="184"/>
      <c r="N2319" s="184"/>
      <c r="O2319" s="184"/>
      <c r="P2319" s="183"/>
      <c r="Q2319" s="183"/>
      <c r="R2319" s="183"/>
      <c r="S2319" s="183"/>
      <c r="T2319" s="183"/>
      <c r="U2319" s="183"/>
      <c r="V2319" s="183"/>
      <c r="W2319" s="183"/>
      <c r="X2319" s="183"/>
      <c r="Y2319" s="183"/>
      <c r="Z2319" s="183"/>
      <c r="AA2319" s="183"/>
      <c r="AB2319" s="183"/>
      <c r="AC2319" s="183"/>
      <c r="AD2319" s="183"/>
      <c r="AE2319" s="183"/>
      <c r="AF2319" s="183"/>
      <c r="AG2319" s="183"/>
      <c r="AH2319" s="183"/>
      <c r="AI2319" s="183"/>
      <c r="AJ2319" s="183"/>
      <c r="AK2319" s="183"/>
    </row>
    <row r="2320" spans="4:37" x14ac:dyDescent="0.25">
      <c r="D2320" s="184"/>
      <c r="E2320" s="184"/>
      <c r="F2320" s="184"/>
      <c r="G2320" s="184"/>
      <c r="H2320" s="184"/>
      <c r="I2320" s="184"/>
      <c r="J2320" s="184"/>
      <c r="K2320" s="184"/>
      <c r="L2320" s="184"/>
      <c r="M2320" s="184"/>
      <c r="N2320" s="184"/>
      <c r="O2320" s="184"/>
      <c r="P2320" s="183"/>
      <c r="Q2320" s="183"/>
      <c r="R2320" s="183"/>
      <c r="S2320" s="183"/>
      <c r="T2320" s="183"/>
      <c r="U2320" s="183"/>
      <c r="V2320" s="183"/>
      <c r="W2320" s="183"/>
      <c r="X2320" s="183"/>
      <c r="Y2320" s="183"/>
      <c r="Z2320" s="183"/>
      <c r="AA2320" s="183"/>
      <c r="AB2320" s="183"/>
      <c r="AC2320" s="183"/>
      <c r="AD2320" s="183"/>
      <c r="AE2320" s="183"/>
      <c r="AF2320" s="183"/>
      <c r="AG2320" s="183"/>
      <c r="AH2320" s="183"/>
      <c r="AI2320" s="183"/>
      <c r="AJ2320" s="183"/>
      <c r="AK2320" s="183"/>
    </row>
    <row r="2321" spans="4:37" x14ac:dyDescent="0.25">
      <c r="D2321" s="184"/>
      <c r="E2321" s="184"/>
      <c r="F2321" s="184"/>
      <c r="G2321" s="184"/>
      <c r="H2321" s="184"/>
      <c r="I2321" s="184"/>
      <c r="J2321" s="184"/>
      <c r="K2321" s="184"/>
      <c r="L2321" s="184"/>
      <c r="M2321" s="184"/>
      <c r="N2321" s="184"/>
      <c r="O2321" s="184"/>
      <c r="P2321" s="183"/>
      <c r="Q2321" s="183"/>
      <c r="R2321" s="183"/>
      <c r="S2321" s="183"/>
      <c r="T2321" s="183"/>
      <c r="U2321" s="183"/>
      <c r="V2321" s="183"/>
      <c r="W2321" s="183"/>
      <c r="X2321" s="183"/>
      <c r="Y2321" s="183"/>
      <c r="Z2321" s="183"/>
      <c r="AA2321" s="183"/>
      <c r="AB2321" s="183"/>
      <c r="AC2321" s="183"/>
      <c r="AD2321" s="183"/>
      <c r="AE2321" s="183"/>
      <c r="AF2321" s="183"/>
      <c r="AG2321" s="183"/>
      <c r="AH2321" s="183"/>
      <c r="AI2321" s="183"/>
      <c r="AJ2321" s="183"/>
      <c r="AK2321" s="183"/>
    </row>
    <row r="2322" spans="4:37" x14ac:dyDescent="0.25">
      <c r="D2322" s="184"/>
      <c r="E2322" s="184"/>
      <c r="F2322" s="184"/>
      <c r="G2322" s="184"/>
      <c r="H2322" s="184"/>
      <c r="I2322" s="184"/>
      <c r="J2322" s="184"/>
      <c r="K2322" s="184"/>
      <c r="L2322" s="184"/>
      <c r="M2322" s="184"/>
      <c r="N2322" s="184"/>
      <c r="O2322" s="184"/>
      <c r="P2322" s="183"/>
      <c r="Q2322" s="183"/>
      <c r="R2322" s="183"/>
      <c r="S2322" s="183"/>
      <c r="T2322" s="183"/>
      <c r="U2322" s="183"/>
      <c r="V2322" s="183"/>
      <c r="W2322" s="183"/>
      <c r="X2322" s="183"/>
      <c r="Y2322" s="183"/>
      <c r="Z2322" s="183"/>
      <c r="AA2322" s="183"/>
      <c r="AB2322" s="183"/>
      <c r="AC2322" s="183"/>
      <c r="AD2322" s="183"/>
      <c r="AE2322" s="183"/>
      <c r="AF2322" s="183"/>
      <c r="AG2322" s="183"/>
      <c r="AH2322" s="183"/>
      <c r="AI2322" s="183"/>
      <c r="AJ2322" s="183"/>
      <c r="AK2322" s="183"/>
    </row>
    <row r="2323" spans="4:37" x14ac:dyDescent="0.25">
      <c r="D2323" s="184"/>
      <c r="E2323" s="184"/>
      <c r="F2323" s="184"/>
      <c r="G2323" s="184"/>
      <c r="H2323" s="184"/>
      <c r="I2323" s="184"/>
      <c r="J2323" s="184"/>
      <c r="K2323" s="184"/>
      <c r="L2323" s="184"/>
      <c r="M2323" s="184"/>
      <c r="N2323" s="184"/>
      <c r="O2323" s="184"/>
      <c r="P2323" s="183"/>
      <c r="Q2323" s="183"/>
      <c r="R2323" s="183"/>
      <c r="S2323" s="183"/>
      <c r="T2323" s="183"/>
      <c r="U2323" s="183"/>
      <c r="V2323" s="183"/>
      <c r="W2323" s="183"/>
      <c r="X2323" s="183"/>
      <c r="Y2323" s="183"/>
      <c r="Z2323" s="183"/>
      <c r="AA2323" s="183"/>
      <c r="AB2323" s="183"/>
      <c r="AC2323" s="183"/>
      <c r="AD2323" s="183"/>
      <c r="AE2323" s="183"/>
      <c r="AF2323" s="183"/>
      <c r="AG2323" s="183"/>
      <c r="AH2323" s="183"/>
      <c r="AI2323" s="183"/>
      <c r="AJ2323" s="183"/>
      <c r="AK2323" s="183"/>
    </row>
    <row r="2324" spans="4:37" x14ac:dyDescent="0.25">
      <c r="D2324" s="184"/>
      <c r="E2324" s="184"/>
      <c r="F2324" s="184"/>
      <c r="G2324" s="184"/>
      <c r="H2324" s="184"/>
      <c r="I2324" s="184"/>
      <c r="J2324" s="184"/>
      <c r="K2324" s="184"/>
      <c r="L2324" s="184"/>
      <c r="M2324" s="184"/>
      <c r="N2324" s="184"/>
      <c r="O2324" s="184"/>
      <c r="P2324" s="183"/>
      <c r="Q2324" s="183"/>
      <c r="R2324" s="183"/>
      <c r="S2324" s="183"/>
      <c r="T2324" s="183"/>
      <c r="U2324" s="183"/>
      <c r="V2324" s="183"/>
      <c r="W2324" s="183"/>
      <c r="X2324" s="183"/>
      <c r="Y2324" s="183"/>
      <c r="Z2324" s="183"/>
      <c r="AA2324" s="183"/>
      <c r="AB2324" s="183"/>
      <c r="AC2324" s="183"/>
      <c r="AD2324" s="183"/>
      <c r="AE2324" s="183"/>
      <c r="AF2324" s="183"/>
      <c r="AG2324" s="183"/>
      <c r="AH2324" s="183"/>
      <c r="AI2324" s="183"/>
      <c r="AJ2324" s="183"/>
      <c r="AK2324" s="183"/>
    </row>
    <row r="2325" spans="4:37" x14ac:dyDescent="0.25">
      <c r="D2325" s="184"/>
      <c r="E2325" s="184"/>
      <c r="F2325" s="184"/>
      <c r="G2325" s="184"/>
      <c r="H2325" s="184"/>
      <c r="I2325" s="184"/>
      <c r="J2325" s="184"/>
      <c r="K2325" s="184"/>
      <c r="L2325" s="184"/>
      <c r="M2325" s="184"/>
      <c r="N2325" s="184"/>
      <c r="O2325" s="184"/>
      <c r="P2325" s="183"/>
      <c r="Q2325" s="183"/>
      <c r="R2325" s="183"/>
      <c r="S2325" s="183"/>
      <c r="T2325" s="183"/>
      <c r="U2325" s="183"/>
      <c r="V2325" s="183"/>
      <c r="W2325" s="183"/>
      <c r="X2325" s="183"/>
      <c r="Y2325" s="183"/>
      <c r="Z2325" s="183"/>
      <c r="AA2325" s="183"/>
      <c r="AB2325" s="183"/>
      <c r="AC2325" s="183"/>
      <c r="AD2325" s="183"/>
      <c r="AE2325" s="183"/>
      <c r="AF2325" s="183"/>
      <c r="AG2325" s="183"/>
      <c r="AH2325" s="183"/>
      <c r="AI2325" s="183"/>
      <c r="AJ2325" s="183"/>
      <c r="AK2325" s="183"/>
    </row>
    <row r="2326" spans="4:37" x14ac:dyDescent="0.25">
      <c r="D2326" s="184"/>
      <c r="E2326" s="184"/>
      <c r="F2326" s="184"/>
      <c r="G2326" s="184"/>
      <c r="H2326" s="184"/>
      <c r="I2326" s="184"/>
      <c r="J2326" s="184"/>
      <c r="K2326" s="184"/>
      <c r="L2326" s="184"/>
      <c r="M2326" s="184"/>
      <c r="N2326" s="184"/>
      <c r="O2326" s="184"/>
      <c r="P2326" s="183"/>
      <c r="Q2326" s="183"/>
      <c r="R2326" s="183"/>
      <c r="S2326" s="183"/>
      <c r="T2326" s="183"/>
      <c r="U2326" s="183"/>
      <c r="V2326" s="183"/>
      <c r="W2326" s="183"/>
      <c r="X2326" s="183"/>
      <c r="Y2326" s="183"/>
      <c r="Z2326" s="183"/>
      <c r="AA2326" s="183"/>
      <c r="AB2326" s="183"/>
      <c r="AC2326" s="183"/>
      <c r="AD2326" s="183"/>
      <c r="AE2326" s="183"/>
      <c r="AF2326" s="183"/>
      <c r="AG2326" s="183"/>
      <c r="AH2326" s="183"/>
      <c r="AI2326" s="183"/>
      <c r="AJ2326" s="183"/>
      <c r="AK2326" s="183"/>
    </row>
    <row r="2327" spans="4:37" x14ac:dyDescent="0.25">
      <c r="D2327" s="184"/>
      <c r="E2327" s="184"/>
      <c r="F2327" s="184"/>
      <c r="G2327" s="184"/>
      <c r="H2327" s="184"/>
      <c r="I2327" s="184"/>
      <c r="J2327" s="184"/>
      <c r="K2327" s="184"/>
      <c r="L2327" s="184"/>
      <c r="M2327" s="184"/>
      <c r="N2327" s="184"/>
      <c r="O2327" s="184"/>
      <c r="P2327" s="183"/>
      <c r="Q2327" s="183"/>
      <c r="R2327" s="183"/>
      <c r="S2327" s="183"/>
      <c r="T2327" s="183"/>
      <c r="U2327" s="183"/>
      <c r="V2327" s="183"/>
      <c r="W2327" s="183"/>
      <c r="X2327" s="183"/>
      <c r="Y2327" s="183"/>
      <c r="Z2327" s="183"/>
      <c r="AA2327" s="183"/>
      <c r="AB2327" s="183"/>
      <c r="AC2327" s="183"/>
      <c r="AD2327" s="183"/>
      <c r="AE2327" s="183"/>
      <c r="AF2327" s="183"/>
      <c r="AG2327" s="183"/>
      <c r="AH2327" s="183"/>
      <c r="AI2327" s="183"/>
      <c r="AJ2327" s="183"/>
      <c r="AK2327" s="183"/>
    </row>
    <row r="2328" spans="4:37" x14ac:dyDescent="0.25">
      <c r="D2328" s="184"/>
      <c r="E2328" s="184"/>
      <c r="F2328" s="184"/>
      <c r="G2328" s="184"/>
      <c r="H2328" s="184"/>
      <c r="I2328" s="184"/>
      <c r="J2328" s="184"/>
      <c r="K2328" s="184"/>
      <c r="L2328" s="184"/>
      <c r="M2328" s="184"/>
      <c r="N2328" s="184"/>
      <c r="O2328" s="184"/>
      <c r="P2328" s="183"/>
      <c r="Q2328" s="183"/>
      <c r="R2328" s="183"/>
      <c r="S2328" s="183"/>
      <c r="T2328" s="183"/>
      <c r="U2328" s="183"/>
      <c r="V2328" s="183"/>
      <c r="W2328" s="183"/>
      <c r="X2328" s="183"/>
      <c r="Y2328" s="183"/>
      <c r="Z2328" s="183"/>
      <c r="AA2328" s="183"/>
      <c r="AB2328" s="183"/>
      <c r="AC2328" s="183"/>
      <c r="AD2328" s="183"/>
      <c r="AE2328" s="183"/>
      <c r="AF2328" s="183"/>
      <c r="AG2328" s="183"/>
      <c r="AH2328" s="183"/>
      <c r="AI2328" s="183"/>
      <c r="AJ2328" s="183"/>
      <c r="AK2328" s="183"/>
    </row>
    <row r="2329" spans="4:37" x14ac:dyDescent="0.25">
      <c r="D2329" s="184"/>
      <c r="E2329" s="184"/>
      <c r="F2329" s="184"/>
      <c r="G2329" s="184"/>
      <c r="H2329" s="184"/>
      <c r="I2329" s="184"/>
      <c r="J2329" s="184"/>
      <c r="K2329" s="184"/>
      <c r="L2329" s="184"/>
      <c r="M2329" s="184"/>
      <c r="N2329" s="184"/>
      <c r="O2329" s="184"/>
      <c r="P2329" s="183"/>
      <c r="Q2329" s="183"/>
      <c r="R2329" s="183"/>
      <c r="S2329" s="183"/>
      <c r="T2329" s="183"/>
      <c r="U2329" s="183"/>
      <c r="V2329" s="183"/>
      <c r="W2329" s="183"/>
      <c r="X2329" s="183"/>
      <c r="Y2329" s="183"/>
      <c r="Z2329" s="183"/>
      <c r="AA2329" s="183"/>
      <c r="AB2329" s="183"/>
      <c r="AC2329" s="183"/>
      <c r="AD2329" s="183"/>
      <c r="AE2329" s="183"/>
      <c r="AF2329" s="183"/>
      <c r="AG2329" s="183"/>
      <c r="AH2329" s="183"/>
      <c r="AI2329" s="183"/>
      <c r="AJ2329" s="183"/>
      <c r="AK2329" s="183"/>
    </row>
    <row r="2330" spans="4:37" x14ac:dyDescent="0.25">
      <c r="D2330" s="184"/>
      <c r="E2330" s="184"/>
      <c r="F2330" s="184"/>
      <c r="G2330" s="184"/>
      <c r="H2330" s="184"/>
      <c r="I2330" s="184"/>
      <c r="J2330" s="184"/>
      <c r="K2330" s="184"/>
      <c r="L2330" s="184"/>
      <c r="M2330" s="184"/>
      <c r="N2330" s="184"/>
      <c r="O2330" s="184"/>
      <c r="P2330" s="183"/>
      <c r="Q2330" s="183"/>
      <c r="R2330" s="183"/>
      <c r="S2330" s="183"/>
      <c r="T2330" s="183"/>
      <c r="U2330" s="183"/>
      <c r="V2330" s="183"/>
      <c r="W2330" s="183"/>
      <c r="X2330" s="183"/>
      <c r="Y2330" s="183"/>
      <c r="Z2330" s="183"/>
      <c r="AA2330" s="183"/>
      <c r="AB2330" s="183"/>
      <c r="AC2330" s="183"/>
      <c r="AD2330" s="183"/>
      <c r="AE2330" s="183"/>
      <c r="AF2330" s="183"/>
      <c r="AG2330" s="183"/>
      <c r="AH2330" s="183"/>
      <c r="AI2330" s="183"/>
      <c r="AJ2330" s="183"/>
      <c r="AK2330" s="183"/>
    </row>
    <row r="2331" spans="4:37" x14ac:dyDescent="0.25">
      <c r="D2331" s="184"/>
      <c r="E2331" s="184"/>
      <c r="F2331" s="184"/>
      <c r="G2331" s="184"/>
      <c r="H2331" s="184"/>
      <c r="I2331" s="184"/>
      <c r="J2331" s="184"/>
      <c r="K2331" s="184"/>
      <c r="L2331" s="184"/>
      <c r="M2331" s="184"/>
      <c r="N2331" s="184"/>
      <c r="O2331" s="184"/>
      <c r="P2331" s="183"/>
      <c r="Q2331" s="183"/>
      <c r="R2331" s="183"/>
      <c r="S2331" s="183"/>
      <c r="T2331" s="183"/>
      <c r="U2331" s="183"/>
      <c r="V2331" s="183"/>
      <c r="W2331" s="183"/>
      <c r="X2331" s="183"/>
      <c r="Y2331" s="183"/>
      <c r="Z2331" s="183"/>
      <c r="AA2331" s="183"/>
      <c r="AB2331" s="183"/>
      <c r="AC2331" s="183"/>
      <c r="AD2331" s="183"/>
      <c r="AE2331" s="183"/>
      <c r="AF2331" s="183"/>
      <c r="AG2331" s="183"/>
      <c r="AH2331" s="183"/>
      <c r="AI2331" s="183"/>
      <c r="AJ2331" s="183"/>
      <c r="AK2331" s="183"/>
    </row>
    <row r="2332" spans="4:37" x14ac:dyDescent="0.25">
      <c r="D2332" s="184"/>
      <c r="E2332" s="184"/>
      <c r="F2332" s="184"/>
      <c r="G2332" s="184"/>
      <c r="H2332" s="184"/>
      <c r="I2332" s="184"/>
      <c r="J2332" s="184"/>
      <c r="K2332" s="184"/>
      <c r="L2332" s="184"/>
      <c r="M2332" s="184"/>
      <c r="N2332" s="184"/>
      <c r="O2332" s="184"/>
      <c r="P2332" s="183"/>
      <c r="Q2332" s="183"/>
      <c r="R2332" s="183"/>
      <c r="S2332" s="183"/>
      <c r="T2332" s="183"/>
      <c r="U2332" s="183"/>
      <c r="V2332" s="183"/>
      <c r="W2332" s="183"/>
      <c r="X2332" s="183"/>
      <c r="Y2332" s="183"/>
      <c r="Z2332" s="183"/>
      <c r="AA2332" s="183"/>
      <c r="AB2332" s="183"/>
      <c r="AC2332" s="183"/>
      <c r="AD2332" s="183"/>
      <c r="AE2332" s="183"/>
      <c r="AF2332" s="183"/>
      <c r="AG2332" s="183"/>
      <c r="AH2332" s="183"/>
      <c r="AI2332" s="183"/>
      <c r="AJ2332" s="183"/>
      <c r="AK2332" s="183"/>
    </row>
    <row r="2333" spans="4:37" x14ac:dyDescent="0.25">
      <c r="D2333" s="184"/>
      <c r="E2333" s="184"/>
      <c r="F2333" s="184"/>
      <c r="G2333" s="184"/>
      <c r="H2333" s="184"/>
      <c r="I2333" s="184"/>
      <c r="J2333" s="184"/>
      <c r="K2333" s="184"/>
      <c r="L2333" s="184"/>
      <c r="M2333" s="184"/>
      <c r="N2333" s="184"/>
      <c r="O2333" s="184"/>
      <c r="P2333" s="183"/>
      <c r="Q2333" s="183"/>
      <c r="R2333" s="183"/>
      <c r="S2333" s="183"/>
      <c r="T2333" s="183"/>
      <c r="U2333" s="183"/>
      <c r="V2333" s="183"/>
      <c r="W2333" s="183"/>
      <c r="X2333" s="183"/>
      <c r="Y2333" s="183"/>
      <c r="Z2333" s="183"/>
      <c r="AA2333" s="183"/>
      <c r="AB2333" s="183"/>
      <c r="AC2333" s="183"/>
      <c r="AD2333" s="183"/>
      <c r="AE2333" s="183"/>
      <c r="AF2333" s="183"/>
      <c r="AG2333" s="183"/>
      <c r="AH2333" s="183"/>
      <c r="AI2333" s="183"/>
      <c r="AJ2333" s="183"/>
      <c r="AK2333" s="183"/>
    </row>
    <row r="2334" spans="4:37" x14ac:dyDescent="0.25">
      <c r="D2334" s="184"/>
      <c r="E2334" s="184"/>
      <c r="F2334" s="184"/>
      <c r="G2334" s="184"/>
      <c r="H2334" s="184"/>
      <c r="I2334" s="184"/>
      <c r="J2334" s="184"/>
      <c r="K2334" s="184"/>
      <c r="L2334" s="184"/>
      <c r="M2334" s="184"/>
      <c r="N2334" s="184"/>
      <c r="O2334" s="184"/>
      <c r="P2334" s="183"/>
      <c r="Q2334" s="183"/>
      <c r="R2334" s="183"/>
      <c r="S2334" s="183"/>
      <c r="T2334" s="183"/>
      <c r="U2334" s="183"/>
      <c r="V2334" s="183"/>
      <c r="W2334" s="183"/>
      <c r="X2334" s="183"/>
      <c r="Y2334" s="183"/>
      <c r="Z2334" s="183"/>
      <c r="AA2334" s="183"/>
      <c r="AB2334" s="183"/>
      <c r="AC2334" s="183"/>
      <c r="AD2334" s="183"/>
      <c r="AE2334" s="183"/>
      <c r="AF2334" s="183"/>
      <c r="AG2334" s="183"/>
      <c r="AH2334" s="183"/>
      <c r="AI2334" s="183"/>
      <c r="AJ2334" s="183"/>
      <c r="AK2334" s="183"/>
    </row>
    <row r="2335" spans="4:37" x14ac:dyDescent="0.25">
      <c r="D2335" s="184"/>
      <c r="E2335" s="184"/>
      <c r="F2335" s="184"/>
      <c r="G2335" s="184"/>
      <c r="H2335" s="184"/>
      <c r="I2335" s="184"/>
      <c r="J2335" s="184"/>
      <c r="K2335" s="184"/>
      <c r="L2335" s="184"/>
      <c r="M2335" s="184"/>
      <c r="N2335" s="184"/>
      <c r="O2335" s="184"/>
      <c r="P2335" s="183"/>
      <c r="Q2335" s="183"/>
      <c r="R2335" s="183"/>
      <c r="S2335" s="183"/>
      <c r="T2335" s="183"/>
      <c r="U2335" s="183"/>
      <c r="V2335" s="183"/>
      <c r="W2335" s="183"/>
      <c r="X2335" s="183"/>
      <c r="Y2335" s="183"/>
      <c r="Z2335" s="183"/>
      <c r="AA2335" s="183"/>
      <c r="AB2335" s="183"/>
      <c r="AC2335" s="183"/>
      <c r="AD2335" s="183"/>
      <c r="AE2335" s="183"/>
      <c r="AF2335" s="183"/>
      <c r="AG2335" s="183"/>
      <c r="AH2335" s="183"/>
      <c r="AI2335" s="183"/>
      <c r="AJ2335" s="183"/>
      <c r="AK2335" s="183"/>
    </row>
    <row r="2336" spans="4:37" x14ac:dyDescent="0.25">
      <c r="D2336" s="184"/>
      <c r="E2336" s="184"/>
      <c r="F2336" s="184"/>
      <c r="G2336" s="184"/>
      <c r="H2336" s="184"/>
      <c r="I2336" s="184"/>
      <c r="J2336" s="184"/>
      <c r="K2336" s="184"/>
      <c r="L2336" s="184"/>
      <c r="M2336" s="184"/>
      <c r="N2336" s="184"/>
      <c r="O2336" s="184"/>
      <c r="P2336" s="183"/>
      <c r="Q2336" s="183"/>
      <c r="R2336" s="183"/>
      <c r="S2336" s="183"/>
      <c r="T2336" s="183"/>
      <c r="U2336" s="183"/>
      <c r="V2336" s="183"/>
      <c r="W2336" s="183"/>
      <c r="X2336" s="183"/>
      <c r="Y2336" s="183"/>
      <c r="Z2336" s="183"/>
      <c r="AA2336" s="183"/>
      <c r="AB2336" s="183"/>
      <c r="AC2336" s="183"/>
      <c r="AD2336" s="183"/>
      <c r="AE2336" s="183"/>
      <c r="AF2336" s="183"/>
      <c r="AG2336" s="183"/>
      <c r="AH2336" s="183"/>
      <c r="AI2336" s="183"/>
      <c r="AJ2336" s="183"/>
      <c r="AK2336" s="183"/>
    </row>
    <row r="2337" spans="4:37" x14ac:dyDescent="0.25">
      <c r="D2337" s="184"/>
      <c r="E2337" s="184"/>
      <c r="F2337" s="184"/>
      <c r="G2337" s="184"/>
      <c r="H2337" s="184"/>
      <c r="I2337" s="184"/>
      <c r="J2337" s="184"/>
      <c r="K2337" s="184"/>
      <c r="L2337" s="184"/>
      <c r="M2337" s="184"/>
      <c r="N2337" s="184"/>
      <c r="O2337" s="184"/>
      <c r="P2337" s="183"/>
      <c r="Q2337" s="183"/>
      <c r="R2337" s="183"/>
      <c r="S2337" s="183"/>
      <c r="T2337" s="183"/>
      <c r="U2337" s="183"/>
      <c r="V2337" s="183"/>
      <c r="W2337" s="183"/>
      <c r="X2337" s="183"/>
      <c r="Y2337" s="183"/>
      <c r="Z2337" s="183"/>
      <c r="AA2337" s="183"/>
      <c r="AB2337" s="183"/>
      <c r="AC2337" s="183"/>
      <c r="AD2337" s="183"/>
      <c r="AE2337" s="183"/>
      <c r="AF2337" s="183"/>
      <c r="AG2337" s="183"/>
      <c r="AH2337" s="183"/>
      <c r="AI2337" s="183"/>
      <c r="AJ2337" s="183"/>
      <c r="AK2337" s="183"/>
    </row>
    <row r="2338" spans="4:37" x14ac:dyDescent="0.25">
      <c r="D2338" s="184"/>
      <c r="E2338" s="184"/>
      <c r="F2338" s="184"/>
      <c r="G2338" s="184"/>
      <c r="H2338" s="184"/>
      <c r="I2338" s="184"/>
      <c r="J2338" s="184"/>
      <c r="K2338" s="184"/>
      <c r="L2338" s="184"/>
      <c r="M2338" s="184"/>
      <c r="N2338" s="184"/>
      <c r="O2338" s="184"/>
      <c r="P2338" s="183"/>
      <c r="Q2338" s="183"/>
      <c r="R2338" s="183"/>
      <c r="S2338" s="183"/>
      <c r="T2338" s="183"/>
      <c r="U2338" s="183"/>
      <c r="V2338" s="183"/>
      <c r="W2338" s="183"/>
      <c r="X2338" s="183"/>
      <c r="Y2338" s="183"/>
      <c r="Z2338" s="183"/>
      <c r="AA2338" s="183"/>
      <c r="AB2338" s="183"/>
      <c r="AC2338" s="183"/>
      <c r="AD2338" s="183"/>
      <c r="AE2338" s="183"/>
      <c r="AF2338" s="183"/>
      <c r="AG2338" s="183"/>
      <c r="AH2338" s="183"/>
      <c r="AI2338" s="183"/>
      <c r="AJ2338" s="183"/>
      <c r="AK2338" s="183"/>
    </row>
    <row r="2339" spans="4:37" x14ac:dyDescent="0.25">
      <c r="D2339" s="184"/>
      <c r="E2339" s="184"/>
      <c r="F2339" s="184"/>
      <c r="G2339" s="184"/>
      <c r="H2339" s="184"/>
      <c r="I2339" s="184"/>
      <c r="J2339" s="184"/>
      <c r="K2339" s="184"/>
      <c r="L2339" s="184"/>
      <c r="M2339" s="184"/>
      <c r="N2339" s="184"/>
      <c r="O2339" s="184"/>
      <c r="P2339" s="183"/>
      <c r="Q2339" s="183"/>
      <c r="R2339" s="183"/>
      <c r="S2339" s="183"/>
      <c r="T2339" s="183"/>
      <c r="U2339" s="183"/>
      <c r="V2339" s="183"/>
      <c r="W2339" s="183"/>
      <c r="X2339" s="183"/>
      <c r="Y2339" s="183"/>
      <c r="Z2339" s="183"/>
      <c r="AA2339" s="183"/>
      <c r="AB2339" s="183"/>
      <c r="AC2339" s="183"/>
      <c r="AD2339" s="183"/>
      <c r="AE2339" s="183"/>
      <c r="AF2339" s="183"/>
      <c r="AG2339" s="183"/>
      <c r="AH2339" s="183"/>
      <c r="AI2339" s="183"/>
      <c r="AJ2339" s="183"/>
      <c r="AK2339" s="183"/>
    </row>
    <row r="2340" spans="4:37" x14ac:dyDescent="0.25">
      <c r="D2340" s="184"/>
      <c r="E2340" s="184"/>
      <c r="F2340" s="184"/>
      <c r="G2340" s="184"/>
      <c r="H2340" s="184"/>
      <c r="I2340" s="184"/>
      <c r="J2340" s="184"/>
      <c r="K2340" s="184"/>
      <c r="L2340" s="184"/>
      <c r="M2340" s="184"/>
      <c r="N2340" s="184"/>
      <c r="O2340" s="184"/>
      <c r="P2340" s="183"/>
      <c r="Q2340" s="183"/>
      <c r="R2340" s="183"/>
      <c r="S2340" s="183"/>
      <c r="T2340" s="183"/>
      <c r="U2340" s="183"/>
      <c r="V2340" s="183"/>
      <c r="W2340" s="183"/>
      <c r="X2340" s="183"/>
      <c r="Y2340" s="183"/>
      <c r="Z2340" s="183"/>
      <c r="AA2340" s="183"/>
      <c r="AB2340" s="183"/>
      <c r="AC2340" s="183"/>
      <c r="AD2340" s="183"/>
      <c r="AE2340" s="183"/>
      <c r="AF2340" s="183"/>
      <c r="AG2340" s="183"/>
      <c r="AH2340" s="183"/>
      <c r="AI2340" s="183"/>
      <c r="AJ2340" s="183"/>
      <c r="AK2340" s="183"/>
    </row>
    <row r="2341" spans="4:37" x14ac:dyDescent="0.25">
      <c r="D2341" s="184"/>
      <c r="E2341" s="184"/>
      <c r="F2341" s="184"/>
      <c r="G2341" s="184"/>
      <c r="H2341" s="184"/>
      <c r="I2341" s="184"/>
      <c r="J2341" s="184"/>
      <c r="K2341" s="184"/>
      <c r="L2341" s="184"/>
      <c r="M2341" s="184"/>
      <c r="N2341" s="184"/>
      <c r="O2341" s="184"/>
      <c r="P2341" s="183"/>
      <c r="Q2341" s="183"/>
      <c r="R2341" s="183"/>
      <c r="S2341" s="183"/>
      <c r="T2341" s="183"/>
      <c r="U2341" s="183"/>
      <c r="V2341" s="183"/>
      <c r="W2341" s="183"/>
      <c r="X2341" s="183"/>
      <c r="Y2341" s="183"/>
      <c r="Z2341" s="183"/>
      <c r="AA2341" s="183"/>
      <c r="AB2341" s="183"/>
      <c r="AC2341" s="183"/>
      <c r="AD2341" s="183"/>
      <c r="AE2341" s="183"/>
      <c r="AF2341" s="183"/>
      <c r="AG2341" s="183"/>
      <c r="AH2341" s="183"/>
      <c r="AI2341" s="183"/>
      <c r="AJ2341" s="183"/>
      <c r="AK2341" s="183"/>
    </row>
    <row r="2342" spans="4:37" x14ac:dyDescent="0.25">
      <c r="D2342" s="184"/>
      <c r="E2342" s="184"/>
      <c r="F2342" s="184"/>
      <c r="G2342" s="184"/>
      <c r="H2342" s="184"/>
      <c r="I2342" s="184"/>
      <c r="J2342" s="184"/>
      <c r="K2342" s="184"/>
      <c r="L2342" s="184"/>
      <c r="M2342" s="184"/>
      <c r="N2342" s="184"/>
      <c r="O2342" s="184"/>
      <c r="P2342" s="183"/>
      <c r="Q2342" s="183"/>
      <c r="R2342" s="183"/>
      <c r="S2342" s="183"/>
      <c r="T2342" s="183"/>
      <c r="U2342" s="183"/>
      <c r="V2342" s="183"/>
      <c r="W2342" s="183"/>
      <c r="X2342" s="183"/>
      <c r="Y2342" s="183"/>
      <c r="Z2342" s="183"/>
      <c r="AA2342" s="183"/>
      <c r="AB2342" s="183"/>
      <c r="AC2342" s="183"/>
      <c r="AD2342" s="183"/>
      <c r="AE2342" s="183"/>
      <c r="AF2342" s="183"/>
      <c r="AG2342" s="183"/>
      <c r="AH2342" s="183"/>
      <c r="AI2342" s="183"/>
      <c r="AJ2342" s="183"/>
      <c r="AK2342" s="183"/>
    </row>
    <row r="2343" spans="4:37" x14ac:dyDescent="0.25">
      <c r="D2343" s="184"/>
      <c r="E2343" s="184"/>
      <c r="F2343" s="184"/>
      <c r="G2343" s="184"/>
      <c r="H2343" s="184"/>
      <c r="I2343" s="184"/>
      <c r="J2343" s="184"/>
      <c r="K2343" s="184"/>
      <c r="L2343" s="184"/>
      <c r="M2343" s="184"/>
      <c r="N2343" s="184"/>
      <c r="O2343" s="184"/>
      <c r="P2343" s="183"/>
      <c r="Q2343" s="183"/>
      <c r="R2343" s="183"/>
      <c r="S2343" s="183"/>
      <c r="T2343" s="183"/>
      <c r="U2343" s="183"/>
      <c r="V2343" s="183"/>
      <c r="W2343" s="183"/>
      <c r="X2343" s="183"/>
      <c r="Y2343" s="183"/>
      <c r="Z2343" s="183"/>
      <c r="AA2343" s="183"/>
      <c r="AB2343" s="183"/>
      <c r="AC2343" s="183"/>
      <c r="AD2343" s="183"/>
      <c r="AE2343" s="183"/>
      <c r="AF2343" s="183"/>
      <c r="AG2343" s="183"/>
      <c r="AH2343" s="183"/>
      <c r="AI2343" s="183"/>
      <c r="AJ2343" s="183"/>
      <c r="AK2343" s="183"/>
    </row>
    <row r="2344" spans="4:37" x14ac:dyDescent="0.25">
      <c r="D2344" s="184"/>
      <c r="E2344" s="184"/>
      <c r="F2344" s="184"/>
      <c r="G2344" s="184"/>
      <c r="H2344" s="184"/>
      <c r="I2344" s="184"/>
      <c r="J2344" s="184"/>
      <c r="K2344" s="184"/>
      <c r="L2344" s="184"/>
      <c r="M2344" s="184"/>
      <c r="N2344" s="184"/>
      <c r="O2344" s="184"/>
      <c r="P2344" s="183"/>
      <c r="Q2344" s="183"/>
      <c r="R2344" s="183"/>
      <c r="S2344" s="183"/>
      <c r="T2344" s="183"/>
      <c r="U2344" s="183"/>
      <c r="V2344" s="183"/>
      <c r="W2344" s="183"/>
      <c r="X2344" s="183"/>
      <c r="Y2344" s="183"/>
      <c r="Z2344" s="183"/>
      <c r="AA2344" s="183"/>
      <c r="AB2344" s="183"/>
      <c r="AC2344" s="183"/>
      <c r="AD2344" s="183"/>
      <c r="AE2344" s="183"/>
      <c r="AF2344" s="183"/>
      <c r="AG2344" s="183"/>
      <c r="AH2344" s="183"/>
      <c r="AI2344" s="183"/>
      <c r="AJ2344" s="183"/>
      <c r="AK2344" s="183"/>
    </row>
    <row r="2345" spans="4:37" x14ac:dyDescent="0.25">
      <c r="D2345" s="184"/>
      <c r="E2345" s="184"/>
      <c r="F2345" s="184"/>
      <c r="G2345" s="184"/>
      <c r="H2345" s="184"/>
      <c r="I2345" s="184"/>
      <c r="J2345" s="184"/>
      <c r="K2345" s="184"/>
      <c r="L2345" s="184"/>
      <c r="M2345" s="184"/>
      <c r="N2345" s="184"/>
      <c r="O2345" s="184"/>
      <c r="P2345" s="183"/>
      <c r="Q2345" s="183"/>
      <c r="R2345" s="183"/>
      <c r="S2345" s="183"/>
      <c r="T2345" s="183"/>
      <c r="U2345" s="183"/>
      <c r="V2345" s="183"/>
      <c r="W2345" s="183"/>
      <c r="X2345" s="183"/>
      <c r="Y2345" s="183"/>
      <c r="Z2345" s="183"/>
      <c r="AA2345" s="183"/>
      <c r="AB2345" s="183"/>
      <c r="AC2345" s="183"/>
      <c r="AD2345" s="183"/>
      <c r="AE2345" s="183"/>
      <c r="AF2345" s="183"/>
      <c r="AG2345" s="183"/>
      <c r="AH2345" s="183"/>
      <c r="AI2345" s="183"/>
      <c r="AJ2345" s="183"/>
      <c r="AK2345" s="183"/>
    </row>
    <row r="2346" spans="4:37" x14ac:dyDescent="0.25">
      <c r="D2346" s="184"/>
      <c r="E2346" s="184"/>
      <c r="F2346" s="184"/>
      <c r="G2346" s="184"/>
      <c r="H2346" s="184"/>
      <c r="I2346" s="184"/>
      <c r="J2346" s="184"/>
      <c r="K2346" s="184"/>
      <c r="L2346" s="184"/>
      <c r="M2346" s="184"/>
      <c r="N2346" s="184"/>
      <c r="O2346" s="184"/>
      <c r="P2346" s="183"/>
      <c r="Q2346" s="183"/>
      <c r="R2346" s="183"/>
      <c r="S2346" s="183"/>
      <c r="T2346" s="183"/>
      <c r="U2346" s="183"/>
      <c r="V2346" s="183"/>
      <c r="W2346" s="183"/>
      <c r="X2346" s="183"/>
      <c r="Y2346" s="183"/>
      <c r="Z2346" s="183"/>
      <c r="AA2346" s="183"/>
      <c r="AB2346" s="183"/>
      <c r="AC2346" s="183"/>
      <c r="AD2346" s="183"/>
      <c r="AE2346" s="183"/>
      <c r="AF2346" s="183"/>
      <c r="AG2346" s="183"/>
      <c r="AH2346" s="183"/>
      <c r="AI2346" s="183"/>
      <c r="AJ2346" s="183"/>
      <c r="AK2346" s="183"/>
    </row>
    <row r="2347" spans="4:37" x14ac:dyDescent="0.25">
      <c r="D2347" s="184"/>
      <c r="E2347" s="184"/>
      <c r="F2347" s="184"/>
      <c r="G2347" s="184"/>
      <c r="H2347" s="184"/>
      <c r="I2347" s="184"/>
      <c r="J2347" s="184"/>
      <c r="K2347" s="184"/>
      <c r="L2347" s="184"/>
      <c r="M2347" s="184"/>
      <c r="N2347" s="184"/>
      <c r="O2347" s="184"/>
      <c r="P2347" s="183"/>
      <c r="Q2347" s="183"/>
      <c r="R2347" s="183"/>
      <c r="S2347" s="183"/>
      <c r="T2347" s="183"/>
      <c r="U2347" s="183"/>
      <c r="V2347" s="183"/>
      <c r="W2347" s="183"/>
      <c r="X2347" s="183"/>
      <c r="Y2347" s="183"/>
      <c r="Z2347" s="183"/>
      <c r="AA2347" s="183"/>
      <c r="AB2347" s="183"/>
      <c r="AC2347" s="183"/>
      <c r="AD2347" s="183"/>
      <c r="AE2347" s="183"/>
      <c r="AF2347" s="183"/>
      <c r="AG2347" s="183"/>
      <c r="AH2347" s="183"/>
      <c r="AI2347" s="183"/>
      <c r="AJ2347" s="183"/>
      <c r="AK2347" s="183"/>
    </row>
    <row r="2348" spans="4:37" x14ac:dyDescent="0.25">
      <c r="D2348" s="184"/>
      <c r="E2348" s="184"/>
      <c r="F2348" s="184"/>
      <c r="G2348" s="184"/>
      <c r="H2348" s="184"/>
      <c r="I2348" s="184"/>
      <c r="J2348" s="184"/>
      <c r="K2348" s="184"/>
      <c r="L2348" s="184"/>
      <c r="M2348" s="184"/>
      <c r="N2348" s="184"/>
      <c r="O2348" s="184"/>
      <c r="P2348" s="183"/>
      <c r="Q2348" s="183"/>
      <c r="R2348" s="183"/>
      <c r="S2348" s="183"/>
      <c r="T2348" s="183"/>
      <c r="U2348" s="183"/>
      <c r="V2348" s="183"/>
      <c r="W2348" s="183"/>
      <c r="X2348" s="183"/>
      <c r="Y2348" s="183"/>
      <c r="Z2348" s="183"/>
      <c r="AA2348" s="183"/>
      <c r="AB2348" s="183"/>
      <c r="AC2348" s="183"/>
      <c r="AD2348" s="183"/>
      <c r="AE2348" s="183"/>
      <c r="AF2348" s="183"/>
      <c r="AG2348" s="183"/>
      <c r="AH2348" s="183"/>
      <c r="AI2348" s="183"/>
      <c r="AJ2348" s="183"/>
      <c r="AK2348" s="183"/>
    </row>
    <row r="2349" spans="4:37" x14ac:dyDescent="0.25">
      <c r="D2349" s="184"/>
      <c r="E2349" s="184"/>
      <c r="F2349" s="184"/>
      <c r="G2349" s="184"/>
      <c r="H2349" s="184"/>
      <c r="I2349" s="184"/>
      <c r="J2349" s="184"/>
      <c r="K2349" s="184"/>
      <c r="L2349" s="184"/>
      <c r="M2349" s="184"/>
      <c r="N2349" s="184"/>
      <c r="O2349" s="184"/>
      <c r="P2349" s="183"/>
      <c r="Q2349" s="183"/>
      <c r="R2349" s="183"/>
      <c r="S2349" s="183"/>
      <c r="T2349" s="183"/>
      <c r="U2349" s="183"/>
      <c r="V2349" s="183"/>
      <c r="W2349" s="183"/>
      <c r="X2349" s="183"/>
      <c r="Y2349" s="183"/>
      <c r="Z2349" s="183"/>
      <c r="AA2349" s="183"/>
      <c r="AB2349" s="183"/>
      <c r="AC2349" s="183"/>
      <c r="AD2349" s="183"/>
      <c r="AE2349" s="183"/>
      <c r="AF2349" s="183"/>
      <c r="AG2349" s="183"/>
      <c r="AH2349" s="183"/>
      <c r="AI2349" s="183"/>
      <c r="AJ2349" s="183"/>
      <c r="AK2349" s="183"/>
    </row>
    <row r="2350" spans="4:37" x14ac:dyDescent="0.25">
      <c r="D2350" s="184"/>
      <c r="E2350" s="184"/>
      <c r="F2350" s="184"/>
      <c r="G2350" s="184"/>
      <c r="H2350" s="184"/>
      <c r="I2350" s="184"/>
      <c r="J2350" s="184"/>
      <c r="K2350" s="184"/>
      <c r="L2350" s="184"/>
      <c r="M2350" s="184"/>
      <c r="N2350" s="184"/>
      <c r="O2350" s="184"/>
      <c r="P2350" s="183"/>
      <c r="Q2350" s="183"/>
      <c r="R2350" s="183"/>
      <c r="S2350" s="183"/>
      <c r="T2350" s="183"/>
      <c r="U2350" s="183"/>
      <c r="V2350" s="183"/>
      <c r="W2350" s="183"/>
      <c r="X2350" s="183"/>
      <c r="Y2350" s="183"/>
      <c r="Z2350" s="183"/>
      <c r="AA2350" s="183"/>
      <c r="AB2350" s="183"/>
      <c r="AC2350" s="183"/>
      <c r="AD2350" s="183"/>
      <c r="AE2350" s="183"/>
      <c r="AF2350" s="183"/>
      <c r="AG2350" s="183"/>
      <c r="AH2350" s="183"/>
      <c r="AI2350" s="183"/>
      <c r="AJ2350" s="183"/>
      <c r="AK2350" s="183"/>
    </row>
    <row r="2351" spans="4:37" x14ac:dyDescent="0.25">
      <c r="D2351" s="184"/>
      <c r="E2351" s="184"/>
      <c r="F2351" s="184"/>
      <c r="G2351" s="184"/>
      <c r="H2351" s="184"/>
      <c r="I2351" s="184"/>
      <c r="J2351" s="184"/>
      <c r="K2351" s="184"/>
      <c r="L2351" s="184"/>
      <c r="M2351" s="184"/>
      <c r="N2351" s="184"/>
      <c r="O2351" s="184"/>
      <c r="P2351" s="183"/>
      <c r="Q2351" s="183"/>
      <c r="R2351" s="183"/>
      <c r="S2351" s="183"/>
      <c r="T2351" s="183"/>
      <c r="U2351" s="183"/>
      <c r="V2351" s="183"/>
      <c r="W2351" s="183"/>
      <c r="X2351" s="183"/>
      <c r="Y2351" s="183"/>
      <c r="Z2351" s="183"/>
      <c r="AA2351" s="183"/>
      <c r="AB2351" s="183"/>
      <c r="AC2351" s="183"/>
      <c r="AD2351" s="183"/>
      <c r="AE2351" s="183"/>
      <c r="AF2351" s="183"/>
      <c r="AG2351" s="183"/>
      <c r="AH2351" s="183"/>
      <c r="AI2351" s="183"/>
      <c r="AJ2351" s="183"/>
      <c r="AK2351" s="183"/>
    </row>
    <row r="2352" spans="4:37" x14ac:dyDescent="0.25">
      <c r="D2352" s="184"/>
      <c r="E2352" s="184"/>
      <c r="F2352" s="184"/>
      <c r="G2352" s="184"/>
      <c r="H2352" s="184"/>
      <c r="I2352" s="184"/>
      <c r="J2352" s="184"/>
      <c r="K2352" s="184"/>
      <c r="L2352" s="184"/>
      <c r="M2352" s="184"/>
      <c r="N2352" s="184"/>
      <c r="O2352" s="184"/>
      <c r="P2352" s="183"/>
      <c r="Q2352" s="183"/>
      <c r="R2352" s="183"/>
      <c r="S2352" s="183"/>
      <c r="T2352" s="183"/>
      <c r="U2352" s="183"/>
      <c r="V2352" s="183"/>
      <c r="W2352" s="183"/>
      <c r="X2352" s="183"/>
      <c r="Y2352" s="183"/>
      <c r="Z2352" s="183"/>
      <c r="AA2352" s="183"/>
      <c r="AB2352" s="183"/>
      <c r="AC2352" s="183"/>
      <c r="AD2352" s="183"/>
      <c r="AE2352" s="183"/>
      <c r="AF2352" s="183"/>
      <c r="AG2352" s="183"/>
      <c r="AH2352" s="183"/>
      <c r="AI2352" s="183"/>
      <c r="AJ2352" s="183"/>
      <c r="AK2352" s="183"/>
    </row>
    <row r="2353" spans="4:37" x14ac:dyDescent="0.25">
      <c r="D2353" s="184"/>
      <c r="E2353" s="184"/>
      <c r="F2353" s="184"/>
      <c r="G2353" s="184"/>
      <c r="H2353" s="184"/>
      <c r="I2353" s="184"/>
      <c r="J2353" s="184"/>
      <c r="K2353" s="184"/>
      <c r="L2353" s="184"/>
      <c r="M2353" s="184"/>
      <c r="N2353" s="184"/>
      <c r="O2353" s="184"/>
      <c r="P2353" s="183"/>
      <c r="Q2353" s="183"/>
      <c r="R2353" s="183"/>
      <c r="S2353" s="183"/>
      <c r="T2353" s="183"/>
      <c r="U2353" s="183"/>
      <c r="V2353" s="183"/>
      <c r="W2353" s="183"/>
      <c r="X2353" s="183"/>
      <c r="Y2353" s="183"/>
      <c r="Z2353" s="183"/>
      <c r="AA2353" s="183"/>
      <c r="AB2353" s="183"/>
      <c r="AC2353" s="183"/>
      <c r="AD2353" s="183"/>
      <c r="AE2353" s="183"/>
      <c r="AF2353" s="183"/>
      <c r="AG2353" s="183"/>
      <c r="AH2353" s="183"/>
      <c r="AI2353" s="183"/>
      <c r="AJ2353" s="183"/>
      <c r="AK2353" s="183"/>
    </row>
    <row r="2354" spans="4:37" x14ac:dyDescent="0.25">
      <c r="D2354" s="184"/>
      <c r="E2354" s="184"/>
      <c r="F2354" s="184"/>
      <c r="G2354" s="184"/>
      <c r="H2354" s="184"/>
      <c r="I2354" s="184"/>
      <c r="J2354" s="184"/>
      <c r="K2354" s="184"/>
      <c r="L2354" s="184"/>
      <c r="M2354" s="184"/>
      <c r="N2354" s="184"/>
      <c r="O2354" s="184"/>
      <c r="P2354" s="183"/>
      <c r="Q2354" s="183"/>
      <c r="R2354" s="183"/>
      <c r="S2354" s="183"/>
      <c r="T2354" s="183"/>
      <c r="U2354" s="183"/>
      <c r="V2354" s="183"/>
      <c r="W2354" s="183"/>
      <c r="X2354" s="183"/>
      <c r="Y2354" s="183"/>
      <c r="Z2354" s="183"/>
      <c r="AA2354" s="183"/>
      <c r="AB2354" s="183"/>
      <c r="AC2354" s="183"/>
      <c r="AD2354" s="183"/>
      <c r="AE2354" s="183"/>
      <c r="AF2354" s="183"/>
      <c r="AG2354" s="183"/>
      <c r="AH2354" s="183"/>
      <c r="AI2354" s="183"/>
      <c r="AJ2354" s="183"/>
      <c r="AK2354" s="183"/>
    </row>
    <row r="2355" spans="4:37" x14ac:dyDescent="0.25">
      <c r="D2355" s="184"/>
      <c r="E2355" s="184"/>
      <c r="F2355" s="184"/>
      <c r="G2355" s="184"/>
      <c r="H2355" s="184"/>
      <c r="I2355" s="184"/>
      <c r="J2355" s="184"/>
      <c r="K2355" s="184"/>
      <c r="L2355" s="184"/>
      <c r="M2355" s="184"/>
      <c r="N2355" s="184"/>
      <c r="O2355" s="184"/>
      <c r="P2355" s="183"/>
      <c r="Q2355" s="183"/>
      <c r="R2355" s="183"/>
      <c r="S2355" s="183"/>
      <c r="T2355" s="183"/>
      <c r="U2355" s="183"/>
      <c r="V2355" s="183"/>
      <c r="W2355" s="183"/>
      <c r="X2355" s="183"/>
      <c r="Y2355" s="183"/>
      <c r="Z2355" s="183"/>
      <c r="AA2355" s="183"/>
      <c r="AB2355" s="183"/>
      <c r="AC2355" s="183"/>
      <c r="AD2355" s="183"/>
      <c r="AE2355" s="183"/>
      <c r="AF2355" s="183"/>
      <c r="AG2355" s="183"/>
      <c r="AH2355" s="183"/>
      <c r="AI2355" s="183"/>
      <c r="AJ2355" s="183"/>
      <c r="AK2355" s="183"/>
    </row>
    <row r="2356" spans="4:37" x14ac:dyDescent="0.25">
      <c r="D2356" s="184"/>
      <c r="E2356" s="184"/>
      <c r="F2356" s="184"/>
      <c r="G2356" s="184"/>
      <c r="H2356" s="184"/>
      <c r="I2356" s="184"/>
      <c r="J2356" s="184"/>
      <c r="K2356" s="184"/>
      <c r="L2356" s="184"/>
      <c r="M2356" s="184"/>
      <c r="N2356" s="184"/>
      <c r="O2356" s="184"/>
      <c r="P2356" s="183"/>
      <c r="Q2356" s="183"/>
      <c r="R2356" s="183"/>
      <c r="S2356" s="183"/>
      <c r="T2356" s="183"/>
      <c r="U2356" s="183"/>
      <c r="V2356" s="183"/>
      <c r="W2356" s="183"/>
      <c r="X2356" s="183"/>
      <c r="Y2356" s="183"/>
      <c r="Z2356" s="183"/>
      <c r="AA2356" s="183"/>
      <c r="AB2356" s="183"/>
      <c r="AC2356" s="183"/>
      <c r="AD2356" s="183"/>
      <c r="AE2356" s="183"/>
      <c r="AF2356" s="183"/>
      <c r="AG2356" s="183"/>
      <c r="AH2356" s="183"/>
      <c r="AI2356" s="183"/>
      <c r="AJ2356" s="183"/>
      <c r="AK2356" s="183"/>
    </row>
    <row r="2357" spans="4:37" x14ac:dyDescent="0.25">
      <c r="D2357" s="184"/>
      <c r="E2357" s="184"/>
      <c r="F2357" s="184"/>
      <c r="G2357" s="184"/>
      <c r="H2357" s="184"/>
      <c r="I2357" s="184"/>
      <c r="J2357" s="184"/>
      <c r="K2357" s="184"/>
      <c r="L2357" s="184"/>
      <c r="M2357" s="184"/>
      <c r="N2357" s="184"/>
      <c r="O2357" s="184"/>
      <c r="P2357" s="183"/>
      <c r="Q2357" s="183"/>
      <c r="R2357" s="183"/>
      <c r="S2357" s="183"/>
      <c r="T2357" s="183"/>
      <c r="U2357" s="183"/>
      <c r="V2357" s="183"/>
      <c r="W2357" s="183"/>
      <c r="X2357" s="183"/>
      <c r="Y2357" s="183"/>
      <c r="Z2357" s="183"/>
      <c r="AA2357" s="183"/>
      <c r="AB2357" s="183"/>
      <c r="AC2357" s="183"/>
      <c r="AD2357" s="183"/>
      <c r="AE2357" s="183"/>
      <c r="AF2357" s="183"/>
      <c r="AG2357" s="183"/>
      <c r="AH2357" s="183"/>
      <c r="AI2357" s="183"/>
      <c r="AJ2357" s="183"/>
      <c r="AK2357" s="183"/>
    </row>
    <row r="2358" spans="4:37" x14ac:dyDescent="0.25">
      <c r="D2358" s="184"/>
      <c r="E2358" s="184"/>
      <c r="F2358" s="184"/>
      <c r="G2358" s="184"/>
      <c r="H2358" s="184"/>
      <c r="I2358" s="184"/>
      <c r="J2358" s="184"/>
      <c r="K2358" s="184"/>
      <c r="L2358" s="184"/>
      <c r="M2358" s="184"/>
      <c r="N2358" s="184"/>
      <c r="O2358" s="184"/>
      <c r="P2358" s="183"/>
      <c r="Q2358" s="183"/>
      <c r="R2358" s="183"/>
      <c r="S2358" s="183"/>
      <c r="T2358" s="183"/>
      <c r="U2358" s="183"/>
      <c r="V2358" s="183"/>
      <c r="W2358" s="183"/>
      <c r="X2358" s="183"/>
      <c r="Y2358" s="183"/>
      <c r="Z2358" s="183"/>
      <c r="AA2358" s="183"/>
      <c r="AB2358" s="183"/>
      <c r="AC2358" s="183"/>
      <c r="AD2358" s="183"/>
      <c r="AE2358" s="183"/>
      <c r="AF2358" s="183"/>
      <c r="AG2358" s="183"/>
      <c r="AH2358" s="183"/>
      <c r="AI2358" s="183"/>
      <c r="AJ2358" s="183"/>
      <c r="AK2358" s="183"/>
    </row>
    <row r="2359" spans="4:37" x14ac:dyDescent="0.25">
      <c r="D2359" s="184"/>
      <c r="E2359" s="184"/>
      <c r="F2359" s="184"/>
      <c r="G2359" s="184"/>
      <c r="H2359" s="184"/>
      <c r="I2359" s="184"/>
      <c r="J2359" s="184"/>
      <c r="K2359" s="184"/>
      <c r="L2359" s="184"/>
      <c r="M2359" s="184"/>
      <c r="N2359" s="184"/>
      <c r="O2359" s="184"/>
      <c r="P2359" s="183"/>
      <c r="Q2359" s="183"/>
      <c r="R2359" s="183"/>
      <c r="S2359" s="183"/>
      <c r="T2359" s="183"/>
      <c r="U2359" s="183"/>
      <c r="V2359" s="183"/>
      <c r="W2359" s="183"/>
      <c r="X2359" s="183"/>
      <c r="Y2359" s="183"/>
      <c r="Z2359" s="183"/>
      <c r="AA2359" s="183"/>
      <c r="AB2359" s="183"/>
      <c r="AC2359" s="183"/>
      <c r="AD2359" s="183"/>
      <c r="AE2359" s="183"/>
      <c r="AF2359" s="183"/>
      <c r="AG2359" s="183"/>
      <c r="AH2359" s="183"/>
      <c r="AI2359" s="183"/>
      <c r="AJ2359" s="183"/>
      <c r="AK2359" s="183"/>
    </row>
    <row r="2360" spans="4:37" x14ac:dyDescent="0.25">
      <c r="D2360" s="184"/>
      <c r="E2360" s="184"/>
      <c r="F2360" s="184"/>
      <c r="G2360" s="184"/>
      <c r="H2360" s="184"/>
      <c r="I2360" s="184"/>
      <c r="J2360" s="184"/>
      <c r="K2360" s="184"/>
      <c r="L2360" s="184"/>
      <c r="M2360" s="184"/>
      <c r="N2360" s="184"/>
      <c r="O2360" s="184"/>
      <c r="P2360" s="183"/>
      <c r="Q2360" s="183"/>
      <c r="R2360" s="183"/>
      <c r="S2360" s="183"/>
      <c r="T2360" s="183"/>
      <c r="U2360" s="183"/>
      <c r="V2360" s="183"/>
      <c r="W2360" s="183"/>
      <c r="X2360" s="183"/>
      <c r="Y2360" s="183"/>
      <c r="Z2360" s="183"/>
      <c r="AA2360" s="183"/>
      <c r="AB2360" s="183"/>
      <c r="AC2360" s="183"/>
      <c r="AD2360" s="183"/>
      <c r="AE2360" s="183"/>
      <c r="AF2360" s="183"/>
      <c r="AG2360" s="183"/>
      <c r="AH2360" s="183"/>
      <c r="AI2360" s="183"/>
      <c r="AJ2360" s="183"/>
      <c r="AK2360" s="183"/>
    </row>
    <row r="2361" spans="4:37" x14ac:dyDescent="0.25">
      <c r="D2361" s="184"/>
      <c r="E2361" s="184"/>
      <c r="F2361" s="184"/>
      <c r="G2361" s="184"/>
      <c r="H2361" s="184"/>
      <c r="I2361" s="184"/>
      <c r="J2361" s="184"/>
      <c r="K2361" s="184"/>
      <c r="L2361" s="184"/>
      <c r="M2361" s="184"/>
      <c r="N2361" s="184"/>
      <c r="O2361" s="184"/>
      <c r="P2361" s="183"/>
      <c r="Q2361" s="183"/>
      <c r="R2361" s="183"/>
      <c r="S2361" s="183"/>
      <c r="T2361" s="183"/>
      <c r="U2361" s="183"/>
      <c r="V2361" s="183"/>
      <c r="W2361" s="183"/>
      <c r="X2361" s="183"/>
      <c r="Y2361" s="183"/>
      <c r="Z2361" s="183"/>
      <c r="AA2361" s="183"/>
      <c r="AB2361" s="183"/>
      <c r="AC2361" s="183"/>
      <c r="AD2361" s="183"/>
      <c r="AE2361" s="183"/>
      <c r="AF2361" s="183"/>
      <c r="AG2361" s="183"/>
      <c r="AH2361" s="183"/>
      <c r="AI2361" s="183"/>
      <c r="AJ2361" s="183"/>
      <c r="AK2361" s="183"/>
    </row>
    <row r="2362" spans="4:37" x14ac:dyDescent="0.25">
      <c r="D2362" s="184"/>
      <c r="E2362" s="184"/>
      <c r="F2362" s="184"/>
      <c r="G2362" s="184"/>
      <c r="H2362" s="184"/>
      <c r="I2362" s="184"/>
      <c r="J2362" s="184"/>
      <c r="K2362" s="184"/>
      <c r="L2362" s="184"/>
      <c r="M2362" s="184"/>
      <c r="N2362" s="184"/>
      <c r="O2362" s="184"/>
      <c r="P2362" s="183"/>
      <c r="Q2362" s="183"/>
      <c r="R2362" s="183"/>
      <c r="S2362" s="183"/>
      <c r="T2362" s="183"/>
      <c r="U2362" s="183"/>
      <c r="V2362" s="183"/>
      <c r="W2362" s="183"/>
      <c r="X2362" s="183"/>
      <c r="Y2362" s="183"/>
      <c r="Z2362" s="183"/>
      <c r="AA2362" s="183"/>
      <c r="AB2362" s="183"/>
      <c r="AC2362" s="183"/>
      <c r="AD2362" s="183"/>
      <c r="AE2362" s="183"/>
      <c r="AF2362" s="183"/>
      <c r="AG2362" s="183"/>
      <c r="AH2362" s="183"/>
      <c r="AI2362" s="183"/>
      <c r="AJ2362" s="183"/>
      <c r="AK2362" s="183"/>
    </row>
    <row r="2363" spans="4:37" x14ac:dyDescent="0.25">
      <c r="D2363" s="184"/>
      <c r="E2363" s="184"/>
      <c r="F2363" s="184"/>
      <c r="G2363" s="184"/>
      <c r="H2363" s="184"/>
      <c r="I2363" s="184"/>
      <c r="J2363" s="184"/>
      <c r="K2363" s="184"/>
      <c r="L2363" s="184"/>
      <c r="M2363" s="184"/>
      <c r="N2363" s="184"/>
      <c r="O2363" s="184"/>
      <c r="P2363" s="183"/>
      <c r="Q2363" s="183"/>
      <c r="R2363" s="183"/>
      <c r="S2363" s="183"/>
      <c r="T2363" s="183"/>
      <c r="U2363" s="183"/>
      <c r="V2363" s="183"/>
      <c r="W2363" s="183"/>
      <c r="X2363" s="183"/>
      <c r="Y2363" s="183"/>
      <c r="Z2363" s="183"/>
      <c r="AA2363" s="183"/>
      <c r="AB2363" s="183"/>
      <c r="AC2363" s="183"/>
      <c r="AD2363" s="183"/>
      <c r="AE2363" s="183"/>
      <c r="AF2363" s="183"/>
      <c r="AG2363" s="183"/>
      <c r="AH2363" s="183"/>
      <c r="AI2363" s="183"/>
      <c r="AJ2363" s="183"/>
      <c r="AK2363" s="183"/>
    </row>
    <row r="2364" spans="4:37" x14ac:dyDescent="0.25">
      <c r="D2364" s="184"/>
      <c r="E2364" s="184"/>
      <c r="F2364" s="184"/>
      <c r="G2364" s="184"/>
      <c r="H2364" s="184"/>
      <c r="I2364" s="184"/>
      <c r="J2364" s="184"/>
      <c r="K2364" s="184"/>
      <c r="L2364" s="184"/>
      <c r="M2364" s="184"/>
      <c r="N2364" s="184"/>
      <c r="O2364" s="184"/>
      <c r="P2364" s="183"/>
      <c r="Q2364" s="183"/>
      <c r="R2364" s="183"/>
      <c r="S2364" s="183"/>
      <c r="T2364" s="183"/>
      <c r="U2364" s="183"/>
      <c r="V2364" s="183"/>
      <c r="W2364" s="183"/>
      <c r="X2364" s="183"/>
      <c r="Y2364" s="183"/>
      <c r="Z2364" s="183"/>
      <c r="AA2364" s="183"/>
      <c r="AB2364" s="183"/>
      <c r="AC2364" s="183"/>
      <c r="AD2364" s="183"/>
      <c r="AE2364" s="183"/>
      <c r="AF2364" s="183"/>
      <c r="AG2364" s="183"/>
      <c r="AH2364" s="183"/>
      <c r="AI2364" s="183"/>
      <c r="AJ2364" s="183"/>
      <c r="AK2364" s="183"/>
    </row>
    <row r="2365" spans="4:37" x14ac:dyDescent="0.25">
      <c r="D2365" s="184"/>
      <c r="E2365" s="184"/>
      <c r="F2365" s="184"/>
      <c r="G2365" s="184"/>
      <c r="H2365" s="184"/>
      <c r="I2365" s="184"/>
      <c r="J2365" s="184"/>
      <c r="K2365" s="184"/>
      <c r="L2365" s="184"/>
      <c r="M2365" s="184"/>
      <c r="N2365" s="184"/>
      <c r="O2365" s="184"/>
      <c r="P2365" s="183"/>
      <c r="Q2365" s="183"/>
      <c r="R2365" s="183"/>
      <c r="S2365" s="183"/>
      <c r="T2365" s="183"/>
      <c r="U2365" s="183"/>
      <c r="V2365" s="183"/>
      <c r="W2365" s="183"/>
      <c r="X2365" s="183"/>
      <c r="Y2365" s="183"/>
      <c r="Z2365" s="183"/>
      <c r="AA2365" s="183"/>
      <c r="AB2365" s="183"/>
      <c r="AC2365" s="183"/>
      <c r="AD2365" s="183"/>
      <c r="AE2365" s="183"/>
      <c r="AF2365" s="183"/>
      <c r="AG2365" s="183"/>
      <c r="AH2365" s="183"/>
      <c r="AI2365" s="183"/>
      <c r="AJ2365" s="183"/>
      <c r="AK2365" s="183"/>
    </row>
    <row r="2366" spans="4:37" x14ac:dyDescent="0.25">
      <c r="D2366" s="184"/>
      <c r="E2366" s="184"/>
      <c r="F2366" s="184"/>
      <c r="G2366" s="184"/>
      <c r="H2366" s="184"/>
      <c r="I2366" s="184"/>
      <c r="J2366" s="184"/>
      <c r="K2366" s="184"/>
      <c r="L2366" s="184"/>
      <c r="M2366" s="184"/>
      <c r="N2366" s="184"/>
      <c r="O2366" s="184"/>
      <c r="P2366" s="183"/>
      <c r="Q2366" s="183"/>
      <c r="R2366" s="183"/>
      <c r="S2366" s="183"/>
      <c r="T2366" s="183"/>
      <c r="U2366" s="183"/>
      <c r="V2366" s="183"/>
      <c r="W2366" s="183"/>
      <c r="X2366" s="183"/>
      <c r="Y2366" s="183"/>
      <c r="Z2366" s="183"/>
      <c r="AA2366" s="183"/>
      <c r="AB2366" s="183"/>
      <c r="AC2366" s="183"/>
      <c r="AD2366" s="183"/>
      <c r="AE2366" s="183"/>
      <c r="AF2366" s="183"/>
      <c r="AG2366" s="183"/>
      <c r="AH2366" s="183"/>
      <c r="AI2366" s="183"/>
      <c r="AJ2366" s="183"/>
      <c r="AK2366" s="183"/>
    </row>
    <row r="2367" spans="4:37" x14ac:dyDescent="0.25">
      <c r="D2367" s="184"/>
      <c r="E2367" s="184"/>
      <c r="F2367" s="184"/>
      <c r="G2367" s="184"/>
      <c r="H2367" s="184"/>
      <c r="I2367" s="184"/>
      <c r="J2367" s="184"/>
      <c r="K2367" s="184"/>
      <c r="L2367" s="184"/>
      <c r="M2367" s="184"/>
      <c r="N2367" s="184"/>
      <c r="O2367" s="184"/>
      <c r="P2367" s="183"/>
      <c r="Q2367" s="183"/>
      <c r="R2367" s="183"/>
      <c r="S2367" s="183"/>
      <c r="T2367" s="183"/>
      <c r="U2367" s="183"/>
      <c r="V2367" s="183"/>
      <c r="W2367" s="183"/>
      <c r="X2367" s="183"/>
      <c r="Y2367" s="183"/>
      <c r="Z2367" s="183"/>
      <c r="AA2367" s="183"/>
      <c r="AB2367" s="183"/>
      <c r="AC2367" s="183"/>
      <c r="AD2367" s="183"/>
      <c r="AE2367" s="183"/>
      <c r="AF2367" s="183"/>
      <c r="AG2367" s="183"/>
      <c r="AH2367" s="183"/>
      <c r="AI2367" s="183"/>
      <c r="AJ2367" s="183"/>
      <c r="AK2367" s="183"/>
    </row>
    <row r="2368" spans="4:37" x14ac:dyDescent="0.25">
      <c r="D2368" s="184"/>
      <c r="E2368" s="184"/>
      <c r="F2368" s="184"/>
      <c r="G2368" s="184"/>
      <c r="H2368" s="184"/>
      <c r="I2368" s="184"/>
      <c r="J2368" s="184"/>
      <c r="K2368" s="184"/>
      <c r="L2368" s="184"/>
      <c r="M2368" s="184"/>
      <c r="N2368" s="184"/>
      <c r="O2368" s="184"/>
      <c r="P2368" s="183"/>
      <c r="Q2368" s="183"/>
      <c r="R2368" s="183"/>
      <c r="S2368" s="183"/>
      <c r="T2368" s="183"/>
      <c r="U2368" s="183"/>
      <c r="V2368" s="183"/>
      <c r="W2368" s="183"/>
      <c r="X2368" s="183"/>
      <c r="Y2368" s="183"/>
      <c r="Z2368" s="183"/>
      <c r="AA2368" s="183"/>
      <c r="AB2368" s="183"/>
      <c r="AC2368" s="183"/>
      <c r="AD2368" s="183"/>
      <c r="AE2368" s="183"/>
      <c r="AF2368" s="183"/>
      <c r="AG2368" s="183"/>
      <c r="AH2368" s="183"/>
      <c r="AI2368" s="183"/>
      <c r="AJ2368" s="183"/>
      <c r="AK2368" s="183"/>
    </row>
    <row r="2369" spans="4:37" x14ac:dyDescent="0.25">
      <c r="D2369" s="184"/>
      <c r="E2369" s="184"/>
      <c r="F2369" s="184"/>
      <c r="G2369" s="184"/>
      <c r="H2369" s="184"/>
      <c r="I2369" s="184"/>
      <c r="J2369" s="184"/>
      <c r="K2369" s="184"/>
      <c r="L2369" s="184"/>
      <c r="M2369" s="184"/>
      <c r="N2369" s="184"/>
      <c r="O2369" s="184"/>
      <c r="P2369" s="183"/>
      <c r="Q2369" s="183"/>
      <c r="R2369" s="183"/>
      <c r="S2369" s="183"/>
      <c r="T2369" s="183"/>
      <c r="U2369" s="183"/>
      <c r="V2369" s="183"/>
      <c r="W2369" s="183"/>
      <c r="X2369" s="183"/>
      <c r="Y2369" s="183"/>
      <c r="Z2369" s="183"/>
      <c r="AA2369" s="183"/>
      <c r="AB2369" s="183"/>
      <c r="AC2369" s="183"/>
      <c r="AD2369" s="183"/>
      <c r="AE2369" s="183"/>
      <c r="AF2369" s="183"/>
      <c r="AG2369" s="183"/>
      <c r="AH2369" s="183"/>
      <c r="AI2369" s="183"/>
      <c r="AJ2369" s="183"/>
      <c r="AK2369" s="183"/>
    </row>
    <row r="2370" spans="4:37" x14ac:dyDescent="0.25">
      <c r="D2370" s="184"/>
      <c r="E2370" s="184"/>
      <c r="F2370" s="184"/>
      <c r="G2370" s="184"/>
      <c r="H2370" s="184"/>
      <c r="I2370" s="184"/>
      <c r="J2370" s="184"/>
      <c r="K2370" s="184"/>
      <c r="L2370" s="184"/>
      <c r="M2370" s="184"/>
      <c r="N2370" s="184"/>
      <c r="O2370" s="184"/>
      <c r="P2370" s="183"/>
      <c r="Q2370" s="183"/>
      <c r="R2370" s="183"/>
      <c r="S2370" s="183"/>
      <c r="T2370" s="183"/>
      <c r="U2370" s="183"/>
      <c r="V2370" s="183"/>
      <c r="W2370" s="183"/>
      <c r="X2370" s="183"/>
      <c r="Y2370" s="183"/>
      <c r="Z2370" s="183"/>
      <c r="AA2370" s="183"/>
      <c r="AB2370" s="183"/>
      <c r="AC2370" s="183"/>
      <c r="AD2370" s="183"/>
      <c r="AE2370" s="183"/>
      <c r="AF2370" s="183"/>
      <c r="AG2370" s="183"/>
      <c r="AH2370" s="183"/>
      <c r="AI2370" s="183"/>
      <c r="AJ2370" s="183"/>
      <c r="AK2370" s="183"/>
    </row>
    <row r="2371" spans="4:37" x14ac:dyDescent="0.25">
      <c r="D2371" s="184"/>
      <c r="E2371" s="184"/>
      <c r="F2371" s="184"/>
      <c r="G2371" s="184"/>
      <c r="H2371" s="184"/>
      <c r="I2371" s="184"/>
      <c r="J2371" s="184"/>
      <c r="K2371" s="184"/>
      <c r="L2371" s="184"/>
      <c r="M2371" s="184"/>
      <c r="N2371" s="184"/>
      <c r="O2371" s="184"/>
      <c r="P2371" s="183"/>
      <c r="Q2371" s="183"/>
      <c r="R2371" s="183"/>
      <c r="S2371" s="183"/>
      <c r="T2371" s="183"/>
      <c r="U2371" s="183"/>
      <c r="V2371" s="183"/>
      <c r="W2371" s="183"/>
      <c r="X2371" s="183"/>
      <c r="Y2371" s="183"/>
      <c r="Z2371" s="183"/>
      <c r="AA2371" s="183"/>
      <c r="AB2371" s="183"/>
      <c r="AC2371" s="183"/>
      <c r="AD2371" s="183"/>
      <c r="AE2371" s="183"/>
      <c r="AF2371" s="183"/>
      <c r="AG2371" s="183"/>
      <c r="AH2371" s="183"/>
      <c r="AI2371" s="183"/>
      <c r="AJ2371" s="183"/>
      <c r="AK2371" s="183"/>
    </row>
    <row r="2372" spans="4:37" x14ac:dyDescent="0.25">
      <c r="D2372" s="184"/>
      <c r="E2372" s="184"/>
      <c r="F2372" s="184"/>
      <c r="G2372" s="184"/>
      <c r="H2372" s="184"/>
      <c r="I2372" s="184"/>
      <c r="J2372" s="184"/>
      <c r="K2372" s="184"/>
      <c r="L2372" s="184"/>
      <c r="M2372" s="184"/>
      <c r="N2372" s="184"/>
      <c r="O2372" s="184"/>
      <c r="P2372" s="183"/>
      <c r="Q2372" s="183"/>
      <c r="R2372" s="183"/>
      <c r="S2372" s="183"/>
      <c r="T2372" s="183"/>
      <c r="U2372" s="183"/>
      <c r="V2372" s="183"/>
      <c r="W2372" s="183"/>
      <c r="X2372" s="183"/>
      <c r="Y2372" s="183"/>
      <c r="Z2372" s="183"/>
      <c r="AA2372" s="183"/>
      <c r="AB2372" s="183"/>
      <c r="AC2372" s="183"/>
      <c r="AD2372" s="183"/>
      <c r="AE2372" s="183"/>
      <c r="AF2372" s="183"/>
      <c r="AG2372" s="183"/>
      <c r="AH2372" s="183"/>
      <c r="AI2372" s="183"/>
      <c r="AJ2372" s="183"/>
      <c r="AK2372" s="183"/>
    </row>
    <row r="2373" spans="4:37" x14ac:dyDescent="0.25">
      <c r="D2373" s="184"/>
      <c r="E2373" s="184"/>
      <c r="F2373" s="184"/>
      <c r="G2373" s="184"/>
      <c r="H2373" s="184"/>
      <c r="I2373" s="184"/>
      <c r="J2373" s="184"/>
      <c r="K2373" s="184"/>
      <c r="L2373" s="184"/>
      <c r="M2373" s="184"/>
      <c r="N2373" s="184"/>
      <c r="O2373" s="184"/>
      <c r="P2373" s="183"/>
      <c r="Q2373" s="183"/>
      <c r="R2373" s="183"/>
      <c r="S2373" s="183"/>
      <c r="T2373" s="183"/>
      <c r="U2373" s="183"/>
      <c r="V2373" s="183"/>
      <c r="W2373" s="183"/>
      <c r="X2373" s="183"/>
      <c r="Y2373" s="183"/>
      <c r="Z2373" s="183"/>
      <c r="AA2373" s="183"/>
      <c r="AB2373" s="183"/>
      <c r="AC2373" s="183"/>
      <c r="AD2373" s="183"/>
      <c r="AE2373" s="183"/>
      <c r="AF2373" s="183"/>
      <c r="AG2373" s="183"/>
      <c r="AH2373" s="183"/>
      <c r="AI2373" s="183"/>
      <c r="AJ2373" s="183"/>
      <c r="AK2373" s="183"/>
    </row>
    <row r="2374" spans="4:37" x14ac:dyDescent="0.25">
      <c r="D2374" s="184"/>
      <c r="E2374" s="184"/>
      <c r="F2374" s="184"/>
      <c r="G2374" s="184"/>
      <c r="H2374" s="184"/>
      <c r="I2374" s="184"/>
      <c r="J2374" s="184"/>
      <c r="K2374" s="184"/>
      <c r="L2374" s="184"/>
      <c r="M2374" s="184"/>
      <c r="N2374" s="184"/>
      <c r="O2374" s="184"/>
      <c r="P2374" s="183"/>
      <c r="Q2374" s="183"/>
      <c r="R2374" s="183"/>
      <c r="S2374" s="183"/>
      <c r="T2374" s="183"/>
      <c r="U2374" s="183"/>
      <c r="V2374" s="183"/>
      <c r="W2374" s="183"/>
      <c r="X2374" s="183"/>
      <c r="Y2374" s="183"/>
      <c r="Z2374" s="183"/>
      <c r="AA2374" s="183"/>
      <c r="AB2374" s="183"/>
      <c r="AC2374" s="183"/>
      <c r="AD2374" s="183"/>
      <c r="AE2374" s="183"/>
      <c r="AF2374" s="183"/>
      <c r="AG2374" s="183"/>
      <c r="AH2374" s="183"/>
      <c r="AI2374" s="183"/>
      <c r="AJ2374" s="183"/>
      <c r="AK2374" s="183"/>
    </row>
    <row r="2375" spans="4:37" x14ac:dyDescent="0.25">
      <c r="D2375" s="184"/>
      <c r="E2375" s="184"/>
      <c r="F2375" s="184"/>
      <c r="G2375" s="184"/>
      <c r="H2375" s="184"/>
      <c r="I2375" s="184"/>
      <c r="J2375" s="184"/>
      <c r="K2375" s="184"/>
      <c r="L2375" s="184"/>
      <c r="M2375" s="184"/>
      <c r="N2375" s="184"/>
      <c r="O2375" s="184"/>
      <c r="P2375" s="183"/>
      <c r="Q2375" s="183"/>
      <c r="R2375" s="183"/>
      <c r="S2375" s="183"/>
      <c r="T2375" s="183"/>
      <c r="U2375" s="183"/>
      <c r="V2375" s="183"/>
      <c r="W2375" s="183"/>
      <c r="X2375" s="183"/>
      <c r="Y2375" s="183"/>
      <c r="Z2375" s="183"/>
      <c r="AA2375" s="183"/>
      <c r="AB2375" s="183"/>
      <c r="AC2375" s="183"/>
      <c r="AD2375" s="183"/>
      <c r="AE2375" s="183"/>
      <c r="AF2375" s="183"/>
      <c r="AG2375" s="183"/>
      <c r="AH2375" s="183"/>
      <c r="AI2375" s="183"/>
      <c r="AJ2375" s="183"/>
      <c r="AK2375" s="183"/>
    </row>
    <row r="2376" spans="4:37" x14ac:dyDescent="0.25">
      <c r="D2376" s="184"/>
      <c r="E2376" s="184"/>
      <c r="F2376" s="184"/>
      <c r="G2376" s="184"/>
      <c r="H2376" s="184"/>
      <c r="I2376" s="184"/>
      <c r="J2376" s="184"/>
      <c r="K2376" s="184"/>
      <c r="L2376" s="184"/>
      <c r="M2376" s="184"/>
      <c r="N2376" s="184"/>
      <c r="O2376" s="184"/>
      <c r="P2376" s="183"/>
      <c r="Q2376" s="183"/>
      <c r="R2376" s="183"/>
      <c r="S2376" s="183"/>
      <c r="T2376" s="183"/>
      <c r="U2376" s="183"/>
      <c r="V2376" s="183"/>
      <c r="W2376" s="183"/>
      <c r="X2376" s="183"/>
      <c r="Y2376" s="183"/>
      <c r="Z2376" s="183"/>
      <c r="AA2376" s="183"/>
      <c r="AB2376" s="183"/>
      <c r="AC2376" s="183"/>
      <c r="AD2376" s="183"/>
      <c r="AE2376" s="183"/>
      <c r="AF2376" s="183"/>
      <c r="AG2376" s="183"/>
      <c r="AH2376" s="183"/>
      <c r="AI2376" s="183"/>
      <c r="AJ2376" s="183"/>
      <c r="AK2376" s="183"/>
    </row>
    <row r="2377" spans="4:37" x14ac:dyDescent="0.25">
      <c r="D2377" s="184"/>
      <c r="E2377" s="184"/>
      <c r="F2377" s="184"/>
      <c r="G2377" s="184"/>
      <c r="H2377" s="184"/>
      <c r="I2377" s="184"/>
      <c r="J2377" s="184"/>
      <c r="K2377" s="184"/>
      <c r="L2377" s="184"/>
      <c r="M2377" s="184"/>
      <c r="N2377" s="184"/>
      <c r="O2377" s="184"/>
      <c r="P2377" s="183"/>
      <c r="Q2377" s="183"/>
      <c r="R2377" s="183"/>
      <c r="S2377" s="183"/>
      <c r="T2377" s="183"/>
      <c r="U2377" s="183"/>
      <c r="V2377" s="183"/>
      <c r="W2377" s="183"/>
      <c r="X2377" s="183"/>
      <c r="Y2377" s="183"/>
      <c r="Z2377" s="183"/>
      <c r="AA2377" s="183"/>
      <c r="AB2377" s="183"/>
      <c r="AC2377" s="183"/>
      <c r="AD2377" s="183"/>
      <c r="AE2377" s="183"/>
      <c r="AF2377" s="183"/>
      <c r="AG2377" s="183"/>
      <c r="AH2377" s="183"/>
      <c r="AI2377" s="183"/>
      <c r="AJ2377" s="183"/>
      <c r="AK2377" s="183"/>
    </row>
    <row r="2378" spans="4:37" x14ac:dyDescent="0.25">
      <c r="D2378" s="184"/>
      <c r="E2378" s="184"/>
      <c r="F2378" s="184"/>
      <c r="G2378" s="184"/>
      <c r="H2378" s="184"/>
      <c r="I2378" s="184"/>
      <c r="J2378" s="184"/>
      <c r="K2378" s="184"/>
      <c r="L2378" s="184"/>
      <c r="M2378" s="184"/>
      <c r="N2378" s="184"/>
      <c r="O2378" s="184"/>
      <c r="P2378" s="183"/>
      <c r="Q2378" s="183"/>
      <c r="R2378" s="183"/>
      <c r="S2378" s="183"/>
      <c r="T2378" s="183"/>
      <c r="U2378" s="183"/>
      <c r="V2378" s="183"/>
      <c r="W2378" s="183"/>
      <c r="X2378" s="183"/>
      <c r="Y2378" s="183"/>
      <c r="Z2378" s="183"/>
      <c r="AA2378" s="183"/>
      <c r="AB2378" s="183"/>
      <c r="AC2378" s="183"/>
      <c r="AD2378" s="183"/>
      <c r="AE2378" s="183"/>
      <c r="AF2378" s="183"/>
      <c r="AG2378" s="183"/>
      <c r="AH2378" s="183"/>
      <c r="AI2378" s="183"/>
      <c r="AJ2378" s="183"/>
      <c r="AK2378" s="183"/>
    </row>
    <row r="2379" spans="4:37" x14ac:dyDescent="0.25">
      <c r="D2379" s="184"/>
      <c r="E2379" s="184"/>
      <c r="F2379" s="184"/>
      <c r="G2379" s="184"/>
      <c r="H2379" s="184"/>
      <c r="I2379" s="184"/>
      <c r="J2379" s="184"/>
      <c r="K2379" s="184"/>
      <c r="L2379" s="184"/>
      <c r="M2379" s="184"/>
      <c r="N2379" s="184"/>
      <c r="O2379" s="184"/>
      <c r="P2379" s="183"/>
      <c r="Q2379" s="183"/>
      <c r="R2379" s="183"/>
      <c r="S2379" s="183"/>
      <c r="T2379" s="183"/>
      <c r="U2379" s="183"/>
      <c r="V2379" s="183"/>
      <c r="W2379" s="183"/>
      <c r="X2379" s="183"/>
      <c r="Y2379" s="183"/>
      <c r="Z2379" s="183"/>
      <c r="AA2379" s="183"/>
      <c r="AB2379" s="183"/>
      <c r="AC2379" s="183"/>
      <c r="AD2379" s="183"/>
      <c r="AE2379" s="183"/>
      <c r="AF2379" s="183"/>
      <c r="AG2379" s="183"/>
      <c r="AH2379" s="183"/>
      <c r="AI2379" s="183"/>
      <c r="AJ2379" s="183"/>
      <c r="AK2379" s="183"/>
    </row>
    <row r="2380" spans="4:37" x14ac:dyDescent="0.25">
      <c r="D2380" s="184"/>
      <c r="E2380" s="184"/>
      <c r="F2380" s="184"/>
      <c r="G2380" s="184"/>
      <c r="H2380" s="184"/>
      <c r="I2380" s="184"/>
      <c r="J2380" s="184"/>
      <c r="K2380" s="184"/>
      <c r="L2380" s="184"/>
      <c r="M2380" s="184"/>
      <c r="N2380" s="184"/>
      <c r="O2380" s="184"/>
      <c r="P2380" s="183"/>
      <c r="Q2380" s="183"/>
      <c r="R2380" s="183"/>
      <c r="S2380" s="183"/>
      <c r="T2380" s="183"/>
      <c r="U2380" s="183"/>
      <c r="V2380" s="183"/>
      <c r="W2380" s="183"/>
      <c r="X2380" s="183"/>
      <c r="Y2380" s="183"/>
      <c r="Z2380" s="183"/>
      <c r="AA2380" s="183"/>
      <c r="AB2380" s="183"/>
      <c r="AC2380" s="183"/>
      <c r="AD2380" s="183"/>
      <c r="AE2380" s="183"/>
      <c r="AF2380" s="183"/>
      <c r="AG2380" s="183"/>
      <c r="AH2380" s="183"/>
      <c r="AI2380" s="183"/>
      <c r="AJ2380" s="183"/>
      <c r="AK2380" s="183"/>
    </row>
    <row r="2381" spans="4:37" x14ac:dyDescent="0.25">
      <c r="D2381" s="184"/>
      <c r="E2381" s="184"/>
      <c r="F2381" s="184"/>
      <c r="G2381" s="184"/>
      <c r="H2381" s="184"/>
      <c r="I2381" s="184"/>
      <c r="J2381" s="184"/>
      <c r="K2381" s="184"/>
      <c r="L2381" s="184"/>
      <c r="M2381" s="184"/>
      <c r="N2381" s="184"/>
      <c r="O2381" s="184"/>
      <c r="P2381" s="183"/>
      <c r="Q2381" s="183"/>
      <c r="R2381" s="183"/>
      <c r="S2381" s="183"/>
      <c r="T2381" s="183"/>
      <c r="U2381" s="183"/>
      <c r="V2381" s="183"/>
      <c r="W2381" s="183"/>
      <c r="X2381" s="183"/>
      <c r="Y2381" s="183"/>
      <c r="Z2381" s="183"/>
      <c r="AA2381" s="183"/>
      <c r="AB2381" s="183"/>
      <c r="AC2381" s="183"/>
      <c r="AD2381" s="183"/>
      <c r="AE2381" s="183"/>
      <c r="AF2381" s="183"/>
      <c r="AG2381" s="183"/>
      <c r="AH2381" s="183"/>
      <c r="AI2381" s="183"/>
      <c r="AJ2381" s="183"/>
      <c r="AK2381" s="183"/>
    </row>
    <row r="2382" spans="4:37" x14ac:dyDescent="0.25">
      <c r="D2382" s="184"/>
      <c r="E2382" s="184"/>
      <c r="F2382" s="184"/>
      <c r="G2382" s="184"/>
      <c r="H2382" s="184"/>
      <c r="I2382" s="184"/>
      <c r="J2382" s="184"/>
      <c r="K2382" s="184"/>
      <c r="L2382" s="184"/>
      <c r="M2382" s="184"/>
      <c r="N2382" s="184"/>
      <c r="O2382" s="184"/>
      <c r="P2382" s="183"/>
      <c r="Q2382" s="183"/>
      <c r="R2382" s="183"/>
      <c r="S2382" s="183"/>
      <c r="T2382" s="183"/>
      <c r="U2382" s="183"/>
      <c r="V2382" s="183"/>
      <c r="W2382" s="183"/>
      <c r="X2382" s="183"/>
      <c r="Y2382" s="183"/>
      <c r="Z2382" s="183"/>
      <c r="AA2382" s="183"/>
      <c r="AB2382" s="183"/>
      <c r="AC2382" s="183"/>
      <c r="AD2382" s="183"/>
      <c r="AE2382" s="183"/>
      <c r="AF2382" s="183"/>
      <c r="AG2382" s="183"/>
      <c r="AH2382" s="183"/>
      <c r="AI2382" s="183"/>
      <c r="AJ2382" s="183"/>
      <c r="AK2382" s="183"/>
    </row>
    <row r="2383" spans="4:37" x14ac:dyDescent="0.25">
      <c r="D2383" s="184"/>
      <c r="E2383" s="184"/>
      <c r="F2383" s="184"/>
      <c r="G2383" s="184"/>
      <c r="H2383" s="184"/>
      <c r="I2383" s="184"/>
      <c r="J2383" s="184"/>
      <c r="K2383" s="184"/>
      <c r="L2383" s="184"/>
      <c r="M2383" s="184"/>
      <c r="N2383" s="184"/>
      <c r="O2383" s="184"/>
      <c r="P2383" s="183"/>
      <c r="Q2383" s="183"/>
      <c r="R2383" s="183"/>
      <c r="S2383" s="183"/>
      <c r="T2383" s="183"/>
      <c r="U2383" s="183"/>
      <c r="V2383" s="183"/>
      <c r="W2383" s="183"/>
      <c r="X2383" s="183"/>
      <c r="Y2383" s="183"/>
      <c r="Z2383" s="183"/>
      <c r="AA2383" s="183"/>
      <c r="AB2383" s="183"/>
      <c r="AC2383" s="183"/>
      <c r="AD2383" s="183"/>
      <c r="AE2383" s="183"/>
      <c r="AF2383" s="183"/>
      <c r="AG2383" s="183"/>
      <c r="AH2383" s="183"/>
      <c r="AI2383" s="183"/>
      <c r="AJ2383" s="183"/>
      <c r="AK2383" s="183"/>
    </row>
    <row r="2384" spans="4:37" x14ac:dyDescent="0.25">
      <c r="D2384" s="184"/>
      <c r="E2384" s="184"/>
      <c r="F2384" s="184"/>
      <c r="G2384" s="184"/>
      <c r="H2384" s="184"/>
      <c r="I2384" s="184"/>
      <c r="J2384" s="184"/>
      <c r="K2384" s="184"/>
      <c r="L2384" s="184"/>
      <c r="M2384" s="184"/>
      <c r="N2384" s="184"/>
      <c r="O2384" s="184"/>
      <c r="P2384" s="183"/>
      <c r="Q2384" s="183"/>
      <c r="R2384" s="183"/>
      <c r="S2384" s="183"/>
      <c r="T2384" s="183"/>
      <c r="U2384" s="183"/>
      <c r="V2384" s="183"/>
      <c r="W2384" s="183"/>
      <c r="X2384" s="183"/>
      <c r="Y2384" s="183"/>
      <c r="Z2384" s="183"/>
      <c r="AA2384" s="183"/>
      <c r="AB2384" s="183"/>
      <c r="AC2384" s="183"/>
      <c r="AD2384" s="183"/>
      <c r="AE2384" s="183"/>
      <c r="AF2384" s="183"/>
      <c r="AG2384" s="183"/>
      <c r="AH2384" s="183"/>
      <c r="AI2384" s="183"/>
      <c r="AJ2384" s="183"/>
      <c r="AK2384" s="183"/>
    </row>
    <row r="2385" spans="4:37" x14ac:dyDescent="0.25">
      <c r="D2385" s="184"/>
      <c r="E2385" s="184"/>
      <c r="F2385" s="184"/>
      <c r="G2385" s="184"/>
      <c r="H2385" s="184"/>
      <c r="I2385" s="184"/>
      <c r="J2385" s="184"/>
      <c r="K2385" s="184"/>
      <c r="L2385" s="184"/>
      <c r="M2385" s="184"/>
      <c r="N2385" s="184"/>
      <c r="O2385" s="184"/>
      <c r="P2385" s="183"/>
      <c r="Q2385" s="183"/>
      <c r="R2385" s="183"/>
      <c r="S2385" s="183"/>
      <c r="T2385" s="183"/>
      <c r="U2385" s="183"/>
      <c r="V2385" s="183"/>
      <c r="W2385" s="183"/>
      <c r="X2385" s="183"/>
      <c r="Y2385" s="183"/>
      <c r="Z2385" s="183"/>
      <c r="AA2385" s="183"/>
      <c r="AB2385" s="183"/>
      <c r="AC2385" s="183"/>
      <c r="AD2385" s="183"/>
      <c r="AE2385" s="183"/>
      <c r="AF2385" s="183"/>
      <c r="AG2385" s="183"/>
      <c r="AH2385" s="183"/>
      <c r="AI2385" s="183"/>
      <c r="AJ2385" s="183"/>
      <c r="AK2385" s="183"/>
    </row>
    <row r="2386" spans="4:37" x14ac:dyDescent="0.25">
      <c r="D2386" s="184"/>
      <c r="E2386" s="184"/>
      <c r="F2386" s="184"/>
      <c r="G2386" s="184"/>
      <c r="H2386" s="184"/>
      <c r="I2386" s="184"/>
      <c r="J2386" s="184"/>
      <c r="K2386" s="184"/>
      <c r="L2386" s="184"/>
      <c r="M2386" s="184"/>
      <c r="N2386" s="184"/>
      <c r="O2386" s="184"/>
      <c r="P2386" s="183"/>
      <c r="Q2386" s="183"/>
      <c r="R2386" s="183"/>
      <c r="S2386" s="183"/>
      <c r="T2386" s="183"/>
      <c r="U2386" s="183"/>
      <c r="V2386" s="183"/>
      <c r="W2386" s="183"/>
      <c r="X2386" s="183"/>
      <c r="Y2386" s="183"/>
      <c r="Z2386" s="183"/>
      <c r="AA2386" s="183"/>
      <c r="AB2386" s="183"/>
      <c r="AC2386" s="183"/>
      <c r="AD2386" s="183"/>
      <c r="AE2386" s="183"/>
      <c r="AF2386" s="183"/>
      <c r="AG2386" s="183"/>
      <c r="AH2386" s="183"/>
      <c r="AI2386" s="183"/>
      <c r="AJ2386" s="183"/>
      <c r="AK2386" s="183"/>
    </row>
    <row r="2387" spans="4:37" x14ac:dyDescent="0.25">
      <c r="D2387" s="184"/>
      <c r="E2387" s="184"/>
      <c r="F2387" s="184"/>
      <c r="G2387" s="184"/>
      <c r="H2387" s="184"/>
      <c r="I2387" s="184"/>
      <c r="J2387" s="184"/>
      <c r="K2387" s="184"/>
      <c r="L2387" s="184"/>
      <c r="M2387" s="184"/>
      <c r="N2387" s="184"/>
      <c r="O2387" s="184"/>
      <c r="P2387" s="183"/>
      <c r="Q2387" s="183"/>
      <c r="R2387" s="183"/>
      <c r="S2387" s="183"/>
      <c r="T2387" s="183"/>
      <c r="U2387" s="183"/>
      <c r="V2387" s="183"/>
      <c r="W2387" s="183"/>
      <c r="X2387" s="183"/>
      <c r="Y2387" s="183"/>
      <c r="Z2387" s="183"/>
      <c r="AA2387" s="183"/>
      <c r="AB2387" s="183"/>
      <c r="AC2387" s="183"/>
      <c r="AD2387" s="183"/>
      <c r="AE2387" s="183"/>
      <c r="AF2387" s="183"/>
      <c r="AG2387" s="183"/>
      <c r="AH2387" s="183"/>
      <c r="AI2387" s="183"/>
      <c r="AJ2387" s="183"/>
      <c r="AK2387" s="183"/>
    </row>
    <row r="2388" spans="4:37" x14ac:dyDescent="0.25">
      <c r="D2388" s="184"/>
      <c r="E2388" s="184"/>
      <c r="F2388" s="184"/>
      <c r="G2388" s="184"/>
      <c r="H2388" s="184"/>
      <c r="I2388" s="184"/>
      <c r="J2388" s="184"/>
      <c r="K2388" s="184"/>
      <c r="L2388" s="184"/>
      <c r="M2388" s="184"/>
      <c r="N2388" s="184"/>
      <c r="O2388" s="184"/>
      <c r="P2388" s="183"/>
      <c r="Q2388" s="183"/>
      <c r="R2388" s="183"/>
      <c r="S2388" s="183"/>
      <c r="T2388" s="183"/>
      <c r="U2388" s="183"/>
      <c r="V2388" s="183"/>
      <c r="W2388" s="183"/>
      <c r="X2388" s="183"/>
      <c r="Y2388" s="183"/>
      <c r="Z2388" s="183"/>
      <c r="AA2388" s="183"/>
      <c r="AB2388" s="183"/>
      <c r="AC2388" s="183"/>
      <c r="AD2388" s="183"/>
      <c r="AE2388" s="183"/>
      <c r="AF2388" s="183"/>
      <c r="AG2388" s="183"/>
      <c r="AH2388" s="183"/>
      <c r="AI2388" s="183"/>
      <c r="AJ2388" s="183"/>
      <c r="AK2388" s="183"/>
    </row>
    <row r="2389" spans="4:37" x14ac:dyDescent="0.25">
      <c r="D2389" s="184"/>
      <c r="E2389" s="184"/>
      <c r="F2389" s="184"/>
      <c r="G2389" s="184"/>
      <c r="H2389" s="184"/>
      <c r="I2389" s="184"/>
      <c r="J2389" s="184"/>
      <c r="K2389" s="184"/>
      <c r="L2389" s="184"/>
      <c r="M2389" s="184"/>
      <c r="N2389" s="184"/>
      <c r="O2389" s="184"/>
      <c r="P2389" s="183"/>
      <c r="Q2389" s="183"/>
      <c r="R2389" s="183"/>
      <c r="S2389" s="183"/>
      <c r="T2389" s="183"/>
      <c r="U2389" s="183"/>
      <c r="V2389" s="183"/>
      <c r="W2389" s="183"/>
      <c r="X2389" s="183"/>
      <c r="Y2389" s="183"/>
      <c r="Z2389" s="183"/>
      <c r="AA2389" s="183"/>
      <c r="AB2389" s="183"/>
      <c r="AC2389" s="183"/>
      <c r="AD2389" s="183"/>
      <c r="AE2389" s="183"/>
      <c r="AF2389" s="183"/>
      <c r="AG2389" s="183"/>
      <c r="AH2389" s="183"/>
      <c r="AI2389" s="183"/>
      <c r="AJ2389" s="183"/>
      <c r="AK2389" s="183"/>
    </row>
    <row r="2390" spans="4:37" x14ac:dyDescent="0.25">
      <c r="D2390" s="184"/>
      <c r="E2390" s="184"/>
      <c r="F2390" s="184"/>
      <c r="G2390" s="184"/>
      <c r="H2390" s="184"/>
      <c r="I2390" s="184"/>
      <c r="J2390" s="184"/>
      <c r="K2390" s="184"/>
      <c r="L2390" s="184"/>
      <c r="M2390" s="184"/>
      <c r="N2390" s="184"/>
      <c r="O2390" s="184"/>
      <c r="P2390" s="183"/>
      <c r="Q2390" s="183"/>
      <c r="R2390" s="183"/>
      <c r="S2390" s="183"/>
      <c r="T2390" s="183"/>
      <c r="U2390" s="183"/>
      <c r="V2390" s="183"/>
      <c r="W2390" s="183"/>
      <c r="X2390" s="183"/>
      <c r="Y2390" s="183"/>
      <c r="Z2390" s="183"/>
      <c r="AA2390" s="183"/>
      <c r="AB2390" s="183"/>
      <c r="AC2390" s="183"/>
      <c r="AD2390" s="183"/>
      <c r="AE2390" s="183"/>
      <c r="AF2390" s="183"/>
      <c r="AG2390" s="183"/>
      <c r="AH2390" s="183"/>
      <c r="AI2390" s="183"/>
      <c r="AJ2390" s="183"/>
      <c r="AK2390" s="183"/>
    </row>
    <row r="2391" spans="4:37" x14ac:dyDescent="0.25">
      <c r="D2391" s="184"/>
      <c r="E2391" s="184"/>
      <c r="F2391" s="184"/>
      <c r="G2391" s="184"/>
      <c r="H2391" s="184"/>
      <c r="I2391" s="184"/>
      <c r="J2391" s="184"/>
      <c r="K2391" s="184"/>
      <c r="L2391" s="184"/>
      <c r="M2391" s="184"/>
      <c r="N2391" s="184"/>
      <c r="O2391" s="184"/>
      <c r="P2391" s="183"/>
      <c r="Q2391" s="183"/>
      <c r="R2391" s="183"/>
      <c r="S2391" s="183"/>
      <c r="T2391" s="183"/>
      <c r="U2391" s="183"/>
      <c r="V2391" s="183"/>
      <c r="W2391" s="183"/>
      <c r="X2391" s="183"/>
      <c r="Y2391" s="183"/>
      <c r="Z2391" s="183"/>
      <c r="AA2391" s="183"/>
      <c r="AB2391" s="183"/>
      <c r="AC2391" s="183"/>
      <c r="AD2391" s="183"/>
      <c r="AE2391" s="183"/>
      <c r="AF2391" s="183"/>
      <c r="AG2391" s="183"/>
      <c r="AH2391" s="183"/>
      <c r="AI2391" s="183"/>
      <c r="AJ2391" s="183"/>
      <c r="AK2391" s="183"/>
    </row>
    <row r="2392" spans="4:37" x14ac:dyDescent="0.25">
      <c r="D2392" s="184"/>
      <c r="E2392" s="184"/>
      <c r="F2392" s="184"/>
      <c r="G2392" s="184"/>
      <c r="H2392" s="184"/>
      <c r="I2392" s="184"/>
      <c r="J2392" s="184"/>
      <c r="K2392" s="184"/>
      <c r="L2392" s="184"/>
      <c r="M2392" s="184"/>
      <c r="N2392" s="184"/>
      <c r="O2392" s="184"/>
      <c r="P2392" s="183"/>
      <c r="Q2392" s="183"/>
      <c r="R2392" s="183"/>
      <c r="S2392" s="183"/>
      <c r="T2392" s="183"/>
      <c r="U2392" s="183"/>
      <c r="V2392" s="183"/>
      <c r="W2392" s="183"/>
      <c r="X2392" s="183"/>
      <c r="Y2392" s="183"/>
      <c r="Z2392" s="183"/>
      <c r="AA2392" s="183"/>
      <c r="AB2392" s="183"/>
      <c r="AC2392" s="183"/>
      <c r="AD2392" s="183"/>
      <c r="AE2392" s="183"/>
      <c r="AF2392" s="183"/>
      <c r="AG2392" s="183"/>
      <c r="AH2392" s="183"/>
      <c r="AI2392" s="183"/>
      <c r="AJ2392" s="183"/>
      <c r="AK2392" s="183"/>
    </row>
    <row r="2393" spans="4:37" x14ac:dyDescent="0.25">
      <c r="D2393" s="184"/>
      <c r="E2393" s="184"/>
      <c r="F2393" s="184"/>
      <c r="G2393" s="184"/>
      <c r="H2393" s="184"/>
      <c r="I2393" s="184"/>
      <c r="J2393" s="184"/>
      <c r="K2393" s="184"/>
      <c r="L2393" s="184"/>
      <c r="M2393" s="184"/>
      <c r="N2393" s="184"/>
      <c r="O2393" s="184"/>
      <c r="P2393" s="183"/>
      <c r="Q2393" s="183"/>
      <c r="R2393" s="183"/>
      <c r="S2393" s="183"/>
      <c r="T2393" s="183"/>
      <c r="U2393" s="183"/>
      <c r="V2393" s="183"/>
      <c r="W2393" s="183"/>
      <c r="X2393" s="183"/>
      <c r="Y2393" s="183"/>
      <c r="Z2393" s="183"/>
      <c r="AA2393" s="183"/>
      <c r="AB2393" s="183"/>
      <c r="AC2393" s="183"/>
      <c r="AD2393" s="183"/>
      <c r="AE2393" s="183"/>
      <c r="AF2393" s="183"/>
      <c r="AG2393" s="183"/>
      <c r="AH2393" s="183"/>
      <c r="AI2393" s="183"/>
      <c r="AJ2393" s="183"/>
      <c r="AK2393" s="183"/>
    </row>
    <row r="2394" spans="4:37" x14ac:dyDescent="0.25">
      <c r="D2394" s="184"/>
      <c r="E2394" s="184"/>
      <c r="F2394" s="184"/>
      <c r="G2394" s="184"/>
      <c r="H2394" s="184"/>
      <c r="I2394" s="184"/>
      <c r="J2394" s="184"/>
      <c r="K2394" s="184"/>
      <c r="L2394" s="184"/>
      <c r="M2394" s="184"/>
      <c r="N2394" s="184"/>
      <c r="O2394" s="184"/>
      <c r="P2394" s="183"/>
      <c r="Q2394" s="183"/>
      <c r="R2394" s="183"/>
      <c r="S2394" s="183"/>
      <c r="T2394" s="183"/>
      <c r="U2394" s="183"/>
      <c r="V2394" s="183"/>
      <c r="W2394" s="183"/>
      <c r="X2394" s="183"/>
      <c r="Y2394" s="183"/>
      <c r="Z2394" s="183"/>
      <c r="AA2394" s="183"/>
      <c r="AB2394" s="183"/>
      <c r="AC2394" s="183"/>
      <c r="AD2394" s="183"/>
      <c r="AE2394" s="183"/>
      <c r="AF2394" s="183"/>
      <c r="AG2394" s="183"/>
      <c r="AH2394" s="183"/>
      <c r="AI2394" s="183"/>
      <c r="AJ2394" s="183"/>
      <c r="AK2394" s="183"/>
    </row>
    <row r="2395" spans="4:37" x14ac:dyDescent="0.25">
      <c r="D2395" s="184"/>
      <c r="E2395" s="184"/>
      <c r="F2395" s="184"/>
      <c r="G2395" s="184"/>
      <c r="H2395" s="184"/>
      <c r="I2395" s="184"/>
      <c r="J2395" s="184"/>
      <c r="K2395" s="184"/>
      <c r="L2395" s="184"/>
      <c r="M2395" s="184"/>
      <c r="N2395" s="184"/>
      <c r="O2395" s="184"/>
      <c r="P2395" s="183"/>
      <c r="Q2395" s="183"/>
      <c r="R2395" s="183"/>
      <c r="S2395" s="183"/>
      <c r="T2395" s="183"/>
      <c r="U2395" s="183"/>
      <c r="V2395" s="183"/>
      <c r="W2395" s="183"/>
      <c r="X2395" s="183"/>
      <c r="Y2395" s="183"/>
      <c r="Z2395" s="183"/>
      <c r="AA2395" s="183"/>
      <c r="AB2395" s="183"/>
      <c r="AC2395" s="183"/>
      <c r="AD2395" s="183"/>
      <c r="AE2395" s="183"/>
      <c r="AF2395" s="183"/>
      <c r="AG2395" s="183"/>
      <c r="AH2395" s="183"/>
      <c r="AI2395" s="183"/>
      <c r="AJ2395" s="183"/>
      <c r="AK2395" s="183"/>
    </row>
    <row r="2396" spans="4:37" x14ac:dyDescent="0.25">
      <c r="D2396" s="184"/>
      <c r="E2396" s="184"/>
      <c r="F2396" s="184"/>
      <c r="G2396" s="184"/>
      <c r="H2396" s="184"/>
      <c r="I2396" s="184"/>
      <c r="J2396" s="184"/>
      <c r="K2396" s="184"/>
      <c r="L2396" s="184"/>
      <c r="M2396" s="184"/>
      <c r="N2396" s="184"/>
      <c r="O2396" s="184"/>
      <c r="P2396" s="183"/>
      <c r="Q2396" s="183"/>
      <c r="R2396" s="183"/>
      <c r="S2396" s="183"/>
      <c r="T2396" s="183"/>
      <c r="U2396" s="183"/>
      <c r="V2396" s="183"/>
      <c r="W2396" s="183"/>
      <c r="X2396" s="183"/>
      <c r="Y2396" s="183"/>
      <c r="Z2396" s="183"/>
      <c r="AA2396" s="183"/>
      <c r="AB2396" s="183"/>
      <c r="AC2396" s="183"/>
      <c r="AD2396" s="183"/>
      <c r="AE2396" s="183"/>
      <c r="AF2396" s="183"/>
      <c r="AG2396" s="183"/>
      <c r="AH2396" s="183"/>
      <c r="AI2396" s="183"/>
      <c r="AJ2396" s="183"/>
      <c r="AK2396" s="183"/>
    </row>
    <row r="2397" spans="4:37" x14ac:dyDescent="0.25">
      <c r="D2397" s="184"/>
      <c r="E2397" s="184"/>
      <c r="F2397" s="184"/>
      <c r="G2397" s="184"/>
      <c r="H2397" s="184"/>
      <c r="I2397" s="184"/>
      <c r="J2397" s="184"/>
      <c r="K2397" s="184"/>
      <c r="L2397" s="184"/>
      <c r="M2397" s="184"/>
      <c r="N2397" s="184"/>
      <c r="O2397" s="184"/>
      <c r="P2397" s="183"/>
      <c r="Q2397" s="183"/>
      <c r="R2397" s="183"/>
      <c r="S2397" s="183"/>
      <c r="T2397" s="183"/>
      <c r="U2397" s="183"/>
      <c r="V2397" s="183"/>
      <c r="W2397" s="183"/>
      <c r="X2397" s="183"/>
      <c r="Y2397" s="183"/>
      <c r="Z2397" s="183"/>
      <c r="AA2397" s="183"/>
      <c r="AB2397" s="183"/>
      <c r="AC2397" s="183"/>
      <c r="AD2397" s="183"/>
      <c r="AE2397" s="183"/>
      <c r="AF2397" s="183"/>
      <c r="AG2397" s="183"/>
      <c r="AH2397" s="183"/>
      <c r="AI2397" s="183"/>
      <c r="AJ2397" s="183"/>
      <c r="AK2397" s="183"/>
    </row>
    <row r="2398" spans="4:37" x14ac:dyDescent="0.25">
      <c r="D2398" s="184"/>
      <c r="E2398" s="184"/>
      <c r="F2398" s="184"/>
      <c r="G2398" s="184"/>
      <c r="H2398" s="184"/>
      <c r="I2398" s="184"/>
      <c r="J2398" s="184"/>
      <c r="K2398" s="184"/>
      <c r="L2398" s="184"/>
      <c r="M2398" s="184"/>
      <c r="N2398" s="184"/>
      <c r="O2398" s="184"/>
      <c r="P2398" s="183"/>
      <c r="Q2398" s="183"/>
      <c r="R2398" s="183"/>
      <c r="S2398" s="183"/>
      <c r="T2398" s="183"/>
      <c r="U2398" s="183"/>
      <c r="V2398" s="183"/>
      <c r="W2398" s="183"/>
      <c r="X2398" s="183"/>
      <c r="Y2398" s="183"/>
      <c r="Z2398" s="183"/>
      <c r="AA2398" s="183"/>
      <c r="AB2398" s="183"/>
      <c r="AC2398" s="183"/>
      <c r="AD2398" s="183"/>
      <c r="AE2398" s="183"/>
      <c r="AF2398" s="183"/>
      <c r="AG2398" s="183"/>
      <c r="AH2398" s="183"/>
      <c r="AI2398" s="183"/>
      <c r="AJ2398" s="183"/>
      <c r="AK2398" s="183"/>
    </row>
    <row r="2399" spans="4:37" x14ac:dyDescent="0.25">
      <c r="D2399" s="184"/>
      <c r="E2399" s="184"/>
      <c r="F2399" s="184"/>
      <c r="G2399" s="184"/>
      <c r="H2399" s="184"/>
      <c r="I2399" s="184"/>
      <c r="J2399" s="184"/>
      <c r="K2399" s="184"/>
      <c r="L2399" s="184"/>
      <c r="M2399" s="184"/>
      <c r="N2399" s="184"/>
      <c r="O2399" s="184"/>
      <c r="P2399" s="183"/>
      <c r="Q2399" s="183"/>
      <c r="R2399" s="183"/>
      <c r="S2399" s="183"/>
      <c r="T2399" s="183"/>
      <c r="U2399" s="183"/>
      <c r="V2399" s="183"/>
      <c r="W2399" s="183"/>
      <c r="X2399" s="183"/>
      <c r="Y2399" s="183"/>
      <c r="Z2399" s="183"/>
      <c r="AA2399" s="183"/>
      <c r="AB2399" s="183"/>
      <c r="AC2399" s="183"/>
      <c r="AD2399" s="183"/>
      <c r="AE2399" s="183"/>
      <c r="AF2399" s="183"/>
      <c r="AG2399" s="183"/>
      <c r="AH2399" s="183"/>
      <c r="AI2399" s="183"/>
      <c r="AJ2399" s="183"/>
      <c r="AK2399" s="183"/>
    </row>
    <row r="2400" spans="4:37" x14ac:dyDescent="0.25">
      <c r="D2400" s="184"/>
      <c r="E2400" s="184"/>
      <c r="F2400" s="184"/>
      <c r="G2400" s="184"/>
      <c r="H2400" s="184"/>
      <c r="I2400" s="184"/>
      <c r="J2400" s="184"/>
      <c r="K2400" s="184"/>
      <c r="L2400" s="184"/>
      <c r="M2400" s="184"/>
      <c r="N2400" s="184"/>
      <c r="O2400" s="184"/>
      <c r="P2400" s="183"/>
      <c r="Q2400" s="183"/>
      <c r="R2400" s="183"/>
      <c r="S2400" s="183"/>
      <c r="T2400" s="183"/>
      <c r="U2400" s="183"/>
      <c r="V2400" s="183"/>
      <c r="W2400" s="183"/>
      <c r="X2400" s="183"/>
      <c r="Y2400" s="183"/>
      <c r="Z2400" s="183"/>
      <c r="AA2400" s="183"/>
      <c r="AB2400" s="183"/>
      <c r="AC2400" s="183"/>
      <c r="AD2400" s="183"/>
      <c r="AE2400" s="183"/>
      <c r="AF2400" s="183"/>
      <c r="AG2400" s="183"/>
      <c r="AH2400" s="183"/>
      <c r="AI2400" s="183"/>
      <c r="AJ2400" s="183"/>
      <c r="AK2400" s="183"/>
    </row>
    <row r="2401" spans="4:37" x14ac:dyDescent="0.25">
      <c r="D2401" s="184"/>
      <c r="E2401" s="184"/>
      <c r="F2401" s="184"/>
      <c r="G2401" s="184"/>
      <c r="H2401" s="184"/>
      <c r="I2401" s="184"/>
      <c r="J2401" s="184"/>
      <c r="K2401" s="184"/>
      <c r="L2401" s="184"/>
      <c r="M2401" s="184"/>
      <c r="N2401" s="184"/>
      <c r="O2401" s="184"/>
      <c r="P2401" s="183"/>
      <c r="Q2401" s="183"/>
      <c r="R2401" s="183"/>
      <c r="S2401" s="183"/>
      <c r="T2401" s="183"/>
      <c r="U2401" s="183"/>
      <c r="V2401" s="183"/>
      <c r="W2401" s="183"/>
      <c r="X2401" s="183"/>
      <c r="Y2401" s="183"/>
      <c r="Z2401" s="183"/>
      <c r="AA2401" s="183"/>
      <c r="AB2401" s="183"/>
      <c r="AC2401" s="183"/>
      <c r="AD2401" s="183"/>
      <c r="AE2401" s="183"/>
      <c r="AF2401" s="183"/>
      <c r="AG2401" s="183"/>
      <c r="AH2401" s="183"/>
      <c r="AI2401" s="183"/>
      <c r="AJ2401" s="183"/>
      <c r="AK2401" s="183"/>
    </row>
    <row r="2402" spans="4:37" x14ac:dyDescent="0.25">
      <c r="D2402" s="184"/>
      <c r="E2402" s="184"/>
      <c r="F2402" s="184"/>
      <c r="G2402" s="184"/>
      <c r="H2402" s="184"/>
      <c r="I2402" s="184"/>
      <c r="J2402" s="184"/>
      <c r="K2402" s="184"/>
      <c r="L2402" s="184"/>
      <c r="M2402" s="184"/>
      <c r="N2402" s="184"/>
      <c r="O2402" s="184"/>
      <c r="P2402" s="183"/>
      <c r="Q2402" s="183"/>
      <c r="R2402" s="183"/>
      <c r="S2402" s="183"/>
      <c r="T2402" s="183"/>
      <c r="U2402" s="183"/>
      <c r="V2402" s="183"/>
      <c r="W2402" s="183"/>
      <c r="X2402" s="183"/>
      <c r="Y2402" s="183"/>
      <c r="Z2402" s="183"/>
      <c r="AA2402" s="183"/>
      <c r="AB2402" s="183"/>
      <c r="AC2402" s="183"/>
      <c r="AD2402" s="183"/>
      <c r="AE2402" s="183"/>
      <c r="AF2402" s="183"/>
      <c r="AG2402" s="183"/>
      <c r="AH2402" s="183"/>
      <c r="AI2402" s="183"/>
      <c r="AJ2402" s="183"/>
      <c r="AK2402" s="183"/>
    </row>
    <row r="2403" spans="4:37" x14ac:dyDescent="0.25">
      <c r="D2403" s="184"/>
      <c r="E2403" s="184"/>
      <c r="F2403" s="184"/>
      <c r="G2403" s="184"/>
      <c r="H2403" s="184"/>
      <c r="I2403" s="184"/>
      <c r="J2403" s="184"/>
      <c r="K2403" s="184"/>
      <c r="L2403" s="184"/>
      <c r="M2403" s="184"/>
      <c r="N2403" s="184"/>
      <c r="O2403" s="184"/>
      <c r="P2403" s="183"/>
      <c r="Q2403" s="183"/>
      <c r="R2403" s="183"/>
      <c r="S2403" s="183"/>
      <c r="T2403" s="183"/>
      <c r="U2403" s="183"/>
      <c r="V2403" s="183"/>
      <c r="W2403" s="183"/>
      <c r="X2403" s="183"/>
      <c r="Y2403" s="183"/>
      <c r="Z2403" s="183"/>
      <c r="AA2403" s="183"/>
      <c r="AB2403" s="183"/>
      <c r="AC2403" s="183"/>
      <c r="AD2403" s="183"/>
      <c r="AE2403" s="183"/>
      <c r="AF2403" s="183"/>
      <c r="AG2403" s="183"/>
      <c r="AH2403" s="183"/>
      <c r="AI2403" s="183"/>
      <c r="AJ2403" s="183"/>
      <c r="AK2403" s="183"/>
    </row>
    <row r="2404" spans="4:37" x14ac:dyDescent="0.25">
      <c r="D2404" s="184"/>
      <c r="E2404" s="184"/>
      <c r="F2404" s="184"/>
      <c r="G2404" s="184"/>
      <c r="H2404" s="184"/>
      <c r="I2404" s="184"/>
      <c r="J2404" s="184"/>
      <c r="K2404" s="184"/>
      <c r="L2404" s="184"/>
      <c r="M2404" s="184"/>
      <c r="N2404" s="184"/>
      <c r="O2404" s="184"/>
      <c r="P2404" s="183"/>
      <c r="Q2404" s="183"/>
      <c r="R2404" s="183"/>
      <c r="S2404" s="183"/>
      <c r="T2404" s="183"/>
      <c r="U2404" s="183"/>
      <c r="V2404" s="183"/>
      <c r="W2404" s="183"/>
      <c r="X2404" s="183"/>
      <c r="Y2404" s="183"/>
      <c r="Z2404" s="183"/>
      <c r="AA2404" s="183"/>
      <c r="AB2404" s="183"/>
      <c r="AC2404" s="183"/>
      <c r="AD2404" s="183"/>
      <c r="AE2404" s="183"/>
      <c r="AF2404" s="183"/>
      <c r="AG2404" s="183"/>
      <c r="AH2404" s="183"/>
      <c r="AI2404" s="183"/>
      <c r="AJ2404" s="183"/>
      <c r="AK2404" s="183"/>
    </row>
    <row r="2405" spans="4:37" x14ac:dyDescent="0.25">
      <c r="D2405" s="184"/>
      <c r="E2405" s="184"/>
      <c r="F2405" s="184"/>
      <c r="G2405" s="184"/>
      <c r="H2405" s="184"/>
      <c r="I2405" s="184"/>
      <c r="J2405" s="184"/>
      <c r="K2405" s="184"/>
      <c r="L2405" s="184"/>
      <c r="M2405" s="184"/>
      <c r="N2405" s="184"/>
      <c r="O2405" s="184"/>
      <c r="P2405" s="183"/>
      <c r="Q2405" s="183"/>
      <c r="R2405" s="183"/>
      <c r="S2405" s="183"/>
      <c r="T2405" s="183"/>
      <c r="U2405" s="183"/>
      <c r="V2405" s="183"/>
      <c r="W2405" s="183"/>
      <c r="X2405" s="183"/>
      <c r="Y2405" s="183"/>
      <c r="Z2405" s="183"/>
      <c r="AA2405" s="183"/>
      <c r="AB2405" s="183"/>
      <c r="AC2405" s="183"/>
      <c r="AD2405" s="183"/>
      <c r="AE2405" s="183"/>
      <c r="AF2405" s="183"/>
      <c r="AG2405" s="183"/>
      <c r="AH2405" s="183"/>
      <c r="AI2405" s="183"/>
      <c r="AJ2405" s="183"/>
      <c r="AK2405" s="183"/>
    </row>
    <row r="2406" spans="4:37" x14ac:dyDescent="0.25">
      <c r="D2406" s="184"/>
      <c r="E2406" s="184"/>
      <c r="F2406" s="184"/>
      <c r="G2406" s="184"/>
      <c r="H2406" s="184"/>
      <c r="I2406" s="184"/>
      <c r="J2406" s="184"/>
      <c r="K2406" s="184"/>
      <c r="L2406" s="184"/>
      <c r="M2406" s="184"/>
      <c r="N2406" s="184"/>
      <c r="O2406" s="184"/>
      <c r="P2406" s="183"/>
      <c r="Q2406" s="183"/>
      <c r="R2406" s="183"/>
      <c r="S2406" s="183"/>
      <c r="T2406" s="183"/>
      <c r="U2406" s="183"/>
      <c r="V2406" s="183"/>
      <c r="W2406" s="183"/>
      <c r="X2406" s="183"/>
      <c r="Y2406" s="183"/>
      <c r="Z2406" s="183"/>
      <c r="AA2406" s="183"/>
      <c r="AB2406" s="183"/>
      <c r="AC2406" s="183"/>
      <c r="AD2406" s="183"/>
      <c r="AE2406" s="183"/>
      <c r="AF2406" s="183"/>
      <c r="AG2406" s="183"/>
      <c r="AH2406" s="183"/>
      <c r="AI2406" s="183"/>
      <c r="AJ2406" s="183"/>
      <c r="AK2406" s="183"/>
    </row>
    <row r="2407" spans="4:37" x14ac:dyDescent="0.25">
      <c r="D2407" s="184"/>
      <c r="E2407" s="184"/>
      <c r="F2407" s="184"/>
      <c r="G2407" s="184"/>
      <c r="H2407" s="184"/>
      <c r="I2407" s="184"/>
      <c r="J2407" s="184"/>
      <c r="K2407" s="184"/>
      <c r="L2407" s="184"/>
      <c r="M2407" s="184"/>
      <c r="N2407" s="184"/>
      <c r="O2407" s="184"/>
      <c r="P2407" s="183"/>
      <c r="Q2407" s="183"/>
      <c r="R2407" s="183"/>
      <c r="S2407" s="183"/>
      <c r="T2407" s="183"/>
      <c r="U2407" s="183"/>
      <c r="V2407" s="183"/>
      <c r="W2407" s="183"/>
      <c r="X2407" s="183"/>
      <c r="Y2407" s="183"/>
      <c r="Z2407" s="183"/>
      <c r="AA2407" s="183"/>
      <c r="AB2407" s="183"/>
      <c r="AC2407" s="183"/>
      <c r="AD2407" s="183"/>
      <c r="AE2407" s="183"/>
      <c r="AF2407" s="183"/>
      <c r="AG2407" s="183"/>
      <c r="AH2407" s="183"/>
      <c r="AI2407" s="183"/>
      <c r="AJ2407" s="183"/>
      <c r="AK2407" s="183"/>
    </row>
    <row r="2408" spans="4:37" x14ac:dyDescent="0.25">
      <c r="D2408" s="184"/>
      <c r="E2408" s="184"/>
      <c r="F2408" s="184"/>
      <c r="G2408" s="184"/>
      <c r="H2408" s="184"/>
      <c r="I2408" s="184"/>
      <c r="J2408" s="184"/>
      <c r="K2408" s="184"/>
      <c r="L2408" s="184"/>
      <c r="M2408" s="184"/>
      <c r="N2408" s="184"/>
      <c r="O2408" s="184"/>
      <c r="P2408" s="183"/>
      <c r="Q2408" s="183"/>
      <c r="R2408" s="183"/>
      <c r="S2408" s="183"/>
      <c r="T2408" s="183"/>
      <c r="U2408" s="183"/>
      <c r="V2408" s="183"/>
      <c r="W2408" s="183"/>
      <c r="X2408" s="183"/>
      <c r="Y2408" s="183"/>
      <c r="Z2408" s="183"/>
      <c r="AA2408" s="183"/>
      <c r="AB2408" s="183"/>
      <c r="AC2408" s="183"/>
      <c r="AD2408" s="183"/>
      <c r="AE2408" s="183"/>
      <c r="AF2408" s="183"/>
      <c r="AG2408" s="183"/>
      <c r="AH2408" s="183"/>
      <c r="AI2408" s="183"/>
      <c r="AJ2408" s="183"/>
      <c r="AK2408" s="183"/>
    </row>
    <row r="2409" spans="4:37" x14ac:dyDescent="0.25">
      <c r="D2409" s="184"/>
      <c r="E2409" s="184"/>
      <c r="F2409" s="184"/>
      <c r="G2409" s="184"/>
      <c r="H2409" s="184"/>
      <c r="I2409" s="184"/>
      <c r="J2409" s="184"/>
      <c r="K2409" s="184"/>
      <c r="L2409" s="184"/>
      <c r="M2409" s="184"/>
      <c r="N2409" s="184"/>
      <c r="O2409" s="184"/>
      <c r="P2409" s="183"/>
      <c r="Q2409" s="183"/>
      <c r="R2409" s="183"/>
      <c r="S2409" s="183"/>
      <c r="T2409" s="183"/>
      <c r="U2409" s="183"/>
      <c r="V2409" s="183"/>
      <c r="W2409" s="183"/>
      <c r="X2409" s="183"/>
      <c r="Y2409" s="183"/>
      <c r="Z2409" s="183"/>
      <c r="AA2409" s="183"/>
      <c r="AB2409" s="183"/>
      <c r="AC2409" s="183"/>
      <c r="AD2409" s="183"/>
      <c r="AE2409" s="183"/>
      <c r="AF2409" s="183"/>
      <c r="AG2409" s="183"/>
      <c r="AH2409" s="183"/>
      <c r="AI2409" s="183"/>
      <c r="AJ2409" s="183"/>
      <c r="AK2409" s="183"/>
    </row>
    <row r="2410" spans="4:37" x14ac:dyDescent="0.25">
      <c r="D2410" s="184"/>
      <c r="E2410" s="184"/>
      <c r="F2410" s="184"/>
      <c r="G2410" s="184"/>
      <c r="H2410" s="184"/>
      <c r="I2410" s="184"/>
      <c r="J2410" s="184"/>
      <c r="K2410" s="184"/>
      <c r="L2410" s="184"/>
      <c r="M2410" s="184"/>
      <c r="N2410" s="184"/>
      <c r="O2410" s="184"/>
      <c r="P2410" s="183"/>
      <c r="Q2410" s="183"/>
      <c r="R2410" s="183"/>
      <c r="S2410" s="183"/>
      <c r="T2410" s="183"/>
      <c r="U2410" s="183"/>
      <c r="V2410" s="183"/>
      <c r="W2410" s="183"/>
      <c r="X2410" s="183"/>
      <c r="Y2410" s="183"/>
      <c r="Z2410" s="183"/>
      <c r="AA2410" s="183"/>
      <c r="AB2410" s="183"/>
      <c r="AC2410" s="183"/>
      <c r="AD2410" s="183"/>
      <c r="AE2410" s="183"/>
      <c r="AF2410" s="183"/>
      <c r="AG2410" s="183"/>
      <c r="AH2410" s="183"/>
      <c r="AI2410" s="183"/>
      <c r="AJ2410" s="183"/>
      <c r="AK2410" s="183"/>
    </row>
    <row r="2411" spans="4:37" x14ac:dyDescent="0.25">
      <c r="D2411" s="184"/>
      <c r="E2411" s="184"/>
      <c r="F2411" s="184"/>
      <c r="G2411" s="184"/>
      <c r="H2411" s="184"/>
      <c r="I2411" s="184"/>
      <c r="J2411" s="184"/>
      <c r="K2411" s="184"/>
      <c r="L2411" s="184"/>
      <c r="M2411" s="184"/>
      <c r="N2411" s="184"/>
      <c r="O2411" s="184"/>
      <c r="P2411" s="183"/>
      <c r="Q2411" s="183"/>
      <c r="R2411" s="183"/>
      <c r="S2411" s="183"/>
      <c r="T2411" s="183"/>
      <c r="U2411" s="183"/>
      <c r="V2411" s="183"/>
      <c r="W2411" s="183"/>
      <c r="X2411" s="183"/>
      <c r="Y2411" s="183"/>
      <c r="Z2411" s="183"/>
      <c r="AA2411" s="183"/>
      <c r="AB2411" s="183"/>
      <c r="AC2411" s="183"/>
      <c r="AD2411" s="183"/>
      <c r="AE2411" s="183"/>
      <c r="AF2411" s="183"/>
      <c r="AG2411" s="183"/>
      <c r="AH2411" s="183"/>
      <c r="AI2411" s="183"/>
      <c r="AJ2411" s="183"/>
      <c r="AK2411" s="183"/>
    </row>
    <row r="2412" spans="4:37" x14ac:dyDescent="0.25">
      <c r="D2412" s="184"/>
      <c r="E2412" s="184"/>
      <c r="F2412" s="184"/>
      <c r="G2412" s="184"/>
      <c r="H2412" s="184"/>
      <c r="I2412" s="184"/>
      <c r="J2412" s="184"/>
      <c r="K2412" s="184"/>
      <c r="L2412" s="184"/>
      <c r="M2412" s="184"/>
      <c r="N2412" s="184"/>
      <c r="O2412" s="184"/>
      <c r="P2412" s="183"/>
      <c r="Q2412" s="183"/>
      <c r="R2412" s="183"/>
      <c r="S2412" s="183"/>
      <c r="T2412" s="183"/>
      <c r="U2412" s="183"/>
      <c r="V2412" s="183"/>
      <c r="W2412" s="183"/>
      <c r="X2412" s="183"/>
      <c r="Y2412" s="183"/>
      <c r="Z2412" s="183"/>
      <c r="AA2412" s="183"/>
      <c r="AB2412" s="183"/>
      <c r="AC2412" s="183"/>
      <c r="AD2412" s="183"/>
      <c r="AE2412" s="183"/>
      <c r="AF2412" s="183"/>
      <c r="AG2412" s="183"/>
      <c r="AH2412" s="183"/>
      <c r="AI2412" s="183"/>
      <c r="AJ2412" s="183"/>
      <c r="AK2412" s="183"/>
    </row>
    <row r="2413" spans="4:37" x14ac:dyDescent="0.25">
      <c r="D2413" s="184"/>
      <c r="E2413" s="184"/>
      <c r="F2413" s="184"/>
      <c r="G2413" s="184"/>
      <c r="H2413" s="184"/>
      <c r="I2413" s="184"/>
      <c r="J2413" s="184"/>
      <c r="K2413" s="184"/>
      <c r="L2413" s="184"/>
      <c r="M2413" s="184"/>
      <c r="N2413" s="184"/>
      <c r="O2413" s="184"/>
      <c r="P2413" s="183"/>
      <c r="Q2413" s="183"/>
      <c r="R2413" s="183"/>
      <c r="S2413" s="183"/>
      <c r="T2413" s="183"/>
      <c r="U2413" s="183"/>
      <c r="V2413" s="183"/>
      <c r="W2413" s="183"/>
      <c r="X2413" s="183"/>
      <c r="Y2413" s="183"/>
      <c r="Z2413" s="183"/>
      <c r="AA2413" s="183"/>
      <c r="AB2413" s="183"/>
      <c r="AC2413" s="183"/>
      <c r="AD2413" s="183"/>
      <c r="AE2413" s="183"/>
      <c r="AF2413" s="183"/>
      <c r="AG2413" s="183"/>
      <c r="AH2413" s="183"/>
      <c r="AI2413" s="183"/>
      <c r="AJ2413" s="183"/>
      <c r="AK2413" s="183"/>
    </row>
    <row r="2414" spans="4:37" x14ac:dyDescent="0.25">
      <c r="D2414" s="184"/>
      <c r="E2414" s="184"/>
      <c r="F2414" s="184"/>
      <c r="G2414" s="184"/>
      <c r="H2414" s="184"/>
      <c r="I2414" s="184"/>
      <c r="J2414" s="184"/>
      <c r="K2414" s="184"/>
      <c r="L2414" s="184"/>
      <c r="M2414" s="184"/>
      <c r="N2414" s="184"/>
      <c r="O2414" s="184"/>
      <c r="P2414" s="183"/>
      <c r="Q2414" s="183"/>
      <c r="R2414" s="183"/>
      <c r="S2414" s="183"/>
      <c r="T2414" s="183"/>
      <c r="U2414" s="183"/>
      <c r="V2414" s="183"/>
      <c r="W2414" s="183"/>
      <c r="X2414" s="183"/>
      <c r="Y2414" s="183"/>
      <c r="Z2414" s="183"/>
      <c r="AA2414" s="183"/>
      <c r="AB2414" s="183"/>
      <c r="AC2414" s="183"/>
      <c r="AD2414" s="183"/>
      <c r="AE2414" s="183"/>
      <c r="AF2414" s="183"/>
      <c r="AG2414" s="183"/>
      <c r="AH2414" s="183"/>
      <c r="AI2414" s="183"/>
      <c r="AJ2414" s="183"/>
      <c r="AK2414" s="183"/>
    </row>
    <row r="2415" spans="4:37" x14ac:dyDescent="0.25">
      <c r="D2415" s="184"/>
      <c r="E2415" s="184"/>
      <c r="F2415" s="184"/>
      <c r="G2415" s="184"/>
      <c r="H2415" s="184"/>
      <c r="I2415" s="184"/>
      <c r="J2415" s="184"/>
      <c r="K2415" s="184"/>
      <c r="L2415" s="184"/>
      <c r="M2415" s="184"/>
      <c r="N2415" s="184"/>
      <c r="O2415" s="184"/>
      <c r="P2415" s="183"/>
      <c r="Q2415" s="183"/>
      <c r="R2415" s="183"/>
      <c r="S2415" s="183"/>
      <c r="T2415" s="183"/>
      <c r="U2415" s="183"/>
      <c r="V2415" s="183"/>
      <c r="W2415" s="183"/>
      <c r="X2415" s="183"/>
      <c r="Y2415" s="183"/>
      <c r="Z2415" s="183"/>
      <c r="AA2415" s="183"/>
      <c r="AB2415" s="183"/>
      <c r="AC2415" s="183"/>
      <c r="AD2415" s="183"/>
      <c r="AE2415" s="183"/>
      <c r="AF2415" s="183"/>
      <c r="AG2415" s="183"/>
      <c r="AH2415" s="183"/>
      <c r="AI2415" s="183"/>
      <c r="AJ2415" s="183"/>
      <c r="AK2415" s="183"/>
    </row>
    <row r="2416" spans="4:37" x14ac:dyDescent="0.25">
      <c r="D2416" s="184"/>
      <c r="E2416" s="184"/>
      <c r="F2416" s="184"/>
      <c r="G2416" s="184"/>
      <c r="H2416" s="184"/>
      <c r="I2416" s="184"/>
      <c r="J2416" s="184"/>
      <c r="K2416" s="184"/>
      <c r="L2416" s="184"/>
      <c r="M2416" s="184"/>
      <c r="N2416" s="184"/>
      <c r="O2416" s="184"/>
      <c r="P2416" s="183"/>
      <c r="Q2416" s="183"/>
      <c r="R2416" s="183"/>
      <c r="S2416" s="183"/>
      <c r="T2416" s="183"/>
      <c r="U2416" s="183"/>
      <c r="V2416" s="183"/>
      <c r="W2416" s="183"/>
      <c r="X2416" s="183"/>
      <c r="Y2416" s="183"/>
      <c r="Z2416" s="183"/>
      <c r="AA2416" s="183"/>
      <c r="AB2416" s="183"/>
      <c r="AC2416" s="183"/>
      <c r="AD2416" s="183"/>
      <c r="AE2416" s="183"/>
      <c r="AF2416" s="183"/>
      <c r="AG2416" s="183"/>
      <c r="AH2416" s="183"/>
      <c r="AI2416" s="183"/>
      <c r="AJ2416" s="183"/>
      <c r="AK2416" s="183"/>
    </row>
    <row r="2417" spans="4:37" x14ac:dyDescent="0.25">
      <c r="D2417" s="184"/>
      <c r="E2417" s="184"/>
      <c r="F2417" s="184"/>
      <c r="G2417" s="184"/>
      <c r="H2417" s="184"/>
      <c r="I2417" s="184"/>
      <c r="J2417" s="184"/>
      <c r="K2417" s="184"/>
      <c r="L2417" s="184"/>
      <c r="M2417" s="184"/>
      <c r="N2417" s="184"/>
      <c r="O2417" s="184"/>
      <c r="P2417" s="183"/>
      <c r="Q2417" s="183"/>
      <c r="R2417" s="183"/>
      <c r="S2417" s="183"/>
      <c r="T2417" s="183"/>
      <c r="U2417" s="183"/>
      <c r="V2417" s="183"/>
      <c r="W2417" s="183"/>
      <c r="X2417" s="183"/>
      <c r="Y2417" s="183"/>
      <c r="Z2417" s="183"/>
      <c r="AA2417" s="183"/>
      <c r="AB2417" s="183"/>
      <c r="AC2417" s="183"/>
      <c r="AD2417" s="183"/>
      <c r="AE2417" s="183"/>
      <c r="AF2417" s="183"/>
      <c r="AG2417" s="183"/>
      <c r="AH2417" s="183"/>
      <c r="AI2417" s="183"/>
      <c r="AJ2417" s="183"/>
      <c r="AK2417" s="183"/>
    </row>
    <row r="2418" spans="4:37" x14ac:dyDescent="0.25">
      <c r="D2418" s="184"/>
      <c r="E2418" s="184"/>
      <c r="F2418" s="184"/>
      <c r="G2418" s="184"/>
      <c r="H2418" s="184"/>
      <c r="I2418" s="184"/>
      <c r="J2418" s="184"/>
      <c r="K2418" s="184"/>
      <c r="L2418" s="184"/>
      <c r="M2418" s="184"/>
      <c r="N2418" s="184"/>
      <c r="O2418" s="184"/>
      <c r="P2418" s="183"/>
      <c r="Q2418" s="183"/>
      <c r="R2418" s="183"/>
      <c r="S2418" s="183"/>
      <c r="T2418" s="183"/>
      <c r="U2418" s="183"/>
      <c r="V2418" s="183"/>
      <c r="W2418" s="183"/>
      <c r="X2418" s="183"/>
      <c r="Y2418" s="183"/>
      <c r="Z2418" s="183"/>
      <c r="AA2418" s="183"/>
      <c r="AB2418" s="183"/>
      <c r="AC2418" s="183"/>
      <c r="AD2418" s="183"/>
      <c r="AE2418" s="183"/>
      <c r="AF2418" s="183"/>
      <c r="AG2418" s="183"/>
      <c r="AH2418" s="183"/>
      <c r="AI2418" s="183"/>
      <c r="AJ2418" s="183"/>
      <c r="AK2418" s="183"/>
    </row>
    <row r="2419" spans="4:37" x14ac:dyDescent="0.25">
      <c r="D2419" s="184"/>
      <c r="E2419" s="184"/>
      <c r="F2419" s="184"/>
      <c r="G2419" s="184"/>
      <c r="H2419" s="184"/>
      <c r="I2419" s="184"/>
      <c r="J2419" s="184"/>
      <c r="K2419" s="184"/>
      <c r="L2419" s="184"/>
      <c r="M2419" s="184"/>
      <c r="N2419" s="184"/>
      <c r="O2419" s="184"/>
      <c r="P2419" s="183"/>
      <c r="Q2419" s="183"/>
      <c r="R2419" s="183"/>
      <c r="S2419" s="183"/>
      <c r="T2419" s="183"/>
      <c r="U2419" s="183"/>
      <c r="V2419" s="183"/>
      <c r="W2419" s="183"/>
      <c r="X2419" s="183"/>
      <c r="Y2419" s="183"/>
      <c r="Z2419" s="183"/>
      <c r="AA2419" s="183"/>
      <c r="AB2419" s="183"/>
      <c r="AC2419" s="183"/>
      <c r="AD2419" s="183"/>
      <c r="AE2419" s="183"/>
      <c r="AF2419" s="183"/>
      <c r="AG2419" s="183"/>
      <c r="AH2419" s="183"/>
      <c r="AI2419" s="183"/>
      <c r="AJ2419" s="183"/>
      <c r="AK2419" s="183"/>
    </row>
    <row r="2420" spans="4:37" x14ac:dyDescent="0.25">
      <c r="D2420" s="184"/>
      <c r="E2420" s="184"/>
      <c r="F2420" s="184"/>
      <c r="G2420" s="184"/>
      <c r="H2420" s="184"/>
      <c r="I2420" s="184"/>
      <c r="J2420" s="184"/>
      <c r="K2420" s="184"/>
      <c r="L2420" s="184"/>
      <c r="M2420" s="184"/>
      <c r="N2420" s="184"/>
      <c r="O2420" s="184"/>
      <c r="P2420" s="183"/>
      <c r="Q2420" s="183"/>
      <c r="R2420" s="183"/>
      <c r="S2420" s="183"/>
      <c r="T2420" s="183"/>
      <c r="U2420" s="183"/>
      <c r="V2420" s="183"/>
      <c r="W2420" s="183"/>
      <c r="X2420" s="183"/>
      <c r="Y2420" s="183"/>
      <c r="Z2420" s="183"/>
      <c r="AA2420" s="183"/>
      <c r="AB2420" s="183"/>
      <c r="AC2420" s="183"/>
      <c r="AD2420" s="183"/>
      <c r="AE2420" s="183"/>
      <c r="AF2420" s="183"/>
      <c r="AG2420" s="183"/>
      <c r="AH2420" s="183"/>
      <c r="AI2420" s="183"/>
      <c r="AJ2420" s="183"/>
      <c r="AK2420" s="183"/>
    </row>
    <row r="2421" spans="4:37" x14ac:dyDescent="0.25">
      <c r="D2421" s="184"/>
      <c r="E2421" s="184"/>
      <c r="F2421" s="184"/>
      <c r="G2421" s="184"/>
      <c r="H2421" s="184"/>
      <c r="I2421" s="184"/>
      <c r="J2421" s="184"/>
      <c r="K2421" s="184"/>
      <c r="L2421" s="184"/>
      <c r="M2421" s="184"/>
      <c r="N2421" s="184"/>
      <c r="O2421" s="184"/>
      <c r="P2421" s="183"/>
      <c r="Q2421" s="183"/>
      <c r="R2421" s="183"/>
      <c r="S2421" s="183"/>
      <c r="T2421" s="183"/>
      <c r="U2421" s="183"/>
      <c r="V2421" s="183"/>
      <c r="W2421" s="183"/>
      <c r="X2421" s="183"/>
      <c r="Y2421" s="183"/>
      <c r="Z2421" s="183"/>
      <c r="AA2421" s="183"/>
      <c r="AB2421" s="183"/>
      <c r="AC2421" s="183"/>
      <c r="AD2421" s="183"/>
      <c r="AE2421" s="183"/>
      <c r="AF2421" s="183"/>
      <c r="AG2421" s="183"/>
      <c r="AH2421" s="183"/>
      <c r="AI2421" s="183"/>
      <c r="AJ2421" s="183"/>
      <c r="AK2421" s="183"/>
    </row>
    <row r="2422" spans="4:37" x14ac:dyDescent="0.25">
      <c r="D2422" s="184"/>
      <c r="E2422" s="184"/>
      <c r="F2422" s="184"/>
      <c r="G2422" s="184"/>
      <c r="H2422" s="184"/>
      <c r="I2422" s="184"/>
      <c r="J2422" s="184"/>
      <c r="K2422" s="184"/>
      <c r="L2422" s="184"/>
      <c r="M2422" s="184"/>
      <c r="N2422" s="184"/>
      <c r="O2422" s="184"/>
      <c r="P2422" s="183"/>
      <c r="Q2422" s="183"/>
      <c r="R2422" s="183"/>
      <c r="S2422" s="183"/>
      <c r="T2422" s="183"/>
      <c r="U2422" s="183"/>
      <c r="V2422" s="183"/>
      <c r="W2422" s="183"/>
      <c r="X2422" s="183"/>
      <c r="Y2422" s="183"/>
      <c r="Z2422" s="183"/>
      <c r="AA2422" s="183"/>
      <c r="AB2422" s="183"/>
      <c r="AC2422" s="183"/>
      <c r="AD2422" s="183"/>
      <c r="AE2422" s="183"/>
      <c r="AF2422" s="183"/>
      <c r="AG2422" s="183"/>
      <c r="AH2422" s="183"/>
      <c r="AI2422" s="183"/>
      <c r="AJ2422" s="183"/>
      <c r="AK2422" s="183"/>
    </row>
    <row r="2423" spans="4:37" x14ac:dyDescent="0.25">
      <c r="D2423" s="184"/>
      <c r="E2423" s="184"/>
      <c r="F2423" s="184"/>
      <c r="G2423" s="184"/>
      <c r="H2423" s="184"/>
      <c r="I2423" s="184"/>
      <c r="J2423" s="184"/>
      <c r="K2423" s="184"/>
      <c r="L2423" s="184"/>
      <c r="M2423" s="184"/>
      <c r="N2423" s="184"/>
      <c r="O2423" s="184"/>
      <c r="P2423" s="183"/>
      <c r="Q2423" s="183"/>
      <c r="R2423" s="183"/>
      <c r="S2423" s="183"/>
      <c r="T2423" s="183"/>
      <c r="U2423" s="183"/>
      <c r="V2423" s="183"/>
      <c r="W2423" s="183"/>
      <c r="X2423" s="183"/>
      <c r="Y2423" s="183"/>
      <c r="Z2423" s="183"/>
      <c r="AA2423" s="183"/>
      <c r="AB2423" s="183"/>
      <c r="AC2423" s="183"/>
      <c r="AD2423" s="183"/>
      <c r="AE2423" s="183"/>
      <c r="AF2423" s="183"/>
      <c r="AG2423" s="183"/>
      <c r="AH2423" s="183"/>
      <c r="AI2423" s="183"/>
      <c r="AJ2423" s="183"/>
      <c r="AK2423" s="183"/>
    </row>
    <row r="2424" spans="4:37" x14ac:dyDescent="0.25">
      <c r="D2424" s="184"/>
      <c r="E2424" s="184"/>
      <c r="F2424" s="184"/>
      <c r="G2424" s="184"/>
      <c r="H2424" s="184"/>
      <c r="I2424" s="184"/>
      <c r="J2424" s="184"/>
      <c r="K2424" s="184"/>
      <c r="L2424" s="184"/>
      <c r="M2424" s="184"/>
      <c r="N2424" s="184"/>
      <c r="O2424" s="184"/>
      <c r="P2424" s="183"/>
      <c r="Q2424" s="183"/>
      <c r="R2424" s="183"/>
      <c r="S2424" s="183"/>
      <c r="T2424" s="183"/>
      <c r="U2424" s="183"/>
      <c r="V2424" s="183"/>
      <c r="W2424" s="183"/>
      <c r="X2424" s="183"/>
      <c r="Y2424" s="183"/>
      <c r="Z2424" s="183"/>
      <c r="AA2424" s="183"/>
      <c r="AB2424" s="183"/>
      <c r="AC2424" s="183"/>
      <c r="AD2424" s="183"/>
      <c r="AE2424" s="183"/>
      <c r="AF2424" s="183"/>
      <c r="AG2424" s="183"/>
      <c r="AH2424" s="183"/>
      <c r="AI2424" s="183"/>
      <c r="AJ2424" s="183"/>
      <c r="AK2424" s="183"/>
    </row>
    <row r="2425" spans="4:37" x14ac:dyDescent="0.25">
      <c r="D2425" s="184"/>
      <c r="E2425" s="184"/>
      <c r="F2425" s="184"/>
      <c r="G2425" s="184"/>
      <c r="H2425" s="184"/>
      <c r="I2425" s="184"/>
      <c r="J2425" s="184"/>
      <c r="K2425" s="184"/>
      <c r="L2425" s="184"/>
      <c r="M2425" s="184"/>
      <c r="N2425" s="184"/>
      <c r="O2425" s="184"/>
      <c r="P2425" s="183"/>
      <c r="Q2425" s="183"/>
      <c r="R2425" s="183"/>
      <c r="S2425" s="183"/>
      <c r="T2425" s="183"/>
      <c r="U2425" s="183"/>
      <c r="V2425" s="183"/>
      <c r="W2425" s="183"/>
      <c r="X2425" s="183"/>
      <c r="Y2425" s="183"/>
      <c r="Z2425" s="183"/>
      <c r="AA2425" s="183"/>
      <c r="AB2425" s="183"/>
      <c r="AC2425" s="183"/>
      <c r="AD2425" s="183"/>
      <c r="AE2425" s="183"/>
      <c r="AF2425" s="183"/>
      <c r="AG2425" s="183"/>
      <c r="AH2425" s="183"/>
      <c r="AI2425" s="183"/>
      <c r="AJ2425" s="183"/>
      <c r="AK2425" s="183"/>
    </row>
    <row r="2426" spans="4:37" x14ac:dyDescent="0.25">
      <c r="D2426" s="184"/>
      <c r="E2426" s="184"/>
      <c r="F2426" s="184"/>
      <c r="G2426" s="184"/>
      <c r="H2426" s="184"/>
      <c r="I2426" s="184"/>
      <c r="J2426" s="184"/>
      <c r="K2426" s="184"/>
      <c r="L2426" s="184"/>
      <c r="M2426" s="184"/>
      <c r="N2426" s="184"/>
      <c r="O2426" s="184"/>
      <c r="P2426" s="183"/>
      <c r="Q2426" s="183"/>
      <c r="R2426" s="183"/>
      <c r="S2426" s="183"/>
      <c r="T2426" s="183"/>
      <c r="U2426" s="183"/>
      <c r="V2426" s="183"/>
      <c r="W2426" s="183"/>
      <c r="X2426" s="183"/>
      <c r="Y2426" s="183"/>
      <c r="Z2426" s="183"/>
      <c r="AA2426" s="183"/>
      <c r="AB2426" s="183"/>
      <c r="AC2426" s="183"/>
      <c r="AD2426" s="183"/>
      <c r="AE2426" s="183"/>
      <c r="AF2426" s="183"/>
      <c r="AG2426" s="183"/>
      <c r="AH2426" s="183"/>
      <c r="AI2426" s="183"/>
      <c r="AJ2426" s="183"/>
      <c r="AK2426" s="183"/>
    </row>
    <row r="2427" spans="4:37" x14ac:dyDescent="0.25">
      <c r="D2427" s="184"/>
      <c r="E2427" s="184"/>
      <c r="F2427" s="184"/>
      <c r="G2427" s="184"/>
      <c r="H2427" s="184"/>
      <c r="I2427" s="184"/>
      <c r="J2427" s="184"/>
      <c r="K2427" s="184"/>
      <c r="L2427" s="184"/>
      <c r="M2427" s="184"/>
      <c r="N2427" s="184"/>
      <c r="O2427" s="184"/>
      <c r="P2427" s="183"/>
      <c r="Q2427" s="183"/>
      <c r="R2427" s="183"/>
      <c r="S2427" s="183"/>
      <c r="T2427" s="183"/>
      <c r="U2427" s="183"/>
      <c r="V2427" s="183"/>
      <c r="W2427" s="183"/>
      <c r="X2427" s="183"/>
      <c r="Y2427" s="183"/>
      <c r="Z2427" s="183"/>
      <c r="AA2427" s="183"/>
      <c r="AB2427" s="183"/>
      <c r="AC2427" s="183"/>
      <c r="AD2427" s="183"/>
      <c r="AE2427" s="183"/>
      <c r="AF2427" s="183"/>
      <c r="AG2427" s="183"/>
      <c r="AH2427" s="183"/>
      <c r="AI2427" s="183"/>
      <c r="AJ2427" s="183"/>
      <c r="AK2427" s="183"/>
    </row>
    <row r="2428" spans="4:37" x14ac:dyDescent="0.25">
      <c r="D2428" s="184"/>
      <c r="E2428" s="184"/>
      <c r="F2428" s="184"/>
      <c r="G2428" s="184"/>
      <c r="H2428" s="184"/>
      <c r="I2428" s="184"/>
      <c r="J2428" s="184"/>
      <c r="K2428" s="184"/>
      <c r="L2428" s="184"/>
      <c r="M2428" s="184"/>
      <c r="N2428" s="184"/>
      <c r="O2428" s="184"/>
      <c r="P2428" s="183"/>
      <c r="Q2428" s="183"/>
      <c r="R2428" s="183"/>
      <c r="S2428" s="183"/>
      <c r="T2428" s="183"/>
      <c r="U2428" s="183"/>
      <c r="V2428" s="183"/>
      <c r="W2428" s="183"/>
      <c r="X2428" s="183"/>
      <c r="Y2428" s="183"/>
      <c r="Z2428" s="183"/>
      <c r="AA2428" s="183"/>
      <c r="AB2428" s="183"/>
      <c r="AC2428" s="183"/>
      <c r="AD2428" s="183"/>
      <c r="AE2428" s="183"/>
      <c r="AF2428" s="183"/>
      <c r="AG2428" s="183"/>
      <c r="AH2428" s="183"/>
      <c r="AI2428" s="183"/>
      <c r="AJ2428" s="183"/>
      <c r="AK2428" s="183"/>
    </row>
    <row r="2429" spans="4:37" x14ac:dyDescent="0.25">
      <c r="D2429" s="184"/>
      <c r="E2429" s="184"/>
      <c r="F2429" s="184"/>
      <c r="G2429" s="184"/>
      <c r="H2429" s="184"/>
      <c r="I2429" s="184"/>
      <c r="J2429" s="184"/>
      <c r="K2429" s="184"/>
      <c r="L2429" s="184"/>
      <c r="M2429" s="184"/>
      <c r="N2429" s="184"/>
      <c r="O2429" s="184"/>
      <c r="P2429" s="183"/>
      <c r="Q2429" s="183"/>
      <c r="R2429" s="183"/>
      <c r="S2429" s="183"/>
      <c r="T2429" s="183"/>
      <c r="U2429" s="183"/>
      <c r="V2429" s="183"/>
      <c r="W2429" s="183"/>
      <c r="X2429" s="183"/>
      <c r="Y2429" s="183"/>
      <c r="Z2429" s="183"/>
      <c r="AA2429" s="183"/>
      <c r="AB2429" s="183"/>
      <c r="AC2429" s="183"/>
      <c r="AD2429" s="183"/>
      <c r="AE2429" s="183"/>
      <c r="AF2429" s="183"/>
      <c r="AG2429" s="183"/>
      <c r="AH2429" s="183"/>
      <c r="AI2429" s="183"/>
      <c r="AJ2429" s="183"/>
      <c r="AK2429" s="183"/>
    </row>
    <row r="2430" spans="4:37" x14ac:dyDescent="0.25">
      <c r="D2430" s="184"/>
      <c r="E2430" s="184"/>
      <c r="F2430" s="184"/>
      <c r="G2430" s="184"/>
      <c r="H2430" s="184"/>
      <c r="I2430" s="184"/>
      <c r="J2430" s="184"/>
      <c r="K2430" s="184"/>
      <c r="L2430" s="184"/>
      <c r="M2430" s="184"/>
      <c r="N2430" s="184"/>
      <c r="O2430" s="184"/>
      <c r="P2430" s="183"/>
      <c r="Q2430" s="183"/>
      <c r="R2430" s="183"/>
      <c r="S2430" s="183"/>
      <c r="T2430" s="183"/>
      <c r="U2430" s="183"/>
      <c r="V2430" s="183"/>
      <c r="W2430" s="183"/>
      <c r="X2430" s="183"/>
      <c r="Y2430" s="183"/>
      <c r="Z2430" s="183"/>
      <c r="AA2430" s="183"/>
      <c r="AB2430" s="183"/>
      <c r="AC2430" s="183"/>
      <c r="AD2430" s="183"/>
      <c r="AE2430" s="183"/>
      <c r="AF2430" s="183"/>
      <c r="AG2430" s="183"/>
      <c r="AH2430" s="183"/>
      <c r="AI2430" s="183"/>
      <c r="AJ2430" s="183"/>
      <c r="AK2430" s="183"/>
    </row>
    <row r="2431" spans="4:37" x14ac:dyDescent="0.25">
      <c r="D2431" s="184"/>
      <c r="E2431" s="184"/>
      <c r="F2431" s="184"/>
      <c r="G2431" s="184"/>
      <c r="H2431" s="184"/>
      <c r="I2431" s="184"/>
      <c r="J2431" s="184"/>
      <c r="K2431" s="184"/>
      <c r="L2431" s="184"/>
      <c r="M2431" s="184"/>
      <c r="N2431" s="184"/>
      <c r="O2431" s="184"/>
      <c r="P2431" s="183"/>
      <c r="Q2431" s="183"/>
      <c r="R2431" s="183"/>
      <c r="S2431" s="183"/>
      <c r="T2431" s="183"/>
      <c r="U2431" s="183"/>
      <c r="V2431" s="183"/>
      <c r="W2431" s="183"/>
      <c r="X2431" s="183"/>
      <c r="Y2431" s="183"/>
      <c r="Z2431" s="183"/>
      <c r="AA2431" s="183"/>
      <c r="AB2431" s="183"/>
      <c r="AC2431" s="183"/>
      <c r="AD2431" s="183"/>
      <c r="AE2431" s="183"/>
      <c r="AF2431" s="183"/>
      <c r="AG2431" s="183"/>
      <c r="AH2431" s="183"/>
      <c r="AI2431" s="183"/>
      <c r="AJ2431" s="183"/>
      <c r="AK2431" s="183"/>
    </row>
    <row r="2432" spans="4:37" x14ac:dyDescent="0.25">
      <c r="D2432" s="184"/>
      <c r="E2432" s="184"/>
      <c r="F2432" s="184"/>
      <c r="G2432" s="184"/>
      <c r="H2432" s="184"/>
      <c r="I2432" s="184"/>
      <c r="J2432" s="184"/>
      <c r="K2432" s="184"/>
      <c r="L2432" s="184"/>
      <c r="M2432" s="184"/>
      <c r="N2432" s="184"/>
      <c r="O2432" s="184"/>
      <c r="P2432" s="183"/>
      <c r="Q2432" s="183"/>
      <c r="R2432" s="183"/>
      <c r="S2432" s="183"/>
      <c r="T2432" s="183"/>
      <c r="U2432" s="183"/>
      <c r="V2432" s="183"/>
      <c r="W2432" s="183"/>
      <c r="X2432" s="183"/>
      <c r="Y2432" s="183"/>
      <c r="Z2432" s="183"/>
      <c r="AA2432" s="183"/>
      <c r="AB2432" s="183"/>
      <c r="AC2432" s="183"/>
      <c r="AD2432" s="183"/>
      <c r="AE2432" s="183"/>
      <c r="AF2432" s="183"/>
      <c r="AG2432" s="183"/>
      <c r="AH2432" s="183"/>
      <c r="AI2432" s="183"/>
      <c r="AJ2432" s="183"/>
      <c r="AK2432" s="183"/>
    </row>
    <row r="2433" spans="4:37" x14ac:dyDescent="0.25">
      <c r="D2433" s="184"/>
      <c r="E2433" s="184"/>
      <c r="F2433" s="184"/>
      <c r="G2433" s="184"/>
      <c r="H2433" s="184"/>
      <c r="I2433" s="184"/>
      <c r="J2433" s="184"/>
      <c r="K2433" s="184"/>
      <c r="L2433" s="184"/>
      <c r="M2433" s="184"/>
      <c r="N2433" s="184"/>
      <c r="O2433" s="184"/>
      <c r="P2433" s="183"/>
      <c r="Q2433" s="183"/>
      <c r="R2433" s="183"/>
      <c r="S2433" s="183"/>
      <c r="T2433" s="183"/>
      <c r="U2433" s="183"/>
      <c r="V2433" s="183"/>
      <c r="W2433" s="183"/>
      <c r="X2433" s="183"/>
      <c r="Y2433" s="183"/>
      <c r="Z2433" s="183"/>
      <c r="AA2433" s="183"/>
      <c r="AB2433" s="183"/>
      <c r="AC2433" s="183"/>
      <c r="AD2433" s="183"/>
      <c r="AE2433" s="183"/>
      <c r="AF2433" s="183"/>
      <c r="AG2433" s="183"/>
      <c r="AH2433" s="183"/>
      <c r="AI2433" s="183"/>
      <c r="AJ2433" s="183"/>
      <c r="AK2433" s="183"/>
    </row>
    <row r="2434" spans="4:37" x14ac:dyDescent="0.25">
      <c r="D2434" s="184"/>
      <c r="E2434" s="184"/>
      <c r="F2434" s="184"/>
      <c r="G2434" s="184"/>
      <c r="H2434" s="184"/>
      <c r="I2434" s="184"/>
      <c r="J2434" s="184"/>
      <c r="K2434" s="184"/>
      <c r="L2434" s="184"/>
      <c r="M2434" s="184"/>
      <c r="N2434" s="184"/>
      <c r="O2434" s="184"/>
      <c r="P2434" s="183"/>
      <c r="Q2434" s="183"/>
      <c r="R2434" s="183"/>
      <c r="S2434" s="183"/>
      <c r="T2434" s="183"/>
      <c r="U2434" s="183"/>
      <c r="V2434" s="183"/>
      <c r="W2434" s="183"/>
      <c r="X2434" s="183"/>
      <c r="Y2434" s="183"/>
      <c r="Z2434" s="183"/>
      <c r="AA2434" s="183"/>
      <c r="AB2434" s="183"/>
      <c r="AC2434" s="183"/>
      <c r="AD2434" s="183"/>
      <c r="AE2434" s="183"/>
      <c r="AF2434" s="183"/>
      <c r="AG2434" s="183"/>
      <c r="AH2434" s="183"/>
      <c r="AI2434" s="183"/>
      <c r="AJ2434" s="183"/>
      <c r="AK2434" s="183"/>
    </row>
    <row r="2435" spans="4:37" x14ac:dyDescent="0.25">
      <c r="D2435" s="184"/>
      <c r="E2435" s="184"/>
      <c r="F2435" s="184"/>
      <c r="G2435" s="184"/>
      <c r="H2435" s="184"/>
      <c r="I2435" s="184"/>
      <c r="J2435" s="184"/>
      <c r="K2435" s="184"/>
      <c r="L2435" s="184"/>
      <c r="M2435" s="184"/>
      <c r="N2435" s="184"/>
      <c r="O2435" s="184"/>
      <c r="P2435" s="183"/>
      <c r="Q2435" s="183"/>
      <c r="R2435" s="183"/>
      <c r="S2435" s="183"/>
      <c r="T2435" s="183"/>
      <c r="U2435" s="183"/>
      <c r="V2435" s="183"/>
      <c r="W2435" s="183"/>
      <c r="X2435" s="183"/>
      <c r="Y2435" s="183"/>
      <c r="Z2435" s="183"/>
      <c r="AA2435" s="183"/>
      <c r="AB2435" s="183"/>
      <c r="AC2435" s="183"/>
      <c r="AD2435" s="183"/>
      <c r="AE2435" s="183"/>
      <c r="AF2435" s="183"/>
      <c r="AG2435" s="183"/>
      <c r="AH2435" s="183"/>
      <c r="AI2435" s="183"/>
      <c r="AJ2435" s="183"/>
      <c r="AK2435" s="183"/>
    </row>
    <row r="2436" spans="4:37" x14ac:dyDescent="0.25">
      <c r="D2436" s="184"/>
      <c r="E2436" s="184"/>
      <c r="F2436" s="184"/>
      <c r="G2436" s="184"/>
      <c r="H2436" s="184"/>
      <c r="I2436" s="184"/>
      <c r="J2436" s="184"/>
      <c r="K2436" s="184"/>
      <c r="L2436" s="184"/>
      <c r="M2436" s="184"/>
      <c r="N2436" s="184"/>
      <c r="O2436" s="184"/>
      <c r="P2436" s="183"/>
      <c r="Q2436" s="183"/>
      <c r="R2436" s="183"/>
      <c r="S2436" s="183"/>
      <c r="T2436" s="183"/>
      <c r="U2436" s="183"/>
      <c r="V2436" s="183"/>
      <c r="W2436" s="183"/>
      <c r="X2436" s="183"/>
      <c r="Y2436" s="183"/>
      <c r="Z2436" s="183"/>
      <c r="AA2436" s="183"/>
      <c r="AB2436" s="183"/>
      <c r="AC2436" s="183"/>
      <c r="AD2436" s="183"/>
      <c r="AE2436" s="183"/>
      <c r="AF2436" s="183"/>
      <c r="AG2436" s="183"/>
      <c r="AH2436" s="183"/>
      <c r="AI2436" s="183"/>
      <c r="AJ2436" s="183"/>
      <c r="AK2436" s="183"/>
    </row>
    <row r="2437" spans="4:37" x14ac:dyDescent="0.25">
      <c r="D2437" s="184"/>
      <c r="E2437" s="184"/>
      <c r="F2437" s="184"/>
      <c r="G2437" s="184"/>
      <c r="H2437" s="184"/>
      <c r="I2437" s="184"/>
      <c r="J2437" s="184"/>
      <c r="K2437" s="184"/>
      <c r="L2437" s="184"/>
      <c r="M2437" s="184"/>
      <c r="N2437" s="184"/>
      <c r="O2437" s="184"/>
      <c r="P2437" s="183"/>
      <c r="Q2437" s="183"/>
      <c r="R2437" s="183"/>
      <c r="S2437" s="183"/>
      <c r="T2437" s="183"/>
      <c r="U2437" s="183"/>
      <c r="V2437" s="183"/>
      <c r="W2437" s="183"/>
      <c r="X2437" s="183"/>
      <c r="Y2437" s="183"/>
      <c r="Z2437" s="183"/>
      <c r="AA2437" s="183"/>
      <c r="AB2437" s="183"/>
      <c r="AC2437" s="183"/>
      <c r="AD2437" s="183"/>
      <c r="AE2437" s="183"/>
      <c r="AF2437" s="183"/>
      <c r="AG2437" s="183"/>
      <c r="AH2437" s="183"/>
      <c r="AI2437" s="183"/>
      <c r="AJ2437" s="183"/>
      <c r="AK2437" s="183"/>
    </row>
    <row r="2438" spans="4:37" x14ac:dyDescent="0.25">
      <c r="D2438" s="184"/>
      <c r="E2438" s="184"/>
      <c r="F2438" s="184"/>
      <c r="G2438" s="184"/>
      <c r="H2438" s="184"/>
      <c r="I2438" s="184"/>
      <c r="J2438" s="184"/>
      <c r="K2438" s="184"/>
      <c r="L2438" s="184"/>
      <c r="M2438" s="184"/>
      <c r="N2438" s="184"/>
      <c r="O2438" s="184"/>
      <c r="P2438" s="183"/>
      <c r="Q2438" s="183"/>
      <c r="R2438" s="183"/>
      <c r="S2438" s="183"/>
      <c r="T2438" s="183"/>
      <c r="U2438" s="183"/>
      <c r="V2438" s="183"/>
      <c r="W2438" s="183"/>
      <c r="X2438" s="183"/>
      <c r="Y2438" s="183"/>
      <c r="Z2438" s="183"/>
      <c r="AA2438" s="183"/>
      <c r="AB2438" s="183"/>
      <c r="AC2438" s="183"/>
      <c r="AD2438" s="183"/>
      <c r="AE2438" s="183"/>
      <c r="AF2438" s="183"/>
      <c r="AG2438" s="183"/>
      <c r="AH2438" s="183"/>
      <c r="AI2438" s="183"/>
      <c r="AJ2438" s="183"/>
      <c r="AK2438" s="183"/>
    </row>
    <row r="2439" spans="4:37" x14ac:dyDescent="0.25">
      <c r="D2439" s="184"/>
      <c r="E2439" s="184"/>
      <c r="F2439" s="184"/>
      <c r="G2439" s="184"/>
      <c r="H2439" s="184"/>
      <c r="I2439" s="184"/>
      <c r="J2439" s="184"/>
      <c r="K2439" s="184"/>
      <c r="L2439" s="184"/>
      <c r="M2439" s="184"/>
      <c r="N2439" s="184"/>
      <c r="O2439" s="184"/>
      <c r="P2439" s="183"/>
      <c r="Q2439" s="183"/>
      <c r="R2439" s="183"/>
      <c r="S2439" s="183"/>
      <c r="T2439" s="183"/>
      <c r="U2439" s="183"/>
      <c r="V2439" s="183"/>
      <c r="W2439" s="183"/>
      <c r="X2439" s="183"/>
      <c r="Y2439" s="183"/>
      <c r="Z2439" s="183"/>
      <c r="AA2439" s="183"/>
      <c r="AB2439" s="183"/>
      <c r="AC2439" s="183"/>
      <c r="AD2439" s="183"/>
      <c r="AE2439" s="183"/>
      <c r="AF2439" s="183"/>
      <c r="AG2439" s="183"/>
      <c r="AH2439" s="183"/>
      <c r="AI2439" s="183"/>
      <c r="AJ2439" s="183"/>
      <c r="AK2439" s="183"/>
    </row>
    <row r="2440" spans="4:37" x14ac:dyDescent="0.25">
      <c r="D2440" s="184"/>
      <c r="E2440" s="184"/>
      <c r="F2440" s="184"/>
      <c r="G2440" s="184"/>
      <c r="H2440" s="184"/>
      <c r="I2440" s="184"/>
      <c r="J2440" s="184"/>
      <c r="K2440" s="184"/>
      <c r="L2440" s="184"/>
      <c r="M2440" s="184"/>
      <c r="N2440" s="184"/>
      <c r="O2440" s="184"/>
      <c r="P2440" s="183"/>
      <c r="Q2440" s="183"/>
      <c r="R2440" s="183"/>
      <c r="S2440" s="183"/>
      <c r="T2440" s="183"/>
      <c r="U2440" s="183"/>
      <c r="V2440" s="183"/>
      <c r="W2440" s="183"/>
      <c r="X2440" s="183"/>
      <c r="Y2440" s="183"/>
      <c r="Z2440" s="183"/>
      <c r="AA2440" s="183"/>
      <c r="AB2440" s="183"/>
      <c r="AC2440" s="183"/>
      <c r="AD2440" s="183"/>
      <c r="AE2440" s="183"/>
      <c r="AF2440" s="183"/>
      <c r="AG2440" s="183"/>
      <c r="AH2440" s="183"/>
      <c r="AI2440" s="183"/>
      <c r="AJ2440" s="183"/>
      <c r="AK2440" s="183"/>
    </row>
    <row r="2441" spans="4:37" x14ac:dyDescent="0.25">
      <c r="D2441" s="184"/>
      <c r="E2441" s="184"/>
      <c r="F2441" s="184"/>
      <c r="G2441" s="184"/>
      <c r="H2441" s="184"/>
      <c r="I2441" s="184"/>
      <c r="J2441" s="184"/>
      <c r="K2441" s="184"/>
      <c r="L2441" s="184"/>
      <c r="M2441" s="184"/>
      <c r="N2441" s="184"/>
      <c r="O2441" s="184"/>
      <c r="P2441" s="183"/>
      <c r="Q2441" s="183"/>
      <c r="R2441" s="183"/>
      <c r="S2441" s="183"/>
      <c r="T2441" s="183"/>
      <c r="U2441" s="183"/>
      <c r="V2441" s="183"/>
      <c r="W2441" s="183"/>
      <c r="X2441" s="183"/>
      <c r="Y2441" s="183"/>
      <c r="Z2441" s="183"/>
      <c r="AA2441" s="183"/>
      <c r="AB2441" s="183"/>
      <c r="AC2441" s="183"/>
      <c r="AD2441" s="183"/>
      <c r="AE2441" s="183"/>
      <c r="AF2441" s="183"/>
      <c r="AG2441" s="183"/>
      <c r="AH2441" s="183"/>
      <c r="AI2441" s="183"/>
      <c r="AJ2441" s="183"/>
      <c r="AK2441" s="183"/>
    </row>
    <row r="2442" spans="4:37" x14ac:dyDescent="0.25">
      <c r="D2442" s="184"/>
      <c r="E2442" s="184"/>
      <c r="F2442" s="184"/>
      <c r="G2442" s="184"/>
      <c r="H2442" s="184"/>
      <c r="I2442" s="184"/>
      <c r="J2442" s="184"/>
      <c r="K2442" s="184"/>
      <c r="L2442" s="184"/>
      <c r="M2442" s="184"/>
      <c r="N2442" s="184"/>
      <c r="O2442" s="184"/>
      <c r="P2442" s="183"/>
      <c r="Q2442" s="183"/>
      <c r="R2442" s="183"/>
      <c r="S2442" s="183"/>
      <c r="T2442" s="183"/>
      <c r="U2442" s="183"/>
      <c r="V2442" s="183"/>
      <c r="W2442" s="183"/>
      <c r="X2442" s="183"/>
      <c r="Y2442" s="183"/>
      <c r="Z2442" s="183"/>
      <c r="AA2442" s="183"/>
      <c r="AB2442" s="183"/>
      <c r="AC2442" s="183"/>
      <c r="AD2442" s="183"/>
      <c r="AE2442" s="183"/>
      <c r="AF2442" s="183"/>
      <c r="AG2442" s="183"/>
      <c r="AH2442" s="183"/>
      <c r="AI2442" s="183"/>
      <c r="AJ2442" s="183"/>
      <c r="AK2442" s="183"/>
    </row>
    <row r="2443" spans="4:37" x14ac:dyDescent="0.25">
      <c r="D2443" s="184"/>
      <c r="E2443" s="184"/>
      <c r="F2443" s="184"/>
      <c r="G2443" s="184"/>
      <c r="H2443" s="184"/>
      <c r="I2443" s="184"/>
      <c r="J2443" s="184"/>
      <c r="K2443" s="184"/>
      <c r="L2443" s="184"/>
      <c r="M2443" s="184"/>
      <c r="N2443" s="184"/>
      <c r="O2443" s="184"/>
      <c r="P2443" s="183"/>
      <c r="Q2443" s="183"/>
      <c r="R2443" s="183"/>
      <c r="S2443" s="183"/>
      <c r="T2443" s="183"/>
      <c r="U2443" s="183"/>
      <c r="V2443" s="183"/>
      <c r="W2443" s="183"/>
      <c r="X2443" s="183"/>
      <c r="Y2443" s="183"/>
      <c r="Z2443" s="183"/>
      <c r="AA2443" s="183"/>
      <c r="AB2443" s="183"/>
      <c r="AC2443" s="183"/>
      <c r="AD2443" s="183"/>
      <c r="AE2443" s="183"/>
      <c r="AF2443" s="183"/>
      <c r="AG2443" s="183"/>
      <c r="AH2443" s="183"/>
      <c r="AI2443" s="183"/>
      <c r="AJ2443" s="183"/>
      <c r="AK2443" s="183"/>
    </row>
    <row r="2444" spans="4:37" x14ac:dyDescent="0.25">
      <c r="D2444" s="184"/>
      <c r="E2444" s="184"/>
      <c r="F2444" s="184"/>
      <c r="G2444" s="184"/>
      <c r="H2444" s="184"/>
      <c r="I2444" s="184"/>
      <c r="J2444" s="184"/>
      <c r="K2444" s="184"/>
      <c r="L2444" s="184"/>
      <c r="M2444" s="184"/>
      <c r="N2444" s="184"/>
      <c r="O2444" s="184"/>
      <c r="P2444" s="183"/>
      <c r="Q2444" s="183"/>
      <c r="R2444" s="183"/>
      <c r="S2444" s="183"/>
      <c r="T2444" s="183"/>
      <c r="U2444" s="183"/>
      <c r="V2444" s="183"/>
      <c r="W2444" s="183"/>
      <c r="X2444" s="183"/>
      <c r="Y2444" s="183"/>
      <c r="Z2444" s="183"/>
      <c r="AA2444" s="183"/>
      <c r="AB2444" s="183"/>
      <c r="AC2444" s="183"/>
      <c r="AD2444" s="183"/>
      <c r="AE2444" s="183"/>
      <c r="AF2444" s="183"/>
      <c r="AG2444" s="183"/>
      <c r="AH2444" s="183"/>
      <c r="AI2444" s="183"/>
      <c r="AJ2444" s="183"/>
      <c r="AK2444" s="183"/>
    </row>
    <row r="2445" spans="4:37" x14ac:dyDescent="0.25">
      <c r="D2445" s="184"/>
      <c r="E2445" s="184"/>
      <c r="F2445" s="184"/>
      <c r="G2445" s="184"/>
      <c r="H2445" s="184"/>
      <c r="I2445" s="184"/>
      <c r="J2445" s="184"/>
      <c r="K2445" s="184"/>
      <c r="L2445" s="184"/>
      <c r="M2445" s="184"/>
      <c r="N2445" s="184"/>
      <c r="O2445" s="184"/>
      <c r="P2445" s="183"/>
      <c r="Q2445" s="183"/>
      <c r="R2445" s="183"/>
      <c r="S2445" s="183"/>
      <c r="T2445" s="183"/>
      <c r="U2445" s="183"/>
      <c r="V2445" s="183"/>
      <c r="W2445" s="183"/>
      <c r="X2445" s="183"/>
      <c r="Y2445" s="183"/>
      <c r="Z2445" s="183"/>
      <c r="AA2445" s="183"/>
      <c r="AB2445" s="183"/>
      <c r="AC2445" s="183"/>
      <c r="AD2445" s="183"/>
      <c r="AE2445" s="183"/>
      <c r="AF2445" s="183"/>
      <c r="AG2445" s="183"/>
      <c r="AH2445" s="183"/>
      <c r="AI2445" s="183"/>
      <c r="AJ2445" s="183"/>
      <c r="AK2445" s="183"/>
    </row>
    <row r="2446" spans="4:37" x14ac:dyDescent="0.25">
      <c r="D2446" s="184"/>
      <c r="E2446" s="184"/>
      <c r="F2446" s="184"/>
      <c r="G2446" s="184"/>
      <c r="H2446" s="184"/>
      <c r="I2446" s="184"/>
      <c r="J2446" s="184"/>
      <c r="K2446" s="184"/>
      <c r="L2446" s="184"/>
      <c r="M2446" s="184"/>
      <c r="N2446" s="184"/>
      <c r="O2446" s="184"/>
      <c r="P2446" s="183"/>
      <c r="Q2446" s="183"/>
      <c r="R2446" s="183"/>
      <c r="S2446" s="183"/>
      <c r="T2446" s="183"/>
      <c r="U2446" s="183"/>
      <c r="V2446" s="183"/>
      <c r="W2446" s="183"/>
      <c r="X2446" s="183"/>
      <c r="Y2446" s="183"/>
      <c r="Z2446" s="183"/>
      <c r="AA2446" s="183"/>
      <c r="AB2446" s="183"/>
      <c r="AC2446" s="183"/>
      <c r="AD2446" s="183"/>
      <c r="AE2446" s="183"/>
      <c r="AF2446" s="183"/>
      <c r="AG2446" s="183"/>
      <c r="AH2446" s="183"/>
      <c r="AI2446" s="183"/>
      <c r="AJ2446" s="183"/>
      <c r="AK2446" s="183"/>
    </row>
    <row r="2447" spans="4:37" x14ac:dyDescent="0.25">
      <c r="D2447" s="184"/>
      <c r="E2447" s="184"/>
      <c r="F2447" s="184"/>
      <c r="G2447" s="184"/>
      <c r="H2447" s="184"/>
      <c r="I2447" s="184"/>
      <c r="J2447" s="184"/>
      <c r="K2447" s="184"/>
      <c r="L2447" s="184"/>
      <c r="M2447" s="184"/>
      <c r="N2447" s="184"/>
      <c r="O2447" s="184"/>
      <c r="P2447" s="183"/>
      <c r="Q2447" s="183"/>
      <c r="R2447" s="183"/>
      <c r="S2447" s="183"/>
      <c r="T2447" s="183"/>
      <c r="U2447" s="183"/>
      <c r="V2447" s="183"/>
      <c r="W2447" s="183"/>
      <c r="X2447" s="183"/>
      <c r="Y2447" s="183"/>
      <c r="Z2447" s="183"/>
      <c r="AA2447" s="183"/>
      <c r="AB2447" s="183"/>
      <c r="AC2447" s="183"/>
      <c r="AD2447" s="183"/>
      <c r="AE2447" s="183"/>
      <c r="AF2447" s="183"/>
      <c r="AG2447" s="183"/>
      <c r="AH2447" s="183"/>
      <c r="AI2447" s="183"/>
      <c r="AJ2447" s="183"/>
      <c r="AK2447" s="183"/>
    </row>
    <row r="2448" spans="4:37" x14ac:dyDescent="0.25">
      <c r="D2448" s="184"/>
      <c r="E2448" s="184"/>
      <c r="F2448" s="184"/>
      <c r="G2448" s="184"/>
      <c r="H2448" s="184"/>
      <c r="I2448" s="184"/>
      <c r="J2448" s="184"/>
      <c r="K2448" s="184"/>
      <c r="L2448" s="184"/>
      <c r="M2448" s="184"/>
      <c r="N2448" s="184"/>
      <c r="O2448" s="184"/>
      <c r="P2448" s="183"/>
      <c r="Q2448" s="183"/>
      <c r="R2448" s="183"/>
      <c r="S2448" s="183"/>
      <c r="T2448" s="183"/>
      <c r="U2448" s="183"/>
      <c r="V2448" s="183"/>
      <c r="W2448" s="183"/>
      <c r="X2448" s="183"/>
      <c r="Y2448" s="183"/>
      <c r="Z2448" s="183"/>
      <c r="AA2448" s="183"/>
      <c r="AB2448" s="183"/>
      <c r="AC2448" s="183"/>
      <c r="AD2448" s="183"/>
      <c r="AE2448" s="183"/>
      <c r="AF2448" s="183"/>
      <c r="AG2448" s="183"/>
      <c r="AH2448" s="183"/>
      <c r="AI2448" s="183"/>
      <c r="AJ2448" s="183"/>
      <c r="AK2448" s="183"/>
    </row>
    <row r="2449" spans="4:37" x14ac:dyDescent="0.25">
      <c r="D2449" s="184"/>
      <c r="E2449" s="184"/>
      <c r="F2449" s="184"/>
      <c r="G2449" s="184"/>
      <c r="H2449" s="184"/>
      <c r="I2449" s="184"/>
      <c r="J2449" s="184"/>
      <c r="K2449" s="184"/>
      <c r="L2449" s="184"/>
      <c r="M2449" s="184"/>
      <c r="N2449" s="184"/>
      <c r="O2449" s="184"/>
      <c r="P2449" s="183"/>
      <c r="Q2449" s="183"/>
      <c r="R2449" s="183"/>
      <c r="S2449" s="183"/>
      <c r="T2449" s="183"/>
      <c r="U2449" s="183"/>
      <c r="V2449" s="183"/>
      <c r="W2449" s="183"/>
      <c r="X2449" s="183"/>
      <c r="Y2449" s="183"/>
      <c r="Z2449" s="183"/>
      <c r="AA2449" s="183"/>
      <c r="AB2449" s="183"/>
      <c r="AC2449" s="183"/>
      <c r="AD2449" s="183"/>
      <c r="AE2449" s="183"/>
      <c r="AF2449" s="183"/>
      <c r="AG2449" s="183"/>
      <c r="AH2449" s="183"/>
      <c r="AI2449" s="183"/>
      <c r="AJ2449" s="183"/>
      <c r="AK2449" s="183"/>
    </row>
    <row r="2450" spans="4:37" x14ac:dyDescent="0.25">
      <c r="D2450" s="184"/>
      <c r="E2450" s="184"/>
      <c r="F2450" s="184"/>
      <c r="G2450" s="184"/>
      <c r="H2450" s="184"/>
      <c r="I2450" s="184"/>
      <c r="J2450" s="184"/>
      <c r="K2450" s="184"/>
      <c r="L2450" s="184"/>
      <c r="M2450" s="184"/>
      <c r="N2450" s="184"/>
      <c r="O2450" s="184"/>
      <c r="P2450" s="183"/>
      <c r="Q2450" s="183"/>
      <c r="R2450" s="183"/>
      <c r="S2450" s="183"/>
      <c r="T2450" s="183"/>
      <c r="U2450" s="183"/>
      <c r="V2450" s="183"/>
      <c r="W2450" s="183"/>
      <c r="X2450" s="183"/>
      <c r="Y2450" s="183"/>
      <c r="Z2450" s="183"/>
      <c r="AA2450" s="183"/>
      <c r="AB2450" s="183"/>
      <c r="AC2450" s="183"/>
      <c r="AD2450" s="183"/>
      <c r="AE2450" s="183"/>
      <c r="AF2450" s="183"/>
      <c r="AG2450" s="183"/>
      <c r="AH2450" s="183"/>
      <c r="AI2450" s="183"/>
      <c r="AJ2450" s="183"/>
      <c r="AK2450" s="183"/>
    </row>
    <row r="2451" spans="4:37" x14ac:dyDescent="0.25">
      <c r="D2451" s="184"/>
      <c r="E2451" s="184"/>
      <c r="F2451" s="184"/>
      <c r="G2451" s="184"/>
      <c r="H2451" s="184"/>
      <c r="I2451" s="184"/>
      <c r="J2451" s="184"/>
      <c r="K2451" s="184"/>
      <c r="L2451" s="184"/>
      <c r="M2451" s="184"/>
      <c r="N2451" s="184"/>
      <c r="O2451" s="184"/>
      <c r="P2451" s="183"/>
      <c r="Q2451" s="183"/>
      <c r="R2451" s="183"/>
      <c r="S2451" s="183"/>
      <c r="T2451" s="183"/>
      <c r="U2451" s="183"/>
      <c r="V2451" s="183"/>
      <c r="W2451" s="183"/>
      <c r="X2451" s="183"/>
      <c r="Y2451" s="183"/>
      <c r="Z2451" s="183"/>
      <c r="AA2451" s="183"/>
      <c r="AB2451" s="183"/>
      <c r="AC2451" s="183"/>
      <c r="AD2451" s="183"/>
      <c r="AE2451" s="183"/>
      <c r="AF2451" s="183"/>
      <c r="AG2451" s="183"/>
      <c r="AH2451" s="183"/>
      <c r="AI2451" s="183"/>
      <c r="AJ2451" s="183"/>
      <c r="AK2451" s="183"/>
    </row>
    <row r="2452" spans="4:37" x14ac:dyDescent="0.25">
      <c r="D2452" s="184"/>
      <c r="E2452" s="184"/>
      <c r="F2452" s="184"/>
      <c r="G2452" s="184"/>
      <c r="H2452" s="184"/>
      <c r="I2452" s="184"/>
      <c r="J2452" s="184"/>
      <c r="K2452" s="184"/>
      <c r="L2452" s="184"/>
      <c r="M2452" s="184"/>
      <c r="N2452" s="184"/>
      <c r="O2452" s="184"/>
      <c r="P2452" s="183"/>
      <c r="Q2452" s="183"/>
      <c r="R2452" s="183"/>
      <c r="S2452" s="183"/>
      <c r="T2452" s="183"/>
      <c r="U2452" s="183"/>
      <c r="V2452" s="183"/>
      <c r="W2452" s="183"/>
      <c r="X2452" s="183"/>
      <c r="Y2452" s="183"/>
      <c r="Z2452" s="183"/>
      <c r="AA2452" s="183"/>
      <c r="AB2452" s="183"/>
      <c r="AC2452" s="183"/>
      <c r="AD2452" s="183"/>
      <c r="AE2452" s="183"/>
      <c r="AF2452" s="183"/>
      <c r="AG2452" s="183"/>
      <c r="AH2452" s="183"/>
      <c r="AI2452" s="183"/>
      <c r="AJ2452" s="183"/>
      <c r="AK2452" s="183"/>
    </row>
    <row r="2453" spans="4:37" x14ac:dyDescent="0.25">
      <c r="D2453" s="184"/>
      <c r="E2453" s="184"/>
      <c r="F2453" s="184"/>
      <c r="G2453" s="184"/>
      <c r="H2453" s="184"/>
      <c r="I2453" s="184"/>
      <c r="J2453" s="184"/>
      <c r="K2453" s="184"/>
      <c r="L2453" s="184"/>
      <c r="M2453" s="184"/>
      <c r="N2453" s="184"/>
      <c r="O2453" s="184"/>
      <c r="P2453" s="183"/>
      <c r="Q2453" s="183"/>
      <c r="R2453" s="183"/>
      <c r="S2453" s="183"/>
      <c r="T2453" s="183"/>
      <c r="U2453" s="183"/>
      <c r="V2453" s="183"/>
      <c r="W2453" s="183"/>
      <c r="X2453" s="183"/>
      <c r="Y2453" s="183"/>
      <c r="Z2453" s="183"/>
      <c r="AA2453" s="183"/>
      <c r="AB2453" s="183"/>
      <c r="AC2453" s="183"/>
      <c r="AD2453" s="183"/>
      <c r="AE2453" s="183"/>
      <c r="AF2453" s="183"/>
      <c r="AG2453" s="183"/>
      <c r="AH2453" s="183"/>
      <c r="AI2453" s="183"/>
      <c r="AJ2453" s="183"/>
      <c r="AK2453" s="183"/>
    </row>
    <row r="2454" spans="4:37" x14ac:dyDescent="0.25">
      <c r="D2454" s="184"/>
      <c r="E2454" s="184"/>
      <c r="F2454" s="184"/>
      <c r="G2454" s="184"/>
      <c r="H2454" s="184"/>
      <c r="I2454" s="184"/>
      <c r="J2454" s="184"/>
      <c r="K2454" s="184"/>
      <c r="L2454" s="184"/>
      <c r="M2454" s="184"/>
      <c r="N2454" s="184"/>
      <c r="O2454" s="184"/>
      <c r="P2454" s="183"/>
      <c r="Q2454" s="183"/>
      <c r="R2454" s="183"/>
      <c r="S2454" s="183"/>
      <c r="T2454" s="183"/>
      <c r="U2454" s="183"/>
      <c r="V2454" s="183"/>
      <c r="W2454" s="183"/>
      <c r="X2454" s="183"/>
      <c r="Y2454" s="183"/>
      <c r="Z2454" s="183"/>
      <c r="AA2454" s="183"/>
      <c r="AB2454" s="183"/>
      <c r="AC2454" s="183"/>
      <c r="AD2454" s="183"/>
      <c r="AE2454" s="183"/>
      <c r="AF2454" s="183"/>
      <c r="AG2454" s="183"/>
      <c r="AH2454" s="183"/>
      <c r="AI2454" s="183"/>
      <c r="AJ2454" s="183"/>
      <c r="AK2454" s="183"/>
    </row>
    <row r="2455" spans="4:37" x14ac:dyDescent="0.25">
      <c r="D2455" s="184"/>
      <c r="E2455" s="184"/>
      <c r="F2455" s="184"/>
      <c r="G2455" s="184"/>
      <c r="H2455" s="184"/>
      <c r="I2455" s="184"/>
      <c r="J2455" s="184"/>
      <c r="K2455" s="184"/>
      <c r="L2455" s="184"/>
      <c r="M2455" s="184"/>
      <c r="N2455" s="184"/>
      <c r="O2455" s="184"/>
      <c r="P2455" s="183"/>
      <c r="Q2455" s="183"/>
      <c r="R2455" s="183"/>
      <c r="S2455" s="183"/>
      <c r="T2455" s="183"/>
      <c r="U2455" s="183"/>
      <c r="V2455" s="183"/>
      <c r="W2455" s="183"/>
      <c r="X2455" s="183"/>
      <c r="Y2455" s="183"/>
      <c r="Z2455" s="183"/>
      <c r="AA2455" s="183"/>
      <c r="AB2455" s="183"/>
      <c r="AC2455" s="183"/>
      <c r="AD2455" s="183"/>
      <c r="AE2455" s="183"/>
      <c r="AF2455" s="183"/>
      <c r="AG2455" s="183"/>
      <c r="AH2455" s="183"/>
      <c r="AI2455" s="183"/>
      <c r="AJ2455" s="183"/>
      <c r="AK2455" s="183"/>
    </row>
    <row r="2456" spans="4:37" x14ac:dyDescent="0.25">
      <c r="D2456" s="184"/>
      <c r="E2456" s="184"/>
      <c r="F2456" s="184"/>
      <c r="G2456" s="184"/>
      <c r="H2456" s="184"/>
      <c r="I2456" s="184"/>
      <c r="J2456" s="184"/>
      <c r="K2456" s="184"/>
      <c r="L2456" s="184"/>
      <c r="M2456" s="184"/>
      <c r="N2456" s="184"/>
      <c r="O2456" s="184"/>
      <c r="P2456" s="183"/>
      <c r="Q2456" s="183"/>
      <c r="R2456" s="183"/>
      <c r="S2456" s="183"/>
      <c r="T2456" s="183"/>
      <c r="U2456" s="183"/>
      <c r="V2456" s="183"/>
      <c r="W2456" s="183"/>
      <c r="X2456" s="183"/>
      <c r="Y2456" s="183"/>
      <c r="Z2456" s="183"/>
      <c r="AA2456" s="183"/>
      <c r="AB2456" s="183"/>
      <c r="AC2456" s="183"/>
      <c r="AD2456" s="183"/>
      <c r="AE2456" s="183"/>
      <c r="AF2456" s="183"/>
      <c r="AG2456" s="183"/>
      <c r="AH2456" s="183"/>
      <c r="AI2456" s="183"/>
      <c r="AJ2456" s="183"/>
      <c r="AK2456" s="183"/>
    </row>
    <row r="2457" spans="4:37" x14ac:dyDescent="0.25">
      <c r="D2457" s="184"/>
      <c r="E2457" s="184"/>
      <c r="F2457" s="184"/>
      <c r="G2457" s="184"/>
      <c r="H2457" s="184"/>
      <c r="I2457" s="184"/>
      <c r="J2457" s="184"/>
      <c r="K2457" s="184"/>
      <c r="L2457" s="184"/>
      <c r="M2457" s="184"/>
      <c r="N2457" s="184"/>
      <c r="O2457" s="184"/>
      <c r="P2457" s="183"/>
      <c r="Q2457" s="183"/>
      <c r="R2457" s="183"/>
      <c r="S2457" s="183"/>
      <c r="T2457" s="183"/>
      <c r="U2457" s="183"/>
      <c r="V2457" s="183"/>
      <c r="W2457" s="183"/>
      <c r="X2457" s="183"/>
      <c r="Y2457" s="183"/>
      <c r="Z2457" s="183"/>
      <c r="AA2457" s="183"/>
      <c r="AB2457" s="183"/>
      <c r="AC2457" s="183"/>
      <c r="AD2457" s="183"/>
      <c r="AE2457" s="183"/>
      <c r="AF2457" s="183"/>
      <c r="AG2457" s="183"/>
      <c r="AH2457" s="183"/>
      <c r="AI2457" s="183"/>
      <c r="AJ2457" s="183"/>
      <c r="AK2457" s="183"/>
    </row>
    <row r="2458" spans="4:37" x14ac:dyDescent="0.25">
      <c r="D2458" s="184"/>
      <c r="E2458" s="184"/>
      <c r="F2458" s="184"/>
      <c r="G2458" s="184"/>
      <c r="H2458" s="184"/>
      <c r="I2458" s="184"/>
      <c r="J2458" s="184"/>
      <c r="K2458" s="184"/>
      <c r="L2458" s="184"/>
      <c r="M2458" s="184"/>
      <c r="N2458" s="184"/>
      <c r="O2458" s="184"/>
      <c r="P2458" s="183"/>
      <c r="Q2458" s="183"/>
      <c r="R2458" s="183"/>
      <c r="S2458" s="183"/>
      <c r="T2458" s="183"/>
      <c r="U2458" s="183"/>
      <c r="V2458" s="183"/>
      <c r="W2458" s="183"/>
      <c r="X2458" s="183"/>
      <c r="Y2458" s="183"/>
      <c r="Z2458" s="183"/>
      <c r="AA2458" s="183"/>
      <c r="AB2458" s="183"/>
      <c r="AC2458" s="183"/>
      <c r="AD2458" s="183"/>
      <c r="AE2458" s="183"/>
      <c r="AF2458" s="183"/>
      <c r="AG2458" s="183"/>
      <c r="AH2458" s="183"/>
      <c r="AI2458" s="183"/>
      <c r="AJ2458" s="183"/>
      <c r="AK2458" s="183"/>
    </row>
    <row r="2459" spans="4:37" x14ac:dyDescent="0.25">
      <c r="D2459" s="184"/>
      <c r="E2459" s="184"/>
      <c r="F2459" s="184"/>
      <c r="G2459" s="184"/>
      <c r="H2459" s="184"/>
      <c r="I2459" s="184"/>
      <c r="J2459" s="184"/>
      <c r="K2459" s="184"/>
      <c r="L2459" s="184"/>
      <c r="M2459" s="184"/>
      <c r="N2459" s="184"/>
      <c r="O2459" s="184"/>
      <c r="P2459" s="183"/>
      <c r="Q2459" s="183"/>
      <c r="R2459" s="183"/>
      <c r="S2459" s="183"/>
      <c r="T2459" s="183"/>
      <c r="U2459" s="183"/>
      <c r="V2459" s="183"/>
      <c r="W2459" s="183"/>
      <c r="X2459" s="183"/>
      <c r="Y2459" s="183"/>
      <c r="Z2459" s="183"/>
      <c r="AA2459" s="183"/>
      <c r="AB2459" s="183"/>
      <c r="AC2459" s="183"/>
      <c r="AD2459" s="183"/>
      <c r="AE2459" s="183"/>
      <c r="AF2459" s="183"/>
      <c r="AG2459" s="183"/>
      <c r="AH2459" s="183"/>
      <c r="AI2459" s="183"/>
      <c r="AJ2459" s="183"/>
      <c r="AK2459" s="183"/>
    </row>
    <row r="2460" spans="4:37" x14ac:dyDescent="0.25">
      <c r="D2460" s="184"/>
      <c r="E2460" s="184"/>
      <c r="F2460" s="184"/>
      <c r="G2460" s="184"/>
      <c r="H2460" s="184"/>
      <c r="I2460" s="184"/>
      <c r="J2460" s="184"/>
      <c r="K2460" s="184"/>
      <c r="L2460" s="184"/>
      <c r="M2460" s="184"/>
      <c r="N2460" s="184"/>
      <c r="O2460" s="184"/>
      <c r="P2460" s="183"/>
      <c r="Q2460" s="183"/>
      <c r="R2460" s="183"/>
      <c r="S2460" s="183"/>
      <c r="T2460" s="183"/>
      <c r="U2460" s="183"/>
      <c r="V2460" s="183"/>
      <c r="W2460" s="183"/>
      <c r="X2460" s="183"/>
      <c r="Y2460" s="183"/>
      <c r="Z2460" s="183"/>
      <c r="AA2460" s="183"/>
      <c r="AB2460" s="183"/>
      <c r="AC2460" s="183"/>
      <c r="AD2460" s="183"/>
      <c r="AE2460" s="183"/>
      <c r="AF2460" s="183"/>
      <c r="AG2460" s="183"/>
      <c r="AH2460" s="183"/>
      <c r="AI2460" s="183"/>
      <c r="AJ2460" s="183"/>
      <c r="AK2460" s="183"/>
    </row>
    <row r="2461" spans="4:37" x14ac:dyDescent="0.25">
      <c r="D2461" s="184"/>
      <c r="E2461" s="184"/>
      <c r="F2461" s="184"/>
      <c r="G2461" s="184"/>
      <c r="H2461" s="184"/>
      <c r="I2461" s="184"/>
      <c r="J2461" s="184"/>
      <c r="K2461" s="184"/>
      <c r="L2461" s="184"/>
      <c r="M2461" s="184"/>
      <c r="N2461" s="184"/>
      <c r="O2461" s="184"/>
      <c r="P2461" s="183"/>
      <c r="Q2461" s="183"/>
      <c r="R2461" s="183"/>
      <c r="S2461" s="183"/>
      <c r="T2461" s="183"/>
      <c r="U2461" s="183"/>
      <c r="V2461" s="183"/>
      <c r="W2461" s="183"/>
      <c r="X2461" s="183"/>
      <c r="Y2461" s="183"/>
      <c r="Z2461" s="183"/>
      <c r="AA2461" s="183"/>
      <c r="AB2461" s="183"/>
      <c r="AC2461" s="183"/>
      <c r="AD2461" s="183"/>
      <c r="AE2461" s="183"/>
      <c r="AF2461" s="183"/>
      <c r="AG2461" s="183"/>
      <c r="AH2461" s="183"/>
      <c r="AI2461" s="183"/>
      <c r="AJ2461" s="183"/>
      <c r="AK2461" s="183"/>
    </row>
    <row r="2462" spans="4:37" x14ac:dyDescent="0.25">
      <c r="D2462" s="184"/>
      <c r="E2462" s="184"/>
      <c r="F2462" s="184"/>
      <c r="G2462" s="184"/>
      <c r="H2462" s="184"/>
      <c r="I2462" s="184"/>
      <c r="J2462" s="184"/>
      <c r="K2462" s="184"/>
      <c r="L2462" s="184"/>
      <c r="M2462" s="184"/>
      <c r="N2462" s="184"/>
      <c r="O2462" s="184"/>
      <c r="P2462" s="183"/>
      <c r="Q2462" s="183"/>
      <c r="R2462" s="183"/>
      <c r="S2462" s="183"/>
      <c r="T2462" s="183"/>
      <c r="U2462" s="183"/>
      <c r="V2462" s="183"/>
      <c r="W2462" s="183"/>
      <c r="X2462" s="183"/>
      <c r="Y2462" s="183"/>
      <c r="Z2462" s="183"/>
      <c r="AA2462" s="183"/>
      <c r="AB2462" s="183"/>
      <c r="AC2462" s="183"/>
      <c r="AD2462" s="183"/>
      <c r="AE2462" s="183"/>
      <c r="AF2462" s="183"/>
      <c r="AG2462" s="183"/>
      <c r="AH2462" s="183"/>
      <c r="AI2462" s="183"/>
      <c r="AJ2462" s="183"/>
      <c r="AK2462" s="183"/>
    </row>
    <row r="2463" spans="4:37" x14ac:dyDescent="0.25">
      <c r="D2463" s="184"/>
      <c r="E2463" s="184"/>
      <c r="F2463" s="184"/>
      <c r="G2463" s="184"/>
      <c r="H2463" s="184"/>
      <c r="I2463" s="184"/>
      <c r="J2463" s="184"/>
      <c r="K2463" s="184"/>
      <c r="L2463" s="184"/>
      <c r="M2463" s="184"/>
      <c r="N2463" s="184"/>
      <c r="O2463" s="184"/>
      <c r="P2463" s="183"/>
      <c r="Q2463" s="183"/>
      <c r="R2463" s="183"/>
      <c r="S2463" s="183"/>
      <c r="T2463" s="183"/>
      <c r="U2463" s="183"/>
      <c r="V2463" s="183"/>
      <c r="W2463" s="183"/>
      <c r="X2463" s="183"/>
      <c r="Y2463" s="183"/>
      <c r="Z2463" s="183"/>
      <c r="AA2463" s="183"/>
      <c r="AB2463" s="183"/>
      <c r="AC2463" s="183"/>
      <c r="AD2463" s="183"/>
      <c r="AE2463" s="183"/>
      <c r="AF2463" s="183"/>
      <c r="AG2463" s="183"/>
      <c r="AH2463" s="183"/>
      <c r="AI2463" s="183"/>
      <c r="AJ2463" s="183"/>
      <c r="AK2463" s="183"/>
    </row>
    <row r="2464" spans="4:37" x14ac:dyDescent="0.25">
      <c r="D2464" s="184"/>
      <c r="E2464" s="184"/>
      <c r="F2464" s="184"/>
      <c r="G2464" s="184"/>
      <c r="H2464" s="184"/>
      <c r="I2464" s="184"/>
      <c r="J2464" s="184"/>
      <c r="K2464" s="184"/>
      <c r="L2464" s="184"/>
      <c r="M2464" s="184"/>
      <c r="N2464" s="184"/>
      <c r="O2464" s="184"/>
      <c r="P2464" s="183"/>
      <c r="Q2464" s="183"/>
      <c r="R2464" s="183"/>
      <c r="S2464" s="183"/>
      <c r="T2464" s="183"/>
      <c r="U2464" s="183"/>
      <c r="V2464" s="183"/>
      <c r="W2464" s="183"/>
      <c r="X2464" s="183"/>
      <c r="Y2464" s="183"/>
      <c r="Z2464" s="183"/>
      <c r="AA2464" s="183"/>
      <c r="AB2464" s="183"/>
      <c r="AC2464" s="183"/>
      <c r="AD2464" s="183"/>
      <c r="AE2464" s="183"/>
      <c r="AF2464" s="183"/>
      <c r="AG2464" s="183"/>
      <c r="AH2464" s="183"/>
      <c r="AI2464" s="183"/>
      <c r="AJ2464" s="183"/>
      <c r="AK2464" s="183"/>
    </row>
    <row r="2465" spans="4:37" x14ac:dyDescent="0.25">
      <c r="D2465" s="184"/>
      <c r="E2465" s="184"/>
      <c r="F2465" s="184"/>
      <c r="G2465" s="184"/>
      <c r="H2465" s="184"/>
      <c r="I2465" s="184"/>
      <c r="J2465" s="184"/>
      <c r="K2465" s="184"/>
      <c r="L2465" s="184"/>
      <c r="M2465" s="184"/>
      <c r="N2465" s="184"/>
      <c r="O2465" s="184"/>
      <c r="P2465" s="183"/>
      <c r="Q2465" s="183"/>
      <c r="R2465" s="183"/>
      <c r="S2465" s="183"/>
      <c r="T2465" s="183"/>
      <c r="U2465" s="183"/>
      <c r="V2465" s="183"/>
      <c r="W2465" s="183"/>
      <c r="X2465" s="183"/>
      <c r="Y2465" s="183"/>
      <c r="Z2465" s="183"/>
      <c r="AA2465" s="183"/>
      <c r="AB2465" s="183"/>
      <c r="AC2465" s="183"/>
      <c r="AD2465" s="183"/>
      <c r="AE2465" s="183"/>
      <c r="AF2465" s="183"/>
      <c r="AG2465" s="183"/>
      <c r="AH2465" s="183"/>
      <c r="AI2465" s="183"/>
      <c r="AJ2465" s="183"/>
      <c r="AK2465" s="183"/>
    </row>
    <row r="2466" spans="4:37" x14ac:dyDescent="0.25">
      <c r="D2466" s="184"/>
      <c r="E2466" s="184"/>
      <c r="F2466" s="184"/>
      <c r="G2466" s="184"/>
      <c r="H2466" s="184"/>
      <c r="I2466" s="184"/>
      <c r="J2466" s="184"/>
      <c r="K2466" s="184"/>
      <c r="L2466" s="184"/>
      <c r="M2466" s="184"/>
      <c r="N2466" s="184"/>
      <c r="O2466" s="184"/>
      <c r="P2466" s="183"/>
      <c r="Q2466" s="183"/>
      <c r="R2466" s="183"/>
      <c r="S2466" s="183"/>
      <c r="T2466" s="183"/>
      <c r="U2466" s="183"/>
      <c r="V2466" s="183"/>
      <c r="W2466" s="183"/>
      <c r="X2466" s="183"/>
      <c r="Y2466" s="183"/>
      <c r="Z2466" s="183"/>
      <c r="AA2466" s="183"/>
      <c r="AB2466" s="183"/>
      <c r="AC2466" s="183"/>
      <c r="AD2466" s="183"/>
      <c r="AE2466" s="183"/>
      <c r="AF2466" s="183"/>
      <c r="AG2466" s="183"/>
      <c r="AH2466" s="183"/>
      <c r="AI2466" s="183"/>
      <c r="AJ2466" s="183"/>
      <c r="AK2466" s="183"/>
    </row>
    <row r="2467" spans="4:37" x14ac:dyDescent="0.25">
      <c r="D2467" s="184"/>
      <c r="E2467" s="184"/>
      <c r="F2467" s="184"/>
      <c r="G2467" s="184"/>
      <c r="H2467" s="184"/>
      <c r="I2467" s="184"/>
      <c r="J2467" s="184"/>
      <c r="K2467" s="184"/>
      <c r="L2467" s="184"/>
      <c r="M2467" s="184"/>
      <c r="N2467" s="184"/>
      <c r="O2467" s="184"/>
      <c r="P2467" s="183"/>
      <c r="Q2467" s="183"/>
      <c r="R2467" s="183"/>
      <c r="S2467" s="183"/>
      <c r="T2467" s="183"/>
      <c r="U2467" s="183"/>
      <c r="V2467" s="183"/>
      <c r="W2467" s="183"/>
      <c r="X2467" s="183"/>
      <c r="Y2467" s="183"/>
      <c r="Z2467" s="183"/>
      <c r="AA2467" s="183"/>
      <c r="AB2467" s="183"/>
      <c r="AC2467" s="183"/>
      <c r="AD2467" s="183"/>
      <c r="AE2467" s="183"/>
      <c r="AF2467" s="183"/>
      <c r="AG2467" s="183"/>
      <c r="AH2467" s="183"/>
      <c r="AI2467" s="183"/>
      <c r="AJ2467" s="183"/>
      <c r="AK2467" s="183"/>
    </row>
    <row r="2468" spans="4:37" x14ac:dyDescent="0.25">
      <c r="D2468" s="184"/>
      <c r="E2468" s="184"/>
      <c r="F2468" s="184"/>
      <c r="G2468" s="184"/>
      <c r="H2468" s="184"/>
      <c r="I2468" s="184"/>
      <c r="J2468" s="184"/>
      <c r="K2468" s="184"/>
      <c r="L2468" s="184"/>
      <c r="M2468" s="184"/>
      <c r="N2468" s="184"/>
      <c r="O2468" s="184"/>
      <c r="P2468" s="183"/>
      <c r="Q2468" s="183"/>
      <c r="R2468" s="183"/>
      <c r="S2468" s="183"/>
      <c r="T2468" s="183"/>
      <c r="U2468" s="183"/>
      <c r="V2468" s="183"/>
      <c r="W2468" s="183"/>
      <c r="X2468" s="183"/>
      <c r="Y2468" s="183"/>
      <c r="Z2468" s="183"/>
      <c r="AA2468" s="183"/>
      <c r="AB2468" s="183"/>
      <c r="AC2468" s="183"/>
      <c r="AD2468" s="183"/>
      <c r="AE2468" s="183"/>
      <c r="AF2468" s="183"/>
      <c r="AG2468" s="183"/>
      <c r="AH2468" s="183"/>
      <c r="AI2468" s="183"/>
      <c r="AJ2468" s="183"/>
      <c r="AK2468" s="183"/>
    </row>
    <row r="2469" spans="4:37" x14ac:dyDescent="0.25">
      <c r="D2469" s="184"/>
      <c r="E2469" s="184"/>
      <c r="F2469" s="184"/>
      <c r="G2469" s="184"/>
      <c r="H2469" s="184"/>
      <c r="I2469" s="184"/>
      <c r="J2469" s="184"/>
      <c r="K2469" s="184"/>
      <c r="L2469" s="184"/>
      <c r="M2469" s="184"/>
      <c r="N2469" s="184"/>
      <c r="O2469" s="184"/>
      <c r="P2469" s="183"/>
      <c r="Q2469" s="183"/>
      <c r="R2469" s="183"/>
      <c r="S2469" s="183"/>
      <c r="T2469" s="183"/>
      <c r="U2469" s="183"/>
      <c r="V2469" s="183"/>
      <c r="W2469" s="183"/>
      <c r="X2469" s="183"/>
      <c r="Y2469" s="183"/>
      <c r="Z2469" s="183"/>
      <c r="AA2469" s="183"/>
      <c r="AB2469" s="183"/>
      <c r="AC2469" s="183"/>
      <c r="AD2469" s="183"/>
      <c r="AE2469" s="183"/>
      <c r="AF2469" s="183"/>
      <c r="AG2469" s="183"/>
      <c r="AH2469" s="183"/>
      <c r="AI2469" s="183"/>
      <c r="AJ2469" s="183"/>
      <c r="AK2469" s="183"/>
    </row>
    <row r="2470" spans="4:37" x14ac:dyDescent="0.25">
      <c r="D2470" s="184"/>
      <c r="E2470" s="184"/>
      <c r="F2470" s="184"/>
      <c r="G2470" s="184"/>
      <c r="H2470" s="184"/>
      <c r="I2470" s="184"/>
      <c r="J2470" s="184"/>
      <c r="K2470" s="184"/>
      <c r="L2470" s="184"/>
      <c r="M2470" s="184"/>
      <c r="N2470" s="184"/>
      <c r="O2470" s="184"/>
      <c r="P2470" s="183"/>
      <c r="Q2470" s="183"/>
      <c r="R2470" s="183"/>
      <c r="S2470" s="183"/>
      <c r="T2470" s="183"/>
      <c r="U2470" s="183"/>
      <c r="V2470" s="183"/>
      <c r="W2470" s="183"/>
      <c r="X2470" s="183"/>
      <c r="Y2470" s="183"/>
      <c r="Z2470" s="183"/>
      <c r="AA2470" s="183"/>
      <c r="AB2470" s="183"/>
      <c r="AC2470" s="183"/>
      <c r="AD2470" s="183"/>
      <c r="AE2470" s="183"/>
      <c r="AF2470" s="183"/>
      <c r="AG2470" s="183"/>
      <c r="AH2470" s="183"/>
      <c r="AI2470" s="183"/>
      <c r="AJ2470" s="183"/>
      <c r="AK2470" s="183"/>
    </row>
    <row r="2471" spans="4:37" x14ac:dyDescent="0.25">
      <c r="D2471" s="184"/>
      <c r="E2471" s="184"/>
      <c r="F2471" s="184"/>
      <c r="G2471" s="184"/>
      <c r="H2471" s="184"/>
      <c r="I2471" s="184"/>
      <c r="J2471" s="184"/>
      <c r="K2471" s="184"/>
      <c r="L2471" s="184"/>
      <c r="M2471" s="184"/>
      <c r="N2471" s="184"/>
      <c r="O2471" s="184"/>
      <c r="P2471" s="183"/>
      <c r="Q2471" s="183"/>
      <c r="R2471" s="183"/>
      <c r="S2471" s="183"/>
      <c r="T2471" s="183"/>
      <c r="U2471" s="183"/>
      <c r="V2471" s="183"/>
      <c r="W2471" s="183"/>
      <c r="X2471" s="183"/>
      <c r="Y2471" s="183"/>
      <c r="Z2471" s="183"/>
      <c r="AA2471" s="183"/>
      <c r="AB2471" s="183"/>
      <c r="AC2471" s="183"/>
      <c r="AD2471" s="183"/>
      <c r="AE2471" s="183"/>
      <c r="AF2471" s="183"/>
      <c r="AG2471" s="183"/>
      <c r="AH2471" s="183"/>
      <c r="AI2471" s="183"/>
      <c r="AJ2471" s="183"/>
      <c r="AK2471" s="183"/>
    </row>
    <row r="2472" spans="4:37" x14ac:dyDescent="0.25">
      <c r="D2472" s="184"/>
      <c r="E2472" s="184"/>
      <c r="F2472" s="184"/>
      <c r="G2472" s="184"/>
      <c r="H2472" s="184"/>
      <c r="I2472" s="184"/>
      <c r="J2472" s="184"/>
      <c r="K2472" s="184"/>
      <c r="L2472" s="184"/>
      <c r="M2472" s="184"/>
      <c r="N2472" s="184"/>
      <c r="O2472" s="184"/>
      <c r="P2472" s="183"/>
      <c r="Q2472" s="183"/>
      <c r="R2472" s="183"/>
      <c r="S2472" s="183"/>
      <c r="T2472" s="183"/>
      <c r="U2472" s="183"/>
      <c r="V2472" s="183"/>
      <c r="W2472" s="183"/>
      <c r="X2472" s="183"/>
      <c r="Y2472" s="183"/>
      <c r="Z2472" s="183"/>
      <c r="AA2472" s="183"/>
      <c r="AB2472" s="183"/>
      <c r="AC2472" s="183"/>
      <c r="AD2472" s="183"/>
      <c r="AE2472" s="183"/>
      <c r="AF2472" s="183"/>
      <c r="AG2472" s="183"/>
      <c r="AH2472" s="183"/>
      <c r="AI2472" s="183"/>
      <c r="AJ2472" s="183"/>
      <c r="AK2472" s="183"/>
    </row>
    <row r="2473" spans="4:37" x14ac:dyDescent="0.25">
      <c r="D2473" s="184"/>
      <c r="E2473" s="184"/>
      <c r="F2473" s="184"/>
      <c r="G2473" s="184"/>
      <c r="H2473" s="184"/>
      <c r="I2473" s="184"/>
      <c r="J2473" s="184"/>
      <c r="K2473" s="184"/>
      <c r="L2473" s="184"/>
      <c r="M2473" s="184"/>
      <c r="N2473" s="184"/>
      <c r="O2473" s="184"/>
      <c r="P2473" s="183"/>
      <c r="Q2473" s="183"/>
      <c r="R2473" s="183"/>
      <c r="S2473" s="183"/>
      <c r="T2473" s="183"/>
      <c r="U2473" s="183"/>
      <c r="V2473" s="183"/>
      <c r="W2473" s="183"/>
      <c r="X2473" s="183"/>
      <c r="Y2473" s="183"/>
      <c r="Z2473" s="183"/>
      <c r="AA2473" s="183"/>
      <c r="AB2473" s="183"/>
      <c r="AC2473" s="183"/>
      <c r="AD2473" s="183"/>
      <c r="AE2473" s="183"/>
      <c r="AF2473" s="183"/>
      <c r="AG2473" s="183"/>
      <c r="AH2473" s="183"/>
      <c r="AI2473" s="183"/>
      <c r="AJ2473" s="183"/>
      <c r="AK2473" s="183"/>
    </row>
    <row r="2474" spans="4:37" x14ac:dyDescent="0.25">
      <c r="D2474" s="184"/>
      <c r="E2474" s="184"/>
      <c r="F2474" s="184"/>
      <c r="G2474" s="184"/>
      <c r="H2474" s="184"/>
      <c r="I2474" s="184"/>
      <c r="J2474" s="184"/>
      <c r="K2474" s="184"/>
      <c r="L2474" s="184"/>
      <c r="M2474" s="184"/>
      <c r="N2474" s="184"/>
      <c r="O2474" s="184"/>
      <c r="P2474" s="183"/>
      <c r="Q2474" s="183"/>
      <c r="R2474" s="183"/>
      <c r="S2474" s="183"/>
      <c r="T2474" s="183"/>
      <c r="U2474" s="183"/>
      <c r="V2474" s="183"/>
      <c r="W2474" s="183"/>
      <c r="X2474" s="183"/>
      <c r="Y2474" s="183"/>
      <c r="Z2474" s="183"/>
      <c r="AA2474" s="183"/>
      <c r="AB2474" s="183"/>
      <c r="AC2474" s="183"/>
      <c r="AD2474" s="183"/>
      <c r="AE2474" s="183"/>
      <c r="AF2474" s="183"/>
      <c r="AG2474" s="183"/>
      <c r="AH2474" s="183"/>
      <c r="AI2474" s="183"/>
      <c r="AJ2474" s="183"/>
      <c r="AK2474" s="183"/>
    </row>
    <row r="2475" spans="4:37" x14ac:dyDescent="0.25">
      <c r="D2475" s="184"/>
      <c r="E2475" s="184"/>
      <c r="F2475" s="184"/>
      <c r="G2475" s="184"/>
      <c r="H2475" s="184"/>
      <c r="I2475" s="184"/>
      <c r="J2475" s="184"/>
      <c r="K2475" s="184"/>
      <c r="L2475" s="184"/>
      <c r="M2475" s="184"/>
      <c r="N2475" s="184"/>
      <c r="O2475" s="184"/>
      <c r="P2475" s="183"/>
      <c r="Q2475" s="183"/>
      <c r="R2475" s="183"/>
      <c r="S2475" s="183"/>
      <c r="T2475" s="183"/>
      <c r="U2475" s="183"/>
      <c r="V2475" s="183"/>
      <c r="W2475" s="183"/>
      <c r="X2475" s="183"/>
      <c r="Y2475" s="183"/>
      <c r="Z2475" s="183"/>
      <c r="AA2475" s="183"/>
      <c r="AB2475" s="183"/>
      <c r="AC2475" s="183"/>
      <c r="AD2475" s="183"/>
      <c r="AE2475" s="183"/>
      <c r="AF2475" s="183"/>
      <c r="AG2475" s="183"/>
      <c r="AH2475" s="183"/>
      <c r="AI2475" s="183"/>
      <c r="AJ2475" s="183"/>
      <c r="AK2475" s="183"/>
    </row>
    <row r="2476" spans="4:37" x14ac:dyDescent="0.25">
      <c r="D2476" s="184"/>
      <c r="E2476" s="184"/>
      <c r="F2476" s="184"/>
      <c r="G2476" s="184"/>
      <c r="H2476" s="184"/>
      <c r="I2476" s="184"/>
      <c r="J2476" s="184"/>
      <c r="K2476" s="184"/>
      <c r="L2476" s="184"/>
      <c r="M2476" s="184"/>
      <c r="N2476" s="184"/>
      <c r="O2476" s="184"/>
      <c r="P2476" s="183"/>
      <c r="Q2476" s="183"/>
      <c r="R2476" s="183"/>
      <c r="S2476" s="183"/>
      <c r="T2476" s="183"/>
      <c r="U2476" s="183"/>
      <c r="V2476" s="183"/>
      <c r="W2476" s="183"/>
      <c r="X2476" s="183"/>
      <c r="Y2476" s="183"/>
      <c r="Z2476" s="183"/>
      <c r="AA2476" s="183"/>
      <c r="AB2476" s="183"/>
      <c r="AC2476" s="183"/>
      <c r="AD2476" s="183"/>
      <c r="AE2476" s="183"/>
      <c r="AF2476" s="183"/>
      <c r="AG2476" s="183"/>
      <c r="AH2476" s="183"/>
      <c r="AI2476" s="183"/>
      <c r="AJ2476" s="183"/>
      <c r="AK2476" s="183"/>
    </row>
    <row r="2477" spans="4:37" x14ac:dyDescent="0.25">
      <c r="D2477" s="184"/>
      <c r="E2477" s="184"/>
      <c r="F2477" s="184"/>
      <c r="G2477" s="184"/>
      <c r="H2477" s="184"/>
      <c r="I2477" s="184"/>
      <c r="J2477" s="184"/>
      <c r="K2477" s="184"/>
      <c r="L2477" s="184"/>
      <c r="M2477" s="184"/>
      <c r="N2477" s="184"/>
      <c r="O2477" s="184"/>
      <c r="P2477" s="183"/>
      <c r="Q2477" s="183"/>
      <c r="R2477" s="183"/>
      <c r="S2477" s="183"/>
      <c r="T2477" s="183"/>
      <c r="U2477" s="183"/>
      <c r="V2477" s="183"/>
      <c r="W2477" s="183"/>
      <c r="X2477" s="183"/>
      <c r="Y2477" s="183"/>
      <c r="Z2477" s="183"/>
      <c r="AA2477" s="183"/>
      <c r="AB2477" s="183"/>
      <c r="AC2477" s="183"/>
      <c r="AD2477" s="183"/>
      <c r="AE2477" s="183"/>
      <c r="AF2477" s="183"/>
      <c r="AG2477" s="183"/>
      <c r="AH2477" s="183"/>
      <c r="AI2477" s="183"/>
      <c r="AJ2477" s="183"/>
      <c r="AK2477" s="183"/>
    </row>
    <row r="2478" spans="4:37" x14ac:dyDescent="0.25">
      <c r="D2478" s="184"/>
      <c r="E2478" s="184"/>
      <c r="F2478" s="184"/>
      <c r="G2478" s="184"/>
      <c r="H2478" s="184"/>
      <c r="I2478" s="184"/>
      <c r="J2478" s="184"/>
      <c r="K2478" s="184"/>
      <c r="L2478" s="184"/>
      <c r="M2478" s="184"/>
      <c r="N2478" s="184"/>
      <c r="O2478" s="184"/>
      <c r="P2478" s="183"/>
      <c r="Q2478" s="183"/>
      <c r="R2478" s="183"/>
      <c r="S2478" s="183"/>
      <c r="T2478" s="183"/>
      <c r="U2478" s="183"/>
      <c r="V2478" s="183"/>
      <c r="W2478" s="183"/>
      <c r="X2478" s="183"/>
      <c r="Y2478" s="183"/>
      <c r="Z2478" s="183"/>
      <c r="AA2478" s="183"/>
      <c r="AB2478" s="183"/>
      <c r="AC2478" s="183"/>
      <c r="AD2478" s="183"/>
      <c r="AE2478" s="183"/>
      <c r="AF2478" s="183"/>
      <c r="AG2478" s="183"/>
      <c r="AH2478" s="183"/>
      <c r="AI2478" s="183"/>
      <c r="AJ2478" s="183"/>
      <c r="AK2478" s="183"/>
    </row>
    <row r="2479" spans="4:37" x14ac:dyDescent="0.25">
      <c r="D2479" s="184"/>
      <c r="E2479" s="184"/>
      <c r="F2479" s="184"/>
      <c r="G2479" s="184"/>
      <c r="H2479" s="184"/>
      <c r="I2479" s="184"/>
      <c r="J2479" s="184"/>
      <c r="K2479" s="184"/>
      <c r="L2479" s="184"/>
      <c r="M2479" s="184"/>
      <c r="N2479" s="184"/>
      <c r="O2479" s="184"/>
      <c r="P2479" s="183"/>
      <c r="Q2479" s="183"/>
      <c r="R2479" s="183"/>
      <c r="S2479" s="183"/>
      <c r="T2479" s="183"/>
      <c r="U2479" s="183"/>
      <c r="V2479" s="183"/>
      <c r="W2479" s="183"/>
      <c r="X2479" s="183"/>
      <c r="Y2479" s="183"/>
      <c r="Z2479" s="183"/>
      <c r="AA2479" s="183"/>
      <c r="AB2479" s="183"/>
      <c r="AC2479" s="183"/>
      <c r="AD2479" s="183"/>
      <c r="AE2479" s="183"/>
      <c r="AF2479" s="183"/>
      <c r="AG2479" s="183"/>
      <c r="AH2479" s="183"/>
      <c r="AI2479" s="183"/>
      <c r="AJ2479" s="183"/>
      <c r="AK2479" s="183"/>
    </row>
    <row r="2480" spans="4:37" x14ac:dyDescent="0.25">
      <c r="D2480" s="184"/>
      <c r="E2480" s="184"/>
      <c r="F2480" s="184"/>
      <c r="G2480" s="184"/>
      <c r="H2480" s="184"/>
      <c r="I2480" s="184"/>
      <c r="J2480" s="184"/>
      <c r="K2480" s="184"/>
      <c r="L2480" s="184"/>
      <c r="M2480" s="184"/>
      <c r="N2480" s="184"/>
      <c r="O2480" s="184"/>
      <c r="P2480" s="183"/>
      <c r="Q2480" s="183"/>
      <c r="R2480" s="183"/>
      <c r="S2480" s="183"/>
      <c r="T2480" s="183"/>
      <c r="U2480" s="183"/>
      <c r="V2480" s="183"/>
      <c r="W2480" s="183"/>
      <c r="X2480" s="183"/>
      <c r="Y2480" s="183"/>
      <c r="Z2480" s="183"/>
      <c r="AA2480" s="183"/>
      <c r="AB2480" s="183"/>
      <c r="AC2480" s="183"/>
      <c r="AD2480" s="183"/>
      <c r="AE2480" s="183"/>
      <c r="AF2480" s="183"/>
      <c r="AG2480" s="183"/>
      <c r="AH2480" s="183"/>
      <c r="AI2480" s="183"/>
      <c r="AJ2480" s="183"/>
      <c r="AK2480" s="183"/>
    </row>
    <row r="2481" spans="4:37" x14ac:dyDescent="0.25">
      <c r="D2481" s="184"/>
      <c r="E2481" s="184"/>
      <c r="F2481" s="184"/>
      <c r="G2481" s="184"/>
      <c r="H2481" s="184"/>
      <c r="I2481" s="184"/>
      <c r="J2481" s="184"/>
      <c r="K2481" s="184"/>
      <c r="L2481" s="184"/>
      <c r="M2481" s="184"/>
      <c r="N2481" s="184"/>
      <c r="O2481" s="184"/>
      <c r="P2481" s="183"/>
      <c r="Q2481" s="183"/>
      <c r="R2481" s="183"/>
      <c r="S2481" s="183"/>
      <c r="T2481" s="183"/>
      <c r="U2481" s="183"/>
      <c r="V2481" s="183"/>
      <c r="W2481" s="183"/>
      <c r="X2481" s="183"/>
      <c r="Y2481" s="183"/>
      <c r="Z2481" s="183"/>
      <c r="AA2481" s="183"/>
      <c r="AB2481" s="183"/>
      <c r="AC2481" s="183"/>
      <c r="AD2481" s="183"/>
      <c r="AE2481" s="183"/>
      <c r="AF2481" s="183"/>
      <c r="AG2481" s="183"/>
      <c r="AH2481" s="183"/>
      <c r="AI2481" s="183"/>
      <c r="AJ2481" s="183"/>
      <c r="AK2481" s="183"/>
    </row>
    <row r="2482" spans="4:37" x14ac:dyDescent="0.25">
      <c r="D2482" s="184"/>
      <c r="E2482" s="184"/>
      <c r="F2482" s="184"/>
      <c r="G2482" s="184"/>
      <c r="H2482" s="184"/>
      <c r="I2482" s="184"/>
      <c r="J2482" s="184"/>
      <c r="K2482" s="184"/>
      <c r="L2482" s="184"/>
      <c r="M2482" s="184"/>
      <c r="N2482" s="184"/>
      <c r="O2482" s="184"/>
      <c r="P2482" s="183"/>
      <c r="Q2482" s="183"/>
      <c r="R2482" s="183"/>
      <c r="S2482" s="183"/>
      <c r="T2482" s="183"/>
      <c r="U2482" s="183"/>
      <c r="V2482" s="183"/>
      <c r="W2482" s="183"/>
      <c r="X2482" s="183"/>
      <c r="Y2482" s="183"/>
      <c r="Z2482" s="183"/>
      <c r="AA2482" s="183"/>
      <c r="AB2482" s="183"/>
      <c r="AC2482" s="183"/>
      <c r="AD2482" s="183"/>
      <c r="AE2482" s="183"/>
      <c r="AF2482" s="183"/>
      <c r="AG2482" s="183"/>
      <c r="AH2482" s="183"/>
      <c r="AI2482" s="183"/>
      <c r="AJ2482" s="183"/>
      <c r="AK2482" s="183"/>
    </row>
    <row r="2483" spans="4:37" x14ac:dyDescent="0.25">
      <c r="D2483" s="184"/>
      <c r="E2483" s="184"/>
      <c r="F2483" s="184"/>
      <c r="G2483" s="184"/>
      <c r="H2483" s="184"/>
      <c r="I2483" s="184"/>
      <c r="J2483" s="184"/>
      <c r="K2483" s="184"/>
      <c r="L2483" s="184"/>
      <c r="M2483" s="184"/>
      <c r="N2483" s="184"/>
      <c r="O2483" s="184"/>
      <c r="P2483" s="183"/>
      <c r="Q2483" s="183"/>
      <c r="R2483" s="183"/>
      <c r="S2483" s="183"/>
      <c r="T2483" s="183"/>
      <c r="U2483" s="183"/>
      <c r="V2483" s="183"/>
      <c r="W2483" s="183"/>
      <c r="X2483" s="183"/>
      <c r="Y2483" s="183"/>
      <c r="Z2483" s="183"/>
      <c r="AA2483" s="183"/>
      <c r="AB2483" s="183"/>
      <c r="AC2483" s="183"/>
      <c r="AD2483" s="183"/>
      <c r="AE2483" s="183"/>
      <c r="AF2483" s="183"/>
      <c r="AG2483" s="183"/>
      <c r="AH2483" s="183"/>
      <c r="AI2483" s="183"/>
      <c r="AJ2483" s="183"/>
      <c r="AK2483" s="183"/>
    </row>
    <row r="2484" spans="4:37" x14ac:dyDescent="0.25">
      <c r="D2484" s="184"/>
      <c r="E2484" s="184"/>
      <c r="F2484" s="184"/>
      <c r="G2484" s="184"/>
      <c r="H2484" s="184"/>
      <c r="I2484" s="184"/>
      <c r="J2484" s="184"/>
      <c r="K2484" s="184"/>
      <c r="L2484" s="184"/>
      <c r="M2484" s="184"/>
      <c r="N2484" s="184"/>
      <c r="O2484" s="184"/>
      <c r="P2484" s="183"/>
      <c r="Q2484" s="183"/>
      <c r="R2484" s="183"/>
      <c r="S2484" s="183"/>
      <c r="T2484" s="183"/>
      <c r="U2484" s="183"/>
      <c r="V2484" s="183"/>
      <c r="W2484" s="183"/>
      <c r="X2484" s="183"/>
      <c r="Y2484" s="183"/>
      <c r="Z2484" s="183"/>
      <c r="AA2484" s="183"/>
      <c r="AB2484" s="183"/>
      <c r="AC2484" s="183"/>
      <c r="AD2484" s="183"/>
      <c r="AE2484" s="183"/>
      <c r="AF2484" s="183"/>
      <c r="AG2484" s="183"/>
      <c r="AH2484" s="183"/>
      <c r="AI2484" s="183"/>
      <c r="AJ2484" s="183"/>
      <c r="AK2484" s="183"/>
    </row>
    <row r="2485" spans="4:37" x14ac:dyDescent="0.25">
      <c r="D2485" s="184"/>
      <c r="E2485" s="184"/>
      <c r="F2485" s="184"/>
      <c r="G2485" s="184"/>
      <c r="H2485" s="184"/>
      <c r="I2485" s="184"/>
      <c r="J2485" s="184"/>
      <c r="K2485" s="184"/>
      <c r="L2485" s="184"/>
      <c r="M2485" s="184"/>
      <c r="N2485" s="184"/>
      <c r="O2485" s="184"/>
      <c r="P2485" s="183"/>
      <c r="Q2485" s="183"/>
      <c r="R2485" s="183"/>
      <c r="S2485" s="183"/>
      <c r="T2485" s="183"/>
      <c r="U2485" s="183"/>
      <c r="V2485" s="183"/>
      <c r="W2485" s="183"/>
      <c r="X2485" s="183"/>
      <c r="Y2485" s="183"/>
      <c r="Z2485" s="183"/>
      <c r="AA2485" s="183"/>
      <c r="AB2485" s="183"/>
      <c r="AC2485" s="183"/>
      <c r="AD2485" s="183"/>
      <c r="AE2485" s="183"/>
      <c r="AF2485" s="183"/>
      <c r="AG2485" s="183"/>
      <c r="AH2485" s="183"/>
      <c r="AI2485" s="183"/>
      <c r="AJ2485" s="183"/>
      <c r="AK2485" s="183"/>
    </row>
    <row r="2486" spans="4:37" x14ac:dyDescent="0.25">
      <c r="D2486" s="184"/>
      <c r="E2486" s="184"/>
      <c r="F2486" s="184"/>
      <c r="G2486" s="184"/>
      <c r="H2486" s="184"/>
      <c r="I2486" s="184"/>
      <c r="J2486" s="184"/>
      <c r="K2486" s="184"/>
      <c r="L2486" s="184"/>
      <c r="M2486" s="184"/>
      <c r="N2486" s="184"/>
      <c r="O2486" s="184"/>
      <c r="P2486" s="183"/>
      <c r="Q2486" s="183"/>
      <c r="R2486" s="183"/>
      <c r="S2486" s="183"/>
      <c r="T2486" s="183"/>
      <c r="U2486" s="183"/>
      <c r="V2486" s="183"/>
      <c r="W2486" s="183"/>
      <c r="X2486" s="183"/>
      <c r="Y2486" s="183"/>
      <c r="Z2486" s="183"/>
      <c r="AA2486" s="183"/>
      <c r="AB2486" s="183"/>
      <c r="AC2486" s="183"/>
      <c r="AD2486" s="183"/>
      <c r="AE2486" s="183"/>
      <c r="AF2486" s="183"/>
      <c r="AG2486" s="183"/>
      <c r="AH2486" s="183"/>
      <c r="AI2486" s="183"/>
      <c r="AJ2486" s="183"/>
      <c r="AK2486" s="183"/>
    </row>
    <row r="2487" spans="4:37" x14ac:dyDescent="0.25">
      <c r="D2487" s="184"/>
      <c r="E2487" s="184"/>
      <c r="F2487" s="184"/>
      <c r="G2487" s="184"/>
      <c r="H2487" s="184"/>
      <c r="I2487" s="184"/>
      <c r="J2487" s="184"/>
      <c r="K2487" s="184"/>
      <c r="L2487" s="184"/>
      <c r="M2487" s="184"/>
      <c r="N2487" s="184"/>
      <c r="O2487" s="184"/>
      <c r="P2487" s="183"/>
      <c r="Q2487" s="183"/>
      <c r="R2487" s="183"/>
      <c r="S2487" s="183"/>
      <c r="T2487" s="183"/>
      <c r="U2487" s="183"/>
      <c r="V2487" s="183"/>
      <c r="W2487" s="183"/>
      <c r="X2487" s="183"/>
      <c r="Y2487" s="183"/>
      <c r="Z2487" s="183"/>
      <c r="AA2487" s="183"/>
      <c r="AB2487" s="183"/>
      <c r="AC2487" s="183"/>
      <c r="AD2487" s="183"/>
      <c r="AE2487" s="183"/>
      <c r="AF2487" s="183"/>
      <c r="AG2487" s="183"/>
      <c r="AH2487" s="183"/>
      <c r="AI2487" s="183"/>
      <c r="AJ2487" s="183"/>
      <c r="AK2487" s="183"/>
    </row>
    <row r="2488" spans="4:37" x14ac:dyDescent="0.25">
      <c r="D2488" s="184"/>
      <c r="E2488" s="184"/>
      <c r="F2488" s="184"/>
      <c r="G2488" s="184"/>
      <c r="H2488" s="184"/>
      <c r="I2488" s="184"/>
      <c r="J2488" s="184"/>
      <c r="K2488" s="184"/>
      <c r="L2488" s="184"/>
      <c r="M2488" s="184"/>
      <c r="N2488" s="184"/>
      <c r="O2488" s="184"/>
      <c r="P2488" s="183"/>
      <c r="Q2488" s="183"/>
      <c r="R2488" s="183"/>
      <c r="S2488" s="183"/>
      <c r="T2488" s="183"/>
      <c r="U2488" s="183"/>
      <c r="V2488" s="183"/>
      <c r="W2488" s="183"/>
      <c r="X2488" s="183"/>
      <c r="Y2488" s="183"/>
      <c r="Z2488" s="183"/>
      <c r="AA2488" s="183"/>
      <c r="AB2488" s="183"/>
      <c r="AC2488" s="183"/>
      <c r="AD2488" s="183"/>
      <c r="AE2488" s="183"/>
      <c r="AF2488" s="183"/>
      <c r="AG2488" s="183"/>
      <c r="AH2488" s="183"/>
      <c r="AI2488" s="183"/>
      <c r="AJ2488" s="183"/>
      <c r="AK2488" s="183"/>
    </row>
    <row r="2489" spans="4:37" x14ac:dyDescent="0.25">
      <c r="D2489" s="184"/>
      <c r="E2489" s="184"/>
      <c r="F2489" s="184"/>
      <c r="G2489" s="184"/>
      <c r="H2489" s="184"/>
      <c r="I2489" s="184"/>
      <c r="J2489" s="184"/>
      <c r="K2489" s="184"/>
      <c r="L2489" s="184"/>
      <c r="M2489" s="184"/>
      <c r="N2489" s="184"/>
      <c r="O2489" s="184"/>
      <c r="P2489" s="183"/>
      <c r="Q2489" s="183"/>
      <c r="R2489" s="183"/>
      <c r="S2489" s="183"/>
      <c r="T2489" s="183"/>
      <c r="U2489" s="183"/>
      <c r="V2489" s="183"/>
      <c r="W2489" s="183"/>
      <c r="X2489" s="183"/>
      <c r="Y2489" s="183"/>
      <c r="Z2489" s="183"/>
      <c r="AA2489" s="183"/>
      <c r="AB2489" s="183"/>
      <c r="AC2489" s="183"/>
      <c r="AD2489" s="183"/>
      <c r="AE2489" s="183"/>
      <c r="AF2489" s="183"/>
      <c r="AG2489" s="183"/>
      <c r="AH2489" s="183"/>
      <c r="AI2489" s="183"/>
      <c r="AJ2489" s="183"/>
      <c r="AK2489" s="183"/>
    </row>
    <row r="2490" spans="4:37" x14ac:dyDescent="0.25">
      <c r="D2490" s="184"/>
      <c r="E2490" s="184"/>
      <c r="F2490" s="184"/>
      <c r="G2490" s="184"/>
      <c r="H2490" s="184"/>
      <c r="I2490" s="184"/>
      <c r="J2490" s="184"/>
      <c r="K2490" s="184"/>
      <c r="L2490" s="184"/>
      <c r="M2490" s="184"/>
      <c r="N2490" s="184"/>
      <c r="O2490" s="184"/>
      <c r="P2490" s="183"/>
      <c r="Q2490" s="183"/>
      <c r="R2490" s="183"/>
      <c r="S2490" s="183"/>
      <c r="T2490" s="183"/>
      <c r="U2490" s="183"/>
      <c r="V2490" s="183"/>
      <c r="W2490" s="183"/>
      <c r="X2490" s="183"/>
      <c r="Y2490" s="183"/>
      <c r="Z2490" s="183"/>
      <c r="AA2490" s="183"/>
      <c r="AB2490" s="183"/>
      <c r="AC2490" s="183"/>
      <c r="AD2490" s="183"/>
      <c r="AE2490" s="183"/>
      <c r="AF2490" s="183"/>
      <c r="AG2490" s="183"/>
      <c r="AH2490" s="183"/>
      <c r="AI2490" s="183"/>
      <c r="AJ2490" s="183"/>
      <c r="AK2490" s="183"/>
    </row>
    <row r="2491" spans="4:37" x14ac:dyDescent="0.25">
      <c r="D2491" s="184"/>
      <c r="E2491" s="184"/>
      <c r="F2491" s="184"/>
      <c r="G2491" s="184"/>
      <c r="H2491" s="184"/>
      <c r="I2491" s="184"/>
      <c r="J2491" s="184"/>
      <c r="K2491" s="184"/>
      <c r="L2491" s="184"/>
      <c r="M2491" s="184"/>
      <c r="N2491" s="184"/>
      <c r="O2491" s="184"/>
      <c r="P2491" s="183"/>
      <c r="Q2491" s="183"/>
      <c r="R2491" s="183"/>
      <c r="S2491" s="183"/>
      <c r="T2491" s="183"/>
      <c r="U2491" s="183"/>
      <c r="V2491" s="183"/>
      <c r="W2491" s="183"/>
      <c r="X2491" s="183"/>
      <c r="Y2491" s="183"/>
      <c r="Z2491" s="183"/>
      <c r="AA2491" s="183"/>
      <c r="AB2491" s="183"/>
      <c r="AC2491" s="183"/>
      <c r="AD2491" s="183"/>
      <c r="AE2491" s="183"/>
      <c r="AF2491" s="183"/>
      <c r="AG2491" s="183"/>
      <c r="AH2491" s="183"/>
      <c r="AI2491" s="183"/>
      <c r="AJ2491" s="183"/>
      <c r="AK2491" s="183"/>
    </row>
    <row r="2492" spans="4:37" x14ac:dyDescent="0.25">
      <c r="D2492" s="184"/>
      <c r="E2492" s="184"/>
      <c r="F2492" s="184"/>
      <c r="G2492" s="184"/>
      <c r="H2492" s="184"/>
      <c r="I2492" s="184"/>
      <c r="J2492" s="184"/>
      <c r="K2492" s="184"/>
      <c r="L2492" s="184"/>
      <c r="M2492" s="184"/>
      <c r="N2492" s="184"/>
      <c r="O2492" s="184"/>
      <c r="P2492" s="183"/>
      <c r="Q2492" s="183"/>
      <c r="R2492" s="183"/>
      <c r="S2492" s="183"/>
      <c r="T2492" s="183"/>
      <c r="U2492" s="183"/>
      <c r="V2492" s="183"/>
      <c r="W2492" s="183"/>
      <c r="X2492" s="183"/>
      <c r="Y2492" s="183"/>
      <c r="Z2492" s="183"/>
      <c r="AA2492" s="183"/>
      <c r="AB2492" s="183"/>
      <c r="AC2492" s="183"/>
      <c r="AD2492" s="183"/>
      <c r="AE2492" s="183"/>
      <c r="AF2492" s="183"/>
      <c r="AG2492" s="183"/>
      <c r="AH2492" s="183"/>
      <c r="AI2492" s="183"/>
      <c r="AJ2492" s="183"/>
      <c r="AK2492" s="183"/>
    </row>
    <row r="2493" spans="4:37" x14ac:dyDescent="0.25">
      <c r="D2493" s="184"/>
      <c r="E2493" s="184"/>
      <c r="F2493" s="184"/>
      <c r="G2493" s="184"/>
      <c r="H2493" s="184"/>
      <c r="I2493" s="184"/>
      <c r="J2493" s="184"/>
      <c r="K2493" s="184"/>
      <c r="L2493" s="184"/>
      <c r="M2493" s="184"/>
      <c r="N2493" s="184"/>
      <c r="O2493" s="184"/>
      <c r="P2493" s="183"/>
      <c r="Q2493" s="183"/>
      <c r="R2493" s="183"/>
      <c r="S2493" s="183"/>
      <c r="T2493" s="183"/>
      <c r="U2493" s="183"/>
      <c r="V2493" s="183"/>
      <c r="W2493" s="183"/>
      <c r="X2493" s="183"/>
      <c r="Y2493" s="183"/>
      <c r="Z2493" s="183"/>
      <c r="AA2493" s="183"/>
      <c r="AB2493" s="183"/>
      <c r="AC2493" s="183"/>
      <c r="AD2493" s="183"/>
      <c r="AE2493" s="183"/>
      <c r="AF2493" s="183"/>
      <c r="AG2493" s="183"/>
      <c r="AH2493" s="183"/>
      <c r="AI2493" s="183"/>
      <c r="AJ2493" s="183"/>
      <c r="AK2493" s="183"/>
    </row>
    <row r="2494" spans="4:37" x14ac:dyDescent="0.25">
      <c r="D2494" s="184"/>
      <c r="E2494" s="184"/>
      <c r="F2494" s="184"/>
      <c r="G2494" s="184"/>
      <c r="H2494" s="184"/>
      <c r="I2494" s="184"/>
      <c r="J2494" s="184"/>
      <c r="K2494" s="184"/>
      <c r="L2494" s="184"/>
      <c r="M2494" s="184"/>
      <c r="N2494" s="184"/>
      <c r="O2494" s="184"/>
      <c r="P2494" s="183"/>
      <c r="Q2494" s="183"/>
      <c r="R2494" s="183"/>
      <c r="S2494" s="183"/>
      <c r="T2494" s="183"/>
      <c r="U2494" s="183"/>
      <c r="V2494" s="183"/>
      <c r="W2494" s="183"/>
      <c r="X2494" s="183"/>
      <c r="Y2494" s="183"/>
      <c r="Z2494" s="183"/>
      <c r="AA2494" s="183"/>
      <c r="AB2494" s="183"/>
      <c r="AC2494" s="183"/>
      <c r="AD2494" s="183"/>
      <c r="AE2494" s="183"/>
      <c r="AF2494" s="183"/>
      <c r="AG2494" s="183"/>
      <c r="AH2494" s="183"/>
      <c r="AI2494" s="183"/>
      <c r="AJ2494" s="183"/>
      <c r="AK2494" s="183"/>
    </row>
    <row r="2495" spans="4:37" x14ac:dyDescent="0.25">
      <c r="D2495" s="184"/>
      <c r="E2495" s="184"/>
      <c r="F2495" s="184"/>
      <c r="G2495" s="184"/>
      <c r="H2495" s="184"/>
      <c r="I2495" s="184"/>
      <c r="J2495" s="184"/>
      <c r="K2495" s="184"/>
      <c r="L2495" s="184"/>
      <c r="M2495" s="184"/>
      <c r="N2495" s="184"/>
      <c r="O2495" s="184"/>
      <c r="P2495" s="183"/>
      <c r="Q2495" s="183"/>
      <c r="R2495" s="183"/>
      <c r="S2495" s="183"/>
      <c r="T2495" s="183"/>
      <c r="U2495" s="183"/>
      <c r="V2495" s="183"/>
      <c r="W2495" s="183"/>
      <c r="X2495" s="183"/>
      <c r="Y2495" s="183"/>
      <c r="Z2495" s="183"/>
      <c r="AA2495" s="183"/>
      <c r="AB2495" s="183"/>
      <c r="AC2495" s="183"/>
      <c r="AD2495" s="183"/>
      <c r="AE2495" s="183"/>
      <c r="AF2495" s="183"/>
      <c r="AG2495" s="183"/>
      <c r="AH2495" s="183"/>
      <c r="AI2495" s="183"/>
      <c r="AJ2495" s="183"/>
      <c r="AK2495" s="183"/>
    </row>
    <row r="2496" spans="4:37" x14ac:dyDescent="0.25">
      <c r="D2496" s="184"/>
      <c r="E2496" s="184"/>
      <c r="F2496" s="184"/>
      <c r="G2496" s="184"/>
      <c r="H2496" s="184"/>
      <c r="I2496" s="184"/>
      <c r="J2496" s="184"/>
      <c r="K2496" s="184"/>
      <c r="L2496" s="184"/>
      <c r="M2496" s="184"/>
      <c r="N2496" s="184"/>
      <c r="O2496" s="184"/>
      <c r="P2496" s="183"/>
      <c r="Q2496" s="183"/>
      <c r="R2496" s="183"/>
      <c r="S2496" s="183"/>
      <c r="T2496" s="183"/>
      <c r="U2496" s="183"/>
      <c r="V2496" s="183"/>
      <c r="W2496" s="183"/>
      <c r="X2496" s="183"/>
      <c r="Y2496" s="183"/>
      <c r="Z2496" s="183"/>
      <c r="AA2496" s="183"/>
      <c r="AB2496" s="183"/>
      <c r="AC2496" s="183"/>
      <c r="AD2496" s="183"/>
      <c r="AE2496" s="183"/>
      <c r="AF2496" s="183"/>
      <c r="AG2496" s="183"/>
      <c r="AH2496" s="183"/>
      <c r="AI2496" s="183"/>
      <c r="AJ2496" s="183"/>
      <c r="AK2496" s="183"/>
    </row>
    <row r="2497" spans="4:37" x14ac:dyDescent="0.25">
      <c r="D2497" s="184"/>
      <c r="E2497" s="184"/>
      <c r="F2497" s="184"/>
      <c r="G2497" s="184"/>
      <c r="H2497" s="184"/>
      <c r="I2497" s="184"/>
      <c r="J2497" s="184"/>
      <c r="K2497" s="184"/>
      <c r="L2497" s="184"/>
      <c r="M2497" s="184"/>
      <c r="N2497" s="184"/>
      <c r="O2497" s="184"/>
      <c r="P2497" s="183"/>
      <c r="Q2497" s="183"/>
      <c r="R2497" s="183"/>
      <c r="S2497" s="183"/>
      <c r="T2497" s="183"/>
      <c r="U2497" s="183"/>
      <c r="V2497" s="183"/>
      <c r="W2497" s="183"/>
      <c r="X2497" s="183"/>
      <c r="Y2497" s="183"/>
      <c r="Z2497" s="183"/>
      <c r="AA2497" s="183"/>
      <c r="AB2497" s="183"/>
      <c r="AC2497" s="183"/>
      <c r="AD2497" s="183"/>
      <c r="AE2497" s="183"/>
      <c r="AF2497" s="183"/>
      <c r="AG2497" s="183"/>
      <c r="AH2497" s="183"/>
      <c r="AI2497" s="183"/>
      <c r="AJ2497" s="183"/>
      <c r="AK2497" s="183"/>
    </row>
    <row r="2498" spans="4:37" x14ac:dyDescent="0.25">
      <c r="D2498" s="184"/>
      <c r="E2498" s="184"/>
      <c r="F2498" s="184"/>
      <c r="G2498" s="184"/>
      <c r="H2498" s="184"/>
      <c r="I2498" s="184"/>
      <c r="J2498" s="184"/>
      <c r="K2498" s="184"/>
      <c r="L2498" s="184"/>
      <c r="M2498" s="184"/>
      <c r="N2498" s="184"/>
      <c r="O2498" s="184"/>
      <c r="P2498" s="183"/>
      <c r="Q2498" s="183"/>
      <c r="R2498" s="183"/>
      <c r="S2498" s="183"/>
      <c r="T2498" s="183"/>
      <c r="U2498" s="183"/>
      <c r="V2498" s="183"/>
      <c r="W2498" s="183"/>
      <c r="X2498" s="183"/>
      <c r="Y2498" s="183"/>
      <c r="Z2498" s="183"/>
      <c r="AA2498" s="183"/>
      <c r="AB2498" s="183"/>
      <c r="AC2498" s="183"/>
      <c r="AD2498" s="183"/>
      <c r="AE2498" s="183"/>
      <c r="AF2498" s="183"/>
      <c r="AG2498" s="183"/>
      <c r="AH2498" s="183"/>
      <c r="AI2498" s="183"/>
      <c r="AJ2498" s="183"/>
      <c r="AK2498" s="183"/>
    </row>
    <row r="2499" spans="4:37" x14ac:dyDescent="0.25">
      <c r="D2499" s="184"/>
      <c r="E2499" s="184"/>
      <c r="F2499" s="184"/>
      <c r="G2499" s="184"/>
      <c r="H2499" s="184"/>
      <c r="I2499" s="184"/>
      <c r="J2499" s="184"/>
      <c r="K2499" s="184"/>
      <c r="L2499" s="184"/>
      <c r="M2499" s="184"/>
      <c r="N2499" s="184"/>
      <c r="O2499" s="184"/>
      <c r="P2499" s="183"/>
      <c r="Q2499" s="183"/>
      <c r="R2499" s="183"/>
      <c r="S2499" s="183"/>
      <c r="T2499" s="183"/>
      <c r="U2499" s="183"/>
      <c r="V2499" s="183"/>
      <c r="W2499" s="183"/>
      <c r="X2499" s="183"/>
      <c r="Y2499" s="183"/>
      <c r="Z2499" s="183"/>
      <c r="AA2499" s="183"/>
      <c r="AB2499" s="183"/>
      <c r="AC2499" s="183"/>
      <c r="AD2499" s="183"/>
      <c r="AE2499" s="183"/>
      <c r="AF2499" s="183"/>
      <c r="AG2499" s="183"/>
      <c r="AH2499" s="183"/>
      <c r="AI2499" s="183"/>
      <c r="AJ2499" s="183"/>
      <c r="AK2499" s="183"/>
    </row>
    <row r="2500" spans="4:37" x14ac:dyDescent="0.25">
      <c r="D2500" s="184"/>
      <c r="E2500" s="184"/>
      <c r="F2500" s="184"/>
      <c r="G2500" s="184"/>
      <c r="H2500" s="184"/>
      <c r="I2500" s="184"/>
      <c r="J2500" s="184"/>
      <c r="K2500" s="184"/>
      <c r="L2500" s="184"/>
      <c r="M2500" s="184"/>
      <c r="N2500" s="184"/>
      <c r="O2500" s="184"/>
      <c r="P2500" s="183"/>
      <c r="Q2500" s="183"/>
      <c r="R2500" s="183"/>
      <c r="S2500" s="183"/>
      <c r="T2500" s="183"/>
      <c r="U2500" s="183"/>
      <c r="V2500" s="183"/>
      <c r="W2500" s="183"/>
      <c r="X2500" s="183"/>
      <c r="Y2500" s="183"/>
      <c r="Z2500" s="183"/>
      <c r="AA2500" s="183"/>
      <c r="AB2500" s="183"/>
      <c r="AC2500" s="183"/>
      <c r="AD2500" s="183"/>
      <c r="AE2500" s="183"/>
      <c r="AF2500" s="183"/>
      <c r="AG2500" s="183"/>
      <c r="AH2500" s="183"/>
      <c r="AI2500" s="183"/>
      <c r="AJ2500" s="183"/>
      <c r="AK2500" s="183"/>
    </row>
    <row r="2501" spans="4:37" x14ac:dyDescent="0.25">
      <c r="D2501" s="184"/>
      <c r="E2501" s="184"/>
      <c r="F2501" s="184"/>
      <c r="G2501" s="184"/>
      <c r="H2501" s="184"/>
      <c r="I2501" s="184"/>
      <c r="J2501" s="184"/>
      <c r="K2501" s="184"/>
      <c r="L2501" s="184"/>
      <c r="M2501" s="184"/>
      <c r="N2501" s="184"/>
      <c r="O2501" s="184"/>
      <c r="P2501" s="183"/>
      <c r="Q2501" s="183"/>
      <c r="R2501" s="183"/>
      <c r="S2501" s="183"/>
      <c r="T2501" s="183"/>
      <c r="U2501" s="183"/>
      <c r="V2501" s="183"/>
      <c r="W2501" s="183"/>
      <c r="X2501" s="183"/>
      <c r="Y2501" s="183"/>
      <c r="Z2501" s="183"/>
      <c r="AA2501" s="183"/>
      <c r="AB2501" s="183"/>
      <c r="AC2501" s="183"/>
      <c r="AD2501" s="183"/>
      <c r="AE2501" s="183"/>
      <c r="AF2501" s="183"/>
      <c r="AG2501" s="183"/>
      <c r="AH2501" s="183"/>
      <c r="AI2501" s="183"/>
      <c r="AJ2501" s="183"/>
      <c r="AK2501" s="183"/>
    </row>
    <row r="2502" spans="4:37" x14ac:dyDescent="0.25">
      <c r="D2502" s="184"/>
      <c r="E2502" s="184"/>
      <c r="F2502" s="184"/>
      <c r="G2502" s="184"/>
      <c r="H2502" s="184"/>
      <c r="I2502" s="184"/>
      <c r="J2502" s="184"/>
      <c r="K2502" s="184"/>
      <c r="L2502" s="184"/>
      <c r="M2502" s="184"/>
      <c r="N2502" s="184"/>
      <c r="O2502" s="184"/>
      <c r="P2502" s="183"/>
      <c r="Q2502" s="183"/>
      <c r="R2502" s="183"/>
      <c r="S2502" s="183"/>
      <c r="T2502" s="183"/>
      <c r="U2502" s="183"/>
      <c r="V2502" s="183"/>
      <c r="W2502" s="183"/>
      <c r="X2502" s="183"/>
      <c r="Y2502" s="183"/>
      <c r="Z2502" s="183"/>
      <c r="AA2502" s="183"/>
      <c r="AB2502" s="183"/>
      <c r="AC2502" s="183"/>
      <c r="AD2502" s="183"/>
      <c r="AE2502" s="183"/>
      <c r="AF2502" s="183"/>
      <c r="AG2502" s="183"/>
      <c r="AH2502" s="183"/>
      <c r="AI2502" s="183"/>
      <c r="AJ2502" s="183"/>
      <c r="AK2502" s="183"/>
    </row>
    <row r="2503" spans="4:37" x14ac:dyDescent="0.25">
      <c r="D2503" s="184"/>
      <c r="E2503" s="184"/>
      <c r="F2503" s="184"/>
      <c r="G2503" s="184"/>
      <c r="H2503" s="184"/>
      <c r="I2503" s="184"/>
      <c r="J2503" s="184"/>
      <c r="K2503" s="184"/>
      <c r="L2503" s="184"/>
      <c r="M2503" s="184"/>
      <c r="N2503" s="184"/>
      <c r="O2503" s="184"/>
      <c r="P2503" s="183"/>
      <c r="Q2503" s="183"/>
      <c r="R2503" s="183"/>
      <c r="S2503" s="183"/>
      <c r="T2503" s="183"/>
      <c r="U2503" s="183"/>
      <c r="V2503" s="183"/>
      <c r="W2503" s="183"/>
      <c r="X2503" s="183"/>
      <c r="Y2503" s="183"/>
      <c r="Z2503" s="183"/>
      <c r="AA2503" s="183"/>
      <c r="AB2503" s="183"/>
      <c r="AC2503" s="183"/>
      <c r="AD2503" s="183"/>
      <c r="AE2503" s="183"/>
      <c r="AF2503" s="183"/>
      <c r="AG2503" s="183"/>
      <c r="AH2503" s="183"/>
      <c r="AI2503" s="183"/>
      <c r="AJ2503" s="183"/>
      <c r="AK2503" s="183"/>
    </row>
    <row r="2504" spans="4:37" x14ac:dyDescent="0.25">
      <c r="D2504" s="184"/>
      <c r="E2504" s="184"/>
      <c r="F2504" s="184"/>
      <c r="G2504" s="184"/>
      <c r="H2504" s="184"/>
      <c r="I2504" s="184"/>
      <c r="J2504" s="184"/>
      <c r="K2504" s="184"/>
      <c r="L2504" s="184"/>
      <c r="M2504" s="184"/>
      <c r="N2504" s="184"/>
      <c r="O2504" s="184"/>
      <c r="P2504" s="183"/>
      <c r="Q2504" s="183"/>
      <c r="R2504" s="183"/>
      <c r="S2504" s="183"/>
      <c r="T2504" s="183"/>
      <c r="U2504" s="183"/>
      <c r="V2504" s="183"/>
      <c r="W2504" s="183"/>
      <c r="X2504" s="183"/>
      <c r="Y2504" s="183"/>
      <c r="Z2504" s="183"/>
      <c r="AA2504" s="183"/>
      <c r="AB2504" s="183"/>
      <c r="AC2504" s="183"/>
      <c r="AD2504" s="183"/>
      <c r="AE2504" s="183"/>
      <c r="AF2504" s="183"/>
      <c r="AG2504" s="183"/>
      <c r="AH2504" s="183"/>
      <c r="AI2504" s="183"/>
      <c r="AJ2504" s="183"/>
      <c r="AK2504" s="183"/>
    </row>
    <row r="2505" spans="4:37" x14ac:dyDescent="0.25">
      <c r="D2505" s="184"/>
      <c r="E2505" s="184"/>
      <c r="F2505" s="184"/>
      <c r="G2505" s="184"/>
      <c r="H2505" s="184"/>
      <c r="I2505" s="184"/>
      <c r="J2505" s="184"/>
      <c r="K2505" s="184"/>
      <c r="L2505" s="184"/>
      <c r="M2505" s="184"/>
      <c r="N2505" s="184"/>
      <c r="O2505" s="184"/>
      <c r="P2505" s="183"/>
      <c r="Q2505" s="183"/>
      <c r="R2505" s="183"/>
      <c r="S2505" s="183"/>
      <c r="T2505" s="183"/>
      <c r="U2505" s="183"/>
      <c r="V2505" s="183"/>
      <c r="W2505" s="183"/>
      <c r="X2505" s="183"/>
      <c r="Y2505" s="183"/>
      <c r="Z2505" s="183"/>
      <c r="AA2505" s="183"/>
      <c r="AB2505" s="183"/>
      <c r="AC2505" s="183"/>
      <c r="AD2505" s="183"/>
      <c r="AE2505" s="183"/>
      <c r="AF2505" s="183"/>
      <c r="AG2505" s="183"/>
      <c r="AH2505" s="183"/>
      <c r="AI2505" s="183"/>
      <c r="AJ2505" s="183"/>
      <c r="AK2505" s="18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05"/>
  <sheetViews>
    <sheetView showGridLines="0" zoomScale="70" workbookViewId="0"/>
  </sheetViews>
  <sheetFormatPr defaultColWidth="15.6640625" defaultRowHeight="13.2" x14ac:dyDescent="0.25"/>
  <cols>
    <col min="1" max="1" width="9.33203125" style="26" bestFit="1" customWidth="1"/>
    <col min="2" max="2" width="2.33203125" style="26" bestFit="1" customWidth="1"/>
    <col min="3" max="3" width="10.88671875" style="26" customWidth="1"/>
    <col min="4" max="10" width="15.6640625" style="26" customWidth="1"/>
    <col min="11" max="25" width="15.6640625" customWidth="1"/>
    <col min="26" max="27" width="15.6640625" style="33" customWidth="1"/>
  </cols>
  <sheetData>
    <row r="1" spans="1:31" x14ac:dyDescent="0.25">
      <c r="A1" s="194" t="s">
        <v>111</v>
      </c>
      <c r="B1" s="195"/>
      <c r="C1" s="196"/>
      <c r="D1" s="191"/>
      <c r="E1" s="191"/>
      <c r="F1" s="191"/>
      <c r="G1" s="191"/>
      <c r="H1" s="191"/>
      <c r="I1" s="191"/>
      <c r="J1" s="191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3"/>
      <c r="Y1" s="192"/>
      <c r="Z1" s="192"/>
      <c r="AA1" s="192"/>
      <c r="AB1" s="192"/>
      <c r="AC1" s="192"/>
      <c r="AD1" s="192"/>
      <c r="AE1" s="198"/>
    </row>
    <row r="2" spans="1:31" x14ac:dyDescent="0.25">
      <c r="A2" s="197" t="s">
        <v>149</v>
      </c>
      <c r="B2" s="191"/>
      <c r="C2" s="198"/>
      <c r="D2" s="204">
        <v>1</v>
      </c>
      <c r="E2" s="204">
        <v>1</v>
      </c>
      <c r="F2" s="204">
        <v>1</v>
      </c>
      <c r="G2" s="204">
        <v>0.9</v>
      </c>
      <c r="H2" s="204">
        <v>0.9</v>
      </c>
      <c r="I2" s="274">
        <v>0.3</v>
      </c>
      <c r="J2" s="204">
        <v>0.3</v>
      </c>
      <c r="K2" s="208"/>
      <c r="L2" s="208">
        <v>1</v>
      </c>
      <c r="M2" s="208">
        <v>1</v>
      </c>
      <c r="N2" s="208">
        <v>1</v>
      </c>
      <c r="O2" s="208">
        <v>0.8</v>
      </c>
      <c r="P2" s="208"/>
      <c r="Q2" s="208">
        <v>1</v>
      </c>
      <c r="R2" s="208">
        <v>1</v>
      </c>
      <c r="S2" s="208">
        <v>1</v>
      </c>
      <c r="T2" s="208">
        <v>1</v>
      </c>
      <c r="U2" s="208">
        <v>1</v>
      </c>
      <c r="V2" s="208"/>
      <c r="W2" s="276">
        <v>0.75</v>
      </c>
      <c r="X2" s="208">
        <v>0.75</v>
      </c>
      <c r="Y2" s="208">
        <v>0.3</v>
      </c>
      <c r="Z2" s="208">
        <v>0.3</v>
      </c>
      <c r="AA2" s="208">
        <v>0.3</v>
      </c>
      <c r="AB2" s="208">
        <v>0.3</v>
      </c>
      <c r="AC2" s="208">
        <v>0.1</v>
      </c>
      <c r="AD2" s="208">
        <v>0.4</v>
      </c>
      <c r="AE2" s="247"/>
    </row>
    <row r="3" spans="1:31" x14ac:dyDescent="0.25">
      <c r="A3" s="199"/>
      <c r="B3" s="200"/>
      <c r="C3" s="201"/>
      <c r="D3" s="54" t="s">
        <v>92</v>
      </c>
      <c r="E3" s="52"/>
      <c r="F3" s="52"/>
      <c r="G3" s="52"/>
      <c r="H3" s="52"/>
      <c r="I3" s="52"/>
      <c r="J3" s="52"/>
      <c r="K3" s="53"/>
      <c r="L3" s="180" t="s">
        <v>94</v>
      </c>
      <c r="M3" s="181"/>
      <c r="N3" s="181"/>
      <c r="O3" s="181"/>
      <c r="P3" s="216"/>
      <c r="Q3" s="186" t="s">
        <v>93</v>
      </c>
      <c r="R3" s="187"/>
      <c r="S3" s="187"/>
      <c r="T3" s="187"/>
      <c r="U3" s="187"/>
      <c r="V3" s="188"/>
      <c r="W3" s="277" t="s">
        <v>170</v>
      </c>
      <c r="X3" s="190" t="s">
        <v>106</v>
      </c>
      <c r="Y3" s="189" t="s">
        <v>107</v>
      </c>
      <c r="Z3" s="279"/>
      <c r="AA3" s="279"/>
      <c r="AB3" s="280"/>
      <c r="AC3" s="228" t="s">
        <v>155</v>
      </c>
      <c r="AD3" s="251"/>
      <c r="AE3" s="248"/>
    </row>
    <row r="4" spans="1:31" x14ac:dyDescent="0.25">
      <c r="A4" s="202"/>
      <c r="B4" s="203"/>
      <c r="C4" s="203"/>
      <c r="D4" s="45" t="s">
        <v>112</v>
      </c>
      <c r="E4" s="46" t="s">
        <v>113</v>
      </c>
      <c r="F4" s="46" t="s">
        <v>114</v>
      </c>
      <c r="G4" s="46" t="s">
        <v>115</v>
      </c>
      <c r="H4" s="46" t="s">
        <v>116</v>
      </c>
      <c r="I4" s="46" t="s">
        <v>166</v>
      </c>
      <c r="J4" s="46" t="s">
        <v>167</v>
      </c>
      <c r="K4" s="47" t="s">
        <v>117</v>
      </c>
      <c r="L4" s="45" t="s">
        <v>112</v>
      </c>
      <c r="M4" s="46" t="s">
        <v>113</v>
      </c>
      <c r="N4" s="46" t="s">
        <v>114</v>
      </c>
      <c r="O4" s="46" t="s">
        <v>115</v>
      </c>
      <c r="P4" s="47" t="s">
        <v>117</v>
      </c>
      <c r="Q4" s="45" t="s">
        <v>119</v>
      </c>
      <c r="R4" s="46" t="s">
        <v>121</v>
      </c>
      <c r="S4" s="46" t="s">
        <v>122</v>
      </c>
      <c r="T4" s="46" t="s">
        <v>123</v>
      </c>
      <c r="U4" s="46" t="s">
        <v>125</v>
      </c>
      <c r="V4" s="47" t="s">
        <v>117</v>
      </c>
      <c r="W4" s="47" t="s">
        <v>171</v>
      </c>
      <c r="X4" s="56" t="s">
        <v>112</v>
      </c>
      <c r="Y4" s="45" t="s">
        <v>172</v>
      </c>
      <c r="Z4" s="46" t="s">
        <v>173</v>
      </c>
      <c r="AA4" s="46" t="s">
        <v>174</v>
      </c>
      <c r="AB4" s="46" t="s">
        <v>175</v>
      </c>
      <c r="AC4" s="45" t="s">
        <v>105</v>
      </c>
      <c r="AD4" s="47" t="s">
        <v>176</v>
      </c>
      <c r="AE4" s="249" t="s">
        <v>37</v>
      </c>
    </row>
    <row r="5" spans="1:31" x14ac:dyDescent="0.25">
      <c r="A5" s="199"/>
      <c r="B5" s="200"/>
      <c r="C5" s="191"/>
      <c r="D5" s="185" t="s">
        <v>118</v>
      </c>
      <c r="E5" s="49"/>
      <c r="F5" s="49"/>
      <c r="G5" s="49"/>
      <c r="H5" s="49"/>
      <c r="I5" s="275" t="s">
        <v>168</v>
      </c>
      <c r="J5" s="275" t="s">
        <v>169</v>
      </c>
      <c r="K5" s="50"/>
      <c r="L5" s="48"/>
      <c r="M5" s="49"/>
      <c r="N5" s="49"/>
      <c r="O5" s="49"/>
      <c r="P5" s="50"/>
      <c r="Q5" s="48" t="s">
        <v>120</v>
      </c>
      <c r="R5" s="49" t="s">
        <v>120</v>
      </c>
      <c r="S5" s="49" t="s">
        <v>124</v>
      </c>
      <c r="T5" s="49" t="s">
        <v>124</v>
      </c>
      <c r="U5" s="49" t="s">
        <v>126</v>
      </c>
      <c r="V5" s="50"/>
      <c r="W5" s="50"/>
      <c r="X5" s="57"/>
      <c r="Y5" s="48"/>
      <c r="Z5" s="49"/>
      <c r="AA5" s="49"/>
      <c r="AB5" s="49"/>
      <c r="AC5" s="48"/>
      <c r="AD5" s="50"/>
      <c r="AE5" s="250" t="s">
        <v>149</v>
      </c>
    </row>
    <row r="6" spans="1:31" x14ac:dyDescent="0.25">
      <c r="A6">
        <f>YEAR(C6)</f>
        <v>2002</v>
      </c>
      <c r="B6" s="293"/>
      <c r="C6" s="22">
        <v>37258</v>
      </c>
      <c r="D6" s="182">
        <v>4.0999999999999996</v>
      </c>
      <c r="E6" s="182">
        <v>4.0999999999999996</v>
      </c>
      <c r="F6" s="182"/>
      <c r="G6" s="182"/>
      <c r="H6" s="182"/>
      <c r="I6" s="182"/>
      <c r="J6" s="182"/>
      <c r="K6" s="223">
        <f>D6+E6+F6+G6+I6+J6+H6</f>
        <v>8.1999999999999993</v>
      </c>
      <c r="L6" s="210">
        <v>4.0999999999999996</v>
      </c>
      <c r="M6" s="211"/>
      <c r="N6" s="211"/>
      <c r="O6" s="211"/>
      <c r="P6" s="226">
        <f>L6+M6+N6</f>
        <v>4.0999999999999996</v>
      </c>
      <c r="Q6" s="210">
        <v>12</v>
      </c>
      <c r="R6" s="211">
        <v>13</v>
      </c>
      <c r="S6" s="211">
        <v>4.0999999999999996</v>
      </c>
      <c r="T6" s="211">
        <v>4.0999999999999996</v>
      </c>
      <c r="U6" s="211">
        <v>1.6</v>
      </c>
      <c r="V6" s="226">
        <f>U6+T6+S6+R6+Q6</f>
        <v>34.799999999999997</v>
      </c>
      <c r="W6" s="226"/>
      <c r="X6" s="218"/>
      <c r="Y6" s="210"/>
      <c r="Z6" s="211"/>
      <c r="AA6" s="211"/>
      <c r="AB6" s="211"/>
      <c r="AC6" s="210"/>
      <c r="AD6" s="211"/>
      <c r="AE6" s="231">
        <f>K6+P6+V6+W6+X6+Y6+Z6+AA6+AB6+AC6+AD6</f>
        <v>47.099999999999994</v>
      </c>
    </row>
    <row r="7" spans="1:31" x14ac:dyDescent="0.25">
      <c r="A7">
        <f>YEAR(C7)</f>
        <v>2002</v>
      </c>
      <c r="B7" s="294"/>
      <c r="C7" s="23">
        <v>37289</v>
      </c>
      <c r="D7" s="182">
        <v>4.0999999999999996</v>
      </c>
      <c r="E7" s="182">
        <v>4.0999999999999996</v>
      </c>
      <c r="F7" s="182"/>
      <c r="G7" s="182"/>
      <c r="H7" s="182"/>
      <c r="I7" s="182"/>
      <c r="J7" s="182"/>
      <c r="K7" s="223">
        <f t="shared" ref="K7:K70" si="0">D7+E7+F7+G7+I7+J7+H7</f>
        <v>8.1999999999999993</v>
      </c>
      <c r="L7" s="210">
        <v>4.0999999999999996</v>
      </c>
      <c r="M7" s="211"/>
      <c r="N7" s="211"/>
      <c r="O7" s="211"/>
      <c r="P7" s="226">
        <f t="shared" ref="P7:P70" si="1">L7+M7+N7</f>
        <v>4.0999999999999996</v>
      </c>
      <c r="Q7" s="210">
        <v>12</v>
      </c>
      <c r="R7" s="211">
        <v>13</v>
      </c>
      <c r="S7" s="211">
        <v>4.0999999999999996</v>
      </c>
      <c r="T7" s="211">
        <v>4.0999999999999996</v>
      </c>
      <c r="U7" s="211">
        <v>1.6</v>
      </c>
      <c r="V7" s="226">
        <f t="shared" ref="V7:V70" si="2">U7+T7+S7+R7+Q7</f>
        <v>34.799999999999997</v>
      </c>
      <c r="W7" s="226"/>
      <c r="X7" s="218"/>
      <c r="Y7" s="210"/>
      <c r="Z7" s="211"/>
      <c r="AA7" s="211"/>
      <c r="AB7" s="211"/>
      <c r="AC7" s="210"/>
      <c r="AD7" s="211"/>
      <c r="AE7" s="232">
        <f t="shared" ref="AE7:AE70" si="3">K7+P7+V7+W7+X7+Y7+Z7+AA7+AB7+AC7+AD7</f>
        <v>47.099999999999994</v>
      </c>
    </row>
    <row r="8" spans="1:31" x14ac:dyDescent="0.25">
      <c r="A8">
        <f t="shared" ref="A8:A71" si="4">YEAR(C8)</f>
        <v>2002</v>
      </c>
      <c r="B8" s="294"/>
      <c r="C8" s="23">
        <v>37317</v>
      </c>
      <c r="D8" s="182">
        <v>4.0999999999999996</v>
      </c>
      <c r="E8" s="182">
        <v>4.0999999999999996</v>
      </c>
      <c r="F8" s="182"/>
      <c r="G8" s="182"/>
      <c r="H8" s="182"/>
      <c r="I8" s="182"/>
      <c r="J8" s="182"/>
      <c r="K8" s="223">
        <f t="shared" si="0"/>
        <v>8.1999999999999993</v>
      </c>
      <c r="L8" s="210">
        <v>4.0999999999999996</v>
      </c>
      <c r="M8" s="211"/>
      <c r="N8" s="211"/>
      <c r="O8" s="211"/>
      <c r="P8" s="226">
        <f t="shared" si="1"/>
        <v>4.0999999999999996</v>
      </c>
      <c r="Q8" s="210">
        <v>12</v>
      </c>
      <c r="R8" s="211">
        <v>13</v>
      </c>
      <c r="S8" s="211">
        <v>4.0999999999999996</v>
      </c>
      <c r="T8" s="211">
        <v>4.0999999999999996</v>
      </c>
      <c r="U8" s="211">
        <v>1.6</v>
      </c>
      <c r="V8" s="226">
        <f t="shared" si="2"/>
        <v>34.799999999999997</v>
      </c>
      <c r="W8" s="226"/>
      <c r="X8" s="218"/>
      <c r="Y8" s="210"/>
      <c r="Z8" s="211"/>
      <c r="AA8" s="211"/>
      <c r="AB8" s="211"/>
      <c r="AC8" s="210"/>
      <c r="AD8" s="211"/>
      <c r="AE8" s="232">
        <f t="shared" si="3"/>
        <v>47.099999999999994</v>
      </c>
    </row>
    <row r="9" spans="1:31" x14ac:dyDescent="0.25">
      <c r="A9">
        <f t="shared" si="4"/>
        <v>2002</v>
      </c>
      <c r="B9" s="294"/>
      <c r="C9" s="23">
        <v>37348</v>
      </c>
      <c r="D9" s="182">
        <v>4.0999999999999996</v>
      </c>
      <c r="E9" s="182">
        <v>4.0999999999999996</v>
      </c>
      <c r="F9" s="182"/>
      <c r="G9" s="182"/>
      <c r="H9" s="182"/>
      <c r="I9" s="182"/>
      <c r="J9" s="182"/>
      <c r="K9" s="223">
        <f t="shared" si="0"/>
        <v>8.1999999999999993</v>
      </c>
      <c r="L9" s="210">
        <v>4.0999999999999996</v>
      </c>
      <c r="M9" s="211"/>
      <c r="N9" s="211"/>
      <c r="O9" s="211"/>
      <c r="P9" s="226">
        <f t="shared" si="1"/>
        <v>4.0999999999999996</v>
      </c>
      <c r="Q9" s="210">
        <v>12</v>
      </c>
      <c r="R9" s="211">
        <v>13</v>
      </c>
      <c r="S9" s="211">
        <v>4.0999999999999996</v>
      </c>
      <c r="T9" s="211">
        <v>4.0999999999999996</v>
      </c>
      <c r="U9" s="211">
        <v>1.6</v>
      </c>
      <c r="V9" s="226">
        <f t="shared" si="2"/>
        <v>34.799999999999997</v>
      </c>
      <c r="W9" s="226"/>
      <c r="X9" s="218"/>
      <c r="Y9" s="210"/>
      <c r="Z9" s="211"/>
      <c r="AA9" s="211"/>
      <c r="AB9" s="211"/>
      <c r="AC9" s="210"/>
      <c r="AD9" s="211"/>
      <c r="AE9" s="232">
        <f t="shared" si="3"/>
        <v>47.099999999999994</v>
      </c>
    </row>
    <row r="10" spans="1:31" x14ac:dyDescent="0.25">
      <c r="A10">
        <f t="shared" si="4"/>
        <v>2002</v>
      </c>
      <c r="B10" s="294"/>
      <c r="C10" s="23">
        <v>37378</v>
      </c>
      <c r="D10" s="182">
        <v>4.0999999999999996</v>
      </c>
      <c r="E10" s="182">
        <v>4.0999999999999996</v>
      </c>
      <c r="F10" s="182"/>
      <c r="G10" s="182"/>
      <c r="H10" s="182"/>
      <c r="I10" s="182"/>
      <c r="J10" s="182"/>
      <c r="K10" s="223">
        <f t="shared" si="0"/>
        <v>8.1999999999999993</v>
      </c>
      <c r="L10" s="210">
        <v>4.0999999999999996</v>
      </c>
      <c r="M10" s="211"/>
      <c r="N10" s="211"/>
      <c r="O10" s="211"/>
      <c r="P10" s="226">
        <f t="shared" si="1"/>
        <v>4.0999999999999996</v>
      </c>
      <c r="Q10" s="210">
        <v>12</v>
      </c>
      <c r="R10" s="211">
        <v>13</v>
      </c>
      <c r="S10" s="211">
        <v>4.0999999999999996</v>
      </c>
      <c r="T10" s="211">
        <v>4.0999999999999996</v>
      </c>
      <c r="U10" s="211">
        <v>1.6</v>
      </c>
      <c r="V10" s="226">
        <f t="shared" si="2"/>
        <v>34.799999999999997</v>
      </c>
      <c r="W10" s="226"/>
      <c r="X10" s="218"/>
      <c r="Y10" s="210"/>
      <c r="Z10" s="211"/>
      <c r="AA10" s="211"/>
      <c r="AB10" s="211"/>
      <c r="AC10" s="210"/>
      <c r="AD10" s="211"/>
      <c r="AE10" s="232">
        <f t="shared" si="3"/>
        <v>47.099999999999994</v>
      </c>
    </row>
    <row r="11" spans="1:31" x14ac:dyDescent="0.25">
      <c r="A11">
        <f t="shared" si="4"/>
        <v>2002</v>
      </c>
      <c r="B11" s="294"/>
      <c r="C11" s="23">
        <v>37409</v>
      </c>
      <c r="D11" s="182">
        <v>4.0999999999999996</v>
      </c>
      <c r="E11" s="182">
        <v>4.0999999999999996</v>
      </c>
      <c r="F11" s="182"/>
      <c r="G11" s="182"/>
      <c r="H11" s="182"/>
      <c r="I11" s="182"/>
      <c r="J11" s="182"/>
      <c r="K11" s="223">
        <f t="shared" si="0"/>
        <v>8.1999999999999993</v>
      </c>
      <c r="L11" s="210">
        <v>4.0999999999999996</v>
      </c>
      <c r="M11" s="211"/>
      <c r="N11" s="211"/>
      <c r="O11" s="211"/>
      <c r="P11" s="226">
        <f t="shared" si="1"/>
        <v>4.0999999999999996</v>
      </c>
      <c r="Q11" s="210">
        <v>12</v>
      </c>
      <c r="R11" s="211">
        <v>13</v>
      </c>
      <c r="S11" s="211">
        <v>4.0999999999999996</v>
      </c>
      <c r="T11" s="211">
        <v>4.0999999999999996</v>
      </c>
      <c r="U11" s="211">
        <v>1.6</v>
      </c>
      <c r="V11" s="226">
        <f t="shared" si="2"/>
        <v>34.799999999999997</v>
      </c>
      <c r="W11" s="226"/>
      <c r="X11" s="218"/>
      <c r="Y11" s="210"/>
      <c r="Z11" s="211"/>
      <c r="AA11" s="211"/>
      <c r="AB11" s="211"/>
      <c r="AC11" s="210"/>
      <c r="AD11" s="211"/>
      <c r="AE11" s="232">
        <f t="shared" si="3"/>
        <v>47.099999999999994</v>
      </c>
    </row>
    <row r="12" spans="1:31" x14ac:dyDescent="0.25">
      <c r="A12">
        <f t="shared" si="4"/>
        <v>2002</v>
      </c>
      <c r="B12" s="294"/>
      <c r="C12" s="23">
        <v>37439</v>
      </c>
      <c r="D12" s="182">
        <v>4.0999999999999996</v>
      </c>
      <c r="E12" s="182">
        <v>4.0999999999999996</v>
      </c>
      <c r="F12" s="182"/>
      <c r="G12" s="182"/>
      <c r="H12" s="182"/>
      <c r="I12" s="182"/>
      <c r="J12" s="182"/>
      <c r="K12" s="223">
        <f t="shared" si="0"/>
        <v>8.1999999999999993</v>
      </c>
      <c r="L12" s="210">
        <v>4.0999999999999996</v>
      </c>
      <c r="M12" s="211"/>
      <c r="N12" s="211"/>
      <c r="O12" s="211"/>
      <c r="P12" s="226">
        <f t="shared" si="1"/>
        <v>4.0999999999999996</v>
      </c>
      <c r="Q12" s="210">
        <v>12</v>
      </c>
      <c r="R12" s="211">
        <v>13</v>
      </c>
      <c r="S12" s="211">
        <v>4.0999999999999996</v>
      </c>
      <c r="T12" s="211">
        <v>4.0999999999999996</v>
      </c>
      <c r="U12" s="211">
        <v>1.6</v>
      </c>
      <c r="V12" s="226">
        <f t="shared" si="2"/>
        <v>34.799999999999997</v>
      </c>
      <c r="W12" s="226"/>
      <c r="X12" s="218"/>
      <c r="Y12" s="210"/>
      <c r="Z12" s="211"/>
      <c r="AA12" s="211"/>
      <c r="AB12" s="211"/>
      <c r="AC12" s="210"/>
      <c r="AD12" s="211"/>
      <c r="AE12" s="232">
        <f t="shared" si="3"/>
        <v>47.099999999999994</v>
      </c>
    </row>
    <row r="13" spans="1:31" x14ac:dyDescent="0.25">
      <c r="A13">
        <f t="shared" si="4"/>
        <v>2002</v>
      </c>
      <c r="B13" s="294"/>
      <c r="C13" s="23">
        <v>37470</v>
      </c>
      <c r="D13" s="182">
        <v>4.0999999999999996</v>
      </c>
      <c r="E13" s="182">
        <v>4.0999999999999996</v>
      </c>
      <c r="F13" s="182"/>
      <c r="G13" s="182"/>
      <c r="H13" s="182"/>
      <c r="I13" s="182"/>
      <c r="J13" s="182"/>
      <c r="K13" s="223">
        <f t="shared" si="0"/>
        <v>8.1999999999999993</v>
      </c>
      <c r="L13" s="210">
        <v>4.0999999999999996</v>
      </c>
      <c r="M13" s="211"/>
      <c r="N13" s="211"/>
      <c r="O13" s="211"/>
      <c r="P13" s="226">
        <f t="shared" si="1"/>
        <v>4.0999999999999996</v>
      </c>
      <c r="Q13" s="210">
        <v>12</v>
      </c>
      <c r="R13" s="211">
        <v>13</v>
      </c>
      <c r="S13" s="211">
        <v>4.0999999999999996</v>
      </c>
      <c r="T13" s="211">
        <v>4.0999999999999996</v>
      </c>
      <c r="U13" s="211">
        <v>1.6</v>
      </c>
      <c r="V13" s="226">
        <f t="shared" si="2"/>
        <v>34.799999999999997</v>
      </c>
      <c r="W13" s="226"/>
      <c r="X13" s="218"/>
      <c r="Y13" s="210"/>
      <c r="Z13" s="211"/>
      <c r="AA13" s="211"/>
      <c r="AB13" s="211"/>
      <c r="AC13" s="210"/>
      <c r="AD13" s="211"/>
      <c r="AE13" s="232">
        <f t="shared" si="3"/>
        <v>47.099999999999994</v>
      </c>
    </row>
    <row r="14" spans="1:31" x14ac:dyDescent="0.25">
      <c r="A14">
        <f t="shared" si="4"/>
        <v>2002</v>
      </c>
      <c r="B14" s="294"/>
      <c r="C14" s="23">
        <v>37501</v>
      </c>
      <c r="D14" s="182">
        <v>4.0999999999999996</v>
      </c>
      <c r="E14" s="182">
        <v>4.0999999999999996</v>
      </c>
      <c r="F14" s="182"/>
      <c r="G14" s="182"/>
      <c r="H14" s="182"/>
      <c r="I14" s="182"/>
      <c r="J14" s="182"/>
      <c r="K14" s="223">
        <f t="shared" si="0"/>
        <v>8.1999999999999993</v>
      </c>
      <c r="L14" s="210">
        <v>4.0999999999999996</v>
      </c>
      <c r="M14" s="211"/>
      <c r="N14" s="211"/>
      <c r="O14" s="211"/>
      <c r="P14" s="226">
        <f t="shared" si="1"/>
        <v>4.0999999999999996</v>
      </c>
      <c r="Q14" s="210">
        <v>12</v>
      </c>
      <c r="R14" s="211">
        <v>13</v>
      </c>
      <c r="S14" s="211">
        <v>4.0999999999999996</v>
      </c>
      <c r="T14" s="211">
        <v>4.0999999999999996</v>
      </c>
      <c r="U14" s="211">
        <v>1.6</v>
      </c>
      <c r="V14" s="226">
        <f t="shared" si="2"/>
        <v>34.799999999999997</v>
      </c>
      <c r="W14" s="226"/>
      <c r="X14" s="218"/>
      <c r="Y14" s="210"/>
      <c r="Z14" s="211"/>
      <c r="AA14" s="211"/>
      <c r="AB14" s="211"/>
      <c r="AC14" s="210"/>
      <c r="AD14" s="211"/>
      <c r="AE14" s="232">
        <f t="shared" si="3"/>
        <v>47.099999999999994</v>
      </c>
    </row>
    <row r="15" spans="1:31" x14ac:dyDescent="0.25">
      <c r="A15">
        <f t="shared" si="4"/>
        <v>2002</v>
      </c>
      <c r="B15" s="294"/>
      <c r="C15" s="23">
        <v>37531</v>
      </c>
      <c r="D15" s="182">
        <v>4.0999999999999996</v>
      </c>
      <c r="E15" s="182">
        <v>4.0999999999999996</v>
      </c>
      <c r="F15" s="182">
        <v>4.5</v>
      </c>
      <c r="G15" s="182"/>
      <c r="H15" s="182"/>
      <c r="I15" s="182"/>
      <c r="J15" s="182"/>
      <c r="K15" s="223">
        <f t="shared" si="0"/>
        <v>12.7</v>
      </c>
      <c r="L15" s="210">
        <v>4.0999999999999996</v>
      </c>
      <c r="M15" s="211">
        <v>4.0999999999999996</v>
      </c>
      <c r="N15" s="211"/>
      <c r="O15" s="211"/>
      <c r="P15" s="226">
        <f t="shared" si="1"/>
        <v>8.1999999999999993</v>
      </c>
      <c r="Q15" s="210">
        <v>12</v>
      </c>
      <c r="R15" s="211">
        <v>13</v>
      </c>
      <c r="S15" s="211">
        <v>4.0999999999999996</v>
      </c>
      <c r="T15" s="211">
        <v>4.0999999999999996</v>
      </c>
      <c r="U15" s="211">
        <v>1.6</v>
      </c>
      <c r="V15" s="226">
        <f t="shared" si="2"/>
        <v>34.799999999999997</v>
      </c>
      <c r="W15" s="226"/>
      <c r="X15" s="218"/>
      <c r="Y15" s="210"/>
      <c r="Z15" s="211"/>
      <c r="AA15" s="211"/>
      <c r="AB15" s="211"/>
      <c r="AC15" s="210"/>
      <c r="AD15" s="211"/>
      <c r="AE15" s="232">
        <f t="shared" si="3"/>
        <v>55.699999999999996</v>
      </c>
    </row>
    <row r="16" spans="1:31" x14ac:dyDescent="0.25">
      <c r="A16">
        <f t="shared" si="4"/>
        <v>2002</v>
      </c>
      <c r="B16" s="294"/>
      <c r="C16" s="23">
        <v>37562</v>
      </c>
      <c r="D16" s="182">
        <v>4.0999999999999996</v>
      </c>
      <c r="E16" s="182">
        <v>4.0999999999999996</v>
      </c>
      <c r="F16" s="182">
        <v>4.5</v>
      </c>
      <c r="G16" s="182"/>
      <c r="H16" s="182"/>
      <c r="I16" s="182"/>
      <c r="J16" s="182"/>
      <c r="K16" s="223">
        <f t="shared" si="0"/>
        <v>12.7</v>
      </c>
      <c r="L16" s="210">
        <v>4.0999999999999996</v>
      </c>
      <c r="M16" s="211">
        <v>4.0999999999999996</v>
      </c>
      <c r="N16" s="211"/>
      <c r="O16" s="211"/>
      <c r="P16" s="226">
        <f t="shared" si="1"/>
        <v>8.1999999999999993</v>
      </c>
      <c r="Q16" s="210">
        <v>12</v>
      </c>
      <c r="R16" s="211">
        <v>13</v>
      </c>
      <c r="S16" s="211">
        <v>4.0999999999999996</v>
      </c>
      <c r="T16" s="211">
        <v>4.0999999999999996</v>
      </c>
      <c r="U16" s="211">
        <v>1.6</v>
      </c>
      <c r="V16" s="226">
        <f t="shared" si="2"/>
        <v>34.799999999999997</v>
      </c>
      <c r="W16" s="226"/>
      <c r="X16" s="218"/>
      <c r="Y16" s="210"/>
      <c r="Z16" s="211"/>
      <c r="AA16" s="211"/>
      <c r="AB16" s="211"/>
      <c r="AC16" s="210"/>
      <c r="AD16" s="211"/>
      <c r="AE16" s="232">
        <f t="shared" si="3"/>
        <v>55.699999999999996</v>
      </c>
    </row>
    <row r="17" spans="1:31" x14ac:dyDescent="0.25">
      <c r="A17">
        <f t="shared" si="4"/>
        <v>2002</v>
      </c>
      <c r="B17" s="294"/>
      <c r="C17" s="23">
        <v>37592</v>
      </c>
      <c r="D17" s="182">
        <v>4.0999999999999996</v>
      </c>
      <c r="E17" s="182">
        <v>4.0999999999999996</v>
      </c>
      <c r="F17" s="182">
        <v>4.5</v>
      </c>
      <c r="G17" s="182"/>
      <c r="H17" s="182"/>
      <c r="I17" s="182"/>
      <c r="J17" s="182"/>
      <c r="K17" s="223">
        <f t="shared" si="0"/>
        <v>12.7</v>
      </c>
      <c r="L17" s="210">
        <v>4.0999999999999996</v>
      </c>
      <c r="M17" s="211">
        <v>4.0999999999999996</v>
      </c>
      <c r="N17" s="211"/>
      <c r="O17" s="211"/>
      <c r="P17" s="226">
        <f t="shared" si="1"/>
        <v>8.1999999999999993</v>
      </c>
      <c r="Q17" s="210">
        <v>12</v>
      </c>
      <c r="R17" s="211">
        <v>13</v>
      </c>
      <c r="S17" s="211">
        <v>4.0999999999999996</v>
      </c>
      <c r="T17" s="211">
        <v>4.0999999999999996</v>
      </c>
      <c r="U17" s="211">
        <v>1.6</v>
      </c>
      <c r="V17" s="226">
        <f t="shared" si="2"/>
        <v>34.799999999999997</v>
      </c>
      <c r="W17" s="226"/>
      <c r="X17" s="218"/>
      <c r="Y17" s="210"/>
      <c r="Z17" s="211"/>
      <c r="AA17" s="211"/>
      <c r="AB17" s="211"/>
      <c r="AC17" s="210"/>
      <c r="AD17" s="211"/>
      <c r="AE17" s="232">
        <f t="shared" si="3"/>
        <v>55.699999999999996</v>
      </c>
    </row>
    <row r="18" spans="1:31" x14ac:dyDescent="0.25">
      <c r="A18">
        <f t="shared" si="4"/>
        <v>2003</v>
      </c>
      <c r="B18" s="294"/>
      <c r="C18" s="23">
        <v>37623</v>
      </c>
      <c r="D18" s="182">
        <v>4.0999999999999996</v>
      </c>
      <c r="E18" s="182">
        <v>4.0999999999999996</v>
      </c>
      <c r="F18" s="182">
        <v>4.5</v>
      </c>
      <c r="G18" s="182"/>
      <c r="H18" s="182"/>
      <c r="I18" s="182"/>
      <c r="J18" s="182"/>
      <c r="K18" s="223">
        <f t="shared" si="0"/>
        <v>12.7</v>
      </c>
      <c r="L18" s="210">
        <v>4.0999999999999996</v>
      </c>
      <c r="M18" s="211">
        <v>4.0999999999999996</v>
      </c>
      <c r="N18" s="211"/>
      <c r="O18" s="211"/>
      <c r="P18" s="226">
        <f t="shared" si="1"/>
        <v>8.1999999999999993</v>
      </c>
      <c r="Q18" s="210">
        <v>12</v>
      </c>
      <c r="R18" s="211">
        <v>13</v>
      </c>
      <c r="S18" s="211">
        <v>4.0999999999999996</v>
      </c>
      <c r="T18" s="211">
        <v>4.0999999999999996</v>
      </c>
      <c r="U18" s="211">
        <v>1.6</v>
      </c>
      <c r="V18" s="226">
        <f t="shared" si="2"/>
        <v>34.799999999999997</v>
      </c>
      <c r="W18" s="226"/>
      <c r="X18" s="218"/>
      <c r="Y18" s="210"/>
      <c r="Z18" s="211"/>
      <c r="AA18" s="211"/>
      <c r="AB18" s="211"/>
      <c r="AC18" s="210"/>
      <c r="AD18" s="211"/>
      <c r="AE18" s="232">
        <f t="shared" si="3"/>
        <v>55.699999999999996</v>
      </c>
    </row>
    <row r="19" spans="1:31" x14ac:dyDescent="0.25">
      <c r="A19">
        <f t="shared" si="4"/>
        <v>2003</v>
      </c>
      <c r="B19" s="294"/>
      <c r="C19" s="23">
        <v>37654</v>
      </c>
      <c r="D19" s="182">
        <v>4.0999999999999996</v>
      </c>
      <c r="E19" s="182">
        <v>4.0999999999999996</v>
      </c>
      <c r="F19" s="182">
        <v>4.5</v>
      </c>
      <c r="G19" s="182"/>
      <c r="H19" s="182"/>
      <c r="I19" s="182"/>
      <c r="J19" s="182"/>
      <c r="K19" s="223">
        <f t="shared" si="0"/>
        <v>12.7</v>
      </c>
      <c r="L19" s="210">
        <v>4.0999999999999996</v>
      </c>
      <c r="M19" s="211">
        <v>4.0999999999999996</v>
      </c>
      <c r="N19" s="211"/>
      <c r="O19" s="211"/>
      <c r="P19" s="226">
        <f t="shared" si="1"/>
        <v>8.1999999999999993</v>
      </c>
      <c r="Q19" s="210">
        <v>12</v>
      </c>
      <c r="R19" s="211">
        <v>13</v>
      </c>
      <c r="S19" s="211">
        <v>4.0999999999999996</v>
      </c>
      <c r="T19" s="211">
        <v>4.0999999999999996</v>
      </c>
      <c r="U19" s="211">
        <v>1.6</v>
      </c>
      <c r="V19" s="226">
        <f t="shared" si="2"/>
        <v>34.799999999999997</v>
      </c>
      <c r="W19" s="226"/>
      <c r="X19" s="218"/>
      <c r="Y19" s="210"/>
      <c r="Z19" s="211"/>
      <c r="AA19" s="211"/>
      <c r="AB19" s="211"/>
      <c r="AC19" s="210"/>
      <c r="AD19" s="211"/>
      <c r="AE19" s="232">
        <f t="shared" si="3"/>
        <v>55.699999999999996</v>
      </c>
    </row>
    <row r="20" spans="1:31" x14ac:dyDescent="0.25">
      <c r="A20">
        <f t="shared" si="4"/>
        <v>2003</v>
      </c>
      <c r="B20" s="294"/>
      <c r="C20" s="23">
        <v>37682</v>
      </c>
      <c r="D20" s="182">
        <v>4.0999999999999996</v>
      </c>
      <c r="E20" s="182">
        <v>4.0999999999999996</v>
      </c>
      <c r="F20" s="182">
        <v>4.5</v>
      </c>
      <c r="G20" s="182"/>
      <c r="H20" s="182"/>
      <c r="I20" s="182"/>
      <c r="J20" s="182"/>
      <c r="K20" s="223">
        <f t="shared" si="0"/>
        <v>12.7</v>
      </c>
      <c r="L20" s="210">
        <v>4.0999999999999996</v>
      </c>
      <c r="M20" s="211">
        <v>4.0999999999999996</v>
      </c>
      <c r="N20" s="211"/>
      <c r="O20" s="211"/>
      <c r="P20" s="226">
        <f t="shared" si="1"/>
        <v>8.1999999999999993</v>
      </c>
      <c r="Q20" s="210">
        <v>12</v>
      </c>
      <c r="R20" s="211">
        <v>13</v>
      </c>
      <c r="S20" s="211">
        <v>4.0999999999999996</v>
      </c>
      <c r="T20" s="211">
        <v>4.0999999999999996</v>
      </c>
      <c r="U20" s="211">
        <v>1.6</v>
      </c>
      <c r="V20" s="226">
        <f t="shared" si="2"/>
        <v>34.799999999999997</v>
      </c>
      <c r="W20" s="226"/>
      <c r="X20" s="218"/>
      <c r="Y20" s="210"/>
      <c r="Z20" s="211"/>
      <c r="AA20" s="211"/>
      <c r="AB20" s="211"/>
      <c r="AC20" s="210"/>
      <c r="AD20" s="211"/>
      <c r="AE20" s="232">
        <f t="shared" si="3"/>
        <v>55.699999999999996</v>
      </c>
    </row>
    <row r="21" spans="1:31" x14ac:dyDescent="0.25">
      <c r="A21">
        <f t="shared" si="4"/>
        <v>2003</v>
      </c>
      <c r="B21" s="294"/>
      <c r="C21" s="23">
        <v>37713</v>
      </c>
      <c r="D21" s="182">
        <v>4.0999999999999996</v>
      </c>
      <c r="E21" s="182">
        <v>4.0999999999999996</v>
      </c>
      <c r="F21" s="182">
        <v>4.5</v>
      </c>
      <c r="G21" s="182"/>
      <c r="H21" s="182"/>
      <c r="I21" s="182"/>
      <c r="J21" s="182"/>
      <c r="K21" s="223">
        <f t="shared" si="0"/>
        <v>12.7</v>
      </c>
      <c r="L21" s="210">
        <v>4.0999999999999996</v>
      </c>
      <c r="M21" s="211">
        <v>4.0999999999999996</v>
      </c>
      <c r="N21" s="211"/>
      <c r="O21" s="211"/>
      <c r="P21" s="226">
        <f t="shared" si="1"/>
        <v>8.1999999999999993</v>
      </c>
      <c r="Q21" s="210">
        <v>12</v>
      </c>
      <c r="R21" s="211">
        <v>13</v>
      </c>
      <c r="S21" s="211">
        <v>4.0999999999999996</v>
      </c>
      <c r="T21" s="211">
        <v>4.0999999999999996</v>
      </c>
      <c r="U21" s="211">
        <v>1.6</v>
      </c>
      <c r="V21" s="226">
        <f t="shared" si="2"/>
        <v>34.799999999999997</v>
      </c>
      <c r="W21" s="226"/>
      <c r="X21" s="218"/>
      <c r="Y21" s="210"/>
      <c r="Z21" s="211"/>
      <c r="AA21" s="211"/>
      <c r="AB21" s="211"/>
      <c r="AC21" s="210"/>
      <c r="AD21" s="211"/>
      <c r="AE21" s="232">
        <f t="shared" si="3"/>
        <v>55.699999999999996</v>
      </c>
    </row>
    <row r="22" spans="1:31" x14ac:dyDescent="0.25">
      <c r="A22">
        <f t="shared" si="4"/>
        <v>2003</v>
      </c>
      <c r="B22" s="294"/>
      <c r="C22" s="23">
        <v>37743</v>
      </c>
      <c r="D22" s="182">
        <v>4.0999999999999996</v>
      </c>
      <c r="E22" s="182">
        <v>4.0999999999999996</v>
      </c>
      <c r="F22" s="182">
        <v>4.5</v>
      </c>
      <c r="G22" s="182"/>
      <c r="H22" s="182"/>
      <c r="I22" s="182"/>
      <c r="J22" s="182"/>
      <c r="K22" s="223">
        <f t="shared" si="0"/>
        <v>12.7</v>
      </c>
      <c r="L22" s="210">
        <v>4.0999999999999996</v>
      </c>
      <c r="M22" s="211">
        <v>4.0999999999999996</v>
      </c>
      <c r="N22" s="211"/>
      <c r="O22" s="211"/>
      <c r="P22" s="226">
        <f t="shared" si="1"/>
        <v>8.1999999999999993</v>
      </c>
      <c r="Q22" s="210">
        <v>12</v>
      </c>
      <c r="R22" s="211">
        <v>13</v>
      </c>
      <c r="S22" s="211">
        <v>4.0999999999999996</v>
      </c>
      <c r="T22" s="211">
        <v>4.0999999999999996</v>
      </c>
      <c r="U22" s="211">
        <v>1.6</v>
      </c>
      <c r="V22" s="226">
        <f t="shared" si="2"/>
        <v>34.799999999999997</v>
      </c>
      <c r="W22" s="226"/>
      <c r="X22" s="218"/>
      <c r="Y22" s="210"/>
      <c r="Z22" s="211"/>
      <c r="AA22" s="211"/>
      <c r="AB22" s="211"/>
      <c r="AC22" s="210"/>
      <c r="AD22" s="211"/>
      <c r="AE22" s="232">
        <f t="shared" si="3"/>
        <v>55.699999999999996</v>
      </c>
    </row>
    <row r="23" spans="1:31" x14ac:dyDescent="0.25">
      <c r="A23">
        <f t="shared" si="4"/>
        <v>2003</v>
      </c>
      <c r="B23" s="294"/>
      <c r="C23" s="23">
        <v>37774</v>
      </c>
      <c r="D23" s="182">
        <v>4.0999999999999996</v>
      </c>
      <c r="E23" s="182">
        <v>4.0999999999999996</v>
      </c>
      <c r="F23" s="182">
        <v>4.5</v>
      </c>
      <c r="G23" s="182"/>
      <c r="H23" s="182"/>
      <c r="I23" s="182"/>
      <c r="J23" s="182"/>
      <c r="K23" s="223">
        <f t="shared" si="0"/>
        <v>12.7</v>
      </c>
      <c r="L23" s="210">
        <v>4.0999999999999996</v>
      </c>
      <c r="M23" s="211">
        <v>4.0999999999999996</v>
      </c>
      <c r="N23" s="211">
        <v>4.0999999999999996</v>
      </c>
      <c r="O23" s="211"/>
      <c r="P23" s="226">
        <f t="shared" si="1"/>
        <v>12.299999999999999</v>
      </c>
      <c r="Q23" s="210">
        <v>12</v>
      </c>
      <c r="R23" s="211">
        <v>13</v>
      </c>
      <c r="S23" s="211">
        <v>4.0999999999999996</v>
      </c>
      <c r="T23" s="211">
        <v>4.0999999999999996</v>
      </c>
      <c r="U23" s="211">
        <v>1.6</v>
      </c>
      <c r="V23" s="226">
        <f t="shared" si="2"/>
        <v>34.799999999999997</v>
      </c>
      <c r="W23" s="278"/>
      <c r="X23" s="218"/>
      <c r="Y23" s="210"/>
      <c r="Z23" s="211"/>
      <c r="AA23" s="211"/>
      <c r="AB23" s="211"/>
      <c r="AC23" s="210"/>
      <c r="AD23" s="211"/>
      <c r="AE23" s="232">
        <f t="shared" si="3"/>
        <v>59.8</v>
      </c>
    </row>
    <row r="24" spans="1:31" x14ac:dyDescent="0.25">
      <c r="A24">
        <f t="shared" si="4"/>
        <v>2003</v>
      </c>
      <c r="B24" s="294"/>
      <c r="C24" s="23">
        <v>37804</v>
      </c>
      <c r="D24" s="182">
        <v>4.0999999999999996</v>
      </c>
      <c r="E24" s="182">
        <v>4.0999999999999996</v>
      </c>
      <c r="F24" s="182">
        <v>4.5</v>
      </c>
      <c r="G24" s="182"/>
      <c r="H24" s="182"/>
      <c r="I24" s="182"/>
      <c r="J24" s="182"/>
      <c r="K24" s="223">
        <f t="shared" si="0"/>
        <v>12.7</v>
      </c>
      <c r="L24" s="210">
        <v>4.0999999999999996</v>
      </c>
      <c r="M24" s="211">
        <v>4.0999999999999996</v>
      </c>
      <c r="N24" s="211">
        <v>4.0999999999999996</v>
      </c>
      <c r="O24" s="211"/>
      <c r="P24" s="226">
        <f t="shared" si="1"/>
        <v>12.299999999999999</v>
      </c>
      <c r="Q24" s="210">
        <v>12</v>
      </c>
      <c r="R24" s="211">
        <v>13</v>
      </c>
      <c r="S24" s="211">
        <v>4.0999999999999996</v>
      </c>
      <c r="T24" s="211">
        <v>4.0999999999999996</v>
      </c>
      <c r="U24" s="211">
        <v>1.6</v>
      </c>
      <c r="V24" s="226">
        <f t="shared" si="2"/>
        <v>34.799999999999997</v>
      </c>
      <c r="W24" s="278"/>
      <c r="X24" s="218"/>
      <c r="Y24" s="210"/>
      <c r="Z24" s="211"/>
      <c r="AA24" s="211"/>
      <c r="AB24" s="211"/>
      <c r="AC24" s="210"/>
      <c r="AD24" s="211"/>
      <c r="AE24" s="232">
        <f t="shared" si="3"/>
        <v>59.8</v>
      </c>
    </row>
    <row r="25" spans="1:31" x14ac:dyDescent="0.25">
      <c r="A25">
        <f t="shared" si="4"/>
        <v>2003</v>
      </c>
      <c r="B25" s="294"/>
      <c r="C25" s="23">
        <v>37835</v>
      </c>
      <c r="D25" s="182">
        <v>4.0999999999999996</v>
      </c>
      <c r="E25" s="182">
        <v>4.0999999999999996</v>
      </c>
      <c r="F25" s="182">
        <v>4.5</v>
      </c>
      <c r="G25" s="182"/>
      <c r="H25" s="182"/>
      <c r="I25" s="182"/>
      <c r="J25" s="182"/>
      <c r="K25" s="223">
        <f t="shared" si="0"/>
        <v>12.7</v>
      </c>
      <c r="L25" s="210">
        <v>4.0999999999999996</v>
      </c>
      <c r="M25" s="211">
        <v>4.0999999999999996</v>
      </c>
      <c r="N25" s="211">
        <v>4.0999999999999996</v>
      </c>
      <c r="O25" s="211"/>
      <c r="P25" s="226">
        <f t="shared" si="1"/>
        <v>12.299999999999999</v>
      </c>
      <c r="Q25" s="210">
        <v>12</v>
      </c>
      <c r="R25" s="211">
        <v>13</v>
      </c>
      <c r="S25" s="211">
        <v>4.0999999999999996</v>
      </c>
      <c r="T25" s="211">
        <v>4.0999999999999996</v>
      </c>
      <c r="U25" s="211">
        <v>1.6</v>
      </c>
      <c r="V25" s="226">
        <f t="shared" si="2"/>
        <v>34.799999999999997</v>
      </c>
      <c r="W25" s="278"/>
      <c r="X25" s="218"/>
      <c r="Y25" s="210"/>
      <c r="Z25" s="211"/>
      <c r="AA25" s="211"/>
      <c r="AB25" s="211"/>
      <c r="AC25" s="210"/>
      <c r="AD25" s="211"/>
      <c r="AE25" s="232">
        <f t="shared" si="3"/>
        <v>59.8</v>
      </c>
    </row>
    <row r="26" spans="1:31" x14ac:dyDescent="0.25">
      <c r="A26">
        <f t="shared" si="4"/>
        <v>2003</v>
      </c>
      <c r="B26" s="294"/>
      <c r="C26" s="23">
        <v>37866</v>
      </c>
      <c r="D26" s="182">
        <v>4.0999999999999996</v>
      </c>
      <c r="E26" s="182">
        <v>4.0999999999999996</v>
      </c>
      <c r="F26" s="182">
        <v>4.5</v>
      </c>
      <c r="G26" s="182"/>
      <c r="H26" s="182"/>
      <c r="I26" s="182"/>
      <c r="J26" s="182"/>
      <c r="K26" s="223">
        <f t="shared" si="0"/>
        <v>12.7</v>
      </c>
      <c r="L26" s="210">
        <v>4.0999999999999996</v>
      </c>
      <c r="M26" s="211">
        <v>4.0999999999999996</v>
      </c>
      <c r="N26" s="211">
        <v>4.0999999999999996</v>
      </c>
      <c r="O26" s="211"/>
      <c r="P26" s="226">
        <f t="shared" si="1"/>
        <v>12.299999999999999</v>
      </c>
      <c r="Q26" s="210">
        <v>12</v>
      </c>
      <c r="R26" s="211">
        <v>13</v>
      </c>
      <c r="S26" s="211">
        <v>4.0999999999999996</v>
      </c>
      <c r="T26" s="211">
        <v>4.0999999999999996</v>
      </c>
      <c r="U26" s="211">
        <v>1.6</v>
      </c>
      <c r="V26" s="226">
        <f t="shared" si="2"/>
        <v>34.799999999999997</v>
      </c>
      <c r="W26" s="278"/>
      <c r="X26" s="218"/>
      <c r="Y26" s="210"/>
      <c r="Z26" s="211"/>
      <c r="AA26" s="211"/>
      <c r="AB26" s="211"/>
      <c r="AC26" s="210"/>
      <c r="AD26" s="211"/>
      <c r="AE26" s="232">
        <f t="shared" si="3"/>
        <v>59.8</v>
      </c>
    </row>
    <row r="27" spans="1:31" x14ac:dyDescent="0.25">
      <c r="A27">
        <f t="shared" si="4"/>
        <v>2003</v>
      </c>
      <c r="B27" s="294"/>
      <c r="C27" s="23">
        <v>37896</v>
      </c>
      <c r="D27" s="182">
        <v>4.0999999999999996</v>
      </c>
      <c r="E27" s="182">
        <v>4.0999999999999996</v>
      </c>
      <c r="F27" s="182">
        <v>4.5</v>
      </c>
      <c r="G27" s="182"/>
      <c r="H27" s="182"/>
      <c r="I27" s="182"/>
      <c r="J27" s="182"/>
      <c r="K27" s="223">
        <f t="shared" si="0"/>
        <v>12.7</v>
      </c>
      <c r="L27" s="210">
        <v>4.0999999999999996</v>
      </c>
      <c r="M27" s="211">
        <v>4.0999999999999996</v>
      </c>
      <c r="N27" s="211">
        <v>4.0999999999999996</v>
      </c>
      <c r="O27" s="211"/>
      <c r="P27" s="226">
        <f t="shared" si="1"/>
        <v>12.299999999999999</v>
      </c>
      <c r="Q27" s="210">
        <v>12</v>
      </c>
      <c r="R27" s="211">
        <v>13</v>
      </c>
      <c r="S27" s="211">
        <v>4.0999999999999996</v>
      </c>
      <c r="T27" s="211">
        <v>4.0999999999999996</v>
      </c>
      <c r="U27" s="211">
        <v>1.6</v>
      </c>
      <c r="V27" s="226">
        <f t="shared" si="2"/>
        <v>34.799999999999997</v>
      </c>
      <c r="W27" s="278"/>
      <c r="X27" s="218"/>
      <c r="Y27" s="210"/>
      <c r="Z27" s="211"/>
      <c r="AA27" s="211"/>
      <c r="AB27" s="211"/>
      <c r="AC27" s="210"/>
      <c r="AD27" s="211"/>
      <c r="AE27" s="232">
        <f t="shared" si="3"/>
        <v>59.8</v>
      </c>
    </row>
    <row r="28" spans="1:31" x14ac:dyDescent="0.25">
      <c r="A28">
        <f t="shared" si="4"/>
        <v>2003</v>
      </c>
      <c r="B28" s="294"/>
      <c r="C28" s="23">
        <v>37927</v>
      </c>
      <c r="D28" s="182">
        <v>4.0999999999999996</v>
      </c>
      <c r="E28" s="182">
        <v>4.0999999999999996</v>
      </c>
      <c r="F28" s="182">
        <v>4.5</v>
      </c>
      <c r="G28" s="182"/>
      <c r="H28" s="182"/>
      <c r="I28" s="182"/>
      <c r="J28" s="182"/>
      <c r="K28" s="223">
        <f t="shared" si="0"/>
        <v>12.7</v>
      </c>
      <c r="L28" s="210">
        <v>4.0999999999999996</v>
      </c>
      <c r="M28" s="211">
        <v>4.0999999999999996</v>
      </c>
      <c r="N28" s="211">
        <v>4.0999999999999996</v>
      </c>
      <c r="O28" s="211"/>
      <c r="P28" s="226">
        <f>L28+M28+N28</f>
        <v>12.299999999999999</v>
      </c>
      <c r="Q28" s="210">
        <v>12</v>
      </c>
      <c r="R28" s="211">
        <v>13</v>
      </c>
      <c r="S28" s="211">
        <v>4.0999999999999996</v>
      </c>
      <c r="T28" s="211">
        <v>4.0999999999999996</v>
      </c>
      <c r="U28" s="211">
        <v>1.6</v>
      </c>
      <c r="V28" s="226">
        <f t="shared" si="2"/>
        <v>34.799999999999997</v>
      </c>
      <c r="W28" s="278"/>
      <c r="X28" s="218"/>
      <c r="Y28" s="210"/>
      <c r="Z28" s="211"/>
      <c r="AA28" s="211"/>
      <c r="AB28" s="211"/>
      <c r="AC28" s="210"/>
      <c r="AD28" s="211"/>
      <c r="AE28" s="232">
        <f t="shared" si="3"/>
        <v>59.8</v>
      </c>
    </row>
    <row r="29" spans="1:31" x14ac:dyDescent="0.25">
      <c r="A29">
        <f t="shared" si="4"/>
        <v>2003</v>
      </c>
      <c r="B29" s="294"/>
      <c r="C29" s="23">
        <v>37957</v>
      </c>
      <c r="D29" s="182">
        <v>4.0999999999999996</v>
      </c>
      <c r="E29" s="182">
        <v>4.0999999999999996</v>
      </c>
      <c r="F29" s="182">
        <v>4.5</v>
      </c>
      <c r="G29" s="182"/>
      <c r="H29" s="182"/>
      <c r="I29" s="182"/>
      <c r="J29" s="182"/>
      <c r="K29" s="223">
        <f t="shared" si="0"/>
        <v>12.7</v>
      </c>
      <c r="L29" s="210">
        <v>4.0999999999999996</v>
      </c>
      <c r="M29" s="211">
        <v>4.0999999999999996</v>
      </c>
      <c r="N29" s="211">
        <v>4.0999999999999996</v>
      </c>
      <c r="O29" s="211"/>
      <c r="P29" s="226">
        <f t="shared" si="1"/>
        <v>12.299999999999999</v>
      </c>
      <c r="Q29" s="210">
        <v>12</v>
      </c>
      <c r="R29" s="211">
        <v>13</v>
      </c>
      <c r="S29" s="211">
        <v>4.0999999999999996</v>
      </c>
      <c r="T29" s="211">
        <v>4.0999999999999996</v>
      </c>
      <c r="U29" s="211">
        <v>1.6</v>
      </c>
      <c r="V29" s="226">
        <f t="shared" si="2"/>
        <v>34.799999999999997</v>
      </c>
      <c r="W29" s="278"/>
      <c r="X29" s="218"/>
      <c r="Y29" s="210"/>
      <c r="Z29" s="211"/>
      <c r="AA29" s="211"/>
      <c r="AB29" s="211"/>
      <c r="AC29" s="210"/>
      <c r="AD29" s="211"/>
      <c r="AE29" s="232">
        <f t="shared" si="3"/>
        <v>59.8</v>
      </c>
    </row>
    <row r="30" spans="1:31" x14ac:dyDescent="0.25">
      <c r="A30">
        <f t="shared" si="4"/>
        <v>2004</v>
      </c>
      <c r="B30" s="294"/>
      <c r="C30" s="23">
        <v>37988</v>
      </c>
      <c r="D30" s="182">
        <v>4.0999999999999996</v>
      </c>
      <c r="E30" s="182">
        <v>4.0999999999999996</v>
      </c>
      <c r="F30" s="182">
        <v>4.5</v>
      </c>
      <c r="G30" s="182"/>
      <c r="H30" s="182"/>
      <c r="I30" s="182"/>
      <c r="J30" s="182"/>
      <c r="K30" s="223">
        <f t="shared" si="0"/>
        <v>12.7</v>
      </c>
      <c r="L30" s="210">
        <v>4.0999999999999996</v>
      </c>
      <c r="M30" s="211">
        <v>4.0999999999999996</v>
      </c>
      <c r="N30" s="211">
        <v>4.0999999999999996</v>
      </c>
      <c r="O30" s="211"/>
      <c r="P30" s="226">
        <f t="shared" si="1"/>
        <v>12.299999999999999</v>
      </c>
      <c r="Q30" s="210">
        <v>12</v>
      </c>
      <c r="R30" s="211">
        <v>13</v>
      </c>
      <c r="S30" s="211">
        <v>4.0999999999999996</v>
      </c>
      <c r="T30" s="211">
        <v>4.0999999999999996</v>
      </c>
      <c r="U30" s="211">
        <v>1.6</v>
      </c>
      <c r="V30" s="226">
        <f t="shared" si="2"/>
        <v>34.799999999999997</v>
      </c>
      <c r="W30" s="278"/>
      <c r="X30" s="218"/>
      <c r="Y30" s="210"/>
      <c r="Z30" s="211"/>
      <c r="AA30" s="211"/>
      <c r="AB30" s="211"/>
      <c r="AC30" s="210"/>
      <c r="AD30" s="211"/>
      <c r="AE30" s="232">
        <f t="shared" si="3"/>
        <v>59.8</v>
      </c>
    </row>
    <row r="31" spans="1:31" x14ac:dyDescent="0.25">
      <c r="A31">
        <f t="shared" si="4"/>
        <v>2004</v>
      </c>
      <c r="B31" s="294"/>
      <c r="C31" s="23">
        <v>38019</v>
      </c>
      <c r="D31" s="182">
        <v>4.0999999999999996</v>
      </c>
      <c r="E31" s="182">
        <v>4.0999999999999996</v>
      </c>
      <c r="F31" s="182">
        <v>4.5</v>
      </c>
      <c r="G31" s="182"/>
      <c r="H31" s="182"/>
      <c r="I31" s="182"/>
      <c r="J31" s="182"/>
      <c r="K31" s="223">
        <f>D31+E31+F31+G31+I31+J31+H31</f>
        <v>12.7</v>
      </c>
      <c r="L31" s="210">
        <v>4.0999999999999996</v>
      </c>
      <c r="M31" s="211">
        <v>4.0999999999999996</v>
      </c>
      <c r="N31" s="211">
        <v>4.0999999999999996</v>
      </c>
      <c r="O31" s="211"/>
      <c r="P31" s="226">
        <f t="shared" si="1"/>
        <v>12.299999999999999</v>
      </c>
      <c r="Q31" s="210">
        <v>12</v>
      </c>
      <c r="R31" s="211">
        <v>13</v>
      </c>
      <c r="S31" s="211">
        <v>4.0999999999999996</v>
      </c>
      <c r="T31" s="211">
        <v>4.0999999999999996</v>
      </c>
      <c r="U31" s="211">
        <v>1.6</v>
      </c>
      <c r="V31" s="226">
        <f t="shared" si="2"/>
        <v>34.799999999999997</v>
      </c>
      <c r="W31" s="278"/>
      <c r="X31" s="218"/>
      <c r="Y31" s="210"/>
      <c r="Z31" s="211"/>
      <c r="AA31" s="211"/>
      <c r="AB31" s="211"/>
      <c r="AC31" s="210"/>
      <c r="AD31" s="211"/>
      <c r="AE31" s="232">
        <f t="shared" si="3"/>
        <v>59.8</v>
      </c>
    </row>
    <row r="32" spans="1:31" x14ac:dyDescent="0.25">
      <c r="A32">
        <f t="shared" si="4"/>
        <v>2004</v>
      </c>
      <c r="B32" s="294"/>
      <c r="C32" s="23">
        <v>38048</v>
      </c>
      <c r="D32" s="182">
        <v>4.0999999999999996</v>
      </c>
      <c r="E32" s="182">
        <v>4.0999999999999996</v>
      </c>
      <c r="F32" s="182">
        <v>4.5</v>
      </c>
      <c r="G32" s="182"/>
      <c r="H32" s="182"/>
      <c r="I32" s="182"/>
      <c r="J32" s="182"/>
      <c r="K32" s="223">
        <f t="shared" si="0"/>
        <v>12.7</v>
      </c>
      <c r="L32" s="210">
        <v>4.0999999999999996</v>
      </c>
      <c r="M32" s="211">
        <v>4.0999999999999996</v>
      </c>
      <c r="N32" s="211">
        <v>4.0999999999999996</v>
      </c>
      <c r="O32" s="211"/>
      <c r="P32" s="226">
        <f t="shared" si="1"/>
        <v>12.299999999999999</v>
      </c>
      <c r="Q32" s="210">
        <v>12</v>
      </c>
      <c r="R32" s="211">
        <v>13</v>
      </c>
      <c r="S32" s="211">
        <v>4.0999999999999996</v>
      </c>
      <c r="T32" s="211">
        <v>4.0999999999999996</v>
      </c>
      <c r="U32" s="211">
        <v>1.6</v>
      </c>
      <c r="V32" s="226">
        <f t="shared" si="2"/>
        <v>34.799999999999997</v>
      </c>
      <c r="W32" s="278"/>
      <c r="X32" s="218"/>
      <c r="Y32" s="210"/>
      <c r="Z32" s="211"/>
      <c r="AA32" s="211"/>
      <c r="AB32" s="211"/>
      <c r="AC32" s="210"/>
      <c r="AD32" s="211"/>
      <c r="AE32" s="232">
        <f t="shared" si="3"/>
        <v>59.8</v>
      </c>
    </row>
    <row r="33" spans="1:31" x14ac:dyDescent="0.25">
      <c r="A33">
        <f t="shared" si="4"/>
        <v>2004</v>
      </c>
      <c r="B33" s="294"/>
      <c r="C33" s="23">
        <v>38079</v>
      </c>
      <c r="D33" s="182">
        <v>4.0999999999999996</v>
      </c>
      <c r="E33" s="182">
        <v>4.0999999999999996</v>
      </c>
      <c r="F33" s="182">
        <v>4.5</v>
      </c>
      <c r="G33" s="182"/>
      <c r="H33" s="182"/>
      <c r="I33" s="182"/>
      <c r="J33" s="182"/>
      <c r="K33" s="223">
        <f t="shared" si="0"/>
        <v>12.7</v>
      </c>
      <c r="L33" s="210">
        <v>4.0999999999999996</v>
      </c>
      <c r="M33" s="211">
        <v>4.0999999999999996</v>
      </c>
      <c r="N33" s="211">
        <v>4.0999999999999996</v>
      </c>
      <c r="O33" s="211"/>
      <c r="P33" s="226">
        <f t="shared" si="1"/>
        <v>12.299999999999999</v>
      </c>
      <c r="Q33" s="210">
        <v>12</v>
      </c>
      <c r="R33" s="211">
        <v>13</v>
      </c>
      <c r="S33" s="211">
        <v>4.0999999999999996</v>
      </c>
      <c r="T33" s="211">
        <v>4.0999999999999996</v>
      </c>
      <c r="U33" s="211">
        <v>1.6</v>
      </c>
      <c r="V33" s="226">
        <f t="shared" si="2"/>
        <v>34.799999999999997</v>
      </c>
      <c r="W33" s="278"/>
      <c r="X33" s="218"/>
      <c r="Y33" s="210"/>
      <c r="Z33" s="211"/>
      <c r="AA33" s="211"/>
      <c r="AB33" s="211"/>
      <c r="AC33" s="210"/>
      <c r="AD33" s="211"/>
      <c r="AE33" s="232">
        <f t="shared" si="3"/>
        <v>59.8</v>
      </c>
    </row>
    <row r="34" spans="1:31" x14ac:dyDescent="0.25">
      <c r="A34">
        <f t="shared" si="4"/>
        <v>2004</v>
      </c>
      <c r="B34" s="294"/>
      <c r="C34" s="23">
        <v>38109</v>
      </c>
      <c r="D34" s="182">
        <v>4.0999999999999996</v>
      </c>
      <c r="E34" s="182">
        <v>4.0999999999999996</v>
      </c>
      <c r="F34" s="182">
        <v>4.5</v>
      </c>
      <c r="G34" s="182"/>
      <c r="H34" s="182"/>
      <c r="I34" s="182"/>
      <c r="J34" s="182"/>
      <c r="K34" s="223">
        <f t="shared" si="0"/>
        <v>12.7</v>
      </c>
      <c r="L34" s="210">
        <v>4.0999999999999996</v>
      </c>
      <c r="M34" s="211">
        <v>4.0999999999999996</v>
      </c>
      <c r="N34" s="211">
        <v>4.0999999999999996</v>
      </c>
      <c r="O34" s="211"/>
      <c r="P34" s="226">
        <f t="shared" si="1"/>
        <v>12.299999999999999</v>
      </c>
      <c r="Q34" s="210">
        <v>12</v>
      </c>
      <c r="R34" s="211">
        <v>13</v>
      </c>
      <c r="S34" s="211">
        <v>4.0999999999999996</v>
      </c>
      <c r="T34" s="211">
        <v>4.0999999999999996</v>
      </c>
      <c r="U34" s="211">
        <v>1.6</v>
      </c>
      <c r="V34" s="226">
        <f t="shared" si="2"/>
        <v>34.799999999999997</v>
      </c>
      <c r="W34" s="278"/>
      <c r="X34" s="218"/>
      <c r="Y34" s="210"/>
      <c r="Z34" s="211"/>
      <c r="AA34" s="211"/>
      <c r="AB34" s="211"/>
      <c r="AC34" s="210"/>
      <c r="AD34" s="211"/>
      <c r="AE34" s="232">
        <f t="shared" si="3"/>
        <v>59.8</v>
      </c>
    </row>
    <row r="35" spans="1:31" x14ac:dyDescent="0.25">
      <c r="A35">
        <f t="shared" si="4"/>
        <v>2004</v>
      </c>
      <c r="B35" s="294"/>
      <c r="C35" s="23">
        <v>38140</v>
      </c>
      <c r="D35" s="182">
        <v>4.0999999999999996</v>
      </c>
      <c r="E35" s="182">
        <v>4.0999999999999996</v>
      </c>
      <c r="F35" s="182">
        <v>4.5</v>
      </c>
      <c r="G35" s="182"/>
      <c r="H35" s="182"/>
      <c r="I35" s="182"/>
      <c r="J35" s="182"/>
      <c r="K35" s="223">
        <f t="shared" si="0"/>
        <v>12.7</v>
      </c>
      <c r="L35" s="210">
        <v>4.0999999999999996</v>
      </c>
      <c r="M35" s="211">
        <v>4.0999999999999996</v>
      </c>
      <c r="N35" s="211">
        <v>4.0999999999999996</v>
      </c>
      <c r="O35" s="211"/>
      <c r="P35" s="226">
        <f t="shared" si="1"/>
        <v>12.299999999999999</v>
      </c>
      <c r="Q35" s="210">
        <v>12</v>
      </c>
      <c r="R35" s="211">
        <v>13</v>
      </c>
      <c r="S35" s="211">
        <v>4.0999999999999996</v>
      </c>
      <c r="T35" s="211">
        <v>4.0999999999999996</v>
      </c>
      <c r="U35" s="211">
        <v>1.6</v>
      </c>
      <c r="V35" s="226">
        <f t="shared" si="2"/>
        <v>34.799999999999997</v>
      </c>
      <c r="W35" s="278"/>
      <c r="X35" s="218"/>
      <c r="Y35" s="210"/>
      <c r="Z35" s="211"/>
      <c r="AA35" s="211"/>
      <c r="AB35" s="211"/>
      <c r="AC35" s="210"/>
      <c r="AD35" s="211"/>
      <c r="AE35" s="232">
        <f t="shared" si="3"/>
        <v>59.8</v>
      </c>
    </row>
    <row r="36" spans="1:31" x14ac:dyDescent="0.25">
      <c r="A36">
        <f t="shared" si="4"/>
        <v>2004</v>
      </c>
      <c r="B36" s="294"/>
      <c r="C36" s="23">
        <v>38170</v>
      </c>
      <c r="D36" s="182">
        <v>4.0999999999999996</v>
      </c>
      <c r="E36" s="182">
        <v>4.0999999999999996</v>
      </c>
      <c r="F36" s="182">
        <v>4.5</v>
      </c>
      <c r="G36" s="182"/>
      <c r="H36" s="182"/>
      <c r="I36" s="182"/>
      <c r="J36" s="182"/>
      <c r="K36" s="223">
        <f t="shared" si="0"/>
        <v>12.7</v>
      </c>
      <c r="L36" s="210">
        <v>4.0999999999999996</v>
      </c>
      <c r="M36" s="211">
        <v>4.0999999999999996</v>
      </c>
      <c r="N36" s="211">
        <v>4.0999999999999996</v>
      </c>
      <c r="O36" s="211"/>
      <c r="P36" s="226">
        <f t="shared" si="1"/>
        <v>12.299999999999999</v>
      </c>
      <c r="Q36" s="210">
        <v>12</v>
      </c>
      <c r="R36" s="211">
        <v>13</v>
      </c>
      <c r="S36" s="211">
        <v>4.0999999999999996</v>
      </c>
      <c r="T36" s="211">
        <v>4.0999999999999996</v>
      </c>
      <c r="U36" s="211">
        <v>1.6</v>
      </c>
      <c r="V36" s="226">
        <f t="shared" si="2"/>
        <v>34.799999999999997</v>
      </c>
      <c r="W36" s="278"/>
      <c r="X36" s="218"/>
      <c r="Y36" s="210"/>
      <c r="Z36" s="211"/>
      <c r="AA36" s="211"/>
      <c r="AB36" s="211"/>
      <c r="AC36" s="210"/>
      <c r="AD36" s="211"/>
      <c r="AE36" s="232">
        <f t="shared" si="3"/>
        <v>59.8</v>
      </c>
    </row>
    <row r="37" spans="1:31" x14ac:dyDescent="0.25">
      <c r="A37">
        <f t="shared" si="4"/>
        <v>2004</v>
      </c>
      <c r="B37" s="294"/>
      <c r="C37" s="23">
        <v>38201</v>
      </c>
      <c r="D37" s="182">
        <v>4.0999999999999996</v>
      </c>
      <c r="E37" s="182">
        <v>4.0999999999999996</v>
      </c>
      <c r="F37" s="182">
        <v>4.5</v>
      </c>
      <c r="G37" s="182"/>
      <c r="H37" s="182"/>
      <c r="I37" s="182"/>
      <c r="J37" s="182"/>
      <c r="K37" s="223">
        <f t="shared" si="0"/>
        <v>12.7</v>
      </c>
      <c r="L37" s="210">
        <v>4.0999999999999996</v>
      </c>
      <c r="M37" s="211">
        <v>4.0999999999999996</v>
      </c>
      <c r="N37" s="211">
        <v>4.0999999999999996</v>
      </c>
      <c r="O37" s="211"/>
      <c r="P37" s="226">
        <f t="shared" si="1"/>
        <v>12.299999999999999</v>
      </c>
      <c r="Q37" s="210">
        <v>12</v>
      </c>
      <c r="R37" s="211">
        <v>13</v>
      </c>
      <c r="S37" s="211">
        <v>4.0999999999999996</v>
      </c>
      <c r="T37" s="211">
        <v>4.0999999999999996</v>
      </c>
      <c r="U37" s="211">
        <v>1.6</v>
      </c>
      <c r="V37" s="226">
        <f t="shared" si="2"/>
        <v>34.799999999999997</v>
      </c>
      <c r="W37" s="278"/>
      <c r="X37" s="218"/>
      <c r="Y37" s="210"/>
      <c r="Z37" s="211"/>
      <c r="AA37" s="211"/>
      <c r="AB37" s="211"/>
      <c r="AC37" s="210"/>
      <c r="AD37" s="211"/>
      <c r="AE37" s="232">
        <f t="shared" si="3"/>
        <v>59.8</v>
      </c>
    </row>
    <row r="38" spans="1:31" x14ac:dyDescent="0.25">
      <c r="A38">
        <f t="shared" si="4"/>
        <v>2004</v>
      </c>
      <c r="B38" s="294"/>
      <c r="C38" s="23">
        <v>38232</v>
      </c>
      <c r="D38" s="182">
        <v>4.0999999999999996</v>
      </c>
      <c r="E38" s="182">
        <v>4.0999999999999996</v>
      </c>
      <c r="F38" s="182">
        <v>4.5</v>
      </c>
      <c r="G38" s="182"/>
      <c r="H38" s="182"/>
      <c r="I38" s="182"/>
      <c r="J38" s="182"/>
      <c r="K38" s="223">
        <f t="shared" si="0"/>
        <v>12.7</v>
      </c>
      <c r="L38" s="210">
        <v>4.0999999999999996</v>
      </c>
      <c r="M38" s="211">
        <v>4.0999999999999996</v>
      </c>
      <c r="N38" s="211">
        <v>4.0999999999999996</v>
      </c>
      <c r="O38" s="211"/>
      <c r="P38" s="226">
        <f t="shared" si="1"/>
        <v>12.299999999999999</v>
      </c>
      <c r="Q38" s="210">
        <v>12</v>
      </c>
      <c r="R38" s="211">
        <v>13</v>
      </c>
      <c r="S38" s="211">
        <v>4.0999999999999996</v>
      </c>
      <c r="T38" s="211">
        <v>4.0999999999999996</v>
      </c>
      <c r="U38" s="211">
        <v>1.6</v>
      </c>
      <c r="V38" s="226">
        <f t="shared" si="2"/>
        <v>34.799999999999997</v>
      </c>
      <c r="W38" s="278"/>
      <c r="X38" s="218"/>
      <c r="Y38" s="210"/>
      <c r="Z38" s="211"/>
      <c r="AA38" s="211"/>
      <c r="AB38" s="211"/>
      <c r="AC38" s="210"/>
      <c r="AD38" s="211"/>
      <c r="AE38" s="232">
        <f t="shared" si="3"/>
        <v>59.8</v>
      </c>
    </row>
    <row r="39" spans="1:31" x14ac:dyDescent="0.25">
      <c r="A39">
        <f t="shared" si="4"/>
        <v>2004</v>
      </c>
      <c r="B39" s="294"/>
      <c r="C39" s="23">
        <v>38262</v>
      </c>
      <c r="D39" s="182">
        <v>4.0999999999999996</v>
      </c>
      <c r="E39" s="182">
        <v>4.0999999999999996</v>
      </c>
      <c r="F39" s="182">
        <v>4.5</v>
      </c>
      <c r="G39" s="182"/>
      <c r="H39" s="182"/>
      <c r="I39" s="182"/>
      <c r="J39" s="182"/>
      <c r="K39" s="223">
        <f t="shared" si="0"/>
        <v>12.7</v>
      </c>
      <c r="L39" s="210">
        <v>4.0999999999999996</v>
      </c>
      <c r="M39" s="211">
        <v>4.0999999999999996</v>
      </c>
      <c r="N39" s="211">
        <v>4.0999999999999996</v>
      </c>
      <c r="O39" s="211"/>
      <c r="P39" s="226">
        <f t="shared" si="1"/>
        <v>12.299999999999999</v>
      </c>
      <c r="Q39" s="210">
        <v>12</v>
      </c>
      <c r="R39" s="211">
        <v>13</v>
      </c>
      <c r="S39" s="211">
        <v>4.0999999999999996</v>
      </c>
      <c r="T39" s="211">
        <v>4.0999999999999996</v>
      </c>
      <c r="U39" s="211">
        <v>1.6</v>
      </c>
      <c r="V39" s="226">
        <f t="shared" si="2"/>
        <v>34.799999999999997</v>
      </c>
      <c r="W39" s="278"/>
      <c r="X39" s="218"/>
      <c r="Y39" s="210"/>
      <c r="Z39" s="211"/>
      <c r="AA39" s="211"/>
      <c r="AB39" s="211"/>
      <c r="AC39" s="210"/>
      <c r="AD39" s="211"/>
      <c r="AE39" s="232">
        <f t="shared" si="3"/>
        <v>59.8</v>
      </c>
    </row>
    <row r="40" spans="1:31" x14ac:dyDescent="0.25">
      <c r="A40">
        <f t="shared" si="4"/>
        <v>2004</v>
      </c>
      <c r="B40" s="294"/>
      <c r="C40" s="23">
        <v>38293</v>
      </c>
      <c r="D40" s="182">
        <v>4.0999999999999996</v>
      </c>
      <c r="E40" s="182">
        <v>4.0999999999999996</v>
      </c>
      <c r="F40" s="182">
        <v>4.5</v>
      </c>
      <c r="G40" s="182"/>
      <c r="H40" s="182"/>
      <c r="I40" s="182"/>
      <c r="J40" s="182"/>
      <c r="K40" s="223">
        <f t="shared" si="0"/>
        <v>12.7</v>
      </c>
      <c r="L40" s="210">
        <v>4.0999999999999996</v>
      </c>
      <c r="M40" s="211">
        <v>4.0999999999999996</v>
      </c>
      <c r="N40" s="211">
        <v>4.0999999999999996</v>
      </c>
      <c r="O40" s="211"/>
      <c r="P40" s="226">
        <f t="shared" si="1"/>
        <v>12.299999999999999</v>
      </c>
      <c r="Q40" s="210">
        <v>12</v>
      </c>
      <c r="R40" s="211">
        <v>13</v>
      </c>
      <c r="S40" s="211">
        <v>4.0999999999999996</v>
      </c>
      <c r="T40" s="211">
        <v>4.0999999999999996</v>
      </c>
      <c r="U40" s="211">
        <v>1.6</v>
      </c>
      <c r="V40" s="226">
        <f t="shared" si="2"/>
        <v>34.799999999999997</v>
      </c>
      <c r="W40" s="278"/>
      <c r="X40" s="218"/>
      <c r="Y40" s="210"/>
      <c r="Z40" s="211"/>
      <c r="AA40" s="211"/>
      <c r="AB40" s="211"/>
      <c r="AC40" s="210"/>
      <c r="AD40" s="211"/>
      <c r="AE40" s="232">
        <f t="shared" si="3"/>
        <v>59.8</v>
      </c>
    </row>
    <row r="41" spans="1:31" x14ac:dyDescent="0.25">
      <c r="A41">
        <f t="shared" si="4"/>
        <v>2004</v>
      </c>
      <c r="B41" s="294"/>
      <c r="C41" s="23">
        <v>38323</v>
      </c>
      <c r="D41" s="182">
        <v>4.0999999999999996</v>
      </c>
      <c r="E41" s="182">
        <v>4.0999999999999996</v>
      </c>
      <c r="F41" s="182">
        <v>4.5</v>
      </c>
      <c r="G41" s="182"/>
      <c r="H41" s="182"/>
      <c r="I41" s="182"/>
      <c r="J41" s="182"/>
      <c r="K41" s="223">
        <f t="shared" si="0"/>
        <v>12.7</v>
      </c>
      <c r="L41" s="210">
        <v>4.0999999999999996</v>
      </c>
      <c r="M41" s="211">
        <v>4.0999999999999996</v>
      </c>
      <c r="N41" s="211">
        <v>4.0999999999999996</v>
      </c>
      <c r="O41" s="211"/>
      <c r="P41" s="226">
        <f t="shared" si="1"/>
        <v>12.299999999999999</v>
      </c>
      <c r="Q41" s="210">
        <v>12</v>
      </c>
      <c r="R41" s="211">
        <v>13</v>
      </c>
      <c r="S41" s="211">
        <v>4.0999999999999996</v>
      </c>
      <c r="T41" s="211">
        <v>4.0999999999999996</v>
      </c>
      <c r="U41" s="211">
        <v>1.6</v>
      </c>
      <c r="V41" s="226">
        <f t="shared" si="2"/>
        <v>34.799999999999997</v>
      </c>
      <c r="W41" s="278"/>
      <c r="X41" s="218"/>
      <c r="Y41" s="210"/>
      <c r="Z41" s="211"/>
      <c r="AA41" s="211"/>
      <c r="AB41" s="211"/>
      <c r="AC41" s="210"/>
      <c r="AD41" s="211"/>
      <c r="AE41" s="232">
        <f t="shared" si="3"/>
        <v>59.8</v>
      </c>
    </row>
    <row r="42" spans="1:31" x14ac:dyDescent="0.25">
      <c r="A42">
        <f t="shared" si="4"/>
        <v>2005</v>
      </c>
      <c r="B42" s="294"/>
      <c r="C42" s="23">
        <v>38354</v>
      </c>
      <c r="D42" s="182">
        <v>4.0999999999999996</v>
      </c>
      <c r="E42" s="182">
        <v>4.0999999999999996</v>
      </c>
      <c r="F42" s="182">
        <v>4.5</v>
      </c>
      <c r="G42" s="182"/>
      <c r="H42" s="182"/>
      <c r="I42" s="182"/>
      <c r="J42" s="182"/>
      <c r="K42" s="223">
        <f t="shared" si="0"/>
        <v>12.7</v>
      </c>
      <c r="L42" s="210">
        <v>4.0999999999999996</v>
      </c>
      <c r="M42" s="211">
        <v>4.0999999999999996</v>
      </c>
      <c r="N42" s="211">
        <v>4.0999999999999996</v>
      </c>
      <c r="O42" s="211">
        <v>4.0999999999999996</v>
      </c>
      <c r="P42" s="226">
        <f t="shared" si="1"/>
        <v>12.299999999999999</v>
      </c>
      <c r="Q42" s="210">
        <v>12</v>
      </c>
      <c r="R42" s="211">
        <v>13</v>
      </c>
      <c r="S42" s="211">
        <v>4.0999999999999996</v>
      </c>
      <c r="T42" s="211">
        <v>4.0999999999999996</v>
      </c>
      <c r="U42" s="211">
        <v>1.6</v>
      </c>
      <c r="V42" s="226">
        <f t="shared" si="2"/>
        <v>34.799999999999997</v>
      </c>
      <c r="W42" s="278">
        <v>5.5</v>
      </c>
      <c r="X42" s="218"/>
      <c r="Y42" s="210"/>
      <c r="Z42" s="211"/>
      <c r="AA42" s="211"/>
      <c r="AB42" s="211"/>
      <c r="AC42" s="210"/>
      <c r="AD42" s="211"/>
      <c r="AE42" s="232">
        <f t="shared" si="3"/>
        <v>65.3</v>
      </c>
    </row>
    <row r="43" spans="1:31" x14ac:dyDescent="0.25">
      <c r="A43">
        <f t="shared" si="4"/>
        <v>2005</v>
      </c>
      <c r="B43" s="294"/>
      <c r="C43" s="23">
        <v>38385</v>
      </c>
      <c r="D43" s="182">
        <v>4.0999999999999996</v>
      </c>
      <c r="E43" s="182">
        <v>4.0999999999999996</v>
      </c>
      <c r="F43" s="182">
        <v>4.5</v>
      </c>
      <c r="G43" s="182"/>
      <c r="H43" s="182"/>
      <c r="I43" s="182"/>
      <c r="J43" s="182"/>
      <c r="K43" s="223">
        <f t="shared" si="0"/>
        <v>12.7</v>
      </c>
      <c r="L43" s="210">
        <v>4.0999999999999996</v>
      </c>
      <c r="M43" s="211">
        <v>4.0999999999999996</v>
      </c>
      <c r="N43" s="211">
        <v>4.0999999999999996</v>
      </c>
      <c r="O43" s="211">
        <v>4.0999999999999996</v>
      </c>
      <c r="P43" s="226">
        <f t="shared" si="1"/>
        <v>12.299999999999999</v>
      </c>
      <c r="Q43" s="210">
        <v>12</v>
      </c>
      <c r="R43" s="211">
        <v>13</v>
      </c>
      <c r="S43" s="211">
        <v>4.0999999999999996</v>
      </c>
      <c r="T43" s="211">
        <v>4.0999999999999996</v>
      </c>
      <c r="U43" s="211">
        <v>1.6</v>
      </c>
      <c r="V43" s="226">
        <f t="shared" si="2"/>
        <v>34.799999999999997</v>
      </c>
      <c r="W43" s="278">
        <v>5.5</v>
      </c>
      <c r="X43" s="218"/>
      <c r="Y43" s="210"/>
      <c r="Z43" s="211"/>
      <c r="AA43" s="211"/>
      <c r="AB43" s="211"/>
      <c r="AC43" s="210"/>
      <c r="AD43" s="211"/>
      <c r="AE43" s="232">
        <f t="shared" si="3"/>
        <v>65.3</v>
      </c>
    </row>
    <row r="44" spans="1:31" x14ac:dyDescent="0.25">
      <c r="A44">
        <f t="shared" si="4"/>
        <v>2005</v>
      </c>
      <c r="B44" s="294"/>
      <c r="C44" s="23">
        <v>38413</v>
      </c>
      <c r="D44" s="182">
        <v>4.0999999999999996</v>
      </c>
      <c r="E44" s="182">
        <v>4.0999999999999996</v>
      </c>
      <c r="F44" s="182">
        <v>4.5</v>
      </c>
      <c r="G44" s="182"/>
      <c r="H44" s="182"/>
      <c r="I44" s="182"/>
      <c r="J44" s="182"/>
      <c r="K44" s="223">
        <f t="shared" si="0"/>
        <v>12.7</v>
      </c>
      <c r="L44" s="210">
        <v>4.0999999999999996</v>
      </c>
      <c r="M44" s="211">
        <v>4.0999999999999996</v>
      </c>
      <c r="N44" s="211">
        <v>4.0999999999999996</v>
      </c>
      <c r="O44" s="211">
        <v>4.0999999999999996</v>
      </c>
      <c r="P44" s="226">
        <f t="shared" si="1"/>
        <v>12.299999999999999</v>
      </c>
      <c r="Q44" s="210">
        <v>12</v>
      </c>
      <c r="R44" s="211">
        <v>13</v>
      </c>
      <c r="S44" s="211">
        <v>4.0999999999999996</v>
      </c>
      <c r="T44" s="211">
        <v>4.0999999999999996</v>
      </c>
      <c r="U44" s="211">
        <v>1.6</v>
      </c>
      <c r="V44" s="226">
        <f t="shared" si="2"/>
        <v>34.799999999999997</v>
      </c>
      <c r="W44" s="278">
        <v>5.5</v>
      </c>
      <c r="X44" s="218"/>
      <c r="Y44" s="210"/>
      <c r="Z44" s="211"/>
      <c r="AA44" s="211"/>
      <c r="AB44" s="211"/>
      <c r="AC44" s="210"/>
      <c r="AD44" s="211"/>
      <c r="AE44" s="232">
        <f t="shared" si="3"/>
        <v>65.3</v>
      </c>
    </row>
    <row r="45" spans="1:31" x14ac:dyDescent="0.25">
      <c r="A45">
        <f t="shared" si="4"/>
        <v>2005</v>
      </c>
      <c r="B45" s="294"/>
      <c r="C45" s="23">
        <v>38444</v>
      </c>
      <c r="D45" s="182">
        <v>4.0999999999999996</v>
      </c>
      <c r="E45" s="182">
        <v>4.0999999999999996</v>
      </c>
      <c r="F45" s="182">
        <v>4.5</v>
      </c>
      <c r="G45" s="182">
        <v>5.7</v>
      </c>
      <c r="H45" s="182"/>
      <c r="I45" s="182"/>
      <c r="J45" s="182"/>
      <c r="K45" s="223">
        <f t="shared" si="0"/>
        <v>18.399999999999999</v>
      </c>
      <c r="L45" s="210">
        <v>4.0999999999999996</v>
      </c>
      <c r="M45" s="211">
        <v>4.0999999999999996</v>
      </c>
      <c r="N45" s="211">
        <v>4.0999999999999996</v>
      </c>
      <c r="O45" s="211">
        <v>4.0999999999999996</v>
      </c>
      <c r="P45" s="226">
        <f t="shared" si="1"/>
        <v>12.299999999999999</v>
      </c>
      <c r="Q45" s="210">
        <v>12</v>
      </c>
      <c r="R45" s="211">
        <v>13</v>
      </c>
      <c r="S45" s="211">
        <v>4.0999999999999996</v>
      </c>
      <c r="T45" s="211">
        <v>4.0999999999999996</v>
      </c>
      <c r="U45" s="211">
        <v>1.6</v>
      </c>
      <c r="V45" s="226">
        <f t="shared" si="2"/>
        <v>34.799999999999997</v>
      </c>
      <c r="W45" s="278">
        <v>5.5</v>
      </c>
      <c r="X45" s="218"/>
      <c r="Y45" s="210"/>
      <c r="Z45" s="211"/>
      <c r="AA45" s="211"/>
      <c r="AB45" s="211"/>
      <c r="AC45" s="210"/>
      <c r="AD45" s="211"/>
      <c r="AE45" s="232">
        <f t="shared" si="3"/>
        <v>71</v>
      </c>
    </row>
    <row r="46" spans="1:31" x14ac:dyDescent="0.25">
      <c r="A46">
        <f t="shared" si="4"/>
        <v>2005</v>
      </c>
      <c r="B46" s="294"/>
      <c r="C46" s="23">
        <v>38474</v>
      </c>
      <c r="D46" s="182">
        <v>4.0999999999999996</v>
      </c>
      <c r="E46" s="182">
        <v>4.0999999999999996</v>
      </c>
      <c r="F46" s="182">
        <v>4.5</v>
      </c>
      <c r="G46" s="182">
        <v>5.7</v>
      </c>
      <c r="H46" s="182"/>
      <c r="I46" s="182"/>
      <c r="J46" s="182"/>
      <c r="K46" s="223">
        <f t="shared" si="0"/>
        <v>18.399999999999999</v>
      </c>
      <c r="L46" s="210">
        <v>4.0999999999999996</v>
      </c>
      <c r="M46" s="211">
        <v>4.0999999999999996</v>
      </c>
      <c r="N46" s="211">
        <v>4.0999999999999996</v>
      </c>
      <c r="O46" s="211">
        <v>4.0999999999999996</v>
      </c>
      <c r="P46" s="226">
        <f t="shared" si="1"/>
        <v>12.299999999999999</v>
      </c>
      <c r="Q46" s="210">
        <v>12</v>
      </c>
      <c r="R46" s="211">
        <v>13</v>
      </c>
      <c r="S46" s="211">
        <v>4.0999999999999996</v>
      </c>
      <c r="T46" s="211">
        <v>4.0999999999999996</v>
      </c>
      <c r="U46" s="211">
        <v>1.6</v>
      </c>
      <c r="V46" s="226">
        <f t="shared" si="2"/>
        <v>34.799999999999997</v>
      </c>
      <c r="W46" s="278">
        <v>5.5</v>
      </c>
      <c r="X46" s="218"/>
      <c r="Y46" s="210"/>
      <c r="Z46" s="211"/>
      <c r="AA46" s="211"/>
      <c r="AB46" s="211"/>
      <c r="AC46" s="210"/>
      <c r="AD46" s="211"/>
      <c r="AE46" s="232">
        <f t="shared" si="3"/>
        <v>71</v>
      </c>
    </row>
    <row r="47" spans="1:31" x14ac:dyDescent="0.25">
      <c r="A47">
        <f t="shared" si="4"/>
        <v>2005</v>
      </c>
      <c r="B47" s="294"/>
      <c r="C47" s="23">
        <v>38505</v>
      </c>
      <c r="D47" s="182">
        <v>4.0999999999999996</v>
      </c>
      <c r="E47" s="182">
        <v>4.0999999999999996</v>
      </c>
      <c r="F47" s="182">
        <v>4.5</v>
      </c>
      <c r="G47" s="182">
        <v>5.7</v>
      </c>
      <c r="H47" s="182"/>
      <c r="I47" s="182"/>
      <c r="J47" s="182"/>
      <c r="K47" s="223">
        <f t="shared" si="0"/>
        <v>18.399999999999999</v>
      </c>
      <c r="L47" s="210">
        <v>4.0999999999999996</v>
      </c>
      <c r="M47" s="211">
        <v>4.0999999999999996</v>
      </c>
      <c r="N47" s="211">
        <v>4.0999999999999996</v>
      </c>
      <c r="O47" s="211">
        <v>4.0999999999999996</v>
      </c>
      <c r="P47" s="226">
        <f t="shared" si="1"/>
        <v>12.299999999999999</v>
      </c>
      <c r="Q47" s="210">
        <v>12</v>
      </c>
      <c r="R47" s="211">
        <v>13</v>
      </c>
      <c r="S47" s="211">
        <v>4.0999999999999996</v>
      </c>
      <c r="T47" s="211">
        <v>4.0999999999999996</v>
      </c>
      <c r="U47" s="211">
        <v>1.6</v>
      </c>
      <c r="V47" s="226">
        <f t="shared" si="2"/>
        <v>34.799999999999997</v>
      </c>
      <c r="W47" s="278">
        <v>5.5</v>
      </c>
      <c r="X47" s="218"/>
      <c r="Y47" s="210"/>
      <c r="Z47" s="211"/>
      <c r="AA47" s="211"/>
      <c r="AB47" s="211"/>
      <c r="AC47" s="210"/>
      <c r="AD47" s="211"/>
      <c r="AE47" s="232">
        <f t="shared" si="3"/>
        <v>71</v>
      </c>
    </row>
    <row r="48" spans="1:31" x14ac:dyDescent="0.25">
      <c r="A48">
        <f t="shared" si="4"/>
        <v>2005</v>
      </c>
      <c r="B48" s="294"/>
      <c r="C48" s="23">
        <v>38535</v>
      </c>
      <c r="D48" s="182">
        <v>4.0999999999999996</v>
      </c>
      <c r="E48" s="182">
        <v>4.0999999999999996</v>
      </c>
      <c r="F48" s="182">
        <v>4.5</v>
      </c>
      <c r="G48" s="182">
        <v>5.7</v>
      </c>
      <c r="H48" s="182"/>
      <c r="I48" s="182"/>
      <c r="J48" s="182"/>
      <c r="K48" s="223">
        <f t="shared" si="0"/>
        <v>18.399999999999999</v>
      </c>
      <c r="L48" s="210">
        <v>4.0999999999999996</v>
      </c>
      <c r="M48" s="211">
        <v>4.0999999999999996</v>
      </c>
      <c r="N48" s="211">
        <v>4.0999999999999996</v>
      </c>
      <c r="O48" s="211">
        <v>4.0999999999999996</v>
      </c>
      <c r="P48" s="226">
        <f t="shared" si="1"/>
        <v>12.299999999999999</v>
      </c>
      <c r="Q48" s="210">
        <v>12</v>
      </c>
      <c r="R48" s="211">
        <v>13</v>
      </c>
      <c r="S48" s="211">
        <v>4.0999999999999996</v>
      </c>
      <c r="T48" s="211">
        <v>4.0999999999999996</v>
      </c>
      <c r="U48" s="211">
        <v>1.6</v>
      </c>
      <c r="V48" s="226">
        <f t="shared" si="2"/>
        <v>34.799999999999997</v>
      </c>
      <c r="W48" s="278">
        <v>5.5</v>
      </c>
      <c r="X48" s="218"/>
      <c r="Y48" s="210"/>
      <c r="Z48" s="211"/>
      <c r="AA48" s="211"/>
      <c r="AB48" s="211"/>
      <c r="AC48" s="210"/>
      <c r="AD48" s="211"/>
      <c r="AE48" s="232">
        <f t="shared" si="3"/>
        <v>71</v>
      </c>
    </row>
    <row r="49" spans="1:31" x14ac:dyDescent="0.25">
      <c r="A49">
        <f t="shared" si="4"/>
        <v>2005</v>
      </c>
      <c r="B49" s="294"/>
      <c r="C49" s="23">
        <v>38566</v>
      </c>
      <c r="D49" s="182">
        <v>4.0999999999999996</v>
      </c>
      <c r="E49" s="182">
        <v>4.0999999999999996</v>
      </c>
      <c r="F49" s="182">
        <v>4.5</v>
      </c>
      <c r="G49" s="182">
        <v>5.7</v>
      </c>
      <c r="H49" s="182"/>
      <c r="I49" s="182"/>
      <c r="J49" s="182"/>
      <c r="K49" s="223">
        <f t="shared" si="0"/>
        <v>18.399999999999999</v>
      </c>
      <c r="L49" s="210">
        <v>4.0999999999999996</v>
      </c>
      <c r="M49" s="211">
        <v>4.0999999999999996</v>
      </c>
      <c r="N49" s="211">
        <v>4.0999999999999996</v>
      </c>
      <c r="O49" s="211">
        <v>4.0999999999999996</v>
      </c>
      <c r="P49" s="226">
        <f t="shared" si="1"/>
        <v>12.299999999999999</v>
      </c>
      <c r="Q49" s="210">
        <v>12</v>
      </c>
      <c r="R49" s="211">
        <v>13</v>
      </c>
      <c r="S49" s="211">
        <v>4.0999999999999996</v>
      </c>
      <c r="T49" s="211">
        <v>4.0999999999999996</v>
      </c>
      <c r="U49" s="211">
        <v>1.6</v>
      </c>
      <c r="V49" s="226">
        <f t="shared" si="2"/>
        <v>34.799999999999997</v>
      </c>
      <c r="W49" s="278">
        <v>5.5</v>
      </c>
      <c r="X49" s="218"/>
      <c r="Y49" s="210"/>
      <c r="Z49" s="211"/>
      <c r="AA49" s="211"/>
      <c r="AB49" s="211"/>
      <c r="AC49" s="210"/>
      <c r="AD49" s="211"/>
      <c r="AE49" s="232">
        <f t="shared" si="3"/>
        <v>71</v>
      </c>
    </row>
    <row r="50" spans="1:31" x14ac:dyDescent="0.25">
      <c r="A50">
        <f t="shared" si="4"/>
        <v>2005</v>
      </c>
      <c r="B50" s="294"/>
      <c r="C50" s="23">
        <v>38597</v>
      </c>
      <c r="D50" s="182">
        <v>4.0999999999999996</v>
      </c>
      <c r="E50" s="182">
        <v>4.0999999999999996</v>
      </c>
      <c r="F50" s="182">
        <v>4.5</v>
      </c>
      <c r="G50" s="182">
        <v>5.7</v>
      </c>
      <c r="H50" s="182"/>
      <c r="I50" s="182"/>
      <c r="J50" s="182"/>
      <c r="K50" s="223">
        <f t="shared" si="0"/>
        <v>18.399999999999999</v>
      </c>
      <c r="L50" s="210">
        <v>4.0999999999999996</v>
      </c>
      <c r="M50" s="211">
        <v>4.0999999999999996</v>
      </c>
      <c r="N50" s="211">
        <v>4.0999999999999996</v>
      </c>
      <c r="O50" s="211">
        <v>4.0999999999999996</v>
      </c>
      <c r="P50" s="226">
        <f t="shared" si="1"/>
        <v>12.299999999999999</v>
      </c>
      <c r="Q50" s="210">
        <v>12</v>
      </c>
      <c r="R50" s="211">
        <v>13</v>
      </c>
      <c r="S50" s="211">
        <v>4.0999999999999996</v>
      </c>
      <c r="T50" s="211">
        <v>4.0999999999999996</v>
      </c>
      <c r="U50" s="211">
        <v>1.6</v>
      </c>
      <c r="V50" s="226">
        <f t="shared" si="2"/>
        <v>34.799999999999997</v>
      </c>
      <c r="W50" s="278">
        <v>5.5</v>
      </c>
      <c r="X50" s="218"/>
      <c r="Y50" s="210"/>
      <c r="Z50" s="211"/>
      <c r="AA50" s="211"/>
      <c r="AB50" s="211"/>
      <c r="AC50" s="210"/>
      <c r="AD50" s="211"/>
      <c r="AE50" s="232">
        <f t="shared" si="3"/>
        <v>71</v>
      </c>
    </row>
    <row r="51" spans="1:31" x14ac:dyDescent="0.25">
      <c r="A51">
        <f t="shared" si="4"/>
        <v>2005</v>
      </c>
      <c r="B51" s="294"/>
      <c r="C51" s="23">
        <v>38627</v>
      </c>
      <c r="D51" s="182">
        <v>4.0999999999999996</v>
      </c>
      <c r="E51" s="182">
        <v>4.0999999999999996</v>
      </c>
      <c r="F51" s="182">
        <v>4.5</v>
      </c>
      <c r="G51" s="182">
        <v>5.7</v>
      </c>
      <c r="H51" s="182">
        <v>5.7</v>
      </c>
      <c r="I51" s="182"/>
      <c r="J51" s="182"/>
      <c r="K51" s="223">
        <f t="shared" si="0"/>
        <v>24.099999999999998</v>
      </c>
      <c r="L51" s="210">
        <v>4.0999999999999996</v>
      </c>
      <c r="M51" s="211">
        <v>4.0999999999999996</v>
      </c>
      <c r="N51" s="211">
        <v>4.0999999999999996</v>
      </c>
      <c r="O51" s="211">
        <v>4.0999999999999996</v>
      </c>
      <c r="P51" s="226">
        <f t="shared" si="1"/>
        <v>12.299999999999999</v>
      </c>
      <c r="Q51" s="210">
        <v>12</v>
      </c>
      <c r="R51" s="211">
        <v>13</v>
      </c>
      <c r="S51" s="211">
        <v>4.0999999999999996</v>
      </c>
      <c r="T51" s="211">
        <v>4.0999999999999996</v>
      </c>
      <c r="U51" s="211">
        <v>1.6</v>
      </c>
      <c r="V51" s="226">
        <f t="shared" si="2"/>
        <v>34.799999999999997</v>
      </c>
      <c r="W51" s="278">
        <v>5.5</v>
      </c>
      <c r="X51" s="218"/>
      <c r="Y51" s="210"/>
      <c r="Z51" s="211"/>
      <c r="AA51" s="211"/>
      <c r="AB51" s="211"/>
      <c r="AC51" s="210"/>
      <c r="AD51" s="211"/>
      <c r="AE51" s="232">
        <f t="shared" si="3"/>
        <v>76.699999999999989</v>
      </c>
    </row>
    <row r="52" spans="1:31" x14ac:dyDescent="0.25">
      <c r="A52">
        <f t="shared" si="4"/>
        <v>2005</v>
      </c>
      <c r="B52" s="294"/>
      <c r="C52" s="23">
        <v>38658</v>
      </c>
      <c r="D52" s="182">
        <v>4.0999999999999996</v>
      </c>
      <c r="E52" s="182">
        <v>4.0999999999999996</v>
      </c>
      <c r="F52" s="182">
        <v>4.5</v>
      </c>
      <c r="G52" s="182">
        <v>5.7</v>
      </c>
      <c r="H52" s="182">
        <v>5.7</v>
      </c>
      <c r="I52" s="182"/>
      <c r="J52" s="182"/>
      <c r="K52" s="223">
        <f t="shared" si="0"/>
        <v>24.099999999999998</v>
      </c>
      <c r="L52" s="210">
        <v>4.0999999999999996</v>
      </c>
      <c r="M52" s="211">
        <v>4.0999999999999996</v>
      </c>
      <c r="N52" s="211">
        <v>4.0999999999999996</v>
      </c>
      <c r="O52" s="211">
        <v>4.0999999999999996</v>
      </c>
      <c r="P52" s="226">
        <f t="shared" si="1"/>
        <v>12.299999999999999</v>
      </c>
      <c r="Q52" s="210">
        <v>12</v>
      </c>
      <c r="R52" s="211">
        <v>13</v>
      </c>
      <c r="S52" s="211">
        <v>4.0999999999999996</v>
      </c>
      <c r="T52" s="211">
        <v>4.0999999999999996</v>
      </c>
      <c r="U52" s="211">
        <v>1.6</v>
      </c>
      <c r="V52" s="226">
        <f t="shared" si="2"/>
        <v>34.799999999999997</v>
      </c>
      <c r="W52" s="278">
        <v>5.5</v>
      </c>
      <c r="X52" s="218"/>
      <c r="Y52" s="210"/>
      <c r="Z52" s="211"/>
      <c r="AA52" s="211"/>
      <c r="AB52" s="211"/>
      <c r="AC52" s="210"/>
      <c r="AD52" s="211"/>
      <c r="AE52" s="232">
        <f t="shared" si="3"/>
        <v>76.699999999999989</v>
      </c>
    </row>
    <row r="53" spans="1:31" x14ac:dyDescent="0.25">
      <c r="A53">
        <f t="shared" si="4"/>
        <v>2005</v>
      </c>
      <c r="B53" s="294"/>
      <c r="C53" s="23">
        <v>38688</v>
      </c>
      <c r="D53" s="182">
        <v>4.0999999999999996</v>
      </c>
      <c r="E53" s="182">
        <v>4.0999999999999996</v>
      </c>
      <c r="F53" s="182">
        <v>4.5</v>
      </c>
      <c r="G53" s="182">
        <v>5.7</v>
      </c>
      <c r="H53" s="182">
        <v>5.7</v>
      </c>
      <c r="I53" s="182"/>
      <c r="J53" s="182"/>
      <c r="K53" s="223">
        <f t="shared" si="0"/>
        <v>24.099999999999998</v>
      </c>
      <c r="L53" s="210">
        <v>4.0999999999999996</v>
      </c>
      <c r="M53" s="211">
        <v>4.0999999999999996</v>
      </c>
      <c r="N53" s="211">
        <v>4.0999999999999996</v>
      </c>
      <c r="O53" s="211">
        <v>4.0999999999999996</v>
      </c>
      <c r="P53" s="226">
        <f t="shared" si="1"/>
        <v>12.299999999999999</v>
      </c>
      <c r="Q53" s="210">
        <v>12</v>
      </c>
      <c r="R53" s="211">
        <v>13</v>
      </c>
      <c r="S53" s="211">
        <v>4.0999999999999996</v>
      </c>
      <c r="T53" s="211">
        <v>4.0999999999999996</v>
      </c>
      <c r="U53" s="211">
        <v>1.6</v>
      </c>
      <c r="V53" s="226">
        <f t="shared" si="2"/>
        <v>34.799999999999997</v>
      </c>
      <c r="W53" s="278">
        <v>5.5</v>
      </c>
      <c r="X53" s="218"/>
      <c r="Y53" s="210"/>
      <c r="Z53" s="211"/>
      <c r="AA53" s="211"/>
      <c r="AB53" s="211"/>
      <c r="AC53" s="210"/>
      <c r="AD53" s="211"/>
      <c r="AE53" s="232">
        <f t="shared" si="3"/>
        <v>76.699999999999989</v>
      </c>
    </row>
    <row r="54" spans="1:31" x14ac:dyDescent="0.25">
      <c r="A54">
        <f t="shared" si="4"/>
        <v>2006</v>
      </c>
      <c r="B54" s="294"/>
      <c r="C54" s="23">
        <v>38719</v>
      </c>
      <c r="D54" s="182">
        <v>4.0999999999999996</v>
      </c>
      <c r="E54" s="182">
        <v>4.0999999999999996</v>
      </c>
      <c r="F54" s="182">
        <v>4.5</v>
      </c>
      <c r="G54" s="182">
        <v>5.7</v>
      </c>
      <c r="H54" s="182">
        <v>5.7</v>
      </c>
      <c r="I54" s="182">
        <v>4.5</v>
      </c>
      <c r="J54" s="182"/>
      <c r="K54" s="223">
        <f t="shared" si="0"/>
        <v>28.599999999999998</v>
      </c>
      <c r="L54" s="210">
        <v>4.0999999999999996</v>
      </c>
      <c r="M54" s="211">
        <v>4.0999999999999996</v>
      </c>
      <c r="N54" s="211">
        <v>4.0999999999999996</v>
      </c>
      <c r="O54" s="211">
        <v>4.0999999999999996</v>
      </c>
      <c r="P54" s="226">
        <f t="shared" si="1"/>
        <v>12.299999999999999</v>
      </c>
      <c r="Q54" s="210">
        <v>12</v>
      </c>
      <c r="R54" s="211">
        <v>13</v>
      </c>
      <c r="S54" s="211">
        <v>4.0999999999999996</v>
      </c>
      <c r="T54" s="211">
        <v>4.0999999999999996</v>
      </c>
      <c r="U54" s="211">
        <v>1.6</v>
      </c>
      <c r="V54" s="226">
        <f t="shared" si="2"/>
        <v>34.799999999999997</v>
      </c>
      <c r="W54" s="278">
        <v>5.5</v>
      </c>
      <c r="X54" s="218"/>
      <c r="Y54" s="210">
        <v>7</v>
      </c>
      <c r="Z54" s="211">
        <v>4.2</v>
      </c>
      <c r="AA54" s="211">
        <v>4.2</v>
      </c>
      <c r="AB54" s="211">
        <v>4.2</v>
      </c>
      <c r="AC54" s="210">
        <v>3</v>
      </c>
      <c r="AD54" s="211"/>
      <c r="AE54" s="232">
        <f t="shared" si="3"/>
        <v>103.8</v>
      </c>
    </row>
    <row r="55" spans="1:31" x14ac:dyDescent="0.25">
      <c r="A55">
        <f t="shared" si="4"/>
        <v>2006</v>
      </c>
      <c r="B55" s="294"/>
      <c r="C55" s="23">
        <v>38750</v>
      </c>
      <c r="D55" s="182">
        <v>4.0999999999999996</v>
      </c>
      <c r="E55" s="182">
        <v>4.0999999999999996</v>
      </c>
      <c r="F55" s="182">
        <v>4.5</v>
      </c>
      <c r="G55" s="182">
        <v>5.7</v>
      </c>
      <c r="H55" s="182">
        <v>5.7</v>
      </c>
      <c r="I55" s="182">
        <v>4.5</v>
      </c>
      <c r="J55" s="182"/>
      <c r="K55" s="223">
        <f t="shared" si="0"/>
        <v>28.599999999999998</v>
      </c>
      <c r="L55" s="210">
        <v>4.0999999999999996</v>
      </c>
      <c r="M55" s="211">
        <v>4.0999999999999996</v>
      </c>
      <c r="N55" s="211">
        <v>4.0999999999999996</v>
      </c>
      <c r="O55" s="211">
        <v>4.0999999999999996</v>
      </c>
      <c r="P55" s="226">
        <f t="shared" si="1"/>
        <v>12.299999999999999</v>
      </c>
      <c r="Q55" s="210">
        <v>12</v>
      </c>
      <c r="R55" s="211">
        <v>13</v>
      </c>
      <c r="S55" s="211">
        <v>4.0999999999999996</v>
      </c>
      <c r="T55" s="211">
        <v>4.0999999999999996</v>
      </c>
      <c r="U55" s="211">
        <v>1.6</v>
      </c>
      <c r="V55" s="226">
        <f t="shared" si="2"/>
        <v>34.799999999999997</v>
      </c>
      <c r="W55" s="278">
        <v>5.5</v>
      </c>
      <c r="X55" s="218"/>
      <c r="Y55" s="210">
        <v>7</v>
      </c>
      <c r="Z55" s="211">
        <v>4.2</v>
      </c>
      <c r="AA55" s="211">
        <v>4.2</v>
      </c>
      <c r="AB55" s="211">
        <v>4.2</v>
      </c>
      <c r="AC55" s="210">
        <v>3</v>
      </c>
      <c r="AD55" s="211"/>
      <c r="AE55" s="232">
        <f t="shared" si="3"/>
        <v>103.8</v>
      </c>
    </row>
    <row r="56" spans="1:31" x14ac:dyDescent="0.25">
      <c r="A56">
        <f t="shared" si="4"/>
        <v>2006</v>
      </c>
      <c r="B56" s="294"/>
      <c r="C56" s="23">
        <v>38778</v>
      </c>
      <c r="D56" s="182">
        <v>4.0999999999999996</v>
      </c>
      <c r="E56" s="182">
        <v>4.0999999999999996</v>
      </c>
      <c r="F56" s="182">
        <v>4.5</v>
      </c>
      <c r="G56" s="182">
        <v>5.7</v>
      </c>
      <c r="H56" s="182">
        <v>5.7</v>
      </c>
      <c r="I56" s="182">
        <v>4.5</v>
      </c>
      <c r="J56" s="182"/>
      <c r="K56" s="223">
        <f t="shared" si="0"/>
        <v>28.599999999999998</v>
      </c>
      <c r="L56" s="210">
        <v>4.0999999999999996</v>
      </c>
      <c r="M56" s="211">
        <v>4.0999999999999996</v>
      </c>
      <c r="N56" s="211">
        <v>4.0999999999999996</v>
      </c>
      <c r="O56" s="211">
        <v>4.0999999999999996</v>
      </c>
      <c r="P56" s="226">
        <f t="shared" si="1"/>
        <v>12.299999999999999</v>
      </c>
      <c r="Q56" s="210">
        <v>12</v>
      </c>
      <c r="R56" s="211">
        <v>13</v>
      </c>
      <c r="S56" s="211">
        <v>4.0999999999999996</v>
      </c>
      <c r="T56" s="211">
        <v>4.0999999999999996</v>
      </c>
      <c r="U56" s="211">
        <v>1.6</v>
      </c>
      <c r="V56" s="226">
        <f t="shared" si="2"/>
        <v>34.799999999999997</v>
      </c>
      <c r="W56" s="278">
        <v>5.5</v>
      </c>
      <c r="X56" s="218"/>
      <c r="Y56" s="210">
        <v>7</v>
      </c>
      <c r="Z56" s="211">
        <v>4.2</v>
      </c>
      <c r="AA56" s="211">
        <v>4.2</v>
      </c>
      <c r="AB56" s="211">
        <v>4.2</v>
      </c>
      <c r="AC56" s="210">
        <v>3</v>
      </c>
      <c r="AD56" s="211"/>
      <c r="AE56" s="232">
        <f t="shared" si="3"/>
        <v>103.8</v>
      </c>
    </row>
    <row r="57" spans="1:31" x14ac:dyDescent="0.25">
      <c r="A57">
        <f t="shared" si="4"/>
        <v>2006</v>
      </c>
      <c r="B57" s="294"/>
      <c r="C57" s="23">
        <v>38809</v>
      </c>
      <c r="D57" s="182">
        <v>4.0999999999999996</v>
      </c>
      <c r="E57" s="182">
        <v>4.0999999999999996</v>
      </c>
      <c r="F57" s="182">
        <v>4.5</v>
      </c>
      <c r="G57" s="182">
        <v>5.7</v>
      </c>
      <c r="H57" s="182">
        <v>5.7</v>
      </c>
      <c r="I57" s="182">
        <v>4.5</v>
      </c>
      <c r="J57" s="182"/>
      <c r="K57" s="223">
        <f t="shared" si="0"/>
        <v>28.599999999999998</v>
      </c>
      <c r="L57" s="210">
        <v>4.0999999999999996</v>
      </c>
      <c r="M57" s="211">
        <v>4.0999999999999996</v>
      </c>
      <c r="N57" s="211">
        <v>4.0999999999999996</v>
      </c>
      <c r="O57" s="211">
        <v>4.0999999999999996</v>
      </c>
      <c r="P57" s="226">
        <f t="shared" si="1"/>
        <v>12.299999999999999</v>
      </c>
      <c r="Q57" s="210">
        <v>12</v>
      </c>
      <c r="R57" s="211">
        <v>13</v>
      </c>
      <c r="S57" s="211">
        <v>4.0999999999999996</v>
      </c>
      <c r="T57" s="211">
        <v>4.0999999999999996</v>
      </c>
      <c r="U57" s="211">
        <v>1.6</v>
      </c>
      <c r="V57" s="226">
        <f t="shared" si="2"/>
        <v>34.799999999999997</v>
      </c>
      <c r="W57" s="278">
        <v>5.5</v>
      </c>
      <c r="X57" s="218"/>
      <c r="Y57" s="210">
        <v>7</v>
      </c>
      <c r="Z57" s="211">
        <v>4.2</v>
      </c>
      <c r="AA57" s="211">
        <v>4.2</v>
      </c>
      <c r="AB57" s="211">
        <v>4.2</v>
      </c>
      <c r="AC57" s="210">
        <v>3</v>
      </c>
      <c r="AD57" s="211"/>
      <c r="AE57" s="232">
        <f t="shared" si="3"/>
        <v>103.8</v>
      </c>
    </row>
    <row r="58" spans="1:31" x14ac:dyDescent="0.25">
      <c r="A58">
        <f t="shared" si="4"/>
        <v>2006</v>
      </c>
      <c r="B58" s="294"/>
      <c r="C58" s="23">
        <v>38839</v>
      </c>
      <c r="D58" s="182">
        <v>4.0999999999999996</v>
      </c>
      <c r="E58" s="182">
        <v>4.0999999999999996</v>
      </c>
      <c r="F58" s="182">
        <v>4.5</v>
      </c>
      <c r="G58" s="182">
        <v>5.7</v>
      </c>
      <c r="H58" s="182">
        <v>5.7</v>
      </c>
      <c r="I58" s="182">
        <v>4.5</v>
      </c>
      <c r="J58" s="182"/>
      <c r="K58" s="223">
        <f t="shared" si="0"/>
        <v>28.599999999999998</v>
      </c>
      <c r="L58" s="210">
        <v>4.0999999999999996</v>
      </c>
      <c r="M58" s="211">
        <v>4.0999999999999996</v>
      </c>
      <c r="N58" s="211">
        <v>4.0999999999999996</v>
      </c>
      <c r="O58" s="211">
        <v>4.0999999999999996</v>
      </c>
      <c r="P58" s="226">
        <f t="shared" si="1"/>
        <v>12.299999999999999</v>
      </c>
      <c r="Q58" s="210">
        <v>12</v>
      </c>
      <c r="R58" s="211">
        <v>13</v>
      </c>
      <c r="S58" s="211">
        <v>4.0999999999999996</v>
      </c>
      <c r="T58" s="211">
        <v>4.0999999999999996</v>
      </c>
      <c r="U58" s="211">
        <v>1.6</v>
      </c>
      <c r="V58" s="226">
        <f t="shared" si="2"/>
        <v>34.799999999999997</v>
      </c>
      <c r="W58" s="278">
        <v>5.5</v>
      </c>
      <c r="X58" s="218"/>
      <c r="Y58" s="210">
        <v>7</v>
      </c>
      <c r="Z58" s="211">
        <v>4.2</v>
      </c>
      <c r="AA58" s="211">
        <v>4.2</v>
      </c>
      <c r="AB58" s="211">
        <v>4.2</v>
      </c>
      <c r="AC58" s="210">
        <v>3</v>
      </c>
      <c r="AD58" s="211"/>
      <c r="AE58" s="232">
        <f t="shared" si="3"/>
        <v>103.8</v>
      </c>
    </row>
    <row r="59" spans="1:31" x14ac:dyDescent="0.25">
      <c r="A59">
        <f t="shared" si="4"/>
        <v>2006</v>
      </c>
      <c r="B59" s="294"/>
      <c r="C59" s="23">
        <v>38870</v>
      </c>
      <c r="D59" s="182">
        <v>4.0999999999999996</v>
      </c>
      <c r="E59" s="182">
        <v>4.0999999999999996</v>
      </c>
      <c r="F59" s="182">
        <v>4.5</v>
      </c>
      <c r="G59" s="182">
        <v>5.7</v>
      </c>
      <c r="H59" s="182">
        <v>5.7</v>
      </c>
      <c r="I59" s="182">
        <v>4.5</v>
      </c>
      <c r="J59" s="182"/>
      <c r="K59" s="223">
        <f t="shared" si="0"/>
        <v>28.599999999999998</v>
      </c>
      <c r="L59" s="210">
        <v>4.0999999999999996</v>
      </c>
      <c r="M59" s="211">
        <v>4.0999999999999996</v>
      </c>
      <c r="N59" s="211">
        <v>4.0999999999999996</v>
      </c>
      <c r="O59" s="211">
        <v>4.0999999999999996</v>
      </c>
      <c r="P59" s="226">
        <f t="shared" si="1"/>
        <v>12.299999999999999</v>
      </c>
      <c r="Q59" s="210">
        <v>12</v>
      </c>
      <c r="R59" s="211">
        <v>13</v>
      </c>
      <c r="S59" s="211">
        <v>4.0999999999999996</v>
      </c>
      <c r="T59" s="211">
        <v>4.0999999999999996</v>
      </c>
      <c r="U59" s="211">
        <v>1.6</v>
      </c>
      <c r="V59" s="226">
        <f t="shared" si="2"/>
        <v>34.799999999999997</v>
      </c>
      <c r="W59" s="278">
        <v>5.5</v>
      </c>
      <c r="X59" s="218"/>
      <c r="Y59" s="210">
        <v>7</v>
      </c>
      <c r="Z59" s="211">
        <v>4.2</v>
      </c>
      <c r="AA59" s="211">
        <v>4.2</v>
      </c>
      <c r="AB59" s="211">
        <v>4.2</v>
      </c>
      <c r="AC59" s="210">
        <v>3</v>
      </c>
      <c r="AD59" s="211"/>
      <c r="AE59" s="232">
        <f t="shared" si="3"/>
        <v>103.8</v>
      </c>
    </row>
    <row r="60" spans="1:31" x14ac:dyDescent="0.25">
      <c r="A60">
        <f t="shared" si="4"/>
        <v>2006</v>
      </c>
      <c r="B60" s="294"/>
      <c r="C60" s="23">
        <v>38900</v>
      </c>
      <c r="D60" s="182">
        <v>4.0999999999999996</v>
      </c>
      <c r="E60" s="182">
        <v>4.0999999999999996</v>
      </c>
      <c r="F60" s="182">
        <v>4.5</v>
      </c>
      <c r="G60" s="182">
        <v>5.7</v>
      </c>
      <c r="H60" s="182">
        <v>5.7</v>
      </c>
      <c r="I60" s="182">
        <v>4.5</v>
      </c>
      <c r="J60" s="182"/>
      <c r="K60" s="223">
        <f t="shared" si="0"/>
        <v>28.599999999999998</v>
      </c>
      <c r="L60" s="210">
        <v>4.0999999999999996</v>
      </c>
      <c r="M60" s="211">
        <v>4.0999999999999996</v>
      </c>
      <c r="N60" s="211">
        <v>4.0999999999999996</v>
      </c>
      <c r="O60" s="211">
        <v>4.0999999999999996</v>
      </c>
      <c r="P60" s="226">
        <f t="shared" si="1"/>
        <v>12.299999999999999</v>
      </c>
      <c r="Q60" s="210">
        <v>12</v>
      </c>
      <c r="R60" s="211">
        <v>13</v>
      </c>
      <c r="S60" s="211">
        <v>4.0999999999999996</v>
      </c>
      <c r="T60" s="211">
        <v>4.0999999999999996</v>
      </c>
      <c r="U60" s="211">
        <v>1.6</v>
      </c>
      <c r="V60" s="226">
        <f t="shared" si="2"/>
        <v>34.799999999999997</v>
      </c>
      <c r="W60" s="278">
        <v>5.5</v>
      </c>
      <c r="X60" s="218"/>
      <c r="Y60" s="210">
        <v>7</v>
      </c>
      <c r="Z60" s="211">
        <v>4.2</v>
      </c>
      <c r="AA60" s="211">
        <v>4.2</v>
      </c>
      <c r="AB60" s="211">
        <v>4.2</v>
      </c>
      <c r="AC60" s="210">
        <v>3</v>
      </c>
      <c r="AD60" s="211"/>
      <c r="AE60" s="232">
        <f t="shared" si="3"/>
        <v>103.8</v>
      </c>
    </row>
    <row r="61" spans="1:31" x14ac:dyDescent="0.25">
      <c r="A61">
        <f t="shared" si="4"/>
        <v>2006</v>
      </c>
      <c r="B61" s="294"/>
      <c r="C61" s="23">
        <v>38931</v>
      </c>
      <c r="D61" s="182">
        <v>4.0999999999999996</v>
      </c>
      <c r="E61" s="182">
        <v>4.0999999999999996</v>
      </c>
      <c r="F61" s="182">
        <v>4.5</v>
      </c>
      <c r="G61" s="182">
        <v>5.7</v>
      </c>
      <c r="H61" s="182">
        <v>5.7</v>
      </c>
      <c r="I61" s="182">
        <v>4.5</v>
      </c>
      <c r="J61" s="182"/>
      <c r="K61" s="223">
        <f t="shared" si="0"/>
        <v>28.599999999999998</v>
      </c>
      <c r="L61" s="210">
        <v>4.0999999999999996</v>
      </c>
      <c r="M61" s="211">
        <v>4.0999999999999996</v>
      </c>
      <c r="N61" s="211">
        <v>4.0999999999999996</v>
      </c>
      <c r="O61" s="211">
        <v>4.0999999999999996</v>
      </c>
      <c r="P61" s="226">
        <f t="shared" si="1"/>
        <v>12.299999999999999</v>
      </c>
      <c r="Q61" s="210">
        <v>12</v>
      </c>
      <c r="R61" s="211">
        <v>13</v>
      </c>
      <c r="S61" s="211">
        <v>4.0999999999999996</v>
      </c>
      <c r="T61" s="211">
        <v>4.0999999999999996</v>
      </c>
      <c r="U61" s="211">
        <v>1.6</v>
      </c>
      <c r="V61" s="226">
        <f t="shared" si="2"/>
        <v>34.799999999999997</v>
      </c>
      <c r="W61" s="278">
        <v>5.5</v>
      </c>
      <c r="X61" s="218"/>
      <c r="Y61" s="210">
        <v>7</v>
      </c>
      <c r="Z61" s="211">
        <v>4.2</v>
      </c>
      <c r="AA61" s="211">
        <v>4.2</v>
      </c>
      <c r="AB61" s="211">
        <v>4.2</v>
      </c>
      <c r="AC61" s="210">
        <v>3</v>
      </c>
      <c r="AD61" s="211"/>
      <c r="AE61" s="232">
        <f t="shared" si="3"/>
        <v>103.8</v>
      </c>
    </row>
    <row r="62" spans="1:31" x14ac:dyDescent="0.25">
      <c r="A62">
        <f t="shared" si="4"/>
        <v>2006</v>
      </c>
      <c r="B62" s="294"/>
      <c r="C62" s="23">
        <v>38962</v>
      </c>
      <c r="D62" s="182">
        <v>4.0999999999999996</v>
      </c>
      <c r="E62" s="182">
        <v>4.0999999999999996</v>
      </c>
      <c r="F62" s="182">
        <v>4.5</v>
      </c>
      <c r="G62" s="182">
        <v>5.7</v>
      </c>
      <c r="H62" s="182">
        <v>5.7</v>
      </c>
      <c r="I62" s="182">
        <v>4.5</v>
      </c>
      <c r="J62" s="182"/>
      <c r="K62" s="223">
        <f t="shared" si="0"/>
        <v>28.599999999999998</v>
      </c>
      <c r="L62" s="210">
        <v>4.0999999999999996</v>
      </c>
      <c r="M62" s="211">
        <v>4.0999999999999996</v>
      </c>
      <c r="N62" s="211">
        <v>4.0999999999999996</v>
      </c>
      <c r="O62" s="211">
        <v>4.0999999999999996</v>
      </c>
      <c r="P62" s="226">
        <f t="shared" si="1"/>
        <v>12.299999999999999</v>
      </c>
      <c r="Q62" s="210">
        <v>12</v>
      </c>
      <c r="R62" s="211">
        <v>13</v>
      </c>
      <c r="S62" s="211">
        <v>4.0999999999999996</v>
      </c>
      <c r="T62" s="211">
        <v>4.0999999999999996</v>
      </c>
      <c r="U62" s="211">
        <v>1.6</v>
      </c>
      <c r="V62" s="226">
        <f t="shared" si="2"/>
        <v>34.799999999999997</v>
      </c>
      <c r="W62" s="278">
        <v>5.5</v>
      </c>
      <c r="X62" s="218"/>
      <c r="Y62" s="210">
        <v>7</v>
      </c>
      <c r="Z62" s="211">
        <v>4.2</v>
      </c>
      <c r="AA62" s="211">
        <v>4.2</v>
      </c>
      <c r="AB62" s="211">
        <v>4.2</v>
      </c>
      <c r="AC62" s="210">
        <v>3</v>
      </c>
      <c r="AD62" s="211"/>
      <c r="AE62" s="232">
        <f t="shared" si="3"/>
        <v>103.8</v>
      </c>
    </row>
    <row r="63" spans="1:31" x14ac:dyDescent="0.25">
      <c r="A63">
        <f t="shared" si="4"/>
        <v>2006</v>
      </c>
      <c r="B63" s="294"/>
      <c r="C63" s="23">
        <v>38992</v>
      </c>
      <c r="D63" s="182">
        <v>4.0999999999999996</v>
      </c>
      <c r="E63" s="182">
        <v>4.0999999999999996</v>
      </c>
      <c r="F63" s="182">
        <v>4.5</v>
      </c>
      <c r="G63" s="182">
        <v>5.7</v>
      </c>
      <c r="H63" s="182">
        <v>5.7</v>
      </c>
      <c r="I63" s="182">
        <v>4.5</v>
      </c>
      <c r="J63" s="182"/>
      <c r="K63" s="223">
        <f t="shared" si="0"/>
        <v>28.599999999999998</v>
      </c>
      <c r="L63" s="210">
        <v>4.0999999999999996</v>
      </c>
      <c r="M63" s="211">
        <v>4.0999999999999996</v>
      </c>
      <c r="N63" s="211">
        <v>4.0999999999999996</v>
      </c>
      <c r="O63" s="211">
        <v>4.0999999999999996</v>
      </c>
      <c r="P63" s="226">
        <f t="shared" si="1"/>
        <v>12.299999999999999</v>
      </c>
      <c r="Q63" s="210">
        <v>12</v>
      </c>
      <c r="R63" s="211">
        <v>13</v>
      </c>
      <c r="S63" s="211">
        <v>4.0999999999999996</v>
      </c>
      <c r="T63" s="211">
        <v>4.0999999999999996</v>
      </c>
      <c r="U63" s="211">
        <v>1.6</v>
      </c>
      <c r="V63" s="226">
        <f t="shared" si="2"/>
        <v>34.799999999999997</v>
      </c>
      <c r="W63" s="278">
        <v>5.5</v>
      </c>
      <c r="X63" s="218"/>
      <c r="Y63" s="210">
        <v>7</v>
      </c>
      <c r="Z63" s="211">
        <v>4.2</v>
      </c>
      <c r="AA63" s="211">
        <v>4.2</v>
      </c>
      <c r="AB63" s="211">
        <v>4.2</v>
      </c>
      <c r="AC63" s="210">
        <v>3</v>
      </c>
      <c r="AD63" s="211"/>
      <c r="AE63" s="232">
        <f t="shared" si="3"/>
        <v>103.8</v>
      </c>
    </row>
    <row r="64" spans="1:31" x14ac:dyDescent="0.25">
      <c r="A64">
        <f t="shared" si="4"/>
        <v>2006</v>
      </c>
      <c r="B64" s="294"/>
      <c r="C64" s="23">
        <v>39023</v>
      </c>
      <c r="D64" s="182">
        <v>4.0999999999999996</v>
      </c>
      <c r="E64" s="182">
        <v>4.0999999999999996</v>
      </c>
      <c r="F64" s="182">
        <v>4.5</v>
      </c>
      <c r="G64" s="182">
        <v>5.7</v>
      </c>
      <c r="H64" s="182">
        <v>5.7</v>
      </c>
      <c r="I64" s="182">
        <v>4.5</v>
      </c>
      <c r="J64" s="182"/>
      <c r="K64" s="223">
        <f t="shared" si="0"/>
        <v>28.599999999999998</v>
      </c>
      <c r="L64" s="210">
        <v>4.0999999999999996</v>
      </c>
      <c r="M64" s="211">
        <v>4.0999999999999996</v>
      </c>
      <c r="N64" s="211">
        <v>4.0999999999999996</v>
      </c>
      <c r="O64" s="211">
        <v>4.0999999999999996</v>
      </c>
      <c r="P64" s="226">
        <f t="shared" si="1"/>
        <v>12.299999999999999</v>
      </c>
      <c r="Q64" s="210">
        <v>12</v>
      </c>
      <c r="R64" s="211">
        <v>13</v>
      </c>
      <c r="S64" s="211">
        <v>4.0999999999999996</v>
      </c>
      <c r="T64" s="211">
        <v>4.0999999999999996</v>
      </c>
      <c r="U64" s="211">
        <v>1.6</v>
      </c>
      <c r="V64" s="226">
        <f t="shared" si="2"/>
        <v>34.799999999999997</v>
      </c>
      <c r="W64" s="278">
        <v>5.5</v>
      </c>
      <c r="X64" s="218"/>
      <c r="Y64" s="210">
        <v>7</v>
      </c>
      <c r="Z64" s="211">
        <v>4.2</v>
      </c>
      <c r="AA64" s="211">
        <v>4.2</v>
      </c>
      <c r="AB64" s="211">
        <v>4.2</v>
      </c>
      <c r="AC64" s="210">
        <v>3</v>
      </c>
      <c r="AD64" s="211"/>
      <c r="AE64" s="232">
        <f t="shared" si="3"/>
        <v>103.8</v>
      </c>
    </row>
    <row r="65" spans="1:31" x14ac:dyDescent="0.25">
      <c r="A65">
        <f t="shared" si="4"/>
        <v>2006</v>
      </c>
      <c r="B65" s="294"/>
      <c r="C65" s="23">
        <v>39053</v>
      </c>
      <c r="D65" s="182">
        <v>4.0999999999999996</v>
      </c>
      <c r="E65" s="182">
        <v>4.0999999999999996</v>
      </c>
      <c r="F65" s="182">
        <v>4.5</v>
      </c>
      <c r="G65" s="182">
        <v>5.7</v>
      </c>
      <c r="H65" s="182">
        <v>5.7</v>
      </c>
      <c r="I65" s="182">
        <v>4.5</v>
      </c>
      <c r="J65" s="182"/>
      <c r="K65" s="223">
        <f t="shared" si="0"/>
        <v>28.599999999999998</v>
      </c>
      <c r="L65" s="210">
        <v>4.0999999999999996</v>
      </c>
      <c r="M65" s="211">
        <v>4.0999999999999996</v>
      </c>
      <c r="N65" s="211">
        <v>4.0999999999999996</v>
      </c>
      <c r="O65" s="211">
        <v>4.0999999999999996</v>
      </c>
      <c r="P65" s="226">
        <f t="shared" si="1"/>
        <v>12.299999999999999</v>
      </c>
      <c r="Q65" s="210">
        <v>12</v>
      </c>
      <c r="R65" s="211">
        <v>13</v>
      </c>
      <c r="S65" s="211">
        <v>4.0999999999999996</v>
      </c>
      <c r="T65" s="211">
        <v>4.0999999999999996</v>
      </c>
      <c r="U65" s="211">
        <v>1.6</v>
      </c>
      <c r="V65" s="226">
        <f t="shared" si="2"/>
        <v>34.799999999999997</v>
      </c>
      <c r="W65" s="278">
        <v>5.5</v>
      </c>
      <c r="X65" s="218"/>
      <c r="Y65" s="210">
        <v>7</v>
      </c>
      <c r="Z65" s="211">
        <v>4.2</v>
      </c>
      <c r="AA65" s="211">
        <v>4.2</v>
      </c>
      <c r="AB65" s="211">
        <v>4.2</v>
      </c>
      <c r="AC65" s="210">
        <v>3</v>
      </c>
      <c r="AD65" s="211"/>
      <c r="AE65" s="232">
        <f t="shared" si="3"/>
        <v>103.8</v>
      </c>
    </row>
    <row r="66" spans="1:31" x14ac:dyDescent="0.25">
      <c r="A66">
        <f t="shared" si="4"/>
        <v>2007</v>
      </c>
      <c r="B66" s="294"/>
      <c r="C66" s="23">
        <v>39084</v>
      </c>
      <c r="D66" s="182">
        <v>4.0999999999999996</v>
      </c>
      <c r="E66" s="182">
        <v>4.0999999999999996</v>
      </c>
      <c r="F66" s="182">
        <v>4.5</v>
      </c>
      <c r="G66" s="182">
        <v>5.7</v>
      </c>
      <c r="H66" s="182">
        <v>5.7</v>
      </c>
      <c r="I66" s="182">
        <v>4.5</v>
      </c>
      <c r="J66" s="182">
        <v>7</v>
      </c>
      <c r="K66" s="223">
        <f t="shared" si="0"/>
        <v>35.6</v>
      </c>
      <c r="L66" s="210">
        <v>4.0999999999999996</v>
      </c>
      <c r="M66" s="211">
        <v>4.0999999999999996</v>
      </c>
      <c r="N66" s="211">
        <v>4.0999999999999996</v>
      </c>
      <c r="O66" s="211">
        <v>4.0999999999999996</v>
      </c>
      <c r="P66" s="226">
        <f t="shared" si="1"/>
        <v>12.299999999999999</v>
      </c>
      <c r="Q66" s="210">
        <v>12</v>
      </c>
      <c r="R66" s="211">
        <v>13</v>
      </c>
      <c r="S66" s="211">
        <v>4.0999999999999996</v>
      </c>
      <c r="T66" s="211">
        <v>4.0999999999999996</v>
      </c>
      <c r="U66" s="211">
        <v>1.6</v>
      </c>
      <c r="V66" s="226">
        <f t="shared" si="2"/>
        <v>34.799999999999997</v>
      </c>
      <c r="W66" s="278">
        <v>5.5</v>
      </c>
      <c r="X66" s="218">
        <v>4.0999999999999996</v>
      </c>
      <c r="Y66" s="210">
        <v>7</v>
      </c>
      <c r="Z66" s="211">
        <v>4.2</v>
      </c>
      <c r="AA66" s="211">
        <v>4.2</v>
      </c>
      <c r="AB66" s="211">
        <v>4.2</v>
      </c>
      <c r="AC66" s="210">
        <v>3</v>
      </c>
      <c r="AD66" s="211">
        <v>5.5</v>
      </c>
      <c r="AE66" s="232">
        <f t="shared" si="3"/>
        <v>120.39999999999999</v>
      </c>
    </row>
    <row r="67" spans="1:31" x14ac:dyDescent="0.25">
      <c r="A67">
        <f t="shared" si="4"/>
        <v>2007</v>
      </c>
      <c r="B67" s="294"/>
      <c r="C67" s="23">
        <v>39115</v>
      </c>
      <c r="D67" s="182">
        <v>4.0999999999999996</v>
      </c>
      <c r="E67" s="182">
        <v>4.0999999999999996</v>
      </c>
      <c r="F67" s="182">
        <v>4.5</v>
      </c>
      <c r="G67" s="182">
        <v>5.7</v>
      </c>
      <c r="H67" s="182">
        <v>5.7</v>
      </c>
      <c r="I67" s="182">
        <v>4.5</v>
      </c>
      <c r="J67" s="182">
        <v>7</v>
      </c>
      <c r="K67" s="223">
        <f t="shared" si="0"/>
        <v>35.6</v>
      </c>
      <c r="L67" s="210">
        <v>4.0999999999999996</v>
      </c>
      <c r="M67" s="211">
        <v>4.0999999999999996</v>
      </c>
      <c r="N67" s="211">
        <v>4.0999999999999996</v>
      </c>
      <c r="O67" s="211">
        <v>4.0999999999999996</v>
      </c>
      <c r="P67" s="226">
        <f t="shared" si="1"/>
        <v>12.299999999999999</v>
      </c>
      <c r="Q67" s="210">
        <v>12</v>
      </c>
      <c r="R67" s="211">
        <v>13</v>
      </c>
      <c r="S67" s="211">
        <v>4.0999999999999996</v>
      </c>
      <c r="T67" s="211">
        <v>4.0999999999999996</v>
      </c>
      <c r="U67" s="211">
        <v>1.6</v>
      </c>
      <c r="V67" s="226">
        <f t="shared" si="2"/>
        <v>34.799999999999997</v>
      </c>
      <c r="W67" s="278">
        <v>5.5</v>
      </c>
      <c r="X67" s="218">
        <v>4.0999999999999996</v>
      </c>
      <c r="Y67" s="210">
        <v>7</v>
      </c>
      <c r="Z67" s="211">
        <v>4.2</v>
      </c>
      <c r="AA67" s="211">
        <v>4.2</v>
      </c>
      <c r="AB67" s="211">
        <v>4.2</v>
      </c>
      <c r="AC67" s="210">
        <v>3</v>
      </c>
      <c r="AD67" s="211">
        <v>5.5</v>
      </c>
      <c r="AE67" s="232">
        <f t="shared" si="3"/>
        <v>120.39999999999999</v>
      </c>
    </row>
    <row r="68" spans="1:31" x14ac:dyDescent="0.25">
      <c r="A68">
        <f t="shared" si="4"/>
        <v>2007</v>
      </c>
      <c r="B68" s="294"/>
      <c r="C68" s="23">
        <v>39143</v>
      </c>
      <c r="D68" s="182">
        <v>4.0999999999999996</v>
      </c>
      <c r="E68" s="182">
        <v>4.0999999999999996</v>
      </c>
      <c r="F68" s="182">
        <v>4.5</v>
      </c>
      <c r="G68" s="182">
        <v>5.7</v>
      </c>
      <c r="H68" s="182">
        <v>5.7</v>
      </c>
      <c r="I68" s="182">
        <v>4.5</v>
      </c>
      <c r="J68" s="182">
        <v>7</v>
      </c>
      <c r="K68" s="223">
        <f t="shared" si="0"/>
        <v>35.6</v>
      </c>
      <c r="L68" s="210">
        <v>4.0999999999999996</v>
      </c>
      <c r="M68" s="211">
        <v>4.0999999999999996</v>
      </c>
      <c r="N68" s="211">
        <v>4.0999999999999996</v>
      </c>
      <c r="O68" s="211">
        <v>4.0999999999999996</v>
      </c>
      <c r="P68" s="226">
        <f t="shared" si="1"/>
        <v>12.299999999999999</v>
      </c>
      <c r="Q68" s="210">
        <v>12</v>
      </c>
      <c r="R68" s="211">
        <v>13</v>
      </c>
      <c r="S68" s="211">
        <v>4.0999999999999996</v>
      </c>
      <c r="T68" s="211">
        <v>4.0999999999999996</v>
      </c>
      <c r="U68" s="211">
        <v>1.6</v>
      </c>
      <c r="V68" s="226">
        <f t="shared" si="2"/>
        <v>34.799999999999997</v>
      </c>
      <c r="W68" s="278">
        <v>5.5</v>
      </c>
      <c r="X68" s="218">
        <v>4.0999999999999996</v>
      </c>
      <c r="Y68" s="210">
        <v>7</v>
      </c>
      <c r="Z68" s="211">
        <v>4.2</v>
      </c>
      <c r="AA68" s="211">
        <v>4.2</v>
      </c>
      <c r="AB68" s="211">
        <v>4.2</v>
      </c>
      <c r="AC68" s="210">
        <v>3</v>
      </c>
      <c r="AD68" s="211">
        <v>5.5</v>
      </c>
      <c r="AE68" s="232">
        <f t="shared" si="3"/>
        <v>120.39999999999999</v>
      </c>
    </row>
    <row r="69" spans="1:31" x14ac:dyDescent="0.25">
      <c r="A69">
        <f t="shared" si="4"/>
        <v>2007</v>
      </c>
      <c r="B69" s="294"/>
      <c r="C69" s="23">
        <v>39174</v>
      </c>
      <c r="D69" s="182">
        <v>4.0999999999999996</v>
      </c>
      <c r="E69" s="182">
        <v>4.0999999999999996</v>
      </c>
      <c r="F69" s="182">
        <v>4.5</v>
      </c>
      <c r="G69" s="182">
        <v>5.7</v>
      </c>
      <c r="H69" s="182">
        <v>5.7</v>
      </c>
      <c r="I69" s="182">
        <v>4.5</v>
      </c>
      <c r="J69" s="182">
        <v>7</v>
      </c>
      <c r="K69" s="223">
        <f t="shared" si="0"/>
        <v>35.6</v>
      </c>
      <c r="L69" s="210">
        <v>4.0999999999999996</v>
      </c>
      <c r="M69" s="211">
        <v>4.0999999999999996</v>
      </c>
      <c r="N69" s="211">
        <v>4.0999999999999996</v>
      </c>
      <c r="O69" s="211">
        <v>4.0999999999999996</v>
      </c>
      <c r="P69" s="226">
        <f t="shared" si="1"/>
        <v>12.299999999999999</v>
      </c>
      <c r="Q69" s="210">
        <v>12</v>
      </c>
      <c r="R69" s="211">
        <v>13</v>
      </c>
      <c r="S69" s="211">
        <v>4.0999999999999996</v>
      </c>
      <c r="T69" s="211">
        <v>4.0999999999999996</v>
      </c>
      <c r="U69" s="211">
        <v>1.6</v>
      </c>
      <c r="V69" s="226">
        <f t="shared" si="2"/>
        <v>34.799999999999997</v>
      </c>
      <c r="W69" s="278">
        <v>5.5</v>
      </c>
      <c r="X69" s="218">
        <v>4.0999999999999996</v>
      </c>
      <c r="Y69" s="210">
        <v>7</v>
      </c>
      <c r="Z69" s="211">
        <v>4.2</v>
      </c>
      <c r="AA69" s="211">
        <v>4.2</v>
      </c>
      <c r="AB69" s="211">
        <v>4.2</v>
      </c>
      <c r="AC69" s="210">
        <v>3</v>
      </c>
      <c r="AD69" s="211">
        <v>5.5</v>
      </c>
      <c r="AE69" s="232">
        <f t="shared" si="3"/>
        <v>120.39999999999999</v>
      </c>
    </row>
    <row r="70" spans="1:31" x14ac:dyDescent="0.25">
      <c r="A70">
        <f t="shared" si="4"/>
        <v>2007</v>
      </c>
      <c r="B70" s="294"/>
      <c r="C70" s="23">
        <v>39204</v>
      </c>
      <c r="D70" s="182">
        <v>4.0999999999999996</v>
      </c>
      <c r="E70" s="182">
        <v>4.0999999999999996</v>
      </c>
      <c r="F70" s="182">
        <v>4.5</v>
      </c>
      <c r="G70" s="182">
        <v>5.7</v>
      </c>
      <c r="H70" s="182">
        <v>5.7</v>
      </c>
      <c r="I70" s="182">
        <v>4.5</v>
      </c>
      <c r="J70" s="182">
        <v>7</v>
      </c>
      <c r="K70" s="223">
        <f t="shared" si="0"/>
        <v>35.6</v>
      </c>
      <c r="L70" s="210">
        <v>4.0999999999999996</v>
      </c>
      <c r="M70" s="211">
        <v>4.0999999999999996</v>
      </c>
      <c r="N70" s="211">
        <v>4.0999999999999996</v>
      </c>
      <c r="O70" s="211">
        <v>4.0999999999999996</v>
      </c>
      <c r="P70" s="226">
        <f t="shared" si="1"/>
        <v>12.299999999999999</v>
      </c>
      <c r="Q70" s="210">
        <v>12</v>
      </c>
      <c r="R70" s="211">
        <v>13</v>
      </c>
      <c r="S70" s="211">
        <v>4.0999999999999996</v>
      </c>
      <c r="T70" s="211">
        <v>4.0999999999999996</v>
      </c>
      <c r="U70" s="211">
        <v>1.6</v>
      </c>
      <c r="V70" s="226">
        <f t="shared" si="2"/>
        <v>34.799999999999997</v>
      </c>
      <c r="W70" s="278">
        <v>5.5</v>
      </c>
      <c r="X70" s="218">
        <v>4.0999999999999996</v>
      </c>
      <c r="Y70" s="210">
        <v>7</v>
      </c>
      <c r="Z70" s="211">
        <v>4.2</v>
      </c>
      <c r="AA70" s="211">
        <v>4.2</v>
      </c>
      <c r="AB70" s="211">
        <v>4.2</v>
      </c>
      <c r="AC70" s="210">
        <v>3</v>
      </c>
      <c r="AD70" s="211">
        <v>5.5</v>
      </c>
      <c r="AE70" s="232">
        <f t="shared" si="3"/>
        <v>120.39999999999999</v>
      </c>
    </row>
    <row r="71" spans="1:31" x14ac:dyDescent="0.25">
      <c r="A71">
        <f t="shared" si="4"/>
        <v>2007</v>
      </c>
      <c r="B71" s="294"/>
      <c r="C71" s="23">
        <v>39235</v>
      </c>
      <c r="D71" s="182">
        <v>4.0999999999999996</v>
      </c>
      <c r="E71" s="182">
        <v>4.0999999999999996</v>
      </c>
      <c r="F71" s="182">
        <v>4.5</v>
      </c>
      <c r="G71" s="182">
        <v>5.7</v>
      </c>
      <c r="H71" s="182">
        <v>5.7</v>
      </c>
      <c r="I71" s="182">
        <v>4.5</v>
      </c>
      <c r="J71" s="182">
        <v>7</v>
      </c>
      <c r="K71" s="223">
        <f t="shared" ref="K71:K113" si="5">D71+E71+F71+G71+I71+J71+H71</f>
        <v>35.6</v>
      </c>
      <c r="L71" s="210">
        <v>4.0999999999999996</v>
      </c>
      <c r="M71" s="211">
        <v>4.0999999999999996</v>
      </c>
      <c r="N71" s="211">
        <v>4.0999999999999996</v>
      </c>
      <c r="O71" s="211">
        <v>4.0999999999999996</v>
      </c>
      <c r="P71" s="226">
        <f t="shared" ref="P71:P113" si="6">L71+M71+N71</f>
        <v>12.299999999999999</v>
      </c>
      <c r="Q71" s="210">
        <v>12</v>
      </c>
      <c r="R71" s="211">
        <v>13</v>
      </c>
      <c r="S71" s="211">
        <v>4.0999999999999996</v>
      </c>
      <c r="T71" s="211">
        <v>4.0999999999999996</v>
      </c>
      <c r="U71" s="211">
        <v>1.6</v>
      </c>
      <c r="V71" s="226">
        <f t="shared" ref="V71:V113" si="7">U71+T71+S71+R71+Q71</f>
        <v>34.799999999999997</v>
      </c>
      <c r="W71" s="278">
        <v>5.5</v>
      </c>
      <c r="X71" s="218">
        <v>4.0999999999999996</v>
      </c>
      <c r="Y71" s="210">
        <v>7</v>
      </c>
      <c r="Z71" s="211">
        <v>4.2</v>
      </c>
      <c r="AA71" s="211">
        <v>4.2</v>
      </c>
      <c r="AB71" s="211">
        <v>4.2</v>
      </c>
      <c r="AC71" s="210">
        <v>3</v>
      </c>
      <c r="AD71" s="211">
        <v>5.5</v>
      </c>
      <c r="AE71" s="232">
        <f t="shared" ref="AE71:AE113" si="8">K71+P71+V71+W71+X71+Y71+Z71+AA71+AB71+AC71+AD71</f>
        <v>120.39999999999999</v>
      </c>
    </row>
    <row r="72" spans="1:31" x14ac:dyDescent="0.25">
      <c r="A72">
        <f t="shared" ref="A72:A113" si="9">YEAR(C72)</f>
        <v>2007</v>
      </c>
      <c r="B72" s="294"/>
      <c r="C72" s="23">
        <v>39265</v>
      </c>
      <c r="D72" s="182">
        <v>4.0999999999999996</v>
      </c>
      <c r="E72" s="182">
        <v>4.0999999999999996</v>
      </c>
      <c r="F72" s="182">
        <v>4.5</v>
      </c>
      <c r="G72" s="182">
        <v>5.7</v>
      </c>
      <c r="H72" s="182">
        <v>5.7</v>
      </c>
      <c r="I72" s="182">
        <v>4.5</v>
      </c>
      <c r="J72" s="182">
        <v>7</v>
      </c>
      <c r="K72" s="223">
        <f t="shared" si="5"/>
        <v>35.6</v>
      </c>
      <c r="L72" s="210">
        <v>4.0999999999999996</v>
      </c>
      <c r="M72" s="211">
        <v>4.0999999999999996</v>
      </c>
      <c r="N72" s="211">
        <v>4.0999999999999996</v>
      </c>
      <c r="O72" s="211">
        <v>4.0999999999999996</v>
      </c>
      <c r="P72" s="226">
        <f t="shared" si="6"/>
        <v>12.299999999999999</v>
      </c>
      <c r="Q72" s="210">
        <v>12</v>
      </c>
      <c r="R72" s="211">
        <v>13</v>
      </c>
      <c r="S72" s="211">
        <v>4.0999999999999996</v>
      </c>
      <c r="T72" s="211">
        <v>4.0999999999999996</v>
      </c>
      <c r="U72" s="211">
        <v>1.6</v>
      </c>
      <c r="V72" s="226">
        <f t="shared" si="7"/>
        <v>34.799999999999997</v>
      </c>
      <c r="W72" s="278">
        <v>5.5</v>
      </c>
      <c r="X72" s="218">
        <v>4.0999999999999996</v>
      </c>
      <c r="Y72" s="210">
        <v>7</v>
      </c>
      <c r="Z72" s="211">
        <v>4.2</v>
      </c>
      <c r="AA72" s="211">
        <v>4.2</v>
      </c>
      <c r="AB72" s="211">
        <v>4.2</v>
      </c>
      <c r="AC72" s="210">
        <v>3</v>
      </c>
      <c r="AD72" s="211">
        <v>5.5</v>
      </c>
      <c r="AE72" s="232">
        <f t="shared" si="8"/>
        <v>120.39999999999999</v>
      </c>
    </row>
    <row r="73" spans="1:31" x14ac:dyDescent="0.25">
      <c r="A73">
        <f t="shared" si="9"/>
        <v>2007</v>
      </c>
      <c r="B73" s="294"/>
      <c r="C73" s="23">
        <v>39296</v>
      </c>
      <c r="D73" s="182">
        <v>4.0999999999999996</v>
      </c>
      <c r="E73" s="182">
        <v>4.0999999999999996</v>
      </c>
      <c r="F73" s="182">
        <v>4.5</v>
      </c>
      <c r="G73" s="182">
        <v>5.7</v>
      </c>
      <c r="H73" s="182">
        <v>5.7</v>
      </c>
      <c r="I73" s="182">
        <v>4.5</v>
      </c>
      <c r="J73" s="182">
        <v>7</v>
      </c>
      <c r="K73" s="223">
        <f t="shared" si="5"/>
        <v>35.6</v>
      </c>
      <c r="L73" s="210">
        <v>4.0999999999999996</v>
      </c>
      <c r="M73" s="211">
        <v>4.0999999999999996</v>
      </c>
      <c r="N73" s="211">
        <v>4.0999999999999996</v>
      </c>
      <c r="O73" s="211">
        <v>4.0999999999999996</v>
      </c>
      <c r="P73" s="226">
        <f t="shared" si="6"/>
        <v>12.299999999999999</v>
      </c>
      <c r="Q73" s="210">
        <v>12</v>
      </c>
      <c r="R73" s="211">
        <v>13</v>
      </c>
      <c r="S73" s="211">
        <v>4.0999999999999996</v>
      </c>
      <c r="T73" s="211">
        <v>4.0999999999999996</v>
      </c>
      <c r="U73" s="211">
        <v>1.6</v>
      </c>
      <c r="V73" s="226">
        <f t="shared" si="7"/>
        <v>34.799999999999997</v>
      </c>
      <c r="W73" s="278">
        <v>5.5</v>
      </c>
      <c r="X73" s="218">
        <v>4.0999999999999996</v>
      </c>
      <c r="Y73" s="210">
        <v>7</v>
      </c>
      <c r="Z73" s="211">
        <v>4.2</v>
      </c>
      <c r="AA73" s="211">
        <v>4.2</v>
      </c>
      <c r="AB73" s="211">
        <v>4.2</v>
      </c>
      <c r="AC73" s="210">
        <v>3</v>
      </c>
      <c r="AD73" s="211">
        <v>5.5</v>
      </c>
      <c r="AE73" s="232">
        <f t="shared" si="8"/>
        <v>120.39999999999999</v>
      </c>
    </row>
    <row r="74" spans="1:31" x14ac:dyDescent="0.25">
      <c r="A74">
        <f t="shared" si="9"/>
        <v>2007</v>
      </c>
      <c r="B74" s="294"/>
      <c r="C74" s="23">
        <v>39327</v>
      </c>
      <c r="D74" s="182">
        <v>4.0999999999999996</v>
      </c>
      <c r="E74" s="182">
        <v>4.0999999999999996</v>
      </c>
      <c r="F74" s="182">
        <v>4.5</v>
      </c>
      <c r="G74" s="182">
        <v>5.7</v>
      </c>
      <c r="H74" s="182">
        <v>5.7</v>
      </c>
      <c r="I74" s="182">
        <v>4.5</v>
      </c>
      <c r="J74" s="182">
        <v>7</v>
      </c>
      <c r="K74" s="223">
        <f t="shared" si="5"/>
        <v>35.6</v>
      </c>
      <c r="L74" s="210">
        <v>4.0999999999999996</v>
      </c>
      <c r="M74" s="211">
        <v>4.0999999999999996</v>
      </c>
      <c r="N74" s="211">
        <v>4.0999999999999996</v>
      </c>
      <c r="O74" s="211">
        <v>4.0999999999999996</v>
      </c>
      <c r="P74" s="226">
        <f t="shared" si="6"/>
        <v>12.299999999999999</v>
      </c>
      <c r="Q74" s="210">
        <v>12</v>
      </c>
      <c r="R74" s="211">
        <v>13</v>
      </c>
      <c r="S74" s="211">
        <v>4.0999999999999996</v>
      </c>
      <c r="T74" s="211">
        <v>4.0999999999999996</v>
      </c>
      <c r="U74" s="211">
        <v>1.6</v>
      </c>
      <c r="V74" s="226">
        <f t="shared" si="7"/>
        <v>34.799999999999997</v>
      </c>
      <c r="W74" s="278">
        <v>5.5</v>
      </c>
      <c r="X74" s="218">
        <v>4.0999999999999996</v>
      </c>
      <c r="Y74" s="210">
        <v>7</v>
      </c>
      <c r="Z74" s="211">
        <v>4.2</v>
      </c>
      <c r="AA74" s="211">
        <v>4.2</v>
      </c>
      <c r="AB74" s="211">
        <v>4.2</v>
      </c>
      <c r="AC74" s="210">
        <v>3</v>
      </c>
      <c r="AD74" s="211">
        <v>5.5</v>
      </c>
      <c r="AE74" s="232">
        <f t="shared" si="8"/>
        <v>120.39999999999999</v>
      </c>
    </row>
    <row r="75" spans="1:31" x14ac:dyDescent="0.25">
      <c r="A75">
        <f t="shared" si="9"/>
        <v>2007</v>
      </c>
      <c r="B75" s="294"/>
      <c r="C75" s="23">
        <v>39357</v>
      </c>
      <c r="D75" s="182">
        <v>4.0999999999999996</v>
      </c>
      <c r="E75" s="182">
        <v>4.0999999999999996</v>
      </c>
      <c r="F75" s="182">
        <v>4.5</v>
      </c>
      <c r="G75" s="182">
        <v>5.7</v>
      </c>
      <c r="H75" s="182">
        <v>5.7</v>
      </c>
      <c r="I75" s="182">
        <v>4.5</v>
      </c>
      <c r="J75" s="182">
        <v>7</v>
      </c>
      <c r="K75" s="223">
        <f t="shared" si="5"/>
        <v>35.6</v>
      </c>
      <c r="L75" s="210">
        <v>4.0999999999999996</v>
      </c>
      <c r="M75" s="211">
        <v>4.0999999999999996</v>
      </c>
      <c r="N75" s="211">
        <v>4.0999999999999996</v>
      </c>
      <c r="O75" s="211">
        <v>4.0999999999999996</v>
      </c>
      <c r="P75" s="226">
        <f t="shared" si="6"/>
        <v>12.299999999999999</v>
      </c>
      <c r="Q75" s="210">
        <v>12</v>
      </c>
      <c r="R75" s="211">
        <v>13</v>
      </c>
      <c r="S75" s="211">
        <v>4.0999999999999996</v>
      </c>
      <c r="T75" s="211">
        <v>4.0999999999999996</v>
      </c>
      <c r="U75" s="211">
        <v>1.6</v>
      </c>
      <c r="V75" s="226">
        <f t="shared" si="7"/>
        <v>34.799999999999997</v>
      </c>
      <c r="W75" s="278">
        <v>5.5</v>
      </c>
      <c r="X75" s="218">
        <v>4.0999999999999996</v>
      </c>
      <c r="Y75" s="210">
        <v>7</v>
      </c>
      <c r="Z75" s="211">
        <v>4.2</v>
      </c>
      <c r="AA75" s="211">
        <v>4.2</v>
      </c>
      <c r="AB75" s="211">
        <v>4.2</v>
      </c>
      <c r="AC75" s="210">
        <v>3</v>
      </c>
      <c r="AD75" s="211">
        <v>5.5</v>
      </c>
      <c r="AE75" s="232">
        <f t="shared" si="8"/>
        <v>120.39999999999999</v>
      </c>
    </row>
    <row r="76" spans="1:31" x14ac:dyDescent="0.25">
      <c r="A76">
        <f t="shared" si="9"/>
        <v>2007</v>
      </c>
      <c r="B76" s="294"/>
      <c r="C76" s="23">
        <v>39388</v>
      </c>
      <c r="D76" s="182">
        <v>4.0999999999999996</v>
      </c>
      <c r="E76" s="182">
        <v>4.0999999999999996</v>
      </c>
      <c r="F76" s="182">
        <v>4.5</v>
      </c>
      <c r="G76" s="182">
        <v>5.7</v>
      </c>
      <c r="H76" s="182">
        <v>5.7</v>
      </c>
      <c r="I76" s="182">
        <v>4.5</v>
      </c>
      <c r="J76" s="182">
        <v>7</v>
      </c>
      <c r="K76" s="223">
        <f t="shared" si="5"/>
        <v>35.6</v>
      </c>
      <c r="L76" s="210">
        <v>4.0999999999999996</v>
      </c>
      <c r="M76" s="211">
        <v>4.0999999999999996</v>
      </c>
      <c r="N76" s="211">
        <v>4.0999999999999996</v>
      </c>
      <c r="O76" s="211">
        <v>4.0999999999999996</v>
      </c>
      <c r="P76" s="226">
        <f t="shared" si="6"/>
        <v>12.299999999999999</v>
      </c>
      <c r="Q76" s="210">
        <v>12</v>
      </c>
      <c r="R76" s="211">
        <v>13</v>
      </c>
      <c r="S76" s="211">
        <v>4.0999999999999996</v>
      </c>
      <c r="T76" s="211">
        <v>4.0999999999999996</v>
      </c>
      <c r="U76" s="211">
        <v>1.6</v>
      </c>
      <c r="V76" s="226">
        <f t="shared" si="7"/>
        <v>34.799999999999997</v>
      </c>
      <c r="W76" s="278">
        <v>5.5</v>
      </c>
      <c r="X76" s="218">
        <v>4.0999999999999996</v>
      </c>
      <c r="Y76" s="210">
        <v>7</v>
      </c>
      <c r="Z76" s="211">
        <v>4.2</v>
      </c>
      <c r="AA76" s="211">
        <v>4.2</v>
      </c>
      <c r="AB76" s="211">
        <v>4.2</v>
      </c>
      <c r="AC76" s="210">
        <v>3</v>
      </c>
      <c r="AD76" s="211">
        <v>5.5</v>
      </c>
      <c r="AE76" s="232">
        <f t="shared" si="8"/>
        <v>120.39999999999999</v>
      </c>
    </row>
    <row r="77" spans="1:31" x14ac:dyDescent="0.25">
      <c r="A77">
        <f t="shared" si="9"/>
        <v>2007</v>
      </c>
      <c r="B77" s="294"/>
      <c r="C77" s="23">
        <v>39418</v>
      </c>
      <c r="D77" s="182">
        <v>4.0999999999999996</v>
      </c>
      <c r="E77" s="182">
        <v>4.0999999999999996</v>
      </c>
      <c r="F77" s="182">
        <v>4.5</v>
      </c>
      <c r="G77" s="182">
        <v>5.7</v>
      </c>
      <c r="H77" s="182">
        <v>5.7</v>
      </c>
      <c r="I77" s="182">
        <v>4.5</v>
      </c>
      <c r="J77" s="182">
        <v>7</v>
      </c>
      <c r="K77" s="223">
        <f t="shared" si="5"/>
        <v>35.6</v>
      </c>
      <c r="L77" s="210">
        <v>4.0999999999999996</v>
      </c>
      <c r="M77" s="211">
        <v>4.0999999999999996</v>
      </c>
      <c r="N77" s="211">
        <v>4.0999999999999996</v>
      </c>
      <c r="O77" s="211">
        <v>4.0999999999999996</v>
      </c>
      <c r="P77" s="226">
        <f t="shared" si="6"/>
        <v>12.299999999999999</v>
      </c>
      <c r="Q77" s="210">
        <v>12</v>
      </c>
      <c r="R77" s="211">
        <v>13</v>
      </c>
      <c r="S77" s="211">
        <v>4.0999999999999996</v>
      </c>
      <c r="T77" s="211">
        <v>4.0999999999999996</v>
      </c>
      <c r="U77" s="211">
        <v>1.6</v>
      </c>
      <c r="V77" s="226">
        <f t="shared" si="7"/>
        <v>34.799999999999997</v>
      </c>
      <c r="W77" s="278">
        <v>5.5</v>
      </c>
      <c r="X77" s="218">
        <v>4.0999999999999996</v>
      </c>
      <c r="Y77" s="210">
        <v>7</v>
      </c>
      <c r="Z77" s="211">
        <v>4.2</v>
      </c>
      <c r="AA77" s="211">
        <v>4.2</v>
      </c>
      <c r="AB77" s="211">
        <v>4.2</v>
      </c>
      <c r="AC77" s="210">
        <v>3</v>
      </c>
      <c r="AD77" s="211">
        <v>5.5</v>
      </c>
      <c r="AE77" s="232">
        <f t="shared" si="8"/>
        <v>120.39999999999999</v>
      </c>
    </row>
    <row r="78" spans="1:31" x14ac:dyDescent="0.25">
      <c r="A78">
        <f t="shared" si="9"/>
        <v>2008</v>
      </c>
      <c r="B78" s="294"/>
      <c r="C78" s="23">
        <v>39449</v>
      </c>
      <c r="D78" s="182">
        <v>4.0999999999999996</v>
      </c>
      <c r="E78" s="182">
        <v>4.0999999999999996</v>
      </c>
      <c r="F78" s="182">
        <v>4.5</v>
      </c>
      <c r="G78" s="182">
        <v>5.7</v>
      </c>
      <c r="H78" s="182">
        <v>5.7</v>
      </c>
      <c r="I78" s="182">
        <v>4.5</v>
      </c>
      <c r="J78" s="182">
        <v>7</v>
      </c>
      <c r="K78" s="223">
        <f t="shared" si="5"/>
        <v>35.6</v>
      </c>
      <c r="L78" s="210">
        <v>4.0999999999999996</v>
      </c>
      <c r="M78" s="211">
        <v>4.0999999999999996</v>
      </c>
      <c r="N78" s="211">
        <v>4.0999999999999996</v>
      </c>
      <c r="O78" s="211">
        <v>4.0999999999999996</v>
      </c>
      <c r="P78" s="226">
        <f t="shared" si="6"/>
        <v>12.299999999999999</v>
      </c>
      <c r="Q78" s="210">
        <v>12</v>
      </c>
      <c r="R78" s="211">
        <v>13</v>
      </c>
      <c r="S78" s="211">
        <v>4.0999999999999996</v>
      </c>
      <c r="T78" s="211">
        <v>4.0999999999999996</v>
      </c>
      <c r="U78" s="211">
        <v>1.6</v>
      </c>
      <c r="V78" s="226">
        <f t="shared" si="7"/>
        <v>34.799999999999997</v>
      </c>
      <c r="W78" s="278">
        <v>5.5</v>
      </c>
      <c r="X78" s="218">
        <v>4.0999999999999996</v>
      </c>
      <c r="Y78" s="210">
        <v>7</v>
      </c>
      <c r="Z78" s="211">
        <v>4.2</v>
      </c>
      <c r="AA78" s="211">
        <v>4.2</v>
      </c>
      <c r="AB78" s="211">
        <v>4.2</v>
      </c>
      <c r="AC78" s="210">
        <v>3</v>
      </c>
      <c r="AD78" s="211">
        <v>5.5</v>
      </c>
      <c r="AE78" s="232">
        <f t="shared" si="8"/>
        <v>120.39999999999999</v>
      </c>
    </row>
    <row r="79" spans="1:31" x14ac:dyDescent="0.25">
      <c r="A79">
        <f t="shared" si="9"/>
        <v>2008</v>
      </c>
      <c r="B79" s="294"/>
      <c r="C79" s="23">
        <v>39480</v>
      </c>
      <c r="D79" s="182">
        <v>4.0999999999999996</v>
      </c>
      <c r="E79" s="182">
        <v>4.0999999999999996</v>
      </c>
      <c r="F79" s="182">
        <v>4.5</v>
      </c>
      <c r="G79" s="182">
        <v>5.7</v>
      </c>
      <c r="H79" s="182">
        <v>5.7</v>
      </c>
      <c r="I79" s="182">
        <v>4.5</v>
      </c>
      <c r="J79" s="182">
        <v>7</v>
      </c>
      <c r="K79" s="223">
        <f t="shared" si="5"/>
        <v>35.6</v>
      </c>
      <c r="L79" s="210">
        <v>4.0999999999999996</v>
      </c>
      <c r="M79" s="211">
        <v>4.0999999999999996</v>
      </c>
      <c r="N79" s="211">
        <v>4.0999999999999996</v>
      </c>
      <c r="O79" s="211">
        <v>4.0999999999999996</v>
      </c>
      <c r="P79" s="226">
        <f t="shared" si="6"/>
        <v>12.299999999999999</v>
      </c>
      <c r="Q79" s="210">
        <v>12</v>
      </c>
      <c r="R79" s="211">
        <v>13</v>
      </c>
      <c r="S79" s="211">
        <v>4.0999999999999996</v>
      </c>
      <c r="T79" s="211">
        <v>4.0999999999999996</v>
      </c>
      <c r="U79" s="211">
        <v>1.6</v>
      </c>
      <c r="V79" s="226">
        <f t="shared" si="7"/>
        <v>34.799999999999997</v>
      </c>
      <c r="W79" s="278">
        <v>5.5</v>
      </c>
      <c r="X79" s="218">
        <v>4.0999999999999996</v>
      </c>
      <c r="Y79" s="210">
        <v>7</v>
      </c>
      <c r="Z79" s="211">
        <v>4.2</v>
      </c>
      <c r="AA79" s="211">
        <v>4.2</v>
      </c>
      <c r="AB79" s="211">
        <v>4.2</v>
      </c>
      <c r="AC79" s="210">
        <v>3</v>
      </c>
      <c r="AD79" s="211">
        <v>5.5</v>
      </c>
      <c r="AE79" s="232">
        <f t="shared" si="8"/>
        <v>120.39999999999999</v>
      </c>
    </row>
    <row r="80" spans="1:31" x14ac:dyDescent="0.25">
      <c r="A80">
        <f t="shared" si="9"/>
        <v>2008</v>
      </c>
      <c r="B80" s="294"/>
      <c r="C80" s="23">
        <v>39509</v>
      </c>
      <c r="D80" s="182">
        <v>4.0999999999999996</v>
      </c>
      <c r="E80" s="182">
        <v>4.0999999999999996</v>
      </c>
      <c r="F80" s="182">
        <v>4.5</v>
      </c>
      <c r="G80" s="182">
        <v>5.7</v>
      </c>
      <c r="H80" s="182">
        <v>5.7</v>
      </c>
      <c r="I80" s="182">
        <v>4.5</v>
      </c>
      <c r="J80" s="182">
        <v>7</v>
      </c>
      <c r="K80" s="223">
        <f t="shared" si="5"/>
        <v>35.6</v>
      </c>
      <c r="L80" s="210">
        <v>4.0999999999999996</v>
      </c>
      <c r="M80" s="211">
        <v>4.0999999999999996</v>
      </c>
      <c r="N80" s="211">
        <v>4.0999999999999996</v>
      </c>
      <c r="O80" s="211">
        <v>4.0999999999999996</v>
      </c>
      <c r="P80" s="226">
        <f t="shared" si="6"/>
        <v>12.299999999999999</v>
      </c>
      <c r="Q80" s="210">
        <v>12</v>
      </c>
      <c r="R80" s="211">
        <v>13</v>
      </c>
      <c r="S80" s="211">
        <v>4.0999999999999996</v>
      </c>
      <c r="T80" s="211">
        <v>4.0999999999999996</v>
      </c>
      <c r="U80" s="211">
        <v>1.6</v>
      </c>
      <c r="V80" s="226">
        <f t="shared" si="7"/>
        <v>34.799999999999997</v>
      </c>
      <c r="W80" s="278">
        <v>5.5</v>
      </c>
      <c r="X80" s="218">
        <v>4.0999999999999996</v>
      </c>
      <c r="Y80" s="210">
        <v>7</v>
      </c>
      <c r="Z80" s="211">
        <v>4.2</v>
      </c>
      <c r="AA80" s="211">
        <v>4.2</v>
      </c>
      <c r="AB80" s="211">
        <v>4.2</v>
      </c>
      <c r="AC80" s="210">
        <v>3</v>
      </c>
      <c r="AD80" s="211">
        <v>5.5</v>
      </c>
      <c r="AE80" s="232">
        <f t="shared" si="8"/>
        <v>120.39999999999999</v>
      </c>
    </row>
    <row r="81" spans="1:31" x14ac:dyDescent="0.25">
      <c r="A81">
        <f t="shared" si="9"/>
        <v>2008</v>
      </c>
      <c r="B81" s="294"/>
      <c r="C81" s="23">
        <v>39540</v>
      </c>
      <c r="D81" s="182">
        <v>4.0999999999999996</v>
      </c>
      <c r="E81" s="182">
        <v>4.0999999999999996</v>
      </c>
      <c r="F81" s="182">
        <v>4.5</v>
      </c>
      <c r="G81" s="182">
        <v>5.7</v>
      </c>
      <c r="H81" s="182">
        <v>5.7</v>
      </c>
      <c r="I81" s="182">
        <v>4.5</v>
      </c>
      <c r="J81" s="182">
        <v>7</v>
      </c>
      <c r="K81" s="223">
        <f t="shared" si="5"/>
        <v>35.6</v>
      </c>
      <c r="L81" s="210">
        <v>4.0999999999999996</v>
      </c>
      <c r="M81" s="211">
        <v>4.0999999999999996</v>
      </c>
      <c r="N81" s="211">
        <v>4.0999999999999996</v>
      </c>
      <c r="O81" s="211">
        <v>4.0999999999999996</v>
      </c>
      <c r="P81" s="226">
        <f t="shared" si="6"/>
        <v>12.299999999999999</v>
      </c>
      <c r="Q81" s="210">
        <v>12</v>
      </c>
      <c r="R81" s="211">
        <v>13</v>
      </c>
      <c r="S81" s="211">
        <v>4.0999999999999996</v>
      </c>
      <c r="T81" s="211">
        <v>4.0999999999999996</v>
      </c>
      <c r="U81" s="211">
        <v>1.6</v>
      </c>
      <c r="V81" s="226">
        <f t="shared" si="7"/>
        <v>34.799999999999997</v>
      </c>
      <c r="W81" s="278">
        <v>5.5</v>
      </c>
      <c r="X81" s="218">
        <v>4.0999999999999996</v>
      </c>
      <c r="Y81" s="210">
        <v>7</v>
      </c>
      <c r="Z81" s="211">
        <v>4.2</v>
      </c>
      <c r="AA81" s="211">
        <v>4.2</v>
      </c>
      <c r="AB81" s="211">
        <v>4.2</v>
      </c>
      <c r="AC81" s="210">
        <v>3</v>
      </c>
      <c r="AD81" s="211">
        <v>5.5</v>
      </c>
      <c r="AE81" s="232">
        <f t="shared" si="8"/>
        <v>120.39999999999999</v>
      </c>
    </row>
    <row r="82" spans="1:31" x14ac:dyDescent="0.25">
      <c r="A82">
        <f t="shared" si="9"/>
        <v>2008</v>
      </c>
      <c r="B82" s="294"/>
      <c r="C82" s="23">
        <v>39570</v>
      </c>
      <c r="D82" s="182">
        <v>4.0999999999999996</v>
      </c>
      <c r="E82" s="182">
        <v>4.0999999999999996</v>
      </c>
      <c r="F82" s="182">
        <v>4.5</v>
      </c>
      <c r="G82" s="182">
        <v>5.7</v>
      </c>
      <c r="H82" s="182">
        <v>5.7</v>
      </c>
      <c r="I82" s="182">
        <v>4.5</v>
      </c>
      <c r="J82" s="182">
        <v>7</v>
      </c>
      <c r="K82" s="223">
        <f t="shared" si="5"/>
        <v>35.6</v>
      </c>
      <c r="L82" s="210">
        <v>4.0999999999999996</v>
      </c>
      <c r="M82" s="211">
        <v>4.0999999999999996</v>
      </c>
      <c r="N82" s="211">
        <v>4.0999999999999996</v>
      </c>
      <c r="O82" s="211">
        <v>4.0999999999999996</v>
      </c>
      <c r="P82" s="226">
        <f t="shared" si="6"/>
        <v>12.299999999999999</v>
      </c>
      <c r="Q82" s="210">
        <v>12</v>
      </c>
      <c r="R82" s="211">
        <v>13</v>
      </c>
      <c r="S82" s="211">
        <v>4.0999999999999996</v>
      </c>
      <c r="T82" s="211">
        <v>4.0999999999999996</v>
      </c>
      <c r="U82" s="211">
        <v>1.6</v>
      </c>
      <c r="V82" s="226">
        <f t="shared" si="7"/>
        <v>34.799999999999997</v>
      </c>
      <c r="W82" s="278">
        <v>5.5</v>
      </c>
      <c r="X82" s="218">
        <v>4.0999999999999996</v>
      </c>
      <c r="Y82" s="210">
        <v>7</v>
      </c>
      <c r="Z82" s="211">
        <v>4.2</v>
      </c>
      <c r="AA82" s="211">
        <v>4.2</v>
      </c>
      <c r="AB82" s="211">
        <v>4.2</v>
      </c>
      <c r="AC82" s="210">
        <v>3</v>
      </c>
      <c r="AD82" s="211">
        <v>5.5</v>
      </c>
      <c r="AE82" s="232">
        <f t="shared" si="8"/>
        <v>120.39999999999999</v>
      </c>
    </row>
    <row r="83" spans="1:31" x14ac:dyDescent="0.25">
      <c r="A83">
        <f t="shared" si="9"/>
        <v>2008</v>
      </c>
      <c r="B83" s="294"/>
      <c r="C83" s="23">
        <v>39601</v>
      </c>
      <c r="D83" s="182">
        <v>4.0999999999999996</v>
      </c>
      <c r="E83" s="182">
        <v>4.0999999999999996</v>
      </c>
      <c r="F83" s="182">
        <v>4.5</v>
      </c>
      <c r="G83" s="182">
        <v>5.7</v>
      </c>
      <c r="H83" s="182">
        <v>5.7</v>
      </c>
      <c r="I83" s="182">
        <v>4.5</v>
      </c>
      <c r="J83" s="182">
        <v>7</v>
      </c>
      <c r="K83" s="223">
        <f t="shared" si="5"/>
        <v>35.6</v>
      </c>
      <c r="L83" s="210">
        <v>4.0999999999999996</v>
      </c>
      <c r="M83" s="211">
        <v>4.0999999999999996</v>
      </c>
      <c r="N83" s="211">
        <v>4.0999999999999996</v>
      </c>
      <c r="O83" s="211">
        <v>4.0999999999999996</v>
      </c>
      <c r="P83" s="226">
        <f t="shared" si="6"/>
        <v>12.299999999999999</v>
      </c>
      <c r="Q83" s="210">
        <v>12</v>
      </c>
      <c r="R83" s="211">
        <v>13</v>
      </c>
      <c r="S83" s="211">
        <v>4.0999999999999996</v>
      </c>
      <c r="T83" s="211">
        <v>4.0999999999999996</v>
      </c>
      <c r="U83" s="211">
        <v>1.6</v>
      </c>
      <c r="V83" s="226">
        <f t="shared" si="7"/>
        <v>34.799999999999997</v>
      </c>
      <c r="W83" s="278">
        <v>5.5</v>
      </c>
      <c r="X83" s="218">
        <v>4.0999999999999996</v>
      </c>
      <c r="Y83" s="210">
        <v>7</v>
      </c>
      <c r="Z83" s="211">
        <v>4.2</v>
      </c>
      <c r="AA83" s="211">
        <v>4.2</v>
      </c>
      <c r="AB83" s="211">
        <v>4.2</v>
      </c>
      <c r="AC83" s="210">
        <v>3</v>
      </c>
      <c r="AD83" s="211">
        <v>5.5</v>
      </c>
      <c r="AE83" s="232">
        <f t="shared" si="8"/>
        <v>120.39999999999999</v>
      </c>
    </row>
    <row r="84" spans="1:31" x14ac:dyDescent="0.25">
      <c r="A84">
        <f t="shared" si="9"/>
        <v>2008</v>
      </c>
      <c r="B84" s="294"/>
      <c r="C84" s="23">
        <v>39631</v>
      </c>
      <c r="D84" s="182">
        <v>4.0999999999999996</v>
      </c>
      <c r="E84" s="182">
        <v>4.0999999999999996</v>
      </c>
      <c r="F84" s="182">
        <v>4.5</v>
      </c>
      <c r="G84" s="182">
        <v>5.7</v>
      </c>
      <c r="H84" s="182">
        <v>5.7</v>
      </c>
      <c r="I84" s="182">
        <v>4.5</v>
      </c>
      <c r="J84" s="182">
        <v>7</v>
      </c>
      <c r="K84" s="223">
        <f t="shared" si="5"/>
        <v>35.6</v>
      </c>
      <c r="L84" s="210">
        <v>4.0999999999999996</v>
      </c>
      <c r="M84" s="211">
        <v>4.0999999999999996</v>
      </c>
      <c r="N84" s="211">
        <v>4.0999999999999996</v>
      </c>
      <c r="O84" s="211">
        <v>4.0999999999999996</v>
      </c>
      <c r="P84" s="226">
        <f t="shared" si="6"/>
        <v>12.299999999999999</v>
      </c>
      <c r="Q84" s="210">
        <v>12</v>
      </c>
      <c r="R84" s="211">
        <v>13</v>
      </c>
      <c r="S84" s="211">
        <v>4.0999999999999996</v>
      </c>
      <c r="T84" s="211">
        <v>4.0999999999999996</v>
      </c>
      <c r="U84" s="211">
        <v>1.6</v>
      </c>
      <c r="V84" s="226">
        <f t="shared" si="7"/>
        <v>34.799999999999997</v>
      </c>
      <c r="W84" s="278">
        <v>5.5</v>
      </c>
      <c r="X84" s="218">
        <v>4.0999999999999996</v>
      </c>
      <c r="Y84" s="210">
        <v>7</v>
      </c>
      <c r="Z84" s="211">
        <v>4.2</v>
      </c>
      <c r="AA84" s="211">
        <v>4.2</v>
      </c>
      <c r="AB84" s="211">
        <v>4.2</v>
      </c>
      <c r="AC84" s="210">
        <v>3</v>
      </c>
      <c r="AD84" s="211">
        <v>5.5</v>
      </c>
      <c r="AE84" s="232">
        <f t="shared" si="8"/>
        <v>120.39999999999999</v>
      </c>
    </row>
    <row r="85" spans="1:31" x14ac:dyDescent="0.25">
      <c r="A85">
        <f t="shared" si="9"/>
        <v>2008</v>
      </c>
      <c r="B85" s="294"/>
      <c r="C85" s="23">
        <v>39662</v>
      </c>
      <c r="D85" s="182">
        <v>4.0999999999999996</v>
      </c>
      <c r="E85" s="182">
        <v>4.0999999999999996</v>
      </c>
      <c r="F85" s="182">
        <v>4.5</v>
      </c>
      <c r="G85" s="182">
        <v>5.7</v>
      </c>
      <c r="H85" s="182">
        <v>5.7</v>
      </c>
      <c r="I85" s="182">
        <v>4.5</v>
      </c>
      <c r="J85" s="182">
        <v>7</v>
      </c>
      <c r="K85" s="223">
        <f t="shared" si="5"/>
        <v>35.6</v>
      </c>
      <c r="L85" s="210">
        <v>4.0999999999999996</v>
      </c>
      <c r="M85" s="211">
        <v>4.0999999999999996</v>
      </c>
      <c r="N85" s="211">
        <v>4.0999999999999996</v>
      </c>
      <c r="O85" s="211">
        <v>4.0999999999999996</v>
      </c>
      <c r="P85" s="226">
        <f t="shared" si="6"/>
        <v>12.299999999999999</v>
      </c>
      <c r="Q85" s="210">
        <v>12</v>
      </c>
      <c r="R85" s="211">
        <v>13</v>
      </c>
      <c r="S85" s="211">
        <v>4.0999999999999996</v>
      </c>
      <c r="T85" s="211">
        <v>4.0999999999999996</v>
      </c>
      <c r="U85" s="211">
        <v>1.6</v>
      </c>
      <c r="V85" s="226">
        <f t="shared" si="7"/>
        <v>34.799999999999997</v>
      </c>
      <c r="W85" s="278">
        <v>5.5</v>
      </c>
      <c r="X85" s="218">
        <v>4.0999999999999996</v>
      </c>
      <c r="Y85" s="210">
        <v>7</v>
      </c>
      <c r="Z85" s="211">
        <v>4.2</v>
      </c>
      <c r="AA85" s="211">
        <v>4.2</v>
      </c>
      <c r="AB85" s="211">
        <v>4.2</v>
      </c>
      <c r="AC85" s="210">
        <v>3</v>
      </c>
      <c r="AD85" s="211">
        <v>5.5</v>
      </c>
      <c r="AE85" s="232">
        <f t="shared" si="8"/>
        <v>120.39999999999999</v>
      </c>
    </row>
    <row r="86" spans="1:31" x14ac:dyDescent="0.25">
      <c r="A86">
        <f t="shared" si="9"/>
        <v>2008</v>
      </c>
      <c r="B86" s="294"/>
      <c r="C86" s="23">
        <v>39693</v>
      </c>
      <c r="D86" s="182">
        <v>4.0999999999999996</v>
      </c>
      <c r="E86" s="182">
        <v>4.0999999999999996</v>
      </c>
      <c r="F86" s="182">
        <v>4.5</v>
      </c>
      <c r="G86" s="182">
        <v>5.7</v>
      </c>
      <c r="H86" s="182">
        <v>5.7</v>
      </c>
      <c r="I86" s="182">
        <v>4.5</v>
      </c>
      <c r="J86" s="182">
        <v>7</v>
      </c>
      <c r="K86" s="223">
        <f t="shared" si="5"/>
        <v>35.6</v>
      </c>
      <c r="L86" s="210">
        <v>4.0999999999999996</v>
      </c>
      <c r="M86" s="211">
        <v>4.0999999999999996</v>
      </c>
      <c r="N86" s="211">
        <v>4.0999999999999996</v>
      </c>
      <c r="O86" s="211">
        <v>4.0999999999999996</v>
      </c>
      <c r="P86" s="226">
        <f t="shared" si="6"/>
        <v>12.299999999999999</v>
      </c>
      <c r="Q86" s="210">
        <v>12</v>
      </c>
      <c r="R86" s="211">
        <v>13</v>
      </c>
      <c r="S86" s="211">
        <v>4.0999999999999996</v>
      </c>
      <c r="T86" s="211">
        <v>4.0999999999999996</v>
      </c>
      <c r="U86" s="211">
        <v>1.6</v>
      </c>
      <c r="V86" s="226">
        <f t="shared" si="7"/>
        <v>34.799999999999997</v>
      </c>
      <c r="W86" s="278">
        <v>5.5</v>
      </c>
      <c r="X86" s="218">
        <v>4.0999999999999996</v>
      </c>
      <c r="Y86" s="210">
        <v>7</v>
      </c>
      <c r="Z86" s="211">
        <v>4.2</v>
      </c>
      <c r="AA86" s="211">
        <v>4.2</v>
      </c>
      <c r="AB86" s="211">
        <v>4.2</v>
      </c>
      <c r="AC86" s="210">
        <v>3</v>
      </c>
      <c r="AD86" s="211">
        <v>5.5</v>
      </c>
      <c r="AE86" s="232">
        <f t="shared" si="8"/>
        <v>120.39999999999999</v>
      </c>
    </row>
    <row r="87" spans="1:31" x14ac:dyDescent="0.25">
      <c r="A87">
        <f t="shared" si="9"/>
        <v>2008</v>
      </c>
      <c r="B87" s="294"/>
      <c r="C87" s="23">
        <v>39723</v>
      </c>
      <c r="D87" s="182">
        <v>4.0999999999999996</v>
      </c>
      <c r="E87" s="182">
        <v>4.0999999999999996</v>
      </c>
      <c r="F87" s="182">
        <v>4.5</v>
      </c>
      <c r="G87" s="182">
        <v>5.7</v>
      </c>
      <c r="H87" s="182">
        <v>5.7</v>
      </c>
      <c r="I87" s="182">
        <v>4.5</v>
      </c>
      <c r="J87" s="182">
        <v>7</v>
      </c>
      <c r="K87" s="223">
        <f t="shared" si="5"/>
        <v>35.6</v>
      </c>
      <c r="L87" s="210">
        <v>4.0999999999999996</v>
      </c>
      <c r="M87" s="211">
        <v>4.0999999999999996</v>
      </c>
      <c r="N87" s="211">
        <v>4.0999999999999996</v>
      </c>
      <c r="O87" s="211">
        <v>4.0999999999999996</v>
      </c>
      <c r="P87" s="226">
        <f t="shared" si="6"/>
        <v>12.299999999999999</v>
      </c>
      <c r="Q87" s="210">
        <v>12</v>
      </c>
      <c r="R87" s="211">
        <v>13</v>
      </c>
      <c r="S87" s="211">
        <v>4.0999999999999996</v>
      </c>
      <c r="T87" s="211">
        <v>4.0999999999999996</v>
      </c>
      <c r="U87" s="211">
        <v>1.6</v>
      </c>
      <c r="V87" s="226">
        <f t="shared" si="7"/>
        <v>34.799999999999997</v>
      </c>
      <c r="W87" s="278">
        <v>5.5</v>
      </c>
      <c r="X87" s="218">
        <v>4.0999999999999996</v>
      </c>
      <c r="Y87" s="210">
        <v>7</v>
      </c>
      <c r="Z87" s="211">
        <v>4.2</v>
      </c>
      <c r="AA87" s="211">
        <v>4.2</v>
      </c>
      <c r="AB87" s="211">
        <v>4.2</v>
      </c>
      <c r="AC87" s="210">
        <v>3</v>
      </c>
      <c r="AD87" s="211">
        <v>5.5</v>
      </c>
      <c r="AE87" s="232">
        <f t="shared" si="8"/>
        <v>120.39999999999999</v>
      </c>
    </row>
    <row r="88" spans="1:31" x14ac:dyDescent="0.25">
      <c r="A88">
        <f t="shared" si="9"/>
        <v>2008</v>
      </c>
      <c r="B88" s="294"/>
      <c r="C88" s="23">
        <v>39754</v>
      </c>
      <c r="D88" s="182">
        <v>4.0999999999999996</v>
      </c>
      <c r="E88" s="182">
        <v>4.0999999999999996</v>
      </c>
      <c r="F88" s="182">
        <v>4.5</v>
      </c>
      <c r="G88" s="182">
        <v>5.7</v>
      </c>
      <c r="H88" s="182">
        <v>5.7</v>
      </c>
      <c r="I88" s="182">
        <v>4.5</v>
      </c>
      <c r="J88" s="182">
        <v>7</v>
      </c>
      <c r="K88" s="223">
        <f t="shared" si="5"/>
        <v>35.6</v>
      </c>
      <c r="L88" s="210">
        <v>4.0999999999999996</v>
      </c>
      <c r="M88" s="211">
        <v>4.0999999999999996</v>
      </c>
      <c r="N88" s="211">
        <v>4.0999999999999996</v>
      </c>
      <c r="O88" s="211">
        <v>4.0999999999999996</v>
      </c>
      <c r="P88" s="226">
        <f t="shared" si="6"/>
        <v>12.299999999999999</v>
      </c>
      <c r="Q88" s="210">
        <v>12</v>
      </c>
      <c r="R88" s="211">
        <v>13</v>
      </c>
      <c r="S88" s="211">
        <v>4.0999999999999996</v>
      </c>
      <c r="T88" s="211">
        <v>4.0999999999999996</v>
      </c>
      <c r="U88" s="211">
        <v>1.6</v>
      </c>
      <c r="V88" s="226">
        <f t="shared" si="7"/>
        <v>34.799999999999997</v>
      </c>
      <c r="W88" s="278">
        <v>5.5</v>
      </c>
      <c r="X88" s="218">
        <v>4.0999999999999996</v>
      </c>
      <c r="Y88" s="210">
        <v>7</v>
      </c>
      <c r="Z88" s="211">
        <v>4.2</v>
      </c>
      <c r="AA88" s="211">
        <v>4.2</v>
      </c>
      <c r="AB88" s="211">
        <v>4.2</v>
      </c>
      <c r="AC88" s="210">
        <v>3</v>
      </c>
      <c r="AD88" s="211">
        <v>5.5</v>
      </c>
      <c r="AE88" s="232">
        <f t="shared" si="8"/>
        <v>120.39999999999999</v>
      </c>
    </row>
    <row r="89" spans="1:31" x14ac:dyDescent="0.25">
      <c r="A89">
        <f t="shared" si="9"/>
        <v>2008</v>
      </c>
      <c r="B89" s="294"/>
      <c r="C89" s="23">
        <v>39784</v>
      </c>
      <c r="D89" s="182">
        <v>4.0999999999999996</v>
      </c>
      <c r="E89" s="182">
        <v>4.0999999999999996</v>
      </c>
      <c r="F89" s="182">
        <v>4.5</v>
      </c>
      <c r="G89" s="182">
        <v>5.7</v>
      </c>
      <c r="H89" s="182">
        <v>5.7</v>
      </c>
      <c r="I89" s="182">
        <v>4.5</v>
      </c>
      <c r="J89" s="182">
        <v>7</v>
      </c>
      <c r="K89" s="223">
        <f t="shared" si="5"/>
        <v>35.6</v>
      </c>
      <c r="L89" s="210">
        <v>4.0999999999999996</v>
      </c>
      <c r="M89" s="211">
        <v>4.0999999999999996</v>
      </c>
      <c r="N89" s="211">
        <v>4.0999999999999996</v>
      </c>
      <c r="O89" s="211">
        <v>4.0999999999999996</v>
      </c>
      <c r="P89" s="226">
        <f t="shared" si="6"/>
        <v>12.299999999999999</v>
      </c>
      <c r="Q89" s="210">
        <v>12</v>
      </c>
      <c r="R89" s="211">
        <v>13</v>
      </c>
      <c r="S89" s="211">
        <v>4.0999999999999996</v>
      </c>
      <c r="T89" s="211">
        <v>4.0999999999999996</v>
      </c>
      <c r="U89" s="211">
        <v>1.6</v>
      </c>
      <c r="V89" s="226">
        <f t="shared" si="7"/>
        <v>34.799999999999997</v>
      </c>
      <c r="W89" s="278">
        <v>5.5</v>
      </c>
      <c r="X89" s="218">
        <v>4.0999999999999996</v>
      </c>
      <c r="Y89" s="210">
        <v>7</v>
      </c>
      <c r="Z89" s="211">
        <v>4.2</v>
      </c>
      <c r="AA89" s="211">
        <v>4.2</v>
      </c>
      <c r="AB89" s="211">
        <v>4.2</v>
      </c>
      <c r="AC89" s="210">
        <v>3</v>
      </c>
      <c r="AD89" s="211">
        <v>5.5</v>
      </c>
      <c r="AE89" s="232">
        <f t="shared" si="8"/>
        <v>120.39999999999999</v>
      </c>
    </row>
    <row r="90" spans="1:31" x14ac:dyDescent="0.25">
      <c r="A90">
        <f t="shared" si="9"/>
        <v>2009</v>
      </c>
      <c r="B90" s="294"/>
      <c r="C90" s="23">
        <v>39815</v>
      </c>
      <c r="D90" s="182">
        <v>4.0999999999999996</v>
      </c>
      <c r="E90" s="182">
        <v>4.0999999999999996</v>
      </c>
      <c r="F90" s="182">
        <v>4.5</v>
      </c>
      <c r="G90" s="182">
        <v>5.7</v>
      </c>
      <c r="H90" s="182">
        <v>5.7</v>
      </c>
      <c r="I90" s="182">
        <v>4.5</v>
      </c>
      <c r="J90" s="182">
        <v>7</v>
      </c>
      <c r="K90" s="223">
        <f t="shared" si="5"/>
        <v>35.6</v>
      </c>
      <c r="L90" s="210">
        <v>4.0999999999999996</v>
      </c>
      <c r="M90" s="211">
        <v>4.0999999999999996</v>
      </c>
      <c r="N90" s="211">
        <v>4.0999999999999996</v>
      </c>
      <c r="O90" s="211">
        <v>4.0999999999999996</v>
      </c>
      <c r="P90" s="226">
        <f t="shared" si="6"/>
        <v>12.299999999999999</v>
      </c>
      <c r="Q90" s="210">
        <v>12</v>
      </c>
      <c r="R90" s="211">
        <v>13</v>
      </c>
      <c r="S90" s="211">
        <v>4.0999999999999996</v>
      </c>
      <c r="T90" s="211">
        <v>4.0999999999999996</v>
      </c>
      <c r="U90" s="211">
        <v>1.6</v>
      </c>
      <c r="V90" s="226">
        <f t="shared" si="7"/>
        <v>34.799999999999997</v>
      </c>
      <c r="W90" s="278">
        <v>5.5</v>
      </c>
      <c r="X90" s="218">
        <v>4.0999999999999996</v>
      </c>
      <c r="Y90" s="210">
        <v>7</v>
      </c>
      <c r="Z90" s="211">
        <v>4.2</v>
      </c>
      <c r="AA90" s="211">
        <v>4.2</v>
      </c>
      <c r="AB90" s="211">
        <v>4.2</v>
      </c>
      <c r="AC90" s="210">
        <v>3</v>
      </c>
      <c r="AD90" s="211">
        <v>5.5</v>
      </c>
      <c r="AE90" s="232">
        <f t="shared" si="8"/>
        <v>120.39999999999999</v>
      </c>
    </row>
    <row r="91" spans="1:31" x14ac:dyDescent="0.25">
      <c r="A91">
        <f t="shared" si="9"/>
        <v>2009</v>
      </c>
      <c r="B91" s="294"/>
      <c r="C91" s="23">
        <v>39846</v>
      </c>
      <c r="D91" s="182">
        <v>4.0999999999999996</v>
      </c>
      <c r="E91" s="182">
        <v>4.0999999999999996</v>
      </c>
      <c r="F91" s="182">
        <v>4.5</v>
      </c>
      <c r="G91" s="182">
        <v>5.7</v>
      </c>
      <c r="H91" s="182">
        <v>5.7</v>
      </c>
      <c r="I91" s="182">
        <v>4.5</v>
      </c>
      <c r="J91" s="182">
        <v>7</v>
      </c>
      <c r="K91" s="223">
        <f t="shared" si="5"/>
        <v>35.6</v>
      </c>
      <c r="L91" s="210">
        <v>4.0999999999999996</v>
      </c>
      <c r="M91" s="211">
        <v>4.0999999999999996</v>
      </c>
      <c r="N91" s="211">
        <v>4.0999999999999996</v>
      </c>
      <c r="O91" s="211">
        <v>4.0999999999999996</v>
      </c>
      <c r="P91" s="226">
        <f t="shared" si="6"/>
        <v>12.299999999999999</v>
      </c>
      <c r="Q91" s="210">
        <v>12</v>
      </c>
      <c r="R91" s="211">
        <v>13</v>
      </c>
      <c r="S91" s="211">
        <v>4.0999999999999996</v>
      </c>
      <c r="T91" s="211">
        <v>4.0999999999999996</v>
      </c>
      <c r="U91" s="211">
        <v>1.6</v>
      </c>
      <c r="V91" s="226">
        <f t="shared" si="7"/>
        <v>34.799999999999997</v>
      </c>
      <c r="W91" s="278">
        <v>5.5</v>
      </c>
      <c r="X91" s="218">
        <v>4.0999999999999996</v>
      </c>
      <c r="Y91" s="210">
        <v>7</v>
      </c>
      <c r="Z91" s="211">
        <v>4.2</v>
      </c>
      <c r="AA91" s="211">
        <v>4.2</v>
      </c>
      <c r="AB91" s="211">
        <v>4.2</v>
      </c>
      <c r="AC91" s="210">
        <v>3</v>
      </c>
      <c r="AD91" s="211">
        <v>5.5</v>
      </c>
      <c r="AE91" s="232">
        <f t="shared" si="8"/>
        <v>120.39999999999999</v>
      </c>
    </row>
    <row r="92" spans="1:31" x14ac:dyDescent="0.25">
      <c r="A92">
        <f t="shared" si="9"/>
        <v>2009</v>
      </c>
      <c r="B92" s="294"/>
      <c r="C92" s="23">
        <v>39874</v>
      </c>
      <c r="D92" s="182">
        <v>4.0999999999999996</v>
      </c>
      <c r="E92" s="182">
        <v>4.0999999999999996</v>
      </c>
      <c r="F92" s="182">
        <v>4.5</v>
      </c>
      <c r="G92" s="182">
        <v>5.7</v>
      </c>
      <c r="H92" s="182">
        <v>5.7</v>
      </c>
      <c r="I92" s="182">
        <v>4.5</v>
      </c>
      <c r="J92" s="182">
        <v>7</v>
      </c>
      <c r="K92" s="223">
        <f t="shared" si="5"/>
        <v>35.6</v>
      </c>
      <c r="L92" s="210">
        <v>4.0999999999999996</v>
      </c>
      <c r="M92" s="211">
        <v>4.0999999999999996</v>
      </c>
      <c r="N92" s="211">
        <v>4.0999999999999996</v>
      </c>
      <c r="O92" s="211">
        <v>4.0999999999999996</v>
      </c>
      <c r="P92" s="226">
        <f t="shared" si="6"/>
        <v>12.299999999999999</v>
      </c>
      <c r="Q92" s="210">
        <v>12</v>
      </c>
      <c r="R92" s="211">
        <v>13</v>
      </c>
      <c r="S92" s="211">
        <v>4.0999999999999996</v>
      </c>
      <c r="T92" s="211">
        <v>4.0999999999999996</v>
      </c>
      <c r="U92" s="211">
        <v>1.6</v>
      </c>
      <c r="V92" s="226">
        <f t="shared" si="7"/>
        <v>34.799999999999997</v>
      </c>
      <c r="W92" s="278">
        <v>5.5</v>
      </c>
      <c r="X92" s="218">
        <v>4.0999999999999996</v>
      </c>
      <c r="Y92" s="210">
        <v>7</v>
      </c>
      <c r="Z92" s="211">
        <v>4.2</v>
      </c>
      <c r="AA92" s="211">
        <v>4.2</v>
      </c>
      <c r="AB92" s="211">
        <v>4.2</v>
      </c>
      <c r="AC92" s="210">
        <v>3</v>
      </c>
      <c r="AD92" s="211">
        <v>5.5</v>
      </c>
      <c r="AE92" s="232">
        <f t="shared" si="8"/>
        <v>120.39999999999999</v>
      </c>
    </row>
    <row r="93" spans="1:31" x14ac:dyDescent="0.25">
      <c r="A93">
        <f t="shared" si="9"/>
        <v>2009</v>
      </c>
      <c r="B93" s="294"/>
      <c r="C93" s="23">
        <v>39905</v>
      </c>
      <c r="D93" s="182">
        <v>4.0999999999999996</v>
      </c>
      <c r="E93" s="182">
        <v>4.0999999999999996</v>
      </c>
      <c r="F93" s="182">
        <v>4.5</v>
      </c>
      <c r="G93" s="182">
        <v>5.7</v>
      </c>
      <c r="H93" s="182">
        <v>5.7</v>
      </c>
      <c r="I93" s="182">
        <v>4.5</v>
      </c>
      <c r="J93" s="182">
        <v>7</v>
      </c>
      <c r="K93" s="223">
        <f t="shared" si="5"/>
        <v>35.6</v>
      </c>
      <c r="L93" s="210">
        <v>4.0999999999999996</v>
      </c>
      <c r="M93" s="211">
        <v>4.0999999999999996</v>
      </c>
      <c r="N93" s="211">
        <v>4.0999999999999996</v>
      </c>
      <c r="O93" s="211">
        <v>4.0999999999999996</v>
      </c>
      <c r="P93" s="226">
        <f t="shared" si="6"/>
        <v>12.299999999999999</v>
      </c>
      <c r="Q93" s="210">
        <v>12</v>
      </c>
      <c r="R93" s="211">
        <v>13</v>
      </c>
      <c r="S93" s="211">
        <v>4.0999999999999996</v>
      </c>
      <c r="T93" s="211">
        <v>4.0999999999999996</v>
      </c>
      <c r="U93" s="211">
        <v>1.6</v>
      </c>
      <c r="V93" s="226">
        <f t="shared" si="7"/>
        <v>34.799999999999997</v>
      </c>
      <c r="W93" s="278">
        <v>5.5</v>
      </c>
      <c r="X93" s="218">
        <v>4.0999999999999996</v>
      </c>
      <c r="Y93" s="210">
        <v>7</v>
      </c>
      <c r="Z93" s="211">
        <v>4.2</v>
      </c>
      <c r="AA93" s="211">
        <v>4.2</v>
      </c>
      <c r="AB93" s="211">
        <v>4.2</v>
      </c>
      <c r="AC93" s="210">
        <v>3</v>
      </c>
      <c r="AD93" s="211">
        <v>5.5</v>
      </c>
      <c r="AE93" s="232">
        <f t="shared" si="8"/>
        <v>120.39999999999999</v>
      </c>
    </row>
    <row r="94" spans="1:31" x14ac:dyDescent="0.25">
      <c r="A94">
        <f t="shared" si="9"/>
        <v>2009</v>
      </c>
      <c r="B94" s="294"/>
      <c r="C94" s="23">
        <v>39935</v>
      </c>
      <c r="D94" s="182">
        <v>4.0999999999999996</v>
      </c>
      <c r="E94" s="182">
        <v>4.0999999999999996</v>
      </c>
      <c r="F94" s="182">
        <v>4.5</v>
      </c>
      <c r="G94" s="182">
        <v>5.7</v>
      </c>
      <c r="H94" s="182">
        <v>5.7</v>
      </c>
      <c r="I94" s="182">
        <v>4.5</v>
      </c>
      <c r="J94" s="182">
        <v>7</v>
      </c>
      <c r="K94" s="223">
        <f t="shared" si="5"/>
        <v>35.6</v>
      </c>
      <c r="L94" s="210">
        <v>4.0999999999999996</v>
      </c>
      <c r="M94" s="211">
        <v>4.0999999999999996</v>
      </c>
      <c r="N94" s="211">
        <v>4.0999999999999996</v>
      </c>
      <c r="O94" s="211">
        <v>4.0999999999999996</v>
      </c>
      <c r="P94" s="226">
        <f t="shared" si="6"/>
        <v>12.299999999999999</v>
      </c>
      <c r="Q94" s="210">
        <v>12</v>
      </c>
      <c r="R94" s="211">
        <v>13</v>
      </c>
      <c r="S94" s="211">
        <v>4.0999999999999996</v>
      </c>
      <c r="T94" s="211">
        <v>4.0999999999999996</v>
      </c>
      <c r="U94" s="211">
        <v>1.6</v>
      </c>
      <c r="V94" s="226">
        <f t="shared" si="7"/>
        <v>34.799999999999997</v>
      </c>
      <c r="W94" s="278">
        <v>5.5</v>
      </c>
      <c r="X94" s="218">
        <v>4.0999999999999996</v>
      </c>
      <c r="Y94" s="210">
        <v>7</v>
      </c>
      <c r="Z94" s="211">
        <v>4.2</v>
      </c>
      <c r="AA94" s="211">
        <v>4.2</v>
      </c>
      <c r="AB94" s="211">
        <v>4.2</v>
      </c>
      <c r="AC94" s="210">
        <v>3</v>
      </c>
      <c r="AD94" s="211">
        <v>5.5</v>
      </c>
      <c r="AE94" s="232">
        <f t="shared" si="8"/>
        <v>120.39999999999999</v>
      </c>
    </row>
    <row r="95" spans="1:31" x14ac:dyDescent="0.25">
      <c r="A95">
        <f t="shared" si="9"/>
        <v>2009</v>
      </c>
      <c r="B95" s="294"/>
      <c r="C95" s="23">
        <v>39966</v>
      </c>
      <c r="D95" s="182">
        <v>4.0999999999999996</v>
      </c>
      <c r="E95" s="182">
        <v>4.0999999999999996</v>
      </c>
      <c r="F95" s="182">
        <v>4.5</v>
      </c>
      <c r="G95" s="182">
        <v>5.7</v>
      </c>
      <c r="H95" s="182">
        <v>5.7</v>
      </c>
      <c r="I95" s="182">
        <v>4.5</v>
      </c>
      <c r="J95" s="182">
        <v>7</v>
      </c>
      <c r="K95" s="223">
        <f t="shared" si="5"/>
        <v>35.6</v>
      </c>
      <c r="L95" s="210">
        <v>4.0999999999999996</v>
      </c>
      <c r="M95" s="211">
        <v>4.0999999999999996</v>
      </c>
      <c r="N95" s="211">
        <v>4.0999999999999996</v>
      </c>
      <c r="O95" s="211">
        <v>4.0999999999999996</v>
      </c>
      <c r="P95" s="226">
        <f t="shared" si="6"/>
        <v>12.299999999999999</v>
      </c>
      <c r="Q95" s="210">
        <v>12</v>
      </c>
      <c r="R95" s="211">
        <v>13</v>
      </c>
      <c r="S95" s="211">
        <v>4.0999999999999996</v>
      </c>
      <c r="T95" s="211">
        <v>4.0999999999999996</v>
      </c>
      <c r="U95" s="211">
        <v>1.6</v>
      </c>
      <c r="V95" s="226">
        <f t="shared" si="7"/>
        <v>34.799999999999997</v>
      </c>
      <c r="W95" s="278">
        <v>5.5</v>
      </c>
      <c r="X95" s="218">
        <v>4.0999999999999996</v>
      </c>
      <c r="Y95" s="210">
        <v>7</v>
      </c>
      <c r="Z95" s="211">
        <v>4.2</v>
      </c>
      <c r="AA95" s="211">
        <v>4.2</v>
      </c>
      <c r="AB95" s="211">
        <v>4.2</v>
      </c>
      <c r="AC95" s="210">
        <v>3</v>
      </c>
      <c r="AD95" s="211">
        <v>5.5</v>
      </c>
      <c r="AE95" s="232">
        <f t="shared" si="8"/>
        <v>120.39999999999999</v>
      </c>
    </row>
    <row r="96" spans="1:31" x14ac:dyDescent="0.25">
      <c r="A96">
        <f t="shared" si="9"/>
        <v>2009</v>
      </c>
      <c r="B96" s="294"/>
      <c r="C96" s="23">
        <v>39996</v>
      </c>
      <c r="D96" s="182">
        <v>4.0999999999999996</v>
      </c>
      <c r="E96" s="182">
        <v>4.0999999999999996</v>
      </c>
      <c r="F96" s="182">
        <v>4.5</v>
      </c>
      <c r="G96" s="182">
        <v>5.7</v>
      </c>
      <c r="H96" s="182">
        <v>5.7</v>
      </c>
      <c r="I96" s="182">
        <v>4.5</v>
      </c>
      <c r="J96" s="182">
        <v>7</v>
      </c>
      <c r="K96" s="223">
        <f t="shared" si="5"/>
        <v>35.6</v>
      </c>
      <c r="L96" s="210">
        <v>4.0999999999999996</v>
      </c>
      <c r="M96" s="211">
        <v>4.0999999999999996</v>
      </c>
      <c r="N96" s="211">
        <v>4.0999999999999996</v>
      </c>
      <c r="O96" s="211">
        <v>4.0999999999999996</v>
      </c>
      <c r="P96" s="226">
        <f t="shared" si="6"/>
        <v>12.299999999999999</v>
      </c>
      <c r="Q96" s="210">
        <v>12</v>
      </c>
      <c r="R96" s="211">
        <v>13</v>
      </c>
      <c r="S96" s="211">
        <v>4.0999999999999996</v>
      </c>
      <c r="T96" s="211">
        <v>4.0999999999999996</v>
      </c>
      <c r="U96" s="211">
        <v>1.6</v>
      </c>
      <c r="V96" s="226">
        <f t="shared" si="7"/>
        <v>34.799999999999997</v>
      </c>
      <c r="W96" s="278">
        <v>5.5</v>
      </c>
      <c r="X96" s="218">
        <v>4.0999999999999996</v>
      </c>
      <c r="Y96" s="210">
        <v>7</v>
      </c>
      <c r="Z96" s="211">
        <v>4.2</v>
      </c>
      <c r="AA96" s="211">
        <v>4.2</v>
      </c>
      <c r="AB96" s="211">
        <v>4.2</v>
      </c>
      <c r="AC96" s="210">
        <v>3</v>
      </c>
      <c r="AD96" s="211">
        <v>5.5</v>
      </c>
      <c r="AE96" s="232">
        <f t="shared" si="8"/>
        <v>120.39999999999999</v>
      </c>
    </row>
    <row r="97" spans="1:31" x14ac:dyDescent="0.25">
      <c r="A97">
        <f t="shared" si="9"/>
        <v>2009</v>
      </c>
      <c r="B97" s="294"/>
      <c r="C97" s="23">
        <v>40027</v>
      </c>
      <c r="D97" s="182">
        <v>4.0999999999999996</v>
      </c>
      <c r="E97" s="182">
        <v>4.0999999999999996</v>
      </c>
      <c r="F97" s="182">
        <v>4.5</v>
      </c>
      <c r="G97" s="182">
        <v>5.7</v>
      </c>
      <c r="H97" s="182">
        <v>5.7</v>
      </c>
      <c r="I97" s="182">
        <v>4.5</v>
      </c>
      <c r="J97" s="182">
        <v>7</v>
      </c>
      <c r="K97" s="223">
        <f t="shared" si="5"/>
        <v>35.6</v>
      </c>
      <c r="L97" s="210">
        <v>4.0999999999999996</v>
      </c>
      <c r="M97" s="211">
        <v>4.0999999999999996</v>
      </c>
      <c r="N97" s="211">
        <v>4.0999999999999996</v>
      </c>
      <c r="O97" s="211">
        <v>4.0999999999999996</v>
      </c>
      <c r="P97" s="226">
        <f t="shared" si="6"/>
        <v>12.299999999999999</v>
      </c>
      <c r="Q97" s="210">
        <v>12</v>
      </c>
      <c r="R97" s="211">
        <v>13</v>
      </c>
      <c r="S97" s="211">
        <v>4.0999999999999996</v>
      </c>
      <c r="T97" s="211">
        <v>4.0999999999999996</v>
      </c>
      <c r="U97" s="211">
        <v>1.6</v>
      </c>
      <c r="V97" s="226">
        <f t="shared" si="7"/>
        <v>34.799999999999997</v>
      </c>
      <c r="W97" s="278">
        <v>5.5</v>
      </c>
      <c r="X97" s="218">
        <v>4.0999999999999996</v>
      </c>
      <c r="Y97" s="210">
        <v>7</v>
      </c>
      <c r="Z97" s="211">
        <v>4.2</v>
      </c>
      <c r="AA97" s="211">
        <v>4.2</v>
      </c>
      <c r="AB97" s="211">
        <v>4.2</v>
      </c>
      <c r="AC97" s="210">
        <v>3</v>
      </c>
      <c r="AD97" s="211">
        <v>5.5</v>
      </c>
      <c r="AE97" s="232">
        <f t="shared" si="8"/>
        <v>120.39999999999999</v>
      </c>
    </row>
    <row r="98" spans="1:31" x14ac:dyDescent="0.25">
      <c r="A98">
        <f t="shared" si="9"/>
        <v>2009</v>
      </c>
      <c r="B98" s="294"/>
      <c r="C98" s="23">
        <v>40058</v>
      </c>
      <c r="D98" s="182">
        <v>4.0999999999999996</v>
      </c>
      <c r="E98" s="182">
        <v>4.0999999999999996</v>
      </c>
      <c r="F98" s="182">
        <v>4.5</v>
      </c>
      <c r="G98" s="182">
        <v>5.7</v>
      </c>
      <c r="H98" s="182">
        <v>5.7</v>
      </c>
      <c r="I98" s="182">
        <v>4.5</v>
      </c>
      <c r="J98" s="182">
        <v>7</v>
      </c>
      <c r="K98" s="223">
        <f t="shared" si="5"/>
        <v>35.6</v>
      </c>
      <c r="L98" s="210">
        <v>4.0999999999999996</v>
      </c>
      <c r="M98" s="211">
        <v>4.0999999999999996</v>
      </c>
      <c r="N98" s="211">
        <v>4.0999999999999996</v>
      </c>
      <c r="O98" s="211">
        <v>4.0999999999999996</v>
      </c>
      <c r="P98" s="226">
        <f t="shared" si="6"/>
        <v>12.299999999999999</v>
      </c>
      <c r="Q98" s="210">
        <v>12</v>
      </c>
      <c r="R98" s="211">
        <v>13</v>
      </c>
      <c r="S98" s="211">
        <v>4.0999999999999996</v>
      </c>
      <c r="T98" s="211">
        <v>4.0999999999999996</v>
      </c>
      <c r="U98" s="211">
        <v>1.6</v>
      </c>
      <c r="V98" s="226">
        <f t="shared" si="7"/>
        <v>34.799999999999997</v>
      </c>
      <c r="W98" s="278">
        <v>5.5</v>
      </c>
      <c r="X98" s="218">
        <v>4.0999999999999996</v>
      </c>
      <c r="Y98" s="210">
        <v>7</v>
      </c>
      <c r="Z98" s="211">
        <v>4.2</v>
      </c>
      <c r="AA98" s="211">
        <v>4.2</v>
      </c>
      <c r="AB98" s="211">
        <v>4.2</v>
      </c>
      <c r="AC98" s="210">
        <v>3</v>
      </c>
      <c r="AD98" s="211">
        <v>5.5</v>
      </c>
      <c r="AE98" s="232">
        <f t="shared" si="8"/>
        <v>120.39999999999999</v>
      </c>
    </row>
    <row r="99" spans="1:31" x14ac:dyDescent="0.25">
      <c r="A99">
        <f t="shared" si="9"/>
        <v>2009</v>
      </c>
      <c r="B99" s="294"/>
      <c r="C99" s="23">
        <v>40088</v>
      </c>
      <c r="D99" s="182">
        <v>4.0999999999999996</v>
      </c>
      <c r="E99" s="182">
        <v>4.0999999999999996</v>
      </c>
      <c r="F99" s="182">
        <v>4.5</v>
      </c>
      <c r="G99" s="182">
        <v>5.7</v>
      </c>
      <c r="H99" s="182">
        <v>5.7</v>
      </c>
      <c r="I99" s="182">
        <v>4.5</v>
      </c>
      <c r="J99" s="182">
        <v>7</v>
      </c>
      <c r="K99" s="223">
        <f t="shared" si="5"/>
        <v>35.6</v>
      </c>
      <c r="L99" s="210">
        <v>4.0999999999999996</v>
      </c>
      <c r="M99" s="211">
        <v>4.0999999999999996</v>
      </c>
      <c r="N99" s="211">
        <v>4.0999999999999996</v>
      </c>
      <c r="O99" s="211">
        <v>4.0999999999999996</v>
      </c>
      <c r="P99" s="226">
        <f t="shared" si="6"/>
        <v>12.299999999999999</v>
      </c>
      <c r="Q99" s="210">
        <v>12</v>
      </c>
      <c r="R99" s="211">
        <v>13</v>
      </c>
      <c r="S99" s="211">
        <v>4.0999999999999996</v>
      </c>
      <c r="T99" s="211">
        <v>4.0999999999999996</v>
      </c>
      <c r="U99" s="211">
        <v>1.6</v>
      </c>
      <c r="V99" s="226">
        <f t="shared" si="7"/>
        <v>34.799999999999997</v>
      </c>
      <c r="W99" s="278">
        <v>5.5</v>
      </c>
      <c r="X99" s="218">
        <v>4.0999999999999996</v>
      </c>
      <c r="Y99" s="210">
        <v>7</v>
      </c>
      <c r="Z99" s="211">
        <v>4.2</v>
      </c>
      <c r="AA99" s="211">
        <v>4.2</v>
      </c>
      <c r="AB99" s="211">
        <v>4.2</v>
      </c>
      <c r="AC99" s="210">
        <v>3</v>
      </c>
      <c r="AD99" s="211">
        <v>5.5</v>
      </c>
      <c r="AE99" s="232">
        <f t="shared" si="8"/>
        <v>120.39999999999999</v>
      </c>
    </row>
    <row r="100" spans="1:31" x14ac:dyDescent="0.25">
      <c r="A100">
        <f t="shared" si="9"/>
        <v>2009</v>
      </c>
      <c r="B100" s="294"/>
      <c r="C100" s="23">
        <v>40119</v>
      </c>
      <c r="D100" s="182">
        <v>4.0999999999999996</v>
      </c>
      <c r="E100" s="182">
        <v>4.0999999999999996</v>
      </c>
      <c r="F100" s="182">
        <v>4.5</v>
      </c>
      <c r="G100" s="182">
        <v>5.7</v>
      </c>
      <c r="H100" s="182">
        <v>5.7</v>
      </c>
      <c r="I100" s="182">
        <v>4.5</v>
      </c>
      <c r="J100" s="182">
        <v>7</v>
      </c>
      <c r="K100" s="223">
        <f t="shared" si="5"/>
        <v>35.6</v>
      </c>
      <c r="L100" s="210">
        <v>4.0999999999999996</v>
      </c>
      <c r="M100" s="211">
        <v>4.0999999999999996</v>
      </c>
      <c r="N100" s="211">
        <v>4.0999999999999996</v>
      </c>
      <c r="O100" s="211">
        <v>4.0999999999999996</v>
      </c>
      <c r="P100" s="226">
        <f t="shared" si="6"/>
        <v>12.299999999999999</v>
      </c>
      <c r="Q100" s="210">
        <v>12</v>
      </c>
      <c r="R100" s="211">
        <v>13</v>
      </c>
      <c r="S100" s="211">
        <v>4.0999999999999996</v>
      </c>
      <c r="T100" s="211">
        <v>4.0999999999999996</v>
      </c>
      <c r="U100" s="211">
        <v>1.6</v>
      </c>
      <c r="V100" s="226">
        <f t="shared" si="7"/>
        <v>34.799999999999997</v>
      </c>
      <c r="W100" s="278">
        <v>5.5</v>
      </c>
      <c r="X100" s="218">
        <v>4.0999999999999996</v>
      </c>
      <c r="Y100" s="210">
        <v>7</v>
      </c>
      <c r="Z100" s="211">
        <v>4.2</v>
      </c>
      <c r="AA100" s="211">
        <v>4.2</v>
      </c>
      <c r="AB100" s="211">
        <v>4.2</v>
      </c>
      <c r="AC100" s="210">
        <v>3</v>
      </c>
      <c r="AD100" s="211">
        <v>5.5</v>
      </c>
      <c r="AE100" s="232">
        <f t="shared" si="8"/>
        <v>120.39999999999999</v>
      </c>
    </row>
    <row r="101" spans="1:31" x14ac:dyDescent="0.25">
      <c r="A101">
        <f t="shared" si="9"/>
        <v>2009</v>
      </c>
      <c r="B101" s="294"/>
      <c r="C101" s="23">
        <v>40149</v>
      </c>
      <c r="D101" s="182">
        <v>4.0999999999999996</v>
      </c>
      <c r="E101" s="182">
        <v>4.0999999999999996</v>
      </c>
      <c r="F101" s="182">
        <v>4.5</v>
      </c>
      <c r="G101" s="182">
        <v>5.7</v>
      </c>
      <c r="H101" s="182">
        <v>5.7</v>
      </c>
      <c r="I101" s="182">
        <v>4.5</v>
      </c>
      <c r="J101" s="182">
        <v>7</v>
      </c>
      <c r="K101" s="223">
        <f t="shared" si="5"/>
        <v>35.6</v>
      </c>
      <c r="L101" s="210">
        <v>4.0999999999999996</v>
      </c>
      <c r="M101" s="211">
        <v>4.0999999999999996</v>
      </c>
      <c r="N101" s="211">
        <v>4.0999999999999996</v>
      </c>
      <c r="O101" s="211">
        <v>4.0999999999999996</v>
      </c>
      <c r="P101" s="226">
        <f t="shared" si="6"/>
        <v>12.299999999999999</v>
      </c>
      <c r="Q101" s="210">
        <v>12</v>
      </c>
      <c r="R101" s="211">
        <v>13</v>
      </c>
      <c r="S101" s="211">
        <v>4.0999999999999996</v>
      </c>
      <c r="T101" s="211">
        <v>4.0999999999999996</v>
      </c>
      <c r="U101" s="211">
        <v>1.6</v>
      </c>
      <c r="V101" s="226">
        <f t="shared" si="7"/>
        <v>34.799999999999997</v>
      </c>
      <c r="W101" s="278">
        <v>5.5</v>
      </c>
      <c r="X101" s="218">
        <v>4.0999999999999996</v>
      </c>
      <c r="Y101" s="210">
        <v>7</v>
      </c>
      <c r="Z101" s="211">
        <v>4.2</v>
      </c>
      <c r="AA101" s="211">
        <v>4.2</v>
      </c>
      <c r="AB101" s="211">
        <v>4.2</v>
      </c>
      <c r="AC101" s="210">
        <v>3</v>
      </c>
      <c r="AD101" s="211">
        <v>5.5</v>
      </c>
      <c r="AE101" s="232">
        <f t="shared" si="8"/>
        <v>120.39999999999999</v>
      </c>
    </row>
    <row r="102" spans="1:31" x14ac:dyDescent="0.25">
      <c r="A102">
        <f t="shared" si="9"/>
        <v>2010</v>
      </c>
      <c r="B102" s="294"/>
      <c r="C102" s="23">
        <v>40180</v>
      </c>
      <c r="D102" s="182">
        <v>4.0999999999999996</v>
      </c>
      <c r="E102" s="182">
        <v>4.0999999999999996</v>
      </c>
      <c r="F102" s="182">
        <v>4.5</v>
      </c>
      <c r="G102" s="182">
        <v>5.7</v>
      </c>
      <c r="H102" s="182">
        <v>5.7</v>
      </c>
      <c r="I102" s="182">
        <v>4.5</v>
      </c>
      <c r="J102" s="182">
        <v>7</v>
      </c>
      <c r="K102" s="223">
        <f t="shared" si="5"/>
        <v>35.6</v>
      </c>
      <c r="L102" s="210">
        <v>4.0999999999999996</v>
      </c>
      <c r="M102" s="211">
        <v>4.0999999999999996</v>
      </c>
      <c r="N102" s="211">
        <v>4.0999999999999996</v>
      </c>
      <c r="O102" s="211">
        <v>4.0999999999999996</v>
      </c>
      <c r="P102" s="226">
        <f t="shared" si="6"/>
        <v>12.299999999999999</v>
      </c>
      <c r="Q102" s="210">
        <v>12</v>
      </c>
      <c r="R102" s="211">
        <v>13</v>
      </c>
      <c r="S102" s="211">
        <v>4.0999999999999996</v>
      </c>
      <c r="T102" s="211">
        <v>4.0999999999999996</v>
      </c>
      <c r="U102" s="211">
        <v>1.6</v>
      </c>
      <c r="V102" s="226">
        <f t="shared" si="7"/>
        <v>34.799999999999997</v>
      </c>
      <c r="W102" s="278">
        <v>5.5</v>
      </c>
      <c r="X102" s="218">
        <v>4.0999999999999996</v>
      </c>
      <c r="Y102" s="210">
        <v>7</v>
      </c>
      <c r="Z102" s="211">
        <v>4.2</v>
      </c>
      <c r="AA102" s="211">
        <v>4.2</v>
      </c>
      <c r="AB102" s="211">
        <v>4.2</v>
      </c>
      <c r="AC102" s="210">
        <v>3</v>
      </c>
      <c r="AD102" s="211">
        <v>5.5</v>
      </c>
      <c r="AE102" s="232">
        <f t="shared" si="8"/>
        <v>120.39999999999999</v>
      </c>
    </row>
    <row r="103" spans="1:31" x14ac:dyDescent="0.25">
      <c r="A103">
        <f t="shared" si="9"/>
        <v>2010</v>
      </c>
      <c r="B103" s="294"/>
      <c r="C103" s="23">
        <v>40211</v>
      </c>
      <c r="D103" s="182">
        <v>4.0999999999999996</v>
      </c>
      <c r="E103" s="182">
        <v>4.0999999999999996</v>
      </c>
      <c r="F103" s="182">
        <v>4.5</v>
      </c>
      <c r="G103" s="182">
        <v>5.7</v>
      </c>
      <c r="H103" s="182">
        <v>5.7</v>
      </c>
      <c r="I103" s="182">
        <v>4.5</v>
      </c>
      <c r="J103" s="182">
        <v>7</v>
      </c>
      <c r="K103" s="223">
        <f t="shared" si="5"/>
        <v>35.6</v>
      </c>
      <c r="L103" s="210">
        <v>4.0999999999999996</v>
      </c>
      <c r="M103" s="211">
        <v>4.0999999999999996</v>
      </c>
      <c r="N103" s="211">
        <v>4.0999999999999996</v>
      </c>
      <c r="O103" s="211">
        <v>4.0999999999999996</v>
      </c>
      <c r="P103" s="226">
        <f t="shared" si="6"/>
        <v>12.299999999999999</v>
      </c>
      <c r="Q103" s="210">
        <v>12</v>
      </c>
      <c r="R103" s="211">
        <v>13</v>
      </c>
      <c r="S103" s="211">
        <v>4.0999999999999996</v>
      </c>
      <c r="T103" s="211">
        <v>4.0999999999999996</v>
      </c>
      <c r="U103" s="211">
        <v>1.6</v>
      </c>
      <c r="V103" s="226">
        <f t="shared" si="7"/>
        <v>34.799999999999997</v>
      </c>
      <c r="W103" s="278">
        <v>5.5</v>
      </c>
      <c r="X103" s="218">
        <v>4.0999999999999996</v>
      </c>
      <c r="Y103" s="210">
        <v>7</v>
      </c>
      <c r="Z103" s="211">
        <v>4.2</v>
      </c>
      <c r="AA103" s="211">
        <v>4.2</v>
      </c>
      <c r="AB103" s="211">
        <v>4.2</v>
      </c>
      <c r="AC103" s="210">
        <v>3</v>
      </c>
      <c r="AD103" s="211">
        <v>5.5</v>
      </c>
      <c r="AE103" s="232">
        <f t="shared" si="8"/>
        <v>120.39999999999999</v>
      </c>
    </row>
    <row r="104" spans="1:31" x14ac:dyDescent="0.25">
      <c r="A104">
        <f t="shared" si="9"/>
        <v>2010</v>
      </c>
      <c r="B104" s="294"/>
      <c r="C104" s="23">
        <v>40239</v>
      </c>
      <c r="D104" s="182">
        <v>4.0999999999999996</v>
      </c>
      <c r="E104" s="182">
        <v>4.0999999999999996</v>
      </c>
      <c r="F104" s="182">
        <v>4.5</v>
      </c>
      <c r="G104" s="182">
        <v>5.7</v>
      </c>
      <c r="H104" s="182">
        <v>5.7</v>
      </c>
      <c r="I104" s="182">
        <v>4.5</v>
      </c>
      <c r="J104" s="182">
        <v>7</v>
      </c>
      <c r="K104" s="223">
        <f t="shared" si="5"/>
        <v>35.6</v>
      </c>
      <c r="L104" s="210">
        <v>4.0999999999999996</v>
      </c>
      <c r="M104" s="211">
        <v>4.0999999999999996</v>
      </c>
      <c r="N104" s="211">
        <v>4.0999999999999996</v>
      </c>
      <c r="O104" s="211">
        <v>4.0999999999999996</v>
      </c>
      <c r="P104" s="226">
        <f t="shared" si="6"/>
        <v>12.299999999999999</v>
      </c>
      <c r="Q104" s="210">
        <v>12</v>
      </c>
      <c r="R104" s="211">
        <v>13</v>
      </c>
      <c r="S104" s="211">
        <v>4.0999999999999996</v>
      </c>
      <c r="T104" s="211">
        <v>4.0999999999999996</v>
      </c>
      <c r="U104" s="211">
        <v>1.6</v>
      </c>
      <c r="V104" s="226">
        <f t="shared" si="7"/>
        <v>34.799999999999997</v>
      </c>
      <c r="W104" s="278">
        <v>5.5</v>
      </c>
      <c r="X104" s="218">
        <v>4.0999999999999996</v>
      </c>
      <c r="Y104" s="210">
        <v>7</v>
      </c>
      <c r="Z104" s="211">
        <v>4.2</v>
      </c>
      <c r="AA104" s="211">
        <v>4.2</v>
      </c>
      <c r="AB104" s="211">
        <v>4.2</v>
      </c>
      <c r="AC104" s="210">
        <v>3</v>
      </c>
      <c r="AD104" s="211">
        <v>5.5</v>
      </c>
      <c r="AE104" s="232">
        <f t="shared" si="8"/>
        <v>120.39999999999999</v>
      </c>
    </row>
    <row r="105" spans="1:31" x14ac:dyDescent="0.25">
      <c r="A105">
        <f t="shared" si="9"/>
        <v>2010</v>
      </c>
      <c r="B105" s="294"/>
      <c r="C105" s="23">
        <v>40270</v>
      </c>
      <c r="D105" s="182">
        <v>4.0999999999999996</v>
      </c>
      <c r="E105" s="182">
        <v>4.0999999999999996</v>
      </c>
      <c r="F105" s="182">
        <v>4.5</v>
      </c>
      <c r="G105" s="182">
        <v>5.7</v>
      </c>
      <c r="H105" s="182">
        <v>5.7</v>
      </c>
      <c r="I105" s="182">
        <v>4.5</v>
      </c>
      <c r="J105" s="182">
        <v>7</v>
      </c>
      <c r="K105" s="223">
        <f t="shared" si="5"/>
        <v>35.6</v>
      </c>
      <c r="L105" s="210">
        <v>4.0999999999999996</v>
      </c>
      <c r="M105" s="211">
        <v>4.0999999999999996</v>
      </c>
      <c r="N105" s="211">
        <v>4.0999999999999996</v>
      </c>
      <c r="O105" s="211">
        <v>4.0999999999999996</v>
      </c>
      <c r="P105" s="226">
        <f t="shared" si="6"/>
        <v>12.299999999999999</v>
      </c>
      <c r="Q105" s="210">
        <v>12</v>
      </c>
      <c r="R105" s="211">
        <v>13</v>
      </c>
      <c r="S105" s="211">
        <v>4.0999999999999996</v>
      </c>
      <c r="T105" s="211">
        <v>4.0999999999999996</v>
      </c>
      <c r="U105" s="211">
        <v>1.6</v>
      </c>
      <c r="V105" s="226">
        <f t="shared" si="7"/>
        <v>34.799999999999997</v>
      </c>
      <c r="W105" s="278">
        <v>5.5</v>
      </c>
      <c r="X105" s="218">
        <v>4.0999999999999996</v>
      </c>
      <c r="Y105" s="210">
        <v>7</v>
      </c>
      <c r="Z105" s="211">
        <v>4.2</v>
      </c>
      <c r="AA105" s="211">
        <v>4.2</v>
      </c>
      <c r="AB105" s="211">
        <v>4.2</v>
      </c>
      <c r="AC105" s="210">
        <v>3</v>
      </c>
      <c r="AD105" s="211">
        <v>5.5</v>
      </c>
      <c r="AE105" s="232">
        <f t="shared" si="8"/>
        <v>120.39999999999999</v>
      </c>
    </row>
    <row r="106" spans="1:31" x14ac:dyDescent="0.25">
      <c r="A106">
        <f t="shared" si="9"/>
        <v>2010</v>
      </c>
      <c r="B106" s="294"/>
      <c r="C106" s="23">
        <v>40300</v>
      </c>
      <c r="D106" s="182">
        <v>4.0999999999999996</v>
      </c>
      <c r="E106" s="182">
        <v>4.0999999999999996</v>
      </c>
      <c r="F106" s="182">
        <v>4.5</v>
      </c>
      <c r="G106" s="182">
        <v>5.7</v>
      </c>
      <c r="H106" s="182">
        <v>5.7</v>
      </c>
      <c r="I106" s="182">
        <v>4.5</v>
      </c>
      <c r="J106" s="182">
        <v>7</v>
      </c>
      <c r="K106" s="223">
        <f t="shared" si="5"/>
        <v>35.6</v>
      </c>
      <c r="L106" s="210">
        <v>4.0999999999999996</v>
      </c>
      <c r="M106" s="211">
        <v>4.0999999999999996</v>
      </c>
      <c r="N106" s="211">
        <v>4.0999999999999996</v>
      </c>
      <c r="O106" s="211">
        <v>4.0999999999999996</v>
      </c>
      <c r="P106" s="226">
        <f t="shared" si="6"/>
        <v>12.299999999999999</v>
      </c>
      <c r="Q106" s="210">
        <v>12</v>
      </c>
      <c r="R106" s="211">
        <v>13</v>
      </c>
      <c r="S106" s="211">
        <v>4.0999999999999996</v>
      </c>
      <c r="T106" s="211">
        <v>4.0999999999999996</v>
      </c>
      <c r="U106" s="211">
        <v>1.6</v>
      </c>
      <c r="V106" s="226">
        <f t="shared" si="7"/>
        <v>34.799999999999997</v>
      </c>
      <c r="W106" s="278">
        <v>5.5</v>
      </c>
      <c r="X106" s="218">
        <v>4.0999999999999996</v>
      </c>
      <c r="Y106" s="210">
        <v>7</v>
      </c>
      <c r="Z106" s="211">
        <v>4.2</v>
      </c>
      <c r="AA106" s="211">
        <v>4.2</v>
      </c>
      <c r="AB106" s="211">
        <v>4.2</v>
      </c>
      <c r="AC106" s="210">
        <v>3</v>
      </c>
      <c r="AD106" s="211">
        <v>5.5</v>
      </c>
      <c r="AE106" s="232">
        <f t="shared" si="8"/>
        <v>120.39999999999999</v>
      </c>
    </row>
    <row r="107" spans="1:31" x14ac:dyDescent="0.25">
      <c r="A107">
        <f t="shared" si="9"/>
        <v>2010</v>
      </c>
      <c r="B107" s="294"/>
      <c r="C107" s="23">
        <v>40331</v>
      </c>
      <c r="D107" s="182">
        <v>4.0999999999999996</v>
      </c>
      <c r="E107" s="182">
        <v>4.0999999999999996</v>
      </c>
      <c r="F107" s="182">
        <v>4.5</v>
      </c>
      <c r="G107" s="182">
        <v>5.7</v>
      </c>
      <c r="H107" s="182">
        <v>5.7</v>
      </c>
      <c r="I107" s="182">
        <v>4.5</v>
      </c>
      <c r="J107" s="182">
        <v>7</v>
      </c>
      <c r="K107" s="223">
        <f t="shared" si="5"/>
        <v>35.6</v>
      </c>
      <c r="L107" s="210">
        <v>4.0999999999999996</v>
      </c>
      <c r="M107" s="211">
        <v>4.0999999999999996</v>
      </c>
      <c r="N107" s="211">
        <v>4.0999999999999996</v>
      </c>
      <c r="O107" s="211">
        <v>4.0999999999999996</v>
      </c>
      <c r="P107" s="226">
        <f t="shared" si="6"/>
        <v>12.299999999999999</v>
      </c>
      <c r="Q107" s="210">
        <v>12</v>
      </c>
      <c r="R107" s="211">
        <v>13</v>
      </c>
      <c r="S107" s="211">
        <v>4.0999999999999996</v>
      </c>
      <c r="T107" s="211">
        <v>4.0999999999999996</v>
      </c>
      <c r="U107" s="211">
        <v>1.6</v>
      </c>
      <c r="V107" s="226">
        <f t="shared" si="7"/>
        <v>34.799999999999997</v>
      </c>
      <c r="W107" s="278">
        <v>5.5</v>
      </c>
      <c r="X107" s="218">
        <v>4.0999999999999996</v>
      </c>
      <c r="Y107" s="210">
        <v>7</v>
      </c>
      <c r="Z107" s="211">
        <v>4.2</v>
      </c>
      <c r="AA107" s="211">
        <v>4.2</v>
      </c>
      <c r="AB107" s="211">
        <v>4.2</v>
      </c>
      <c r="AC107" s="210">
        <v>3</v>
      </c>
      <c r="AD107" s="211">
        <v>5.5</v>
      </c>
      <c r="AE107" s="232">
        <f t="shared" si="8"/>
        <v>120.39999999999999</v>
      </c>
    </row>
    <row r="108" spans="1:31" x14ac:dyDescent="0.25">
      <c r="A108">
        <f t="shared" si="9"/>
        <v>2010</v>
      </c>
      <c r="B108" s="294"/>
      <c r="C108" s="23">
        <v>40361</v>
      </c>
      <c r="D108" s="182">
        <v>4.0999999999999996</v>
      </c>
      <c r="E108" s="182">
        <v>4.0999999999999996</v>
      </c>
      <c r="F108" s="182">
        <v>4.5</v>
      </c>
      <c r="G108" s="182">
        <v>5.7</v>
      </c>
      <c r="H108" s="182">
        <v>5.7</v>
      </c>
      <c r="I108" s="182">
        <v>4.5</v>
      </c>
      <c r="J108" s="182">
        <v>7</v>
      </c>
      <c r="K108" s="223">
        <f t="shared" si="5"/>
        <v>35.6</v>
      </c>
      <c r="L108" s="210">
        <v>4.0999999999999996</v>
      </c>
      <c r="M108" s="211">
        <v>4.0999999999999996</v>
      </c>
      <c r="N108" s="211">
        <v>4.0999999999999996</v>
      </c>
      <c r="O108" s="211">
        <v>4.0999999999999996</v>
      </c>
      <c r="P108" s="226">
        <f t="shared" si="6"/>
        <v>12.299999999999999</v>
      </c>
      <c r="Q108" s="210">
        <v>12</v>
      </c>
      <c r="R108" s="211">
        <v>13</v>
      </c>
      <c r="S108" s="211">
        <v>4.0999999999999996</v>
      </c>
      <c r="T108" s="211">
        <v>4.0999999999999996</v>
      </c>
      <c r="U108" s="211">
        <v>1.6</v>
      </c>
      <c r="V108" s="226">
        <f t="shared" si="7"/>
        <v>34.799999999999997</v>
      </c>
      <c r="W108" s="278">
        <v>5.5</v>
      </c>
      <c r="X108" s="218">
        <v>4.0999999999999996</v>
      </c>
      <c r="Y108" s="210">
        <v>7</v>
      </c>
      <c r="Z108" s="211">
        <v>4.2</v>
      </c>
      <c r="AA108" s="211">
        <v>4.2</v>
      </c>
      <c r="AB108" s="211">
        <v>4.2</v>
      </c>
      <c r="AC108" s="210">
        <v>3</v>
      </c>
      <c r="AD108" s="211">
        <v>5.5</v>
      </c>
      <c r="AE108" s="232">
        <f t="shared" si="8"/>
        <v>120.39999999999999</v>
      </c>
    </row>
    <row r="109" spans="1:31" x14ac:dyDescent="0.25">
      <c r="A109">
        <f t="shared" si="9"/>
        <v>2010</v>
      </c>
      <c r="B109" s="294"/>
      <c r="C109" s="23">
        <v>40392</v>
      </c>
      <c r="D109" s="182">
        <v>4.0999999999999996</v>
      </c>
      <c r="E109" s="182">
        <v>4.0999999999999996</v>
      </c>
      <c r="F109" s="182">
        <v>4.5</v>
      </c>
      <c r="G109" s="182">
        <v>5.7</v>
      </c>
      <c r="H109" s="182">
        <v>5.7</v>
      </c>
      <c r="I109" s="182">
        <v>4.5</v>
      </c>
      <c r="J109" s="182">
        <v>7</v>
      </c>
      <c r="K109" s="223">
        <f t="shared" si="5"/>
        <v>35.6</v>
      </c>
      <c r="L109" s="210">
        <v>4.0999999999999996</v>
      </c>
      <c r="M109" s="211">
        <v>4.0999999999999996</v>
      </c>
      <c r="N109" s="211">
        <v>4.0999999999999996</v>
      </c>
      <c r="O109" s="211">
        <v>4.0999999999999996</v>
      </c>
      <c r="P109" s="226">
        <f t="shared" si="6"/>
        <v>12.299999999999999</v>
      </c>
      <c r="Q109" s="210">
        <v>12</v>
      </c>
      <c r="R109" s="211">
        <v>13</v>
      </c>
      <c r="S109" s="211">
        <v>4.0999999999999996</v>
      </c>
      <c r="T109" s="211">
        <v>4.0999999999999996</v>
      </c>
      <c r="U109" s="211">
        <v>1.6</v>
      </c>
      <c r="V109" s="226">
        <f t="shared" si="7"/>
        <v>34.799999999999997</v>
      </c>
      <c r="W109" s="278">
        <v>5.5</v>
      </c>
      <c r="X109" s="218">
        <v>4.0999999999999996</v>
      </c>
      <c r="Y109" s="210">
        <v>7</v>
      </c>
      <c r="Z109" s="211">
        <v>4.2</v>
      </c>
      <c r="AA109" s="211">
        <v>4.2</v>
      </c>
      <c r="AB109" s="211">
        <v>4.2</v>
      </c>
      <c r="AC109" s="210">
        <v>3</v>
      </c>
      <c r="AD109" s="211">
        <v>5.5</v>
      </c>
      <c r="AE109" s="232">
        <f t="shared" si="8"/>
        <v>120.39999999999999</v>
      </c>
    </row>
    <row r="110" spans="1:31" x14ac:dyDescent="0.25">
      <c r="A110">
        <f t="shared" si="9"/>
        <v>2010</v>
      </c>
      <c r="B110" s="294"/>
      <c r="C110" s="23">
        <v>40423</v>
      </c>
      <c r="D110" s="182">
        <v>4.0999999999999996</v>
      </c>
      <c r="E110" s="182">
        <v>4.0999999999999996</v>
      </c>
      <c r="F110" s="182">
        <v>4.5</v>
      </c>
      <c r="G110" s="182">
        <v>5.7</v>
      </c>
      <c r="H110" s="182">
        <v>5.7</v>
      </c>
      <c r="I110" s="182">
        <v>4.5</v>
      </c>
      <c r="J110" s="182">
        <v>7</v>
      </c>
      <c r="K110" s="223">
        <f t="shared" si="5"/>
        <v>35.6</v>
      </c>
      <c r="L110" s="210">
        <v>4.0999999999999996</v>
      </c>
      <c r="M110" s="211">
        <v>4.0999999999999996</v>
      </c>
      <c r="N110" s="211">
        <v>4.0999999999999996</v>
      </c>
      <c r="O110" s="211">
        <v>4.0999999999999996</v>
      </c>
      <c r="P110" s="226">
        <f t="shared" si="6"/>
        <v>12.299999999999999</v>
      </c>
      <c r="Q110" s="210">
        <v>12</v>
      </c>
      <c r="R110" s="211">
        <v>13</v>
      </c>
      <c r="S110" s="211">
        <v>4.0999999999999996</v>
      </c>
      <c r="T110" s="211">
        <v>4.0999999999999996</v>
      </c>
      <c r="U110" s="211">
        <v>1.6</v>
      </c>
      <c r="V110" s="226">
        <f t="shared" si="7"/>
        <v>34.799999999999997</v>
      </c>
      <c r="W110" s="278">
        <v>5.5</v>
      </c>
      <c r="X110" s="218">
        <v>4.0999999999999996</v>
      </c>
      <c r="Y110" s="210">
        <v>7</v>
      </c>
      <c r="Z110" s="211">
        <v>4.2</v>
      </c>
      <c r="AA110" s="211">
        <v>4.2</v>
      </c>
      <c r="AB110" s="211">
        <v>4.2</v>
      </c>
      <c r="AC110" s="210">
        <v>3</v>
      </c>
      <c r="AD110" s="211">
        <v>5.5</v>
      </c>
      <c r="AE110" s="232">
        <f t="shared" si="8"/>
        <v>120.39999999999999</v>
      </c>
    </row>
    <row r="111" spans="1:31" x14ac:dyDescent="0.25">
      <c r="A111">
        <f t="shared" si="9"/>
        <v>2010</v>
      </c>
      <c r="B111" s="294"/>
      <c r="C111" s="23">
        <v>40453</v>
      </c>
      <c r="D111" s="182">
        <v>4.0999999999999996</v>
      </c>
      <c r="E111" s="182">
        <v>4.0999999999999996</v>
      </c>
      <c r="F111" s="182">
        <v>4.5</v>
      </c>
      <c r="G111" s="182">
        <v>5.7</v>
      </c>
      <c r="H111" s="182">
        <v>5.7</v>
      </c>
      <c r="I111" s="182">
        <v>4.5</v>
      </c>
      <c r="J111" s="182">
        <v>7</v>
      </c>
      <c r="K111" s="223">
        <f t="shared" si="5"/>
        <v>35.6</v>
      </c>
      <c r="L111" s="210">
        <v>4.0999999999999996</v>
      </c>
      <c r="M111" s="211">
        <v>4.0999999999999996</v>
      </c>
      <c r="N111" s="211">
        <v>4.0999999999999996</v>
      </c>
      <c r="O111" s="211">
        <v>4.0999999999999996</v>
      </c>
      <c r="P111" s="226">
        <f t="shared" si="6"/>
        <v>12.299999999999999</v>
      </c>
      <c r="Q111" s="210">
        <v>12</v>
      </c>
      <c r="R111" s="211">
        <v>13</v>
      </c>
      <c r="S111" s="211">
        <v>4.0999999999999996</v>
      </c>
      <c r="T111" s="211">
        <v>4.0999999999999996</v>
      </c>
      <c r="U111" s="211">
        <v>1.6</v>
      </c>
      <c r="V111" s="226">
        <f t="shared" si="7"/>
        <v>34.799999999999997</v>
      </c>
      <c r="W111" s="278">
        <v>5.5</v>
      </c>
      <c r="X111" s="218">
        <v>4.0999999999999996</v>
      </c>
      <c r="Y111" s="210">
        <v>7</v>
      </c>
      <c r="Z111" s="211">
        <v>4.2</v>
      </c>
      <c r="AA111" s="211">
        <v>4.2</v>
      </c>
      <c r="AB111" s="211">
        <v>4.2</v>
      </c>
      <c r="AC111" s="210">
        <v>3</v>
      </c>
      <c r="AD111" s="211">
        <v>5.5</v>
      </c>
      <c r="AE111" s="232">
        <f t="shared" si="8"/>
        <v>120.39999999999999</v>
      </c>
    </row>
    <row r="112" spans="1:31" x14ac:dyDescent="0.25">
      <c r="A112">
        <f t="shared" si="9"/>
        <v>2010</v>
      </c>
      <c r="B112" s="294"/>
      <c r="C112" s="23">
        <v>40484</v>
      </c>
      <c r="D112" s="182">
        <v>4.0999999999999996</v>
      </c>
      <c r="E112" s="182">
        <v>4.0999999999999996</v>
      </c>
      <c r="F112" s="182">
        <v>4.5</v>
      </c>
      <c r="G112" s="182">
        <v>5.7</v>
      </c>
      <c r="H112" s="182">
        <v>5.7</v>
      </c>
      <c r="I112" s="182">
        <v>4.5</v>
      </c>
      <c r="J112" s="182">
        <v>7</v>
      </c>
      <c r="K112" s="223">
        <f t="shared" si="5"/>
        <v>35.6</v>
      </c>
      <c r="L112" s="210">
        <v>4.0999999999999996</v>
      </c>
      <c r="M112" s="211">
        <v>4.0999999999999996</v>
      </c>
      <c r="N112" s="211">
        <v>4.0999999999999996</v>
      </c>
      <c r="O112" s="211">
        <v>4.0999999999999996</v>
      </c>
      <c r="P112" s="226">
        <f t="shared" si="6"/>
        <v>12.299999999999999</v>
      </c>
      <c r="Q112" s="210">
        <v>12</v>
      </c>
      <c r="R112" s="211">
        <v>13</v>
      </c>
      <c r="S112" s="211">
        <v>4.0999999999999996</v>
      </c>
      <c r="T112" s="211">
        <v>4.0999999999999996</v>
      </c>
      <c r="U112" s="211">
        <v>1.6</v>
      </c>
      <c r="V112" s="226">
        <f t="shared" si="7"/>
        <v>34.799999999999997</v>
      </c>
      <c r="W112" s="278">
        <v>5.5</v>
      </c>
      <c r="X112" s="218">
        <v>4.0999999999999996</v>
      </c>
      <c r="Y112" s="210">
        <v>7</v>
      </c>
      <c r="Z112" s="211">
        <v>4.2</v>
      </c>
      <c r="AA112" s="211">
        <v>4.2</v>
      </c>
      <c r="AB112" s="211">
        <v>4.2</v>
      </c>
      <c r="AC112" s="210">
        <v>3</v>
      </c>
      <c r="AD112" s="211">
        <v>5.5</v>
      </c>
      <c r="AE112" s="232">
        <f t="shared" si="8"/>
        <v>120.39999999999999</v>
      </c>
    </row>
    <row r="113" spans="1:31" s="12" customFormat="1" x14ac:dyDescent="0.25">
      <c r="A113">
        <f t="shared" si="9"/>
        <v>2010</v>
      </c>
      <c r="B113" s="295"/>
      <c r="C113" s="24">
        <v>40514</v>
      </c>
      <c r="D113" s="225">
        <v>4.0999999999999996</v>
      </c>
      <c r="E113" s="225">
        <v>4.0999999999999996</v>
      </c>
      <c r="F113" s="225">
        <v>4.5</v>
      </c>
      <c r="G113" s="225">
        <v>5.7</v>
      </c>
      <c r="H113" s="225">
        <v>5.7</v>
      </c>
      <c r="I113" s="225">
        <v>4.5</v>
      </c>
      <c r="J113" s="225">
        <v>7</v>
      </c>
      <c r="K113" s="291">
        <f t="shared" si="5"/>
        <v>35.6</v>
      </c>
      <c r="L113" s="213">
        <v>4.0999999999999996</v>
      </c>
      <c r="M113" s="214">
        <v>4.0999999999999996</v>
      </c>
      <c r="N113" s="214">
        <v>4.0999999999999996</v>
      </c>
      <c r="O113" s="214">
        <v>4.0999999999999996</v>
      </c>
      <c r="P113" s="227">
        <f t="shared" si="6"/>
        <v>12.299999999999999</v>
      </c>
      <c r="Q113" s="213">
        <v>12</v>
      </c>
      <c r="R113" s="214">
        <v>13</v>
      </c>
      <c r="S113" s="214">
        <v>4.0999999999999996</v>
      </c>
      <c r="T113" s="214">
        <v>4.0999999999999996</v>
      </c>
      <c r="U113" s="214">
        <v>1.6</v>
      </c>
      <c r="V113" s="227">
        <f t="shared" si="7"/>
        <v>34.799999999999997</v>
      </c>
      <c r="W113" s="292">
        <v>5.5</v>
      </c>
      <c r="X113" s="219">
        <v>4.0999999999999996</v>
      </c>
      <c r="Y113" s="213">
        <v>7</v>
      </c>
      <c r="Z113" s="214">
        <v>4.2</v>
      </c>
      <c r="AA113" s="214">
        <v>4.2</v>
      </c>
      <c r="AB113" s="214">
        <v>4.2</v>
      </c>
      <c r="AC113" s="213">
        <v>3</v>
      </c>
      <c r="AD113" s="214">
        <v>5.5</v>
      </c>
      <c r="AE113" s="233">
        <f t="shared" si="8"/>
        <v>120.39999999999999</v>
      </c>
    </row>
    <row r="114" spans="1:31" x14ac:dyDescent="0.25">
      <c r="C114" s="27"/>
      <c r="D114" s="182"/>
      <c r="E114" s="182"/>
      <c r="F114" s="182"/>
      <c r="G114" s="182"/>
      <c r="H114" s="182"/>
      <c r="I114" s="182"/>
      <c r="J114" s="182"/>
      <c r="K114" s="223"/>
      <c r="L114" s="210"/>
      <c r="M114" s="211"/>
      <c r="N114" s="211"/>
      <c r="O114" s="211"/>
      <c r="P114" s="226"/>
      <c r="Q114" s="210"/>
      <c r="R114" s="211"/>
      <c r="S114" s="211"/>
      <c r="T114" s="211"/>
      <c r="U114" s="211"/>
      <c r="V114" s="226"/>
      <c r="W114" s="278"/>
      <c r="X114" s="218"/>
      <c r="Y114" s="210"/>
      <c r="Z114" s="211"/>
      <c r="AA114" s="211"/>
      <c r="AB114" s="211"/>
      <c r="AC114" s="210"/>
      <c r="AD114" s="211"/>
      <c r="AE114" s="232"/>
    </row>
    <row r="115" spans="1:31" x14ac:dyDescent="0.25">
      <c r="C115" s="27"/>
      <c r="D115" s="182"/>
      <c r="E115" s="182"/>
      <c r="F115" s="182"/>
      <c r="G115" s="182"/>
      <c r="H115" s="182"/>
      <c r="I115" s="182"/>
      <c r="J115" s="182"/>
      <c r="K115" s="223"/>
      <c r="L115" s="210"/>
      <c r="M115" s="211"/>
      <c r="N115" s="211"/>
      <c r="O115" s="211"/>
      <c r="P115" s="226"/>
      <c r="Q115" s="210"/>
      <c r="R115" s="211"/>
      <c r="S115" s="211"/>
      <c r="T115" s="211"/>
      <c r="U115" s="211"/>
      <c r="V115" s="226"/>
      <c r="W115" s="278"/>
      <c r="X115" s="218"/>
      <c r="Y115" s="210"/>
      <c r="Z115" s="211"/>
      <c r="AA115" s="211"/>
      <c r="AB115" s="211"/>
      <c r="AC115" s="210"/>
      <c r="AD115" s="211"/>
      <c r="AE115" s="232"/>
    </row>
    <row r="116" spans="1:31" x14ac:dyDescent="0.25">
      <c r="C116" s="27"/>
      <c r="D116" s="182"/>
      <c r="E116" s="182"/>
      <c r="F116" s="182"/>
      <c r="G116" s="182"/>
      <c r="H116" s="182"/>
      <c r="I116" s="182"/>
      <c r="J116" s="182"/>
      <c r="K116" s="223"/>
      <c r="L116" s="210"/>
      <c r="M116" s="211"/>
      <c r="N116" s="211"/>
      <c r="O116" s="211"/>
      <c r="P116" s="226"/>
      <c r="Q116" s="210"/>
      <c r="R116" s="211"/>
      <c r="S116" s="211"/>
      <c r="T116" s="211"/>
      <c r="U116" s="211"/>
      <c r="V116" s="226"/>
      <c r="W116" s="278"/>
      <c r="X116" s="218"/>
      <c r="Y116" s="210"/>
      <c r="Z116" s="211"/>
      <c r="AA116" s="211"/>
      <c r="AB116" s="211"/>
      <c r="AC116" s="210"/>
      <c r="AD116" s="211"/>
      <c r="AE116" s="232"/>
    </row>
    <row r="117" spans="1:31" x14ac:dyDescent="0.25">
      <c r="C117" s="27"/>
      <c r="D117" s="182"/>
      <c r="E117" s="182"/>
      <c r="F117" s="182"/>
      <c r="G117" s="182"/>
      <c r="H117" s="182"/>
      <c r="I117" s="182"/>
      <c r="J117" s="182"/>
      <c r="K117" s="223"/>
      <c r="L117" s="210"/>
      <c r="M117" s="211"/>
      <c r="N117" s="211"/>
      <c r="O117" s="211"/>
      <c r="P117" s="226"/>
      <c r="Q117" s="210"/>
      <c r="R117" s="211"/>
      <c r="S117" s="211"/>
      <c r="T117" s="211"/>
      <c r="U117" s="211"/>
      <c r="V117" s="226"/>
      <c r="W117" s="278"/>
      <c r="X117" s="218"/>
      <c r="Y117" s="210"/>
      <c r="Z117" s="211"/>
      <c r="AA117" s="211"/>
      <c r="AB117" s="211"/>
      <c r="AC117" s="210"/>
      <c r="AD117" s="211"/>
      <c r="AE117" s="232"/>
    </row>
    <row r="118" spans="1:31" x14ac:dyDescent="0.25">
      <c r="C118" s="27"/>
      <c r="D118" s="182"/>
      <c r="E118" s="182"/>
      <c r="F118" s="182"/>
      <c r="G118" s="182"/>
      <c r="H118" s="182"/>
      <c r="I118" s="182"/>
      <c r="J118" s="182"/>
      <c r="K118" s="223"/>
      <c r="L118" s="210"/>
      <c r="M118" s="211"/>
      <c r="N118" s="211"/>
      <c r="O118" s="211"/>
      <c r="P118" s="226"/>
      <c r="Q118" s="210"/>
      <c r="R118" s="211"/>
      <c r="S118" s="211"/>
      <c r="T118" s="211"/>
      <c r="U118" s="211"/>
      <c r="V118" s="226"/>
      <c r="W118" s="278"/>
      <c r="X118" s="218"/>
      <c r="Y118" s="210"/>
      <c r="Z118" s="211"/>
      <c r="AA118" s="211"/>
      <c r="AB118" s="211"/>
      <c r="AC118" s="210"/>
      <c r="AD118" s="211"/>
      <c r="AE118" s="232"/>
    </row>
    <row r="119" spans="1:31" x14ac:dyDescent="0.25">
      <c r="C119" s="27"/>
      <c r="D119" s="182"/>
      <c r="E119" s="182"/>
      <c r="F119" s="182"/>
      <c r="G119" s="182"/>
      <c r="H119" s="182"/>
      <c r="I119" s="182"/>
      <c r="J119" s="182"/>
      <c r="K119" s="223"/>
      <c r="L119" s="210"/>
      <c r="M119" s="211"/>
      <c r="N119" s="211"/>
      <c r="O119" s="211"/>
      <c r="P119" s="226"/>
      <c r="Q119" s="210"/>
      <c r="R119" s="211"/>
      <c r="S119" s="211"/>
      <c r="T119" s="211"/>
      <c r="U119" s="211"/>
      <c r="V119" s="226"/>
      <c r="W119" s="278"/>
      <c r="X119" s="218"/>
      <c r="Y119" s="210"/>
      <c r="Z119" s="211"/>
      <c r="AA119" s="211"/>
      <c r="AB119" s="211"/>
      <c r="AC119" s="210"/>
      <c r="AD119" s="211"/>
      <c r="AE119" s="232"/>
    </row>
    <row r="120" spans="1:31" x14ac:dyDescent="0.25">
      <c r="C120" s="27"/>
      <c r="D120" s="182"/>
      <c r="E120" s="182"/>
      <c r="F120" s="182"/>
      <c r="G120" s="182"/>
      <c r="H120" s="182"/>
      <c r="I120" s="182"/>
      <c r="J120" s="182"/>
      <c r="K120" s="223"/>
      <c r="L120" s="210"/>
      <c r="M120" s="211"/>
      <c r="N120" s="211"/>
      <c r="O120" s="211"/>
      <c r="P120" s="226"/>
      <c r="Q120" s="210"/>
      <c r="R120" s="211"/>
      <c r="S120" s="211"/>
      <c r="T120" s="211"/>
      <c r="U120" s="211"/>
      <c r="V120" s="226"/>
      <c r="W120" s="278"/>
      <c r="X120" s="218"/>
      <c r="Y120" s="210"/>
      <c r="Z120" s="211"/>
      <c r="AA120" s="211"/>
      <c r="AB120" s="211"/>
      <c r="AC120" s="210"/>
      <c r="AD120" s="211"/>
      <c r="AE120" s="232"/>
    </row>
    <row r="121" spans="1:31" x14ac:dyDescent="0.25">
      <c r="C121" s="27"/>
      <c r="D121" s="182"/>
      <c r="E121" s="182"/>
      <c r="F121" s="182"/>
      <c r="G121" s="182"/>
      <c r="H121" s="182"/>
      <c r="I121" s="182"/>
      <c r="J121" s="182"/>
      <c r="K121" s="223"/>
      <c r="L121" s="210"/>
      <c r="M121" s="211"/>
      <c r="N121" s="211"/>
      <c r="O121" s="211"/>
      <c r="P121" s="226"/>
      <c r="Q121" s="210"/>
      <c r="R121" s="211"/>
      <c r="S121" s="211"/>
      <c r="T121" s="211"/>
      <c r="U121" s="211"/>
      <c r="V121" s="226"/>
      <c r="W121" s="278"/>
      <c r="X121" s="218"/>
      <c r="Y121" s="210"/>
      <c r="Z121" s="211"/>
      <c r="AA121" s="211"/>
      <c r="AB121" s="211"/>
      <c r="AC121" s="210"/>
      <c r="AD121" s="211"/>
      <c r="AE121" s="232"/>
    </row>
    <row r="122" spans="1:31" x14ac:dyDescent="0.25">
      <c r="C122" s="27"/>
      <c r="D122" s="182"/>
      <c r="E122" s="182"/>
      <c r="F122" s="182"/>
      <c r="G122" s="182"/>
      <c r="H122" s="182"/>
      <c r="I122" s="182"/>
      <c r="J122" s="182"/>
      <c r="K122" s="223"/>
      <c r="L122" s="210"/>
      <c r="M122" s="211"/>
      <c r="N122" s="211"/>
      <c r="O122" s="211"/>
      <c r="P122" s="226"/>
      <c r="Q122" s="210"/>
      <c r="R122" s="211"/>
      <c r="S122" s="211"/>
      <c r="T122" s="211"/>
      <c r="U122" s="211"/>
      <c r="V122" s="226"/>
      <c r="W122" s="278"/>
      <c r="X122" s="218"/>
      <c r="Y122" s="210"/>
      <c r="Z122" s="211"/>
      <c r="AA122" s="211"/>
      <c r="AB122" s="211"/>
      <c r="AC122" s="210"/>
      <c r="AD122" s="211"/>
      <c r="AE122" s="232"/>
    </row>
    <row r="123" spans="1:31" x14ac:dyDescent="0.25">
      <c r="C123" s="27"/>
      <c r="D123" s="182"/>
      <c r="E123" s="182"/>
      <c r="F123" s="182"/>
      <c r="G123" s="182"/>
      <c r="H123" s="182"/>
      <c r="I123" s="182"/>
      <c r="J123" s="182"/>
      <c r="K123" s="223"/>
      <c r="L123" s="210"/>
      <c r="M123" s="211"/>
      <c r="N123" s="211"/>
      <c r="O123" s="211"/>
      <c r="P123" s="226"/>
      <c r="Q123" s="210"/>
      <c r="R123" s="211"/>
      <c r="S123" s="211"/>
      <c r="T123" s="211"/>
      <c r="U123" s="211"/>
      <c r="V123" s="226"/>
      <c r="W123" s="278"/>
      <c r="X123" s="218"/>
      <c r="Y123" s="210"/>
      <c r="Z123" s="211"/>
      <c r="AA123" s="211"/>
      <c r="AB123" s="211"/>
      <c r="AC123" s="210"/>
      <c r="AD123" s="211"/>
      <c r="AE123" s="232"/>
    </row>
    <row r="124" spans="1:31" x14ac:dyDescent="0.25">
      <c r="C124" s="27"/>
      <c r="D124" s="182"/>
      <c r="E124" s="182"/>
      <c r="F124" s="182"/>
      <c r="G124" s="182"/>
      <c r="H124" s="182"/>
      <c r="I124" s="182"/>
      <c r="J124" s="182"/>
      <c r="K124" s="223"/>
      <c r="L124" s="210"/>
      <c r="M124" s="211"/>
      <c r="N124" s="211"/>
      <c r="O124" s="211"/>
      <c r="P124" s="226"/>
      <c r="Q124" s="210"/>
      <c r="R124" s="211"/>
      <c r="S124" s="211"/>
      <c r="T124" s="211"/>
      <c r="U124" s="211"/>
      <c r="V124" s="226"/>
      <c r="W124" s="278"/>
      <c r="X124" s="218"/>
      <c r="Y124" s="210"/>
      <c r="Z124" s="211"/>
      <c r="AA124" s="211"/>
      <c r="AB124" s="211"/>
      <c r="AC124" s="210"/>
      <c r="AD124" s="211"/>
      <c r="AE124" s="232"/>
    </row>
    <row r="125" spans="1:31" x14ac:dyDescent="0.25">
      <c r="C125" s="27"/>
      <c r="D125" s="182"/>
      <c r="E125" s="182"/>
      <c r="F125" s="182"/>
      <c r="G125" s="182"/>
      <c r="H125" s="182"/>
      <c r="I125" s="182"/>
      <c r="J125" s="182"/>
      <c r="K125" s="223"/>
      <c r="L125" s="210"/>
      <c r="M125" s="211"/>
      <c r="N125" s="211"/>
      <c r="O125" s="211"/>
      <c r="P125" s="226"/>
      <c r="Q125" s="210"/>
      <c r="R125" s="211"/>
      <c r="S125" s="211"/>
      <c r="T125" s="211"/>
      <c r="U125" s="211"/>
      <c r="V125" s="226"/>
      <c r="W125" s="278"/>
      <c r="X125" s="218"/>
      <c r="Y125" s="210"/>
      <c r="Z125" s="211"/>
      <c r="AA125" s="211"/>
      <c r="AB125" s="211"/>
      <c r="AC125" s="210"/>
      <c r="AD125" s="211"/>
      <c r="AE125" s="232"/>
    </row>
    <row r="126" spans="1:31" x14ac:dyDescent="0.25">
      <c r="C126" s="27"/>
      <c r="D126" s="182"/>
      <c r="E126" s="182"/>
      <c r="F126" s="182"/>
      <c r="G126" s="182"/>
      <c r="H126" s="182"/>
      <c r="I126" s="182"/>
      <c r="J126" s="182"/>
      <c r="K126" s="223"/>
      <c r="L126" s="210"/>
      <c r="M126" s="211"/>
      <c r="N126" s="211"/>
      <c r="O126" s="211"/>
      <c r="P126" s="226"/>
      <c r="Q126" s="210"/>
      <c r="R126" s="211"/>
      <c r="S126" s="211"/>
      <c r="T126" s="211"/>
      <c r="U126" s="211"/>
      <c r="V126" s="226"/>
      <c r="W126" s="278"/>
      <c r="X126" s="218"/>
      <c r="Y126" s="210"/>
      <c r="Z126" s="211"/>
      <c r="AA126" s="211"/>
      <c r="AB126" s="211"/>
      <c r="AC126" s="210"/>
      <c r="AD126" s="211"/>
      <c r="AE126" s="232"/>
    </row>
    <row r="127" spans="1:31" x14ac:dyDescent="0.25">
      <c r="C127" s="27"/>
      <c r="D127" s="182"/>
      <c r="E127" s="182"/>
      <c r="F127" s="182"/>
      <c r="G127" s="182"/>
      <c r="H127" s="182"/>
      <c r="I127" s="182"/>
      <c r="J127" s="182"/>
      <c r="K127" s="223"/>
      <c r="L127" s="210"/>
      <c r="M127" s="211"/>
      <c r="N127" s="211"/>
      <c r="O127" s="211"/>
      <c r="P127" s="226"/>
      <c r="Q127" s="210"/>
      <c r="R127" s="211"/>
      <c r="S127" s="211"/>
      <c r="T127" s="211"/>
      <c r="U127" s="211"/>
      <c r="V127" s="226"/>
      <c r="W127" s="278"/>
      <c r="X127" s="218"/>
      <c r="Y127" s="210"/>
      <c r="Z127" s="211"/>
      <c r="AA127" s="211"/>
      <c r="AB127" s="211"/>
      <c r="AC127" s="210"/>
      <c r="AD127" s="211"/>
      <c r="AE127" s="232"/>
    </row>
    <row r="128" spans="1:31" x14ac:dyDescent="0.25">
      <c r="C128" s="27"/>
      <c r="D128" s="182"/>
      <c r="E128" s="182"/>
      <c r="F128" s="182"/>
      <c r="G128" s="182"/>
      <c r="H128" s="182"/>
      <c r="I128" s="182"/>
      <c r="J128" s="182"/>
      <c r="K128" s="223"/>
      <c r="L128" s="210"/>
      <c r="M128" s="211"/>
      <c r="N128" s="211"/>
      <c r="O128" s="211"/>
      <c r="P128" s="226"/>
      <c r="Q128" s="210"/>
      <c r="R128" s="211"/>
      <c r="S128" s="211"/>
      <c r="T128" s="211"/>
      <c r="U128" s="211"/>
      <c r="V128" s="226"/>
      <c r="W128" s="278"/>
      <c r="X128" s="218"/>
      <c r="Y128" s="210"/>
      <c r="Z128" s="211"/>
      <c r="AA128" s="211"/>
      <c r="AB128" s="211"/>
      <c r="AC128" s="210"/>
      <c r="AD128" s="211"/>
      <c r="AE128" s="232"/>
    </row>
    <row r="129" spans="3:31" x14ac:dyDescent="0.25">
      <c r="C129" s="27"/>
      <c r="D129" s="182"/>
      <c r="E129" s="182"/>
      <c r="F129" s="182"/>
      <c r="G129" s="182"/>
      <c r="H129" s="182"/>
      <c r="I129" s="182"/>
      <c r="J129" s="182"/>
      <c r="K129" s="223"/>
      <c r="L129" s="210"/>
      <c r="M129" s="211"/>
      <c r="N129" s="211"/>
      <c r="O129" s="211"/>
      <c r="P129" s="226"/>
      <c r="Q129" s="210"/>
      <c r="R129" s="211"/>
      <c r="S129" s="211"/>
      <c r="T129" s="211"/>
      <c r="U129" s="211"/>
      <c r="V129" s="226"/>
      <c r="W129" s="278"/>
      <c r="X129" s="218"/>
      <c r="Y129" s="210"/>
      <c r="Z129" s="211"/>
      <c r="AA129" s="211"/>
      <c r="AB129" s="211"/>
      <c r="AC129" s="210"/>
      <c r="AD129" s="211"/>
      <c r="AE129" s="232"/>
    </row>
    <row r="130" spans="3:31" x14ac:dyDescent="0.25">
      <c r="C130" s="27"/>
      <c r="D130" s="182"/>
      <c r="E130" s="182"/>
      <c r="F130" s="182"/>
      <c r="G130" s="182"/>
      <c r="H130" s="182"/>
      <c r="I130" s="182"/>
      <c r="J130" s="182"/>
      <c r="K130" s="223"/>
      <c r="L130" s="210"/>
      <c r="M130" s="211"/>
      <c r="N130" s="211"/>
      <c r="O130" s="211"/>
      <c r="P130" s="226"/>
      <c r="Q130" s="210"/>
      <c r="R130" s="211"/>
      <c r="S130" s="211"/>
      <c r="T130" s="211"/>
      <c r="U130" s="211"/>
      <c r="V130" s="226"/>
      <c r="W130" s="278"/>
      <c r="X130" s="218"/>
      <c r="Y130" s="210"/>
      <c r="Z130" s="211"/>
      <c r="AA130" s="211"/>
      <c r="AB130" s="211"/>
      <c r="AC130" s="210"/>
      <c r="AD130" s="211"/>
      <c r="AE130" s="232"/>
    </row>
    <row r="131" spans="3:31" x14ac:dyDescent="0.25">
      <c r="C131" s="27"/>
      <c r="D131" s="182"/>
      <c r="E131" s="182"/>
      <c r="F131" s="182"/>
      <c r="G131" s="182"/>
      <c r="H131" s="182"/>
      <c r="I131" s="182"/>
      <c r="J131" s="182"/>
      <c r="K131" s="223"/>
      <c r="L131" s="210"/>
      <c r="M131" s="211"/>
      <c r="N131" s="211"/>
      <c r="O131" s="211"/>
      <c r="P131" s="226"/>
      <c r="Q131" s="210"/>
      <c r="R131" s="211"/>
      <c r="S131" s="211"/>
      <c r="T131" s="211"/>
      <c r="U131" s="211"/>
      <c r="V131" s="226"/>
      <c r="W131" s="278"/>
      <c r="X131" s="218"/>
      <c r="Y131" s="210"/>
      <c r="Z131" s="211"/>
      <c r="AA131" s="211"/>
      <c r="AB131" s="211"/>
      <c r="AC131" s="210"/>
      <c r="AD131" s="211"/>
      <c r="AE131" s="232"/>
    </row>
    <row r="132" spans="3:31" x14ac:dyDescent="0.25">
      <c r="C132" s="27"/>
      <c r="D132" s="182"/>
      <c r="E132" s="182"/>
      <c r="F132" s="182"/>
      <c r="G132" s="182"/>
      <c r="H132" s="182"/>
      <c r="I132" s="182"/>
      <c r="J132" s="182"/>
      <c r="K132" s="223"/>
      <c r="L132" s="210"/>
      <c r="M132" s="211"/>
      <c r="N132" s="211"/>
      <c r="O132" s="211"/>
      <c r="P132" s="226"/>
      <c r="Q132" s="210"/>
      <c r="R132" s="211"/>
      <c r="S132" s="211"/>
      <c r="T132" s="211"/>
      <c r="U132" s="211"/>
      <c r="V132" s="226"/>
      <c r="W132" s="278"/>
      <c r="X132" s="218"/>
      <c r="Y132" s="210"/>
      <c r="Z132" s="211"/>
      <c r="AA132" s="211"/>
      <c r="AB132" s="211"/>
      <c r="AC132" s="210"/>
      <c r="AD132" s="211"/>
      <c r="AE132" s="232"/>
    </row>
    <row r="133" spans="3:31" x14ac:dyDescent="0.25">
      <c r="C133" s="27"/>
      <c r="D133" s="182"/>
      <c r="E133" s="182"/>
      <c r="F133" s="182"/>
      <c r="G133" s="182"/>
      <c r="H133" s="182"/>
      <c r="I133" s="182"/>
      <c r="J133" s="182"/>
      <c r="K133" s="223"/>
      <c r="L133" s="210"/>
      <c r="M133" s="211"/>
      <c r="N133" s="211"/>
      <c r="O133" s="211"/>
      <c r="P133" s="226"/>
      <c r="Q133" s="210"/>
      <c r="R133" s="211"/>
      <c r="S133" s="211"/>
      <c r="T133" s="211"/>
      <c r="U133" s="211"/>
      <c r="V133" s="226"/>
      <c r="W133" s="278"/>
      <c r="X133" s="218"/>
      <c r="Y133" s="210"/>
      <c r="Z133" s="211"/>
      <c r="AA133" s="211"/>
      <c r="AB133" s="211"/>
      <c r="AC133" s="210"/>
      <c r="AD133" s="211"/>
      <c r="AE133" s="232"/>
    </row>
    <row r="134" spans="3:31" x14ac:dyDescent="0.25">
      <c r="C134" s="27"/>
      <c r="D134" s="182"/>
      <c r="E134" s="182"/>
      <c r="F134" s="182"/>
      <c r="G134" s="182"/>
      <c r="H134" s="182"/>
      <c r="I134" s="182"/>
      <c r="J134" s="182"/>
      <c r="K134" s="223"/>
      <c r="L134" s="210"/>
      <c r="M134" s="211"/>
      <c r="N134" s="211"/>
      <c r="O134" s="211"/>
      <c r="P134" s="226"/>
      <c r="Q134" s="210"/>
      <c r="R134" s="211"/>
      <c r="S134" s="211"/>
      <c r="T134" s="211"/>
      <c r="U134" s="211"/>
      <c r="V134" s="226"/>
      <c r="W134" s="278"/>
      <c r="X134" s="218"/>
      <c r="Y134" s="210"/>
      <c r="Z134" s="211"/>
      <c r="AA134" s="211"/>
      <c r="AB134" s="211"/>
      <c r="AC134" s="210"/>
      <c r="AD134" s="211"/>
      <c r="AE134" s="232"/>
    </row>
    <row r="135" spans="3:31" x14ac:dyDescent="0.25">
      <c r="C135" s="27"/>
      <c r="D135" s="182"/>
      <c r="E135" s="182"/>
      <c r="F135" s="182"/>
      <c r="G135" s="182"/>
      <c r="H135" s="182"/>
      <c r="I135" s="182"/>
      <c r="J135" s="182"/>
      <c r="K135" s="223"/>
      <c r="L135" s="210"/>
      <c r="M135" s="211"/>
      <c r="N135" s="211"/>
      <c r="O135" s="211"/>
      <c r="P135" s="226"/>
      <c r="Q135" s="210"/>
      <c r="R135" s="211"/>
      <c r="S135" s="211"/>
      <c r="T135" s="211"/>
      <c r="U135" s="211"/>
      <c r="V135" s="226"/>
      <c r="W135" s="278"/>
      <c r="X135" s="218"/>
      <c r="Y135" s="210"/>
      <c r="Z135" s="211"/>
      <c r="AA135" s="211"/>
      <c r="AB135" s="211"/>
      <c r="AC135" s="210"/>
      <c r="AD135" s="211"/>
      <c r="AE135" s="232"/>
    </row>
    <row r="136" spans="3:31" x14ac:dyDescent="0.25">
      <c r="C136" s="27"/>
      <c r="D136" s="182"/>
      <c r="E136" s="182"/>
      <c r="F136" s="182"/>
      <c r="G136" s="182"/>
      <c r="H136" s="182"/>
      <c r="I136" s="182"/>
      <c r="J136" s="182"/>
      <c r="K136" s="223"/>
      <c r="L136" s="210"/>
      <c r="M136" s="211"/>
      <c r="N136" s="211"/>
      <c r="O136" s="211"/>
      <c r="P136" s="226"/>
      <c r="Q136" s="210"/>
      <c r="R136" s="211"/>
      <c r="S136" s="211"/>
      <c r="T136" s="211"/>
      <c r="U136" s="211"/>
      <c r="V136" s="226"/>
      <c r="W136" s="278"/>
      <c r="X136" s="218"/>
      <c r="Y136" s="210"/>
      <c r="Z136" s="211"/>
      <c r="AA136" s="211"/>
      <c r="AB136" s="211"/>
      <c r="AC136" s="210"/>
      <c r="AD136" s="211"/>
      <c r="AE136" s="232"/>
    </row>
    <row r="137" spans="3:31" x14ac:dyDescent="0.25">
      <c r="C137" s="27"/>
      <c r="D137" s="182"/>
      <c r="E137" s="182"/>
      <c r="F137" s="182"/>
      <c r="G137" s="182"/>
      <c r="H137" s="182"/>
      <c r="I137" s="182"/>
      <c r="J137" s="182"/>
      <c r="K137" s="223"/>
      <c r="L137" s="210"/>
      <c r="M137" s="211"/>
      <c r="N137" s="211"/>
      <c r="O137" s="211"/>
      <c r="P137" s="226"/>
      <c r="Q137" s="210"/>
      <c r="R137" s="211"/>
      <c r="S137" s="211"/>
      <c r="T137" s="211"/>
      <c r="U137" s="211"/>
      <c r="V137" s="226"/>
      <c r="W137" s="278"/>
      <c r="X137" s="218"/>
      <c r="Y137" s="210"/>
      <c r="Z137" s="211"/>
      <c r="AA137" s="211"/>
      <c r="AB137" s="211"/>
      <c r="AC137" s="210"/>
      <c r="AD137" s="211"/>
      <c r="AE137" s="232"/>
    </row>
    <row r="138" spans="3:31" x14ac:dyDescent="0.25">
      <c r="C138" s="27"/>
      <c r="D138" s="182"/>
      <c r="E138" s="182"/>
      <c r="F138" s="182"/>
      <c r="G138" s="182"/>
      <c r="H138" s="182"/>
      <c r="I138" s="182"/>
      <c r="J138" s="182"/>
      <c r="K138" s="223"/>
      <c r="L138" s="210"/>
      <c r="M138" s="211"/>
      <c r="N138" s="211"/>
      <c r="O138" s="211"/>
      <c r="P138" s="226"/>
      <c r="Q138" s="210"/>
      <c r="R138" s="211"/>
      <c r="S138" s="211"/>
      <c r="T138" s="211"/>
      <c r="U138" s="211"/>
      <c r="V138" s="226"/>
      <c r="W138" s="278"/>
      <c r="X138" s="218"/>
      <c r="Y138" s="210"/>
      <c r="Z138" s="211"/>
      <c r="AA138" s="211"/>
      <c r="AB138" s="211"/>
      <c r="AC138" s="210"/>
      <c r="AD138" s="211"/>
      <c r="AE138" s="232"/>
    </row>
    <row r="139" spans="3:31" x14ac:dyDescent="0.25">
      <c r="C139" s="27"/>
      <c r="D139" s="182"/>
      <c r="E139" s="182"/>
      <c r="F139" s="182"/>
      <c r="G139" s="182"/>
      <c r="H139" s="182"/>
      <c r="I139" s="182"/>
      <c r="J139" s="182"/>
      <c r="K139" s="223"/>
      <c r="L139" s="210"/>
      <c r="M139" s="211"/>
      <c r="N139" s="211"/>
      <c r="O139" s="211"/>
      <c r="P139" s="226"/>
      <c r="Q139" s="210"/>
      <c r="R139" s="211"/>
      <c r="S139" s="211"/>
      <c r="T139" s="211"/>
      <c r="U139" s="211"/>
      <c r="V139" s="226"/>
      <c r="W139" s="278"/>
      <c r="X139" s="218"/>
      <c r="Y139" s="210"/>
      <c r="Z139" s="211"/>
      <c r="AA139" s="211"/>
      <c r="AB139" s="211"/>
      <c r="AC139" s="210"/>
      <c r="AD139" s="211"/>
      <c r="AE139" s="232"/>
    </row>
    <row r="140" spans="3:31" x14ac:dyDescent="0.25">
      <c r="C140" s="27"/>
      <c r="D140" s="182"/>
      <c r="E140" s="182"/>
      <c r="F140" s="182"/>
      <c r="G140" s="182"/>
      <c r="H140" s="182"/>
      <c r="I140" s="182"/>
      <c r="J140" s="182"/>
      <c r="K140" s="223"/>
      <c r="L140" s="210"/>
      <c r="M140" s="211"/>
      <c r="N140" s="211"/>
      <c r="O140" s="211"/>
      <c r="P140" s="226"/>
      <c r="Q140" s="210"/>
      <c r="R140" s="211"/>
      <c r="S140" s="211"/>
      <c r="T140" s="211"/>
      <c r="U140" s="211"/>
      <c r="V140" s="226"/>
      <c r="W140" s="278"/>
      <c r="X140" s="218"/>
      <c r="Y140" s="210"/>
      <c r="Z140" s="211"/>
      <c r="AA140" s="211"/>
      <c r="AB140" s="211"/>
      <c r="AC140" s="210"/>
      <c r="AD140" s="211"/>
      <c r="AE140" s="232"/>
    </row>
    <row r="141" spans="3:31" x14ac:dyDescent="0.25">
      <c r="C141" s="27"/>
      <c r="D141" s="182"/>
      <c r="E141" s="182"/>
      <c r="F141" s="182"/>
      <c r="G141" s="182"/>
      <c r="H141" s="182"/>
      <c r="I141" s="182"/>
      <c r="J141" s="182"/>
      <c r="K141" s="223"/>
      <c r="L141" s="210"/>
      <c r="M141" s="211"/>
      <c r="N141" s="211"/>
      <c r="O141" s="211"/>
      <c r="P141" s="226"/>
      <c r="Q141" s="210"/>
      <c r="R141" s="211"/>
      <c r="S141" s="211"/>
      <c r="T141" s="211"/>
      <c r="U141" s="211"/>
      <c r="V141" s="226"/>
      <c r="W141" s="278"/>
      <c r="X141" s="218"/>
      <c r="Y141" s="210"/>
      <c r="Z141" s="211"/>
      <c r="AA141" s="211"/>
      <c r="AB141" s="211"/>
      <c r="AC141" s="210"/>
      <c r="AD141" s="211"/>
      <c r="AE141" s="232"/>
    </row>
    <row r="142" spans="3:31" x14ac:dyDescent="0.25">
      <c r="C142" s="27"/>
      <c r="D142" s="182"/>
      <c r="E142" s="182"/>
      <c r="F142" s="182"/>
      <c r="G142" s="182"/>
      <c r="H142" s="182"/>
      <c r="I142" s="182"/>
      <c r="J142" s="182"/>
      <c r="K142" s="223"/>
      <c r="L142" s="210"/>
      <c r="M142" s="211"/>
      <c r="N142" s="211"/>
      <c r="O142" s="211"/>
      <c r="P142" s="226"/>
      <c r="Q142" s="210"/>
      <c r="R142" s="211"/>
      <c r="S142" s="211"/>
      <c r="T142" s="211"/>
      <c r="U142" s="211"/>
      <c r="V142" s="226"/>
      <c r="W142" s="278"/>
      <c r="X142" s="218"/>
      <c r="Y142" s="210"/>
      <c r="Z142" s="211"/>
      <c r="AA142" s="211"/>
      <c r="AB142" s="211"/>
      <c r="AC142" s="210"/>
      <c r="AD142" s="211"/>
      <c r="AE142" s="232"/>
    </row>
    <row r="143" spans="3:31" x14ac:dyDescent="0.25">
      <c r="C143" s="27"/>
      <c r="D143" s="182"/>
      <c r="E143" s="182"/>
      <c r="F143" s="182"/>
      <c r="G143" s="182"/>
      <c r="H143" s="182"/>
      <c r="I143" s="182"/>
      <c r="J143" s="182"/>
      <c r="K143" s="223"/>
      <c r="L143" s="210"/>
      <c r="M143" s="211"/>
      <c r="N143" s="211"/>
      <c r="O143" s="211"/>
      <c r="P143" s="226"/>
      <c r="Q143" s="210"/>
      <c r="R143" s="211"/>
      <c r="S143" s="211"/>
      <c r="T143" s="211"/>
      <c r="U143" s="211"/>
      <c r="V143" s="226"/>
      <c r="W143" s="278"/>
      <c r="X143" s="218"/>
      <c r="Y143" s="210"/>
      <c r="Z143" s="211"/>
      <c r="AA143" s="211"/>
      <c r="AB143" s="211"/>
      <c r="AC143" s="210"/>
      <c r="AD143" s="211"/>
      <c r="AE143" s="232"/>
    </row>
    <row r="144" spans="3:31" x14ac:dyDescent="0.25">
      <c r="C144" s="27"/>
      <c r="D144" s="182"/>
      <c r="E144" s="182"/>
      <c r="F144" s="182"/>
      <c r="G144" s="182"/>
      <c r="H144" s="182"/>
      <c r="I144" s="182"/>
      <c r="J144" s="182"/>
      <c r="K144" s="223"/>
      <c r="L144" s="210"/>
      <c r="M144" s="211"/>
      <c r="N144" s="211"/>
      <c r="O144" s="211"/>
      <c r="P144" s="226"/>
      <c r="Q144" s="210"/>
      <c r="R144" s="211"/>
      <c r="S144" s="211"/>
      <c r="T144" s="211"/>
      <c r="U144" s="211"/>
      <c r="V144" s="226"/>
      <c r="W144" s="278"/>
      <c r="X144" s="218"/>
      <c r="Y144" s="210"/>
      <c r="Z144" s="211"/>
      <c r="AA144" s="211"/>
      <c r="AB144" s="211"/>
      <c r="AC144" s="210"/>
      <c r="AD144" s="211"/>
      <c r="AE144" s="232"/>
    </row>
    <row r="145" spans="3:31" x14ac:dyDescent="0.25">
      <c r="C145" s="27"/>
      <c r="D145" s="182"/>
      <c r="E145" s="182"/>
      <c r="F145" s="182"/>
      <c r="G145" s="182"/>
      <c r="H145" s="182"/>
      <c r="I145" s="182"/>
      <c r="J145" s="182"/>
      <c r="K145" s="223"/>
      <c r="L145" s="210"/>
      <c r="M145" s="211"/>
      <c r="N145" s="211"/>
      <c r="O145" s="211"/>
      <c r="P145" s="226"/>
      <c r="Q145" s="210"/>
      <c r="R145" s="211"/>
      <c r="S145" s="211"/>
      <c r="T145" s="211"/>
      <c r="U145" s="211"/>
      <c r="V145" s="226"/>
      <c r="W145" s="278"/>
      <c r="X145" s="218"/>
      <c r="Y145" s="210"/>
      <c r="Z145" s="211"/>
      <c r="AA145" s="211"/>
      <c r="AB145" s="211"/>
      <c r="AC145" s="210"/>
      <c r="AD145" s="211"/>
      <c r="AE145" s="232"/>
    </row>
    <row r="146" spans="3:31" x14ac:dyDescent="0.25">
      <c r="C146" s="27"/>
      <c r="D146" s="182"/>
      <c r="E146" s="182"/>
      <c r="F146" s="182"/>
      <c r="G146" s="182"/>
      <c r="H146" s="182"/>
      <c r="I146" s="182"/>
      <c r="J146" s="182"/>
      <c r="K146" s="223"/>
      <c r="L146" s="210"/>
      <c r="M146" s="211"/>
      <c r="N146" s="211"/>
      <c r="O146" s="211"/>
      <c r="P146" s="226"/>
      <c r="Q146" s="210"/>
      <c r="R146" s="211"/>
      <c r="S146" s="211"/>
      <c r="T146" s="211"/>
      <c r="U146" s="211"/>
      <c r="V146" s="226"/>
      <c r="W146" s="278"/>
      <c r="X146" s="218"/>
      <c r="Y146" s="210"/>
      <c r="Z146" s="211"/>
      <c r="AA146" s="211"/>
      <c r="AB146" s="211"/>
      <c r="AC146" s="210"/>
      <c r="AD146" s="211"/>
      <c r="AE146" s="232"/>
    </row>
    <row r="147" spans="3:31" x14ac:dyDescent="0.25">
      <c r="C147" s="27"/>
      <c r="D147" s="182"/>
      <c r="E147" s="182"/>
      <c r="F147" s="182"/>
      <c r="G147" s="182"/>
      <c r="H147" s="182"/>
      <c r="I147" s="182"/>
      <c r="J147" s="182"/>
      <c r="K147" s="223"/>
      <c r="L147" s="210"/>
      <c r="M147" s="211"/>
      <c r="N147" s="211"/>
      <c r="O147" s="211"/>
      <c r="P147" s="226"/>
      <c r="Q147" s="210"/>
      <c r="R147" s="211"/>
      <c r="S147" s="211"/>
      <c r="T147" s="211"/>
      <c r="U147" s="211"/>
      <c r="V147" s="226"/>
      <c r="W147" s="278"/>
      <c r="X147" s="218"/>
      <c r="Y147" s="210"/>
      <c r="Z147" s="211"/>
      <c r="AA147" s="211"/>
      <c r="AB147" s="211"/>
      <c r="AC147" s="210"/>
      <c r="AD147" s="211"/>
      <c r="AE147" s="232"/>
    </row>
    <row r="148" spans="3:31" x14ac:dyDescent="0.25">
      <c r="C148" s="27"/>
      <c r="D148" s="182"/>
      <c r="E148" s="182"/>
      <c r="F148" s="182"/>
      <c r="G148" s="182"/>
      <c r="H148" s="182"/>
      <c r="I148" s="182"/>
      <c r="J148" s="182"/>
      <c r="K148" s="223"/>
      <c r="L148" s="210"/>
      <c r="M148" s="211"/>
      <c r="N148" s="211"/>
      <c r="O148" s="211"/>
      <c r="P148" s="226"/>
      <c r="Q148" s="210"/>
      <c r="R148" s="211"/>
      <c r="S148" s="211"/>
      <c r="T148" s="211"/>
      <c r="U148" s="211"/>
      <c r="V148" s="226"/>
      <c r="W148" s="278"/>
      <c r="X148" s="218"/>
      <c r="Y148" s="210"/>
      <c r="Z148" s="211"/>
      <c r="AA148" s="211"/>
      <c r="AB148" s="211"/>
      <c r="AC148" s="210"/>
      <c r="AD148" s="211"/>
      <c r="AE148" s="232"/>
    </row>
    <row r="149" spans="3:31" x14ac:dyDescent="0.25">
      <c r="C149" s="27"/>
      <c r="D149" s="182"/>
      <c r="E149" s="182"/>
      <c r="F149" s="182"/>
      <c r="G149" s="182"/>
      <c r="H149" s="182"/>
      <c r="I149" s="182"/>
      <c r="J149" s="182"/>
      <c r="K149" s="223"/>
      <c r="L149" s="210"/>
      <c r="M149" s="211"/>
      <c r="N149" s="211"/>
      <c r="O149" s="211"/>
      <c r="P149" s="226"/>
      <c r="Q149" s="210"/>
      <c r="R149" s="211"/>
      <c r="S149" s="211"/>
      <c r="T149" s="211"/>
      <c r="U149" s="211"/>
      <c r="V149" s="226"/>
      <c r="W149" s="278"/>
      <c r="X149" s="218"/>
      <c r="Y149" s="210"/>
      <c r="Z149" s="211"/>
      <c r="AA149" s="211"/>
      <c r="AB149" s="211"/>
      <c r="AC149" s="210"/>
      <c r="AD149" s="211"/>
      <c r="AE149" s="232"/>
    </row>
    <row r="150" spans="3:31" x14ac:dyDescent="0.25">
      <c r="C150" s="27"/>
      <c r="D150" s="182"/>
      <c r="E150" s="182"/>
      <c r="F150" s="182"/>
      <c r="G150" s="182"/>
      <c r="H150" s="182"/>
      <c r="I150" s="182"/>
      <c r="J150" s="182"/>
      <c r="K150" s="223"/>
      <c r="L150" s="210"/>
      <c r="M150" s="211"/>
      <c r="N150" s="211"/>
      <c r="O150" s="211"/>
      <c r="P150" s="226"/>
      <c r="Q150" s="210"/>
      <c r="R150" s="211"/>
      <c r="S150" s="211"/>
      <c r="T150" s="211"/>
      <c r="U150" s="211"/>
      <c r="V150" s="226"/>
      <c r="W150" s="278"/>
      <c r="X150" s="218"/>
      <c r="Y150" s="210"/>
      <c r="Z150" s="211"/>
      <c r="AA150" s="211"/>
      <c r="AB150" s="211"/>
      <c r="AC150" s="210"/>
      <c r="AD150" s="211"/>
      <c r="AE150" s="232"/>
    </row>
    <row r="151" spans="3:31" x14ac:dyDescent="0.25">
      <c r="C151" s="27"/>
      <c r="D151" s="182"/>
      <c r="E151" s="182"/>
      <c r="F151" s="182"/>
      <c r="G151" s="182"/>
      <c r="H151" s="182"/>
      <c r="I151" s="182"/>
      <c r="J151" s="182"/>
      <c r="K151" s="223"/>
      <c r="L151" s="210"/>
      <c r="M151" s="211"/>
      <c r="N151" s="211"/>
      <c r="O151" s="211"/>
      <c r="P151" s="226"/>
      <c r="Q151" s="210"/>
      <c r="R151" s="211"/>
      <c r="S151" s="211"/>
      <c r="T151" s="211"/>
      <c r="U151" s="211"/>
      <c r="V151" s="226"/>
      <c r="W151" s="278"/>
      <c r="X151" s="218"/>
      <c r="Y151" s="210"/>
      <c r="Z151" s="211"/>
      <c r="AA151" s="211"/>
      <c r="AB151" s="211"/>
      <c r="AC151" s="210"/>
      <c r="AD151" s="211"/>
      <c r="AE151" s="232"/>
    </row>
    <row r="152" spans="3:31" x14ac:dyDescent="0.25">
      <c r="C152" s="27"/>
      <c r="D152" s="182"/>
      <c r="E152" s="182"/>
      <c r="F152" s="182"/>
      <c r="G152" s="182"/>
      <c r="H152" s="182"/>
      <c r="I152" s="182"/>
      <c r="J152" s="182"/>
      <c r="K152" s="223"/>
      <c r="L152" s="210"/>
      <c r="M152" s="211"/>
      <c r="N152" s="211"/>
      <c r="O152" s="211"/>
      <c r="P152" s="226"/>
      <c r="Q152" s="210"/>
      <c r="R152" s="211"/>
      <c r="S152" s="211"/>
      <c r="T152" s="211"/>
      <c r="U152" s="211"/>
      <c r="V152" s="226"/>
      <c r="W152" s="278"/>
      <c r="X152" s="218"/>
      <c r="Y152" s="210"/>
      <c r="Z152" s="211"/>
      <c r="AA152" s="211"/>
      <c r="AB152" s="211"/>
      <c r="AC152" s="210"/>
      <c r="AD152" s="211"/>
      <c r="AE152" s="232"/>
    </row>
    <row r="153" spans="3:31" x14ac:dyDescent="0.25">
      <c r="C153" s="27"/>
      <c r="D153" s="182"/>
      <c r="E153" s="182"/>
      <c r="F153" s="182"/>
      <c r="G153" s="182"/>
      <c r="H153" s="182"/>
      <c r="I153" s="182"/>
      <c r="J153" s="182"/>
      <c r="K153" s="223"/>
      <c r="L153" s="210"/>
      <c r="M153" s="211"/>
      <c r="N153" s="211"/>
      <c r="O153" s="211"/>
      <c r="P153" s="226"/>
      <c r="Q153" s="210"/>
      <c r="R153" s="211"/>
      <c r="S153" s="211"/>
      <c r="T153" s="211"/>
      <c r="U153" s="211"/>
      <c r="V153" s="226"/>
      <c r="W153" s="278"/>
      <c r="X153" s="218"/>
      <c r="Y153" s="210"/>
      <c r="Z153" s="211"/>
      <c r="AA153" s="211"/>
      <c r="AB153" s="211"/>
      <c r="AC153" s="210"/>
      <c r="AD153" s="211"/>
      <c r="AE153" s="232"/>
    </row>
    <row r="154" spans="3:31" x14ac:dyDescent="0.25">
      <c r="C154" s="27"/>
      <c r="D154" s="182"/>
      <c r="E154" s="182"/>
      <c r="F154" s="182"/>
      <c r="G154" s="182"/>
      <c r="H154" s="182"/>
      <c r="I154" s="182"/>
      <c r="J154" s="182"/>
      <c r="K154" s="223"/>
      <c r="L154" s="210"/>
      <c r="M154" s="211"/>
      <c r="N154" s="211"/>
      <c r="O154" s="211"/>
      <c r="P154" s="226"/>
      <c r="Q154" s="210"/>
      <c r="R154" s="211"/>
      <c r="S154" s="211"/>
      <c r="T154" s="211"/>
      <c r="U154" s="211"/>
      <c r="V154" s="226"/>
      <c r="W154" s="278"/>
      <c r="X154" s="218"/>
      <c r="Y154" s="210"/>
      <c r="Z154" s="211"/>
      <c r="AA154" s="211"/>
      <c r="AB154" s="211"/>
      <c r="AC154" s="210"/>
      <c r="AD154" s="211"/>
      <c r="AE154" s="232"/>
    </row>
    <row r="155" spans="3:31" x14ac:dyDescent="0.25">
      <c r="C155" s="27"/>
      <c r="D155" s="182"/>
      <c r="E155" s="182"/>
      <c r="F155" s="182"/>
      <c r="G155" s="182"/>
      <c r="H155" s="182"/>
      <c r="I155" s="182"/>
      <c r="J155" s="182"/>
      <c r="K155" s="223"/>
      <c r="L155" s="210"/>
      <c r="M155" s="211"/>
      <c r="N155" s="211"/>
      <c r="O155" s="211"/>
      <c r="P155" s="226"/>
      <c r="Q155" s="210"/>
      <c r="R155" s="211"/>
      <c r="S155" s="211"/>
      <c r="T155" s="211"/>
      <c r="U155" s="211"/>
      <c r="V155" s="226"/>
      <c r="W155" s="278"/>
      <c r="X155" s="218"/>
      <c r="Y155" s="210"/>
      <c r="Z155" s="211"/>
      <c r="AA155" s="211"/>
      <c r="AB155" s="211"/>
      <c r="AC155" s="210"/>
      <c r="AD155" s="211"/>
      <c r="AE155" s="232"/>
    </row>
    <row r="156" spans="3:31" x14ac:dyDescent="0.25">
      <c r="C156" s="27"/>
      <c r="D156" s="182"/>
      <c r="E156" s="182"/>
      <c r="F156" s="182"/>
      <c r="G156" s="182"/>
      <c r="H156" s="182"/>
      <c r="I156" s="182"/>
      <c r="J156" s="182"/>
      <c r="K156" s="223"/>
      <c r="L156" s="210"/>
      <c r="M156" s="211"/>
      <c r="N156" s="211"/>
      <c r="O156" s="211"/>
      <c r="P156" s="226"/>
      <c r="Q156" s="210"/>
      <c r="R156" s="211"/>
      <c r="S156" s="211"/>
      <c r="T156" s="211"/>
      <c r="U156" s="211"/>
      <c r="V156" s="226"/>
      <c r="W156" s="278"/>
      <c r="X156" s="218"/>
      <c r="Y156" s="210"/>
      <c r="Z156" s="211"/>
      <c r="AA156" s="211"/>
      <c r="AB156" s="211"/>
      <c r="AC156" s="210"/>
      <c r="AD156" s="211"/>
      <c r="AE156" s="232"/>
    </row>
    <row r="157" spans="3:31" x14ac:dyDescent="0.25">
      <c r="C157" s="27"/>
      <c r="D157" s="182"/>
      <c r="E157" s="182"/>
      <c r="F157" s="182"/>
      <c r="G157" s="182"/>
      <c r="H157" s="182"/>
      <c r="I157" s="182"/>
      <c r="J157" s="182"/>
      <c r="K157" s="223"/>
      <c r="L157" s="210"/>
      <c r="M157" s="211"/>
      <c r="N157" s="211"/>
      <c r="O157" s="211"/>
      <c r="P157" s="226"/>
      <c r="Q157" s="210"/>
      <c r="R157" s="211"/>
      <c r="S157" s="211"/>
      <c r="T157" s="211"/>
      <c r="U157" s="211"/>
      <c r="V157" s="226"/>
      <c r="W157" s="278"/>
      <c r="X157" s="218"/>
      <c r="Y157" s="210"/>
      <c r="Z157" s="211"/>
      <c r="AA157" s="211"/>
      <c r="AB157" s="211"/>
      <c r="AC157" s="210"/>
      <c r="AD157" s="211"/>
      <c r="AE157" s="232"/>
    </row>
    <row r="158" spans="3:31" x14ac:dyDescent="0.25">
      <c r="C158" s="27"/>
      <c r="D158" s="182"/>
      <c r="E158" s="182"/>
      <c r="F158" s="182"/>
      <c r="G158" s="182"/>
      <c r="H158" s="182"/>
      <c r="I158" s="182"/>
      <c r="J158" s="182"/>
      <c r="K158" s="223"/>
      <c r="L158" s="210"/>
      <c r="M158" s="211"/>
      <c r="N158" s="211"/>
      <c r="O158" s="211"/>
      <c r="P158" s="226"/>
      <c r="Q158" s="210"/>
      <c r="R158" s="211"/>
      <c r="S158" s="211"/>
      <c r="T158" s="211"/>
      <c r="U158" s="211"/>
      <c r="V158" s="226"/>
      <c r="W158" s="278"/>
      <c r="X158" s="218"/>
      <c r="Y158" s="210"/>
      <c r="Z158" s="211"/>
      <c r="AA158" s="211"/>
      <c r="AB158" s="211"/>
      <c r="AC158" s="210"/>
      <c r="AD158" s="211"/>
      <c r="AE158" s="232"/>
    </row>
    <row r="159" spans="3:31" x14ac:dyDescent="0.25">
      <c r="C159" s="27"/>
      <c r="D159" s="182"/>
      <c r="E159" s="182"/>
      <c r="F159" s="182"/>
      <c r="G159" s="182"/>
      <c r="H159" s="182"/>
      <c r="I159" s="182"/>
      <c r="J159" s="182"/>
      <c r="K159" s="223"/>
      <c r="L159" s="210"/>
      <c r="M159" s="211"/>
      <c r="N159" s="211"/>
      <c r="O159" s="211"/>
      <c r="P159" s="226"/>
      <c r="Q159" s="210"/>
      <c r="R159" s="211"/>
      <c r="S159" s="211"/>
      <c r="T159" s="211"/>
      <c r="U159" s="211"/>
      <c r="V159" s="226"/>
      <c r="W159" s="278"/>
      <c r="X159" s="218"/>
      <c r="Y159" s="210"/>
      <c r="Z159" s="211"/>
      <c r="AA159" s="211"/>
      <c r="AB159" s="211"/>
      <c r="AC159" s="210"/>
      <c r="AD159" s="211"/>
      <c r="AE159" s="232"/>
    </row>
    <row r="160" spans="3:31" x14ac:dyDescent="0.25">
      <c r="C160" s="27"/>
      <c r="D160" s="182"/>
      <c r="E160" s="182"/>
      <c r="F160" s="182"/>
      <c r="G160" s="182"/>
      <c r="H160" s="182"/>
      <c r="I160" s="182"/>
      <c r="J160" s="182"/>
      <c r="K160" s="223"/>
      <c r="L160" s="210"/>
      <c r="M160" s="211"/>
      <c r="N160" s="211"/>
      <c r="O160" s="211"/>
      <c r="P160" s="226"/>
      <c r="Q160" s="210"/>
      <c r="R160" s="211"/>
      <c r="S160" s="211"/>
      <c r="T160" s="211"/>
      <c r="U160" s="211"/>
      <c r="V160" s="226"/>
      <c r="W160" s="278"/>
      <c r="X160" s="218"/>
      <c r="Y160" s="210"/>
      <c r="Z160" s="211"/>
      <c r="AA160" s="211"/>
      <c r="AB160" s="211"/>
      <c r="AC160" s="210"/>
      <c r="AD160" s="211"/>
      <c r="AE160" s="232"/>
    </row>
    <row r="161" spans="3:31" x14ac:dyDescent="0.25">
      <c r="C161" s="27"/>
      <c r="D161" s="182"/>
      <c r="E161" s="182"/>
      <c r="F161" s="182"/>
      <c r="G161" s="182"/>
      <c r="H161" s="182"/>
      <c r="I161" s="182"/>
      <c r="J161" s="182"/>
      <c r="K161" s="223"/>
      <c r="L161" s="210"/>
      <c r="M161" s="211"/>
      <c r="N161" s="211"/>
      <c r="O161" s="211"/>
      <c r="P161" s="226"/>
      <c r="Q161" s="210"/>
      <c r="R161" s="211"/>
      <c r="S161" s="211"/>
      <c r="T161" s="211"/>
      <c r="U161" s="211"/>
      <c r="V161" s="226"/>
      <c r="W161" s="278"/>
      <c r="X161" s="218"/>
      <c r="Y161" s="210"/>
      <c r="Z161" s="211"/>
      <c r="AA161" s="211"/>
      <c r="AB161" s="211"/>
      <c r="AC161" s="210"/>
      <c r="AD161" s="211"/>
      <c r="AE161" s="232"/>
    </row>
    <row r="162" spans="3:31" x14ac:dyDescent="0.25">
      <c r="C162" s="27"/>
      <c r="D162" s="182"/>
      <c r="E162" s="182"/>
      <c r="F162" s="182"/>
      <c r="G162" s="182"/>
      <c r="H162" s="182"/>
      <c r="I162" s="182"/>
      <c r="J162" s="182"/>
      <c r="K162" s="223"/>
      <c r="L162" s="210"/>
      <c r="M162" s="211"/>
      <c r="N162" s="211"/>
      <c r="O162" s="211"/>
      <c r="P162" s="226"/>
      <c r="Q162" s="210"/>
      <c r="R162" s="211"/>
      <c r="S162" s="211"/>
      <c r="T162" s="211"/>
      <c r="U162" s="211"/>
      <c r="V162" s="226"/>
      <c r="W162" s="278"/>
      <c r="X162" s="218"/>
      <c r="Y162" s="210"/>
      <c r="Z162" s="211"/>
      <c r="AA162" s="211"/>
      <c r="AB162" s="211"/>
      <c r="AC162" s="210"/>
      <c r="AD162" s="211"/>
      <c r="AE162" s="232"/>
    </row>
    <row r="163" spans="3:31" x14ac:dyDescent="0.25">
      <c r="C163" s="27"/>
      <c r="D163" s="182"/>
      <c r="E163" s="182"/>
      <c r="F163" s="182"/>
      <c r="G163" s="182"/>
      <c r="H163" s="182"/>
      <c r="I163" s="182"/>
      <c r="J163" s="182"/>
      <c r="K163" s="223"/>
      <c r="L163" s="210"/>
      <c r="M163" s="211"/>
      <c r="N163" s="211"/>
      <c r="O163" s="211"/>
      <c r="P163" s="226"/>
      <c r="Q163" s="210"/>
      <c r="R163" s="211"/>
      <c r="S163" s="211"/>
      <c r="T163" s="211"/>
      <c r="U163" s="211"/>
      <c r="V163" s="226"/>
      <c r="W163" s="278"/>
      <c r="X163" s="218"/>
      <c r="Y163" s="210"/>
      <c r="Z163" s="211"/>
      <c r="AA163" s="211"/>
      <c r="AB163" s="211"/>
      <c r="AC163" s="210"/>
      <c r="AD163" s="211"/>
      <c r="AE163" s="232"/>
    </row>
    <row r="164" spans="3:31" x14ac:dyDescent="0.25">
      <c r="C164" s="27"/>
      <c r="D164" s="182"/>
      <c r="E164" s="182"/>
      <c r="F164" s="182"/>
      <c r="G164" s="182"/>
      <c r="H164" s="182"/>
      <c r="I164" s="182"/>
      <c r="J164" s="182"/>
      <c r="K164" s="223"/>
      <c r="L164" s="210"/>
      <c r="M164" s="211"/>
      <c r="N164" s="211"/>
      <c r="O164" s="211"/>
      <c r="P164" s="226"/>
      <c r="Q164" s="210"/>
      <c r="R164" s="211"/>
      <c r="S164" s="211"/>
      <c r="T164" s="211"/>
      <c r="U164" s="211"/>
      <c r="V164" s="226"/>
      <c r="W164" s="278"/>
      <c r="X164" s="218"/>
      <c r="Y164" s="210"/>
      <c r="Z164" s="211"/>
      <c r="AA164" s="211"/>
      <c r="AB164" s="211"/>
      <c r="AC164" s="210"/>
      <c r="AD164" s="211"/>
      <c r="AE164" s="232"/>
    </row>
    <row r="165" spans="3:31" x14ac:dyDescent="0.25">
      <c r="C165" s="27"/>
      <c r="D165" s="182"/>
      <c r="E165" s="182"/>
      <c r="F165" s="182"/>
      <c r="G165" s="182"/>
      <c r="H165" s="182"/>
      <c r="I165" s="182"/>
      <c r="J165" s="182"/>
      <c r="K165" s="223"/>
      <c r="L165" s="210"/>
      <c r="M165" s="211"/>
      <c r="N165" s="211"/>
      <c r="O165" s="211"/>
      <c r="P165" s="226"/>
      <c r="Q165" s="210"/>
      <c r="R165" s="211"/>
      <c r="S165" s="211"/>
      <c r="T165" s="211"/>
      <c r="U165" s="211"/>
      <c r="V165" s="226"/>
      <c r="W165" s="278"/>
      <c r="X165" s="218"/>
      <c r="Y165" s="210"/>
      <c r="Z165" s="211"/>
      <c r="AA165" s="211"/>
      <c r="AB165" s="211"/>
      <c r="AC165" s="210"/>
      <c r="AD165" s="211"/>
      <c r="AE165" s="232"/>
    </row>
    <row r="166" spans="3:31" x14ac:dyDescent="0.25">
      <c r="C166" s="27"/>
      <c r="D166" s="182"/>
      <c r="E166" s="182"/>
      <c r="F166" s="182"/>
      <c r="G166" s="182"/>
      <c r="H166" s="182"/>
      <c r="I166" s="182"/>
      <c r="J166" s="182"/>
      <c r="K166" s="223"/>
      <c r="L166" s="210"/>
      <c r="M166" s="211"/>
      <c r="N166" s="211"/>
      <c r="O166" s="211"/>
      <c r="P166" s="226"/>
      <c r="Q166" s="210"/>
      <c r="R166" s="211"/>
      <c r="S166" s="211"/>
      <c r="T166" s="211"/>
      <c r="U166" s="211"/>
      <c r="V166" s="226"/>
      <c r="W166" s="278"/>
      <c r="X166" s="218"/>
      <c r="Y166" s="210"/>
      <c r="Z166" s="211"/>
      <c r="AA166" s="211"/>
      <c r="AB166" s="211"/>
      <c r="AC166" s="210"/>
      <c r="AD166" s="211"/>
      <c r="AE166" s="232"/>
    </row>
    <row r="167" spans="3:31" x14ac:dyDescent="0.25">
      <c r="C167" s="27"/>
      <c r="D167" s="182"/>
      <c r="E167" s="182"/>
      <c r="F167" s="182"/>
      <c r="G167" s="182"/>
      <c r="H167" s="182"/>
      <c r="I167" s="182"/>
      <c r="J167" s="182"/>
      <c r="K167" s="223"/>
      <c r="L167" s="210"/>
      <c r="M167" s="211"/>
      <c r="N167" s="211"/>
      <c r="O167" s="211"/>
      <c r="P167" s="226"/>
      <c r="Q167" s="210"/>
      <c r="R167" s="211"/>
      <c r="S167" s="211"/>
      <c r="T167" s="211"/>
      <c r="U167" s="211"/>
      <c r="V167" s="226"/>
      <c r="W167" s="278"/>
      <c r="X167" s="218"/>
      <c r="Y167" s="210"/>
      <c r="Z167" s="211"/>
      <c r="AA167" s="211"/>
      <c r="AB167" s="211"/>
      <c r="AC167" s="210"/>
      <c r="AD167" s="211"/>
      <c r="AE167" s="232"/>
    </row>
    <row r="168" spans="3:31" x14ac:dyDescent="0.25">
      <c r="C168" s="27"/>
      <c r="D168" s="182"/>
      <c r="E168" s="182"/>
      <c r="F168" s="182"/>
      <c r="G168" s="182"/>
      <c r="H168" s="182"/>
      <c r="I168" s="182"/>
      <c r="J168" s="182"/>
      <c r="K168" s="223"/>
      <c r="L168" s="210"/>
      <c r="M168" s="211"/>
      <c r="N168" s="211"/>
      <c r="O168" s="211"/>
      <c r="P168" s="226"/>
      <c r="Q168" s="210"/>
      <c r="R168" s="211"/>
      <c r="S168" s="211"/>
      <c r="T168" s="211"/>
      <c r="U168" s="211"/>
      <c r="V168" s="226"/>
      <c r="W168" s="278"/>
      <c r="X168" s="218"/>
      <c r="Y168" s="210"/>
      <c r="Z168" s="211"/>
      <c r="AA168" s="211"/>
      <c r="AB168" s="211"/>
      <c r="AC168" s="210"/>
      <c r="AD168" s="211"/>
      <c r="AE168" s="232"/>
    </row>
    <row r="169" spans="3:31" x14ac:dyDescent="0.25">
      <c r="C169" s="27"/>
      <c r="D169" s="182"/>
      <c r="E169" s="182"/>
      <c r="F169" s="182"/>
      <c r="G169" s="182"/>
      <c r="H169" s="182"/>
      <c r="I169" s="182"/>
      <c r="J169" s="182"/>
      <c r="K169" s="223"/>
      <c r="L169" s="210"/>
      <c r="M169" s="211"/>
      <c r="N169" s="211"/>
      <c r="O169" s="211"/>
      <c r="P169" s="226"/>
      <c r="Q169" s="210"/>
      <c r="R169" s="211"/>
      <c r="S169" s="211"/>
      <c r="T169" s="211"/>
      <c r="U169" s="211"/>
      <c r="V169" s="226"/>
      <c r="W169" s="278"/>
      <c r="X169" s="218"/>
      <c r="Y169" s="210"/>
      <c r="Z169" s="211"/>
      <c r="AA169" s="211"/>
      <c r="AB169" s="211"/>
      <c r="AC169" s="210"/>
      <c r="AD169" s="211"/>
      <c r="AE169" s="232"/>
    </row>
    <row r="170" spans="3:31" x14ac:dyDescent="0.25">
      <c r="C170" s="27"/>
      <c r="D170" s="182"/>
      <c r="E170" s="182"/>
      <c r="F170" s="182"/>
      <c r="G170" s="182"/>
      <c r="H170" s="182"/>
      <c r="I170" s="182"/>
      <c r="J170" s="182"/>
      <c r="K170" s="223"/>
      <c r="L170" s="210"/>
      <c r="M170" s="211"/>
      <c r="N170" s="211"/>
      <c r="O170" s="211"/>
      <c r="P170" s="226"/>
      <c r="Q170" s="210"/>
      <c r="R170" s="211"/>
      <c r="S170" s="211"/>
      <c r="T170" s="211"/>
      <c r="U170" s="211"/>
      <c r="V170" s="226"/>
      <c r="W170" s="278"/>
      <c r="X170" s="218"/>
      <c r="Y170" s="210"/>
      <c r="Z170" s="211"/>
      <c r="AA170" s="211"/>
      <c r="AB170" s="211"/>
      <c r="AC170" s="210"/>
      <c r="AD170" s="211"/>
      <c r="AE170" s="232"/>
    </row>
    <row r="171" spans="3:31" x14ac:dyDescent="0.25">
      <c r="C171" s="27"/>
      <c r="D171" s="182"/>
      <c r="E171" s="182"/>
      <c r="F171" s="182"/>
      <c r="G171" s="182"/>
      <c r="H171" s="182"/>
      <c r="I171" s="182"/>
      <c r="J171" s="182"/>
      <c r="K171" s="223"/>
      <c r="L171" s="210"/>
      <c r="M171" s="211"/>
      <c r="N171" s="211"/>
      <c r="O171" s="211"/>
      <c r="P171" s="226"/>
      <c r="Q171" s="210"/>
      <c r="R171" s="211"/>
      <c r="S171" s="211"/>
      <c r="T171" s="211"/>
      <c r="U171" s="211"/>
      <c r="V171" s="226"/>
      <c r="W171" s="278"/>
      <c r="X171" s="218"/>
      <c r="Y171" s="210"/>
      <c r="Z171" s="211"/>
      <c r="AA171" s="211"/>
      <c r="AB171" s="211"/>
      <c r="AC171" s="210"/>
      <c r="AD171" s="211"/>
      <c r="AE171" s="232"/>
    </row>
    <row r="172" spans="3:31" x14ac:dyDescent="0.25">
      <c r="C172" s="27"/>
      <c r="D172" s="182"/>
      <c r="E172" s="182"/>
      <c r="F172" s="182"/>
      <c r="G172" s="182"/>
      <c r="H172" s="182"/>
      <c r="I172" s="182"/>
      <c r="J172" s="182"/>
      <c r="K172" s="223"/>
      <c r="L172" s="210"/>
      <c r="M172" s="211"/>
      <c r="N172" s="211"/>
      <c r="O172" s="211"/>
      <c r="P172" s="226"/>
      <c r="Q172" s="210"/>
      <c r="R172" s="211"/>
      <c r="S172" s="211"/>
      <c r="T172" s="211"/>
      <c r="U172" s="211"/>
      <c r="V172" s="226"/>
      <c r="W172" s="278"/>
      <c r="X172" s="218"/>
      <c r="Y172" s="210"/>
      <c r="Z172" s="211"/>
      <c r="AA172" s="211"/>
      <c r="AB172" s="211"/>
      <c r="AC172" s="210"/>
      <c r="AD172" s="211"/>
      <c r="AE172" s="232"/>
    </row>
    <row r="173" spans="3:31" x14ac:dyDescent="0.25">
      <c r="C173" s="27"/>
      <c r="D173" s="182"/>
      <c r="E173" s="182"/>
      <c r="F173" s="182"/>
      <c r="G173" s="182"/>
      <c r="H173" s="182"/>
      <c r="I173" s="182"/>
      <c r="J173" s="182"/>
      <c r="K173" s="223"/>
      <c r="L173" s="210"/>
      <c r="M173" s="211"/>
      <c r="N173" s="211"/>
      <c r="O173" s="211"/>
      <c r="P173" s="226"/>
      <c r="Q173" s="210"/>
      <c r="R173" s="211"/>
      <c r="S173" s="211"/>
      <c r="T173" s="211"/>
      <c r="U173" s="211"/>
      <c r="V173" s="226"/>
      <c r="W173" s="278"/>
      <c r="X173" s="218"/>
      <c r="Y173" s="210"/>
      <c r="Z173" s="211"/>
      <c r="AA173" s="211"/>
      <c r="AB173" s="211"/>
      <c r="AC173" s="210"/>
      <c r="AD173" s="211"/>
      <c r="AE173" s="232"/>
    </row>
    <row r="174" spans="3:31" x14ac:dyDescent="0.25">
      <c r="C174" s="27"/>
      <c r="D174" s="182"/>
      <c r="E174" s="182"/>
      <c r="F174" s="182"/>
      <c r="G174" s="182"/>
      <c r="H174" s="182"/>
      <c r="I174" s="182"/>
      <c r="J174" s="182"/>
      <c r="K174" s="223"/>
      <c r="L174" s="210"/>
      <c r="M174" s="211"/>
      <c r="N174" s="211"/>
      <c r="O174" s="211"/>
      <c r="P174" s="226"/>
      <c r="Q174" s="210"/>
      <c r="R174" s="211"/>
      <c r="S174" s="211"/>
      <c r="T174" s="211"/>
      <c r="U174" s="211"/>
      <c r="V174" s="226"/>
      <c r="W174" s="278"/>
      <c r="X174" s="218"/>
      <c r="Y174" s="210"/>
      <c r="Z174" s="211"/>
      <c r="AA174" s="211"/>
      <c r="AB174" s="211"/>
      <c r="AC174" s="210"/>
      <c r="AD174" s="211"/>
      <c r="AE174" s="232"/>
    </row>
    <row r="175" spans="3:31" x14ac:dyDescent="0.25">
      <c r="C175" s="27"/>
      <c r="D175" s="182"/>
      <c r="E175" s="182"/>
      <c r="F175" s="182"/>
      <c r="G175" s="182"/>
      <c r="H175" s="182"/>
      <c r="I175" s="182"/>
      <c r="J175" s="182"/>
      <c r="K175" s="223"/>
      <c r="L175" s="210"/>
      <c r="M175" s="211"/>
      <c r="N175" s="211"/>
      <c r="O175" s="211"/>
      <c r="P175" s="226"/>
      <c r="Q175" s="210"/>
      <c r="R175" s="211"/>
      <c r="S175" s="211"/>
      <c r="T175" s="211"/>
      <c r="U175" s="211"/>
      <c r="V175" s="226"/>
      <c r="W175" s="278"/>
      <c r="X175" s="218"/>
      <c r="Y175" s="210"/>
      <c r="Z175" s="211"/>
      <c r="AA175" s="211"/>
      <c r="AB175" s="211"/>
      <c r="AC175" s="210"/>
      <c r="AD175" s="211"/>
      <c r="AE175" s="232"/>
    </row>
    <row r="176" spans="3:31" x14ac:dyDescent="0.25">
      <c r="C176" s="27"/>
      <c r="D176" s="182"/>
      <c r="E176" s="182"/>
      <c r="F176" s="182"/>
      <c r="G176" s="182"/>
      <c r="H176" s="182"/>
      <c r="I176" s="182"/>
      <c r="J176" s="182"/>
      <c r="K176" s="223"/>
      <c r="L176" s="210"/>
      <c r="M176" s="211"/>
      <c r="N176" s="211"/>
      <c r="O176" s="211"/>
      <c r="P176" s="226"/>
      <c r="Q176" s="210"/>
      <c r="R176" s="211"/>
      <c r="S176" s="211"/>
      <c r="T176" s="211"/>
      <c r="U176" s="211"/>
      <c r="V176" s="226"/>
      <c r="W176" s="278"/>
      <c r="X176" s="218"/>
      <c r="Y176" s="210"/>
      <c r="Z176" s="211"/>
      <c r="AA176" s="211"/>
      <c r="AB176" s="211"/>
      <c r="AC176" s="210"/>
      <c r="AD176" s="211"/>
      <c r="AE176" s="232"/>
    </row>
    <row r="177" spans="3:31" x14ac:dyDescent="0.25">
      <c r="C177" s="27"/>
      <c r="D177" s="182"/>
      <c r="E177" s="182"/>
      <c r="F177" s="182"/>
      <c r="G177" s="182"/>
      <c r="H177" s="182"/>
      <c r="I177" s="182"/>
      <c r="J177" s="182"/>
      <c r="K177" s="223"/>
      <c r="L177" s="210"/>
      <c r="M177" s="211"/>
      <c r="N177" s="211"/>
      <c r="O177" s="211"/>
      <c r="P177" s="226"/>
      <c r="Q177" s="210"/>
      <c r="R177" s="211"/>
      <c r="S177" s="211"/>
      <c r="T177" s="211"/>
      <c r="U177" s="211"/>
      <c r="V177" s="226"/>
      <c r="W177" s="278"/>
      <c r="X177" s="218"/>
      <c r="Y177" s="210"/>
      <c r="Z177" s="211"/>
      <c r="AA177" s="211"/>
      <c r="AB177" s="211"/>
      <c r="AC177" s="210"/>
      <c r="AD177" s="211"/>
      <c r="AE177" s="232"/>
    </row>
    <row r="178" spans="3:31" x14ac:dyDescent="0.25">
      <c r="C178" s="27"/>
      <c r="D178" s="182"/>
      <c r="E178" s="182"/>
      <c r="F178" s="182"/>
      <c r="G178" s="182"/>
      <c r="H178" s="182"/>
      <c r="I178" s="182"/>
      <c r="J178" s="182"/>
      <c r="K178" s="223"/>
      <c r="L178" s="210"/>
      <c r="M178" s="211"/>
      <c r="N178" s="211"/>
      <c r="O178" s="211"/>
      <c r="P178" s="226"/>
      <c r="Q178" s="210"/>
      <c r="R178" s="211"/>
      <c r="S178" s="211"/>
      <c r="T178" s="211"/>
      <c r="U178" s="211"/>
      <c r="V178" s="226"/>
      <c r="W178" s="278"/>
      <c r="X178" s="218"/>
      <c r="Y178" s="210"/>
      <c r="Z178" s="211"/>
      <c r="AA178" s="211"/>
      <c r="AB178" s="211"/>
      <c r="AC178" s="210"/>
      <c r="AD178" s="211"/>
      <c r="AE178" s="232"/>
    </row>
    <row r="179" spans="3:31" x14ac:dyDescent="0.25">
      <c r="C179" s="27"/>
      <c r="D179" s="182"/>
      <c r="E179" s="182"/>
      <c r="F179" s="182"/>
      <c r="G179" s="182"/>
      <c r="H179" s="182"/>
      <c r="I179" s="182"/>
      <c r="J179" s="182"/>
      <c r="K179" s="223"/>
      <c r="L179" s="210"/>
      <c r="M179" s="211"/>
      <c r="N179" s="211"/>
      <c r="O179" s="211"/>
      <c r="P179" s="226"/>
      <c r="Q179" s="210"/>
      <c r="R179" s="211"/>
      <c r="S179" s="211"/>
      <c r="T179" s="211"/>
      <c r="U179" s="211"/>
      <c r="V179" s="226"/>
      <c r="W179" s="278"/>
      <c r="X179" s="218"/>
      <c r="Y179" s="210"/>
      <c r="Z179" s="211"/>
      <c r="AA179" s="211"/>
      <c r="AB179" s="211"/>
      <c r="AC179" s="210"/>
      <c r="AD179" s="211"/>
      <c r="AE179" s="232"/>
    </row>
    <row r="180" spans="3:31" x14ac:dyDescent="0.25">
      <c r="C180" s="27"/>
      <c r="D180" s="182"/>
      <c r="E180" s="182"/>
      <c r="F180" s="182"/>
      <c r="G180" s="182"/>
      <c r="H180" s="182"/>
      <c r="I180" s="182"/>
      <c r="J180" s="182"/>
      <c r="K180" s="223"/>
      <c r="L180" s="210"/>
      <c r="M180" s="211"/>
      <c r="N180" s="211"/>
      <c r="O180" s="211"/>
      <c r="P180" s="226"/>
      <c r="Q180" s="210"/>
      <c r="R180" s="211"/>
      <c r="S180" s="211"/>
      <c r="T180" s="211"/>
      <c r="U180" s="211"/>
      <c r="V180" s="226"/>
      <c r="W180" s="278"/>
      <c r="X180" s="218"/>
      <c r="Y180" s="210"/>
      <c r="Z180" s="211"/>
      <c r="AA180" s="211"/>
      <c r="AB180" s="211"/>
      <c r="AC180" s="210"/>
      <c r="AD180" s="211"/>
      <c r="AE180" s="232"/>
    </row>
    <row r="181" spans="3:31" x14ac:dyDescent="0.25">
      <c r="C181" s="27"/>
      <c r="D181" s="182"/>
      <c r="E181" s="182"/>
      <c r="F181" s="182"/>
      <c r="G181" s="182"/>
      <c r="H181" s="182"/>
      <c r="I181" s="182"/>
      <c r="J181" s="182"/>
      <c r="K181" s="223"/>
      <c r="L181" s="210"/>
      <c r="M181" s="211"/>
      <c r="N181" s="211"/>
      <c r="O181" s="211"/>
      <c r="P181" s="226"/>
      <c r="Q181" s="210"/>
      <c r="R181" s="211"/>
      <c r="S181" s="211"/>
      <c r="T181" s="211"/>
      <c r="U181" s="211"/>
      <c r="V181" s="226"/>
      <c r="W181" s="278"/>
      <c r="X181" s="218"/>
      <c r="Y181" s="210"/>
      <c r="Z181" s="211"/>
      <c r="AA181" s="211"/>
      <c r="AB181" s="211"/>
      <c r="AC181" s="210"/>
      <c r="AD181" s="211"/>
      <c r="AE181" s="232"/>
    </row>
    <row r="182" spans="3:31" x14ac:dyDescent="0.25">
      <c r="C182" s="27"/>
      <c r="D182" s="182"/>
      <c r="E182" s="182"/>
      <c r="F182" s="182"/>
      <c r="G182" s="182"/>
      <c r="H182" s="182"/>
      <c r="I182" s="182"/>
      <c r="J182" s="182"/>
      <c r="K182" s="223"/>
      <c r="L182" s="210"/>
      <c r="M182" s="211"/>
      <c r="N182" s="211"/>
      <c r="O182" s="211"/>
      <c r="P182" s="226"/>
      <c r="Q182" s="210"/>
      <c r="R182" s="211"/>
      <c r="S182" s="211"/>
      <c r="T182" s="211"/>
      <c r="U182" s="211"/>
      <c r="V182" s="226"/>
      <c r="W182" s="278"/>
      <c r="X182" s="218"/>
      <c r="Y182" s="210"/>
      <c r="Z182" s="211"/>
      <c r="AA182" s="211"/>
      <c r="AB182" s="211"/>
      <c r="AC182" s="210"/>
      <c r="AD182" s="211"/>
      <c r="AE182" s="232"/>
    </row>
    <row r="183" spans="3:31" x14ac:dyDescent="0.25">
      <c r="C183" s="27"/>
      <c r="D183" s="182"/>
      <c r="E183" s="182"/>
      <c r="F183" s="182"/>
      <c r="G183" s="182"/>
      <c r="H183" s="182"/>
      <c r="I183" s="182"/>
      <c r="J183" s="182"/>
      <c r="K183" s="223"/>
      <c r="L183" s="210"/>
      <c r="M183" s="211"/>
      <c r="N183" s="211"/>
      <c r="O183" s="211"/>
      <c r="P183" s="226"/>
      <c r="Q183" s="210"/>
      <c r="R183" s="211"/>
      <c r="S183" s="211"/>
      <c r="T183" s="211"/>
      <c r="U183" s="211"/>
      <c r="V183" s="226"/>
      <c r="W183" s="278"/>
      <c r="X183" s="218"/>
      <c r="Y183" s="210"/>
      <c r="Z183" s="211"/>
      <c r="AA183" s="211"/>
      <c r="AB183" s="211"/>
      <c r="AC183" s="210"/>
      <c r="AD183" s="211"/>
      <c r="AE183" s="232"/>
    </row>
    <row r="184" spans="3:31" x14ac:dyDescent="0.25">
      <c r="C184" s="27"/>
      <c r="D184" s="182"/>
      <c r="E184" s="182"/>
      <c r="F184" s="182"/>
      <c r="G184" s="182"/>
      <c r="H184" s="182"/>
      <c r="I184" s="182"/>
      <c r="J184" s="182"/>
      <c r="K184" s="223"/>
      <c r="L184" s="210"/>
      <c r="M184" s="211"/>
      <c r="N184" s="211"/>
      <c r="O184" s="211"/>
      <c r="P184" s="226"/>
      <c r="Q184" s="210"/>
      <c r="R184" s="211"/>
      <c r="S184" s="211"/>
      <c r="T184" s="211"/>
      <c r="U184" s="211"/>
      <c r="V184" s="226"/>
      <c r="W184" s="278"/>
      <c r="X184" s="218"/>
      <c r="Y184" s="210"/>
      <c r="Z184" s="211"/>
      <c r="AA184" s="211"/>
      <c r="AB184" s="211"/>
      <c r="AC184" s="210"/>
      <c r="AD184" s="211"/>
      <c r="AE184" s="232"/>
    </row>
    <row r="185" spans="3:31" x14ac:dyDescent="0.25">
      <c r="C185" s="27"/>
      <c r="D185" s="182"/>
      <c r="E185" s="182"/>
      <c r="F185" s="182"/>
      <c r="G185" s="182"/>
      <c r="H185" s="182"/>
      <c r="I185" s="182"/>
      <c r="J185" s="182"/>
      <c r="K185" s="223"/>
      <c r="L185" s="210"/>
      <c r="M185" s="211"/>
      <c r="N185" s="211"/>
      <c r="O185" s="211"/>
      <c r="P185" s="226"/>
      <c r="Q185" s="210"/>
      <c r="R185" s="211"/>
      <c r="S185" s="211"/>
      <c r="T185" s="211"/>
      <c r="U185" s="211"/>
      <c r="V185" s="226"/>
      <c r="W185" s="278"/>
      <c r="X185" s="218"/>
      <c r="Y185" s="210"/>
      <c r="Z185" s="211"/>
      <c r="AA185" s="211"/>
      <c r="AB185" s="211"/>
      <c r="AC185" s="210"/>
      <c r="AD185" s="211"/>
      <c r="AE185" s="232"/>
    </row>
    <row r="186" spans="3:31" x14ac:dyDescent="0.25">
      <c r="C186" s="27"/>
      <c r="D186" s="182"/>
      <c r="E186" s="182"/>
      <c r="F186" s="182"/>
      <c r="G186" s="182"/>
      <c r="H186" s="182"/>
      <c r="I186" s="182"/>
      <c r="J186" s="182"/>
      <c r="K186" s="223"/>
      <c r="L186" s="210"/>
      <c r="M186" s="211"/>
      <c r="N186" s="211"/>
      <c r="O186" s="211"/>
      <c r="P186" s="226"/>
      <c r="Q186" s="210"/>
      <c r="R186" s="211"/>
      <c r="S186" s="211"/>
      <c r="T186" s="211"/>
      <c r="U186" s="211"/>
      <c r="V186" s="226"/>
      <c r="W186" s="278"/>
      <c r="X186" s="218"/>
      <c r="Y186" s="210"/>
      <c r="Z186" s="211"/>
      <c r="AA186" s="211"/>
      <c r="AB186" s="211"/>
      <c r="AC186" s="210"/>
      <c r="AD186" s="211"/>
      <c r="AE186" s="232"/>
    </row>
    <row r="187" spans="3:31" x14ac:dyDescent="0.25">
      <c r="C187" s="27"/>
      <c r="D187" s="182"/>
      <c r="E187" s="182"/>
      <c r="F187" s="182"/>
      <c r="G187" s="182"/>
      <c r="H187" s="182"/>
      <c r="I187" s="182"/>
      <c r="J187" s="182"/>
      <c r="K187" s="223"/>
      <c r="L187" s="210"/>
      <c r="M187" s="211"/>
      <c r="N187" s="211"/>
      <c r="O187" s="211"/>
      <c r="P187" s="226"/>
      <c r="Q187" s="210"/>
      <c r="R187" s="211"/>
      <c r="S187" s="211"/>
      <c r="T187" s="211"/>
      <c r="U187" s="211"/>
      <c r="V187" s="226"/>
      <c r="W187" s="278"/>
      <c r="X187" s="218"/>
      <c r="Y187" s="210"/>
      <c r="Z187" s="211"/>
      <c r="AA187" s="211"/>
      <c r="AB187" s="211"/>
      <c r="AC187" s="210"/>
      <c r="AD187" s="211"/>
      <c r="AE187" s="232"/>
    </row>
    <row r="188" spans="3:31" x14ac:dyDescent="0.25">
      <c r="C188" s="27"/>
      <c r="D188" s="182"/>
      <c r="E188" s="182"/>
      <c r="F188" s="182"/>
      <c r="G188" s="182"/>
      <c r="H188" s="182"/>
      <c r="I188" s="182"/>
      <c r="J188" s="182"/>
      <c r="K188" s="223"/>
      <c r="L188" s="210"/>
      <c r="M188" s="211"/>
      <c r="N188" s="211"/>
      <c r="O188" s="211"/>
      <c r="P188" s="226"/>
      <c r="Q188" s="210"/>
      <c r="R188" s="211"/>
      <c r="S188" s="211"/>
      <c r="T188" s="211"/>
      <c r="U188" s="211"/>
      <c r="V188" s="226"/>
      <c r="W188" s="278"/>
      <c r="X188" s="218"/>
      <c r="Y188" s="210"/>
      <c r="Z188" s="211"/>
      <c r="AA188" s="211"/>
      <c r="AB188" s="211"/>
      <c r="AC188" s="210"/>
      <c r="AD188" s="211"/>
      <c r="AE188" s="232"/>
    </row>
    <row r="189" spans="3:31" x14ac:dyDescent="0.25">
      <c r="C189" s="27"/>
      <c r="D189" s="182"/>
      <c r="E189" s="182"/>
      <c r="F189" s="182"/>
      <c r="G189" s="182"/>
      <c r="H189" s="182"/>
      <c r="I189" s="182"/>
      <c r="J189" s="182"/>
      <c r="K189" s="223"/>
      <c r="L189" s="210"/>
      <c r="M189" s="211"/>
      <c r="N189" s="211"/>
      <c r="O189" s="211"/>
      <c r="P189" s="226"/>
      <c r="Q189" s="210"/>
      <c r="R189" s="211"/>
      <c r="S189" s="211"/>
      <c r="T189" s="211"/>
      <c r="U189" s="211"/>
      <c r="V189" s="226"/>
      <c r="W189" s="278"/>
      <c r="X189" s="218"/>
      <c r="Y189" s="210"/>
      <c r="Z189" s="211"/>
      <c r="AA189" s="211"/>
      <c r="AB189" s="211"/>
      <c r="AC189" s="210"/>
      <c r="AD189" s="211"/>
      <c r="AE189" s="232"/>
    </row>
    <row r="190" spans="3:31" x14ac:dyDescent="0.25">
      <c r="C190" s="27"/>
      <c r="D190" s="182"/>
      <c r="E190" s="182"/>
      <c r="F190" s="182"/>
      <c r="G190" s="182"/>
      <c r="H190" s="182"/>
      <c r="I190" s="182"/>
      <c r="J190" s="182"/>
      <c r="K190" s="223"/>
      <c r="L190" s="210"/>
      <c r="M190" s="211"/>
      <c r="N190" s="211"/>
      <c r="O190" s="211"/>
      <c r="P190" s="226"/>
      <c r="Q190" s="210"/>
      <c r="R190" s="211"/>
      <c r="S190" s="211"/>
      <c r="T190" s="211"/>
      <c r="U190" s="211"/>
      <c r="V190" s="226"/>
      <c r="W190" s="278"/>
      <c r="X190" s="218"/>
      <c r="Y190" s="210"/>
      <c r="Z190" s="211"/>
      <c r="AA190" s="211"/>
      <c r="AB190" s="211"/>
      <c r="AC190" s="210"/>
      <c r="AD190" s="211"/>
      <c r="AE190" s="232"/>
    </row>
    <row r="191" spans="3:31" x14ac:dyDescent="0.25">
      <c r="C191" s="27"/>
      <c r="D191" s="182"/>
      <c r="E191" s="182"/>
      <c r="F191" s="182"/>
      <c r="G191" s="182"/>
      <c r="H191" s="182"/>
      <c r="I191" s="182"/>
      <c r="J191" s="182"/>
      <c r="K191" s="223"/>
      <c r="L191" s="210"/>
      <c r="M191" s="211"/>
      <c r="N191" s="211"/>
      <c r="O191" s="211"/>
      <c r="P191" s="226"/>
      <c r="Q191" s="210"/>
      <c r="R191" s="211"/>
      <c r="S191" s="211"/>
      <c r="T191" s="211"/>
      <c r="U191" s="211"/>
      <c r="V191" s="226"/>
      <c r="W191" s="278"/>
      <c r="X191" s="218"/>
      <c r="Y191" s="210"/>
      <c r="Z191" s="211"/>
      <c r="AA191" s="211"/>
      <c r="AB191" s="211"/>
      <c r="AC191" s="210"/>
      <c r="AD191" s="211"/>
      <c r="AE191" s="232"/>
    </row>
    <row r="192" spans="3:31" x14ac:dyDescent="0.25">
      <c r="C192" s="27"/>
      <c r="D192" s="182"/>
      <c r="E192" s="182"/>
      <c r="F192" s="182"/>
      <c r="G192" s="182"/>
      <c r="H192" s="182"/>
      <c r="I192" s="182"/>
      <c r="J192" s="182"/>
      <c r="K192" s="223"/>
      <c r="L192" s="210"/>
      <c r="M192" s="211"/>
      <c r="N192" s="211"/>
      <c r="O192" s="211"/>
      <c r="P192" s="226"/>
      <c r="Q192" s="210"/>
      <c r="R192" s="211"/>
      <c r="S192" s="211"/>
      <c r="T192" s="211"/>
      <c r="U192" s="211"/>
      <c r="V192" s="226"/>
      <c r="W192" s="278"/>
      <c r="X192" s="218"/>
      <c r="Y192" s="210"/>
      <c r="Z192" s="211"/>
      <c r="AA192" s="211"/>
      <c r="AB192" s="211"/>
      <c r="AC192" s="210"/>
      <c r="AD192" s="211"/>
      <c r="AE192" s="232"/>
    </row>
    <row r="193" spans="3:31" x14ac:dyDescent="0.25">
      <c r="C193" s="27"/>
      <c r="D193" s="182"/>
      <c r="E193" s="182"/>
      <c r="F193" s="182"/>
      <c r="G193" s="182"/>
      <c r="H193" s="182"/>
      <c r="I193" s="182"/>
      <c r="J193" s="182"/>
      <c r="K193" s="223"/>
      <c r="L193" s="210"/>
      <c r="M193" s="211"/>
      <c r="N193" s="211"/>
      <c r="O193" s="211"/>
      <c r="P193" s="226"/>
      <c r="Q193" s="210"/>
      <c r="R193" s="211"/>
      <c r="S193" s="211"/>
      <c r="T193" s="211"/>
      <c r="U193" s="211"/>
      <c r="V193" s="226"/>
      <c r="W193" s="278"/>
      <c r="X193" s="218"/>
      <c r="Y193" s="210"/>
      <c r="Z193" s="211"/>
      <c r="AA193" s="211"/>
      <c r="AB193" s="211"/>
      <c r="AC193" s="210"/>
      <c r="AD193" s="211"/>
      <c r="AE193" s="232"/>
    </row>
    <row r="194" spans="3:31" x14ac:dyDescent="0.25">
      <c r="C194" s="27"/>
      <c r="D194" s="182"/>
      <c r="E194" s="182"/>
      <c r="F194" s="182"/>
      <c r="G194" s="182"/>
      <c r="H194" s="182"/>
      <c r="I194" s="182"/>
      <c r="J194" s="182"/>
      <c r="K194" s="223"/>
      <c r="L194" s="210"/>
      <c r="M194" s="211"/>
      <c r="N194" s="211"/>
      <c r="O194" s="211"/>
      <c r="P194" s="226"/>
      <c r="Q194" s="210"/>
      <c r="R194" s="211"/>
      <c r="S194" s="211"/>
      <c r="T194" s="211"/>
      <c r="U194" s="211"/>
      <c r="V194" s="226"/>
      <c r="W194" s="278"/>
      <c r="X194" s="218"/>
      <c r="Y194" s="210"/>
      <c r="Z194" s="211"/>
      <c r="AA194" s="211"/>
      <c r="AB194" s="211"/>
      <c r="AC194" s="210"/>
      <c r="AD194" s="211"/>
      <c r="AE194" s="232"/>
    </row>
    <row r="195" spans="3:31" x14ac:dyDescent="0.25">
      <c r="C195" s="27"/>
      <c r="D195" s="182"/>
      <c r="E195" s="182"/>
      <c r="F195" s="182"/>
      <c r="G195" s="182"/>
      <c r="H195" s="182"/>
      <c r="I195" s="182"/>
      <c r="J195" s="182"/>
      <c r="K195" s="223"/>
      <c r="L195" s="210"/>
      <c r="M195" s="211"/>
      <c r="N195" s="211"/>
      <c r="O195" s="211"/>
      <c r="P195" s="226"/>
      <c r="Q195" s="210"/>
      <c r="R195" s="211"/>
      <c r="S195" s="211"/>
      <c r="T195" s="211"/>
      <c r="U195" s="211"/>
      <c r="V195" s="226"/>
      <c r="W195" s="278"/>
      <c r="X195" s="218"/>
      <c r="Y195" s="210"/>
      <c r="Z195" s="211"/>
      <c r="AA195" s="211"/>
      <c r="AB195" s="211"/>
      <c r="AC195" s="210"/>
      <c r="AD195" s="211"/>
      <c r="AE195" s="232"/>
    </row>
    <row r="196" spans="3:31" x14ac:dyDescent="0.25">
      <c r="C196" s="27"/>
      <c r="D196" s="182"/>
      <c r="E196" s="182"/>
      <c r="F196" s="182"/>
      <c r="G196" s="182"/>
      <c r="H196" s="182"/>
      <c r="I196" s="182"/>
      <c r="J196" s="182"/>
      <c r="K196" s="223"/>
      <c r="L196" s="210"/>
      <c r="M196" s="211"/>
      <c r="N196" s="211"/>
      <c r="O196" s="211"/>
      <c r="P196" s="226"/>
      <c r="Q196" s="210"/>
      <c r="R196" s="211"/>
      <c r="S196" s="211"/>
      <c r="T196" s="211"/>
      <c r="U196" s="211"/>
      <c r="V196" s="226"/>
      <c r="W196" s="278"/>
      <c r="X196" s="218"/>
      <c r="Y196" s="210"/>
      <c r="Z196" s="211"/>
      <c r="AA196" s="211"/>
      <c r="AB196" s="211"/>
      <c r="AC196" s="210"/>
      <c r="AD196" s="211"/>
      <c r="AE196" s="232"/>
    </row>
    <row r="197" spans="3:31" x14ac:dyDescent="0.25">
      <c r="C197" s="27"/>
      <c r="D197" s="182"/>
      <c r="E197" s="182"/>
      <c r="F197" s="182"/>
      <c r="G197" s="182"/>
      <c r="H197" s="182"/>
      <c r="I197" s="182"/>
      <c r="J197" s="182"/>
      <c r="K197" s="223"/>
      <c r="L197" s="210"/>
      <c r="M197" s="211"/>
      <c r="N197" s="211"/>
      <c r="O197" s="211"/>
      <c r="P197" s="226"/>
      <c r="Q197" s="210"/>
      <c r="R197" s="211"/>
      <c r="S197" s="211"/>
      <c r="T197" s="211"/>
      <c r="U197" s="211"/>
      <c r="V197" s="226"/>
      <c r="W197" s="278"/>
      <c r="X197" s="218"/>
      <c r="Y197" s="210"/>
      <c r="Z197" s="211"/>
      <c r="AA197" s="211"/>
      <c r="AB197" s="211"/>
      <c r="AC197" s="210"/>
      <c r="AD197" s="211"/>
      <c r="AE197" s="232"/>
    </row>
    <row r="198" spans="3:31" x14ac:dyDescent="0.25">
      <c r="C198" s="27"/>
      <c r="D198" s="182"/>
      <c r="E198" s="182"/>
      <c r="F198" s="182"/>
      <c r="G198" s="182"/>
      <c r="H198" s="182"/>
      <c r="I198" s="182"/>
      <c r="J198" s="182"/>
      <c r="K198" s="223"/>
      <c r="L198" s="210"/>
      <c r="M198" s="211"/>
      <c r="N198" s="211"/>
      <c r="O198" s="211"/>
      <c r="P198" s="226"/>
      <c r="Q198" s="210"/>
      <c r="R198" s="211"/>
      <c r="S198" s="211"/>
      <c r="T198" s="211"/>
      <c r="U198" s="211"/>
      <c r="V198" s="226"/>
      <c r="W198" s="278"/>
      <c r="X198" s="218"/>
      <c r="Y198" s="210"/>
      <c r="Z198" s="211"/>
      <c r="AA198" s="211"/>
      <c r="AB198" s="211"/>
      <c r="AC198" s="210"/>
      <c r="AD198" s="211"/>
      <c r="AE198" s="232"/>
    </row>
    <row r="199" spans="3:31" x14ac:dyDescent="0.25">
      <c r="C199" s="27"/>
      <c r="D199" s="182"/>
      <c r="E199" s="182"/>
      <c r="F199" s="182"/>
      <c r="G199" s="182"/>
      <c r="H199" s="182"/>
      <c r="I199" s="182"/>
      <c r="J199" s="182"/>
      <c r="K199" s="223"/>
      <c r="L199" s="210"/>
      <c r="M199" s="211"/>
      <c r="N199" s="211"/>
      <c r="O199" s="211"/>
      <c r="P199" s="226"/>
      <c r="Q199" s="210"/>
      <c r="R199" s="211"/>
      <c r="S199" s="211"/>
      <c r="T199" s="211"/>
      <c r="U199" s="211"/>
      <c r="V199" s="226"/>
      <c r="W199" s="278"/>
      <c r="X199" s="218"/>
      <c r="Y199" s="210"/>
      <c r="Z199" s="211"/>
      <c r="AA199" s="211"/>
      <c r="AB199" s="211"/>
      <c r="AC199" s="210"/>
      <c r="AD199" s="211"/>
      <c r="AE199" s="232"/>
    </row>
    <row r="200" spans="3:31" x14ac:dyDescent="0.25">
      <c r="C200" s="27"/>
      <c r="D200" s="182"/>
      <c r="E200" s="182"/>
      <c r="F200" s="182"/>
      <c r="G200" s="182"/>
      <c r="H200" s="182"/>
      <c r="I200" s="182"/>
      <c r="J200" s="182"/>
      <c r="K200" s="223"/>
      <c r="L200" s="210"/>
      <c r="M200" s="211"/>
      <c r="N200" s="211"/>
      <c r="O200" s="211"/>
      <c r="P200" s="226"/>
      <c r="Q200" s="210"/>
      <c r="R200" s="211"/>
      <c r="S200" s="211"/>
      <c r="T200" s="211"/>
      <c r="U200" s="211"/>
      <c r="V200" s="226"/>
      <c r="W200" s="278"/>
      <c r="X200" s="218"/>
      <c r="Y200" s="210"/>
      <c r="Z200" s="211"/>
      <c r="AA200" s="211"/>
      <c r="AB200" s="211"/>
      <c r="AC200" s="210"/>
      <c r="AD200" s="211"/>
      <c r="AE200" s="232"/>
    </row>
    <row r="201" spans="3:31" x14ac:dyDescent="0.25">
      <c r="C201" s="27"/>
      <c r="D201" s="182"/>
      <c r="E201" s="182"/>
      <c r="F201" s="182"/>
      <c r="G201" s="182"/>
      <c r="H201" s="182"/>
      <c r="I201" s="182"/>
      <c r="J201" s="182"/>
      <c r="K201" s="223"/>
      <c r="L201" s="210"/>
      <c r="M201" s="211"/>
      <c r="N201" s="211"/>
      <c r="O201" s="211"/>
      <c r="P201" s="226"/>
      <c r="Q201" s="210"/>
      <c r="R201" s="211"/>
      <c r="S201" s="211"/>
      <c r="T201" s="211"/>
      <c r="U201" s="211"/>
      <c r="V201" s="226"/>
      <c r="W201" s="278"/>
      <c r="X201" s="218"/>
      <c r="Y201" s="210"/>
      <c r="Z201" s="211"/>
      <c r="AA201" s="211"/>
      <c r="AB201" s="211"/>
      <c r="AC201" s="210"/>
      <c r="AD201" s="211"/>
      <c r="AE201" s="232"/>
    </row>
    <row r="202" spans="3:31" x14ac:dyDescent="0.25">
      <c r="C202" s="27"/>
      <c r="D202" s="182"/>
      <c r="E202" s="182"/>
      <c r="F202" s="182"/>
      <c r="G202" s="182"/>
      <c r="H202" s="182"/>
      <c r="I202" s="182"/>
      <c r="J202" s="182"/>
      <c r="K202" s="223"/>
      <c r="L202" s="210"/>
      <c r="M202" s="211"/>
      <c r="N202" s="211"/>
      <c r="O202" s="211"/>
      <c r="P202" s="226"/>
      <c r="Q202" s="210"/>
      <c r="R202" s="211"/>
      <c r="S202" s="211"/>
      <c r="T202" s="211"/>
      <c r="U202" s="211"/>
      <c r="V202" s="226"/>
      <c r="W202" s="278"/>
      <c r="X202" s="218"/>
      <c r="Y202" s="210"/>
      <c r="Z202" s="211"/>
      <c r="AA202" s="211"/>
      <c r="AB202" s="211"/>
      <c r="AC202" s="210"/>
      <c r="AD202" s="211"/>
      <c r="AE202" s="232"/>
    </row>
    <row r="203" spans="3:31" x14ac:dyDescent="0.25">
      <c r="C203" s="27"/>
      <c r="D203" s="182"/>
      <c r="E203" s="182"/>
      <c r="F203" s="182"/>
      <c r="G203" s="182"/>
      <c r="H203" s="182"/>
      <c r="I203" s="182"/>
      <c r="J203" s="182"/>
      <c r="K203" s="223"/>
      <c r="L203" s="210"/>
      <c r="M203" s="211"/>
      <c r="N203" s="211"/>
      <c r="O203" s="211"/>
      <c r="P203" s="226"/>
      <c r="Q203" s="210"/>
      <c r="R203" s="211"/>
      <c r="S203" s="211"/>
      <c r="T203" s="211"/>
      <c r="U203" s="211"/>
      <c r="V203" s="226"/>
      <c r="W203" s="278"/>
      <c r="X203" s="218"/>
      <c r="Y203" s="210"/>
      <c r="Z203" s="211"/>
      <c r="AA203" s="211"/>
      <c r="AB203" s="211"/>
      <c r="AC203" s="210"/>
      <c r="AD203" s="211"/>
      <c r="AE203" s="232"/>
    </row>
    <row r="204" spans="3:31" x14ac:dyDescent="0.25">
      <c r="C204" s="27"/>
      <c r="D204" s="182"/>
      <c r="E204" s="182"/>
      <c r="F204" s="182"/>
      <c r="G204" s="182"/>
      <c r="H204" s="182"/>
      <c r="I204" s="182"/>
      <c r="J204" s="182"/>
      <c r="K204" s="223"/>
      <c r="L204" s="210"/>
      <c r="M204" s="211"/>
      <c r="N204" s="211"/>
      <c r="O204" s="211"/>
      <c r="P204" s="226"/>
      <c r="Q204" s="210"/>
      <c r="R204" s="211"/>
      <c r="S204" s="211"/>
      <c r="T204" s="211"/>
      <c r="U204" s="211"/>
      <c r="V204" s="226"/>
      <c r="W204" s="278"/>
      <c r="X204" s="218"/>
      <c r="Y204" s="210"/>
      <c r="Z204" s="211"/>
      <c r="AA204" s="211"/>
      <c r="AB204" s="211"/>
      <c r="AC204" s="210"/>
      <c r="AD204" s="211"/>
      <c r="AE204" s="232"/>
    </row>
    <row r="205" spans="3:31" x14ac:dyDescent="0.25">
      <c r="C205" s="27"/>
      <c r="D205" s="182"/>
      <c r="E205" s="182"/>
      <c r="F205" s="182"/>
      <c r="G205" s="182"/>
      <c r="H205" s="182"/>
      <c r="I205" s="182"/>
      <c r="J205" s="182"/>
      <c r="K205" s="223"/>
      <c r="L205" s="210"/>
      <c r="M205" s="211"/>
      <c r="N205" s="211"/>
      <c r="O205" s="211"/>
      <c r="P205" s="226"/>
      <c r="Q205" s="210"/>
      <c r="R205" s="211"/>
      <c r="S205" s="211"/>
      <c r="T205" s="211"/>
      <c r="U205" s="211"/>
      <c r="V205" s="226"/>
      <c r="W205" s="278"/>
      <c r="X205" s="218"/>
      <c r="Y205" s="210"/>
      <c r="Z205" s="211"/>
      <c r="AA205" s="211"/>
      <c r="AB205" s="211"/>
      <c r="AC205" s="210"/>
      <c r="AD205" s="211"/>
      <c r="AE205" s="232"/>
    </row>
    <row r="206" spans="3:31" x14ac:dyDescent="0.25">
      <c r="C206" s="27"/>
      <c r="D206" s="182"/>
      <c r="E206" s="182"/>
      <c r="F206" s="182"/>
      <c r="G206" s="182"/>
      <c r="H206" s="182"/>
      <c r="I206" s="182"/>
      <c r="J206" s="182"/>
      <c r="K206" s="223"/>
      <c r="L206" s="210"/>
      <c r="M206" s="211"/>
      <c r="N206" s="211"/>
      <c r="O206" s="211"/>
      <c r="P206" s="226"/>
      <c r="Q206" s="210"/>
      <c r="R206" s="211"/>
      <c r="S206" s="211"/>
      <c r="T206" s="211"/>
      <c r="U206" s="211"/>
      <c r="V206" s="226"/>
      <c r="W206" s="278"/>
      <c r="X206" s="218"/>
      <c r="Y206" s="210"/>
      <c r="Z206" s="211"/>
      <c r="AA206" s="211"/>
      <c r="AB206" s="211"/>
      <c r="AC206" s="210"/>
      <c r="AD206" s="211"/>
      <c r="AE206" s="232"/>
    </row>
    <row r="207" spans="3:31" x14ac:dyDescent="0.25">
      <c r="C207" s="27"/>
      <c r="D207" s="182"/>
      <c r="E207" s="182"/>
      <c r="F207" s="182"/>
      <c r="G207" s="182"/>
      <c r="H207" s="182"/>
      <c r="I207" s="182"/>
      <c r="J207" s="182"/>
      <c r="K207" s="223"/>
      <c r="L207" s="210"/>
      <c r="M207" s="211"/>
      <c r="N207" s="211"/>
      <c r="O207" s="211"/>
      <c r="P207" s="226"/>
      <c r="Q207" s="210"/>
      <c r="R207" s="211"/>
      <c r="S207" s="211"/>
      <c r="T207" s="211"/>
      <c r="U207" s="211"/>
      <c r="V207" s="226"/>
      <c r="W207" s="278"/>
      <c r="X207" s="218"/>
      <c r="Y207" s="210"/>
      <c r="Z207" s="211"/>
      <c r="AA207" s="211"/>
      <c r="AB207" s="211"/>
      <c r="AC207" s="210"/>
      <c r="AD207" s="211"/>
      <c r="AE207" s="232"/>
    </row>
    <row r="208" spans="3:31" x14ac:dyDescent="0.25">
      <c r="C208" s="27"/>
      <c r="D208" s="182"/>
      <c r="E208" s="182"/>
      <c r="F208" s="182"/>
      <c r="G208" s="182"/>
      <c r="H208" s="182"/>
      <c r="I208" s="182"/>
      <c r="J208" s="182"/>
      <c r="K208" s="223"/>
      <c r="L208" s="210"/>
      <c r="M208" s="211"/>
      <c r="N208" s="211"/>
      <c r="O208" s="211"/>
      <c r="P208" s="226"/>
      <c r="Q208" s="210"/>
      <c r="R208" s="211"/>
      <c r="S208" s="211"/>
      <c r="T208" s="211"/>
      <c r="U208" s="211"/>
      <c r="V208" s="226"/>
      <c r="W208" s="278"/>
      <c r="X208" s="218"/>
      <c r="Y208" s="210"/>
      <c r="Z208" s="211"/>
      <c r="AA208" s="211"/>
      <c r="AB208" s="211"/>
      <c r="AC208" s="210"/>
      <c r="AD208" s="211"/>
      <c r="AE208" s="232"/>
    </row>
    <row r="209" spans="3:31" x14ac:dyDescent="0.25">
      <c r="C209" s="27"/>
      <c r="D209" s="182"/>
      <c r="E209" s="182"/>
      <c r="F209" s="182"/>
      <c r="G209" s="182"/>
      <c r="H209" s="182"/>
      <c r="I209" s="182"/>
      <c r="J209" s="182"/>
      <c r="K209" s="223"/>
      <c r="L209" s="210"/>
      <c r="M209" s="211"/>
      <c r="N209" s="211"/>
      <c r="O209" s="211"/>
      <c r="P209" s="226"/>
      <c r="Q209" s="210"/>
      <c r="R209" s="211"/>
      <c r="S209" s="211"/>
      <c r="T209" s="211"/>
      <c r="U209" s="211"/>
      <c r="V209" s="226"/>
      <c r="W209" s="278"/>
      <c r="X209" s="218"/>
      <c r="Y209" s="210"/>
      <c r="Z209" s="211"/>
      <c r="AA209" s="211"/>
      <c r="AB209" s="211"/>
      <c r="AC209" s="210"/>
      <c r="AD209" s="211"/>
      <c r="AE209" s="232"/>
    </row>
    <row r="210" spans="3:31" x14ac:dyDescent="0.25">
      <c r="C210" s="27"/>
      <c r="D210" s="182"/>
      <c r="E210" s="182"/>
      <c r="F210" s="182"/>
      <c r="G210" s="182"/>
      <c r="H210" s="182"/>
      <c r="I210" s="182"/>
      <c r="J210" s="182"/>
      <c r="K210" s="223"/>
      <c r="L210" s="210"/>
      <c r="M210" s="211"/>
      <c r="N210" s="211"/>
      <c r="O210" s="211"/>
      <c r="P210" s="226"/>
      <c r="Q210" s="210"/>
      <c r="R210" s="211"/>
      <c r="S210" s="211"/>
      <c r="T210" s="211"/>
      <c r="U210" s="211"/>
      <c r="V210" s="226"/>
      <c r="W210" s="278"/>
      <c r="X210" s="218"/>
      <c r="Y210" s="210"/>
      <c r="Z210" s="211"/>
      <c r="AA210" s="211"/>
      <c r="AB210" s="211"/>
      <c r="AC210" s="210"/>
      <c r="AD210" s="211"/>
      <c r="AE210" s="232"/>
    </row>
    <row r="211" spans="3:31" x14ac:dyDescent="0.25">
      <c r="C211" s="27"/>
      <c r="D211" s="182"/>
      <c r="E211" s="182"/>
      <c r="F211" s="182"/>
      <c r="G211" s="182"/>
      <c r="H211" s="182"/>
      <c r="I211" s="182"/>
      <c r="J211" s="182"/>
      <c r="K211" s="223"/>
      <c r="L211" s="210"/>
      <c r="M211" s="211"/>
      <c r="N211" s="211"/>
      <c r="O211" s="211"/>
      <c r="P211" s="226"/>
      <c r="Q211" s="210"/>
      <c r="R211" s="211"/>
      <c r="S211" s="211"/>
      <c r="T211" s="211"/>
      <c r="U211" s="211"/>
      <c r="V211" s="226"/>
      <c r="W211" s="278"/>
      <c r="X211" s="218"/>
      <c r="Y211" s="210"/>
      <c r="Z211" s="211"/>
      <c r="AA211" s="211"/>
      <c r="AB211" s="211"/>
      <c r="AC211" s="210"/>
      <c r="AD211" s="211"/>
      <c r="AE211" s="232"/>
    </row>
    <row r="212" spans="3:31" x14ac:dyDescent="0.25">
      <c r="C212" s="27"/>
      <c r="D212" s="182"/>
      <c r="E212" s="182"/>
      <c r="F212" s="182"/>
      <c r="G212" s="182"/>
      <c r="H212" s="182"/>
      <c r="I212" s="182"/>
      <c r="J212" s="182"/>
      <c r="K212" s="223"/>
      <c r="L212" s="210"/>
      <c r="M212" s="211"/>
      <c r="N212" s="211"/>
      <c r="O212" s="211"/>
      <c r="P212" s="226"/>
      <c r="Q212" s="210"/>
      <c r="R212" s="211"/>
      <c r="S212" s="211"/>
      <c r="T212" s="211"/>
      <c r="U212" s="211"/>
      <c r="V212" s="226"/>
      <c r="W212" s="278"/>
      <c r="X212" s="218"/>
      <c r="Y212" s="210"/>
      <c r="Z212" s="211"/>
      <c r="AA212" s="211"/>
      <c r="AB212" s="211"/>
      <c r="AC212" s="210"/>
      <c r="AD212" s="211"/>
      <c r="AE212" s="232"/>
    </row>
    <row r="213" spans="3:31" x14ac:dyDescent="0.25">
      <c r="C213" s="27"/>
      <c r="D213" s="182"/>
      <c r="E213" s="182"/>
      <c r="F213" s="182"/>
      <c r="G213" s="182"/>
      <c r="H213" s="182"/>
      <c r="I213" s="182"/>
      <c r="J213" s="182"/>
      <c r="K213" s="223"/>
      <c r="L213" s="210"/>
      <c r="M213" s="211"/>
      <c r="N213" s="211"/>
      <c r="O213" s="211"/>
      <c r="P213" s="226"/>
      <c r="Q213" s="210"/>
      <c r="R213" s="211"/>
      <c r="S213" s="211"/>
      <c r="T213" s="211"/>
      <c r="U213" s="211"/>
      <c r="V213" s="226"/>
      <c r="W213" s="278"/>
      <c r="X213" s="218"/>
      <c r="Y213" s="210"/>
      <c r="Z213" s="211"/>
      <c r="AA213" s="211"/>
      <c r="AB213" s="211"/>
      <c r="AC213" s="210"/>
      <c r="AD213" s="211"/>
      <c r="AE213" s="232"/>
    </row>
    <row r="214" spans="3:31" x14ac:dyDescent="0.25">
      <c r="C214" s="27"/>
      <c r="D214" s="182"/>
      <c r="E214" s="182"/>
      <c r="F214" s="182"/>
      <c r="G214" s="182"/>
      <c r="H214" s="182"/>
      <c r="I214" s="182"/>
      <c r="J214" s="182"/>
      <c r="K214" s="223"/>
      <c r="L214" s="210"/>
      <c r="M214" s="211"/>
      <c r="N214" s="211"/>
      <c r="O214" s="211"/>
      <c r="P214" s="226"/>
      <c r="Q214" s="210"/>
      <c r="R214" s="211"/>
      <c r="S214" s="211"/>
      <c r="T214" s="211"/>
      <c r="U214" s="211"/>
      <c r="V214" s="226"/>
      <c r="W214" s="278"/>
      <c r="X214" s="218"/>
      <c r="Y214" s="210"/>
      <c r="Z214" s="211"/>
      <c r="AA214" s="211"/>
      <c r="AB214" s="211"/>
      <c r="AC214" s="210"/>
      <c r="AD214" s="211"/>
      <c r="AE214" s="232"/>
    </row>
    <row r="215" spans="3:31" x14ac:dyDescent="0.25">
      <c r="C215" s="27"/>
      <c r="D215" s="182"/>
      <c r="E215" s="182"/>
      <c r="F215" s="182"/>
      <c r="G215" s="182"/>
      <c r="H215" s="182"/>
      <c r="I215" s="182"/>
      <c r="J215" s="182"/>
      <c r="K215" s="223"/>
      <c r="L215" s="210"/>
      <c r="M215" s="211"/>
      <c r="N215" s="211"/>
      <c r="O215" s="211"/>
      <c r="P215" s="226"/>
      <c r="Q215" s="210"/>
      <c r="R215" s="211"/>
      <c r="S215" s="211"/>
      <c r="T215" s="211"/>
      <c r="U215" s="211"/>
      <c r="V215" s="226"/>
      <c r="W215" s="278"/>
      <c r="X215" s="218"/>
      <c r="Y215" s="210"/>
      <c r="Z215" s="211"/>
      <c r="AA215" s="211"/>
      <c r="AB215" s="211"/>
      <c r="AC215" s="210"/>
      <c r="AD215" s="211"/>
      <c r="AE215" s="232"/>
    </row>
    <row r="216" spans="3:31" x14ac:dyDescent="0.25">
      <c r="C216" s="27"/>
      <c r="D216" s="182"/>
      <c r="E216" s="182"/>
      <c r="F216" s="182"/>
      <c r="G216" s="182"/>
      <c r="H216" s="182"/>
      <c r="I216" s="182"/>
      <c r="J216" s="182"/>
      <c r="K216" s="223"/>
      <c r="L216" s="210"/>
      <c r="M216" s="211"/>
      <c r="N216" s="211"/>
      <c r="O216" s="211"/>
      <c r="P216" s="226"/>
      <c r="Q216" s="210"/>
      <c r="R216" s="211"/>
      <c r="S216" s="211"/>
      <c r="T216" s="211"/>
      <c r="U216" s="211"/>
      <c r="V216" s="226"/>
      <c r="W216" s="278"/>
      <c r="X216" s="218"/>
      <c r="Y216" s="210"/>
      <c r="Z216" s="211"/>
      <c r="AA216" s="211"/>
      <c r="AB216" s="211"/>
      <c r="AC216" s="210"/>
      <c r="AD216" s="211"/>
      <c r="AE216" s="232"/>
    </row>
    <row r="217" spans="3:31" x14ac:dyDescent="0.25">
      <c r="C217" s="27"/>
      <c r="D217" s="182"/>
      <c r="E217" s="182"/>
      <c r="F217" s="182"/>
      <c r="G217" s="182"/>
      <c r="H217" s="182"/>
      <c r="I217" s="182"/>
      <c r="J217" s="182"/>
      <c r="K217" s="223"/>
      <c r="L217" s="210"/>
      <c r="M217" s="211"/>
      <c r="N217" s="211"/>
      <c r="O217" s="211"/>
      <c r="P217" s="226"/>
      <c r="Q217" s="210"/>
      <c r="R217" s="211"/>
      <c r="S217" s="211"/>
      <c r="T217" s="211"/>
      <c r="U217" s="211"/>
      <c r="V217" s="226"/>
      <c r="W217" s="278"/>
      <c r="X217" s="218"/>
      <c r="Y217" s="210"/>
      <c r="Z217" s="211"/>
      <c r="AA217" s="211"/>
      <c r="AB217" s="211"/>
      <c r="AC217" s="210"/>
      <c r="AD217" s="211"/>
      <c r="AE217" s="232"/>
    </row>
    <row r="218" spans="3:31" x14ac:dyDescent="0.25">
      <c r="C218" s="27"/>
      <c r="D218" s="182"/>
      <c r="E218" s="182"/>
      <c r="F218" s="182"/>
      <c r="G218" s="182"/>
      <c r="H218" s="182"/>
      <c r="I218" s="182"/>
      <c r="J218" s="182"/>
      <c r="K218" s="223"/>
      <c r="L218" s="210"/>
      <c r="M218" s="211"/>
      <c r="N218" s="211"/>
      <c r="O218" s="211"/>
      <c r="P218" s="226"/>
      <c r="Q218" s="210"/>
      <c r="R218" s="211"/>
      <c r="S218" s="211"/>
      <c r="T218" s="211"/>
      <c r="U218" s="211"/>
      <c r="V218" s="226"/>
      <c r="W218" s="278"/>
      <c r="X218" s="218"/>
      <c r="Y218" s="210"/>
      <c r="Z218" s="211"/>
      <c r="AA218" s="211"/>
      <c r="AB218" s="211"/>
      <c r="AC218" s="210"/>
      <c r="AD218" s="211"/>
      <c r="AE218" s="232"/>
    </row>
    <row r="219" spans="3:31" x14ac:dyDescent="0.25">
      <c r="C219" s="27"/>
      <c r="D219" s="182"/>
      <c r="E219" s="182"/>
      <c r="F219" s="182"/>
      <c r="G219" s="182"/>
      <c r="H219" s="182"/>
      <c r="I219" s="182"/>
      <c r="J219" s="182"/>
      <c r="K219" s="223"/>
      <c r="L219" s="210"/>
      <c r="M219" s="211"/>
      <c r="N219" s="211"/>
      <c r="O219" s="211"/>
      <c r="P219" s="226"/>
      <c r="Q219" s="210"/>
      <c r="R219" s="211"/>
      <c r="S219" s="211"/>
      <c r="T219" s="211"/>
      <c r="U219" s="211"/>
      <c r="V219" s="226"/>
      <c r="W219" s="278"/>
      <c r="X219" s="218"/>
      <c r="Y219" s="210"/>
      <c r="Z219" s="211"/>
      <c r="AA219" s="211"/>
      <c r="AB219" s="211"/>
      <c r="AC219" s="210"/>
      <c r="AD219" s="211"/>
      <c r="AE219" s="232"/>
    </row>
    <row r="220" spans="3:31" x14ac:dyDescent="0.25">
      <c r="C220" s="27"/>
      <c r="D220" s="182"/>
      <c r="E220" s="182"/>
      <c r="F220" s="182"/>
      <c r="G220" s="182"/>
      <c r="H220" s="182"/>
      <c r="I220" s="182"/>
      <c r="J220" s="182"/>
      <c r="K220" s="223"/>
      <c r="L220" s="210"/>
      <c r="M220" s="211"/>
      <c r="N220" s="211"/>
      <c r="O220" s="211"/>
      <c r="P220" s="226"/>
      <c r="Q220" s="210"/>
      <c r="R220" s="211"/>
      <c r="S220" s="211"/>
      <c r="T220" s="211"/>
      <c r="U220" s="211"/>
      <c r="V220" s="226"/>
      <c r="W220" s="278"/>
      <c r="X220" s="218"/>
      <c r="Y220" s="210"/>
      <c r="Z220" s="211"/>
      <c r="AA220" s="211"/>
      <c r="AB220" s="211"/>
      <c r="AC220" s="210"/>
      <c r="AD220" s="211"/>
      <c r="AE220" s="232"/>
    </row>
    <row r="221" spans="3:31" x14ac:dyDescent="0.25">
      <c r="C221" s="27"/>
      <c r="D221" s="182"/>
      <c r="E221" s="182"/>
      <c r="F221" s="182"/>
      <c r="G221" s="182"/>
      <c r="H221" s="182"/>
      <c r="I221" s="182"/>
      <c r="J221" s="182"/>
      <c r="K221" s="223"/>
      <c r="L221" s="210"/>
      <c r="M221" s="211"/>
      <c r="N221" s="211"/>
      <c r="O221" s="211"/>
      <c r="P221" s="226"/>
      <c r="Q221" s="210"/>
      <c r="R221" s="211"/>
      <c r="S221" s="211"/>
      <c r="T221" s="211"/>
      <c r="U221" s="211"/>
      <c r="V221" s="226"/>
      <c r="W221" s="278"/>
      <c r="X221" s="218"/>
      <c r="Y221" s="210"/>
      <c r="Z221" s="211"/>
      <c r="AA221" s="211"/>
      <c r="AB221" s="211"/>
      <c r="AC221" s="210"/>
      <c r="AD221" s="211"/>
      <c r="AE221" s="232"/>
    </row>
    <row r="222" spans="3:31" x14ac:dyDescent="0.25">
      <c r="C222" s="27"/>
      <c r="D222" s="182"/>
      <c r="E222" s="182"/>
      <c r="F222" s="182"/>
      <c r="G222" s="182"/>
      <c r="H222" s="182"/>
      <c r="I222" s="182"/>
      <c r="J222" s="182"/>
      <c r="K222" s="223"/>
      <c r="L222" s="210"/>
      <c r="M222" s="211"/>
      <c r="N222" s="211"/>
      <c r="O222" s="211"/>
      <c r="P222" s="226"/>
      <c r="Q222" s="210"/>
      <c r="R222" s="211"/>
      <c r="S222" s="211"/>
      <c r="T222" s="211"/>
      <c r="U222" s="211"/>
      <c r="V222" s="226"/>
      <c r="W222" s="278"/>
      <c r="X222" s="218"/>
      <c r="Y222" s="210"/>
      <c r="Z222" s="211"/>
      <c r="AA222" s="211"/>
      <c r="AB222" s="211"/>
      <c r="AC222" s="210"/>
      <c r="AD222" s="211"/>
      <c r="AE222" s="232"/>
    </row>
    <row r="223" spans="3:31" x14ac:dyDescent="0.25">
      <c r="C223" s="27"/>
      <c r="D223" s="182"/>
      <c r="E223" s="182"/>
      <c r="F223" s="182"/>
      <c r="G223" s="182"/>
      <c r="H223" s="182"/>
      <c r="I223" s="182"/>
      <c r="J223" s="182"/>
      <c r="K223" s="223"/>
      <c r="L223" s="210"/>
      <c r="M223" s="211"/>
      <c r="N223" s="211"/>
      <c r="O223" s="211"/>
      <c r="P223" s="226"/>
      <c r="Q223" s="210"/>
      <c r="R223" s="211"/>
      <c r="S223" s="211"/>
      <c r="T223" s="211"/>
      <c r="U223" s="211"/>
      <c r="V223" s="226"/>
      <c r="W223" s="278"/>
      <c r="X223" s="218"/>
      <c r="Y223" s="210"/>
      <c r="Z223" s="211"/>
      <c r="AA223" s="211"/>
      <c r="AB223" s="211"/>
      <c r="AC223" s="210"/>
      <c r="AD223" s="211"/>
      <c r="AE223" s="232"/>
    </row>
    <row r="224" spans="3:31" x14ac:dyDescent="0.25">
      <c r="C224" s="27"/>
      <c r="D224" s="182"/>
      <c r="E224" s="182"/>
      <c r="F224" s="182"/>
      <c r="G224" s="182"/>
      <c r="H224" s="182"/>
      <c r="I224" s="182"/>
      <c r="J224" s="182"/>
      <c r="K224" s="223"/>
      <c r="L224" s="210"/>
      <c r="M224" s="211"/>
      <c r="N224" s="211"/>
      <c r="O224" s="211"/>
      <c r="P224" s="226"/>
      <c r="Q224" s="210"/>
      <c r="R224" s="211"/>
      <c r="S224" s="211"/>
      <c r="T224" s="211"/>
      <c r="U224" s="211"/>
      <c r="V224" s="226"/>
      <c r="W224" s="278"/>
      <c r="X224" s="218"/>
      <c r="Y224" s="210"/>
      <c r="Z224" s="211"/>
      <c r="AA224" s="211"/>
      <c r="AB224" s="211"/>
      <c r="AC224" s="210"/>
      <c r="AD224" s="211"/>
      <c r="AE224" s="232"/>
    </row>
    <row r="225" spans="3:31" x14ac:dyDescent="0.25">
      <c r="C225" s="27"/>
      <c r="D225" s="182"/>
      <c r="E225" s="182"/>
      <c r="F225" s="182"/>
      <c r="G225" s="182"/>
      <c r="H225" s="182"/>
      <c r="I225" s="182"/>
      <c r="J225" s="182"/>
      <c r="K225" s="223"/>
      <c r="L225" s="210"/>
      <c r="M225" s="211"/>
      <c r="N225" s="211"/>
      <c r="O225" s="211"/>
      <c r="P225" s="226"/>
      <c r="Q225" s="210"/>
      <c r="R225" s="211"/>
      <c r="S225" s="211"/>
      <c r="T225" s="211"/>
      <c r="U225" s="211"/>
      <c r="V225" s="226"/>
      <c r="W225" s="278"/>
      <c r="X225" s="218"/>
      <c r="Y225" s="210"/>
      <c r="Z225" s="211"/>
      <c r="AA225" s="211"/>
      <c r="AB225" s="211"/>
      <c r="AC225" s="210"/>
      <c r="AD225" s="211"/>
      <c r="AE225" s="232"/>
    </row>
    <row r="226" spans="3:31" x14ac:dyDescent="0.25">
      <c r="C226" s="27"/>
      <c r="D226" s="182"/>
      <c r="E226" s="182"/>
      <c r="F226" s="182"/>
      <c r="G226" s="182"/>
      <c r="H226" s="182"/>
      <c r="I226" s="182"/>
      <c r="J226" s="182"/>
      <c r="K226" s="223"/>
      <c r="L226" s="210"/>
      <c r="M226" s="211"/>
      <c r="N226" s="211"/>
      <c r="O226" s="211"/>
      <c r="P226" s="226"/>
      <c r="Q226" s="210"/>
      <c r="R226" s="211"/>
      <c r="S226" s="211"/>
      <c r="T226" s="211"/>
      <c r="U226" s="211"/>
      <c r="V226" s="226"/>
      <c r="W226" s="278"/>
      <c r="X226" s="218"/>
      <c r="Y226" s="210"/>
      <c r="Z226" s="211"/>
      <c r="AA226" s="211"/>
      <c r="AB226" s="211"/>
      <c r="AC226" s="210"/>
      <c r="AD226" s="211"/>
      <c r="AE226" s="232"/>
    </row>
    <row r="227" spans="3:31" x14ac:dyDescent="0.25">
      <c r="C227" s="27"/>
      <c r="D227" s="182"/>
      <c r="E227" s="182"/>
      <c r="F227" s="182"/>
      <c r="G227" s="182"/>
      <c r="H227" s="182"/>
      <c r="I227" s="182"/>
      <c r="J227" s="182"/>
      <c r="K227" s="223"/>
      <c r="L227" s="210"/>
      <c r="M227" s="211"/>
      <c r="N227" s="211"/>
      <c r="O227" s="211"/>
      <c r="P227" s="226"/>
      <c r="Q227" s="210"/>
      <c r="R227" s="211"/>
      <c r="S227" s="211"/>
      <c r="T227" s="211"/>
      <c r="U227" s="211"/>
      <c r="V227" s="226"/>
      <c r="W227" s="278"/>
      <c r="X227" s="218"/>
      <c r="Y227" s="210"/>
      <c r="Z227" s="211"/>
      <c r="AA227" s="211"/>
      <c r="AB227" s="211"/>
      <c r="AC227" s="210"/>
      <c r="AD227" s="211"/>
      <c r="AE227" s="232"/>
    </row>
    <row r="228" spans="3:31" x14ac:dyDescent="0.25">
      <c r="C228" s="27"/>
      <c r="D228" s="182"/>
      <c r="E228" s="182"/>
      <c r="F228" s="182"/>
      <c r="G228" s="182"/>
      <c r="H228" s="182"/>
      <c r="I228" s="182"/>
      <c r="J228" s="182"/>
      <c r="K228" s="223"/>
      <c r="L228" s="210"/>
      <c r="M228" s="211"/>
      <c r="N228" s="211"/>
      <c r="O228" s="211"/>
      <c r="P228" s="226"/>
      <c r="Q228" s="210"/>
      <c r="R228" s="211"/>
      <c r="S228" s="211"/>
      <c r="T228" s="211"/>
      <c r="U228" s="211"/>
      <c r="V228" s="226"/>
      <c r="W228" s="278"/>
      <c r="X228" s="218"/>
      <c r="Y228" s="210"/>
      <c r="Z228" s="211"/>
      <c r="AA228" s="211"/>
      <c r="AB228" s="211"/>
      <c r="AC228" s="210"/>
      <c r="AD228" s="211"/>
      <c r="AE228" s="232"/>
    </row>
    <row r="229" spans="3:31" x14ac:dyDescent="0.25">
      <c r="C229" s="27"/>
      <c r="D229" s="182"/>
      <c r="E229" s="182"/>
      <c r="F229" s="182"/>
      <c r="G229" s="182"/>
      <c r="H229" s="182"/>
      <c r="I229" s="182"/>
      <c r="J229" s="182"/>
      <c r="K229" s="223"/>
      <c r="L229" s="210"/>
      <c r="M229" s="211"/>
      <c r="N229" s="211"/>
      <c r="O229" s="211"/>
      <c r="P229" s="226"/>
      <c r="Q229" s="210"/>
      <c r="R229" s="211"/>
      <c r="S229" s="211"/>
      <c r="T229" s="211"/>
      <c r="U229" s="211"/>
      <c r="V229" s="226"/>
      <c r="W229" s="278"/>
      <c r="X229" s="218"/>
      <c r="Y229" s="210"/>
      <c r="Z229" s="211"/>
      <c r="AA229" s="211"/>
      <c r="AB229" s="211"/>
      <c r="AC229" s="210"/>
      <c r="AD229" s="211"/>
      <c r="AE229" s="232"/>
    </row>
    <row r="230" spans="3:31" x14ac:dyDescent="0.25">
      <c r="C230" s="27"/>
      <c r="D230" s="182"/>
      <c r="E230" s="182"/>
      <c r="F230" s="182"/>
      <c r="G230" s="182"/>
      <c r="H230" s="182"/>
      <c r="I230" s="182"/>
      <c r="J230" s="182"/>
      <c r="K230" s="223"/>
      <c r="L230" s="210"/>
      <c r="M230" s="211"/>
      <c r="N230" s="211"/>
      <c r="O230" s="211"/>
      <c r="P230" s="226"/>
      <c r="Q230" s="210"/>
      <c r="R230" s="211"/>
      <c r="S230" s="211"/>
      <c r="T230" s="211"/>
      <c r="U230" s="211"/>
      <c r="V230" s="226"/>
      <c r="W230" s="278"/>
      <c r="X230" s="218"/>
      <c r="Y230" s="210"/>
      <c r="Z230" s="211"/>
      <c r="AA230" s="211"/>
      <c r="AB230" s="211"/>
      <c r="AC230" s="210"/>
      <c r="AD230" s="211"/>
      <c r="AE230" s="232"/>
    </row>
    <row r="231" spans="3:31" x14ac:dyDescent="0.25">
      <c r="C231" s="27"/>
      <c r="D231" s="182"/>
      <c r="E231" s="182"/>
      <c r="F231" s="182"/>
      <c r="G231" s="182"/>
      <c r="H231" s="182"/>
      <c r="I231" s="182"/>
      <c r="J231" s="182"/>
      <c r="K231" s="223"/>
      <c r="L231" s="210"/>
      <c r="M231" s="211"/>
      <c r="N231" s="211"/>
      <c r="O231" s="211"/>
      <c r="P231" s="226"/>
      <c r="Q231" s="210"/>
      <c r="R231" s="211"/>
      <c r="S231" s="211"/>
      <c r="T231" s="211"/>
      <c r="U231" s="211"/>
      <c r="V231" s="226"/>
      <c r="W231" s="278"/>
      <c r="X231" s="218"/>
      <c r="Y231" s="210"/>
      <c r="Z231" s="211"/>
      <c r="AA231" s="211"/>
      <c r="AB231" s="211"/>
      <c r="AC231" s="210"/>
      <c r="AD231" s="211"/>
      <c r="AE231" s="232"/>
    </row>
    <row r="232" spans="3:31" x14ac:dyDescent="0.25">
      <c r="C232" s="27"/>
      <c r="D232" s="182"/>
      <c r="E232" s="182"/>
      <c r="F232" s="182"/>
      <c r="G232" s="182"/>
      <c r="H232" s="182"/>
      <c r="I232" s="182"/>
      <c r="J232" s="182"/>
      <c r="K232" s="223"/>
      <c r="L232" s="210"/>
      <c r="M232" s="211"/>
      <c r="N232" s="211"/>
      <c r="O232" s="211"/>
      <c r="P232" s="226"/>
      <c r="Q232" s="210"/>
      <c r="R232" s="211"/>
      <c r="S232" s="211"/>
      <c r="T232" s="211"/>
      <c r="U232" s="211"/>
      <c r="V232" s="226"/>
      <c r="W232" s="278"/>
      <c r="X232" s="218"/>
      <c r="Y232" s="210"/>
      <c r="Z232" s="211"/>
      <c r="AA232" s="211"/>
      <c r="AB232" s="211"/>
      <c r="AC232" s="210"/>
      <c r="AD232" s="211"/>
      <c r="AE232" s="232"/>
    </row>
    <row r="233" spans="3:31" x14ac:dyDescent="0.25">
      <c r="C233" s="27"/>
      <c r="D233" s="182"/>
      <c r="E233" s="182"/>
      <c r="F233" s="182"/>
      <c r="G233" s="182"/>
      <c r="H233" s="182"/>
      <c r="I233" s="182"/>
      <c r="J233" s="182"/>
      <c r="K233" s="223"/>
      <c r="L233" s="210"/>
      <c r="M233" s="211"/>
      <c r="N233" s="211"/>
      <c r="O233" s="211"/>
      <c r="P233" s="226"/>
      <c r="Q233" s="210"/>
      <c r="R233" s="211"/>
      <c r="S233" s="211"/>
      <c r="T233" s="211"/>
      <c r="U233" s="211"/>
      <c r="V233" s="226"/>
      <c r="W233" s="278"/>
      <c r="X233" s="218"/>
      <c r="Y233" s="210"/>
      <c r="Z233" s="211"/>
      <c r="AA233" s="211"/>
      <c r="AB233" s="211"/>
      <c r="AC233" s="210"/>
      <c r="AD233" s="211"/>
      <c r="AE233" s="232"/>
    </row>
    <row r="234" spans="3:31" x14ac:dyDescent="0.25">
      <c r="C234" s="27"/>
      <c r="D234" s="182"/>
      <c r="E234" s="182"/>
      <c r="F234" s="182"/>
      <c r="G234" s="182"/>
      <c r="H234" s="182"/>
      <c r="I234" s="182"/>
      <c r="J234" s="182"/>
      <c r="K234" s="223"/>
      <c r="L234" s="210"/>
      <c r="M234" s="211"/>
      <c r="N234" s="211"/>
      <c r="O234" s="211"/>
      <c r="P234" s="226"/>
      <c r="Q234" s="210"/>
      <c r="R234" s="211"/>
      <c r="S234" s="211"/>
      <c r="T234" s="211"/>
      <c r="U234" s="211"/>
      <c r="V234" s="226"/>
      <c r="W234" s="278"/>
      <c r="X234" s="218"/>
      <c r="Y234" s="210"/>
      <c r="Z234" s="211"/>
      <c r="AA234" s="211"/>
      <c r="AB234" s="211"/>
      <c r="AC234" s="210"/>
      <c r="AD234" s="211"/>
      <c r="AE234" s="232"/>
    </row>
    <row r="235" spans="3:31" x14ac:dyDescent="0.25">
      <c r="C235" s="27"/>
      <c r="D235" s="182"/>
      <c r="E235" s="182"/>
      <c r="F235" s="182"/>
      <c r="G235" s="182"/>
      <c r="H235" s="182"/>
      <c r="I235" s="182"/>
      <c r="J235" s="182"/>
      <c r="K235" s="223"/>
      <c r="L235" s="210"/>
      <c r="M235" s="211"/>
      <c r="N235" s="211"/>
      <c r="O235" s="211"/>
      <c r="P235" s="226"/>
      <c r="Q235" s="210"/>
      <c r="R235" s="211"/>
      <c r="S235" s="211"/>
      <c r="T235" s="211"/>
      <c r="U235" s="211"/>
      <c r="V235" s="226"/>
      <c r="W235" s="278"/>
      <c r="X235" s="218"/>
      <c r="Y235" s="210"/>
      <c r="Z235" s="211"/>
      <c r="AA235" s="211"/>
      <c r="AB235" s="211"/>
      <c r="AC235" s="210"/>
      <c r="AD235" s="211"/>
      <c r="AE235" s="232"/>
    </row>
    <row r="236" spans="3:31" x14ac:dyDescent="0.25">
      <c r="C236" s="27"/>
      <c r="D236" s="182"/>
      <c r="E236" s="182"/>
      <c r="F236" s="182"/>
      <c r="G236" s="182"/>
      <c r="H236" s="182"/>
      <c r="I236" s="182"/>
      <c r="J236" s="182"/>
      <c r="K236" s="223"/>
      <c r="L236" s="210"/>
      <c r="M236" s="211"/>
      <c r="N236" s="211"/>
      <c r="O236" s="211"/>
      <c r="P236" s="226"/>
      <c r="Q236" s="210"/>
      <c r="R236" s="211"/>
      <c r="S236" s="211"/>
      <c r="T236" s="211"/>
      <c r="U236" s="211"/>
      <c r="V236" s="226"/>
      <c r="W236" s="278"/>
      <c r="X236" s="218"/>
      <c r="Y236" s="210"/>
      <c r="Z236" s="211"/>
      <c r="AA236" s="211"/>
      <c r="AB236" s="211"/>
      <c r="AC236" s="210"/>
      <c r="AD236" s="211"/>
      <c r="AE236" s="232"/>
    </row>
    <row r="237" spans="3:31" x14ac:dyDescent="0.25">
      <c r="C237" s="27"/>
      <c r="D237" s="182"/>
      <c r="E237" s="182"/>
      <c r="F237" s="182"/>
      <c r="G237" s="182"/>
      <c r="H237" s="182"/>
      <c r="I237" s="182"/>
      <c r="J237" s="182"/>
      <c r="K237" s="223"/>
      <c r="L237" s="210"/>
      <c r="M237" s="211"/>
      <c r="N237" s="211"/>
      <c r="O237" s="211"/>
      <c r="P237" s="226"/>
      <c r="Q237" s="210"/>
      <c r="R237" s="211"/>
      <c r="S237" s="211"/>
      <c r="T237" s="211"/>
      <c r="U237" s="211"/>
      <c r="V237" s="226"/>
      <c r="W237" s="278"/>
      <c r="X237" s="218"/>
      <c r="Y237" s="210"/>
      <c r="Z237" s="211"/>
      <c r="AA237" s="211"/>
      <c r="AB237" s="211"/>
      <c r="AC237" s="210"/>
      <c r="AD237" s="211"/>
      <c r="AE237" s="232"/>
    </row>
    <row r="238" spans="3:31" x14ac:dyDescent="0.25">
      <c r="C238" s="27"/>
      <c r="D238" s="182"/>
      <c r="E238" s="182"/>
      <c r="F238" s="182"/>
      <c r="G238" s="182"/>
      <c r="H238" s="182"/>
      <c r="I238" s="182"/>
      <c r="J238" s="182"/>
      <c r="K238" s="223"/>
      <c r="L238" s="210"/>
      <c r="M238" s="211"/>
      <c r="N238" s="211"/>
      <c r="O238" s="211"/>
      <c r="P238" s="226"/>
      <c r="Q238" s="210"/>
      <c r="R238" s="211"/>
      <c r="S238" s="211"/>
      <c r="T238" s="211"/>
      <c r="U238" s="211"/>
      <c r="V238" s="226"/>
      <c r="W238" s="278"/>
      <c r="X238" s="218"/>
      <c r="Y238" s="210"/>
      <c r="Z238" s="211"/>
      <c r="AA238" s="211"/>
      <c r="AB238" s="211"/>
      <c r="AC238" s="210"/>
      <c r="AD238" s="211"/>
      <c r="AE238" s="232"/>
    </row>
    <row r="239" spans="3:31" x14ac:dyDescent="0.25">
      <c r="C239" s="27"/>
      <c r="D239" s="182"/>
      <c r="E239" s="182"/>
      <c r="F239" s="182"/>
      <c r="G239" s="182"/>
      <c r="H239" s="182"/>
      <c r="I239" s="182"/>
      <c r="J239" s="182"/>
      <c r="K239" s="223"/>
      <c r="L239" s="210"/>
      <c r="M239" s="211"/>
      <c r="N239" s="211"/>
      <c r="O239" s="211"/>
      <c r="P239" s="226"/>
      <c r="Q239" s="210"/>
      <c r="R239" s="211"/>
      <c r="S239" s="211"/>
      <c r="T239" s="211"/>
      <c r="U239" s="211"/>
      <c r="V239" s="226"/>
      <c r="W239" s="278"/>
      <c r="X239" s="218"/>
      <c r="Y239" s="210"/>
      <c r="Z239" s="211"/>
      <c r="AA239" s="211"/>
      <c r="AB239" s="211"/>
      <c r="AC239" s="210"/>
      <c r="AD239" s="211"/>
      <c r="AE239" s="232"/>
    </row>
    <row r="240" spans="3:31" x14ac:dyDescent="0.25">
      <c r="C240" s="27"/>
      <c r="D240" s="182"/>
      <c r="E240" s="182"/>
      <c r="F240" s="182"/>
      <c r="G240" s="182"/>
      <c r="H240" s="182"/>
      <c r="I240" s="182"/>
      <c r="J240" s="182"/>
      <c r="K240" s="223"/>
      <c r="L240" s="210"/>
      <c r="M240" s="211"/>
      <c r="N240" s="211"/>
      <c r="O240" s="211"/>
      <c r="P240" s="226"/>
      <c r="Q240" s="210"/>
      <c r="R240" s="211"/>
      <c r="S240" s="211"/>
      <c r="T240" s="211"/>
      <c r="U240" s="211"/>
      <c r="V240" s="226"/>
      <c r="W240" s="278"/>
      <c r="X240" s="218"/>
      <c r="Y240" s="210"/>
      <c r="Z240" s="211"/>
      <c r="AA240" s="211"/>
      <c r="AB240" s="211"/>
      <c r="AC240" s="210"/>
      <c r="AD240" s="211"/>
      <c r="AE240" s="232"/>
    </row>
    <row r="241" spans="3:31" x14ac:dyDescent="0.25">
      <c r="C241" s="27"/>
      <c r="D241" s="182"/>
      <c r="E241" s="182"/>
      <c r="F241" s="182"/>
      <c r="G241" s="182"/>
      <c r="H241" s="182"/>
      <c r="I241" s="182"/>
      <c r="J241" s="182"/>
      <c r="K241" s="223"/>
      <c r="L241" s="210"/>
      <c r="M241" s="211"/>
      <c r="N241" s="211"/>
      <c r="O241" s="211"/>
      <c r="P241" s="226"/>
      <c r="Q241" s="210"/>
      <c r="R241" s="211"/>
      <c r="S241" s="211"/>
      <c r="T241" s="211"/>
      <c r="U241" s="211"/>
      <c r="V241" s="226"/>
      <c r="W241" s="278"/>
      <c r="X241" s="218"/>
      <c r="Y241" s="210"/>
      <c r="Z241" s="211"/>
      <c r="AA241" s="211"/>
      <c r="AB241" s="211"/>
      <c r="AC241" s="210"/>
      <c r="AD241" s="211"/>
      <c r="AE241" s="232"/>
    </row>
    <row r="242" spans="3:31" x14ac:dyDescent="0.25">
      <c r="C242" s="27"/>
      <c r="D242" s="182"/>
      <c r="E242" s="182"/>
      <c r="F242" s="182"/>
      <c r="G242" s="182"/>
      <c r="H242" s="182"/>
      <c r="I242" s="182"/>
      <c r="J242" s="182"/>
      <c r="K242" s="223"/>
      <c r="L242" s="210"/>
      <c r="M242" s="211"/>
      <c r="N242" s="211"/>
      <c r="O242" s="211"/>
      <c r="P242" s="226"/>
      <c r="Q242" s="210"/>
      <c r="R242" s="211"/>
      <c r="S242" s="211"/>
      <c r="T242" s="211"/>
      <c r="U242" s="211"/>
      <c r="V242" s="226"/>
      <c r="W242" s="278"/>
      <c r="X242" s="218"/>
      <c r="Y242" s="210"/>
      <c r="Z242" s="211"/>
      <c r="AA242" s="211"/>
      <c r="AB242" s="211"/>
      <c r="AC242" s="210"/>
      <c r="AD242" s="211"/>
      <c r="AE242" s="232"/>
    </row>
    <row r="243" spans="3:31" x14ac:dyDescent="0.25">
      <c r="C243" s="27"/>
      <c r="D243" s="182"/>
      <c r="E243" s="182"/>
      <c r="F243" s="182"/>
      <c r="G243" s="182"/>
      <c r="H243" s="182"/>
      <c r="I243" s="182"/>
      <c r="J243" s="182"/>
      <c r="K243" s="223"/>
      <c r="L243" s="210"/>
      <c r="M243" s="211"/>
      <c r="N243" s="211"/>
      <c r="O243" s="211"/>
      <c r="P243" s="226"/>
      <c r="Q243" s="210"/>
      <c r="R243" s="211"/>
      <c r="S243" s="211"/>
      <c r="T243" s="211"/>
      <c r="U243" s="211"/>
      <c r="V243" s="226"/>
      <c r="W243" s="278"/>
      <c r="X243" s="218"/>
      <c r="Y243" s="210"/>
      <c r="Z243" s="211"/>
      <c r="AA243" s="211"/>
      <c r="AB243" s="211"/>
      <c r="AC243" s="210"/>
      <c r="AD243" s="211"/>
      <c r="AE243" s="232"/>
    </row>
    <row r="244" spans="3:31" x14ac:dyDescent="0.25">
      <c r="C244" s="27"/>
      <c r="D244" s="182"/>
      <c r="E244" s="182"/>
      <c r="F244" s="182"/>
      <c r="G244" s="182"/>
      <c r="H244" s="182"/>
      <c r="I244" s="182"/>
      <c r="J244" s="182"/>
      <c r="K244" s="223"/>
      <c r="L244" s="210"/>
      <c r="M244" s="211"/>
      <c r="N244" s="211"/>
      <c r="O244" s="211"/>
      <c r="P244" s="226"/>
      <c r="Q244" s="210"/>
      <c r="R244" s="211"/>
      <c r="S244" s="211"/>
      <c r="T244" s="211"/>
      <c r="U244" s="211"/>
      <c r="V244" s="226"/>
      <c r="W244" s="278"/>
      <c r="X244" s="218"/>
      <c r="Y244" s="210"/>
      <c r="Z244" s="211"/>
      <c r="AA244" s="211"/>
      <c r="AB244" s="211"/>
      <c r="AC244" s="210"/>
      <c r="AD244" s="211"/>
      <c r="AE244" s="232"/>
    </row>
    <row r="245" spans="3:31" x14ac:dyDescent="0.25">
      <c r="C245" s="27"/>
      <c r="D245" s="182"/>
      <c r="E245" s="182"/>
      <c r="F245" s="182"/>
      <c r="G245" s="182"/>
      <c r="H245" s="182"/>
      <c r="I245" s="182"/>
      <c r="J245" s="182"/>
      <c r="K245" s="223"/>
      <c r="L245" s="210"/>
      <c r="M245" s="211"/>
      <c r="N245" s="211"/>
      <c r="O245" s="211"/>
      <c r="P245" s="226"/>
      <c r="Q245" s="210"/>
      <c r="R245" s="211"/>
      <c r="S245" s="211"/>
      <c r="T245" s="211"/>
      <c r="U245" s="211"/>
      <c r="V245" s="226"/>
      <c r="W245" s="278"/>
      <c r="X245" s="218"/>
      <c r="Y245" s="210"/>
      <c r="Z245" s="211"/>
      <c r="AA245" s="211"/>
      <c r="AB245" s="211"/>
      <c r="AC245" s="210"/>
      <c r="AD245" s="211"/>
      <c r="AE245" s="232"/>
    </row>
    <row r="246" spans="3:31" x14ac:dyDescent="0.25">
      <c r="C246" s="27"/>
      <c r="D246" s="182"/>
      <c r="E246" s="182"/>
      <c r="F246" s="182"/>
      <c r="G246" s="182"/>
      <c r="H246" s="182"/>
      <c r="I246" s="182"/>
      <c r="J246" s="182"/>
      <c r="K246" s="223"/>
      <c r="L246" s="210"/>
      <c r="M246" s="211"/>
      <c r="N246" s="211"/>
      <c r="O246" s="211"/>
      <c r="P246" s="226"/>
      <c r="Q246" s="210"/>
      <c r="R246" s="211"/>
      <c r="S246" s="211"/>
      <c r="T246" s="211"/>
      <c r="U246" s="211"/>
      <c r="V246" s="226"/>
      <c r="W246" s="278"/>
      <c r="X246" s="218"/>
      <c r="Y246" s="210"/>
      <c r="Z246" s="211"/>
      <c r="AA246" s="211"/>
      <c r="AB246" s="211"/>
      <c r="AC246" s="210"/>
      <c r="AD246" s="211"/>
      <c r="AE246" s="232"/>
    </row>
    <row r="247" spans="3:31" x14ac:dyDescent="0.25">
      <c r="C247" s="27"/>
      <c r="D247" s="182"/>
      <c r="E247" s="182"/>
      <c r="F247" s="182"/>
      <c r="G247" s="182"/>
      <c r="H247" s="182"/>
      <c r="I247" s="182"/>
      <c r="J247" s="182"/>
      <c r="K247" s="223"/>
      <c r="L247" s="210"/>
      <c r="M247" s="211"/>
      <c r="N247" s="211"/>
      <c r="O247" s="211"/>
      <c r="P247" s="226"/>
      <c r="Q247" s="210"/>
      <c r="R247" s="211"/>
      <c r="S247" s="211"/>
      <c r="T247" s="211"/>
      <c r="U247" s="211"/>
      <c r="V247" s="226"/>
      <c r="W247" s="278"/>
      <c r="X247" s="218"/>
      <c r="Y247" s="210"/>
      <c r="Z247" s="211"/>
      <c r="AA247" s="211"/>
      <c r="AB247" s="211"/>
      <c r="AC247" s="210"/>
      <c r="AD247" s="211"/>
      <c r="AE247" s="232"/>
    </row>
    <row r="248" spans="3:31" x14ac:dyDescent="0.25">
      <c r="C248" s="27"/>
      <c r="D248" s="182"/>
      <c r="E248" s="182"/>
      <c r="F248" s="182"/>
      <c r="G248" s="182"/>
      <c r="H248" s="182"/>
      <c r="I248" s="182"/>
      <c r="J248" s="182"/>
      <c r="K248" s="223"/>
      <c r="L248" s="210"/>
      <c r="M248" s="211"/>
      <c r="N248" s="211"/>
      <c r="O248" s="211"/>
      <c r="P248" s="226"/>
      <c r="Q248" s="210"/>
      <c r="R248" s="211"/>
      <c r="S248" s="211"/>
      <c r="T248" s="211"/>
      <c r="U248" s="211"/>
      <c r="V248" s="226"/>
      <c r="W248" s="278"/>
      <c r="X248" s="218"/>
      <c r="Y248" s="210"/>
      <c r="Z248" s="211"/>
      <c r="AA248" s="211"/>
      <c r="AB248" s="211"/>
      <c r="AC248" s="210"/>
      <c r="AD248" s="211"/>
      <c r="AE248" s="232"/>
    </row>
    <row r="249" spans="3:31" x14ac:dyDescent="0.25">
      <c r="C249" s="27"/>
      <c r="D249" s="182"/>
      <c r="E249" s="182"/>
      <c r="F249" s="182"/>
      <c r="G249" s="182"/>
      <c r="H249" s="182"/>
      <c r="I249" s="182"/>
      <c r="J249" s="182"/>
      <c r="K249" s="223"/>
      <c r="L249" s="210"/>
      <c r="M249" s="211"/>
      <c r="N249" s="211"/>
      <c r="O249" s="211"/>
      <c r="P249" s="226"/>
      <c r="Q249" s="210"/>
      <c r="R249" s="211"/>
      <c r="S249" s="211"/>
      <c r="T249" s="211"/>
      <c r="U249" s="211"/>
      <c r="V249" s="226"/>
      <c r="W249" s="278"/>
      <c r="X249" s="218"/>
      <c r="Y249" s="210"/>
      <c r="Z249" s="211"/>
      <c r="AA249" s="211"/>
      <c r="AB249" s="211"/>
      <c r="AC249" s="210"/>
      <c r="AD249" s="211"/>
      <c r="AE249" s="232"/>
    </row>
    <row r="250" spans="3:31" x14ac:dyDescent="0.25">
      <c r="C250" s="27"/>
      <c r="D250" s="182"/>
      <c r="E250" s="182"/>
      <c r="F250" s="182"/>
      <c r="G250" s="182"/>
      <c r="H250" s="182"/>
      <c r="I250" s="182"/>
      <c r="J250" s="182"/>
      <c r="K250" s="223"/>
      <c r="L250" s="210"/>
      <c r="M250" s="211"/>
      <c r="N250" s="211"/>
      <c r="O250" s="211"/>
      <c r="P250" s="226"/>
      <c r="Q250" s="210"/>
      <c r="R250" s="211"/>
      <c r="S250" s="211"/>
      <c r="T250" s="211"/>
      <c r="U250" s="211"/>
      <c r="V250" s="226"/>
      <c r="W250" s="278"/>
      <c r="X250" s="218"/>
      <c r="Y250" s="210"/>
      <c r="Z250" s="211"/>
      <c r="AA250" s="211"/>
      <c r="AB250" s="211"/>
      <c r="AC250" s="210"/>
      <c r="AD250" s="211"/>
      <c r="AE250" s="232"/>
    </row>
    <row r="251" spans="3:31" x14ac:dyDescent="0.25">
      <c r="C251" s="27"/>
      <c r="D251" s="182"/>
      <c r="E251" s="182"/>
      <c r="F251" s="182"/>
      <c r="G251" s="182"/>
      <c r="H251" s="182"/>
      <c r="I251" s="182"/>
      <c r="J251" s="182"/>
      <c r="K251" s="223"/>
      <c r="L251" s="210"/>
      <c r="M251" s="211"/>
      <c r="N251" s="211"/>
      <c r="O251" s="211"/>
      <c r="P251" s="226"/>
      <c r="Q251" s="210"/>
      <c r="R251" s="211"/>
      <c r="S251" s="211"/>
      <c r="T251" s="211"/>
      <c r="U251" s="211"/>
      <c r="V251" s="226"/>
      <c r="W251" s="278"/>
      <c r="X251" s="218"/>
      <c r="Y251" s="210"/>
      <c r="Z251" s="211"/>
      <c r="AA251" s="211"/>
      <c r="AB251" s="211"/>
      <c r="AC251" s="210"/>
      <c r="AD251" s="211"/>
      <c r="AE251" s="232"/>
    </row>
    <row r="252" spans="3:31" x14ac:dyDescent="0.25">
      <c r="C252" s="27"/>
      <c r="D252" s="182"/>
      <c r="E252" s="182"/>
      <c r="F252" s="182"/>
      <c r="G252" s="182"/>
      <c r="H252" s="182"/>
      <c r="I252" s="182"/>
      <c r="J252" s="182"/>
      <c r="K252" s="223"/>
      <c r="L252" s="210"/>
      <c r="M252" s="211"/>
      <c r="N252" s="211"/>
      <c r="O252" s="211"/>
      <c r="P252" s="226"/>
      <c r="Q252" s="210"/>
      <c r="R252" s="211"/>
      <c r="S252" s="211"/>
      <c r="T252" s="211"/>
      <c r="U252" s="211"/>
      <c r="V252" s="226"/>
      <c r="W252" s="278"/>
      <c r="X252" s="218"/>
      <c r="Y252" s="210"/>
      <c r="Z252" s="211"/>
      <c r="AA252" s="211"/>
      <c r="AB252" s="211"/>
      <c r="AC252" s="210"/>
      <c r="AD252" s="211"/>
      <c r="AE252" s="232"/>
    </row>
    <row r="253" spans="3:31" x14ac:dyDescent="0.25">
      <c r="C253" s="27"/>
      <c r="D253" s="182"/>
      <c r="E253" s="182"/>
      <c r="F253" s="182"/>
      <c r="G253" s="182"/>
      <c r="H253" s="182"/>
      <c r="I253" s="182"/>
      <c r="J253" s="182"/>
      <c r="K253" s="223"/>
      <c r="L253" s="210"/>
      <c r="M253" s="211"/>
      <c r="N253" s="211"/>
      <c r="O253" s="211"/>
      <c r="P253" s="226"/>
      <c r="Q253" s="210"/>
      <c r="R253" s="211"/>
      <c r="S253" s="211"/>
      <c r="T253" s="211"/>
      <c r="U253" s="211"/>
      <c r="V253" s="226"/>
      <c r="W253" s="278"/>
      <c r="X253" s="218"/>
      <c r="Y253" s="210"/>
      <c r="Z253" s="211"/>
      <c r="AA253" s="211"/>
      <c r="AB253" s="211"/>
      <c r="AC253" s="210"/>
      <c r="AD253" s="211"/>
      <c r="AE253" s="232"/>
    </row>
    <row r="254" spans="3:31" x14ac:dyDescent="0.25">
      <c r="C254" s="27"/>
      <c r="D254" s="182"/>
      <c r="E254" s="182"/>
      <c r="F254" s="182"/>
      <c r="G254" s="182"/>
      <c r="H254" s="182"/>
      <c r="I254" s="182"/>
      <c r="J254" s="182"/>
      <c r="K254" s="223"/>
      <c r="L254" s="210"/>
      <c r="M254" s="211"/>
      <c r="N254" s="211"/>
      <c r="O254" s="211"/>
      <c r="P254" s="226"/>
      <c r="Q254" s="210"/>
      <c r="R254" s="211"/>
      <c r="S254" s="211"/>
      <c r="T254" s="211"/>
      <c r="U254" s="211"/>
      <c r="V254" s="226"/>
      <c r="W254" s="278"/>
      <c r="X254" s="218"/>
      <c r="Y254" s="210"/>
      <c r="Z254" s="211"/>
      <c r="AA254" s="211"/>
      <c r="AB254" s="211"/>
      <c r="AC254" s="210"/>
      <c r="AD254" s="211"/>
      <c r="AE254" s="232"/>
    </row>
    <row r="255" spans="3:31" x14ac:dyDescent="0.25">
      <c r="C255" s="27"/>
      <c r="D255" s="182"/>
      <c r="E255" s="182"/>
      <c r="F255" s="182"/>
      <c r="G255" s="182"/>
      <c r="H255" s="182"/>
      <c r="I255" s="182"/>
      <c r="J255" s="182"/>
      <c r="K255" s="223"/>
      <c r="L255" s="210"/>
      <c r="M255" s="211"/>
      <c r="N255" s="211"/>
      <c r="O255" s="211"/>
      <c r="P255" s="226"/>
      <c r="Q255" s="210"/>
      <c r="R255" s="211"/>
      <c r="S255" s="211"/>
      <c r="T255" s="211"/>
      <c r="U255" s="211"/>
      <c r="V255" s="226"/>
      <c r="W255" s="278"/>
      <c r="X255" s="218"/>
      <c r="Y255" s="210"/>
      <c r="Z255" s="211"/>
      <c r="AA255" s="211"/>
      <c r="AB255" s="211"/>
      <c r="AC255" s="210"/>
      <c r="AD255" s="211"/>
      <c r="AE255" s="232"/>
    </row>
    <row r="256" spans="3:31" x14ac:dyDescent="0.25">
      <c r="C256" s="27"/>
      <c r="D256" s="182"/>
      <c r="E256" s="182"/>
      <c r="F256" s="182"/>
      <c r="G256" s="182"/>
      <c r="H256" s="182"/>
      <c r="I256" s="182"/>
      <c r="J256" s="182"/>
      <c r="K256" s="223"/>
      <c r="L256" s="210"/>
      <c r="M256" s="211"/>
      <c r="N256" s="211"/>
      <c r="O256" s="211"/>
      <c r="P256" s="226"/>
      <c r="Q256" s="210"/>
      <c r="R256" s="211"/>
      <c r="S256" s="211"/>
      <c r="T256" s="211"/>
      <c r="U256" s="211"/>
      <c r="V256" s="226"/>
      <c r="W256" s="278"/>
      <c r="X256" s="218"/>
      <c r="Y256" s="210"/>
      <c r="Z256" s="211"/>
      <c r="AA256" s="211"/>
      <c r="AB256" s="211"/>
      <c r="AC256" s="210"/>
      <c r="AD256" s="211"/>
      <c r="AE256" s="232"/>
    </row>
    <row r="257" spans="3:31" x14ac:dyDescent="0.25">
      <c r="C257" s="27"/>
      <c r="D257" s="182"/>
      <c r="E257" s="182"/>
      <c r="F257" s="182"/>
      <c r="G257" s="182"/>
      <c r="H257" s="182"/>
      <c r="I257" s="182"/>
      <c r="J257" s="182"/>
      <c r="K257" s="223"/>
      <c r="L257" s="210"/>
      <c r="M257" s="211"/>
      <c r="N257" s="211"/>
      <c r="O257" s="211"/>
      <c r="P257" s="226"/>
      <c r="Q257" s="210"/>
      <c r="R257" s="211"/>
      <c r="S257" s="211"/>
      <c r="T257" s="211"/>
      <c r="U257" s="211"/>
      <c r="V257" s="226"/>
      <c r="W257" s="278"/>
      <c r="X257" s="218"/>
      <c r="Y257" s="210"/>
      <c r="Z257" s="211"/>
      <c r="AA257" s="211"/>
      <c r="AB257" s="211"/>
      <c r="AC257" s="210"/>
      <c r="AD257" s="211"/>
      <c r="AE257" s="232"/>
    </row>
    <row r="258" spans="3:31" x14ac:dyDescent="0.25">
      <c r="C258" s="27"/>
      <c r="D258" s="182"/>
      <c r="E258" s="182"/>
      <c r="F258" s="182"/>
      <c r="G258" s="182"/>
      <c r="H258" s="182"/>
      <c r="I258" s="182"/>
      <c r="J258" s="182"/>
      <c r="K258" s="223"/>
      <c r="L258" s="210"/>
      <c r="M258" s="211"/>
      <c r="N258" s="211"/>
      <c r="O258" s="211"/>
      <c r="P258" s="226"/>
      <c r="Q258" s="210"/>
      <c r="R258" s="211"/>
      <c r="S258" s="211"/>
      <c r="T258" s="211"/>
      <c r="U258" s="211"/>
      <c r="V258" s="226"/>
      <c r="W258" s="278"/>
      <c r="X258" s="218"/>
      <c r="Y258" s="210"/>
      <c r="Z258" s="211"/>
      <c r="AA258" s="211"/>
      <c r="AB258" s="211"/>
      <c r="AC258" s="210"/>
      <c r="AD258" s="211"/>
      <c r="AE258" s="232"/>
    </row>
    <row r="259" spans="3:31" x14ac:dyDescent="0.25">
      <c r="C259" s="27"/>
      <c r="D259" s="182"/>
      <c r="E259" s="182"/>
      <c r="F259" s="182"/>
      <c r="G259" s="182"/>
      <c r="H259" s="182"/>
      <c r="I259" s="182"/>
      <c r="J259" s="182"/>
      <c r="K259" s="223"/>
      <c r="L259" s="210"/>
      <c r="M259" s="211"/>
      <c r="N259" s="211"/>
      <c r="O259" s="211"/>
      <c r="P259" s="226"/>
      <c r="Q259" s="210"/>
      <c r="R259" s="211"/>
      <c r="S259" s="211"/>
      <c r="T259" s="211"/>
      <c r="U259" s="211"/>
      <c r="V259" s="226"/>
      <c r="W259" s="278"/>
      <c r="X259" s="218"/>
      <c r="Y259" s="210"/>
      <c r="Z259" s="211"/>
      <c r="AA259" s="211"/>
      <c r="AB259" s="211"/>
      <c r="AC259" s="210"/>
      <c r="AD259" s="211"/>
      <c r="AE259" s="232"/>
    </row>
    <row r="260" spans="3:31" x14ac:dyDescent="0.25">
      <c r="C260" s="27"/>
      <c r="D260" s="182"/>
      <c r="E260" s="182"/>
      <c r="F260" s="182"/>
      <c r="G260" s="182"/>
      <c r="H260" s="182"/>
      <c r="I260" s="182"/>
      <c r="J260" s="182"/>
      <c r="K260" s="223"/>
      <c r="L260" s="210"/>
      <c r="M260" s="211"/>
      <c r="N260" s="211"/>
      <c r="O260" s="211"/>
      <c r="P260" s="226"/>
      <c r="Q260" s="210"/>
      <c r="R260" s="211"/>
      <c r="S260" s="211"/>
      <c r="T260" s="211"/>
      <c r="U260" s="211"/>
      <c r="V260" s="226"/>
      <c r="W260" s="278"/>
      <c r="X260" s="218"/>
      <c r="Y260" s="210"/>
      <c r="Z260" s="211"/>
      <c r="AA260" s="211"/>
      <c r="AB260" s="211"/>
      <c r="AC260" s="210"/>
      <c r="AD260" s="211"/>
      <c r="AE260" s="232"/>
    </row>
    <row r="261" spans="3:31" x14ac:dyDescent="0.25">
      <c r="C261" s="27"/>
      <c r="D261" s="182"/>
      <c r="E261" s="182"/>
      <c r="F261" s="182"/>
      <c r="G261" s="182"/>
      <c r="H261" s="182"/>
      <c r="I261" s="182"/>
      <c r="J261" s="182"/>
      <c r="K261" s="223"/>
      <c r="L261" s="210"/>
      <c r="M261" s="211"/>
      <c r="N261" s="211"/>
      <c r="O261" s="211"/>
      <c r="P261" s="226"/>
      <c r="Q261" s="210"/>
      <c r="R261" s="211"/>
      <c r="S261" s="211"/>
      <c r="T261" s="211"/>
      <c r="U261" s="211"/>
      <c r="V261" s="226"/>
      <c r="W261" s="278"/>
      <c r="X261" s="218"/>
      <c r="Y261" s="210"/>
      <c r="Z261" s="211"/>
      <c r="AA261" s="211"/>
      <c r="AB261" s="211"/>
      <c r="AC261" s="210"/>
      <c r="AD261" s="211"/>
      <c r="AE261" s="232"/>
    </row>
    <row r="262" spans="3:31" x14ac:dyDescent="0.25">
      <c r="C262" s="27"/>
      <c r="D262" s="182"/>
      <c r="E262" s="182"/>
      <c r="F262" s="182"/>
      <c r="G262" s="182"/>
      <c r="H262" s="182"/>
      <c r="I262" s="182"/>
      <c r="J262" s="182"/>
      <c r="K262" s="223"/>
      <c r="L262" s="210"/>
      <c r="M262" s="211"/>
      <c r="N262" s="211"/>
      <c r="O262" s="211"/>
      <c r="P262" s="226"/>
      <c r="Q262" s="210"/>
      <c r="R262" s="211"/>
      <c r="S262" s="211"/>
      <c r="T262" s="211"/>
      <c r="U262" s="211"/>
      <c r="V262" s="226"/>
      <c r="W262" s="278"/>
      <c r="X262" s="218"/>
      <c r="Y262" s="210"/>
      <c r="Z262" s="211"/>
      <c r="AA262" s="211"/>
      <c r="AB262" s="211"/>
      <c r="AC262" s="210"/>
      <c r="AD262" s="211"/>
      <c r="AE262" s="232"/>
    </row>
    <row r="263" spans="3:31" x14ac:dyDescent="0.25">
      <c r="C263" s="27"/>
      <c r="D263" s="182"/>
      <c r="E263" s="182"/>
      <c r="F263" s="182"/>
      <c r="G263" s="182"/>
      <c r="H263" s="182"/>
      <c r="I263" s="182"/>
      <c r="J263" s="182"/>
      <c r="K263" s="223"/>
      <c r="L263" s="210"/>
      <c r="M263" s="211"/>
      <c r="N263" s="211"/>
      <c r="O263" s="211"/>
      <c r="P263" s="226"/>
      <c r="Q263" s="210"/>
      <c r="R263" s="211"/>
      <c r="S263" s="211"/>
      <c r="T263" s="211"/>
      <c r="U263" s="211"/>
      <c r="V263" s="226"/>
      <c r="W263" s="278"/>
      <c r="X263" s="218"/>
      <c r="Y263" s="210"/>
      <c r="Z263" s="211"/>
      <c r="AA263" s="211"/>
      <c r="AB263" s="211"/>
      <c r="AC263" s="210"/>
      <c r="AD263" s="211"/>
      <c r="AE263" s="232"/>
    </row>
    <row r="264" spans="3:31" x14ac:dyDescent="0.25">
      <c r="C264" s="27"/>
      <c r="D264" s="182"/>
      <c r="E264" s="182"/>
      <c r="F264" s="182"/>
      <c r="G264" s="182"/>
      <c r="H264" s="182"/>
      <c r="I264" s="182"/>
      <c r="J264" s="182"/>
      <c r="K264" s="223"/>
      <c r="L264" s="210"/>
      <c r="M264" s="211"/>
      <c r="N264" s="211"/>
      <c r="O264" s="211"/>
      <c r="P264" s="226"/>
      <c r="Q264" s="210"/>
      <c r="R264" s="211"/>
      <c r="S264" s="211"/>
      <c r="T264" s="211"/>
      <c r="U264" s="211"/>
      <c r="V264" s="226"/>
      <c r="W264" s="278"/>
      <c r="X264" s="218"/>
      <c r="Y264" s="210"/>
      <c r="Z264" s="211"/>
      <c r="AA264" s="211"/>
      <c r="AB264" s="211"/>
      <c r="AC264" s="210"/>
      <c r="AD264" s="211"/>
      <c r="AE264" s="232"/>
    </row>
    <row r="265" spans="3:31" x14ac:dyDescent="0.25">
      <c r="C265" s="27"/>
      <c r="D265" s="182"/>
      <c r="E265" s="182"/>
      <c r="F265" s="182"/>
      <c r="G265" s="182"/>
      <c r="H265" s="182"/>
      <c r="I265" s="182"/>
      <c r="J265" s="182"/>
      <c r="K265" s="223"/>
      <c r="L265" s="210"/>
      <c r="M265" s="211"/>
      <c r="N265" s="211"/>
      <c r="O265" s="211"/>
      <c r="P265" s="226"/>
      <c r="Q265" s="210"/>
      <c r="R265" s="211"/>
      <c r="S265" s="211"/>
      <c r="T265" s="211"/>
      <c r="U265" s="211"/>
      <c r="V265" s="226"/>
      <c r="W265" s="278"/>
      <c r="X265" s="218"/>
      <c r="Y265" s="210"/>
      <c r="Z265" s="211"/>
      <c r="AA265" s="211"/>
      <c r="AB265" s="211"/>
      <c r="AC265" s="210"/>
      <c r="AD265" s="211"/>
      <c r="AE265" s="232"/>
    </row>
    <row r="266" spans="3:31" x14ac:dyDescent="0.25">
      <c r="C266" s="27"/>
      <c r="D266" s="182"/>
      <c r="E266" s="182"/>
      <c r="F266" s="182"/>
      <c r="G266" s="182"/>
      <c r="H266" s="182"/>
      <c r="I266" s="182"/>
      <c r="J266" s="182"/>
      <c r="K266" s="223"/>
      <c r="L266" s="210"/>
      <c r="M266" s="211"/>
      <c r="N266" s="211"/>
      <c r="O266" s="211"/>
      <c r="P266" s="226"/>
      <c r="Q266" s="210"/>
      <c r="R266" s="211"/>
      <c r="S266" s="211"/>
      <c r="T266" s="211"/>
      <c r="U266" s="211"/>
      <c r="V266" s="226"/>
      <c r="W266" s="278"/>
      <c r="X266" s="218"/>
      <c r="Y266" s="210"/>
      <c r="Z266" s="211"/>
      <c r="AA266" s="211"/>
      <c r="AB266" s="211"/>
      <c r="AC266" s="210"/>
      <c r="AD266" s="211"/>
      <c r="AE266" s="232"/>
    </row>
    <row r="267" spans="3:31" x14ac:dyDescent="0.25">
      <c r="C267" s="27"/>
      <c r="D267" s="182"/>
      <c r="E267" s="182"/>
      <c r="F267" s="182"/>
      <c r="G267" s="182"/>
      <c r="H267" s="182"/>
      <c r="I267" s="182"/>
      <c r="J267" s="182"/>
      <c r="K267" s="223"/>
      <c r="L267" s="210"/>
      <c r="M267" s="211"/>
      <c r="N267" s="211"/>
      <c r="O267" s="211"/>
      <c r="P267" s="226"/>
      <c r="Q267" s="210"/>
      <c r="R267" s="211"/>
      <c r="S267" s="211"/>
      <c r="T267" s="211"/>
      <c r="U267" s="211"/>
      <c r="V267" s="226"/>
      <c r="W267" s="278"/>
      <c r="X267" s="218"/>
      <c r="Y267" s="210"/>
      <c r="Z267" s="211"/>
      <c r="AA267" s="211"/>
      <c r="AB267" s="211"/>
      <c r="AC267" s="210"/>
      <c r="AD267" s="211"/>
      <c r="AE267" s="232"/>
    </row>
    <row r="268" spans="3:31" x14ac:dyDescent="0.25">
      <c r="C268" s="27"/>
      <c r="D268" s="182"/>
      <c r="E268" s="182"/>
      <c r="F268" s="182"/>
      <c r="G268" s="182"/>
      <c r="H268" s="182"/>
      <c r="I268" s="182"/>
      <c r="J268" s="182"/>
      <c r="K268" s="223"/>
      <c r="L268" s="210"/>
      <c r="M268" s="211"/>
      <c r="N268" s="211"/>
      <c r="O268" s="211"/>
      <c r="P268" s="226"/>
      <c r="Q268" s="210"/>
      <c r="R268" s="211"/>
      <c r="S268" s="211"/>
      <c r="T268" s="211"/>
      <c r="U268" s="211"/>
      <c r="V268" s="226"/>
      <c r="W268" s="278"/>
      <c r="X268" s="218"/>
      <c r="Y268" s="210"/>
      <c r="Z268" s="211"/>
      <c r="AA268" s="211"/>
      <c r="AB268" s="211"/>
      <c r="AC268" s="210"/>
      <c r="AD268" s="211"/>
      <c r="AE268" s="232"/>
    </row>
    <row r="269" spans="3:31" x14ac:dyDescent="0.25">
      <c r="C269" s="27"/>
      <c r="D269" s="182"/>
      <c r="E269" s="182"/>
      <c r="F269" s="182"/>
      <c r="G269" s="182"/>
      <c r="H269" s="182"/>
      <c r="I269" s="182"/>
      <c r="J269" s="182"/>
      <c r="K269" s="223"/>
      <c r="L269" s="210"/>
      <c r="M269" s="211"/>
      <c r="N269" s="211"/>
      <c r="O269" s="211"/>
      <c r="P269" s="226"/>
      <c r="Q269" s="210"/>
      <c r="R269" s="211"/>
      <c r="S269" s="211"/>
      <c r="T269" s="211"/>
      <c r="U269" s="211"/>
      <c r="V269" s="226"/>
      <c r="W269" s="278"/>
      <c r="X269" s="218"/>
      <c r="Y269" s="210"/>
      <c r="Z269" s="211"/>
      <c r="AA269" s="211"/>
      <c r="AB269" s="211"/>
      <c r="AC269" s="210"/>
      <c r="AD269" s="211"/>
      <c r="AE269" s="232"/>
    </row>
    <row r="270" spans="3:31" x14ac:dyDescent="0.25">
      <c r="C270" s="27"/>
      <c r="D270" s="182"/>
      <c r="E270" s="182"/>
      <c r="F270" s="182"/>
      <c r="G270" s="182"/>
      <c r="H270" s="182"/>
      <c r="I270" s="182"/>
      <c r="J270" s="182"/>
      <c r="K270" s="223"/>
      <c r="L270" s="210"/>
      <c r="M270" s="211"/>
      <c r="N270" s="211"/>
      <c r="O270" s="211"/>
      <c r="P270" s="226"/>
      <c r="Q270" s="210"/>
      <c r="R270" s="211"/>
      <c r="S270" s="211"/>
      <c r="T270" s="211"/>
      <c r="U270" s="211"/>
      <c r="V270" s="226"/>
      <c r="W270" s="278"/>
      <c r="X270" s="218"/>
      <c r="Y270" s="210"/>
      <c r="Z270" s="211"/>
      <c r="AA270" s="211"/>
      <c r="AB270" s="211"/>
      <c r="AC270" s="210"/>
      <c r="AD270" s="211"/>
      <c r="AE270" s="232"/>
    </row>
    <row r="271" spans="3:31" x14ac:dyDescent="0.25">
      <c r="C271" s="27"/>
      <c r="D271" s="182"/>
      <c r="E271" s="182"/>
      <c r="F271" s="182"/>
      <c r="G271" s="182"/>
      <c r="H271" s="182"/>
      <c r="I271" s="182"/>
      <c r="J271" s="182"/>
      <c r="K271" s="223"/>
      <c r="L271" s="210"/>
      <c r="M271" s="211"/>
      <c r="N271" s="211"/>
      <c r="O271" s="211"/>
      <c r="P271" s="226"/>
      <c r="Q271" s="210"/>
      <c r="R271" s="211"/>
      <c r="S271" s="211"/>
      <c r="T271" s="211"/>
      <c r="U271" s="211"/>
      <c r="V271" s="226"/>
      <c r="W271" s="278"/>
      <c r="X271" s="218"/>
      <c r="Y271" s="210"/>
      <c r="Z271" s="211"/>
      <c r="AA271" s="211"/>
      <c r="AB271" s="211"/>
      <c r="AC271" s="210"/>
      <c r="AD271" s="211"/>
      <c r="AE271" s="232"/>
    </row>
    <row r="272" spans="3:31" x14ac:dyDescent="0.25">
      <c r="C272" s="27"/>
      <c r="D272" s="182"/>
      <c r="E272" s="182"/>
      <c r="F272" s="182"/>
      <c r="G272" s="182"/>
      <c r="H272" s="182"/>
      <c r="I272" s="182"/>
      <c r="J272" s="182"/>
      <c r="K272" s="223"/>
      <c r="L272" s="210"/>
      <c r="M272" s="211"/>
      <c r="N272" s="211"/>
      <c r="O272" s="211"/>
      <c r="P272" s="226"/>
      <c r="Q272" s="210"/>
      <c r="R272" s="211"/>
      <c r="S272" s="211"/>
      <c r="T272" s="211"/>
      <c r="U272" s="211"/>
      <c r="V272" s="226"/>
      <c r="W272" s="278"/>
      <c r="X272" s="218"/>
      <c r="Y272" s="210"/>
      <c r="Z272" s="211"/>
      <c r="AA272" s="211"/>
      <c r="AB272" s="211"/>
      <c r="AC272" s="210"/>
      <c r="AD272" s="211"/>
      <c r="AE272" s="232"/>
    </row>
    <row r="273" spans="3:31" x14ac:dyDescent="0.25">
      <c r="C273" s="27"/>
      <c r="D273" s="182"/>
      <c r="E273" s="182"/>
      <c r="F273" s="182"/>
      <c r="G273" s="182"/>
      <c r="H273" s="182"/>
      <c r="I273" s="182"/>
      <c r="J273" s="182"/>
      <c r="K273" s="223"/>
      <c r="L273" s="210"/>
      <c r="M273" s="211"/>
      <c r="N273" s="211"/>
      <c r="O273" s="211"/>
      <c r="P273" s="226"/>
      <c r="Q273" s="210"/>
      <c r="R273" s="211"/>
      <c r="S273" s="211"/>
      <c r="T273" s="211"/>
      <c r="U273" s="211"/>
      <c r="V273" s="226"/>
      <c r="W273" s="278"/>
      <c r="X273" s="218"/>
      <c r="Y273" s="210"/>
      <c r="Z273" s="211"/>
      <c r="AA273" s="211"/>
      <c r="AB273" s="211"/>
      <c r="AC273" s="210"/>
      <c r="AD273" s="211"/>
      <c r="AE273" s="232"/>
    </row>
    <row r="274" spans="3:31" x14ac:dyDescent="0.25">
      <c r="C274" s="27"/>
      <c r="D274" s="182"/>
      <c r="E274" s="182"/>
      <c r="F274" s="182"/>
      <c r="G274" s="182"/>
      <c r="H274" s="182"/>
      <c r="I274" s="182"/>
      <c r="J274" s="182"/>
      <c r="K274" s="223"/>
      <c r="L274" s="210"/>
      <c r="M274" s="211"/>
      <c r="N274" s="211"/>
      <c r="O274" s="211"/>
      <c r="P274" s="226"/>
      <c r="Q274" s="210"/>
      <c r="R274" s="211"/>
      <c r="S274" s="211"/>
      <c r="T274" s="211"/>
      <c r="U274" s="211"/>
      <c r="V274" s="226"/>
      <c r="W274" s="278"/>
      <c r="X274" s="218"/>
      <c r="Y274" s="210"/>
      <c r="Z274" s="211"/>
      <c r="AA274" s="211"/>
      <c r="AB274" s="211"/>
      <c r="AC274" s="210"/>
      <c r="AD274" s="211"/>
      <c r="AE274" s="232"/>
    </row>
    <row r="275" spans="3:31" x14ac:dyDescent="0.25">
      <c r="C275" s="27"/>
      <c r="D275" s="182"/>
      <c r="E275" s="182"/>
      <c r="F275" s="182"/>
      <c r="G275" s="182"/>
      <c r="H275" s="182"/>
      <c r="I275" s="182"/>
      <c r="J275" s="182"/>
      <c r="K275" s="223"/>
      <c r="L275" s="210"/>
      <c r="M275" s="211"/>
      <c r="N275" s="211"/>
      <c r="O275" s="211"/>
      <c r="P275" s="226"/>
      <c r="Q275" s="210"/>
      <c r="R275" s="211"/>
      <c r="S275" s="211"/>
      <c r="T275" s="211"/>
      <c r="U275" s="211"/>
      <c r="V275" s="226"/>
      <c r="W275" s="278"/>
      <c r="X275" s="218"/>
      <c r="Y275" s="210"/>
      <c r="Z275" s="211"/>
      <c r="AA275" s="211"/>
      <c r="AB275" s="211"/>
      <c r="AC275" s="210"/>
      <c r="AD275" s="211"/>
      <c r="AE275" s="232"/>
    </row>
    <row r="276" spans="3:31" x14ac:dyDescent="0.25">
      <c r="C276" s="27"/>
      <c r="D276" s="182"/>
      <c r="E276" s="182"/>
      <c r="F276" s="182"/>
      <c r="G276" s="182"/>
      <c r="H276" s="182"/>
      <c r="I276" s="182"/>
      <c r="J276" s="182"/>
      <c r="K276" s="223"/>
      <c r="L276" s="210"/>
      <c r="M276" s="211"/>
      <c r="N276" s="211"/>
      <c r="O276" s="211"/>
      <c r="P276" s="226"/>
      <c r="Q276" s="210"/>
      <c r="R276" s="211"/>
      <c r="S276" s="211"/>
      <c r="T276" s="211"/>
      <c r="U276" s="211"/>
      <c r="V276" s="226"/>
      <c r="W276" s="278"/>
      <c r="X276" s="218"/>
      <c r="Y276" s="210"/>
      <c r="Z276" s="211"/>
      <c r="AA276" s="211"/>
      <c r="AB276" s="211"/>
      <c r="AC276" s="210"/>
      <c r="AD276" s="211"/>
      <c r="AE276" s="232"/>
    </row>
    <row r="277" spans="3:31" x14ac:dyDescent="0.25">
      <c r="C277" s="27"/>
      <c r="D277" s="182"/>
      <c r="E277" s="182"/>
      <c r="F277" s="182"/>
      <c r="G277" s="182"/>
      <c r="H277" s="182"/>
      <c r="I277" s="182"/>
      <c r="J277" s="182"/>
      <c r="K277" s="223"/>
      <c r="L277" s="210"/>
      <c r="M277" s="211"/>
      <c r="N277" s="211"/>
      <c r="O277" s="211"/>
      <c r="P277" s="226"/>
      <c r="Q277" s="210"/>
      <c r="R277" s="211"/>
      <c r="S277" s="211"/>
      <c r="T277" s="211"/>
      <c r="U277" s="211"/>
      <c r="V277" s="226"/>
      <c r="W277" s="278"/>
      <c r="X277" s="218"/>
      <c r="Y277" s="210"/>
      <c r="Z277" s="211"/>
      <c r="AA277" s="211"/>
      <c r="AB277" s="211"/>
      <c r="AC277" s="210"/>
      <c r="AD277" s="211"/>
      <c r="AE277" s="232"/>
    </row>
    <row r="278" spans="3:31" x14ac:dyDescent="0.25">
      <c r="C278" s="27"/>
      <c r="D278" s="182"/>
      <c r="E278" s="182"/>
      <c r="F278" s="182"/>
      <c r="G278" s="182"/>
      <c r="H278" s="182"/>
      <c r="I278" s="182"/>
      <c r="J278" s="182"/>
      <c r="K278" s="223"/>
      <c r="L278" s="210"/>
      <c r="M278" s="211"/>
      <c r="N278" s="211"/>
      <c r="O278" s="211"/>
      <c r="P278" s="226"/>
      <c r="Q278" s="210"/>
      <c r="R278" s="211"/>
      <c r="S278" s="211"/>
      <c r="T278" s="211"/>
      <c r="U278" s="211"/>
      <c r="V278" s="226"/>
      <c r="W278" s="278"/>
      <c r="X278" s="218"/>
      <c r="Y278" s="210"/>
      <c r="Z278" s="211"/>
      <c r="AA278" s="211"/>
      <c r="AB278" s="211"/>
      <c r="AC278" s="210"/>
      <c r="AD278" s="211"/>
      <c r="AE278" s="232"/>
    </row>
    <row r="279" spans="3:31" x14ac:dyDescent="0.25">
      <c r="C279" s="27"/>
      <c r="D279" s="182"/>
      <c r="E279" s="182"/>
      <c r="F279" s="182"/>
      <c r="G279" s="182"/>
      <c r="H279" s="182"/>
      <c r="I279" s="182"/>
      <c r="J279" s="182"/>
      <c r="K279" s="223"/>
      <c r="L279" s="210"/>
      <c r="M279" s="211"/>
      <c r="N279" s="211"/>
      <c r="O279" s="211"/>
      <c r="P279" s="226"/>
      <c r="Q279" s="210"/>
      <c r="R279" s="211"/>
      <c r="S279" s="211"/>
      <c r="T279" s="211"/>
      <c r="U279" s="211"/>
      <c r="V279" s="226"/>
      <c r="W279" s="278"/>
      <c r="X279" s="218"/>
      <c r="Y279" s="210"/>
      <c r="Z279" s="211"/>
      <c r="AA279" s="211"/>
      <c r="AB279" s="211"/>
      <c r="AC279" s="210"/>
      <c r="AD279" s="211"/>
      <c r="AE279" s="232"/>
    </row>
    <row r="280" spans="3:31" x14ac:dyDescent="0.25">
      <c r="C280" s="27"/>
      <c r="D280" s="182"/>
      <c r="E280" s="182"/>
      <c r="F280" s="182"/>
      <c r="G280" s="182"/>
      <c r="H280" s="182"/>
      <c r="I280" s="182"/>
      <c r="J280" s="182"/>
      <c r="K280" s="223"/>
      <c r="L280" s="210"/>
      <c r="M280" s="211"/>
      <c r="N280" s="211"/>
      <c r="O280" s="211"/>
      <c r="P280" s="226"/>
      <c r="Q280" s="210"/>
      <c r="R280" s="211"/>
      <c r="S280" s="211"/>
      <c r="T280" s="211"/>
      <c r="U280" s="211"/>
      <c r="V280" s="226"/>
      <c r="W280" s="278"/>
      <c r="X280" s="218"/>
      <c r="Y280" s="210"/>
      <c r="Z280" s="211"/>
      <c r="AA280" s="211"/>
      <c r="AB280" s="211"/>
      <c r="AC280" s="210"/>
      <c r="AD280" s="211"/>
      <c r="AE280" s="232"/>
    </row>
    <row r="281" spans="3:31" x14ac:dyDescent="0.25">
      <c r="C281" s="27"/>
      <c r="D281" s="182"/>
      <c r="E281" s="182"/>
      <c r="F281" s="182"/>
      <c r="G281" s="182"/>
      <c r="H281" s="182"/>
      <c r="I281" s="182"/>
      <c r="J281" s="182"/>
      <c r="K281" s="223"/>
      <c r="L281" s="210"/>
      <c r="M281" s="211"/>
      <c r="N281" s="211"/>
      <c r="O281" s="211"/>
      <c r="P281" s="226"/>
      <c r="Q281" s="210"/>
      <c r="R281" s="211"/>
      <c r="S281" s="211"/>
      <c r="T281" s="211"/>
      <c r="U281" s="211"/>
      <c r="V281" s="226"/>
      <c r="W281" s="278"/>
      <c r="X281" s="218"/>
      <c r="Y281" s="210"/>
      <c r="Z281" s="211"/>
      <c r="AA281" s="211"/>
      <c r="AB281" s="211"/>
      <c r="AC281" s="210"/>
      <c r="AD281" s="211"/>
      <c r="AE281" s="232"/>
    </row>
    <row r="282" spans="3:31" x14ac:dyDescent="0.25">
      <c r="C282" s="27"/>
      <c r="D282" s="182"/>
      <c r="E282" s="182"/>
      <c r="F282" s="182"/>
      <c r="G282" s="182"/>
      <c r="H282" s="182"/>
      <c r="I282" s="182"/>
      <c r="J282" s="182"/>
      <c r="K282" s="223"/>
      <c r="L282" s="210"/>
      <c r="M282" s="211"/>
      <c r="N282" s="211"/>
      <c r="O282" s="211"/>
      <c r="P282" s="226"/>
      <c r="Q282" s="210"/>
      <c r="R282" s="211"/>
      <c r="S282" s="211"/>
      <c r="T282" s="211"/>
      <c r="U282" s="211"/>
      <c r="V282" s="226"/>
      <c r="W282" s="278"/>
      <c r="X282" s="218"/>
      <c r="Y282" s="210"/>
      <c r="Z282" s="211"/>
      <c r="AA282" s="211"/>
      <c r="AB282" s="211"/>
      <c r="AC282" s="210"/>
      <c r="AD282" s="211"/>
      <c r="AE282" s="232"/>
    </row>
    <row r="283" spans="3:31" x14ac:dyDescent="0.25">
      <c r="C283" s="27"/>
      <c r="D283" s="182"/>
      <c r="E283" s="182"/>
      <c r="F283" s="182"/>
      <c r="G283" s="182"/>
      <c r="H283" s="182"/>
      <c r="I283" s="182"/>
      <c r="J283" s="182"/>
      <c r="K283" s="223"/>
      <c r="L283" s="210"/>
      <c r="M283" s="211"/>
      <c r="N283" s="211"/>
      <c r="O283" s="211"/>
      <c r="P283" s="226"/>
      <c r="Q283" s="210"/>
      <c r="R283" s="211"/>
      <c r="S283" s="211"/>
      <c r="T283" s="211"/>
      <c r="U283" s="211"/>
      <c r="V283" s="226"/>
      <c r="W283" s="278"/>
      <c r="X283" s="218"/>
      <c r="Y283" s="210"/>
      <c r="Z283" s="211"/>
      <c r="AA283" s="211"/>
      <c r="AB283" s="211"/>
      <c r="AC283" s="210"/>
      <c r="AD283" s="211"/>
      <c r="AE283" s="232"/>
    </row>
    <row r="284" spans="3:31" x14ac:dyDescent="0.25">
      <c r="C284" s="27"/>
      <c r="D284" s="182"/>
      <c r="E284" s="182"/>
      <c r="F284" s="182"/>
      <c r="G284" s="182"/>
      <c r="H284" s="182"/>
      <c r="I284" s="182"/>
      <c r="J284" s="182"/>
      <c r="K284" s="223"/>
      <c r="L284" s="210"/>
      <c r="M284" s="211"/>
      <c r="N284" s="211"/>
      <c r="O284" s="211"/>
      <c r="P284" s="226"/>
      <c r="Q284" s="210"/>
      <c r="R284" s="211"/>
      <c r="S284" s="211"/>
      <c r="T284" s="211"/>
      <c r="U284" s="211"/>
      <c r="V284" s="226"/>
      <c r="W284" s="278"/>
      <c r="X284" s="218"/>
      <c r="Y284" s="210"/>
      <c r="Z284" s="211"/>
      <c r="AA284" s="211"/>
      <c r="AB284" s="211"/>
      <c r="AC284" s="210"/>
      <c r="AD284" s="211"/>
      <c r="AE284" s="232"/>
    </row>
    <row r="285" spans="3:31" x14ac:dyDescent="0.25">
      <c r="C285" s="27"/>
      <c r="D285" s="182"/>
      <c r="E285" s="182"/>
      <c r="F285" s="182"/>
      <c r="G285" s="182"/>
      <c r="H285" s="182"/>
      <c r="I285" s="182"/>
      <c r="J285" s="182"/>
      <c r="K285" s="223"/>
      <c r="L285" s="210"/>
      <c r="M285" s="211"/>
      <c r="N285" s="211"/>
      <c r="O285" s="211"/>
      <c r="P285" s="226"/>
      <c r="Q285" s="210"/>
      <c r="R285" s="211"/>
      <c r="S285" s="211"/>
      <c r="T285" s="211"/>
      <c r="U285" s="211"/>
      <c r="V285" s="226"/>
      <c r="W285" s="278"/>
      <c r="X285" s="218"/>
      <c r="Y285" s="210"/>
      <c r="Z285" s="211"/>
      <c r="AA285" s="211"/>
      <c r="AB285" s="211"/>
      <c r="AC285" s="210"/>
      <c r="AD285" s="211"/>
      <c r="AE285" s="232"/>
    </row>
    <row r="286" spans="3:31" x14ac:dyDescent="0.25">
      <c r="C286" s="27"/>
      <c r="D286" s="182"/>
      <c r="E286" s="182"/>
      <c r="F286" s="182"/>
      <c r="G286" s="182"/>
      <c r="H286" s="182"/>
      <c r="I286" s="182"/>
      <c r="J286" s="182"/>
      <c r="K286" s="223"/>
      <c r="L286" s="210"/>
      <c r="M286" s="211"/>
      <c r="N286" s="211"/>
      <c r="O286" s="211"/>
      <c r="P286" s="226"/>
      <c r="Q286" s="210"/>
      <c r="R286" s="211"/>
      <c r="S286" s="211"/>
      <c r="T286" s="211"/>
      <c r="U286" s="211"/>
      <c r="V286" s="226"/>
      <c r="W286" s="278"/>
      <c r="X286" s="218"/>
      <c r="Y286" s="210"/>
      <c r="Z286" s="211"/>
      <c r="AA286" s="211"/>
      <c r="AB286" s="211"/>
      <c r="AC286" s="210"/>
      <c r="AD286" s="211"/>
      <c r="AE286" s="232"/>
    </row>
    <row r="287" spans="3:31" x14ac:dyDescent="0.25">
      <c r="C287" s="27"/>
      <c r="D287" s="182"/>
      <c r="E287" s="182"/>
      <c r="F287" s="182"/>
      <c r="G287" s="182"/>
      <c r="H287" s="182"/>
      <c r="I287" s="182"/>
      <c r="J287" s="182"/>
      <c r="K287" s="223"/>
      <c r="L287" s="210"/>
      <c r="M287" s="211"/>
      <c r="N287" s="211"/>
      <c r="O287" s="211"/>
      <c r="P287" s="226"/>
      <c r="Q287" s="210"/>
      <c r="R287" s="211"/>
      <c r="S287" s="211"/>
      <c r="T287" s="211"/>
      <c r="U287" s="211"/>
      <c r="V287" s="226"/>
      <c r="W287" s="278"/>
      <c r="X287" s="218"/>
      <c r="Y287" s="210"/>
      <c r="Z287" s="211"/>
      <c r="AA287" s="211"/>
      <c r="AB287" s="211"/>
      <c r="AC287" s="210"/>
      <c r="AD287" s="211"/>
      <c r="AE287" s="232"/>
    </row>
    <row r="288" spans="3:31" x14ac:dyDescent="0.25">
      <c r="C288" s="27"/>
      <c r="D288" s="182"/>
      <c r="E288" s="182"/>
      <c r="F288" s="182"/>
      <c r="G288" s="182"/>
      <c r="H288" s="182"/>
      <c r="I288" s="182"/>
      <c r="J288" s="182"/>
      <c r="K288" s="223"/>
      <c r="L288" s="210"/>
      <c r="M288" s="211"/>
      <c r="N288" s="211"/>
      <c r="O288" s="211"/>
      <c r="P288" s="226"/>
      <c r="Q288" s="210"/>
      <c r="R288" s="211"/>
      <c r="S288" s="211"/>
      <c r="T288" s="211"/>
      <c r="U288" s="211"/>
      <c r="V288" s="226"/>
      <c r="W288" s="278"/>
      <c r="X288" s="218"/>
      <c r="Y288" s="210"/>
      <c r="Z288" s="211"/>
      <c r="AA288" s="211"/>
      <c r="AB288" s="211"/>
      <c r="AC288" s="210"/>
      <c r="AD288" s="211"/>
      <c r="AE288" s="232"/>
    </row>
    <row r="289" spans="3:31" x14ac:dyDescent="0.25">
      <c r="C289" s="27"/>
      <c r="D289" s="182"/>
      <c r="E289" s="182"/>
      <c r="F289" s="182"/>
      <c r="G289" s="182"/>
      <c r="H289" s="182"/>
      <c r="I289" s="182"/>
      <c r="J289" s="182"/>
      <c r="K289" s="223"/>
      <c r="L289" s="210"/>
      <c r="M289" s="211"/>
      <c r="N289" s="211"/>
      <c r="O289" s="211"/>
      <c r="P289" s="226"/>
      <c r="Q289" s="210"/>
      <c r="R289" s="211"/>
      <c r="S289" s="211"/>
      <c r="T289" s="211"/>
      <c r="U289" s="211"/>
      <c r="V289" s="226"/>
      <c r="W289" s="278"/>
      <c r="X289" s="218"/>
      <c r="Y289" s="210"/>
      <c r="Z289" s="211"/>
      <c r="AA289" s="211"/>
      <c r="AB289" s="211"/>
      <c r="AC289" s="210"/>
      <c r="AD289" s="211"/>
      <c r="AE289" s="232"/>
    </row>
    <row r="290" spans="3:31" x14ac:dyDescent="0.25">
      <c r="C290" s="27"/>
      <c r="D290" s="182"/>
      <c r="E290" s="182"/>
      <c r="F290" s="182"/>
      <c r="G290" s="182"/>
      <c r="H290" s="182"/>
      <c r="I290" s="182"/>
      <c r="J290" s="182"/>
      <c r="K290" s="223"/>
      <c r="L290" s="210"/>
      <c r="M290" s="211"/>
      <c r="N290" s="211"/>
      <c r="O290" s="211"/>
      <c r="P290" s="226"/>
      <c r="Q290" s="210"/>
      <c r="R290" s="211"/>
      <c r="S290" s="211"/>
      <c r="T290" s="211"/>
      <c r="U290" s="211"/>
      <c r="V290" s="226"/>
      <c r="W290" s="278"/>
      <c r="X290" s="218"/>
      <c r="Y290" s="210"/>
      <c r="Z290" s="211"/>
      <c r="AA290" s="211"/>
      <c r="AB290" s="211"/>
      <c r="AC290" s="210"/>
      <c r="AD290" s="211"/>
      <c r="AE290" s="232"/>
    </row>
    <row r="291" spans="3:31" x14ac:dyDescent="0.25">
      <c r="C291" s="27"/>
      <c r="D291" s="182"/>
      <c r="E291" s="182"/>
      <c r="F291" s="182"/>
      <c r="G291" s="182"/>
      <c r="H291" s="182"/>
      <c r="I291" s="182"/>
      <c r="J291" s="182"/>
      <c r="K291" s="223"/>
      <c r="L291" s="210"/>
      <c r="M291" s="211"/>
      <c r="N291" s="211"/>
      <c r="O291" s="211"/>
      <c r="P291" s="226"/>
      <c r="Q291" s="210"/>
      <c r="R291" s="211"/>
      <c r="S291" s="211"/>
      <c r="T291" s="211"/>
      <c r="U291" s="211"/>
      <c r="V291" s="226"/>
      <c r="W291" s="278"/>
      <c r="X291" s="218"/>
      <c r="Y291" s="210"/>
      <c r="Z291" s="211"/>
      <c r="AA291" s="211"/>
      <c r="AB291" s="211"/>
      <c r="AC291" s="210"/>
      <c r="AD291" s="211"/>
      <c r="AE291" s="232"/>
    </row>
    <row r="292" spans="3:31" x14ac:dyDescent="0.25">
      <c r="C292" s="27"/>
      <c r="D292" s="182"/>
      <c r="E292" s="182"/>
      <c r="F292" s="182"/>
      <c r="G292" s="182"/>
      <c r="H292" s="182"/>
      <c r="I292" s="182"/>
      <c r="J292" s="182"/>
      <c r="K292" s="223"/>
      <c r="L292" s="210"/>
      <c r="M292" s="211"/>
      <c r="N292" s="211"/>
      <c r="O292" s="211"/>
      <c r="P292" s="226"/>
      <c r="Q292" s="210"/>
      <c r="R292" s="211"/>
      <c r="S292" s="211"/>
      <c r="T292" s="211"/>
      <c r="U292" s="211"/>
      <c r="V292" s="226"/>
      <c r="W292" s="278"/>
      <c r="X292" s="218"/>
      <c r="Y292" s="210"/>
      <c r="Z292" s="211"/>
      <c r="AA292" s="211"/>
      <c r="AB292" s="211"/>
      <c r="AC292" s="210"/>
      <c r="AD292" s="211"/>
      <c r="AE292" s="232"/>
    </row>
    <row r="293" spans="3:31" x14ac:dyDescent="0.25">
      <c r="C293" s="27"/>
      <c r="D293" s="182"/>
      <c r="E293" s="182"/>
      <c r="F293" s="182"/>
      <c r="G293" s="182"/>
      <c r="H293" s="182"/>
      <c r="I293" s="182"/>
      <c r="J293" s="182"/>
      <c r="K293" s="223"/>
      <c r="L293" s="210"/>
      <c r="M293" s="211"/>
      <c r="N293" s="211"/>
      <c r="O293" s="211"/>
      <c r="P293" s="226"/>
      <c r="Q293" s="210"/>
      <c r="R293" s="211"/>
      <c r="S293" s="211"/>
      <c r="T293" s="211"/>
      <c r="U293" s="211"/>
      <c r="V293" s="226"/>
      <c r="W293" s="278"/>
      <c r="X293" s="218"/>
      <c r="Y293" s="210"/>
      <c r="Z293" s="211"/>
      <c r="AA293" s="211"/>
      <c r="AB293" s="211"/>
      <c r="AC293" s="210"/>
      <c r="AD293" s="211"/>
      <c r="AE293" s="232"/>
    </row>
    <row r="294" spans="3:31" x14ac:dyDescent="0.25">
      <c r="C294" s="27"/>
      <c r="D294" s="182"/>
      <c r="E294" s="182"/>
      <c r="F294" s="182"/>
      <c r="G294" s="182"/>
      <c r="H294" s="182"/>
      <c r="I294" s="182"/>
      <c r="J294" s="182"/>
      <c r="K294" s="223"/>
      <c r="L294" s="210"/>
      <c r="M294" s="211"/>
      <c r="N294" s="211"/>
      <c r="O294" s="211"/>
      <c r="P294" s="226"/>
      <c r="Q294" s="210"/>
      <c r="R294" s="211"/>
      <c r="S294" s="211"/>
      <c r="T294" s="211"/>
      <c r="U294" s="211"/>
      <c r="V294" s="226"/>
      <c r="W294" s="278"/>
      <c r="X294" s="218"/>
      <c r="Y294" s="210"/>
      <c r="Z294" s="211"/>
      <c r="AA294" s="211"/>
      <c r="AB294" s="211"/>
      <c r="AC294" s="210"/>
      <c r="AD294" s="211"/>
      <c r="AE294" s="232"/>
    </row>
    <row r="295" spans="3:31" x14ac:dyDescent="0.25">
      <c r="C295" s="27"/>
      <c r="D295" s="182"/>
      <c r="E295" s="182"/>
      <c r="F295" s="182"/>
      <c r="G295" s="182"/>
      <c r="H295" s="182"/>
      <c r="I295" s="182"/>
      <c r="J295" s="182"/>
      <c r="K295" s="223"/>
      <c r="L295" s="210"/>
      <c r="M295" s="211"/>
      <c r="N295" s="211"/>
      <c r="O295" s="211"/>
      <c r="P295" s="226"/>
      <c r="Q295" s="210"/>
      <c r="R295" s="211"/>
      <c r="S295" s="211"/>
      <c r="T295" s="211"/>
      <c r="U295" s="211"/>
      <c r="V295" s="226"/>
      <c r="W295" s="278"/>
      <c r="X295" s="218"/>
      <c r="Y295" s="210"/>
      <c r="Z295" s="211"/>
      <c r="AA295" s="211"/>
      <c r="AB295" s="211"/>
      <c r="AC295" s="210"/>
      <c r="AD295" s="211"/>
      <c r="AE295" s="232"/>
    </row>
    <row r="296" spans="3:31" x14ac:dyDescent="0.25">
      <c r="C296" s="27"/>
      <c r="D296" s="182"/>
      <c r="E296" s="182"/>
      <c r="F296" s="182"/>
      <c r="G296" s="182"/>
      <c r="H296" s="182"/>
      <c r="I296" s="182"/>
      <c r="J296" s="182"/>
      <c r="K296" s="223"/>
      <c r="L296" s="210"/>
      <c r="M296" s="211"/>
      <c r="N296" s="211"/>
      <c r="O296" s="211"/>
      <c r="P296" s="226"/>
      <c r="Q296" s="210"/>
      <c r="R296" s="211"/>
      <c r="S296" s="211"/>
      <c r="T296" s="211"/>
      <c r="U296" s="211"/>
      <c r="V296" s="226"/>
      <c r="W296" s="278"/>
      <c r="X296" s="218"/>
      <c r="Y296" s="210"/>
      <c r="Z296" s="211"/>
      <c r="AA296" s="211"/>
      <c r="AB296" s="211"/>
      <c r="AC296" s="210"/>
      <c r="AD296" s="211"/>
      <c r="AE296" s="232"/>
    </row>
    <row r="297" spans="3:31" x14ac:dyDescent="0.25">
      <c r="C297" s="27"/>
      <c r="D297" s="182"/>
      <c r="E297" s="182"/>
      <c r="F297" s="182"/>
      <c r="G297" s="182"/>
      <c r="H297" s="182"/>
      <c r="I297" s="182"/>
      <c r="J297" s="182"/>
      <c r="K297" s="223"/>
      <c r="L297" s="210"/>
      <c r="M297" s="211"/>
      <c r="N297" s="211"/>
      <c r="O297" s="211"/>
      <c r="P297" s="226"/>
      <c r="Q297" s="210"/>
      <c r="R297" s="211"/>
      <c r="S297" s="211"/>
      <c r="T297" s="211"/>
      <c r="U297" s="211"/>
      <c r="V297" s="226"/>
      <c r="W297" s="278"/>
      <c r="X297" s="218"/>
      <c r="Y297" s="210"/>
      <c r="Z297" s="211"/>
      <c r="AA297" s="211"/>
      <c r="AB297" s="211"/>
      <c r="AC297" s="210"/>
      <c r="AD297" s="211"/>
      <c r="AE297" s="232"/>
    </row>
    <row r="298" spans="3:31" x14ac:dyDescent="0.25">
      <c r="C298" s="27"/>
      <c r="D298" s="182"/>
      <c r="E298" s="182"/>
      <c r="F298" s="182"/>
      <c r="G298" s="182"/>
      <c r="H298" s="182"/>
      <c r="I298" s="182"/>
      <c r="J298" s="182"/>
      <c r="K298" s="223"/>
      <c r="L298" s="210"/>
      <c r="M298" s="211"/>
      <c r="N298" s="211"/>
      <c r="O298" s="211"/>
      <c r="P298" s="226"/>
      <c r="Q298" s="210"/>
      <c r="R298" s="211"/>
      <c r="S298" s="211"/>
      <c r="T298" s="211"/>
      <c r="U298" s="211"/>
      <c r="V298" s="226"/>
      <c r="W298" s="278"/>
      <c r="X298" s="218"/>
      <c r="Y298" s="210"/>
      <c r="Z298" s="211"/>
      <c r="AA298" s="211"/>
      <c r="AB298" s="211"/>
      <c r="AC298" s="210"/>
      <c r="AD298" s="211"/>
      <c r="AE298" s="232"/>
    </row>
    <row r="299" spans="3:31" x14ac:dyDescent="0.25">
      <c r="C299" s="27"/>
      <c r="D299" s="182"/>
      <c r="E299" s="182"/>
      <c r="F299" s="182"/>
      <c r="G299" s="182"/>
      <c r="H299" s="182"/>
      <c r="I299" s="182"/>
      <c r="J299" s="182"/>
      <c r="K299" s="223"/>
      <c r="L299" s="210"/>
      <c r="M299" s="211"/>
      <c r="N299" s="211"/>
      <c r="O299" s="211"/>
      <c r="P299" s="226"/>
      <c r="Q299" s="210"/>
      <c r="R299" s="211"/>
      <c r="S299" s="211"/>
      <c r="T299" s="211"/>
      <c r="U299" s="211"/>
      <c r="V299" s="226"/>
      <c r="W299" s="278"/>
      <c r="X299" s="218"/>
      <c r="Y299" s="210"/>
      <c r="Z299" s="211"/>
      <c r="AA299" s="211"/>
      <c r="AB299" s="211"/>
      <c r="AC299" s="210"/>
      <c r="AD299" s="211"/>
      <c r="AE299" s="232"/>
    </row>
    <row r="300" spans="3:31" x14ac:dyDescent="0.25">
      <c r="C300" s="27"/>
      <c r="D300" s="182"/>
      <c r="E300" s="182"/>
      <c r="F300" s="182"/>
      <c r="G300" s="182"/>
      <c r="H300" s="182"/>
      <c r="I300" s="182"/>
      <c r="J300" s="182"/>
      <c r="K300" s="223"/>
      <c r="L300" s="210"/>
      <c r="M300" s="211"/>
      <c r="N300" s="211"/>
      <c r="O300" s="211"/>
      <c r="P300" s="226"/>
      <c r="Q300" s="210"/>
      <c r="R300" s="211"/>
      <c r="S300" s="211"/>
      <c r="T300" s="211"/>
      <c r="U300" s="211"/>
      <c r="V300" s="226"/>
      <c r="W300" s="278"/>
      <c r="X300" s="218"/>
      <c r="Y300" s="210"/>
      <c r="Z300" s="211"/>
      <c r="AA300" s="211"/>
      <c r="AB300" s="211"/>
      <c r="AC300" s="210"/>
      <c r="AD300" s="211"/>
      <c r="AE300" s="232"/>
    </row>
    <row r="301" spans="3:31" x14ac:dyDescent="0.25">
      <c r="C301" s="27"/>
      <c r="D301" s="182"/>
      <c r="E301" s="182"/>
      <c r="F301" s="182"/>
      <c r="G301" s="182"/>
      <c r="H301" s="182"/>
      <c r="I301" s="182"/>
      <c r="J301" s="182"/>
      <c r="K301" s="223"/>
      <c r="L301" s="210"/>
      <c r="M301" s="211"/>
      <c r="N301" s="211"/>
      <c r="O301" s="211"/>
      <c r="P301" s="226"/>
      <c r="Q301" s="210"/>
      <c r="R301" s="211"/>
      <c r="S301" s="211"/>
      <c r="T301" s="211"/>
      <c r="U301" s="211"/>
      <c r="V301" s="226"/>
      <c r="W301" s="278"/>
      <c r="X301" s="218"/>
      <c r="Y301" s="210"/>
      <c r="Z301" s="211"/>
      <c r="AA301" s="211"/>
      <c r="AB301" s="211"/>
      <c r="AC301" s="210"/>
      <c r="AD301" s="211"/>
      <c r="AE301" s="232"/>
    </row>
    <row r="302" spans="3:31" x14ac:dyDescent="0.25">
      <c r="C302" s="27"/>
      <c r="D302" s="182"/>
      <c r="E302" s="182"/>
      <c r="F302" s="182"/>
      <c r="G302" s="182"/>
      <c r="H302" s="182"/>
      <c r="I302" s="182"/>
      <c r="J302" s="182"/>
      <c r="K302" s="223"/>
      <c r="L302" s="210"/>
      <c r="M302" s="211"/>
      <c r="N302" s="211"/>
      <c r="O302" s="211"/>
      <c r="P302" s="226"/>
      <c r="Q302" s="210"/>
      <c r="R302" s="211"/>
      <c r="S302" s="211"/>
      <c r="T302" s="211"/>
      <c r="U302" s="211"/>
      <c r="V302" s="226"/>
      <c r="W302" s="278"/>
      <c r="X302" s="218"/>
      <c r="Y302" s="210"/>
      <c r="Z302" s="211"/>
      <c r="AA302" s="211"/>
      <c r="AB302" s="211"/>
      <c r="AC302" s="210"/>
      <c r="AD302" s="211"/>
      <c r="AE302" s="232"/>
    </row>
    <row r="303" spans="3:31" x14ac:dyDescent="0.25">
      <c r="C303" s="27"/>
      <c r="D303" s="182"/>
      <c r="E303" s="182"/>
      <c r="F303" s="182"/>
      <c r="G303" s="182"/>
      <c r="H303" s="182"/>
      <c r="I303" s="182"/>
      <c r="J303" s="182"/>
      <c r="K303" s="223"/>
      <c r="L303" s="210"/>
      <c r="M303" s="211"/>
      <c r="N303" s="211"/>
      <c r="O303" s="211"/>
      <c r="P303" s="226"/>
      <c r="Q303" s="210"/>
      <c r="R303" s="211"/>
      <c r="S303" s="211"/>
      <c r="T303" s="211"/>
      <c r="U303" s="211"/>
      <c r="V303" s="226"/>
      <c r="W303" s="278"/>
      <c r="X303" s="218"/>
      <c r="Y303" s="210"/>
      <c r="Z303" s="211"/>
      <c r="AA303" s="211"/>
      <c r="AB303" s="211"/>
      <c r="AC303" s="210"/>
      <c r="AD303" s="211"/>
      <c r="AE303" s="232"/>
    </row>
    <row r="304" spans="3:31" x14ac:dyDescent="0.25">
      <c r="C304" s="27"/>
      <c r="D304" s="182"/>
      <c r="E304" s="182"/>
      <c r="F304" s="182"/>
      <c r="G304" s="182"/>
      <c r="H304" s="182"/>
      <c r="I304" s="182"/>
      <c r="J304" s="182"/>
      <c r="K304" s="223"/>
      <c r="L304" s="210"/>
      <c r="M304" s="211"/>
      <c r="N304" s="211"/>
      <c r="O304" s="211"/>
      <c r="P304" s="226"/>
      <c r="Q304" s="210"/>
      <c r="R304" s="211"/>
      <c r="S304" s="211"/>
      <c r="T304" s="211"/>
      <c r="U304" s="211"/>
      <c r="V304" s="226"/>
      <c r="W304" s="278"/>
      <c r="X304" s="218"/>
      <c r="Y304" s="210"/>
      <c r="Z304" s="211"/>
      <c r="AA304" s="211"/>
      <c r="AB304" s="211"/>
      <c r="AC304" s="210"/>
      <c r="AD304" s="211"/>
      <c r="AE304" s="232"/>
    </row>
    <row r="305" spans="3:31" x14ac:dyDescent="0.25">
      <c r="C305" s="27"/>
      <c r="D305" s="182"/>
      <c r="E305" s="182"/>
      <c r="F305" s="182"/>
      <c r="G305" s="182"/>
      <c r="H305" s="182"/>
      <c r="I305" s="182"/>
      <c r="J305" s="182"/>
      <c r="K305" s="223"/>
      <c r="L305" s="210"/>
      <c r="M305" s="211"/>
      <c r="N305" s="211"/>
      <c r="O305" s="211"/>
      <c r="P305" s="226"/>
      <c r="Q305" s="210"/>
      <c r="R305" s="211"/>
      <c r="S305" s="211"/>
      <c r="T305" s="211"/>
      <c r="U305" s="211"/>
      <c r="V305" s="226"/>
      <c r="W305" s="278"/>
      <c r="X305" s="218"/>
      <c r="Y305" s="210"/>
      <c r="Z305" s="211"/>
      <c r="AA305" s="211"/>
      <c r="AB305" s="211"/>
      <c r="AC305" s="210"/>
      <c r="AD305" s="211"/>
      <c r="AE305" s="232"/>
    </row>
    <row r="306" spans="3:31" x14ac:dyDescent="0.25">
      <c r="C306" s="27"/>
      <c r="D306" s="182"/>
      <c r="E306" s="182"/>
      <c r="F306" s="182"/>
      <c r="G306" s="182"/>
      <c r="H306" s="182"/>
      <c r="I306" s="182"/>
      <c r="J306" s="182"/>
      <c r="K306" s="223"/>
      <c r="L306" s="210"/>
      <c r="M306" s="211"/>
      <c r="N306" s="211"/>
      <c r="O306" s="211"/>
      <c r="P306" s="226"/>
      <c r="Q306" s="210"/>
      <c r="R306" s="211"/>
      <c r="S306" s="211"/>
      <c r="T306" s="211"/>
      <c r="U306" s="211"/>
      <c r="V306" s="226"/>
      <c r="W306" s="278"/>
      <c r="X306" s="218"/>
      <c r="Y306" s="210"/>
      <c r="Z306" s="211"/>
      <c r="AA306" s="211"/>
      <c r="AB306" s="211"/>
      <c r="AC306" s="210"/>
      <c r="AD306" s="211"/>
      <c r="AE306" s="232"/>
    </row>
    <row r="307" spans="3:31" x14ac:dyDescent="0.25">
      <c r="C307" s="27"/>
      <c r="D307" s="182"/>
      <c r="E307" s="182"/>
      <c r="F307" s="182"/>
      <c r="G307" s="182"/>
      <c r="H307" s="182"/>
      <c r="I307" s="182"/>
      <c r="J307" s="182"/>
      <c r="K307" s="223"/>
      <c r="L307" s="210"/>
      <c r="M307" s="211"/>
      <c r="N307" s="211"/>
      <c r="O307" s="211"/>
      <c r="P307" s="226"/>
      <c r="Q307" s="210"/>
      <c r="R307" s="211"/>
      <c r="S307" s="211"/>
      <c r="T307" s="211"/>
      <c r="U307" s="211"/>
      <c r="V307" s="226"/>
      <c r="W307" s="278"/>
      <c r="X307" s="218"/>
      <c r="Y307" s="210"/>
      <c r="Z307" s="211"/>
      <c r="AA307" s="211"/>
      <c r="AB307" s="211"/>
      <c r="AC307" s="210"/>
      <c r="AD307" s="211"/>
      <c r="AE307" s="232"/>
    </row>
    <row r="308" spans="3:31" x14ac:dyDescent="0.25">
      <c r="C308" s="27"/>
      <c r="D308" s="182"/>
      <c r="E308" s="182"/>
      <c r="F308" s="182"/>
      <c r="G308" s="182"/>
      <c r="H308" s="182"/>
      <c r="I308" s="182"/>
      <c r="J308" s="182"/>
      <c r="K308" s="223"/>
      <c r="L308" s="210"/>
      <c r="M308" s="211"/>
      <c r="N308" s="211"/>
      <c r="O308" s="211"/>
      <c r="P308" s="226"/>
      <c r="Q308" s="210"/>
      <c r="R308" s="211"/>
      <c r="S308" s="211"/>
      <c r="T308" s="211"/>
      <c r="U308" s="211"/>
      <c r="V308" s="226"/>
      <c r="W308" s="278"/>
      <c r="X308" s="218"/>
      <c r="Y308" s="210"/>
      <c r="Z308" s="211"/>
      <c r="AA308" s="211"/>
      <c r="AB308" s="211"/>
      <c r="AC308" s="210"/>
      <c r="AD308" s="211"/>
      <c r="AE308" s="232"/>
    </row>
    <row r="309" spans="3:31" x14ac:dyDescent="0.25">
      <c r="C309" s="27"/>
      <c r="D309" s="182"/>
      <c r="E309" s="182"/>
      <c r="F309" s="182"/>
      <c r="G309" s="182"/>
      <c r="H309" s="182"/>
      <c r="I309" s="182"/>
      <c r="J309" s="182"/>
      <c r="K309" s="223"/>
      <c r="L309" s="210"/>
      <c r="M309" s="211"/>
      <c r="N309" s="211"/>
      <c r="O309" s="211"/>
      <c r="P309" s="226"/>
      <c r="Q309" s="210"/>
      <c r="R309" s="211"/>
      <c r="S309" s="211"/>
      <c r="T309" s="211"/>
      <c r="U309" s="211"/>
      <c r="V309" s="226"/>
      <c r="W309" s="278"/>
      <c r="X309" s="218"/>
      <c r="Y309" s="210"/>
      <c r="Z309" s="211"/>
      <c r="AA309" s="211"/>
      <c r="AB309" s="211"/>
      <c r="AC309" s="210"/>
      <c r="AD309" s="211"/>
      <c r="AE309" s="232"/>
    </row>
    <row r="310" spans="3:31" x14ac:dyDescent="0.25">
      <c r="C310" s="27"/>
      <c r="D310" s="182"/>
      <c r="E310" s="182"/>
      <c r="F310" s="182"/>
      <c r="G310" s="182"/>
      <c r="H310" s="182"/>
      <c r="I310" s="182"/>
      <c r="J310" s="182"/>
      <c r="K310" s="223"/>
      <c r="L310" s="210"/>
      <c r="M310" s="211"/>
      <c r="N310" s="211"/>
      <c r="O310" s="211"/>
      <c r="P310" s="226"/>
      <c r="Q310" s="210"/>
      <c r="R310" s="211"/>
      <c r="S310" s="211"/>
      <c r="T310" s="211"/>
      <c r="U310" s="211"/>
      <c r="V310" s="226"/>
      <c r="W310" s="278"/>
      <c r="X310" s="218"/>
      <c r="Y310" s="210"/>
      <c r="Z310" s="211"/>
      <c r="AA310" s="211"/>
      <c r="AB310" s="211"/>
      <c r="AC310" s="210"/>
      <c r="AD310" s="211"/>
      <c r="AE310" s="232"/>
    </row>
    <row r="311" spans="3:31" x14ac:dyDescent="0.25">
      <c r="C311" s="27"/>
      <c r="D311" s="182"/>
      <c r="E311" s="182"/>
      <c r="F311" s="182"/>
      <c r="G311" s="182"/>
      <c r="H311" s="182"/>
      <c r="I311" s="182"/>
      <c r="J311" s="182"/>
      <c r="K311" s="223"/>
      <c r="L311" s="210"/>
      <c r="M311" s="211"/>
      <c r="N311" s="211"/>
      <c r="O311" s="211"/>
      <c r="P311" s="226"/>
      <c r="Q311" s="210"/>
      <c r="R311" s="211"/>
      <c r="S311" s="211"/>
      <c r="T311" s="211"/>
      <c r="U311" s="211"/>
      <c r="V311" s="226"/>
      <c r="W311" s="278"/>
      <c r="X311" s="218"/>
      <c r="Y311" s="210"/>
      <c r="Z311" s="211"/>
      <c r="AA311" s="211"/>
      <c r="AB311" s="211"/>
      <c r="AC311" s="210"/>
      <c r="AD311" s="211"/>
      <c r="AE311" s="232"/>
    </row>
    <row r="312" spans="3:31" x14ac:dyDescent="0.25">
      <c r="C312" s="27"/>
      <c r="D312" s="182"/>
      <c r="E312" s="182"/>
      <c r="F312" s="182"/>
      <c r="G312" s="182"/>
      <c r="H312" s="182"/>
      <c r="I312" s="182"/>
      <c r="J312" s="182"/>
      <c r="K312" s="223"/>
      <c r="L312" s="210"/>
      <c r="M312" s="211"/>
      <c r="N312" s="211"/>
      <c r="O312" s="211"/>
      <c r="P312" s="226"/>
      <c r="Q312" s="210"/>
      <c r="R312" s="211"/>
      <c r="S312" s="211"/>
      <c r="T312" s="211"/>
      <c r="U312" s="211"/>
      <c r="V312" s="226"/>
      <c r="W312" s="278"/>
      <c r="X312" s="218"/>
      <c r="Y312" s="210"/>
      <c r="Z312" s="211"/>
      <c r="AA312" s="211"/>
      <c r="AB312" s="211"/>
      <c r="AC312" s="210"/>
      <c r="AD312" s="211"/>
      <c r="AE312" s="232"/>
    </row>
    <row r="313" spans="3:31" x14ac:dyDescent="0.25">
      <c r="C313" s="27"/>
      <c r="D313" s="182"/>
      <c r="E313" s="182"/>
      <c r="F313" s="182"/>
      <c r="G313" s="182"/>
      <c r="H313" s="182"/>
      <c r="I313" s="182"/>
      <c r="J313" s="182"/>
      <c r="K313" s="223"/>
      <c r="L313" s="210"/>
      <c r="M313" s="211"/>
      <c r="N313" s="211"/>
      <c r="O313" s="211"/>
      <c r="P313" s="226"/>
      <c r="Q313" s="210"/>
      <c r="R313" s="211"/>
      <c r="S313" s="211"/>
      <c r="T313" s="211"/>
      <c r="U313" s="211"/>
      <c r="V313" s="226"/>
      <c r="W313" s="278"/>
      <c r="X313" s="218"/>
      <c r="Y313" s="210"/>
      <c r="Z313" s="211"/>
      <c r="AA313" s="211"/>
      <c r="AB313" s="211"/>
      <c r="AC313" s="210"/>
      <c r="AD313" s="211"/>
      <c r="AE313" s="232"/>
    </row>
    <row r="314" spans="3:31" x14ac:dyDescent="0.25">
      <c r="C314" s="27"/>
      <c r="D314" s="182"/>
      <c r="E314" s="182"/>
      <c r="F314" s="182"/>
      <c r="G314" s="182"/>
      <c r="H314" s="182"/>
      <c r="I314" s="182"/>
      <c r="J314" s="182"/>
      <c r="K314" s="223"/>
      <c r="L314" s="210"/>
      <c r="M314" s="211"/>
      <c r="N314" s="211"/>
      <c r="O314" s="211"/>
      <c r="P314" s="226"/>
      <c r="Q314" s="210"/>
      <c r="R314" s="211"/>
      <c r="S314" s="211"/>
      <c r="T314" s="211"/>
      <c r="U314" s="211"/>
      <c r="V314" s="226"/>
      <c r="W314" s="278"/>
      <c r="X314" s="218"/>
      <c r="Y314" s="210"/>
      <c r="Z314" s="211"/>
      <c r="AA314" s="211"/>
      <c r="AB314" s="211"/>
      <c r="AC314" s="210"/>
      <c r="AD314" s="211"/>
      <c r="AE314" s="232"/>
    </row>
    <row r="315" spans="3:31" x14ac:dyDescent="0.25">
      <c r="C315" s="27"/>
      <c r="D315" s="182"/>
      <c r="E315" s="182"/>
      <c r="F315" s="182"/>
      <c r="G315" s="182"/>
      <c r="H315" s="182"/>
      <c r="I315" s="182"/>
      <c r="J315" s="182"/>
      <c r="K315" s="223"/>
      <c r="L315" s="210"/>
      <c r="M315" s="211"/>
      <c r="N315" s="211"/>
      <c r="O315" s="211"/>
      <c r="P315" s="226"/>
      <c r="Q315" s="210"/>
      <c r="R315" s="211"/>
      <c r="S315" s="211"/>
      <c r="T315" s="211"/>
      <c r="U315" s="211"/>
      <c r="V315" s="226"/>
      <c r="W315" s="278"/>
      <c r="X315" s="218"/>
      <c r="Y315" s="210"/>
      <c r="Z315" s="211"/>
      <c r="AA315" s="211"/>
      <c r="AB315" s="211"/>
      <c r="AC315" s="210"/>
      <c r="AD315" s="211"/>
      <c r="AE315" s="232"/>
    </row>
    <row r="316" spans="3:31" x14ac:dyDescent="0.25">
      <c r="C316" s="27"/>
      <c r="D316" s="182"/>
      <c r="E316" s="182"/>
      <c r="F316" s="182"/>
      <c r="G316" s="182"/>
      <c r="H316" s="182"/>
      <c r="I316" s="182"/>
      <c r="J316" s="182"/>
      <c r="K316" s="223"/>
      <c r="L316" s="210"/>
      <c r="M316" s="211"/>
      <c r="N316" s="211"/>
      <c r="O316" s="211"/>
      <c r="P316" s="226"/>
      <c r="Q316" s="210"/>
      <c r="R316" s="211"/>
      <c r="S316" s="211"/>
      <c r="T316" s="211"/>
      <c r="U316" s="211"/>
      <c r="V316" s="226"/>
      <c r="W316" s="278"/>
      <c r="X316" s="218"/>
      <c r="Y316" s="210"/>
      <c r="Z316" s="211"/>
      <c r="AA316" s="211"/>
      <c r="AB316" s="211"/>
      <c r="AC316" s="210"/>
      <c r="AD316" s="211"/>
      <c r="AE316" s="232"/>
    </row>
    <row r="317" spans="3:31" x14ac:dyDescent="0.25">
      <c r="C317" s="27"/>
      <c r="D317" s="182"/>
      <c r="E317" s="182"/>
      <c r="F317" s="182"/>
      <c r="G317" s="182"/>
      <c r="H317" s="182"/>
      <c r="I317" s="182"/>
      <c r="J317" s="182"/>
      <c r="K317" s="223"/>
      <c r="L317" s="210"/>
      <c r="M317" s="211"/>
      <c r="N317" s="211"/>
      <c r="O317" s="211"/>
      <c r="P317" s="226"/>
      <c r="Q317" s="210"/>
      <c r="R317" s="211"/>
      <c r="S317" s="211"/>
      <c r="T317" s="211"/>
      <c r="U317" s="211"/>
      <c r="V317" s="226"/>
      <c r="W317" s="278"/>
      <c r="X317" s="218"/>
      <c r="Y317" s="210"/>
      <c r="Z317" s="211"/>
      <c r="AA317" s="211"/>
      <c r="AB317" s="211"/>
      <c r="AC317" s="210"/>
      <c r="AD317" s="211"/>
      <c r="AE317" s="232"/>
    </row>
    <row r="318" spans="3:31" x14ac:dyDescent="0.25">
      <c r="C318" s="27"/>
      <c r="D318" s="182"/>
      <c r="E318" s="182"/>
      <c r="F318" s="182"/>
      <c r="G318" s="182"/>
      <c r="H318" s="182"/>
      <c r="I318" s="182"/>
      <c r="J318" s="182"/>
      <c r="K318" s="223"/>
      <c r="L318" s="210"/>
      <c r="M318" s="211"/>
      <c r="N318" s="211"/>
      <c r="O318" s="211"/>
      <c r="P318" s="226"/>
      <c r="Q318" s="210"/>
      <c r="R318" s="211"/>
      <c r="S318" s="211"/>
      <c r="T318" s="211"/>
      <c r="U318" s="211"/>
      <c r="V318" s="226"/>
      <c r="W318" s="278"/>
      <c r="X318" s="218"/>
      <c r="Y318" s="210"/>
      <c r="Z318" s="211"/>
      <c r="AA318" s="211"/>
      <c r="AB318" s="211"/>
      <c r="AC318" s="210"/>
      <c r="AD318" s="211"/>
      <c r="AE318" s="232"/>
    </row>
    <row r="319" spans="3:31" x14ac:dyDescent="0.25">
      <c r="C319" s="27"/>
      <c r="D319" s="182"/>
      <c r="E319" s="182"/>
      <c r="F319" s="182"/>
      <c r="G319" s="182"/>
      <c r="H319" s="182"/>
      <c r="I319" s="182"/>
      <c r="J319" s="182"/>
      <c r="K319" s="223"/>
      <c r="L319" s="210"/>
      <c r="M319" s="211"/>
      <c r="N319" s="211"/>
      <c r="O319" s="211"/>
      <c r="P319" s="226"/>
      <c r="Q319" s="210"/>
      <c r="R319" s="211"/>
      <c r="S319" s="211"/>
      <c r="T319" s="211"/>
      <c r="U319" s="211"/>
      <c r="V319" s="226"/>
      <c r="W319" s="278"/>
      <c r="X319" s="218"/>
      <c r="Y319" s="210"/>
      <c r="Z319" s="211"/>
      <c r="AA319" s="211"/>
      <c r="AB319" s="211"/>
      <c r="AC319" s="210"/>
      <c r="AD319" s="211"/>
      <c r="AE319" s="232"/>
    </row>
    <row r="320" spans="3:31" x14ac:dyDescent="0.25">
      <c r="C320" s="27"/>
      <c r="D320" s="182"/>
      <c r="E320" s="182"/>
      <c r="F320" s="182"/>
      <c r="G320" s="182"/>
      <c r="H320" s="182"/>
      <c r="I320" s="182"/>
      <c r="J320" s="182"/>
      <c r="K320" s="223"/>
      <c r="L320" s="210"/>
      <c r="M320" s="211"/>
      <c r="N320" s="211"/>
      <c r="O320" s="211"/>
      <c r="P320" s="226"/>
      <c r="Q320" s="210"/>
      <c r="R320" s="211"/>
      <c r="S320" s="211"/>
      <c r="T320" s="211"/>
      <c r="U320" s="211"/>
      <c r="V320" s="226"/>
      <c r="W320" s="278"/>
      <c r="X320" s="218"/>
      <c r="Y320" s="210"/>
      <c r="Z320" s="211"/>
      <c r="AA320" s="211"/>
      <c r="AB320" s="211"/>
      <c r="AC320" s="210"/>
      <c r="AD320" s="211"/>
      <c r="AE320" s="232"/>
    </row>
    <row r="321" spans="3:31" x14ac:dyDescent="0.25">
      <c r="C321" s="27"/>
      <c r="D321" s="182"/>
      <c r="E321" s="182"/>
      <c r="F321" s="182"/>
      <c r="G321" s="182"/>
      <c r="H321" s="182"/>
      <c r="I321" s="182"/>
      <c r="J321" s="182"/>
      <c r="K321" s="223"/>
      <c r="L321" s="210"/>
      <c r="M321" s="211"/>
      <c r="N321" s="211"/>
      <c r="O321" s="211"/>
      <c r="P321" s="226"/>
      <c r="Q321" s="210"/>
      <c r="R321" s="211"/>
      <c r="S321" s="211"/>
      <c r="T321" s="211"/>
      <c r="U321" s="211"/>
      <c r="V321" s="226"/>
      <c r="W321" s="278"/>
      <c r="X321" s="218"/>
      <c r="Y321" s="210"/>
      <c r="Z321" s="211"/>
      <c r="AA321" s="211"/>
      <c r="AB321" s="211"/>
      <c r="AC321" s="210"/>
      <c r="AD321" s="211"/>
      <c r="AE321" s="232"/>
    </row>
    <row r="322" spans="3:31" x14ac:dyDescent="0.25">
      <c r="C322" s="27"/>
      <c r="D322" s="182"/>
      <c r="E322" s="182"/>
      <c r="F322" s="182"/>
      <c r="G322" s="182"/>
      <c r="H322" s="182"/>
      <c r="I322" s="182"/>
      <c r="J322" s="182"/>
      <c r="K322" s="223"/>
      <c r="L322" s="210"/>
      <c r="M322" s="211"/>
      <c r="N322" s="211"/>
      <c r="O322" s="211"/>
      <c r="P322" s="226"/>
      <c r="Q322" s="210"/>
      <c r="R322" s="211"/>
      <c r="S322" s="211"/>
      <c r="T322" s="211"/>
      <c r="U322" s="211"/>
      <c r="V322" s="226"/>
      <c r="W322" s="278"/>
      <c r="X322" s="218"/>
      <c r="Y322" s="210"/>
      <c r="Z322" s="211"/>
      <c r="AA322" s="211"/>
      <c r="AB322" s="211"/>
      <c r="AC322" s="210"/>
      <c r="AD322" s="211"/>
      <c r="AE322" s="232"/>
    </row>
    <row r="323" spans="3:31" x14ac:dyDescent="0.25">
      <c r="C323" s="27"/>
      <c r="D323" s="182"/>
      <c r="E323" s="182"/>
      <c r="F323" s="182"/>
      <c r="G323" s="182"/>
      <c r="H323" s="182"/>
      <c r="I323" s="182"/>
      <c r="J323" s="182"/>
      <c r="K323" s="223"/>
      <c r="L323" s="210"/>
      <c r="M323" s="211"/>
      <c r="N323" s="211"/>
      <c r="O323" s="211"/>
      <c r="P323" s="226"/>
      <c r="Q323" s="210"/>
      <c r="R323" s="211"/>
      <c r="S323" s="211"/>
      <c r="T323" s="211"/>
      <c r="U323" s="211"/>
      <c r="V323" s="226"/>
      <c r="W323" s="278"/>
      <c r="X323" s="218"/>
      <c r="Y323" s="210"/>
      <c r="Z323" s="211"/>
      <c r="AA323" s="211"/>
      <c r="AB323" s="211"/>
      <c r="AC323" s="210"/>
      <c r="AD323" s="211"/>
      <c r="AE323" s="232"/>
    </row>
    <row r="324" spans="3:31" x14ac:dyDescent="0.25">
      <c r="C324" s="27"/>
      <c r="D324" s="182"/>
      <c r="E324" s="182"/>
      <c r="F324" s="182"/>
      <c r="G324" s="182"/>
      <c r="H324" s="182"/>
      <c r="I324" s="182"/>
      <c r="J324" s="182"/>
      <c r="K324" s="223"/>
      <c r="L324" s="210"/>
      <c r="M324" s="211"/>
      <c r="N324" s="211"/>
      <c r="O324" s="211"/>
      <c r="P324" s="226"/>
      <c r="Q324" s="210"/>
      <c r="R324" s="211"/>
      <c r="S324" s="211"/>
      <c r="T324" s="211"/>
      <c r="U324" s="211"/>
      <c r="V324" s="226"/>
      <c r="W324" s="278"/>
      <c r="X324" s="218"/>
      <c r="Y324" s="210"/>
      <c r="Z324" s="211"/>
      <c r="AA324" s="211"/>
      <c r="AB324" s="211"/>
      <c r="AC324" s="210"/>
      <c r="AD324" s="211"/>
      <c r="AE324" s="232"/>
    </row>
    <row r="325" spans="3:31" x14ac:dyDescent="0.25">
      <c r="C325" s="27"/>
      <c r="D325" s="182"/>
      <c r="E325" s="182"/>
      <c r="F325" s="182"/>
      <c r="G325" s="182"/>
      <c r="H325" s="182"/>
      <c r="I325" s="182"/>
      <c r="J325" s="182"/>
      <c r="K325" s="223"/>
      <c r="L325" s="210"/>
      <c r="M325" s="211"/>
      <c r="N325" s="211"/>
      <c r="O325" s="211"/>
      <c r="P325" s="226"/>
      <c r="Q325" s="210"/>
      <c r="R325" s="211"/>
      <c r="S325" s="211"/>
      <c r="T325" s="211"/>
      <c r="U325" s="211"/>
      <c r="V325" s="226"/>
      <c r="W325" s="278"/>
      <c r="X325" s="218"/>
      <c r="Y325" s="210"/>
      <c r="Z325" s="211"/>
      <c r="AA325" s="211"/>
      <c r="AB325" s="211"/>
      <c r="AC325" s="210"/>
      <c r="AD325" s="211"/>
      <c r="AE325" s="232"/>
    </row>
    <row r="326" spans="3:31" x14ac:dyDescent="0.25">
      <c r="C326" s="27"/>
      <c r="D326" s="182"/>
      <c r="E326" s="182"/>
      <c r="F326" s="182"/>
      <c r="G326" s="182"/>
      <c r="H326" s="182"/>
      <c r="I326" s="182"/>
      <c r="J326" s="182"/>
      <c r="K326" s="223"/>
      <c r="L326" s="210"/>
      <c r="M326" s="211"/>
      <c r="N326" s="211"/>
      <c r="O326" s="211"/>
      <c r="P326" s="226"/>
      <c r="Q326" s="210"/>
      <c r="R326" s="211"/>
      <c r="S326" s="211"/>
      <c r="T326" s="211"/>
      <c r="U326" s="211"/>
      <c r="V326" s="226"/>
      <c r="W326" s="278"/>
      <c r="X326" s="218"/>
      <c r="Y326" s="210"/>
      <c r="Z326" s="211"/>
      <c r="AA326" s="211"/>
      <c r="AB326" s="211"/>
      <c r="AC326" s="210"/>
      <c r="AD326" s="211"/>
      <c r="AE326" s="232"/>
    </row>
    <row r="327" spans="3:31" x14ac:dyDescent="0.25">
      <c r="C327" s="27"/>
      <c r="D327" s="182"/>
      <c r="E327" s="182"/>
      <c r="F327" s="182"/>
      <c r="G327" s="182"/>
      <c r="H327" s="182"/>
      <c r="I327" s="182"/>
      <c r="J327" s="182"/>
      <c r="K327" s="223"/>
      <c r="L327" s="210"/>
      <c r="M327" s="211"/>
      <c r="N327" s="211"/>
      <c r="O327" s="211"/>
      <c r="P327" s="226"/>
      <c r="Q327" s="210"/>
      <c r="R327" s="211"/>
      <c r="S327" s="211"/>
      <c r="T327" s="211"/>
      <c r="U327" s="211"/>
      <c r="V327" s="226"/>
      <c r="W327" s="278"/>
      <c r="X327" s="218"/>
      <c r="Y327" s="210"/>
      <c r="Z327" s="211"/>
      <c r="AA327" s="211"/>
      <c r="AB327" s="211"/>
      <c r="AC327" s="210"/>
      <c r="AD327" s="211"/>
      <c r="AE327" s="232"/>
    </row>
    <row r="328" spans="3:31" x14ac:dyDescent="0.25">
      <c r="C328" s="27"/>
      <c r="D328" s="182"/>
      <c r="E328" s="182"/>
      <c r="F328" s="182"/>
      <c r="G328" s="182"/>
      <c r="H328" s="182"/>
      <c r="I328" s="182"/>
      <c r="J328" s="182"/>
      <c r="K328" s="223"/>
      <c r="L328" s="210"/>
      <c r="M328" s="211"/>
      <c r="N328" s="211"/>
      <c r="O328" s="211"/>
      <c r="P328" s="226"/>
      <c r="Q328" s="210"/>
      <c r="R328" s="211"/>
      <c r="S328" s="211"/>
      <c r="T328" s="211"/>
      <c r="U328" s="211"/>
      <c r="V328" s="226"/>
      <c r="W328" s="278"/>
      <c r="X328" s="218"/>
      <c r="Y328" s="210"/>
      <c r="Z328" s="211"/>
      <c r="AA328" s="211"/>
      <c r="AB328" s="211"/>
      <c r="AC328" s="210"/>
      <c r="AD328" s="211"/>
      <c r="AE328" s="232"/>
    </row>
    <row r="329" spans="3:31" x14ac:dyDescent="0.25">
      <c r="C329" s="27"/>
      <c r="D329" s="182"/>
      <c r="E329" s="182"/>
      <c r="F329" s="182"/>
      <c r="G329" s="225"/>
      <c r="H329" s="225"/>
      <c r="I329" s="182"/>
      <c r="J329" s="182"/>
      <c r="K329" s="223"/>
      <c r="L329" s="213"/>
      <c r="M329" s="214"/>
      <c r="N329" s="214"/>
      <c r="O329" s="214"/>
      <c r="P329" s="227"/>
      <c r="Q329" s="213"/>
      <c r="R329" s="214"/>
      <c r="S329" s="214"/>
      <c r="T329" s="214"/>
      <c r="U329" s="214"/>
      <c r="V329" s="227"/>
      <c r="W329" s="278"/>
      <c r="X329" s="219"/>
      <c r="Y329" s="210"/>
      <c r="Z329" s="211"/>
      <c r="AA329" s="211"/>
      <c r="AB329" s="211"/>
      <c r="AC329" s="210"/>
      <c r="AD329" s="211"/>
      <c r="AE329" s="233"/>
    </row>
    <row r="330" spans="3:31" x14ac:dyDescent="0.25">
      <c r="C330" s="27"/>
      <c r="D330" s="184"/>
      <c r="E330" s="184"/>
      <c r="F330" s="184"/>
      <c r="G330" s="184"/>
      <c r="H330" s="184"/>
      <c r="I330" s="184"/>
      <c r="J330" s="184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X330" s="183"/>
    </row>
    <row r="331" spans="3:31" x14ac:dyDescent="0.25">
      <c r="C331" s="27"/>
      <c r="D331" s="184"/>
      <c r="E331" s="184"/>
      <c r="F331" s="184"/>
      <c r="G331" s="184"/>
      <c r="H331" s="184"/>
      <c r="I331" s="184"/>
      <c r="J331" s="184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X331" s="183"/>
    </row>
    <row r="332" spans="3:31" x14ac:dyDescent="0.25">
      <c r="C332" s="27"/>
      <c r="D332" s="184"/>
      <c r="E332" s="184"/>
      <c r="F332" s="184"/>
      <c r="G332" s="184"/>
      <c r="H332" s="184"/>
      <c r="I332" s="184"/>
      <c r="J332" s="184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X332" s="183"/>
    </row>
    <row r="333" spans="3:31" x14ac:dyDescent="0.25">
      <c r="C333" s="27"/>
      <c r="D333" s="184"/>
      <c r="E333" s="184"/>
      <c r="F333" s="184"/>
      <c r="G333" s="184"/>
      <c r="H333" s="184"/>
      <c r="I333" s="184"/>
      <c r="J333" s="184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X333" s="183"/>
    </row>
    <row r="334" spans="3:31" x14ac:dyDescent="0.25">
      <c r="C334" s="27"/>
      <c r="D334" s="184"/>
      <c r="E334" s="184"/>
      <c r="F334" s="184"/>
      <c r="G334" s="184"/>
      <c r="H334" s="184"/>
      <c r="I334" s="184"/>
      <c r="J334" s="184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X334" s="183"/>
    </row>
    <row r="335" spans="3:31" x14ac:dyDescent="0.25">
      <c r="C335" s="27"/>
      <c r="D335" s="184"/>
      <c r="E335" s="184"/>
      <c r="F335" s="184"/>
      <c r="G335" s="184"/>
      <c r="H335" s="184"/>
      <c r="I335" s="184"/>
      <c r="J335" s="184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X335" s="183"/>
    </row>
    <row r="336" spans="3:31" x14ac:dyDescent="0.25">
      <c r="C336" s="27"/>
      <c r="D336" s="184"/>
      <c r="E336" s="184"/>
      <c r="F336" s="184"/>
      <c r="G336" s="184"/>
      <c r="H336" s="184"/>
      <c r="I336" s="184"/>
      <c r="J336" s="184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X336" s="183"/>
    </row>
    <row r="337" spans="3:24" x14ac:dyDescent="0.25">
      <c r="C337" s="27"/>
      <c r="D337" s="184"/>
      <c r="E337" s="184"/>
      <c r="F337" s="184"/>
      <c r="G337" s="184"/>
      <c r="H337" s="184"/>
      <c r="I337" s="184"/>
      <c r="J337" s="184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X337" s="183"/>
    </row>
    <row r="338" spans="3:24" x14ac:dyDescent="0.25">
      <c r="C338" s="27"/>
      <c r="D338" s="184"/>
      <c r="E338" s="184"/>
      <c r="F338" s="184"/>
      <c r="G338" s="184"/>
      <c r="H338" s="184"/>
      <c r="I338" s="184"/>
      <c r="J338" s="184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X338" s="183"/>
    </row>
    <row r="339" spans="3:24" x14ac:dyDescent="0.25">
      <c r="C339" s="27"/>
      <c r="D339" s="184"/>
      <c r="E339" s="184"/>
      <c r="F339" s="184"/>
      <c r="G339" s="184"/>
      <c r="H339" s="184"/>
      <c r="I339" s="184"/>
      <c r="J339" s="184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X339" s="183"/>
    </row>
    <row r="340" spans="3:24" x14ac:dyDescent="0.25">
      <c r="C340" s="27"/>
      <c r="D340" s="184"/>
      <c r="E340" s="184"/>
      <c r="F340" s="184"/>
      <c r="G340" s="184"/>
      <c r="H340" s="184"/>
      <c r="I340" s="184"/>
      <c r="J340" s="184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X340" s="183"/>
    </row>
    <row r="341" spans="3:24" x14ac:dyDescent="0.25">
      <c r="C341" s="27"/>
      <c r="D341" s="184"/>
      <c r="E341" s="184"/>
      <c r="F341" s="184"/>
      <c r="G341" s="184"/>
      <c r="H341" s="184"/>
      <c r="I341" s="184"/>
      <c r="J341" s="184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X341" s="183"/>
    </row>
    <row r="342" spans="3:24" x14ac:dyDescent="0.25">
      <c r="C342" s="27"/>
      <c r="D342" s="184"/>
      <c r="E342" s="184"/>
      <c r="F342" s="184"/>
      <c r="G342" s="184"/>
      <c r="H342" s="184"/>
      <c r="I342" s="184"/>
      <c r="J342" s="184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X342" s="183"/>
    </row>
    <row r="343" spans="3:24" x14ac:dyDescent="0.25">
      <c r="C343" s="27"/>
      <c r="D343" s="184"/>
      <c r="E343" s="184"/>
      <c r="F343" s="184"/>
      <c r="G343" s="184"/>
      <c r="H343" s="184"/>
      <c r="I343" s="184"/>
      <c r="J343" s="184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X343" s="183"/>
    </row>
    <row r="344" spans="3:24" x14ac:dyDescent="0.25">
      <c r="C344" s="27"/>
      <c r="D344" s="184"/>
      <c r="E344" s="184"/>
      <c r="F344" s="184"/>
      <c r="G344" s="184"/>
      <c r="H344" s="184"/>
      <c r="I344" s="184"/>
      <c r="J344" s="184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X344" s="183"/>
    </row>
    <row r="345" spans="3:24" x14ac:dyDescent="0.25">
      <c r="C345" s="27"/>
      <c r="D345" s="184"/>
      <c r="E345" s="184"/>
      <c r="F345" s="184"/>
      <c r="G345" s="184"/>
      <c r="H345" s="184"/>
      <c r="I345" s="184"/>
      <c r="J345" s="184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X345" s="183"/>
    </row>
    <row r="346" spans="3:24" x14ac:dyDescent="0.25">
      <c r="C346" s="27"/>
      <c r="D346" s="184"/>
      <c r="E346" s="184"/>
      <c r="F346" s="184"/>
      <c r="G346" s="184"/>
      <c r="H346" s="184"/>
      <c r="I346" s="184"/>
      <c r="J346" s="184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X346" s="183"/>
    </row>
    <row r="347" spans="3:24" x14ac:dyDescent="0.25">
      <c r="C347" s="27"/>
      <c r="D347" s="184"/>
      <c r="E347" s="184"/>
      <c r="F347" s="184"/>
      <c r="G347" s="184"/>
      <c r="H347" s="184"/>
      <c r="I347" s="184"/>
      <c r="J347" s="184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X347" s="183"/>
    </row>
    <row r="348" spans="3:24" x14ac:dyDescent="0.25">
      <c r="C348" s="27"/>
      <c r="D348" s="184"/>
      <c r="E348" s="184"/>
      <c r="F348" s="184"/>
      <c r="G348" s="184"/>
      <c r="H348" s="184"/>
      <c r="I348" s="184"/>
      <c r="J348" s="184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X348" s="183"/>
    </row>
    <row r="349" spans="3:24" x14ac:dyDescent="0.25">
      <c r="C349" s="27"/>
      <c r="D349" s="184"/>
      <c r="E349" s="184"/>
      <c r="F349" s="184"/>
      <c r="G349" s="184"/>
      <c r="H349" s="184"/>
      <c r="I349" s="184"/>
      <c r="J349" s="184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X349" s="183"/>
    </row>
    <row r="350" spans="3:24" x14ac:dyDescent="0.25">
      <c r="C350" s="27"/>
      <c r="D350" s="184"/>
      <c r="E350" s="184"/>
      <c r="F350" s="184"/>
      <c r="G350" s="184"/>
      <c r="H350" s="184"/>
      <c r="I350" s="184"/>
      <c r="J350" s="184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X350" s="183"/>
    </row>
    <row r="351" spans="3:24" x14ac:dyDescent="0.25">
      <c r="C351" s="27"/>
      <c r="D351" s="184"/>
      <c r="E351" s="184"/>
      <c r="F351" s="184"/>
      <c r="G351" s="184"/>
      <c r="H351" s="184"/>
      <c r="I351" s="184"/>
      <c r="J351" s="184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X351" s="183"/>
    </row>
    <row r="352" spans="3:24" x14ac:dyDescent="0.25">
      <c r="C352" s="27"/>
      <c r="D352" s="184"/>
      <c r="E352" s="184"/>
      <c r="F352" s="184"/>
      <c r="G352" s="184"/>
      <c r="H352" s="184"/>
      <c r="I352" s="184"/>
      <c r="J352" s="184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X352" s="183"/>
    </row>
    <row r="353" spans="4:24" x14ac:dyDescent="0.25">
      <c r="D353" s="184"/>
      <c r="E353" s="184"/>
      <c r="F353" s="184"/>
      <c r="G353" s="184"/>
      <c r="H353" s="184"/>
      <c r="I353" s="184"/>
      <c r="J353" s="184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X353" s="183"/>
    </row>
    <row r="354" spans="4:24" x14ac:dyDescent="0.25">
      <c r="D354" s="184"/>
      <c r="E354" s="184"/>
      <c r="F354" s="184"/>
      <c r="G354" s="184"/>
      <c r="H354" s="184"/>
      <c r="I354" s="184"/>
      <c r="J354" s="184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X354" s="183"/>
    </row>
    <row r="355" spans="4:24" x14ac:dyDescent="0.25">
      <c r="D355" s="184"/>
      <c r="E355" s="184"/>
      <c r="F355" s="184"/>
      <c r="G355" s="184"/>
      <c r="H355" s="184"/>
      <c r="I355" s="184"/>
      <c r="J355" s="184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X355" s="183"/>
    </row>
    <row r="356" spans="4:24" x14ac:dyDescent="0.25">
      <c r="D356" s="184"/>
      <c r="E356" s="184"/>
      <c r="F356" s="184"/>
      <c r="G356" s="184"/>
      <c r="H356" s="184"/>
      <c r="I356" s="184"/>
      <c r="J356" s="184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X356" s="183"/>
    </row>
    <row r="357" spans="4:24" x14ac:dyDescent="0.25">
      <c r="D357" s="184"/>
      <c r="E357" s="184"/>
      <c r="F357" s="184"/>
      <c r="G357" s="184"/>
      <c r="H357" s="184"/>
      <c r="I357" s="184"/>
      <c r="J357" s="184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X357" s="183"/>
    </row>
    <row r="358" spans="4:24" x14ac:dyDescent="0.25">
      <c r="D358" s="184"/>
      <c r="E358" s="184"/>
      <c r="F358" s="184"/>
      <c r="G358" s="184"/>
      <c r="H358" s="184"/>
      <c r="I358" s="184"/>
      <c r="J358" s="184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X358" s="183"/>
    </row>
    <row r="359" spans="4:24" x14ac:dyDescent="0.25">
      <c r="D359" s="184"/>
      <c r="E359" s="184"/>
      <c r="F359" s="184"/>
      <c r="G359" s="184"/>
      <c r="H359" s="184"/>
      <c r="I359" s="184"/>
      <c r="J359" s="184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X359" s="183"/>
    </row>
    <row r="360" spans="4:24" x14ac:dyDescent="0.25">
      <c r="D360" s="184"/>
      <c r="E360" s="184"/>
      <c r="F360" s="184"/>
      <c r="G360" s="184"/>
      <c r="H360" s="184"/>
      <c r="I360" s="184"/>
      <c r="J360" s="184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X360" s="183"/>
    </row>
    <row r="361" spans="4:24" x14ac:dyDescent="0.25">
      <c r="D361" s="184"/>
      <c r="E361" s="184"/>
      <c r="F361" s="184"/>
      <c r="G361" s="184"/>
      <c r="H361" s="184"/>
      <c r="I361" s="184"/>
      <c r="J361" s="184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X361" s="183"/>
    </row>
    <row r="362" spans="4:24" x14ac:dyDescent="0.25">
      <c r="D362" s="184"/>
      <c r="E362" s="184"/>
      <c r="F362" s="184"/>
      <c r="G362" s="184"/>
      <c r="H362" s="184"/>
      <c r="I362" s="184"/>
      <c r="J362" s="184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X362" s="183"/>
    </row>
    <row r="363" spans="4:24" x14ac:dyDescent="0.25">
      <c r="D363" s="184"/>
      <c r="E363" s="184"/>
      <c r="F363" s="184"/>
      <c r="G363" s="184"/>
      <c r="H363" s="184"/>
      <c r="I363" s="184"/>
      <c r="J363" s="184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X363" s="183"/>
    </row>
    <row r="364" spans="4:24" x14ac:dyDescent="0.25">
      <c r="D364" s="184"/>
      <c r="E364" s="184"/>
      <c r="F364" s="184"/>
      <c r="G364" s="184"/>
      <c r="H364" s="184"/>
      <c r="I364" s="184"/>
      <c r="J364" s="184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X364" s="183"/>
    </row>
    <row r="365" spans="4:24" x14ac:dyDescent="0.25">
      <c r="D365" s="184"/>
      <c r="E365" s="184"/>
      <c r="F365" s="184"/>
      <c r="G365" s="184"/>
      <c r="H365" s="184"/>
      <c r="I365" s="184"/>
      <c r="J365" s="184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X365" s="183"/>
    </row>
    <row r="366" spans="4:24" x14ac:dyDescent="0.25">
      <c r="D366" s="184"/>
      <c r="E366" s="184"/>
      <c r="F366" s="184"/>
      <c r="G366" s="184"/>
      <c r="H366" s="184"/>
      <c r="I366" s="184"/>
      <c r="J366" s="184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X366" s="183"/>
    </row>
    <row r="367" spans="4:24" x14ac:dyDescent="0.25">
      <c r="D367" s="184"/>
      <c r="E367" s="184"/>
      <c r="F367" s="184"/>
      <c r="G367" s="184"/>
      <c r="H367" s="184"/>
      <c r="I367" s="184"/>
      <c r="J367" s="184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X367" s="183"/>
    </row>
    <row r="368" spans="4:24" x14ac:dyDescent="0.25">
      <c r="D368" s="184"/>
      <c r="E368" s="184"/>
      <c r="F368" s="184"/>
      <c r="G368" s="184"/>
      <c r="H368" s="184"/>
      <c r="I368" s="184"/>
      <c r="J368" s="184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X368" s="183"/>
    </row>
    <row r="369" spans="4:24" x14ac:dyDescent="0.25">
      <c r="D369" s="184"/>
      <c r="E369" s="184"/>
      <c r="F369" s="184"/>
      <c r="G369" s="184"/>
      <c r="H369" s="184"/>
      <c r="I369" s="184"/>
      <c r="J369" s="184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X369" s="183"/>
    </row>
    <row r="370" spans="4:24" x14ac:dyDescent="0.25">
      <c r="D370" s="184"/>
      <c r="E370" s="184"/>
      <c r="F370" s="184"/>
      <c r="G370" s="184"/>
      <c r="H370" s="184"/>
      <c r="I370" s="184"/>
      <c r="J370" s="184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X370" s="183"/>
    </row>
    <row r="371" spans="4:24" x14ac:dyDescent="0.25">
      <c r="D371" s="184"/>
      <c r="E371" s="184"/>
      <c r="F371" s="184"/>
      <c r="G371" s="184"/>
      <c r="H371" s="184"/>
      <c r="I371" s="184"/>
      <c r="J371" s="184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X371" s="183"/>
    </row>
    <row r="372" spans="4:24" x14ac:dyDescent="0.25">
      <c r="D372" s="184"/>
      <c r="E372" s="184"/>
      <c r="F372" s="184"/>
      <c r="G372" s="184"/>
      <c r="H372" s="184"/>
      <c r="I372" s="184"/>
      <c r="J372" s="184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X372" s="183"/>
    </row>
    <row r="373" spans="4:24" x14ac:dyDescent="0.25">
      <c r="D373" s="184"/>
      <c r="E373" s="184"/>
      <c r="F373" s="184"/>
      <c r="G373" s="184"/>
      <c r="H373" s="184"/>
      <c r="I373" s="184"/>
      <c r="J373" s="184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X373" s="183"/>
    </row>
    <row r="374" spans="4:24" x14ac:dyDescent="0.25">
      <c r="D374" s="184"/>
      <c r="E374" s="184"/>
      <c r="F374" s="184"/>
      <c r="G374" s="184"/>
      <c r="H374" s="184"/>
      <c r="I374" s="184"/>
      <c r="J374" s="184"/>
      <c r="K374" s="183"/>
      <c r="L374" s="183"/>
      <c r="M374" s="183"/>
      <c r="N374" s="183"/>
      <c r="O374" s="183"/>
      <c r="P374" s="183"/>
      <c r="Q374" s="183"/>
      <c r="R374" s="183"/>
      <c r="S374" s="183"/>
      <c r="T374" s="183"/>
      <c r="X374" s="183"/>
    </row>
    <row r="375" spans="4:24" x14ac:dyDescent="0.25">
      <c r="D375" s="184"/>
      <c r="E375" s="184"/>
      <c r="F375" s="184"/>
      <c r="G375" s="184"/>
      <c r="H375" s="184"/>
      <c r="I375" s="184"/>
      <c r="J375" s="184"/>
      <c r="K375" s="183"/>
      <c r="L375" s="183"/>
      <c r="M375" s="183"/>
      <c r="N375" s="183"/>
      <c r="O375" s="183"/>
      <c r="P375" s="183"/>
      <c r="Q375" s="183"/>
      <c r="R375" s="183"/>
      <c r="S375" s="183"/>
      <c r="T375" s="183"/>
      <c r="X375" s="183"/>
    </row>
    <row r="376" spans="4:24" x14ac:dyDescent="0.25">
      <c r="D376" s="184"/>
      <c r="E376" s="184"/>
      <c r="F376" s="184"/>
      <c r="G376" s="184"/>
      <c r="H376" s="184"/>
      <c r="I376" s="184"/>
      <c r="J376" s="184"/>
      <c r="K376" s="183"/>
      <c r="L376" s="183"/>
      <c r="M376" s="183"/>
      <c r="N376" s="183"/>
      <c r="O376" s="183"/>
      <c r="P376" s="183"/>
      <c r="Q376" s="183"/>
      <c r="R376" s="183"/>
      <c r="S376" s="183"/>
      <c r="T376" s="183"/>
      <c r="X376" s="183"/>
    </row>
    <row r="377" spans="4:24" x14ac:dyDescent="0.25">
      <c r="D377" s="184"/>
      <c r="E377" s="184"/>
      <c r="F377" s="184"/>
      <c r="G377" s="184"/>
      <c r="H377" s="184"/>
      <c r="I377" s="184"/>
      <c r="J377" s="184"/>
      <c r="K377" s="183"/>
      <c r="L377" s="183"/>
      <c r="M377" s="183"/>
      <c r="N377" s="183"/>
      <c r="O377" s="183"/>
      <c r="P377" s="183"/>
      <c r="Q377" s="183"/>
      <c r="R377" s="183"/>
      <c r="S377" s="183"/>
      <c r="T377" s="183"/>
      <c r="X377" s="183"/>
    </row>
    <row r="378" spans="4:24" x14ac:dyDescent="0.25">
      <c r="D378" s="184"/>
      <c r="E378" s="184"/>
      <c r="F378" s="184"/>
      <c r="G378" s="184"/>
      <c r="H378" s="184"/>
      <c r="I378" s="184"/>
      <c r="J378" s="184"/>
      <c r="K378" s="183"/>
      <c r="L378" s="183"/>
      <c r="M378" s="183"/>
      <c r="N378" s="183"/>
      <c r="O378" s="183"/>
      <c r="P378" s="183"/>
      <c r="Q378" s="183"/>
      <c r="R378" s="183"/>
      <c r="S378" s="183"/>
      <c r="T378" s="183"/>
      <c r="X378" s="183"/>
    </row>
    <row r="379" spans="4:24" x14ac:dyDescent="0.25">
      <c r="D379" s="184"/>
      <c r="E379" s="184"/>
      <c r="F379" s="184"/>
      <c r="G379" s="184"/>
      <c r="H379" s="184"/>
      <c r="I379" s="184"/>
      <c r="J379" s="184"/>
      <c r="K379" s="183"/>
      <c r="L379" s="183"/>
      <c r="M379" s="183"/>
      <c r="N379" s="183"/>
      <c r="O379" s="183"/>
      <c r="P379" s="183"/>
      <c r="Q379" s="183"/>
      <c r="R379" s="183"/>
      <c r="S379" s="183"/>
      <c r="T379" s="183"/>
      <c r="X379" s="183"/>
    </row>
    <row r="380" spans="4:24" x14ac:dyDescent="0.25">
      <c r="D380" s="184"/>
      <c r="E380" s="184"/>
      <c r="F380" s="184"/>
      <c r="G380" s="184"/>
      <c r="H380" s="184"/>
      <c r="I380" s="184"/>
      <c r="J380" s="184"/>
      <c r="K380" s="183"/>
      <c r="L380" s="183"/>
      <c r="M380" s="183"/>
      <c r="N380" s="183"/>
      <c r="O380" s="183"/>
      <c r="P380" s="183"/>
      <c r="Q380" s="183"/>
      <c r="R380" s="183"/>
      <c r="S380" s="183"/>
      <c r="T380" s="183"/>
      <c r="X380" s="183"/>
    </row>
    <row r="381" spans="4:24" x14ac:dyDescent="0.25">
      <c r="D381" s="184"/>
      <c r="E381" s="184"/>
      <c r="F381" s="184"/>
      <c r="G381" s="184"/>
      <c r="H381" s="184"/>
      <c r="I381" s="184"/>
      <c r="J381" s="184"/>
      <c r="K381" s="183"/>
      <c r="L381" s="183"/>
      <c r="M381" s="183"/>
      <c r="N381" s="183"/>
      <c r="O381" s="183"/>
      <c r="P381" s="183"/>
      <c r="Q381" s="183"/>
      <c r="R381" s="183"/>
      <c r="S381" s="183"/>
      <c r="T381" s="183"/>
      <c r="X381" s="183"/>
    </row>
    <row r="382" spans="4:24" x14ac:dyDescent="0.25">
      <c r="D382" s="184"/>
      <c r="E382" s="184"/>
      <c r="F382" s="184"/>
      <c r="G382" s="184"/>
      <c r="H382" s="184"/>
      <c r="I382" s="184"/>
      <c r="J382" s="184"/>
      <c r="K382" s="183"/>
      <c r="L382" s="183"/>
      <c r="M382" s="183"/>
      <c r="N382" s="183"/>
      <c r="O382" s="183"/>
      <c r="P382" s="183"/>
      <c r="Q382" s="183"/>
      <c r="R382" s="183"/>
      <c r="S382" s="183"/>
      <c r="T382" s="183"/>
      <c r="X382" s="183"/>
    </row>
    <row r="383" spans="4:24" x14ac:dyDescent="0.25">
      <c r="D383" s="184"/>
      <c r="E383" s="184"/>
      <c r="F383" s="184"/>
      <c r="G383" s="184"/>
      <c r="H383" s="184"/>
      <c r="I383" s="184"/>
      <c r="J383" s="184"/>
      <c r="K383" s="183"/>
      <c r="L383" s="183"/>
      <c r="M383" s="183"/>
      <c r="N383" s="183"/>
      <c r="O383" s="183"/>
      <c r="P383" s="183"/>
      <c r="Q383" s="183"/>
      <c r="R383" s="183"/>
      <c r="S383" s="183"/>
      <c r="T383" s="183"/>
      <c r="X383" s="183"/>
    </row>
    <row r="384" spans="4:24" x14ac:dyDescent="0.25">
      <c r="D384" s="184"/>
      <c r="E384" s="184"/>
      <c r="F384" s="184"/>
      <c r="G384" s="184"/>
      <c r="H384" s="184"/>
      <c r="I384" s="184"/>
      <c r="J384" s="184"/>
      <c r="K384" s="183"/>
      <c r="L384" s="183"/>
      <c r="M384" s="183"/>
      <c r="N384" s="183"/>
      <c r="O384" s="183"/>
      <c r="P384" s="183"/>
      <c r="Q384" s="183"/>
      <c r="R384" s="183"/>
      <c r="S384" s="183"/>
      <c r="T384" s="183"/>
      <c r="X384" s="183"/>
    </row>
    <row r="385" spans="4:24" x14ac:dyDescent="0.25">
      <c r="D385" s="184"/>
      <c r="E385" s="184"/>
      <c r="F385" s="184"/>
      <c r="G385" s="184"/>
      <c r="H385" s="184"/>
      <c r="I385" s="184"/>
      <c r="J385" s="184"/>
      <c r="K385" s="183"/>
      <c r="L385" s="183"/>
      <c r="M385" s="183"/>
      <c r="N385" s="183"/>
      <c r="O385" s="183"/>
      <c r="P385" s="183"/>
      <c r="Q385" s="183"/>
      <c r="R385" s="183"/>
      <c r="S385" s="183"/>
      <c r="T385" s="183"/>
      <c r="X385" s="183"/>
    </row>
    <row r="386" spans="4:24" x14ac:dyDescent="0.25">
      <c r="D386" s="184"/>
      <c r="E386" s="184"/>
      <c r="F386" s="184"/>
      <c r="G386" s="184"/>
      <c r="H386" s="184"/>
      <c r="I386" s="184"/>
      <c r="J386" s="184"/>
      <c r="K386" s="183"/>
      <c r="L386" s="183"/>
      <c r="M386" s="183"/>
      <c r="N386" s="183"/>
      <c r="O386" s="183"/>
      <c r="P386" s="183"/>
      <c r="Q386" s="183"/>
      <c r="R386" s="183"/>
      <c r="S386" s="183"/>
      <c r="T386" s="183"/>
      <c r="X386" s="183"/>
    </row>
    <row r="387" spans="4:24" x14ac:dyDescent="0.25">
      <c r="D387" s="184"/>
      <c r="E387" s="184"/>
      <c r="F387" s="184"/>
      <c r="G387" s="184"/>
      <c r="H387" s="184"/>
      <c r="I387" s="184"/>
      <c r="J387" s="184"/>
      <c r="K387" s="183"/>
      <c r="L387" s="183"/>
      <c r="M387" s="183"/>
      <c r="N387" s="183"/>
      <c r="O387" s="183"/>
      <c r="P387" s="183"/>
      <c r="Q387" s="183"/>
      <c r="R387" s="183"/>
      <c r="S387" s="183"/>
      <c r="T387" s="183"/>
      <c r="X387" s="183"/>
    </row>
    <row r="388" spans="4:24" x14ac:dyDescent="0.25">
      <c r="D388" s="184"/>
      <c r="E388" s="184"/>
      <c r="F388" s="184"/>
      <c r="G388" s="184"/>
      <c r="H388" s="184"/>
      <c r="I388" s="184"/>
      <c r="J388" s="184"/>
      <c r="K388" s="183"/>
      <c r="L388" s="183"/>
      <c r="M388" s="183"/>
      <c r="N388" s="183"/>
      <c r="O388" s="183"/>
      <c r="P388" s="183"/>
      <c r="Q388" s="183"/>
      <c r="R388" s="183"/>
      <c r="S388" s="183"/>
      <c r="T388" s="183"/>
      <c r="X388" s="183"/>
    </row>
    <row r="389" spans="4:24" x14ac:dyDescent="0.25">
      <c r="D389" s="184"/>
      <c r="E389" s="184"/>
      <c r="F389" s="184"/>
      <c r="G389" s="184"/>
      <c r="H389" s="184"/>
      <c r="I389" s="184"/>
      <c r="J389" s="184"/>
      <c r="K389" s="183"/>
      <c r="L389" s="183"/>
      <c r="M389" s="183"/>
      <c r="N389" s="183"/>
      <c r="O389" s="183"/>
      <c r="P389" s="183"/>
      <c r="Q389" s="183"/>
      <c r="R389" s="183"/>
      <c r="S389" s="183"/>
      <c r="T389" s="183"/>
      <c r="X389" s="183"/>
    </row>
    <row r="390" spans="4:24" x14ac:dyDescent="0.25">
      <c r="D390" s="184"/>
      <c r="E390" s="184"/>
      <c r="F390" s="184"/>
      <c r="G390" s="184"/>
      <c r="H390" s="184"/>
      <c r="I390" s="184"/>
      <c r="J390" s="184"/>
      <c r="K390" s="183"/>
      <c r="L390" s="183"/>
      <c r="M390" s="183"/>
      <c r="N390" s="183"/>
      <c r="O390" s="183"/>
      <c r="P390" s="183"/>
      <c r="Q390" s="183"/>
      <c r="R390" s="183"/>
      <c r="S390" s="183"/>
      <c r="T390" s="183"/>
      <c r="X390" s="183"/>
    </row>
    <row r="391" spans="4:24" x14ac:dyDescent="0.25">
      <c r="D391" s="184"/>
      <c r="E391" s="184"/>
      <c r="F391" s="184"/>
      <c r="G391" s="184"/>
      <c r="H391" s="184"/>
      <c r="I391" s="184"/>
      <c r="J391" s="184"/>
      <c r="K391" s="183"/>
      <c r="L391" s="183"/>
      <c r="M391" s="183"/>
      <c r="N391" s="183"/>
      <c r="O391" s="183"/>
      <c r="P391" s="183"/>
      <c r="Q391" s="183"/>
      <c r="R391" s="183"/>
      <c r="S391" s="183"/>
      <c r="T391" s="183"/>
      <c r="X391" s="183"/>
    </row>
    <row r="392" spans="4:24" x14ac:dyDescent="0.25">
      <c r="D392" s="184"/>
      <c r="E392" s="184"/>
      <c r="F392" s="184"/>
      <c r="G392" s="184"/>
      <c r="H392" s="184"/>
      <c r="I392" s="184"/>
      <c r="J392" s="184"/>
      <c r="K392" s="183"/>
      <c r="L392" s="183"/>
      <c r="M392" s="183"/>
      <c r="N392" s="183"/>
      <c r="O392" s="183"/>
      <c r="P392" s="183"/>
      <c r="Q392" s="183"/>
      <c r="R392" s="183"/>
      <c r="S392" s="183"/>
      <c r="T392" s="183"/>
      <c r="X392" s="183"/>
    </row>
    <row r="393" spans="4:24" x14ac:dyDescent="0.25">
      <c r="D393" s="184"/>
      <c r="E393" s="184"/>
      <c r="F393" s="184"/>
      <c r="G393" s="184"/>
      <c r="H393" s="184"/>
      <c r="I393" s="184"/>
      <c r="J393" s="184"/>
      <c r="K393" s="183"/>
      <c r="L393" s="183"/>
      <c r="M393" s="183"/>
      <c r="N393" s="183"/>
      <c r="O393" s="183"/>
      <c r="P393" s="183"/>
      <c r="Q393" s="183"/>
      <c r="R393" s="183"/>
      <c r="S393" s="183"/>
      <c r="T393" s="183"/>
      <c r="X393" s="183"/>
    </row>
    <row r="394" spans="4:24" x14ac:dyDescent="0.25">
      <c r="D394" s="184"/>
      <c r="E394" s="184"/>
      <c r="F394" s="184"/>
      <c r="G394" s="184"/>
      <c r="H394" s="184"/>
      <c r="I394" s="184"/>
      <c r="J394" s="184"/>
      <c r="K394" s="183"/>
      <c r="L394" s="183"/>
      <c r="M394" s="183"/>
      <c r="N394" s="183"/>
      <c r="O394" s="183"/>
      <c r="P394" s="183"/>
      <c r="Q394" s="183"/>
      <c r="R394" s="183"/>
      <c r="S394" s="183"/>
      <c r="T394" s="183"/>
      <c r="X394" s="183"/>
    </row>
    <row r="395" spans="4:24" x14ac:dyDescent="0.25">
      <c r="D395" s="184"/>
      <c r="E395" s="184"/>
      <c r="F395" s="184"/>
      <c r="G395" s="184"/>
      <c r="H395" s="184"/>
      <c r="I395" s="184"/>
      <c r="J395" s="184"/>
      <c r="K395" s="183"/>
      <c r="L395" s="183"/>
      <c r="M395" s="183"/>
      <c r="N395" s="183"/>
      <c r="O395" s="183"/>
      <c r="P395" s="183"/>
      <c r="Q395" s="183"/>
      <c r="R395" s="183"/>
      <c r="S395" s="183"/>
      <c r="T395" s="183"/>
      <c r="X395" s="183"/>
    </row>
    <row r="396" spans="4:24" x14ac:dyDescent="0.25">
      <c r="D396" s="184"/>
      <c r="E396" s="184"/>
      <c r="F396" s="184"/>
      <c r="G396" s="184"/>
      <c r="H396" s="184"/>
      <c r="I396" s="184"/>
      <c r="J396" s="184"/>
      <c r="K396" s="183"/>
      <c r="L396" s="183"/>
      <c r="M396" s="183"/>
      <c r="N396" s="183"/>
      <c r="O396" s="183"/>
      <c r="P396" s="183"/>
      <c r="Q396" s="183"/>
      <c r="R396" s="183"/>
      <c r="S396" s="183"/>
      <c r="T396" s="183"/>
      <c r="X396" s="183"/>
    </row>
    <row r="397" spans="4:24" x14ac:dyDescent="0.25">
      <c r="D397" s="184"/>
      <c r="E397" s="184"/>
      <c r="F397" s="184"/>
      <c r="G397" s="184"/>
      <c r="H397" s="184"/>
      <c r="I397" s="184"/>
      <c r="J397" s="184"/>
      <c r="K397" s="183"/>
      <c r="L397" s="183"/>
      <c r="M397" s="183"/>
      <c r="N397" s="183"/>
      <c r="O397" s="183"/>
      <c r="P397" s="183"/>
      <c r="Q397" s="183"/>
      <c r="R397" s="183"/>
      <c r="S397" s="183"/>
      <c r="T397" s="183"/>
      <c r="X397" s="183"/>
    </row>
    <row r="398" spans="4:24" x14ac:dyDescent="0.25">
      <c r="D398" s="184"/>
      <c r="E398" s="184"/>
      <c r="F398" s="184"/>
      <c r="G398" s="184"/>
      <c r="H398" s="184"/>
      <c r="I398" s="184"/>
      <c r="J398" s="184"/>
      <c r="K398" s="183"/>
      <c r="L398" s="183"/>
      <c r="M398" s="183"/>
      <c r="N398" s="183"/>
      <c r="O398" s="183"/>
      <c r="P398" s="183"/>
      <c r="Q398" s="183"/>
      <c r="R398" s="183"/>
      <c r="S398" s="183"/>
      <c r="T398" s="183"/>
      <c r="X398" s="183"/>
    </row>
    <row r="399" spans="4:24" x14ac:dyDescent="0.25">
      <c r="D399" s="184"/>
      <c r="E399" s="184"/>
      <c r="F399" s="184"/>
      <c r="G399" s="184"/>
      <c r="H399" s="184"/>
      <c r="I399" s="184"/>
      <c r="J399" s="184"/>
      <c r="K399" s="183"/>
      <c r="L399" s="183"/>
      <c r="M399" s="183"/>
      <c r="N399" s="183"/>
      <c r="O399" s="183"/>
      <c r="P399" s="183"/>
      <c r="Q399" s="183"/>
      <c r="R399" s="183"/>
      <c r="S399" s="183"/>
      <c r="T399" s="183"/>
      <c r="X399" s="183"/>
    </row>
    <row r="400" spans="4:24" x14ac:dyDescent="0.25">
      <c r="D400" s="184"/>
      <c r="E400" s="184"/>
      <c r="F400" s="184"/>
      <c r="G400" s="184"/>
      <c r="H400" s="184"/>
      <c r="I400" s="184"/>
      <c r="J400" s="184"/>
      <c r="K400" s="183"/>
      <c r="L400" s="183"/>
      <c r="M400" s="183"/>
      <c r="N400" s="183"/>
      <c r="O400" s="183"/>
      <c r="P400" s="183"/>
      <c r="Q400" s="183"/>
      <c r="R400" s="183"/>
      <c r="S400" s="183"/>
      <c r="T400" s="183"/>
      <c r="X400" s="183"/>
    </row>
    <row r="401" spans="4:24" x14ac:dyDescent="0.25">
      <c r="D401" s="184"/>
      <c r="E401" s="184"/>
      <c r="F401" s="184"/>
      <c r="G401" s="184"/>
      <c r="H401" s="184"/>
      <c r="I401" s="184"/>
      <c r="J401" s="184"/>
      <c r="K401" s="183"/>
      <c r="L401" s="183"/>
      <c r="M401" s="183"/>
      <c r="N401" s="183"/>
      <c r="O401" s="183"/>
      <c r="P401" s="183"/>
      <c r="Q401" s="183"/>
      <c r="R401" s="183"/>
      <c r="S401" s="183"/>
      <c r="T401" s="183"/>
      <c r="X401" s="183"/>
    </row>
    <row r="402" spans="4:24" x14ac:dyDescent="0.25">
      <c r="D402" s="184"/>
      <c r="E402" s="184"/>
      <c r="F402" s="184"/>
      <c r="G402" s="184"/>
      <c r="H402" s="184"/>
      <c r="I402" s="184"/>
      <c r="J402" s="184"/>
      <c r="K402" s="183"/>
      <c r="L402" s="183"/>
      <c r="M402" s="183"/>
      <c r="N402" s="183"/>
      <c r="O402" s="183"/>
      <c r="P402" s="183"/>
      <c r="Q402" s="183"/>
      <c r="R402" s="183"/>
      <c r="S402" s="183"/>
      <c r="T402" s="183"/>
      <c r="X402" s="183"/>
    </row>
    <row r="403" spans="4:24" x14ac:dyDescent="0.25">
      <c r="D403" s="184"/>
      <c r="E403" s="184"/>
      <c r="F403" s="184"/>
      <c r="G403" s="184"/>
      <c r="H403" s="184"/>
      <c r="I403" s="184"/>
      <c r="J403" s="184"/>
      <c r="K403" s="183"/>
      <c r="L403" s="183"/>
      <c r="M403" s="183"/>
      <c r="N403" s="183"/>
      <c r="O403" s="183"/>
      <c r="P403" s="183"/>
      <c r="Q403" s="183"/>
      <c r="R403" s="183"/>
      <c r="S403" s="183"/>
      <c r="T403" s="183"/>
      <c r="X403" s="183"/>
    </row>
    <row r="404" spans="4:24" x14ac:dyDescent="0.25">
      <c r="D404" s="184"/>
      <c r="E404" s="184"/>
      <c r="F404" s="184"/>
      <c r="G404" s="184"/>
      <c r="H404" s="184"/>
      <c r="I404" s="184"/>
      <c r="J404" s="184"/>
      <c r="K404" s="183"/>
      <c r="L404" s="183"/>
      <c r="M404" s="183"/>
      <c r="N404" s="183"/>
      <c r="O404" s="183"/>
      <c r="P404" s="183"/>
      <c r="Q404" s="183"/>
      <c r="R404" s="183"/>
      <c r="S404" s="183"/>
      <c r="T404" s="183"/>
      <c r="X404" s="183"/>
    </row>
    <row r="405" spans="4:24" x14ac:dyDescent="0.25">
      <c r="D405" s="184"/>
      <c r="E405" s="184"/>
      <c r="F405" s="184"/>
      <c r="G405" s="184"/>
      <c r="H405" s="184"/>
      <c r="I405" s="184"/>
      <c r="J405" s="184"/>
      <c r="K405" s="183"/>
      <c r="L405" s="183"/>
      <c r="M405" s="183"/>
      <c r="N405" s="183"/>
      <c r="O405" s="183"/>
      <c r="P405" s="183"/>
      <c r="Q405" s="183"/>
      <c r="R405" s="183"/>
      <c r="S405" s="183"/>
      <c r="T405" s="183"/>
      <c r="X405" s="183"/>
    </row>
    <row r="406" spans="4:24" x14ac:dyDescent="0.25">
      <c r="D406" s="184"/>
      <c r="E406" s="184"/>
      <c r="F406" s="184"/>
      <c r="G406" s="184"/>
      <c r="H406" s="184"/>
      <c r="I406" s="184"/>
      <c r="J406" s="184"/>
      <c r="K406" s="183"/>
      <c r="L406" s="183"/>
      <c r="M406" s="183"/>
      <c r="N406" s="183"/>
      <c r="O406" s="183"/>
      <c r="P406" s="183"/>
      <c r="Q406" s="183"/>
      <c r="R406" s="183"/>
      <c r="S406" s="183"/>
      <c r="T406" s="183"/>
      <c r="X406" s="183"/>
    </row>
    <row r="407" spans="4:24" x14ac:dyDescent="0.25">
      <c r="D407" s="184"/>
      <c r="E407" s="184"/>
      <c r="F407" s="184"/>
      <c r="G407" s="184"/>
      <c r="H407" s="184"/>
      <c r="I407" s="184"/>
      <c r="J407" s="184"/>
      <c r="K407" s="183"/>
      <c r="L407" s="183"/>
      <c r="M407" s="183"/>
      <c r="N407" s="183"/>
      <c r="O407" s="183"/>
      <c r="P407" s="183"/>
      <c r="Q407" s="183"/>
      <c r="R407" s="183"/>
      <c r="S407" s="183"/>
      <c r="T407" s="183"/>
      <c r="X407" s="183"/>
    </row>
    <row r="408" spans="4:24" x14ac:dyDescent="0.25">
      <c r="D408" s="184"/>
      <c r="E408" s="184"/>
      <c r="F408" s="184"/>
      <c r="G408" s="184"/>
      <c r="H408" s="184"/>
      <c r="I408" s="184"/>
      <c r="J408" s="184"/>
      <c r="K408" s="183"/>
      <c r="L408" s="183"/>
      <c r="M408" s="183"/>
      <c r="N408" s="183"/>
      <c r="O408" s="183"/>
      <c r="P408" s="183"/>
      <c r="Q408" s="183"/>
      <c r="R408" s="183"/>
      <c r="S408" s="183"/>
      <c r="T408" s="183"/>
      <c r="X408" s="183"/>
    </row>
    <row r="409" spans="4:24" x14ac:dyDescent="0.25">
      <c r="D409" s="184"/>
      <c r="E409" s="184"/>
      <c r="F409" s="184"/>
      <c r="G409" s="184"/>
      <c r="H409" s="184"/>
      <c r="I409" s="184"/>
      <c r="J409" s="184"/>
      <c r="K409" s="183"/>
      <c r="L409" s="183"/>
      <c r="M409" s="183"/>
      <c r="N409" s="183"/>
      <c r="O409" s="183"/>
      <c r="P409" s="183"/>
      <c r="Q409" s="183"/>
      <c r="R409" s="183"/>
      <c r="S409" s="183"/>
      <c r="T409" s="183"/>
      <c r="X409" s="183"/>
    </row>
    <row r="410" spans="4:24" x14ac:dyDescent="0.25">
      <c r="D410" s="184"/>
      <c r="E410" s="184"/>
      <c r="F410" s="184"/>
      <c r="G410" s="184"/>
      <c r="H410" s="184"/>
      <c r="I410" s="184"/>
      <c r="J410" s="184"/>
      <c r="K410" s="183"/>
      <c r="L410" s="183"/>
      <c r="M410" s="183"/>
      <c r="N410" s="183"/>
      <c r="O410" s="183"/>
      <c r="P410" s="183"/>
      <c r="Q410" s="183"/>
      <c r="R410" s="183"/>
      <c r="S410" s="183"/>
      <c r="T410" s="183"/>
      <c r="X410" s="183"/>
    </row>
    <row r="411" spans="4:24" x14ac:dyDescent="0.25">
      <c r="D411" s="184"/>
      <c r="E411" s="184"/>
      <c r="F411" s="184"/>
      <c r="G411" s="184"/>
      <c r="H411" s="184"/>
      <c r="I411" s="184"/>
      <c r="J411" s="184"/>
      <c r="K411" s="183"/>
      <c r="L411" s="183"/>
      <c r="M411" s="183"/>
      <c r="N411" s="183"/>
      <c r="O411" s="183"/>
      <c r="P411" s="183"/>
      <c r="Q411" s="183"/>
      <c r="R411" s="183"/>
      <c r="S411" s="183"/>
      <c r="T411" s="183"/>
      <c r="X411" s="183"/>
    </row>
    <row r="412" spans="4:24" x14ac:dyDescent="0.25">
      <c r="D412" s="184"/>
      <c r="E412" s="184"/>
      <c r="F412" s="184"/>
      <c r="G412" s="184"/>
      <c r="H412" s="184"/>
      <c r="I412" s="184"/>
      <c r="J412" s="184"/>
      <c r="K412" s="183"/>
      <c r="L412" s="183"/>
      <c r="M412" s="183"/>
      <c r="N412" s="183"/>
      <c r="O412" s="183"/>
      <c r="P412" s="183"/>
      <c r="Q412" s="183"/>
      <c r="R412" s="183"/>
      <c r="S412" s="183"/>
      <c r="T412" s="183"/>
      <c r="X412" s="183"/>
    </row>
    <row r="413" spans="4:24" x14ac:dyDescent="0.25">
      <c r="D413" s="184"/>
      <c r="E413" s="184"/>
      <c r="F413" s="184"/>
      <c r="G413" s="184"/>
      <c r="H413" s="184"/>
      <c r="I413" s="184"/>
      <c r="J413" s="184"/>
      <c r="K413" s="183"/>
      <c r="L413" s="183"/>
      <c r="M413" s="183"/>
      <c r="N413" s="183"/>
      <c r="O413" s="183"/>
      <c r="P413" s="183"/>
      <c r="Q413" s="183"/>
      <c r="R413" s="183"/>
      <c r="S413" s="183"/>
      <c r="T413" s="183"/>
      <c r="X413" s="183"/>
    </row>
    <row r="414" spans="4:24" x14ac:dyDescent="0.25">
      <c r="D414" s="184"/>
      <c r="E414" s="184"/>
      <c r="F414" s="184"/>
      <c r="G414" s="184"/>
      <c r="H414" s="184"/>
      <c r="I414" s="184"/>
      <c r="J414" s="184"/>
      <c r="K414" s="183"/>
      <c r="L414" s="183"/>
      <c r="M414" s="183"/>
      <c r="N414" s="183"/>
      <c r="O414" s="183"/>
      <c r="P414" s="183"/>
      <c r="Q414" s="183"/>
      <c r="R414" s="183"/>
      <c r="S414" s="183"/>
      <c r="T414" s="183"/>
      <c r="X414" s="183"/>
    </row>
    <row r="415" spans="4:24" x14ac:dyDescent="0.25">
      <c r="D415" s="184"/>
      <c r="E415" s="184"/>
      <c r="F415" s="184"/>
      <c r="G415" s="184"/>
      <c r="H415" s="184"/>
      <c r="I415" s="184"/>
      <c r="J415" s="184"/>
      <c r="K415" s="183"/>
      <c r="L415" s="183"/>
      <c r="M415" s="183"/>
      <c r="N415" s="183"/>
      <c r="O415" s="183"/>
      <c r="P415" s="183"/>
      <c r="Q415" s="183"/>
      <c r="R415" s="183"/>
      <c r="S415" s="183"/>
      <c r="T415" s="183"/>
      <c r="X415" s="183"/>
    </row>
    <row r="416" spans="4:24" x14ac:dyDescent="0.25">
      <c r="D416" s="184"/>
      <c r="E416" s="184"/>
      <c r="F416" s="184"/>
      <c r="G416" s="184"/>
      <c r="H416" s="184"/>
      <c r="I416" s="184"/>
      <c r="J416" s="184"/>
      <c r="K416" s="183"/>
      <c r="L416" s="183"/>
      <c r="M416" s="183"/>
      <c r="N416" s="183"/>
      <c r="O416" s="183"/>
      <c r="P416" s="183"/>
      <c r="Q416" s="183"/>
      <c r="R416" s="183"/>
      <c r="S416" s="183"/>
      <c r="T416" s="183"/>
      <c r="X416" s="183"/>
    </row>
    <row r="417" spans="4:24" x14ac:dyDescent="0.25">
      <c r="D417" s="184"/>
      <c r="E417" s="184"/>
      <c r="F417" s="184"/>
      <c r="G417" s="184"/>
      <c r="H417" s="184"/>
      <c r="I417" s="184"/>
      <c r="J417" s="184"/>
      <c r="K417" s="183"/>
      <c r="L417" s="183"/>
      <c r="M417" s="183"/>
      <c r="N417" s="183"/>
      <c r="O417" s="183"/>
      <c r="P417" s="183"/>
      <c r="Q417" s="183"/>
      <c r="R417" s="183"/>
      <c r="S417" s="183"/>
      <c r="T417" s="183"/>
      <c r="X417" s="183"/>
    </row>
    <row r="418" spans="4:24" x14ac:dyDescent="0.25">
      <c r="D418" s="184"/>
      <c r="E418" s="184"/>
      <c r="F418" s="184"/>
      <c r="G418" s="184"/>
      <c r="H418" s="184"/>
      <c r="I418" s="184"/>
      <c r="J418" s="184"/>
      <c r="K418" s="183"/>
      <c r="L418" s="183"/>
      <c r="M418" s="183"/>
      <c r="N418" s="183"/>
      <c r="O418" s="183"/>
      <c r="P418" s="183"/>
      <c r="Q418" s="183"/>
      <c r="R418" s="183"/>
      <c r="S418" s="183"/>
      <c r="T418" s="183"/>
      <c r="X418" s="183"/>
    </row>
    <row r="419" spans="4:24" x14ac:dyDescent="0.25">
      <c r="D419" s="184"/>
      <c r="E419" s="184"/>
      <c r="F419" s="184"/>
      <c r="G419" s="184"/>
      <c r="H419" s="184"/>
      <c r="I419" s="184"/>
      <c r="J419" s="184"/>
      <c r="K419" s="183"/>
      <c r="L419" s="183"/>
      <c r="M419" s="183"/>
      <c r="N419" s="183"/>
      <c r="O419" s="183"/>
      <c r="P419" s="183"/>
      <c r="Q419" s="183"/>
      <c r="R419" s="183"/>
      <c r="S419" s="183"/>
      <c r="T419" s="183"/>
      <c r="X419" s="183"/>
    </row>
    <row r="420" spans="4:24" x14ac:dyDescent="0.25">
      <c r="D420" s="184"/>
      <c r="E420" s="184"/>
      <c r="F420" s="184"/>
      <c r="G420" s="184"/>
      <c r="H420" s="184"/>
      <c r="I420" s="184"/>
      <c r="J420" s="184"/>
      <c r="K420" s="183"/>
      <c r="L420" s="183"/>
      <c r="M420" s="183"/>
      <c r="N420" s="183"/>
      <c r="O420" s="183"/>
      <c r="P420" s="183"/>
      <c r="Q420" s="183"/>
      <c r="R420" s="183"/>
      <c r="S420" s="183"/>
      <c r="T420" s="183"/>
      <c r="X420" s="183"/>
    </row>
    <row r="421" spans="4:24" x14ac:dyDescent="0.25">
      <c r="D421" s="184"/>
      <c r="E421" s="184"/>
      <c r="F421" s="184"/>
      <c r="G421" s="184"/>
      <c r="H421" s="184"/>
      <c r="I421" s="184"/>
      <c r="J421" s="184"/>
      <c r="K421" s="183"/>
      <c r="L421" s="183"/>
      <c r="M421" s="183"/>
      <c r="N421" s="183"/>
      <c r="O421" s="183"/>
      <c r="P421" s="183"/>
      <c r="Q421" s="183"/>
      <c r="R421" s="183"/>
      <c r="S421" s="183"/>
      <c r="T421" s="183"/>
      <c r="X421" s="183"/>
    </row>
    <row r="422" spans="4:24" x14ac:dyDescent="0.25">
      <c r="D422" s="184"/>
      <c r="E422" s="184"/>
      <c r="F422" s="184"/>
      <c r="G422" s="184"/>
      <c r="H422" s="184"/>
      <c r="I422" s="184"/>
      <c r="J422" s="184"/>
      <c r="K422" s="183"/>
      <c r="L422" s="183"/>
      <c r="M422" s="183"/>
      <c r="N422" s="183"/>
      <c r="O422" s="183"/>
      <c r="P422" s="183"/>
      <c r="Q422" s="183"/>
      <c r="R422" s="183"/>
      <c r="S422" s="183"/>
      <c r="T422" s="183"/>
      <c r="X422" s="183"/>
    </row>
    <row r="423" spans="4:24" x14ac:dyDescent="0.25">
      <c r="D423" s="184"/>
      <c r="E423" s="184"/>
      <c r="F423" s="184"/>
      <c r="G423" s="184"/>
      <c r="H423" s="184"/>
      <c r="I423" s="184"/>
      <c r="J423" s="184"/>
      <c r="K423" s="183"/>
      <c r="L423" s="183"/>
      <c r="M423" s="183"/>
      <c r="N423" s="183"/>
      <c r="O423" s="183"/>
      <c r="P423" s="183"/>
      <c r="Q423" s="183"/>
      <c r="R423" s="183"/>
      <c r="S423" s="183"/>
      <c r="T423" s="183"/>
      <c r="X423" s="183"/>
    </row>
    <row r="424" spans="4:24" x14ac:dyDescent="0.25">
      <c r="D424" s="184"/>
      <c r="E424" s="184"/>
      <c r="F424" s="184"/>
      <c r="G424" s="184"/>
      <c r="H424" s="184"/>
      <c r="I424" s="184"/>
      <c r="J424" s="184"/>
      <c r="K424" s="183"/>
      <c r="L424" s="183"/>
      <c r="M424" s="183"/>
      <c r="N424" s="183"/>
      <c r="O424" s="183"/>
      <c r="P424" s="183"/>
      <c r="Q424" s="183"/>
      <c r="R424" s="183"/>
      <c r="S424" s="183"/>
      <c r="T424" s="183"/>
      <c r="X424" s="183"/>
    </row>
    <row r="425" spans="4:24" x14ac:dyDescent="0.25">
      <c r="D425" s="184"/>
      <c r="E425" s="184"/>
      <c r="F425" s="184"/>
      <c r="G425" s="184"/>
      <c r="H425" s="184"/>
      <c r="I425" s="184"/>
      <c r="J425" s="184"/>
      <c r="K425" s="183"/>
      <c r="L425" s="183"/>
      <c r="M425" s="183"/>
      <c r="N425" s="183"/>
      <c r="O425" s="183"/>
      <c r="P425" s="183"/>
      <c r="Q425" s="183"/>
      <c r="R425" s="183"/>
      <c r="S425" s="183"/>
      <c r="T425" s="183"/>
      <c r="X425" s="183"/>
    </row>
    <row r="426" spans="4:24" x14ac:dyDescent="0.25">
      <c r="D426" s="184"/>
      <c r="E426" s="184"/>
      <c r="F426" s="184"/>
      <c r="G426" s="184"/>
      <c r="H426" s="184"/>
      <c r="I426" s="184"/>
      <c r="J426" s="184"/>
      <c r="K426" s="183"/>
      <c r="L426" s="183"/>
      <c r="M426" s="183"/>
      <c r="N426" s="183"/>
      <c r="O426" s="183"/>
      <c r="P426" s="183"/>
      <c r="Q426" s="183"/>
      <c r="R426" s="183"/>
      <c r="S426" s="183"/>
      <c r="T426" s="183"/>
      <c r="X426" s="183"/>
    </row>
    <row r="427" spans="4:24" x14ac:dyDescent="0.25">
      <c r="D427" s="184"/>
      <c r="E427" s="184"/>
      <c r="F427" s="184"/>
      <c r="G427" s="184"/>
      <c r="H427" s="184"/>
      <c r="I427" s="184"/>
      <c r="J427" s="184"/>
      <c r="K427" s="183"/>
      <c r="L427" s="183"/>
      <c r="M427" s="183"/>
      <c r="N427" s="183"/>
      <c r="O427" s="183"/>
      <c r="P427" s="183"/>
      <c r="Q427" s="183"/>
      <c r="R427" s="183"/>
      <c r="S427" s="183"/>
      <c r="T427" s="183"/>
      <c r="X427" s="183"/>
    </row>
    <row r="428" spans="4:24" x14ac:dyDescent="0.25">
      <c r="D428" s="184"/>
      <c r="E428" s="184"/>
      <c r="F428" s="184"/>
      <c r="G428" s="184"/>
      <c r="H428" s="184"/>
      <c r="I428" s="184"/>
      <c r="J428" s="184"/>
      <c r="K428" s="183"/>
      <c r="L428" s="183"/>
      <c r="M428" s="183"/>
      <c r="N428" s="183"/>
      <c r="O428" s="183"/>
      <c r="P428" s="183"/>
      <c r="Q428" s="183"/>
      <c r="R428" s="183"/>
      <c r="S428" s="183"/>
      <c r="T428" s="183"/>
      <c r="X428" s="183"/>
    </row>
    <row r="429" spans="4:24" x14ac:dyDescent="0.25">
      <c r="D429" s="184"/>
      <c r="E429" s="184"/>
      <c r="F429" s="184"/>
      <c r="G429" s="184"/>
      <c r="H429" s="184"/>
      <c r="I429" s="184"/>
      <c r="J429" s="184"/>
      <c r="K429" s="183"/>
      <c r="L429" s="183"/>
      <c r="M429" s="183"/>
      <c r="N429" s="183"/>
      <c r="O429" s="183"/>
      <c r="P429" s="183"/>
      <c r="Q429" s="183"/>
      <c r="R429" s="183"/>
      <c r="S429" s="183"/>
      <c r="T429" s="183"/>
      <c r="X429" s="183"/>
    </row>
    <row r="430" spans="4:24" x14ac:dyDescent="0.25">
      <c r="D430" s="184"/>
      <c r="E430" s="184"/>
      <c r="F430" s="184"/>
      <c r="G430" s="184"/>
      <c r="H430" s="184"/>
      <c r="I430" s="184"/>
      <c r="J430" s="184"/>
      <c r="K430" s="183"/>
      <c r="L430" s="183"/>
      <c r="M430" s="183"/>
      <c r="N430" s="183"/>
      <c r="O430" s="183"/>
      <c r="P430" s="183"/>
      <c r="Q430" s="183"/>
      <c r="R430" s="183"/>
      <c r="S430" s="183"/>
      <c r="T430" s="183"/>
      <c r="X430" s="183"/>
    </row>
    <row r="431" spans="4:24" x14ac:dyDescent="0.25">
      <c r="D431" s="184"/>
      <c r="E431" s="184"/>
      <c r="F431" s="184"/>
      <c r="G431" s="184"/>
      <c r="H431" s="184"/>
      <c r="I431" s="184"/>
      <c r="J431" s="184"/>
      <c r="K431" s="183"/>
      <c r="L431" s="183"/>
      <c r="M431" s="183"/>
      <c r="N431" s="183"/>
      <c r="O431" s="183"/>
      <c r="P431" s="183"/>
      <c r="Q431" s="183"/>
      <c r="R431" s="183"/>
      <c r="S431" s="183"/>
      <c r="T431" s="183"/>
      <c r="X431" s="183"/>
    </row>
    <row r="432" spans="4:24" x14ac:dyDescent="0.25">
      <c r="D432" s="184"/>
      <c r="E432" s="184"/>
      <c r="F432" s="184"/>
      <c r="G432" s="184"/>
      <c r="H432" s="184"/>
      <c r="I432" s="184"/>
      <c r="J432" s="184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X432" s="183"/>
    </row>
    <row r="433" spans="4:24" x14ac:dyDescent="0.25">
      <c r="D433" s="184"/>
      <c r="E433" s="184"/>
      <c r="F433" s="184"/>
      <c r="G433" s="184"/>
      <c r="H433" s="184"/>
      <c r="I433" s="184"/>
      <c r="J433" s="184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X433" s="183"/>
    </row>
    <row r="434" spans="4:24" x14ac:dyDescent="0.25">
      <c r="D434" s="184"/>
      <c r="E434" s="184"/>
      <c r="F434" s="184"/>
      <c r="G434" s="184"/>
      <c r="H434" s="184"/>
      <c r="I434" s="184"/>
      <c r="J434" s="184"/>
      <c r="K434" s="183"/>
      <c r="L434" s="183"/>
      <c r="M434" s="183"/>
      <c r="N434" s="183"/>
      <c r="O434" s="183"/>
      <c r="P434" s="183"/>
      <c r="Q434" s="183"/>
      <c r="R434" s="183"/>
      <c r="S434" s="183"/>
      <c r="T434" s="183"/>
      <c r="X434" s="183"/>
    </row>
    <row r="435" spans="4:24" x14ac:dyDescent="0.25">
      <c r="D435" s="184"/>
      <c r="E435" s="184"/>
      <c r="F435" s="184"/>
      <c r="G435" s="184"/>
      <c r="H435" s="184"/>
      <c r="I435" s="184"/>
      <c r="J435" s="184"/>
      <c r="K435" s="183"/>
      <c r="L435" s="183"/>
      <c r="M435" s="183"/>
      <c r="N435" s="183"/>
      <c r="O435" s="183"/>
      <c r="P435" s="183"/>
      <c r="Q435" s="183"/>
      <c r="R435" s="183"/>
      <c r="S435" s="183"/>
      <c r="T435" s="183"/>
      <c r="X435" s="183"/>
    </row>
    <row r="436" spans="4:24" x14ac:dyDescent="0.25">
      <c r="D436" s="184"/>
      <c r="E436" s="184"/>
      <c r="F436" s="184"/>
      <c r="G436" s="184"/>
      <c r="H436" s="184"/>
      <c r="I436" s="184"/>
      <c r="J436" s="184"/>
      <c r="K436" s="183"/>
      <c r="L436" s="183"/>
      <c r="M436" s="183"/>
      <c r="N436" s="183"/>
      <c r="O436" s="183"/>
      <c r="P436" s="183"/>
      <c r="Q436" s="183"/>
      <c r="R436" s="183"/>
      <c r="S436" s="183"/>
      <c r="T436" s="183"/>
      <c r="X436" s="183"/>
    </row>
    <row r="437" spans="4:24" x14ac:dyDescent="0.25">
      <c r="D437" s="184"/>
      <c r="E437" s="184"/>
      <c r="F437" s="184"/>
      <c r="G437" s="184"/>
      <c r="H437" s="184"/>
      <c r="I437" s="184"/>
      <c r="J437" s="184"/>
      <c r="K437" s="183"/>
      <c r="L437" s="183"/>
      <c r="M437" s="183"/>
      <c r="N437" s="183"/>
      <c r="O437" s="183"/>
      <c r="P437" s="183"/>
      <c r="Q437" s="183"/>
      <c r="R437" s="183"/>
      <c r="S437" s="183"/>
      <c r="T437" s="183"/>
      <c r="X437" s="183"/>
    </row>
    <row r="438" spans="4:24" x14ac:dyDescent="0.25">
      <c r="D438" s="184"/>
      <c r="E438" s="184"/>
      <c r="F438" s="184"/>
      <c r="G438" s="184"/>
      <c r="H438" s="184"/>
      <c r="I438" s="184"/>
      <c r="J438" s="184"/>
      <c r="K438" s="183"/>
      <c r="L438" s="183"/>
      <c r="M438" s="183"/>
      <c r="N438" s="183"/>
      <c r="O438" s="183"/>
      <c r="P438" s="183"/>
      <c r="Q438" s="183"/>
      <c r="R438" s="183"/>
      <c r="S438" s="183"/>
      <c r="T438" s="183"/>
      <c r="X438" s="183"/>
    </row>
    <row r="439" spans="4:24" x14ac:dyDescent="0.25">
      <c r="D439" s="184"/>
      <c r="E439" s="184"/>
      <c r="F439" s="184"/>
      <c r="G439" s="184"/>
      <c r="H439" s="184"/>
      <c r="I439" s="184"/>
      <c r="J439" s="184"/>
      <c r="K439" s="183"/>
      <c r="L439" s="183"/>
      <c r="M439" s="183"/>
      <c r="N439" s="183"/>
      <c r="O439" s="183"/>
      <c r="P439" s="183"/>
      <c r="Q439" s="183"/>
      <c r="R439" s="183"/>
      <c r="S439" s="183"/>
      <c r="T439" s="183"/>
      <c r="X439" s="183"/>
    </row>
    <row r="440" spans="4:24" x14ac:dyDescent="0.25">
      <c r="D440" s="184"/>
      <c r="E440" s="184"/>
      <c r="F440" s="184"/>
      <c r="G440" s="184"/>
      <c r="H440" s="184"/>
      <c r="I440" s="184"/>
      <c r="J440" s="184"/>
      <c r="K440" s="183"/>
      <c r="L440" s="183"/>
      <c r="M440" s="183"/>
      <c r="N440" s="183"/>
      <c r="O440" s="183"/>
      <c r="P440" s="183"/>
      <c r="Q440" s="183"/>
      <c r="R440" s="183"/>
      <c r="S440" s="183"/>
      <c r="T440" s="183"/>
      <c r="X440" s="183"/>
    </row>
    <row r="441" spans="4:24" x14ac:dyDescent="0.25">
      <c r="D441" s="184"/>
      <c r="E441" s="184"/>
      <c r="F441" s="184"/>
      <c r="G441" s="184"/>
      <c r="H441" s="184"/>
      <c r="I441" s="184"/>
      <c r="J441" s="184"/>
      <c r="K441" s="183"/>
      <c r="L441" s="183"/>
      <c r="M441" s="183"/>
      <c r="N441" s="183"/>
      <c r="O441" s="183"/>
      <c r="P441" s="183"/>
      <c r="Q441" s="183"/>
      <c r="R441" s="183"/>
      <c r="S441" s="183"/>
      <c r="T441" s="183"/>
      <c r="X441" s="183"/>
    </row>
    <row r="442" spans="4:24" x14ac:dyDescent="0.25">
      <c r="D442" s="184"/>
      <c r="E442" s="184"/>
      <c r="F442" s="184"/>
      <c r="G442" s="184"/>
      <c r="H442" s="184"/>
      <c r="I442" s="184"/>
      <c r="J442" s="184"/>
      <c r="K442" s="183"/>
      <c r="L442" s="183"/>
      <c r="M442" s="183"/>
      <c r="N442" s="183"/>
      <c r="O442" s="183"/>
      <c r="P442" s="183"/>
      <c r="Q442" s="183"/>
      <c r="R442" s="183"/>
      <c r="S442" s="183"/>
      <c r="T442" s="183"/>
      <c r="X442" s="183"/>
    </row>
    <row r="443" spans="4:24" x14ac:dyDescent="0.25">
      <c r="D443" s="184"/>
      <c r="E443" s="184"/>
      <c r="F443" s="184"/>
      <c r="G443" s="184"/>
      <c r="H443" s="184"/>
      <c r="I443" s="184"/>
      <c r="J443" s="184"/>
      <c r="K443" s="183"/>
      <c r="L443" s="183"/>
      <c r="M443" s="183"/>
      <c r="N443" s="183"/>
      <c r="O443" s="183"/>
      <c r="P443" s="183"/>
      <c r="Q443" s="183"/>
      <c r="R443" s="183"/>
      <c r="S443" s="183"/>
      <c r="T443" s="183"/>
      <c r="X443" s="183"/>
    </row>
    <row r="444" spans="4:24" x14ac:dyDescent="0.25">
      <c r="D444" s="184"/>
      <c r="E444" s="184"/>
      <c r="F444" s="184"/>
      <c r="G444" s="184"/>
      <c r="H444" s="184"/>
      <c r="I444" s="184"/>
      <c r="J444" s="184"/>
      <c r="K444" s="183"/>
      <c r="L444" s="183"/>
      <c r="M444" s="183"/>
      <c r="N444" s="183"/>
      <c r="O444" s="183"/>
      <c r="P444" s="183"/>
      <c r="Q444" s="183"/>
      <c r="R444" s="183"/>
      <c r="S444" s="183"/>
      <c r="T444" s="183"/>
      <c r="X444" s="183"/>
    </row>
    <row r="445" spans="4:24" x14ac:dyDescent="0.25">
      <c r="D445" s="184"/>
      <c r="E445" s="184"/>
      <c r="F445" s="184"/>
      <c r="G445" s="184"/>
      <c r="H445" s="184"/>
      <c r="I445" s="184"/>
      <c r="J445" s="184"/>
      <c r="K445" s="183"/>
      <c r="L445" s="183"/>
      <c r="M445" s="183"/>
      <c r="N445" s="183"/>
      <c r="O445" s="183"/>
      <c r="P445" s="183"/>
      <c r="Q445" s="183"/>
      <c r="R445" s="183"/>
      <c r="S445" s="183"/>
      <c r="T445" s="183"/>
      <c r="X445" s="183"/>
    </row>
    <row r="446" spans="4:24" x14ac:dyDescent="0.25">
      <c r="D446" s="184"/>
      <c r="E446" s="184"/>
      <c r="F446" s="184"/>
      <c r="G446" s="184"/>
      <c r="H446" s="184"/>
      <c r="I446" s="184"/>
      <c r="J446" s="184"/>
      <c r="K446" s="183"/>
      <c r="L446" s="183"/>
      <c r="M446" s="183"/>
      <c r="N446" s="183"/>
      <c r="O446" s="183"/>
      <c r="P446" s="183"/>
      <c r="Q446" s="183"/>
      <c r="R446" s="183"/>
      <c r="S446" s="183"/>
      <c r="T446" s="183"/>
      <c r="X446" s="183"/>
    </row>
    <row r="447" spans="4:24" x14ac:dyDescent="0.25">
      <c r="D447" s="184"/>
      <c r="E447" s="184"/>
      <c r="F447" s="184"/>
      <c r="G447" s="184"/>
      <c r="H447" s="184"/>
      <c r="I447" s="184"/>
      <c r="J447" s="184"/>
      <c r="K447" s="183"/>
      <c r="L447" s="183"/>
      <c r="M447" s="183"/>
      <c r="N447" s="183"/>
      <c r="O447" s="183"/>
      <c r="P447" s="183"/>
      <c r="Q447" s="183"/>
      <c r="R447" s="183"/>
      <c r="S447" s="183"/>
      <c r="T447" s="183"/>
      <c r="X447" s="183"/>
    </row>
    <row r="448" spans="4:24" x14ac:dyDescent="0.25">
      <c r="D448" s="184"/>
      <c r="E448" s="184"/>
      <c r="F448" s="184"/>
      <c r="G448" s="184"/>
      <c r="H448" s="184"/>
      <c r="I448" s="184"/>
      <c r="J448" s="184"/>
      <c r="K448" s="183"/>
      <c r="L448" s="183"/>
      <c r="M448" s="183"/>
      <c r="N448" s="183"/>
      <c r="O448" s="183"/>
      <c r="P448" s="183"/>
      <c r="Q448" s="183"/>
      <c r="R448" s="183"/>
      <c r="S448" s="183"/>
      <c r="T448" s="183"/>
      <c r="X448" s="183"/>
    </row>
    <row r="449" spans="4:24" x14ac:dyDescent="0.25">
      <c r="D449" s="184"/>
      <c r="E449" s="184"/>
      <c r="F449" s="184"/>
      <c r="G449" s="184"/>
      <c r="H449" s="184"/>
      <c r="I449" s="184"/>
      <c r="J449" s="184"/>
      <c r="K449" s="183"/>
      <c r="L449" s="183"/>
      <c r="M449" s="183"/>
      <c r="N449" s="183"/>
      <c r="O449" s="183"/>
      <c r="P449" s="183"/>
      <c r="Q449" s="183"/>
      <c r="R449" s="183"/>
      <c r="S449" s="183"/>
      <c r="T449" s="183"/>
      <c r="X449" s="183"/>
    </row>
    <row r="450" spans="4:24" x14ac:dyDescent="0.25">
      <c r="D450" s="184"/>
      <c r="E450" s="184"/>
      <c r="F450" s="184"/>
      <c r="G450" s="184"/>
      <c r="H450" s="184"/>
      <c r="I450" s="184"/>
      <c r="J450" s="184"/>
      <c r="K450" s="183"/>
      <c r="L450" s="183"/>
      <c r="M450" s="183"/>
      <c r="N450" s="183"/>
      <c r="O450" s="183"/>
      <c r="P450" s="183"/>
      <c r="Q450" s="183"/>
      <c r="R450" s="183"/>
      <c r="S450" s="183"/>
      <c r="T450" s="183"/>
      <c r="X450" s="183"/>
    </row>
    <row r="451" spans="4:24" x14ac:dyDescent="0.25">
      <c r="D451" s="184"/>
      <c r="E451" s="184"/>
      <c r="F451" s="184"/>
      <c r="G451" s="184"/>
      <c r="H451" s="184"/>
      <c r="I451" s="184"/>
      <c r="J451" s="184"/>
      <c r="K451" s="183"/>
      <c r="L451" s="183"/>
      <c r="M451" s="183"/>
      <c r="N451" s="183"/>
      <c r="O451" s="183"/>
      <c r="P451" s="183"/>
      <c r="Q451" s="183"/>
      <c r="R451" s="183"/>
      <c r="S451" s="183"/>
      <c r="T451" s="183"/>
      <c r="X451" s="183"/>
    </row>
    <row r="452" spans="4:24" x14ac:dyDescent="0.25">
      <c r="D452" s="184"/>
      <c r="E452" s="184"/>
      <c r="F452" s="184"/>
      <c r="G452" s="184"/>
      <c r="H452" s="184"/>
      <c r="I452" s="184"/>
      <c r="J452" s="184"/>
      <c r="K452" s="183"/>
      <c r="L452" s="183"/>
      <c r="M452" s="183"/>
      <c r="N452" s="183"/>
      <c r="O452" s="183"/>
      <c r="P452" s="183"/>
      <c r="Q452" s="183"/>
      <c r="R452" s="183"/>
      <c r="S452" s="183"/>
      <c r="T452" s="183"/>
      <c r="X452" s="183"/>
    </row>
    <row r="453" spans="4:24" x14ac:dyDescent="0.25">
      <c r="D453" s="184"/>
      <c r="E453" s="184"/>
      <c r="F453" s="184"/>
      <c r="G453" s="184"/>
      <c r="H453" s="184"/>
      <c r="I453" s="184"/>
      <c r="J453" s="184"/>
      <c r="K453" s="183"/>
      <c r="L453" s="183"/>
      <c r="M453" s="183"/>
      <c r="N453" s="183"/>
      <c r="O453" s="183"/>
      <c r="P453" s="183"/>
      <c r="Q453" s="183"/>
      <c r="R453" s="183"/>
      <c r="S453" s="183"/>
      <c r="T453" s="183"/>
      <c r="X453" s="183"/>
    </row>
    <row r="454" spans="4:24" x14ac:dyDescent="0.25">
      <c r="D454" s="184"/>
      <c r="E454" s="184"/>
      <c r="F454" s="184"/>
      <c r="G454" s="184"/>
      <c r="H454" s="184"/>
      <c r="I454" s="184"/>
      <c r="J454" s="184"/>
      <c r="K454" s="183"/>
      <c r="L454" s="183"/>
      <c r="M454" s="183"/>
      <c r="N454" s="183"/>
      <c r="O454" s="183"/>
      <c r="P454" s="183"/>
      <c r="Q454" s="183"/>
      <c r="R454" s="183"/>
      <c r="S454" s="183"/>
      <c r="T454" s="183"/>
      <c r="X454" s="183"/>
    </row>
    <row r="455" spans="4:24" x14ac:dyDescent="0.25">
      <c r="D455" s="184"/>
      <c r="E455" s="184"/>
      <c r="F455" s="184"/>
      <c r="G455" s="184"/>
      <c r="H455" s="184"/>
      <c r="I455" s="184"/>
      <c r="J455" s="184"/>
      <c r="K455" s="183"/>
      <c r="L455" s="183"/>
      <c r="M455" s="183"/>
      <c r="N455" s="183"/>
      <c r="O455" s="183"/>
      <c r="P455" s="183"/>
      <c r="Q455" s="183"/>
      <c r="R455" s="183"/>
      <c r="S455" s="183"/>
      <c r="T455" s="183"/>
      <c r="X455" s="183"/>
    </row>
    <row r="456" spans="4:24" x14ac:dyDescent="0.25">
      <c r="D456" s="184"/>
      <c r="E456" s="184"/>
      <c r="F456" s="184"/>
      <c r="G456" s="184"/>
      <c r="H456" s="184"/>
      <c r="I456" s="184"/>
      <c r="J456" s="184"/>
      <c r="K456" s="183"/>
      <c r="L456" s="183"/>
      <c r="M456" s="183"/>
      <c r="N456" s="183"/>
      <c r="O456" s="183"/>
      <c r="P456" s="183"/>
      <c r="Q456" s="183"/>
      <c r="R456" s="183"/>
      <c r="S456" s="183"/>
      <c r="T456" s="183"/>
      <c r="X456" s="183"/>
    </row>
    <row r="457" spans="4:24" x14ac:dyDescent="0.25">
      <c r="D457" s="184"/>
      <c r="E457" s="184"/>
      <c r="F457" s="184"/>
      <c r="G457" s="184"/>
      <c r="H457" s="184"/>
      <c r="I457" s="184"/>
      <c r="J457" s="184"/>
      <c r="K457" s="183"/>
      <c r="L457" s="183"/>
      <c r="M457" s="183"/>
      <c r="N457" s="183"/>
      <c r="O457" s="183"/>
      <c r="P457" s="183"/>
      <c r="Q457" s="183"/>
      <c r="R457" s="183"/>
      <c r="S457" s="183"/>
      <c r="T457" s="183"/>
      <c r="X457" s="183"/>
    </row>
    <row r="458" spans="4:24" x14ac:dyDescent="0.25">
      <c r="D458" s="184"/>
      <c r="E458" s="184"/>
      <c r="F458" s="184"/>
      <c r="G458" s="184"/>
      <c r="H458" s="184"/>
      <c r="I458" s="184"/>
      <c r="J458" s="184"/>
      <c r="K458" s="183"/>
      <c r="L458" s="183"/>
      <c r="M458" s="183"/>
      <c r="N458" s="183"/>
      <c r="O458" s="183"/>
      <c r="P458" s="183"/>
      <c r="Q458" s="183"/>
      <c r="R458" s="183"/>
      <c r="S458" s="183"/>
      <c r="T458" s="183"/>
      <c r="X458" s="183"/>
    </row>
    <row r="459" spans="4:24" x14ac:dyDescent="0.25">
      <c r="D459" s="184"/>
      <c r="E459" s="184"/>
      <c r="F459" s="184"/>
      <c r="G459" s="184"/>
      <c r="H459" s="184"/>
      <c r="I459" s="184"/>
      <c r="J459" s="184"/>
      <c r="K459" s="183"/>
      <c r="L459" s="183"/>
      <c r="M459" s="183"/>
      <c r="N459" s="183"/>
      <c r="O459" s="183"/>
      <c r="P459" s="183"/>
      <c r="Q459" s="183"/>
      <c r="R459" s="183"/>
      <c r="S459" s="183"/>
      <c r="T459" s="183"/>
      <c r="X459" s="183"/>
    </row>
    <row r="460" spans="4:24" x14ac:dyDescent="0.25">
      <c r="D460" s="184"/>
      <c r="E460" s="184"/>
      <c r="F460" s="184"/>
      <c r="G460" s="184"/>
      <c r="H460" s="184"/>
      <c r="I460" s="184"/>
      <c r="J460" s="184"/>
      <c r="K460" s="183"/>
      <c r="L460" s="183"/>
      <c r="M460" s="183"/>
      <c r="N460" s="183"/>
      <c r="O460" s="183"/>
      <c r="P460" s="183"/>
      <c r="Q460" s="183"/>
      <c r="R460" s="183"/>
      <c r="S460" s="183"/>
      <c r="T460" s="183"/>
      <c r="X460" s="183"/>
    </row>
    <row r="461" spans="4:24" x14ac:dyDescent="0.25">
      <c r="D461" s="184"/>
      <c r="E461" s="184"/>
      <c r="F461" s="184"/>
      <c r="G461" s="184"/>
      <c r="H461" s="184"/>
      <c r="I461" s="184"/>
      <c r="J461" s="184"/>
      <c r="K461" s="183"/>
      <c r="L461" s="183"/>
      <c r="M461" s="183"/>
      <c r="N461" s="183"/>
      <c r="O461" s="183"/>
      <c r="P461" s="183"/>
      <c r="Q461" s="183"/>
      <c r="R461" s="183"/>
      <c r="S461" s="183"/>
      <c r="T461" s="183"/>
      <c r="X461" s="183"/>
    </row>
    <row r="462" spans="4:24" x14ac:dyDescent="0.25">
      <c r="D462" s="184"/>
      <c r="E462" s="184"/>
      <c r="F462" s="184"/>
      <c r="G462" s="184"/>
      <c r="H462" s="184"/>
      <c r="I462" s="184"/>
      <c r="J462" s="184"/>
      <c r="K462" s="183"/>
      <c r="L462" s="183"/>
      <c r="M462" s="183"/>
      <c r="N462" s="183"/>
      <c r="O462" s="183"/>
      <c r="P462" s="183"/>
      <c r="Q462" s="183"/>
      <c r="R462" s="183"/>
      <c r="S462" s="183"/>
      <c r="T462" s="183"/>
      <c r="X462" s="183"/>
    </row>
    <row r="463" spans="4:24" x14ac:dyDescent="0.25">
      <c r="D463" s="184"/>
      <c r="E463" s="184"/>
      <c r="F463" s="184"/>
      <c r="G463" s="184"/>
      <c r="H463" s="184"/>
      <c r="I463" s="184"/>
      <c r="J463" s="184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X463" s="183"/>
    </row>
    <row r="464" spans="4:24" x14ac:dyDescent="0.25">
      <c r="D464" s="184"/>
      <c r="E464" s="184"/>
      <c r="F464" s="184"/>
      <c r="G464" s="184"/>
      <c r="H464" s="184"/>
      <c r="I464" s="184"/>
      <c r="J464" s="184"/>
      <c r="K464" s="183"/>
      <c r="L464" s="183"/>
      <c r="M464" s="183"/>
      <c r="N464" s="183"/>
      <c r="O464" s="183"/>
      <c r="P464" s="183"/>
      <c r="Q464" s="183"/>
      <c r="R464" s="183"/>
      <c r="S464" s="183"/>
      <c r="T464" s="183"/>
      <c r="X464" s="183"/>
    </row>
    <row r="465" spans="4:24" x14ac:dyDescent="0.25">
      <c r="D465" s="184"/>
      <c r="E465" s="184"/>
      <c r="F465" s="184"/>
      <c r="G465" s="184"/>
      <c r="H465" s="184"/>
      <c r="I465" s="184"/>
      <c r="J465" s="184"/>
      <c r="K465" s="183"/>
      <c r="L465" s="183"/>
      <c r="M465" s="183"/>
      <c r="N465" s="183"/>
      <c r="O465" s="183"/>
      <c r="P465" s="183"/>
      <c r="Q465" s="183"/>
      <c r="R465" s="183"/>
      <c r="S465" s="183"/>
      <c r="T465" s="183"/>
      <c r="X465" s="183"/>
    </row>
    <row r="466" spans="4:24" x14ac:dyDescent="0.25">
      <c r="D466" s="184"/>
      <c r="E466" s="184"/>
      <c r="F466" s="184"/>
      <c r="G466" s="184"/>
      <c r="H466" s="184"/>
      <c r="I466" s="184"/>
      <c r="J466" s="184"/>
      <c r="K466" s="183"/>
      <c r="L466" s="183"/>
      <c r="M466" s="183"/>
      <c r="N466" s="183"/>
      <c r="O466" s="183"/>
      <c r="P466" s="183"/>
      <c r="Q466" s="183"/>
      <c r="R466" s="183"/>
      <c r="S466" s="183"/>
      <c r="T466" s="183"/>
      <c r="X466" s="183"/>
    </row>
    <row r="467" spans="4:24" x14ac:dyDescent="0.25">
      <c r="D467" s="184"/>
      <c r="E467" s="184"/>
      <c r="F467" s="184"/>
      <c r="G467" s="184"/>
      <c r="H467" s="184"/>
      <c r="I467" s="184"/>
      <c r="J467" s="184"/>
      <c r="K467" s="183"/>
      <c r="L467" s="183"/>
      <c r="M467" s="183"/>
      <c r="N467" s="183"/>
      <c r="O467" s="183"/>
      <c r="P467" s="183"/>
      <c r="Q467" s="183"/>
      <c r="R467" s="183"/>
      <c r="S467" s="183"/>
      <c r="T467" s="183"/>
      <c r="X467" s="183"/>
    </row>
    <row r="468" spans="4:24" x14ac:dyDescent="0.25">
      <c r="D468" s="184"/>
      <c r="E468" s="184"/>
      <c r="F468" s="184"/>
      <c r="G468" s="184"/>
      <c r="H468" s="184"/>
      <c r="I468" s="184"/>
      <c r="J468" s="184"/>
      <c r="K468" s="183"/>
      <c r="L468" s="183"/>
      <c r="M468" s="183"/>
      <c r="N468" s="183"/>
      <c r="O468" s="183"/>
      <c r="P468" s="183"/>
      <c r="Q468" s="183"/>
      <c r="R468" s="183"/>
      <c r="S468" s="183"/>
      <c r="T468" s="183"/>
      <c r="X468" s="183"/>
    </row>
    <row r="469" spans="4:24" x14ac:dyDescent="0.25">
      <c r="D469" s="184"/>
      <c r="E469" s="184"/>
      <c r="F469" s="184"/>
      <c r="G469" s="184"/>
      <c r="H469" s="184"/>
      <c r="I469" s="184"/>
      <c r="J469" s="184"/>
      <c r="K469" s="183"/>
      <c r="L469" s="183"/>
      <c r="M469" s="183"/>
      <c r="N469" s="183"/>
      <c r="O469" s="183"/>
      <c r="P469" s="183"/>
      <c r="Q469" s="183"/>
      <c r="R469" s="183"/>
      <c r="S469" s="183"/>
      <c r="T469" s="183"/>
      <c r="X469" s="183"/>
    </row>
    <row r="470" spans="4:24" x14ac:dyDescent="0.25">
      <c r="D470" s="184"/>
      <c r="E470" s="184"/>
      <c r="F470" s="184"/>
      <c r="G470" s="184"/>
      <c r="H470" s="184"/>
      <c r="I470" s="184"/>
      <c r="J470" s="184"/>
      <c r="K470" s="183"/>
      <c r="L470" s="183"/>
      <c r="M470" s="183"/>
      <c r="N470" s="183"/>
      <c r="O470" s="183"/>
      <c r="P470" s="183"/>
      <c r="Q470" s="183"/>
      <c r="R470" s="183"/>
      <c r="S470" s="183"/>
      <c r="T470" s="183"/>
      <c r="X470" s="183"/>
    </row>
    <row r="471" spans="4:24" x14ac:dyDescent="0.25">
      <c r="D471" s="184"/>
      <c r="E471" s="184"/>
      <c r="F471" s="184"/>
      <c r="G471" s="184"/>
      <c r="H471" s="184"/>
      <c r="I471" s="184"/>
      <c r="J471" s="184"/>
      <c r="K471" s="183"/>
      <c r="L471" s="183"/>
      <c r="M471" s="183"/>
      <c r="N471" s="183"/>
      <c r="O471" s="183"/>
      <c r="P471" s="183"/>
      <c r="Q471" s="183"/>
      <c r="R471" s="183"/>
      <c r="S471" s="183"/>
      <c r="T471" s="183"/>
      <c r="X471" s="183"/>
    </row>
    <row r="472" spans="4:24" x14ac:dyDescent="0.25">
      <c r="D472" s="184"/>
      <c r="E472" s="184"/>
      <c r="F472" s="184"/>
      <c r="G472" s="184"/>
      <c r="H472" s="184"/>
      <c r="I472" s="184"/>
      <c r="J472" s="184"/>
      <c r="K472" s="183"/>
      <c r="L472" s="183"/>
      <c r="M472" s="183"/>
      <c r="N472" s="183"/>
      <c r="O472" s="183"/>
      <c r="P472" s="183"/>
      <c r="Q472" s="183"/>
      <c r="R472" s="183"/>
      <c r="S472" s="183"/>
      <c r="T472" s="183"/>
      <c r="X472" s="183"/>
    </row>
    <row r="473" spans="4:24" x14ac:dyDescent="0.25">
      <c r="D473" s="184"/>
      <c r="E473" s="184"/>
      <c r="F473" s="184"/>
      <c r="G473" s="184"/>
      <c r="H473" s="184"/>
      <c r="I473" s="184"/>
      <c r="J473" s="184"/>
      <c r="K473" s="183"/>
      <c r="L473" s="183"/>
      <c r="M473" s="183"/>
      <c r="N473" s="183"/>
      <c r="O473" s="183"/>
      <c r="P473" s="183"/>
      <c r="Q473" s="183"/>
      <c r="R473" s="183"/>
      <c r="S473" s="183"/>
      <c r="T473" s="183"/>
      <c r="X473" s="183"/>
    </row>
    <row r="474" spans="4:24" x14ac:dyDescent="0.25">
      <c r="D474" s="184"/>
      <c r="E474" s="184"/>
      <c r="F474" s="184"/>
      <c r="G474" s="184"/>
      <c r="H474" s="184"/>
      <c r="I474" s="184"/>
      <c r="J474" s="184"/>
      <c r="K474" s="183"/>
      <c r="L474" s="183"/>
      <c r="M474" s="183"/>
      <c r="N474" s="183"/>
      <c r="O474" s="183"/>
      <c r="P474" s="183"/>
      <c r="Q474" s="183"/>
      <c r="R474" s="183"/>
      <c r="S474" s="183"/>
      <c r="T474" s="183"/>
      <c r="X474" s="183"/>
    </row>
    <row r="475" spans="4:24" x14ac:dyDescent="0.25">
      <c r="D475" s="184"/>
      <c r="E475" s="184"/>
      <c r="F475" s="184"/>
      <c r="G475" s="184"/>
      <c r="H475" s="184"/>
      <c r="I475" s="184"/>
      <c r="J475" s="184"/>
      <c r="K475" s="183"/>
      <c r="L475" s="183"/>
      <c r="M475" s="183"/>
      <c r="N475" s="183"/>
      <c r="O475" s="183"/>
      <c r="P475" s="183"/>
      <c r="Q475" s="183"/>
      <c r="R475" s="183"/>
      <c r="S475" s="183"/>
      <c r="T475" s="183"/>
      <c r="X475" s="183"/>
    </row>
    <row r="476" spans="4:24" x14ac:dyDescent="0.25">
      <c r="D476" s="184"/>
      <c r="E476" s="184"/>
      <c r="F476" s="184"/>
      <c r="G476" s="184"/>
      <c r="H476" s="184"/>
      <c r="I476" s="184"/>
      <c r="J476" s="184"/>
      <c r="K476" s="183"/>
      <c r="L476" s="183"/>
      <c r="M476" s="183"/>
      <c r="N476" s="183"/>
      <c r="O476" s="183"/>
      <c r="P476" s="183"/>
      <c r="Q476" s="183"/>
      <c r="R476" s="183"/>
      <c r="S476" s="183"/>
      <c r="T476" s="183"/>
      <c r="X476" s="183"/>
    </row>
    <row r="477" spans="4:24" x14ac:dyDescent="0.25">
      <c r="D477" s="184"/>
      <c r="E477" s="184"/>
      <c r="F477" s="184"/>
      <c r="G477" s="184"/>
      <c r="H477" s="184"/>
      <c r="I477" s="184"/>
      <c r="J477" s="184"/>
      <c r="K477" s="183"/>
      <c r="L477" s="183"/>
      <c r="M477" s="183"/>
      <c r="N477" s="183"/>
      <c r="O477" s="183"/>
      <c r="P477" s="183"/>
      <c r="Q477" s="183"/>
      <c r="R477" s="183"/>
      <c r="S477" s="183"/>
      <c r="T477" s="183"/>
      <c r="X477" s="183"/>
    </row>
    <row r="478" spans="4:24" x14ac:dyDescent="0.25">
      <c r="D478" s="184"/>
      <c r="E478" s="184"/>
      <c r="F478" s="184"/>
      <c r="G478" s="184"/>
      <c r="H478" s="184"/>
      <c r="I478" s="184"/>
      <c r="J478" s="184"/>
      <c r="K478" s="183"/>
      <c r="L478" s="183"/>
      <c r="M478" s="183"/>
      <c r="N478" s="183"/>
      <c r="O478" s="183"/>
      <c r="P478" s="183"/>
      <c r="Q478" s="183"/>
      <c r="R478" s="183"/>
      <c r="S478" s="183"/>
      <c r="T478" s="183"/>
      <c r="X478" s="183"/>
    </row>
    <row r="479" spans="4:24" x14ac:dyDescent="0.25">
      <c r="D479" s="184"/>
      <c r="E479" s="184"/>
      <c r="F479" s="184"/>
      <c r="G479" s="184"/>
      <c r="H479" s="184"/>
      <c r="I479" s="184"/>
      <c r="J479" s="184"/>
      <c r="K479" s="183"/>
      <c r="L479" s="183"/>
      <c r="M479" s="183"/>
      <c r="N479" s="183"/>
      <c r="O479" s="183"/>
      <c r="P479" s="183"/>
      <c r="Q479" s="183"/>
      <c r="R479" s="183"/>
      <c r="S479" s="183"/>
      <c r="T479" s="183"/>
      <c r="X479" s="183"/>
    </row>
    <row r="480" spans="4:24" x14ac:dyDescent="0.25">
      <c r="D480" s="184"/>
      <c r="E480" s="184"/>
      <c r="F480" s="184"/>
      <c r="G480" s="184"/>
      <c r="H480" s="184"/>
      <c r="I480" s="184"/>
      <c r="J480" s="184"/>
      <c r="K480" s="183"/>
      <c r="L480" s="183"/>
      <c r="M480" s="183"/>
      <c r="N480" s="183"/>
      <c r="O480" s="183"/>
      <c r="P480" s="183"/>
      <c r="Q480" s="183"/>
      <c r="R480" s="183"/>
      <c r="S480" s="183"/>
      <c r="T480" s="183"/>
      <c r="X480" s="183"/>
    </row>
    <row r="481" spans="4:24" x14ac:dyDescent="0.25">
      <c r="D481" s="184"/>
      <c r="E481" s="184"/>
      <c r="F481" s="184"/>
      <c r="G481" s="184"/>
      <c r="H481" s="184"/>
      <c r="I481" s="184"/>
      <c r="J481" s="184"/>
      <c r="K481" s="183"/>
      <c r="L481" s="183"/>
      <c r="M481" s="183"/>
      <c r="N481" s="183"/>
      <c r="O481" s="183"/>
      <c r="P481" s="183"/>
      <c r="Q481" s="183"/>
      <c r="R481" s="183"/>
      <c r="S481" s="183"/>
      <c r="T481" s="183"/>
      <c r="X481" s="183"/>
    </row>
    <row r="482" spans="4:24" x14ac:dyDescent="0.25">
      <c r="D482" s="184"/>
      <c r="E482" s="184"/>
      <c r="F482" s="184"/>
      <c r="G482" s="184"/>
      <c r="H482" s="184"/>
      <c r="I482" s="184"/>
      <c r="J482" s="184"/>
      <c r="K482" s="183"/>
      <c r="L482" s="183"/>
      <c r="M482" s="183"/>
      <c r="N482" s="183"/>
      <c r="O482" s="183"/>
      <c r="P482" s="183"/>
      <c r="Q482" s="183"/>
      <c r="R482" s="183"/>
      <c r="S482" s="183"/>
      <c r="T482" s="183"/>
      <c r="X482" s="183"/>
    </row>
    <row r="483" spans="4:24" x14ac:dyDescent="0.25">
      <c r="D483" s="184"/>
      <c r="E483" s="184"/>
      <c r="F483" s="184"/>
      <c r="G483" s="184"/>
      <c r="H483" s="184"/>
      <c r="I483" s="184"/>
      <c r="J483" s="184"/>
      <c r="K483" s="183"/>
      <c r="L483" s="183"/>
      <c r="M483" s="183"/>
      <c r="N483" s="183"/>
      <c r="O483" s="183"/>
      <c r="P483" s="183"/>
      <c r="Q483" s="183"/>
      <c r="R483" s="183"/>
      <c r="S483" s="183"/>
      <c r="T483" s="183"/>
      <c r="X483" s="183"/>
    </row>
    <row r="484" spans="4:24" x14ac:dyDescent="0.25">
      <c r="D484" s="184"/>
      <c r="E484" s="184"/>
      <c r="F484" s="184"/>
      <c r="G484" s="184"/>
      <c r="H484" s="184"/>
      <c r="I484" s="184"/>
      <c r="J484" s="184"/>
      <c r="K484" s="183"/>
      <c r="L484" s="183"/>
      <c r="M484" s="183"/>
      <c r="N484" s="183"/>
      <c r="O484" s="183"/>
      <c r="P484" s="183"/>
      <c r="Q484" s="183"/>
      <c r="R484" s="183"/>
      <c r="S484" s="183"/>
      <c r="T484" s="183"/>
      <c r="X484" s="183"/>
    </row>
    <row r="485" spans="4:24" x14ac:dyDescent="0.25">
      <c r="D485" s="184"/>
      <c r="E485" s="184"/>
      <c r="F485" s="184"/>
      <c r="G485" s="184"/>
      <c r="H485" s="184"/>
      <c r="I485" s="184"/>
      <c r="J485" s="184"/>
      <c r="K485" s="183"/>
      <c r="L485" s="183"/>
      <c r="M485" s="183"/>
      <c r="N485" s="183"/>
      <c r="O485" s="183"/>
      <c r="P485" s="183"/>
      <c r="Q485" s="183"/>
      <c r="R485" s="183"/>
      <c r="S485" s="183"/>
      <c r="T485" s="183"/>
      <c r="X485" s="183"/>
    </row>
    <row r="486" spans="4:24" x14ac:dyDescent="0.25">
      <c r="D486" s="184"/>
      <c r="E486" s="184"/>
      <c r="F486" s="184"/>
      <c r="G486" s="184"/>
      <c r="H486" s="184"/>
      <c r="I486" s="184"/>
      <c r="J486" s="184"/>
      <c r="K486" s="183"/>
      <c r="L486" s="183"/>
      <c r="M486" s="183"/>
      <c r="N486" s="183"/>
      <c r="O486" s="183"/>
      <c r="P486" s="183"/>
      <c r="Q486" s="183"/>
      <c r="R486" s="183"/>
      <c r="S486" s="183"/>
      <c r="T486" s="183"/>
      <c r="X486" s="183"/>
    </row>
    <row r="487" spans="4:24" x14ac:dyDescent="0.25">
      <c r="D487" s="184"/>
      <c r="E487" s="184"/>
      <c r="F487" s="184"/>
      <c r="G487" s="184"/>
      <c r="H487" s="184"/>
      <c r="I487" s="184"/>
      <c r="J487" s="184"/>
      <c r="K487" s="183"/>
      <c r="L487" s="183"/>
      <c r="M487" s="183"/>
      <c r="N487" s="183"/>
      <c r="O487" s="183"/>
      <c r="P487" s="183"/>
      <c r="Q487" s="183"/>
      <c r="R487" s="183"/>
      <c r="S487" s="183"/>
      <c r="T487" s="183"/>
      <c r="X487" s="183"/>
    </row>
    <row r="488" spans="4:24" x14ac:dyDescent="0.25">
      <c r="D488" s="184"/>
      <c r="E488" s="184"/>
      <c r="F488" s="184"/>
      <c r="G488" s="184"/>
      <c r="H488" s="184"/>
      <c r="I488" s="184"/>
      <c r="J488" s="184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X488" s="183"/>
    </row>
    <row r="489" spans="4:24" x14ac:dyDescent="0.25">
      <c r="D489" s="184"/>
      <c r="E489" s="184"/>
      <c r="F489" s="184"/>
      <c r="G489" s="184"/>
      <c r="H489" s="184"/>
      <c r="I489" s="184"/>
      <c r="J489" s="184"/>
      <c r="K489" s="183"/>
      <c r="L489" s="183"/>
      <c r="M489" s="183"/>
      <c r="N489" s="183"/>
      <c r="O489" s="183"/>
      <c r="P489" s="183"/>
      <c r="Q489" s="183"/>
      <c r="R489" s="183"/>
      <c r="S489" s="183"/>
      <c r="T489" s="183"/>
      <c r="X489" s="183"/>
    </row>
    <row r="490" spans="4:24" x14ac:dyDescent="0.25">
      <c r="D490" s="184"/>
      <c r="E490" s="184"/>
      <c r="F490" s="184"/>
      <c r="G490" s="184"/>
      <c r="H490" s="184"/>
      <c r="I490" s="184"/>
      <c r="J490" s="184"/>
      <c r="K490" s="183"/>
      <c r="L490" s="183"/>
      <c r="M490" s="183"/>
      <c r="N490" s="183"/>
      <c r="O490" s="183"/>
      <c r="P490" s="183"/>
      <c r="Q490" s="183"/>
      <c r="R490" s="183"/>
      <c r="S490" s="183"/>
      <c r="T490" s="183"/>
      <c r="X490" s="183"/>
    </row>
    <row r="491" spans="4:24" x14ac:dyDescent="0.25">
      <c r="D491" s="184"/>
      <c r="E491" s="184"/>
      <c r="F491" s="184"/>
      <c r="G491" s="184"/>
      <c r="H491" s="184"/>
      <c r="I491" s="184"/>
      <c r="J491" s="184"/>
      <c r="K491" s="183"/>
      <c r="L491" s="183"/>
      <c r="M491" s="183"/>
      <c r="N491" s="183"/>
      <c r="O491" s="183"/>
      <c r="P491" s="183"/>
      <c r="Q491" s="183"/>
      <c r="R491" s="183"/>
      <c r="S491" s="183"/>
      <c r="T491" s="183"/>
      <c r="X491" s="183"/>
    </row>
    <row r="492" spans="4:24" x14ac:dyDescent="0.25">
      <c r="D492" s="184"/>
      <c r="E492" s="184"/>
      <c r="F492" s="184"/>
      <c r="G492" s="184"/>
      <c r="H492" s="184"/>
      <c r="I492" s="184"/>
      <c r="J492" s="184"/>
      <c r="K492" s="183"/>
      <c r="L492" s="183"/>
      <c r="M492" s="183"/>
      <c r="N492" s="183"/>
      <c r="O492" s="183"/>
      <c r="P492" s="183"/>
      <c r="Q492" s="183"/>
      <c r="R492" s="183"/>
      <c r="S492" s="183"/>
      <c r="T492" s="183"/>
      <c r="X492" s="183"/>
    </row>
    <row r="493" spans="4:24" x14ac:dyDescent="0.25">
      <c r="D493" s="184"/>
      <c r="E493" s="184"/>
      <c r="F493" s="184"/>
      <c r="G493" s="184"/>
      <c r="H493" s="184"/>
      <c r="I493" s="184"/>
      <c r="J493" s="184"/>
      <c r="K493" s="183"/>
      <c r="L493" s="183"/>
      <c r="M493" s="183"/>
      <c r="N493" s="183"/>
      <c r="O493" s="183"/>
      <c r="P493" s="183"/>
      <c r="Q493" s="183"/>
      <c r="R493" s="183"/>
      <c r="S493" s="183"/>
      <c r="T493" s="183"/>
      <c r="X493" s="183"/>
    </row>
    <row r="494" spans="4:24" x14ac:dyDescent="0.25">
      <c r="D494" s="184"/>
      <c r="E494" s="184"/>
      <c r="F494" s="184"/>
      <c r="G494" s="184"/>
      <c r="H494" s="184"/>
      <c r="I494" s="184"/>
      <c r="J494" s="184"/>
      <c r="K494" s="183"/>
      <c r="L494" s="183"/>
      <c r="M494" s="183"/>
      <c r="N494" s="183"/>
      <c r="O494" s="183"/>
      <c r="P494" s="183"/>
      <c r="Q494" s="183"/>
      <c r="R494" s="183"/>
      <c r="S494" s="183"/>
      <c r="T494" s="183"/>
      <c r="X494" s="183"/>
    </row>
    <row r="495" spans="4:24" x14ac:dyDescent="0.25">
      <c r="D495" s="184"/>
      <c r="E495" s="184"/>
      <c r="F495" s="184"/>
      <c r="G495" s="184"/>
      <c r="H495" s="184"/>
      <c r="I495" s="184"/>
      <c r="J495" s="184"/>
      <c r="K495" s="183"/>
      <c r="L495" s="183"/>
      <c r="M495" s="183"/>
      <c r="N495" s="183"/>
      <c r="O495" s="183"/>
      <c r="P495" s="183"/>
      <c r="Q495" s="183"/>
      <c r="R495" s="183"/>
      <c r="S495" s="183"/>
      <c r="T495" s="183"/>
      <c r="X495" s="183"/>
    </row>
    <row r="496" spans="4:24" x14ac:dyDescent="0.25">
      <c r="D496" s="184"/>
      <c r="E496" s="184"/>
      <c r="F496" s="184"/>
      <c r="G496" s="184"/>
      <c r="H496" s="184"/>
      <c r="I496" s="184"/>
      <c r="J496" s="184"/>
      <c r="K496" s="183"/>
      <c r="L496" s="183"/>
      <c r="M496" s="183"/>
      <c r="N496" s="183"/>
      <c r="O496" s="183"/>
      <c r="P496" s="183"/>
      <c r="Q496" s="183"/>
      <c r="R496" s="183"/>
      <c r="S496" s="183"/>
      <c r="T496" s="183"/>
      <c r="X496" s="183"/>
    </row>
    <row r="497" spans="4:24" x14ac:dyDescent="0.25">
      <c r="D497" s="184"/>
      <c r="E497" s="184"/>
      <c r="F497" s="184"/>
      <c r="G497" s="184"/>
      <c r="H497" s="184"/>
      <c r="I497" s="184"/>
      <c r="J497" s="184"/>
      <c r="K497" s="183"/>
      <c r="L497" s="183"/>
      <c r="M497" s="183"/>
      <c r="N497" s="183"/>
      <c r="O497" s="183"/>
      <c r="P497" s="183"/>
      <c r="Q497" s="183"/>
      <c r="R497" s="183"/>
      <c r="S497" s="183"/>
      <c r="T497" s="183"/>
      <c r="X497" s="183"/>
    </row>
    <row r="498" spans="4:24" x14ac:dyDescent="0.25">
      <c r="D498" s="184"/>
      <c r="E498" s="184"/>
      <c r="F498" s="184"/>
      <c r="G498" s="184"/>
      <c r="H498" s="184"/>
      <c r="I498" s="184"/>
      <c r="J498" s="184"/>
      <c r="K498" s="183"/>
      <c r="L498" s="183"/>
      <c r="M498" s="183"/>
      <c r="N498" s="183"/>
      <c r="O498" s="183"/>
      <c r="P498" s="183"/>
      <c r="Q498" s="183"/>
      <c r="R498" s="183"/>
      <c r="S498" s="183"/>
      <c r="T498" s="183"/>
      <c r="X498" s="183"/>
    </row>
    <row r="499" spans="4:24" x14ac:dyDescent="0.25">
      <c r="D499" s="184"/>
      <c r="E499" s="184"/>
      <c r="F499" s="184"/>
      <c r="G499" s="184"/>
      <c r="H499" s="184"/>
      <c r="I499" s="184"/>
      <c r="J499" s="184"/>
      <c r="K499" s="183"/>
      <c r="L499" s="183"/>
      <c r="M499" s="183"/>
      <c r="N499" s="183"/>
      <c r="O499" s="183"/>
      <c r="P499" s="183"/>
      <c r="Q499" s="183"/>
      <c r="R499" s="183"/>
      <c r="S499" s="183"/>
      <c r="T499" s="183"/>
      <c r="X499" s="183"/>
    </row>
    <row r="500" spans="4:24" x14ac:dyDescent="0.25">
      <c r="D500" s="184"/>
      <c r="E500" s="184"/>
      <c r="F500" s="184"/>
      <c r="G500" s="184"/>
      <c r="H500" s="184"/>
      <c r="I500" s="184"/>
      <c r="J500" s="184"/>
      <c r="K500" s="183"/>
      <c r="L500" s="183"/>
      <c r="M500" s="183"/>
      <c r="N500" s="183"/>
      <c r="O500" s="183"/>
      <c r="P500" s="183"/>
      <c r="Q500" s="183"/>
      <c r="R500" s="183"/>
      <c r="S500" s="183"/>
      <c r="T500" s="183"/>
      <c r="X500" s="183"/>
    </row>
    <row r="501" spans="4:24" x14ac:dyDescent="0.25">
      <c r="D501" s="184"/>
      <c r="E501" s="184"/>
      <c r="F501" s="184"/>
      <c r="G501" s="184"/>
      <c r="H501" s="184"/>
      <c r="I501" s="184"/>
      <c r="J501" s="184"/>
      <c r="K501" s="183"/>
      <c r="L501" s="183"/>
      <c r="M501" s="183"/>
      <c r="N501" s="183"/>
      <c r="O501" s="183"/>
      <c r="P501" s="183"/>
      <c r="Q501" s="183"/>
      <c r="R501" s="183"/>
      <c r="S501" s="183"/>
      <c r="T501" s="183"/>
      <c r="X501" s="183"/>
    </row>
    <row r="502" spans="4:24" x14ac:dyDescent="0.25">
      <c r="D502" s="184"/>
      <c r="E502" s="184"/>
      <c r="F502" s="184"/>
      <c r="G502" s="184"/>
      <c r="H502" s="184"/>
      <c r="I502" s="184"/>
      <c r="J502" s="184"/>
      <c r="K502" s="183"/>
      <c r="L502" s="183"/>
      <c r="M502" s="183"/>
      <c r="N502" s="183"/>
      <c r="O502" s="183"/>
      <c r="P502" s="183"/>
      <c r="Q502" s="183"/>
      <c r="R502" s="183"/>
      <c r="S502" s="183"/>
      <c r="T502" s="183"/>
      <c r="X502" s="183"/>
    </row>
    <row r="503" spans="4:24" x14ac:dyDescent="0.25">
      <c r="D503" s="184"/>
      <c r="E503" s="184"/>
      <c r="F503" s="184"/>
      <c r="G503" s="184"/>
      <c r="H503" s="184"/>
      <c r="I503" s="184"/>
      <c r="J503" s="184"/>
      <c r="K503" s="183"/>
      <c r="L503" s="183"/>
      <c r="M503" s="183"/>
      <c r="N503" s="183"/>
      <c r="O503" s="183"/>
      <c r="P503" s="183"/>
      <c r="Q503" s="183"/>
      <c r="R503" s="183"/>
      <c r="S503" s="183"/>
      <c r="T503" s="183"/>
      <c r="X503" s="183"/>
    </row>
    <row r="504" spans="4:24" x14ac:dyDescent="0.25">
      <c r="D504" s="184"/>
      <c r="E504" s="184"/>
      <c r="F504" s="184"/>
      <c r="G504" s="184"/>
      <c r="H504" s="184"/>
      <c r="I504" s="184"/>
      <c r="J504" s="184"/>
      <c r="K504" s="183"/>
      <c r="L504" s="183"/>
      <c r="M504" s="183"/>
      <c r="N504" s="183"/>
      <c r="O504" s="183"/>
      <c r="P504" s="183"/>
      <c r="Q504" s="183"/>
      <c r="R504" s="183"/>
      <c r="S504" s="183"/>
      <c r="T504" s="183"/>
      <c r="X504" s="183"/>
    </row>
    <row r="505" spans="4:24" x14ac:dyDescent="0.25">
      <c r="D505" s="184"/>
      <c r="E505" s="184"/>
      <c r="F505" s="184"/>
      <c r="G505" s="184"/>
      <c r="H505" s="184"/>
      <c r="I505" s="184"/>
      <c r="J505" s="184"/>
      <c r="K505" s="183"/>
      <c r="L505" s="183"/>
      <c r="M505" s="183"/>
      <c r="N505" s="183"/>
      <c r="O505" s="183"/>
      <c r="P505" s="183"/>
      <c r="Q505" s="183"/>
      <c r="R505" s="183"/>
      <c r="S505" s="183"/>
      <c r="T505" s="183"/>
      <c r="X505" s="183"/>
    </row>
    <row r="506" spans="4:24" x14ac:dyDescent="0.25">
      <c r="D506" s="184"/>
      <c r="E506" s="184"/>
      <c r="F506" s="184"/>
      <c r="G506" s="184"/>
      <c r="H506" s="184"/>
      <c r="I506" s="184"/>
      <c r="J506" s="184"/>
      <c r="K506" s="183"/>
      <c r="L506" s="183"/>
      <c r="M506" s="183"/>
      <c r="N506" s="183"/>
      <c r="O506" s="183"/>
      <c r="P506" s="183"/>
      <c r="Q506" s="183"/>
      <c r="R506" s="183"/>
      <c r="S506" s="183"/>
      <c r="T506" s="183"/>
      <c r="X506" s="183"/>
    </row>
    <row r="507" spans="4:24" x14ac:dyDescent="0.25">
      <c r="D507" s="184"/>
      <c r="E507" s="184"/>
      <c r="F507" s="184"/>
      <c r="G507" s="184"/>
      <c r="H507" s="184"/>
      <c r="I507" s="184"/>
      <c r="J507" s="184"/>
      <c r="K507" s="183"/>
      <c r="L507" s="183"/>
      <c r="M507" s="183"/>
      <c r="N507" s="183"/>
      <c r="O507" s="183"/>
      <c r="P507" s="183"/>
      <c r="Q507" s="183"/>
      <c r="R507" s="183"/>
      <c r="S507" s="183"/>
      <c r="T507" s="183"/>
      <c r="X507" s="183"/>
    </row>
    <row r="508" spans="4:24" x14ac:dyDescent="0.25">
      <c r="D508" s="184"/>
      <c r="E508" s="184"/>
      <c r="F508" s="184"/>
      <c r="G508" s="184"/>
      <c r="H508" s="184"/>
      <c r="I508" s="184"/>
      <c r="J508" s="184"/>
      <c r="K508" s="183"/>
      <c r="L508" s="183"/>
      <c r="M508" s="183"/>
      <c r="N508" s="183"/>
      <c r="O508" s="183"/>
      <c r="P508" s="183"/>
      <c r="Q508" s="183"/>
      <c r="R508" s="183"/>
      <c r="S508" s="183"/>
      <c r="T508" s="183"/>
      <c r="X508" s="183"/>
    </row>
    <row r="509" spans="4:24" x14ac:dyDescent="0.25">
      <c r="D509" s="184"/>
      <c r="E509" s="184"/>
      <c r="F509" s="184"/>
      <c r="G509" s="184"/>
      <c r="H509" s="184"/>
      <c r="I509" s="184"/>
      <c r="J509" s="184"/>
      <c r="K509" s="183"/>
      <c r="L509" s="183"/>
      <c r="M509" s="183"/>
      <c r="N509" s="183"/>
      <c r="O509" s="183"/>
      <c r="P509" s="183"/>
      <c r="Q509" s="183"/>
      <c r="R509" s="183"/>
      <c r="S509" s="183"/>
      <c r="T509" s="183"/>
      <c r="X509" s="183"/>
    </row>
    <row r="510" spans="4:24" x14ac:dyDescent="0.25">
      <c r="D510" s="184"/>
      <c r="E510" s="184"/>
      <c r="F510" s="184"/>
      <c r="G510" s="184"/>
      <c r="H510" s="184"/>
      <c r="I510" s="184"/>
      <c r="J510" s="184"/>
      <c r="K510" s="183"/>
      <c r="L510" s="183"/>
      <c r="M510" s="183"/>
      <c r="N510" s="183"/>
      <c r="O510" s="183"/>
      <c r="P510" s="183"/>
      <c r="Q510" s="183"/>
      <c r="R510" s="183"/>
      <c r="S510" s="183"/>
      <c r="T510" s="183"/>
      <c r="X510" s="183"/>
    </row>
    <row r="511" spans="4:24" x14ac:dyDescent="0.25">
      <c r="D511" s="184"/>
      <c r="E511" s="184"/>
      <c r="F511" s="184"/>
      <c r="G511" s="184"/>
      <c r="H511" s="184"/>
      <c r="I511" s="184"/>
      <c r="J511" s="184"/>
      <c r="K511" s="183"/>
      <c r="L511" s="183"/>
      <c r="M511" s="183"/>
      <c r="N511" s="183"/>
      <c r="O511" s="183"/>
      <c r="P511" s="183"/>
      <c r="Q511" s="183"/>
      <c r="R511" s="183"/>
      <c r="S511" s="183"/>
      <c r="T511" s="183"/>
      <c r="X511" s="183"/>
    </row>
    <row r="512" spans="4:24" x14ac:dyDescent="0.25">
      <c r="D512" s="184"/>
      <c r="E512" s="184"/>
      <c r="F512" s="184"/>
      <c r="G512" s="184"/>
      <c r="H512" s="184"/>
      <c r="I512" s="184"/>
      <c r="J512" s="184"/>
      <c r="K512" s="183"/>
      <c r="L512" s="183"/>
      <c r="M512" s="183"/>
      <c r="N512" s="183"/>
      <c r="O512" s="183"/>
      <c r="P512" s="183"/>
      <c r="Q512" s="183"/>
      <c r="R512" s="183"/>
      <c r="S512" s="183"/>
      <c r="T512" s="183"/>
      <c r="X512" s="183"/>
    </row>
    <row r="513" spans="4:24" x14ac:dyDescent="0.25">
      <c r="D513" s="184"/>
      <c r="E513" s="184"/>
      <c r="F513" s="184"/>
      <c r="G513" s="184"/>
      <c r="H513" s="184"/>
      <c r="I513" s="184"/>
      <c r="J513" s="184"/>
      <c r="K513" s="183"/>
      <c r="L513" s="183"/>
      <c r="M513" s="183"/>
      <c r="N513" s="183"/>
      <c r="O513" s="183"/>
      <c r="P513" s="183"/>
      <c r="Q513" s="183"/>
      <c r="R513" s="183"/>
      <c r="S513" s="183"/>
      <c r="T513" s="183"/>
      <c r="X513" s="183"/>
    </row>
    <row r="514" spans="4:24" x14ac:dyDescent="0.25">
      <c r="D514" s="184"/>
      <c r="E514" s="184"/>
      <c r="F514" s="184"/>
      <c r="G514" s="184"/>
      <c r="H514" s="184"/>
      <c r="I514" s="184"/>
      <c r="J514" s="184"/>
      <c r="K514" s="183"/>
      <c r="L514" s="183"/>
      <c r="M514" s="183"/>
      <c r="N514" s="183"/>
      <c r="O514" s="183"/>
      <c r="P514" s="183"/>
      <c r="Q514" s="183"/>
      <c r="R514" s="183"/>
      <c r="S514" s="183"/>
      <c r="T514" s="183"/>
      <c r="X514" s="183"/>
    </row>
    <row r="515" spans="4:24" x14ac:dyDescent="0.25">
      <c r="D515" s="184"/>
      <c r="E515" s="184"/>
      <c r="F515" s="184"/>
      <c r="G515" s="184"/>
      <c r="H515" s="184"/>
      <c r="I515" s="184"/>
      <c r="J515" s="184"/>
      <c r="K515" s="183"/>
      <c r="L515" s="183"/>
      <c r="M515" s="183"/>
      <c r="N515" s="183"/>
      <c r="O515" s="183"/>
      <c r="P515" s="183"/>
      <c r="Q515" s="183"/>
      <c r="R515" s="183"/>
      <c r="S515" s="183"/>
      <c r="T515" s="183"/>
      <c r="X515" s="183"/>
    </row>
    <row r="516" spans="4:24" x14ac:dyDescent="0.25">
      <c r="D516" s="184"/>
      <c r="E516" s="184"/>
      <c r="F516" s="184"/>
      <c r="G516" s="184"/>
      <c r="H516" s="184"/>
      <c r="I516" s="184"/>
      <c r="J516" s="184"/>
      <c r="K516" s="183"/>
      <c r="L516" s="183"/>
      <c r="M516" s="183"/>
      <c r="N516" s="183"/>
      <c r="O516" s="183"/>
      <c r="P516" s="183"/>
      <c r="Q516" s="183"/>
      <c r="R516" s="183"/>
      <c r="S516" s="183"/>
      <c r="T516" s="183"/>
      <c r="X516" s="183"/>
    </row>
    <row r="517" spans="4:24" x14ac:dyDescent="0.25">
      <c r="D517" s="184"/>
      <c r="E517" s="184"/>
      <c r="F517" s="184"/>
      <c r="G517" s="184"/>
      <c r="H517" s="184"/>
      <c r="I517" s="184"/>
      <c r="J517" s="184"/>
      <c r="K517" s="183"/>
      <c r="L517" s="183"/>
      <c r="M517" s="183"/>
      <c r="N517" s="183"/>
      <c r="O517" s="183"/>
      <c r="P517" s="183"/>
      <c r="Q517" s="183"/>
      <c r="R517" s="183"/>
      <c r="S517" s="183"/>
      <c r="T517" s="183"/>
      <c r="X517" s="183"/>
    </row>
    <row r="518" spans="4:24" x14ac:dyDescent="0.25">
      <c r="D518" s="184"/>
      <c r="E518" s="184"/>
      <c r="F518" s="184"/>
      <c r="G518" s="184"/>
      <c r="H518" s="184"/>
      <c r="I518" s="184"/>
      <c r="J518" s="184"/>
      <c r="K518" s="183"/>
      <c r="L518" s="183"/>
      <c r="M518" s="183"/>
      <c r="N518" s="183"/>
      <c r="O518" s="183"/>
      <c r="P518" s="183"/>
      <c r="Q518" s="183"/>
      <c r="R518" s="183"/>
      <c r="S518" s="183"/>
      <c r="T518" s="183"/>
      <c r="X518" s="183"/>
    </row>
    <row r="519" spans="4:24" x14ac:dyDescent="0.25">
      <c r="D519" s="184"/>
      <c r="E519" s="184"/>
      <c r="F519" s="184"/>
      <c r="G519" s="184"/>
      <c r="H519" s="184"/>
      <c r="I519" s="184"/>
      <c r="J519" s="184"/>
      <c r="K519" s="183"/>
      <c r="L519" s="183"/>
      <c r="M519" s="183"/>
      <c r="N519" s="183"/>
      <c r="O519" s="183"/>
      <c r="P519" s="183"/>
      <c r="Q519" s="183"/>
      <c r="R519" s="183"/>
      <c r="S519" s="183"/>
      <c r="T519" s="183"/>
      <c r="X519" s="183"/>
    </row>
    <row r="520" spans="4:24" x14ac:dyDescent="0.25">
      <c r="D520" s="184"/>
      <c r="E520" s="184"/>
      <c r="F520" s="184"/>
      <c r="G520" s="184"/>
      <c r="H520" s="184"/>
      <c r="I520" s="184"/>
      <c r="J520" s="184"/>
      <c r="K520" s="183"/>
      <c r="L520" s="183"/>
      <c r="M520" s="183"/>
      <c r="N520" s="183"/>
      <c r="O520" s="183"/>
      <c r="P520" s="183"/>
      <c r="Q520" s="183"/>
      <c r="R520" s="183"/>
      <c r="S520" s="183"/>
      <c r="T520" s="183"/>
      <c r="X520" s="183"/>
    </row>
    <row r="521" spans="4:24" x14ac:dyDescent="0.25">
      <c r="D521" s="184"/>
      <c r="E521" s="184"/>
      <c r="F521" s="184"/>
      <c r="G521" s="184"/>
      <c r="H521" s="184"/>
      <c r="I521" s="184"/>
      <c r="J521" s="184"/>
      <c r="K521" s="183"/>
      <c r="L521" s="183"/>
      <c r="M521" s="183"/>
      <c r="N521" s="183"/>
      <c r="O521" s="183"/>
      <c r="P521" s="183"/>
      <c r="Q521" s="183"/>
      <c r="R521" s="183"/>
      <c r="S521" s="183"/>
      <c r="T521" s="183"/>
      <c r="X521" s="183"/>
    </row>
    <row r="522" spans="4:24" x14ac:dyDescent="0.25">
      <c r="D522" s="184"/>
      <c r="E522" s="184"/>
      <c r="F522" s="184"/>
      <c r="G522" s="184"/>
      <c r="H522" s="184"/>
      <c r="I522" s="184"/>
      <c r="J522" s="184"/>
      <c r="K522" s="183"/>
      <c r="L522" s="183"/>
      <c r="M522" s="183"/>
      <c r="N522" s="183"/>
      <c r="O522" s="183"/>
      <c r="P522" s="183"/>
      <c r="Q522" s="183"/>
      <c r="R522" s="183"/>
      <c r="S522" s="183"/>
      <c r="T522" s="183"/>
      <c r="X522" s="183"/>
    </row>
    <row r="523" spans="4:24" x14ac:dyDescent="0.25">
      <c r="D523" s="184"/>
      <c r="E523" s="184"/>
      <c r="F523" s="184"/>
      <c r="G523" s="184"/>
      <c r="H523" s="184"/>
      <c r="I523" s="184"/>
      <c r="J523" s="184"/>
      <c r="K523" s="183"/>
      <c r="L523" s="183"/>
      <c r="M523" s="183"/>
      <c r="N523" s="183"/>
      <c r="O523" s="183"/>
      <c r="P523" s="183"/>
      <c r="Q523" s="183"/>
      <c r="R523" s="183"/>
      <c r="S523" s="183"/>
      <c r="T523" s="183"/>
      <c r="X523" s="183"/>
    </row>
    <row r="524" spans="4:24" x14ac:dyDescent="0.25">
      <c r="D524" s="184"/>
      <c r="E524" s="184"/>
      <c r="F524" s="184"/>
      <c r="G524" s="184"/>
      <c r="H524" s="184"/>
      <c r="I524" s="184"/>
      <c r="J524" s="184"/>
      <c r="K524" s="183"/>
      <c r="L524" s="183"/>
      <c r="M524" s="183"/>
      <c r="N524" s="183"/>
      <c r="O524" s="183"/>
      <c r="P524" s="183"/>
      <c r="Q524" s="183"/>
      <c r="R524" s="183"/>
      <c r="S524" s="183"/>
      <c r="T524" s="183"/>
      <c r="X524" s="183"/>
    </row>
    <row r="525" spans="4:24" x14ac:dyDescent="0.25">
      <c r="D525" s="184"/>
      <c r="E525" s="184"/>
      <c r="F525" s="184"/>
      <c r="G525" s="184"/>
      <c r="H525" s="184"/>
      <c r="I525" s="184"/>
      <c r="J525" s="184"/>
      <c r="K525" s="183"/>
      <c r="L525" s="183"/>
      <c r="M525" s="183"/>
      <c r="N525" s="183"/>
      <c r="O525" s="183"/>
      <c r="P525" s="183"/>
      <c r="Q525" s="183"/>
      <c r="R525" s="183"/>
      <c r="S525" s="183"/>
      <c r="T525" s="183"/>
      <c r="X525" s="183"/>
    </row>
    <row r="526" spans="4:24" x14ac:dyDescent="0.25">
      <c r="D526" s="184"/>
      <c r="E526" s="184"/>
      <c r="F526" s="184"/>
      <c r="G526" s="184"/>
      <c r="H526" s="184"/>
      <c r="I526" s="184"/>
      <c r="J526" s="184"/>
      <c r="K526" s="183"/>
      <c r="L526" s="183"/>
      <c r="M526" s="183"/>
      <c r="N526" s="183"/>
      <c r="O526" s="183"/>
      <c r="P526" s="183"/>
      <c r="Q526" s="183"/>
      <c r="R526" s="183"/>
      <c r="S526" s="183"/>
      <c r="T526" s="183"/>
      <c r="X526" s="183"/>
    </row>
    <row r="527" spans="4:24" x14ac:dyDescent="0.25">
      <c r="D527" s="184"/>
      <c r="E527" s="184"/>
      <c r="F527" s="184"/>
      <c r="G527" s="184"/>
      <c r="H527" s="184"/>
      <c r="I527" s="184"/>
      <c r="J527" s="184"/>
      <c r="K527" s="183"/>
      <c r="L527" s="183"/>
      <c r="M527" s="183"/>
      <c r="N527" s="183"/>
      <c r="O527" s="183"/>
      <c r="P527" s="183"/>
      <c r="Q527" s="183"/>
      <c r="R527" s="183"/>
      <c r="S527" s="183"/>
      <c r="T527" s="183"/>
      <c r="X527" s="183"/>
    </row>
    <row r="528" spans="4:24" x14ac:dyDescent="0.25">
      <c r="D528" s="184"/>
      <c r="E528" s="184"/>
      <c r="F528" s="184"/>
      <c r="G528" s="184"/>
      <c r="H528" s="184"/>
      <c r="I528" s="184"/>
      <c r="J528" s="184"/>
      <c r="K528" s="183"/>
      <c r="L528" s="183"/>
      <c r="M528" s="183"/>
      <c r="N528" s="183"/>
      <c r="O528" s="183"/>
      <c r="P528" s="183"/>
      <c r="Q528" s="183"/>
      <c r="R528" s="183"/>
      <c r="S528" s="183"/>
      <c r="T528" s="183"/>
      <c r="X528" s="183"/>
    </row>
    <row r="529" spans="4:24" x14ac:dyDescent="0.25">
      <c r="D529" s="184"/>
      <c r="E529" s="184"/>
      <c r="F529" s="184"/>
      <c r="G529" s="184"/>
      <c r="H529" s="184"/>
      <c r="I529" s="184"/>
      <c r="J529" s="184"/>
      <c r="K529" s="183"/>
      <c r="L529" s="183"/>
      <c r="M529" s="183"/>
      <c r="N529" s="183"/>
      <c r="O529" s="183"/>
      <c r="P529" s="183"/>
      <c r="Q529" s="183"/>
      <c r="R529" s="183"/>
      <c r="S529" s="183"/>
      <c r="T529" s="183"/>
      <c r="X529" s="183"/>
    </row>
    <row r="530" spans="4:24" x14ac:dyDescent="0.25">
      <c r="D530" s="184"/>
      <c r="E530" s="184"/>
      <c r="F530" s="184"/>
      <c r="G530" s="184"/>
      <c r="H530" s="184"/>
      <c r="I530" s="184"/>
      <c r="J530" s="184"/>
      <c r="K530" s="183"/>
      <c r="L530" s="183"/>
      <c r="M530" s="183"/>
      <c r="N530" s="183"/>
      <c r="O530" s="183"/>
      <c r="P530" s="183"/>
      <c r="Q530" s="183"/>
      <c r="R530" s="183"/>
      <c r="S530" s="183"/>
      <c r="T530" s="183"/>
      <c r="X530" s="183"/>
    </row>
    <row r="531" spans="4:24" x14ac:dyDescent="0.25">
      <c r="D531" s="184"/>
      <c r="E531" s="184"/>
      <c r="F531" s="184"/>
      <c r="G531" s="184"/>
      <c r="H531" s="184"/>
      <c r="I531" s="184"/>
      <c r="J531" s="184"/>
      <c r="K531" s="183"/>
      <c r="L531" s="183"/>
      <c r="M531" s="183"/>
      <c r="N531" s="183"/>
      <c r="O531" s="183"/>
      <c r="P531" s="183"/>
      <c r="Q531" s="183"/>
      <c r="R531" s="183"/>
      <c r="S531" s="183"/>
      <c r="T531" s="183"/>
      <c r="X531" s="183"/>
    </row>
    <row r="532" spans="4:24" x14ac:dyDescent="0.25">
      <c r="D532" s="184"/>
      <c r="E532" s="184"/>
      <c r="F532" s="184"/>
      <c r="G532" s="184"/>
      <c r="H532" s="184"/>
      <c r="I532" s="184"/>
      <c r="J532" s="184"/>
      <c r="K532" s="183"/>
      <c r="L532" s="183"/>
      <c r="M532" s="183"/>
      <c r="N532" s="183"/>
      <c r="O532" s="183"/>
      <c r="P532" s="183"/>
      <c r="Q532" s="183"/>
      <c r="R532" s="183"/>
      <c r="S532" s="183"/>
      <c r="T532" s="183"/>
      <c r="X532" s="183"/>
    </row>
    <row r="533" spans="4:24" x14ac:dyDescent="0.25">
      <c r="D533" s="184"/>
      <c r="E533" s="184"/>
      <c r="F533" s="184"/>
      <c r="G533" s="184"/>
      <c r="H533" s="184"/>
      <c r="I533" s="184"/>
      <c r="J533" s="184"/>
      <c r="K533" s="183"/>
      <c r="L533" s="183"/>
      <c r="M533" s="183"/>
      <c r="N533" s="183"/>
      <c r="O533" s="183"/>
      <c r="P533" s="183"/>
      <c r="Q533" s="183"/>
      <c r="R533" s="183"/>
      <c r="S533" s="183"/>
      <c r="T533" s="183"/>
      <c r="X533" s="183"/>
    </row>
    <row r="534" spans="4:24" x14ac:dyDescent="0.25">
      <c r="D534" s="184"/>
      <c r="E534" s="184"/>
      <c r="F534" s="184"/>
      <c r="G534" s="184"/>
      <c r="H534" s="184"/>
      <c r="I534" s="184"/>
      <c r="J534" s="184"/>
      <c r="K534" s="183"/>
      <c r="L534" s="183"/>
      <c r="M534" s="183"/>
      <c r="N534" s="183"/>
      <c r="O534" s="183"/>
      <c r="P534" s="183"/>
      <c r="Q534" s="183"/>
      <c r="R534" s="183"/>
      <c r="S534" s="183"/>
      <c r="T534" s="183"/>
      <c r="X534" s="183"/>
    </row>
    <row r="535" spans="4:24" x14ac:dyDescent="0.25">
      <c r="D535" s="184"/>
      <c r="E535" s="184"/>
      <c r="F535" s="184"/>
      <c r="G535" s="184"/>
      <c r="H535" s="184"/>
      <c r="I535" s="184"/>
      <c r="J535" s="184"/>
      <c r="K535" s="183"/>
      <c r="L535" s="183"/>
      <c r="M535" s="183"/>
      <c r="N535" s="183"/>
      <c r="O535" s="183"/>
      <c r="P535" s="183"/>
      <c r="Q535" s="183"/>
      <c r="R535" s="183"/>
      <c r="S535" s="183"/>
      <c r="T535" s="183"/>
      <c r="X535" s="183"/>
    </row>
    <row r="536" spans="4:24" x14ac:dyDescent="0.25">
      <c r="D536" s="184"/>
      <c r="E536" s="184"/>
      <c r="F536" s="184"/>
      <c r="G536" s="184"/>
      <c r="H536" s="184"/>
      <c r="I536" s="184"/>
      <c r="J536" s="184"/>
      <c r="K536" s="183"/>
      <c r="L536" s="183"/>
      <c r="M536" s="183"/>
      <c r="N536" s="183"/>
      <c r="O536" s="183"/>
      <c r="P536" s="183"/>
      <c r="Q536" s="183"/>
      <c r="R536" s="183"/>
      <c r="S536" s="183"/>
      <c r="T536" s="183"/>
      <c r="X536" s="183"/>
    </row>
    <row r="537" spans="4:24" x14ac:dyDescent="0.25">
      <c r="D537" s="184"/>
      <c r="E537" s="184"/>
      <c r="F537" s="184"/>
      <c r="G537" s="184"/>
      <c r="H537" s="184"/>
      <c r="I537" s="184"/>
      <c r="J537" s="184"/>
      <c r="K537" s="183"/>
      <c r="L537" s="183"/>
      <c r="M537" s="183"/>
      <c r="N537" s="183"/>
      <c r="O537" s="183"/>
      <c r="P537" s="183"/>
      <c r="Q537" s="183"/>
      <c r="R537" s="183"/>
      <c r="S537" s="183"/>
      <c r="T537" s="183"/>
      <c r="X537" s="183"/>
    </row>
    <row r="538" spans="4:24" x14ac:dyDescent="0.25">
      <c r="D538" s="184"/>
      <c r="E538" s="184"/>
      <c r="F538" s="184"/>
      <c r="G538" s="184"/>
      <c r="H538" s="184"/>
      <c r="I538" s="184"/>
      <c r="J538" s="184"/>
      <c r="K538" s="183"/>
      <c r="L538" s="183"/>
      <c r="M538" s="183"/>
      <c r="N538" s="183"/>
      <c r="O538" s="183"/>
      <c r="P538" s="183"/>
      <c r="Q538" s="183"/>
      <c r="R538" s="183"/>
      <c r="S538" s="183"/>
      <c r="T538" s="183"/>
      <c r="X538" s="183"/>
    </row>
    <row r="539" spans="4:24" x14ac:dyDescent="0.25">
      <c r="D539" s="184"/>
      <c r="E539" s="184"/>
      <c r="F539" s="184"/>
      <c r="G539" s="184"/>
      <c r="H539" s="184"/>
      <c r="I539" s="184"/>
      <c r="J539" s="184"/>
      <c r="K539" s="183"/>
      <c r="L539" s="183"/>
      <c r="M539" s="183"/>
      <c r="N539" s="183"/>
      <c r="O539" s="183"/>
      <c r="P539" s="183"/>
      <c r="Q539" s="183"/>
      <c r="R539" s="183"/>
      <c r="S539" s="183"/>
      <c r="T539" s="183"/>
      <c r="X539" s="183"/>
    </row>
    <row r="540" spans="4:24" x14ac:dyDescent="0.25">
      <c r="D540" s="184"/>
      <c r="E540" s="184"/>
      <c r="F540" s="184"/>
      <c r="G540" s="184"/>
      <c r="H540" s="184"/>
      <c r="I540" s="184"/>
      <c r="J540" s="184"/>
      <c r="K540" s="183"/>
      <c r="L540" s="183"/>
      <c r="M540" s="183"/>
      <c r="N540" s="183"/>
      <c r="O540" s="183"/>
      <c r="P540" s="183"/>
      <c r="Q540" s="183"/>
      <c r="R540" s="183"/>
      <c r="S540" s="183"/>
      <c r="T540" s="183"/>
      <c r="X540" s="183"/>
    </row>
    <row r="541" spans="4:24" x14ac:dyDescent="0.25">
      <c r="D541" s="184"/>
      <c r="E541" s="184"/>
      <c r="F541" s="184"/>
      <c r="G541" s="184"/>
      <c r="H541" s="184"/>
      <c r="I541" s="184"/>
      <c r="J541" s="184"/>
      <c r="K541" s="183"/>
      <c r="L541" s="183"/>
      <c r="M541" s="183"/>
      <c r="N541" s="183"/>
      <c r="O541" s="183"/>
      <c r="P541" s="183"/>
      <c r="Q541" s="183"/>
      <c r="R541" s="183"/>
      <c r="S541" s="183"/>
      <c r="T541" s="183"/>
      <c r="X541" s="183"/>
    </row>
    <row r="542" spans="4:24" x14ac:dyDescent="0.25">
      <c r="D542" s="184"/>
      <c r="E542" s="184"/>
      <c r="F542" s="184"/>
      <c r="G542" s="184"/>
      <c r="H542" s="184"/>
      <c r="I542" s="184"/>
      <c r="J542" s="184"/>
      <c r="K542" s="183"/>
      <c r="L542" s="183"/>
      <c r="M542" s="183"/>
      <c r="N542" s="183"/>
      <c r="O542" s="183"/>
      <c r="P542" s="183"/>
      <c r="Q542" s="183"/>
      <c r="R542" s="183"/>
      <c r="S542" s="183"/>
      <c r="T542" s="183"/>
      <c r="X542" s="183"/>
    </row>
    <row r="543" spans="4:24" x14ac:dyDescent="0.25">
      <c r="D543" s="184"/>
      <c r="E543" s="184"/>
      <c r="F543" s="184"/>
      <c r="G543" s="184"/>
      <c r="H543" s="184"/>
      <c r="I543" s="184"/>
      <c r="J543" s="184"/>
      <c r="K543" s="183"/>
      <c r="L543" s="183"/>
      <c r="M543" s="183"/>
      <c r="N543" s="183"/>
      <c r="O543" s="183"/>
      <c r="P543" s="183"/>
      <c r="Q543" s="183"/>
      <c r="R543" s="183"/>
      <c r="S543" s="183"/>
      <c r="T543" s="183"/>
      <c r="X543" s="183"/>
    </row>
    <row r="544" spans="4:24" x14ac:dyDescent="0.25">
      <c r="D544" s="184"/>
      <c r="E544" s="184"/>
      <c r="F544" s="184"/>
      <c r="G544" s="184"/>
      <c r="H544" s="184"/>
      <c r="I544" s="184"/>
      <c r="J544" s="184"/>
      <c r="K544" s="183"/>
      <c r="L544" s="183"/>
      <c r="M544" s="183"/>
      <c r="N544" s="183"/>
      <c r="O544" s="183"/>
      <c r="P544" s="183"/>
      <c r="Q544" s="183"/>
      <c r="R544" s="183"/>
      <c r="S544" s="183"/>
      <c r="T544" s="183"/>
      <c r="X544" s="183"/>
    </row>
    <row r="545" spans="4:24" x14ac:dyDescent="0.25">
      <c r="D545" s="184"/>
      <c r="E545" s="184"/>
      <c r="F545" s="184"/>
      <c r="G545" s="184"/>
      <c r="H545" s="184"/>
      <c r="I545" s="184"/>
      <c r="J545" s="184"/>
      <c r="K545" s="183"/>
      <c r="L545" s="183"/>
      <c r="M545" s="183"/>
      <c r="N545" s="183"/>
      <c r="O545" s="183"/>
      <c r="P545" s="183"/>
      <c r="Q545" s="183"/>
      <c r="R545" s="183"/>
      <c r="S545" s="183"/>
      <c r="T545" s="183"/>
      <c r="X545" s="183"/>
    </row>
    <row r="546" spans="4:24" x14ac:dyDescent="0.25">
      <c r="D546" s="184"/>
      <c r="E546" s="184"/>
      <c r="F546" s="184"/>
      <c r="G546" s="184"/>
      <c r="H546" s="184"/>
      <c r="I546" s="184"/>
      <c r="J546" s="184"/>
      <c r="K546" s="183"/>
      <c r="L546" s="183"/>
      <c r="M546" s="183"/>
      <c r="N546" s="183"/>
      <c r="O546" s="183"/>
      <c r="P546" s="183"/>
      <c r="Q546" s="183"/>
      <c r="R546" s="183"/>
      <c r="S546" s="183"/>
      <c r="T546" s="183"/>
      <c r="X546" s="183"/>
    </row>
    <row r="547" spans="4:24" x14ac:dyDescent="0.25">
      <c r="D547" s="184"/>
      <c r="E547" s="184"/>
      <c r="F547" s="184"/>
      <c r="G547" s="184"/>
      <c r="H547" s="184"/>
      <c r="I547" s="184"/>
      <c r="J547" s="184"/>
      <c r="K547" s="183"/>
      <c r="L547" s="183"/>
      <c r="M547" s="183"/>
      <c r="N547" s="183"/>
      <c r="O547" s="183"/>
      <c r="P547" s="183"/>
      <c r="Q547" s="183"/>
      <c r="R547" s="183"/>
      <c r="S547" s="183"/>
      <c r="T547" s="183"/>
      <c r="X547" s="183"/>
    </row>
    <row r="548" spans="4:24" x14ac:dyDescent="0.25">
      <c r="D548" s="184"/>
      <c r="E548" s="184"/>
      <c r="F548" s="184"/>
      <c r="G548" s="184"/>
      <c r="H548" s="184"/>
      <c r="I548" s="184"/>
      <c r="J548" s="184"/>
      <c r="K548" s="183"/>
      <c r="L548" s="183"/>
      <c r="M548" s="183"/>
      <c r="N548" s="183"/>
      <c r="O548" s="183"/>
      <c r="P548" s="183"/>
      <c r="Q548" s="183"/>
      <c r="R548" s="183"/>
      <c r="S548" s="183"/>
      <c r="T548" s="183"/>
      <c r="X548" s="183"/>
    </row>
    <row r="549" spans="4:24" x14ac:dyDescent="0.25">
      <c r="D549" s="184"/>
      <c r="E549" s="184"/>
      <c r="F549" s="184"/>
      <c r="G549" s="184"/>
      <c r="H549" s="184"/>
      <c r="I549" s="184"/>
      <c r="J549" s="184"/>
      <c r="K549" s="183"/>
      <c r="L549" s="183"/>
      <c r="M549" s="183"/>
      <c r="N549" s="183"/>
      <c r="O549" s="183"/>
      <c r="P549" s="183"/>
      <c r="Q549" s="183"/>
      <c r="R549" s="183"/>
      <c r="S549" s="183"/>
      <c r="T549" s="183"/>
      <c r="X549" s="183"/>
    </row>
    <row r="550" spans="4:24" x14ac:dyDescent="0.25">
      <c r="D550" s="184"/>
      <c r="E550" s="184"/>
      <c r="F550" s="184"/>
      <c r="G550" s="184"/>
      <c r="H550" s="184"/>
      <c r="I550" s="184"/>
      <c r="J550" s="184"/>
      <c r="K550" s="183"/>
      <c r="L550" s="183"/>
      <c r="M550" s="183"/>
      <c r="N550" s="183"/>
      <c r="O550" s="183"/>
      <c r="P550" s="183"/>
      <c r="Q550" s="183"/>
      <c r="R550" s="183"/>
      <c r="S550" s="183"/>
      <c r="T550" s="183"/>
      <c r="X550" s="183"/>
    </row>
    <row r="551" spans="4:24" x14ac:dyDescent="0.25">
      <c r="D551" s="184"/>
      <c r="E551" s="184"/>
      <c r="F551" s="184"/>
      <c r="G551" s="184"/>
      <c r="H551" s="184"/>
      <c r="I551" s="184"/>
      <c r="J551" s="184"/>
      <c r="K551" s="183"/>
      <c r="L551" s="183"/>
      <c r="M551" s="183"/>
      <c r="N551" s="183"/>
      <c r="O551" s="183"/>
      <c r="P551" s="183"/>
      <c r="Q551" s="183"/>
      <c r="R551" s="183"/>
      <c r="S551" s="183"/>
      <c r="T551" s="183"/>
      <c r="X551" s="183"/>
    </row>
    <row r="552" spans="4:24" x14ac:dyDescent="0.25">
      <c r="D552" s="184"/>
      <c r="E552" s="184"/>
      <c r="F552" s="184"/>
      <c r="G552" s="184"/>
      <c r="H552" s="184"/>
      <c r="I552" s="184"/>
      <c r="J552" s="184"/>
      <c r="K552" s="183"/>
      <c r="L552" s="183"/>
      <c r="M552" s="183"/>
      <c r="N552" s="183"/>
      <c r="O552" s="183"/>
      <c r="P552" s="183"/>
      <c r="Q552" s="183"/>
      <c r="R552" s="183"/>
      <c r="S552" s="183"/>
      <c r="T552" s="183"/>
      <c r="X552" s="183"/>
    </row>
    <row r="553" spans="4:24" x14ac:dyDescent="0.25">
      <c r="D553" s="184"/>
      <c r="E553" s="184"/>
      <c r="F553" s="184"/>
      <c r="G553" s="184"/>
      <c r="H553" s="184"/>
      <c r="I553" s="184"/>
      <c r="J553" s="184"/>
      <c r="K553" s="183"/>
      <c r="L553" s="183"/>
      <c r="M553" s="183"/>
      <c r="N553" s="183"/>
      <c r="O553" s="183"/>
      <c r="P553" s="183"/>
      <c r="Q553" s="183"/>
      <c r="R553" s="183"/>
      <c r="S553" s="183"/>
      <c r="T553" s="183"/>
      <c r="X553" s="183"/>
    </row>
    <row r="554" spans="4:24" x14ac:dyDescent="0.25">
      <c r="D554" s="184"/>
      <c r="E554" s="184"/>
      <c r="F554" s="184"/>
      <c r="G554" s="184"/>
      <c r="H554" s="184"/>
      <c r="I554" s="184"/>
      <c r="J554" s="184"/>
      <c r="K554" s="183"/>
      <c r="L554" s="183"/>
      <c r="M554" s="183"/>
      <c r="N554" s="183"/>
      <c r="O554" s="183"/>
      <c r="P554" s="183"/>
      <c r="Q554" s="183"/>
      <c r="R554" s="183"/>
      <c r="S554" s="183"/>
      <c r="T554" s="183"/>
      <c r="X554" s="183"/>
    </row>
    <row r="555" spans="4:24" x14ac:dyDescent="0.25">
      <c r="D555" s="184"/>
      <c r="E555" s="184"/>
      <c r="F555" s="184"/>
      <c r="G555" s="184"/>
      <c r="H555" s="184"/>
      <c r="I555" s="184"/>
      <c r="J555" s="184"/>
      <c r="K555" s="183"/>
      <c r="L555" s="183"/>
      <c r="M555" s="183"/>
      <c r="N555" s="183"/>
      <c r="O555" s="183"/>
      <c r="P555" s="183"/>
      <c r="Q555" s="183"/>
      <c r="R555" s="183"/>
      <c r="S555" s="183"/>
      <c r="T555" s="183"/>
      <c r="X555" s="183"/>
    </row>
    <row r="556" spans="4:24" x14ac:dyDescent="0.25">
      <c r="D556" s="184"/>
      <c r="E556" s="184"/>
      <c r="F556" s="184"/>
      <c r="G556" s="184"/>
      <c r="H556" s="184"/>
      <c r="I556" s="184"/>
      <c r="J556" s="184"/>
      <c r="K556" s="183"/>
      <c r="L556" s="183"/>
      <c r="M556" s="183"/>
      <c r="N556" s="183"/>
      <c r="O556" s="183"/>
      <c r="P556" s="183"/>
      <c r="Q556" s="183"/>
      <c r="R556" s="183"/>
      <c r="S556" s="183"/>
      <c r="T556" s="183"/>
      <c r="X556" s="183"/>
    </row>
    <row r="557" spans="4:24" x14ac:dyDescent="0.25">
      <c r="D557" s="184"/>
      <c r="E557" s="184"/>
      <c r="F557" s="184"/>
      <c r="G557" s="184"/>
      <c r="H557" s="184"/>
      <c r="I557" s="184"/>
      <c r="J557" s="184"/>
      <c r="K557" s="183"/>
      <c r="L557" s="183"/>
      <c r="M557" s="183"/>
      <c r="N557" s="183"/>
      <c r="O557" s="183"/>
      <c r="P557" s="183"/>
      <c r="Q557" s="183"/>
      <c r="R557" s="183"/>
      <c r="S557" s="183"/>
      <c r="T557" s="183"/>
      <c r="X557" s="183"/>
    </row>
    <row r="558" spans="4:24" x14ac:dyDescent="0.25">
      <c r="D558" s="184"/>
      <c r="E558" s="184"/>
      <c r="F558" s="184"/>
      <c r="G558" s="184"/>
      <c r="H558" s="184"/>
      <c r="I558" s="184"/>
      <c r="J558" s="184"/>
      <c r="K558" s="183"/>
      <c r="L558" s="183"/>
      <c r="M558" s="183"/>
      <c r="N558" s="183"/>
      <c r="O558" s="183"/>
      <c r="P558" s="183"/>
      <c r="Q558" s="183"/>
      <c r="R558" s="183"/>
      <c r="S558" s="183"/>
      <c r="T558" s="183"/>
      <c r="X558" s="183"/>
    </row>
    <row r="559" spans="4:24" x14ac:dyDescent="0.25">
      <c r="D559" s="184"/>
      <c r="E559" s="184"/>
      <c r="F559" s="184"/>
      <c r="G559" s="184"/>
      <c r="H559" s="184"/>
      <c r="I559" s="184"/>
      <c r="J559" s="184"/>
      <c r="K559" s="183"/>
      <c r="L559" s="183"/>
      <c r="M559" s="183"/>
      <c r="N559" s="183"/>
      <c r="O559" s="183"/>
      <c r="P559" s="183"/>
      <c r="Q559" s="183"/>
      <c r="R559" s="183"/>
      <c r="S559" s="183"/>
      <c r="T559" s="183"/>
      <c r="X559" s="183"/>
    </row>
    <row r="560" spans="4:24" x14ac:dyDescent="0.25">
      <c r="D560" s="184"/>
      <c r="E560" s="184"/>
      <c r="F560" s="184"/>
      <c r="G560" s="184"/>
      <c r="H560" s="184"/>
      <c r="I560" s="184"/>
      <c r="J560" s="184"/>
      <c r="K560" s="183"/>
      <c r="L560" s="183"/>
      <c r="M560" s="183"/>
      <c r="N560" s="183"/>
      <c r="O560" s="183"/>
      <c r="P560" s="183"/>
      <c r="Q560" s="183"/>
      <c r="R560" s="183"/>
      <c r="S560" s="183"/>
      <c r="T560" s="183"/>
      <c r="X560" s="183"/>
    </row>
    <row r="561" spans="4:24" x14ac:dyDescent="0.25">
      <c r="D561" s="184"/>
      <c r="E561" s="184"/>
      <c r="F561" s="184"/>
      <c r="G561" s="184"/>
      <c r="H561" s="184"/>
      <c r="I561" s="184"/>
      <c r="J561" s="184"/>
      <c r="K561" s="183"/>
      <c r="L561" s="183"/>
      <c r="M561" s="183"/>
      <c r="N561" s="183"/>
      <c r="O561" s="183"/>
      <c r="P561" s="183"/>
      <c r="Q561" s="183"/>
      <c r="R561" s="183"/>
      <c r="S561" s="183"/>
      <c r="T561" s="183"/>
      <c r="X561" s="183"/>
    </row>
    <row r="562" spans="4:24" x14ac:dyDescent="0.25">
      <c r="D562" s="184"/>
      <c r="E562" s="184"/>
      <c r="F562" s="184"/>
      <c r="G562" s="184"/>
      <c r="H562" s="184"/>
      <c r="I562" s="184"/>
      <c r="J562" s="184"/>
      <c r="K562" s="183"/>
      <c r="L562" s="183"/>
      <c r="M562" s="183"/>
      <c r="N562" s="183"/>
      <c r="O562" s="183"/>
      <c r="P562" s="183"/>
      <c r="Q562" s="183"/>
      <c r="R562" s="183"/>
      <c r="S562" s="183"/>
      <c r="T562" s="183"/>
      <c r="X562" s="183"/>
    </row>
    <row r="563" spans="4:24" x14ac:dyDescent="0.25">
      <c r="D563" s="184"/>
      <c r="E563" s="184"/>
      <c r="F563" s="184"/>
      <c r="G563" s="184"/>
      <c r="H563" s="184"/>
      <c r="I563" s="184"/>
      <c r="J563" s="184"/>
      <c r="K563" s="183"/>
      <c r="L563" s="183"/>
      <c r="M563" s="183"/>
      <c r="N563" s="183"/>
      <c r="O563" s="183"/>
      <c r="P563" s="183"/>
      <c r="Q563" s="183"/>
      <c r="R563" s="183"/>
      <c r="S563" s="183"/>
      <c r="T563" s="183"/>
      <c r="X563" s="183"/>
    </row>
    <row r="564" spans="4:24" x14ac:dyDescent="0.25">
      <c r="D564" s="184"/>
      <c r="E564" s="184"/>
      <c r="F564" s="184"/>
      <c r="G564" s="184"/>
      <c r="H564" s="184"/>
      <c r="I564" s="184"/>
      <c r="J564" s="184"/>
      <c r="K564" s="183"/>
      <c r="L564" s="183"/>
      <c r="M564" s="183"/>
      <c r="N564" s="183"/>
      <c r="O564" s="183"/>
      <c r="P564" s="183"/>
      <c r="Q564" s="183"/>
      <c r="R564" s="183"/>
      <c r="S564" s="183"/>
      <c r="T564" s="183"/>
      <c r="X564" s="183"/>
    </row>
    <row r="565" spans="4:24" x14ac:dyDescent="0.25">
      <c r="D565" s="184"/>
      <c r="E565" s="184"/>
      <c r="F565" s="184"/>
      <c r="G565" s="184"/>
      <c r="H565" s="184"/>
      <c r="I565" s="184"/>
      <c r="J565" s="184"/>
      <c r="K565" s="183"/>
      <c r="L565" s="183"/>
      <c r="M565" s="183"/>
      <c r="N565" s="183"/>
      <c r="O565" s="183"/>
      <c r="P565" s="183"/>
      <c r="Q565" s="183"/>
      <c r="R565" s="183"/>
      <c r="S565" s="183"/>
      <c r="T565" s="183"/>
      <c r="X565" s="183"/>
    </row>
    <row r="566" spans="4:24" x14ac:dyDescent="0.25">
      <c r="D566" s="184"/>
      <c r="E566" s="184"/>
      <c r="F566" s="184"/>
      <c r="G566" s="184"/>
      <c r="H566" s="184"/>
      <c r="I566" s="184"/>
      <c r="J566" s="184"/>
      <c r="K566" s="183"/>
      <c r="L566" s="183"/>
      <c r="M566" s="183"/>
      <c r="N566" s="183"/>
      <c r="O566" s="183"/>
      <c r="P566" s="183"/>
      <c r="Q566" s="183"/>
      <c r="R566" s="183"/>
      <c r="S566" s="183"/>
      <c r="T566" s="183"/>
      <c r="X566" s="183"/>
    </row>
    <row r="567" spans="4:24" x14ac:dyDescent="0.25">
      <c r="D567" s="184"/>
      <c r="E567" s="184"/>
      <c r="F567" s="184"/>
      <c r="G567" s="184"/>
      <c r="H567" s="184"/>
      <c r="I567" s="184"/>
      <c r="J567" s="184"/>
      <c r="K567" s="183"/>
      <c r="L567" s="183"/>
      <c r="M567" s="183"/>
      <c r="N567" s="183"/>
      <c r="O567" s="183"/>
      <c r="P567" s="183"/>
      <c r="Q567" s="183"/>
      <c r="R567" s="183"/>
      <c r="S567" s="183"/>
      <c r="T567" s="183"/>
      <c r="X567" s="183"/>
    </row>
    <row r="568" spans="4:24" x14ac:dyDescent="0.25">
      <c r="D568" s="184"/>
      <c r="E568" s="184"/>
      <c r="F568" s="184"/>
      <c r="G568" s="184"/>
      <c r="H568" s="184"/>
      <c r="I568" s="184"/>
      <c r="J568" s="184"/>
      <c r="K568" s="183"/>
      <c r="L568" s="183"/>
      <c r="M568" s="183"/>
      <c r="N568" s="183"/>
      <c r="O568" s="183"/>
      <c r="P568" s="183"/>
      <c r="Q568" s="183"/>
      <c r="R568" s="183"/>
      <c r="S568" s="183"/>
      <c r="T568" s="183"/>
      <c r="X568" s="183"/>
    </row>
    <row r="569" spans="4:24" x14ac:dyDescent="0.25">
      <c r="D569" s="184"/>
      <c r="E569" s="184"/>
      <c r="F569" s="184"/>
      <c r="G569" s="184"/>
      <c r="H569" s="184"/>
      <c r="I569" s="184"/>
      <c r="J569" s="184"/>
      <c r="K569" s="183"/>
      <c r="L569" s="183"/>
      <c r="M569" s="183"/>
      <c r="N569" s="183"/>
      <c r="O569" s="183"/>
      <c r="P569" s="183"/>
      <c r="Q569" s="183"/>
      <c r="R569" s="183"/>
      <c r="S569" s="183"/>
      <c r="T569" s="183"/>
      <c r="X569" s="183"/>
    </row>
    <row r="570" spans="4:24" x14ac:dyDescent="0.25">
      <c r="D570" s="184"/>
      <c r="E570" s="184"/>
      <c r="F570" s="184"/>
      <c r="G570" s="184"/>
      <c r="H570" s="184"/>
      <c r="I570" s="184"/>
      <c r="J570" s="184"/>
      <c r="K570" s="183"/>
      <c r="L570" s="183"/>
      <c r="M570" s="183"/>
      <c r="N570" s="183"/>
      <c r="O570" s="183"/>
      <c r="P570" s="183"/>
      <c r="Q570" s="183"/>
      <c r="R570" s="183"/>
      <c r="S570" s="183"/>
      <c r="T570" s="183"/>
      <c r="X570" s="183"/>
    </row>
    <row r="571" spans="4:24" x14ac:dyDescent="0.25">
      <c r="D571" s="184"/>
      <c r="E571" s="184"/>
      <c r="F571" s="184"/>
      <c r="G571" s="184"/>
      <c r="H571" s="184"/>
      <c r="I571" s="184"/>
      <c r="J571" s="184"/>
      <c r="K571" s="183"/>
      <c r="L571" s="183"/>
      <c r="M571" s="183"/>
      <c r="N571" s="183"/>
      <c r="O571" s="183"/>
      <c r="P571" s="183"/>
      <c r="Q571" s="183"/>
      <c r="R571" s="183"/>
      <c r="S571" s="183"/>
      <c r="T571" s="183"/>
      <c r="X571" s="183"/>
    </row>
    <row r="572" spans="4:24" x14ac:dyDescent="0.25">
      <c r="D572" s="184"/>
      <c r="E572" s="184"/>
      <c r="F572" s="184"/>
      <c r="G572" s="184"/>
      <c r="H572" s="184"/>
      <c r="I572" s="184"/>
      <c r="J572" s="184"/>
      <c r="K572" s="183"/>
      <c r="L572" s="183"/>
      <c r="M572" s="183"/>
      <c r="N572" s="183"/>
      <c r="O572" s="183"/>
      <c r="P572" s="183"/>
      <c r="Q572" s="183"/>
      <c r="R572" s="183"/>
      <c r="S572" s="183"/>
      <c r="T572" s="183"/>
      <c r="X572" s="183"/>
    </row>
    <row r="573" spans="4:24" x14ac:dyDescent="0.25">
      <c r="D573" s="184"/>
      <c r="E573" s="184"/>
      <c r="F573" s="184"/>
      <c r="G573" s="184"/>
      <c r="H573" s="184"/>
      <c r="I573" s="184"/>
      <c r="J573" s="184"/>
      <c r="K573" s="183"/>
      <c r="L573" s="183"/>
      <c r="M573" s="183"/>
      <c r="N573" s="183"/>
      <c r="O573" s="183"/>
      <c r="P573" s="183"/>
      <c r="Q573" s="183"/>
      <c r="R573" s="183"/>
      <c r="S573" s="183"/>
      <c r="T573" s="183"/>
      <c r="X573" s="183"/>
    </row>
    <row r="574" spans="4:24" x14ac:dyDescent="0.25">
      <c r="D574" s="184"/>
      <c r="E574" s="184"/>
      <c r="F574" s="184"/>
      <c r="G574" s="184"/>
      <c r="H574" s="184"/>
      <c r="I574" s="184"/>
      <c r="J574" s="184"/>
      <c r="K574" s="183"/>
      <c r="L574" s="183"/>
      <c r="M574" s="183"/>
      <c r="N574" s="183"/>
      <c r="O574" s="183"/>
      <c r="P574" s="183"/>
      <c r="Q574" s="183"/>
      <c r="R574" s="183"/>
      <c r="S574" s="183"/>
      <c r="T574" s="183"/>
      <c r="X574" s="183"/>
    </row>
    <row r="575" spans="4:24" x14ac:dyDescent="0.25">
      <c r="D575" s="184"/>
      <c r="E575" s="184"/>
      <c r="F575" s="184"/>
      <c r="G575" s="184"/>
      <c r="H575" s="184"/>
      <c r="I575" s="184"/>
      <c r="J575" s="184"/>
      <c r="K575" s="183"/>
      <c r="L575" s="183"/>
      <c r="M575" s="183"/>
      <c r="N575" s="183"/>
      <c r="O575" s="183"/>
      <c r="P575" s="183"/>
      <c r="Q575" s="183"/>
      <c r="R575" s="183"/>
      <c r="S575" s="183"/>
      <c r="T575" s="183"/>
      <c r="X575" s="183"/>
    </row>
    <row r="576" spans="4:24" x14ac:dyDescent="0.25">
      <c r="D576" s="184"/>
      <c r="E576" s="184"/>
      <c r="F576" s="184"/>
      <c r="G576" s="184"/>
      <c r="H576" s="184"/>
      <c r="I576" s="184"/>
      <c r="J576" s="184"/>
      <c r="K576" s="183"/>
      <c r="L576" s="183"/>
      <c r="M576" s="183"/>
      <c r="N576" s="183"/>
      <c r="O576" s="183"/>
      <c r="P576" s="183"/>
      <c r="Q576" s="183"/>
      <c r="R576" s="183"/>
      <c r="S576" s="183"/>
      <c r="T576" s="183"/>
      <c r="X576" s="183"/>
    </row>
    <row r="577" spans="4:24" x14ac:dyDescent="0.25">
      <c r="D577" s="184"/>
      <c r="E577" s="184"/>
      <c r="F577" s="184"/>
      <c r="G577" s="184"/>
      <c r="H577" s="184"/>
      <c r="I577" s="184"/>
      <c r="J577" s="184"/>
      <c r="K577" s="183"/>
      <c r="L577" s="183"/>
      <c r="M577" s="183"/>
      <c r="N577" s="183"/>
      <c r="O577" s="183"/>
      <c r="P577" s="183"/>
      <c r="Q577" s="183"/>
      <c r="R577" s="183"/>
      <c r="S577" s="183"/>
      <c r="T577" s="183"/>
      <c r="X577" s="183"/>
    </row>
    <row r="578" spans="4:24" x14ac:dyDescent="0.25">
      <c r="D578" s="184"/>
      <c r="E578" s="184"/>
      <c r="F578" s="184"/>
      <c r="G578" s="184"/>
      <c r="H578" s="184"/>
      <c r="I578" s="184"/>
      <c r="J578" s="184"/>
      <c r="K578" s="183"/>
      <c r="L578" s="183"/>
      <c r="M578" s="183"/>
      <c r="N578" s="183"/>
      <c r="O578" s="183"/>
      <c r="P578" s="183"/>
      <c r="Q578" s="183"/>
      <c r="R578" s="183"/>
      <c r="S578" s="183"/>
      <c r="T578" s="183"/>
      <c r="X578" s="183"/>
    </row>
    <row r="579" spans="4:24" x14ac:dyDescent="0.25">
      <c r="D579" s="184"/>
      <c r="E579" s="184"/>
      <c r="F579" s="184"/>
      <c r="G579" s="184"/>
      <c r="H579" s="184"/>
      <c r="I579" s="184"/>
      <c r="J579" s="184"/>
      <c r="K579" s="183"/>
      <c r="L579" s="183"/>
      <c r="M579" s="183"/>
      <c r="N579" s="183"/>
      <c r="O579" s="183"/>
      <c r="P579" s="183"/>
      <c r="Q579" s="183"/>
      <c r="R579" s="183"/>
      <c r="S579" s="183"/>
      <c r="T579" s="183"/>
      <c r="X579" s="183"/>
    </row>
    <row r="580" spans="4:24" x14ac:dyDescent="0.25">
      <c r="D580" s="184"/>
      <c r="E580" s="184"/>
      <c r="F580" s="184"/>
      <c r="G580" s="184"/>
      <c r="H580" s="184"/>
      <c r="I580" s="184"/>
      <c r="J580" s="184"/>
      <c r="K580" s="183"/>
      <c r="L580" s="183"/>
      <c r="M580" s="183"/>
      <c r="N580" s="183"/>
      <c r="O580" s="183"/>
      <c r="P580" s="183"/>
      <c r="Q580" s="183"/>
      <c r="R580" s="183"/>
      <c r="S580" s="183"/>
      <c r="T580" s="183"/>
      <c r="X580" s="183"/>
    </row>
    <row r="581" spans="4:24" x14ac:dyDescent="0.25">
      <c r="D581" s="184"/>
      <c r="E581" s="184"/>
      <c r="F581" s="184"/>
      <c r="G581" s="184"/>
      <c r="H581" s="184"/>
      <c r="I581" s="184"/>
      <c r="J581" s="184"/>
      <c r="K581" s="183"/>
      <c r="L581" s="183"/>
      <c r="M581" s="183"/>
      <c r="N581" s="183"/>
      <c r="O581" s="183"/>
      <c r="P581" s="183"/>
      <c r="Q581" s="183"/>
      <c r="R581" s="183"/>
      <c r="S581" s="183"/>
      <c r="T581" s="183"/>
      <c r="X581" s="183"/>
    </row>
    <row r="582" spans="4:24" x14ac:dyDescent="0.25">
      <c r="D582" s="184"/>
      <c r="E582" s="184"/>
      <c r="F582" s="184"/>
      <c r="G582" s="184"/>
      <c r="H582" s="184"/>
      <c r="I582" s="184"/>
      <c r="J582" s="184"/>
      <c r="K582" s="183"/>
      <c r="L582" s="183"/>
      <c r="M582" s="183"/>
      <c r="N582" s="183"/>
      <c r="O582" s="183"/>
      <c r="P582" s="183"/>
      <c r="Q582" s="183"/>
      <c r="R582" s="183"/>
      <c r="S582" s="183"/>
      <c r="T582" s="183"/>
      <c r="X582" s="183"/>
    </row>
    <row r="583" spans="4:24" x14ac:dyDescent="0.25">
      <c r="D583" s="184"/>
      <c r="E583" s="184"/>
      <c r="F583" s="184"/>
      <c r="G583" s="184"/>
      <c r="H583" s="184"/>
      <c r="I583" s="184"/>
      <c r="J583" s="184"/>
      <c r="K583" s="183"/>
      <c r="L583" s="183"/>
      <c r="M583" s="183"/>
      <c r="N583" s="183"/>
      <c r="O583" s="183"/>
      <c r="P583" s="183"/>
      <c r="Q583" s="183"/>
      <c r="R583" s="183"/>
      <c r="S583" s="183"/>
      <c r="T583" s="183"/>
      <c r="X583" s="183"/>
    </row>
    <row r="584" spans="4:24" x14ac:dyDescent="0.25">
      <c r="D584" s="184"/>
      <c r="E584" s="184"/>
      <c r="F584" s="184"/>
      <c r="G584" s="184"/>
      <c r="H584" s="184"/>
      <c r="I584" s="184"/>
      <c r="J584" s="184"/>
      <c r="K584" s="183"/>
      <c r="L584" s="183"/>
      <c r="M584" s="183"/>
      <c r="N584" s="183"/>
      <c r="O584" s="183"/>
      <c r="P584" s="183"/>
      <c r="Q584" s="183"/>
      <c r="R584" s="183"/>
      <c r="S584" s="183"/>
      <c r="T584" s="183"/>
      <c r="X584" s="183"/>
    </row>
    <row r="585" spans="4:24" x14ac:dyDescent="0.25">
      <c r="D585" s="184"/>
      <c r="E585" s="184"/>
      <c r="F585" s="184"/>
      <c r="G585" s="184"/>
      <c r="H585" s="184"/>
      <c r="I585" s="184"/>
      <c r="J585" s="184"/>
      <c r="K585" s="183"/>
      <c r="L585" s="183"/>
      <c r="M585" s="183"/>
      <c r="N585" s="183"/>
      <c r="O585" s="183"/>
      <c r="P585" s="183"/>
      <c r="Q585" s="183"/>
      <c r="R585" s="183"/>
      <c r="S585" s="183"/>
      <c r="T585" s="183"/>
      <c r="X585" s="183"/>
    </row>
    <row r="586" spans="4:24" x14ac:dyDescent="0.25">
      <c r="D586" s="184"/>
      <c r="E586" s="184"/>
      <c r="F586" s="184"/>
      <c r="G586" s="184"/>
      <c r="H586" s="184"/>
      <c r="I586" s="184"/>
      <c r="J586" s="184"/>
      <c r="K586" s="183"/>
      <c r="L586" s="183"/>
      <c r="M586" s="183"/>
      <c r="N586" s="183"/>
      <c r="O586" s="183"/>
      <c r="P586" s="183"/>
      <c r="Q586" s="183"/>
      <c r="R586" s="183"/>
      <c r="S586" s="183"/>
      <c r="T586" s="183"/>
      <c r="X586" s="183"/>
    </row>
    <row r="587" spans="4:24" x14ac:dyDescent="0.25">
      <c r="D587" s="184"/>
      <c r="E587" s="184"/>
      <c r="F587" s="184"/>
      <c r="G587" s="184"/>
      <c r="H587" s="184"/>
      <c r="I587" s="184"/>
      <c r="J587" s="184"/>
      <c r="K587" s="183"/>
      <c r="L587" s="183"/>
      <c r="M587" s="183"/>
      <c r="N587" s="183"/>
      <c r="O587" s="183"/>
      <c r="P587" s="183"/>
      <c r="Q587" s="183"/>
      <c r="R587" s="183"/>
      <c r="S587" s="183"/>
      <c r="T587" s="183"/>
      <c r="X587" s="183"/>
    </row>
    <row r="588" spans="4:24" x14ac:dyDescent="0.25">
      <c r="D588" s="184"/>
      <c r="E588" s="184"/>
      <c r="F588" s="184"/>
      <c r="G588" s="184"/>
      <c r="H588" s="184"/>
      <c r="I588" s="184"/>
      <c r="J588" s="184"/>
      <c r="K588" s="183"/>
      <c r="L588" s="183"/>
      <c r="M588" s="183"/>
      <c r="N588" s="183"/>
      <c r="O588" s="183"/>
      <c r="P588" s="183"/>
      <c r="Q588" s="183"/>
      <c r="R588" s="183"/>
      <c r="S588" s="183"/>
      <c r="T588" s="183"/>
      <c r="X588" s="183"/>
    </row>
    <row r="589" spans="4:24" x14ac:dyDescent="0.25">
      <c r="D589" s="184"/>
      <c r="E589" s="184"/>
      <c r="F589" s="184"/>
      <c r="G589" s="184"/>
      <c r="H589" s="184"/>
      <c r="I589" s="184"/>
      <c r="J589" s="184"/>
      <c r="K589" s="183"/>
      <c r="L589" s="183"/>
      <c r="M589" s="183"/>
      <c r="N589" s="183"/>
      <c r="O589" s="183"/>
      <c r="P589" s="183"/>
      <c r="Q589" s="183"/>
      <c r="R589" s="183"/>
      <c r="S589" s="183"/>
      <c r="T589" s="183"/>
      <c r="X589" s="183"/>
    </row>
    <row r="590" spans="4:24" x14ac:dyDescent="0.25">
      <c r="D590" s="184"/>
      <c r="E590" s="184"/>
      <c r="F590" s="184"/>
      <c r="G590" s="184"/>
      <c r="H590" s="184"/>
      <c r="I590" s="184"/>
      <c r="J590" s="184"/>
      <c r="K590" s="183"/>
      <c r="L590" s="183"/>
      <c r="M590" s="183"/>
      <c r="N590" s="183"/>
      <c r="O590" s="183"/>
      <c r="P590" s="183"/>
      <c r="Q590" s="183"/>
      <c r="R590" s="183"/>
      <c r="S590" s="183"/>
      <c r="T590" s="183"/>
      <c r="X590" s="183"/>
    </row>
    <row r="591" spans="4:24" x14ac:dyDescent="0.25">
      <c r="D591" s="184"/>
      <c r="E591" s="184"/>
      <c r="F591" s="184"/>
      <c r="G591" s="184"/>
      <c r="H591" s="184"/>
      <c r="I591" s="184"/>
      <c r="J591" s="184"/>
      <c r="K591" s="183"/>
      <c r="L591" s="183"/>
      <c r="M591" s="183"/>
      <c r="N591" s="183"/>
      <c r="O591" s="183"/>
      <c r="P591" s="183"/>
      <c r="Q591" s="183"/>
      <c r="R591" s="183"/>
      <c r="S591" s="183"/>
      <c r="T591" s="183"/>
      <c r="X591" s="183"/>
    </row>
    <row r="592" spans="4:24" x14ac:dyDescent="0.25">
      <c r="D592" s="184"/>
      <c r="E592" s="184"/>
      <c r="F592" s="184"/>
      <c r="G592" s="184"/>
      <c r="H592" s="184"/>
      <c r="I592" s="184"/>
      <c r="J592" s="184"/>
      <c r="K592" s="183"/>
      <c r="L592" s="183"/>
      <c r="M592" s="183"/>
      <c r="N592" s="183"/>
      <c r="O592" s="183"/>
      <c r="P592" s="183"/>
      <c r="Q592" s="183"/>
      <c r="R592" s="183"/>
      <c r="S592" s="183"/>
      <c r="T592" s="183"/>
      <c r="X592" s="183"/>
    </row>
    <row r="593" spans="4:24" x14ac:dyDescent="0.25">
      <c r="D593" s="184"/>
      <c r="E593" s="184"/>
      <c r="F593" s="184"/>
      <c r="G593" s="184"/>
      <c r="H593" s="184"/>
      <c r="I593" s="184"/>
      <c r="J593" s="184"/>
      <c r="K593" s="183"/>
      <c r="L593" s="183"/>
      <c r="M593" s="183"/>
      <c r="N593" s="183"/>
      <c r="O593" s="183"/>
      <c r="P593" s="183"/>
      <c r="Q593" s="183"/>
      <c r="R593" s="183"/>
      <c r="S593" s="183"/>
      <c r="T593" s="183"/>
      <c r="X593" s="183"/>
    </row>
    <row r="594" spans="4:24" x14ac:dyDescent="0.25">
      <c r="D594" s="184"/>
      <c r="E594" s="184"/>
      <c r="F594" s="184"/>
      <c r="G594" s="184"/>
      <c r="H594" s="184"/>
      <c r="I594" s="184"/>
      <c r="J594" s="184"/>
      <c r="K594" s="183"/>
      <c r="L594" s="183"/>
      <c r="M594" s="183"/>
      <c r="N594" s="183"/>
      <c r="O594" s="183"/>
      <c r="P594" s="183"/>
      <c r="Q594" s="183"/>
      <c r="R594" s="183"/>
      <c r="S594" s="183"/>
      <c r="T594" s="183"/>
      <c r="X594" s="183"/>
    </row>
    <row r="595" spans="4:24" x14ac:dyDescent="0.25">
      <c r="D595" s="184"/>
      <c r="E595" s="184"/>
      <c r="F595" s="184"/>
      <c r="G595" s="184"/>
      <c r="H595" s="184"/>
      <c r="I595" s="184"/>
      <c r="J595" s="184"/>
      <c r="K595" s="183"/>
      <c r="L595" s="183"/>
      <c r="M595" s="183"/>
      <c r="N595" s="183"/>
      <c r="O595" s="183"/>
      <c r="P595" s="183"/>
      <c r="Q595" s="183"/>
      <c r="R595" s="183"/>
      <c r="S595" s="183"/>
      <c r="T595" s="183"/>
      <c r="X595" s="183"/>
    </row>
    <row r="596" spans="4:24" x14ac:dyDescent="0.25">
      <c r="D596" s="184"/>
      <c r="E596" s="184"/>
      <c r="F596" s="184"/>
      <c r="G596" s="184"/>
      <c r="H596" s="184"/>
      <c r="I596" s="184"/>
      <c r="J596" s="184"/>
      <c r="K596" s="183"/>
      <c r="L596" s="183"/>
      <c r="M596" s="183"/>
      <c r="N596" s="183"/>
      <c r="O596" s="183"/>
      <c r="P596" s="183"/>
      <c r="Q596" s="183"/>
      <c r="R596" s="183"/>
      <c r="S596" s="183"/>
      <c r="T596" s="183"/>
      <c r="X596" s="183"/>
    </row>
    <row r="597" spans="4:24" x14ac:dyDescent="0.25">
      <c r="D597" s="184"/>
      <c r="E597" s="184"/>
      <c r="F597" s="184"/>
      <c r="G597" s="184"/>
      <c r="H597" s="184"/>
      <c r="I597" s="184"/>
      <c r="J597" s="184"/>
      <c r="K597" s="183"/>
      <c r="L597" s="183"/>
      <c r="M597" s="183"/>
      <c r="N597" s="183"/>
      <c r="O597" s="183"/>
      <c r="P597" s="183"/>
      <c r="Q597" s="183"/>
      <c r="R597" s="183"/>
      <c r="S597" s="183"/>
      <c r="T597" s="183"/>
      <c r="X597" s="183"/>
    </row>
    <row r="598" spans="4:24" x14ac:dyDescent="0.25">
      <c r="D598" s="184"/>
      <c r="E598" s="184"/>
      <c r="F598" s="184"/>
      <c r="G598" s="184"/>
      <c r="H598" s="184"/>
      <c r="I598" s="184"/>
      <c r="J598" s="184"/>
      <c r="K598" s="183"/>
      <c r="L598" s="183"/>
      <c r="M598" s="183"/>
      <c r="N598" s="183"/>
      <c r="O598" s="183"/>
      <c r="P598" s="183"/>
      <c r="Q598" s="183"/>
      <c r="R598" s="183"/>
      <c r="S598" s="183"/>
      <c r="T598" s="183"/>
      <c r="X598" s="183"/>
    </row>
    <row r="599" spans="4:24" x14ac:dyDescent="0.25">
      <c r="D599" s="184"/>
      <c r="E599" s="184"/>
      <c r="F599" s="184"/>
      <c r="G599" s="184"/>
      <c r="H599" s="184"/>
      <c r="I599" s="184"/>
      <c r="J599" s="184"/>
      <c r="K599" s="183"/>
      <c r="L599" s="183"/>
      <c r="M599" s="183"/>
      <c r="N599" s="183"/>
      <c r="O599" s="183"/>
      <c r="P599" s="183"/>
      <c r="Q599" s="183"/>
      <c r="R599" s="183"/>
      <c r="S599" s="183"/>
      <c r="T599" s="183"/>
      <c r="X599" s="183"/>
    </row>
    <row r="600" spans="4:24" x14ac:dyDescent="0.25">
      <c r="D600" s="184"/>
      <c r="E600" s="184"/>
      <c r="F600" s="184"/>
      <c r="G600" s="184"/>
      <c r="H600" s="184"/>
      <c r="I600" s="184"/>
      <c r="J600" s="184"/>
      <c r="K600" s="183"/>
      <c r="L600" s="183"/>
      <c r="M600" s="183"/>
      <c r="N600" s="183"/>
      <c r="O600" s="183"/>
      <c r="P600" s="183"/>
      <c r="Q600" s="183"/>
      <c r="R600" s="183"/>
      <c r="S600" s="183"/>
      <c r="T600" s="183"/>
      <c r="X600" s="183"/>
    </row>
    <row r="601" spans="4:24" x14ac:dyDescent="0.25">
      <c r="D601" s="184"/>
      <c r="E601" s="184"/>
      <c r="F601" s="184"/>
      <c r="G601" s="184"/>
      <c r="H601" s="184"/>
      <c r="I601" s="184"/>
      <c r="J601" s="184"/>
      <c r="K601" s="183"/>
      <c r="L601" s="183"/>
      <c r="M601" s="183"/>
      <c r="N601" s="183"/>
      <c r="O601" s="183"/>
      <c r="P601" s="183"/>
      <c r="Q601" s="183"/>
      <c r="R601" s="183"/>
      <c r="S601" s="183"/>
      <c r="T601" s="183"/>
      <c r="X601" s="183"/>
    </row>
    <row r="602" spans="4:24" x14ac:dyDescent="0.25">
      <c r="D602" s="184"/>
      <c r="E602" s="184"/>
      <c r="F602" s="184"/>
      <c r="G602" s="184"/>
      <c r="H602" s="184"/>
      <c r="I602" s="184"/>
      <c r="J602" s="184"/>
      <c r="K602" s="183"/>
      <c r="L602" s="183"/>
      <c r="M602" s="183"/>
      <c r="N602" s="183"/>
      <c r="O602" s="183"/>
      <c r="P602" s="183"/>
      <c r="Q602" s="183"/>
      <c r="R602" s="183"/>
      <c r="S602" s="183"/>
      <c r="T602" s="183"/>
      <c r="X602" s="183"/>
    </row>
    <row r="603" spans="4:24" x14ac:dyDescent="0.25">
      <c r="D603" s="184"/>
      <c r="E603" s="184"/>
      <c r="F603" s="184"/>
      <c r="G603" s="184"/>
      <c r="H603" s="184"/>
      <c r="I603" s="184"/>
      <c r="J603" s="184"/>
      <c r="K603" s="183"/>
      <c r="L603" s="183"/>
      <c r="M603" s="183"/>
      <c r="N603" s="183"/>
      <c r="O603" s="183"/>
      <c r="P603" s="183"/>
      <c r="Q603" s="183"/>
      <c r="R603" s="183"/>
      <c r="S603" s="183"/>
      <c r="T603" s="183"/>
      <c r="X603" s="183"/>
    </row>
    <row r="604" spans="4:24" x14ac:dyDescent="0.25">
      <c r="D604" s="184"/>
      <c r="E604" s="184"/>
      <c r="F604" s="184"/>
      <c r="G604" s="184"/>
      <c r="H604" s="184"/>
      <c r="I604" s="184"/>
      <c r="J604" s="184"/>
      <c r="K604" s="183"/>
      <c r="L604" s="183"/>
      <c r="M604" s="183"/>
      <c r="N604" s="183"/>
      <c r="O604" s="183"/>
      <c r="P604" s="183"/>
      <c r="Q604" s="183"/>
      <c r="R604" s="183"/>
      <c r="S604" s="183"/>
      <c r="T604" s="183"/>
      <c r="X604" s="183"/>
    </row>
    <row r="605" spans="4:24" x14ac:dyDescent="0.25">
      <c r="D605" s="184"/>
      <c r="E605" s="184"/>
      <c r="F605" s="184"/>
      <c r="G605" s="184"/>
      <c r="H605" s="184"/>
      <c r="I605" s="184"/>
      <c r="J605" s="184"/>
      <c r="K605" s="183"/>
      <c r="L605" s="183"/>
      <c r="M605" s="183"/>
      <c r="N605" s="183"/>
      <c r="O605" s="183"/>
      <c r="P605" s="183"/>
      <c r="Q605" s="183"/>
      <c r="R605" s="183"/>
      <c r="S605" s="183"/>
      <c r="T605" s="183"/>
      <c r="X605" s="183"/>
    </row>
    <row r="606" spans="4:24" x14ac:dyDescent="0.25">
      <c r="D606" s="184"/>
      <c r="E606" s="184"/>
      <c r="F606" s="184"/>
      <c r="G606" s="184"/>
      <c r="H606" s="184"/>
      <c r="I606" s="184"/>
      <c r="J606" s="184"/>
      <c r="K606" s="183"/>
      <c r="L606" s="183"/>
      <c r="M606" s="183"/>
      <c r="N606" s="183"/>
      <c r="O606" s="183"/>
      <c r="P606" s="183"/>
      <c r="Q606" s="183"/>
      <c r="R606" s="183"/>
      <c r="S606" s="183"/>
      <c r="T606" s="183"/>
      <c r="X606" s="183"/>
    </row>
    <row r="607" spans="4:24" x14ac:dyDescent="0.25">
      <c r="D607" s="184"/>
      <c r="E607" s="184"/>
      <c r="F607" s="184"/>
      <c r="G607" s="184"/>
      <c r="H607" s="184"/>
      <c r="I607" s="184"/>
      <c r="J607" s="184"/>
      <c r="K607" s="183"/>
      <c r="L607" s="183"/>
      <c r="M607" s="183"/>
      <c r="N607" s="183"/>
      <c r="O607" s="183"/>
      <c r="P607" s="183"/>
      <c r="Q607" s="183"/>
      <c r="R607" s="183"/>
      <c r="S607" s="183"/>
      <c r="T607" s="183"/>
      <c r="X607" s="183"/>
    </row>
    <row r="608" spans="4:24" x14ac:dyDescent="0.25">
      <c r="D608" s="184"/>
      <c r="E608" s="184"/>
      <c r="F608" s="184"/>
      <c r="G608" s="184"/>
      <c r="H608" s="184"/>
      <c r="I608" s="184"/>
      <c r="J608" s="184"/>
      <c r="K608" s="183"/>
      <c r="L608" s="183"/>
      <c r="M608" s="183"/>
      <c r="N608" s="183"/>
      <c r="O608" s="183"/>
      <c r="P608" s="183"/>
      <c r="Q608" s="183"/>
      <c r="R608" s="183"/>
      <c r="S608" s="183"/>
      <c r="T608" s="183"/>
      <c r="X608" s="183"/>
    </row>
    <row r="609" spans="4:24" x14ac:dyDescent="0.25">
      <c r="D609" s="184"/>
      <c r="E609" s="184"/>
      <c r="F609" s="184"/>
      <c r="G609" s="184"/>
      <c r="H609" s="184"/>
      <c r="I609" s="184"/>
      <c r="J609" s="184"/>
      <c r="K609" s="183"/>
      <c r="L609" s="183"/>
      <c r="M609" s="183"/>
      <c r="N609" s="183"/>
      <c r="O609" s="183"/>
      <c r="P609" s="183"/>
      <c r="Q609" s="183"/>
      <c r="R609" s="183"/>
      <c r="S609" s="183"/>
      <c r="T609" s="183"/>
      <c r="X609" s="183"/>
    </row>
    <row r="610" spans="4:24" x14ac:dyDescent="0.25">
      <c r="D610" s="184"/>
      <c r="E610" s="184"/>
      <c r="F610" s="184"/>
      <c r="G610" s="184"/>
      <c r="H610" s="184"/>
      <c r="I610" s="184"/>
      <c r="J610" s="184"/>
      <c r="K610" s="183"/>
      <c r="L610" s="183"/>
      <c r="M610" s="183"/>
      <c r="N610" s="183"/>
      <c r="O610" s="183"/>
      <c r="P610" s="183"/>
      <c r="Q610" s="183"/>
      <c r="R610" s="183"/>
      <c r="S610" s="183"/>
      <c r="T610" s="183"/>
      <c r="X610" s="183"/>
    </row>
    <row r="611" spans="4:24" x14ac:dyDescent="0.25">
      <c r="D611" s="184"/>
      <c r="E611" s="184"/>
      <c r="F611" s="184"/>
      <c r="G611" s="184"/>
      <c r="H611" s="184"/>
      <c r="I611" s="184"/>
      <c r="J611" s="184"/>
      <c r="K611" s="183"/>
      <c r="L611" s="183"/>
      <c r="M611" s="183"/>
      <c r="N611" s="183"/>
      <c r="O611" s="183"/>
      <c r="P611" s="183"/>
      <c r="Q611" s="183"/>
      <c r="R611" s="183"/>
      <c r="S611" s="183"/>
      <c r="T611" s="183"/>
      <c r="X611" s="183"/>
    </row>
    <row r="612" spans="4:24" x14ac:dyDescent="0.25">
      <c r="D612" s="184"/>
      <c r="E612" s="184"/>
      <c r="F612" s="184"/>
      <c r="G612" s="184"/>
      <c r="H612" s="184"/>
      <c r="I612" s="184"/>
      <c r="J612" s="184"/>
      <c r="K612" s="183"/>
      <c r="L612" s="183"/>
      <c r="M612" s="183"/>
      <c r="N612" s="183"/>
      <c r="O612" s="183"/>
      <c r="P612" s="183"/>
      <c r="Q612" s="183"/>
      <c r="R612" s="183"/>
      <c r="S612" s="183"/>
      <c r="T612" s="183"/>
      <c r="X612" s="183"/>
    </row>
    <row r="613" spans="4:24" x14ac:dyDescent="0.25">
      <c r="D613" s="184"/>
      <c r="E613" s="184"/>
      <c r="F613" s="184"/>
      <c r="G613" s="184"/>
      <c r="H613" s="184"/>
      <c r="I613" s="184"/>
      <c r="J613" s="184"/>
      <c r="K613" s="183"/>
      <c r="L613" s="183"/>
      <c r="M613" s="183"/>
      <c r="N613" s="183"/>
      <c r="O613" s="183"/>
      <c r="P613" s="183"/>
      <c r="Q613" s="183"/>
      <c r="R613" s="183"/>
      <c r="S613" s="183"/>
      <c r="T613" s="183"/>
      <c r="X613" s="183"/>
    </row>
    <row r="614" spans="4:24" x14ac:dyDescent="0.25">
      <c r="D614" s="184"/>
      <c r="E614" s="184"/>
      <c r="F614" s="184"/>
      <c r="G614" s="184"/>
      <c r="H614" s="184"/>
      <c r="I614" s="184"/>
      <c r="J614" s="184"/>
      <c r="K614" s="183"/>
      <c r="L614" s="183"/>
      <c r="M614" s="183"/>
      <c r="N614" s="183"/>
      <c r="O614" s="183"/>
      <c r="P614" s="183"/>
      <c r="Q614" s="183"/>
      <c r="R614" s="183"/>
      <c r="S614" s="183"/>
      <c r="T614" s="183"/>
      <c r="X614" s="183"/>
    </row>
    <row r="615" spans="4:24" x14ac:dyDescent="0.25">
      <c r="D615" s="184"/>
      <c r="E615" s="184"/>
      <c r="F615" s="184"/>
      <c r="G615" s="184"/>
      <c r="H615" s="184"/>
      <c r="I615" s="184"/>
      <c r="J615" s="184"/>
      <c r="K615" s="183"/>
      <c r="L615" s="183"/>
      <c r="M615" s="183"/>
      <c r="N615" s="183"/>
      <c r="O615" s="183"/>
      <c r="P615" s="183"/>
      <c r="Q615" s="183"/>
      <c r="R615" s="183"/>
      <c r="S615" s="183"/>
      <c r="T615" s="183"/>
      <c r="X615" s="183"/>
    </row>
    <row r="616" spans="4:24" x14ac:dyDescent="0.25">
      <c r="D616" s="184"/>
      <c r="E616" s="184"/>
      <c r="F616" s="184"/>
      <c r="G616" s="184"/>
      <c r="H616" s="184"/>
      <c r="I616" s="184"/>
      <c r="J616" s="184"/>
      <c r="K616" s="183"/>
      <c r="L616" s="183"/>
      <c r="M616" s="183"/>
      <c r="N616" s="183"/>
      <c r="O616" s="183"/>
      <c r="P616" s="183"/>
      <c r="Q616" s="183"/>
      <c r="R616" s="183"/>
      <c r="S616" s="183"/>
      <c r="T616" s="183"/>
      <c r="X616" s="183"/>
    </row>
    <row r="617" spans="4:24" x14ac:dyDescent="0.25">
      <c r="D617" s="184"/>
      <c r="E617" s="184"/>
      <c r="F617" s="184"/>
      <c r="G617" s="184"/>
      <c r="H617" s="184"/>
      <c r="I617" s="184"/>
      <c r="J617" s="184"/>
      <c r="K617" s="183"/>
      <c r="L617" s="183"/>
      <c r="M617" s="183"/>
      <c r="N617" s="183"/>
      <c r="O617" s="183"/>
      <c r="P617" s="183"/>
      <c r="Q617" s="183"/>
      <c r="R617" s="183"/>
      <c r="S617" s="183"/>
      <c r="T617" s="183"/>
      <c r="X617" s="183"/>
    </row>
    <row r="618" spans="4:24" x14ac:dyDescent="0.25">
      <c r="D618" s="184"/>
      <c r="E618" s="184"/>
      <c r="F618" s="184"/>
      <c r="G618" s="184"/>
      <c r="H618" s="184"/>
      <c r="I618" s="184"/>
      <c r="J618" s="184"/>
      <c r="K618" s="183"/>
      <c r="L618" s="183"/>
      <c r="M618" s="183"/>
      <c r="N618" s="183"/>
      <c r="O618" s="183"/>
      <c r="P618" s="183"/>
      <c r="Q618" s="183"/>
      <c r="R618" s="183"/>
      <c r="S618" s="183"/>
      <c r="T618" s="183"/>
      <c r="X618" s="183"/>
    </row>
    <row r="619" spans="4:24" x14ac:dyDescent="0.25">
      <c r="D619" s="184"/>
      <c r="E619" s="184"/>
      <c r="F619" s="184"/>
      <c r="G619" s="184"/>
      <c r="H619" s="184"/>
      <c r="I619" s="184"/>
      <c r="J619" s="184"/>
      <c r="K619" s="183"/>
      <c r="L619" s="183"/>
      <c r="M619" s="183"/>
      <c r="N619" s="183"/>
      <c r="O619" s="183"/>
      <c r="P619" s="183"/>
      <c r="Q619" s="183"/>
      <c r="R619" s="183"/>
      <c r="S619" s="183"/>
      <c r="T619" s="183"/>
      <c r="X619" s="183"/>
    </row>
    <row r="620" spans="4:24" x14ac:dyDescent="0.25">
      <c r="D620" s="184"/>
      <c r="E620" s="184"/>
      <c r="F620" s="184"/>
      <c r="G620" s="184"/>
      <c r="H620" s="184"/>
      <c r="I620" s="184"/>
      <c r="J620" s="184"/>
      <c r="K620" s="183"/>
      <c r="L620" s="183"/>
      <c r="M620" s="183"/>
      <c r="N620" s="183"/>
      <c r="O620" s="183"/>
      <c r="P620" s="183"/>
      <c r="Q620" s="183"/>
      <c r="R620" s="183"/>
      <c r="S620" s="183"/>
      <c r="T620" s="183"/>
      <c r="X620" s="183"/>
    </row>
    <row r="621" spans="4:24" x14ac:dyDescent="0.25">
      <c r="D621" s="184"/>
      <c r="E621" s="184"/>
      <c r="F621" s="184"/>
      <c r="G621" s="184"/>
      <c r="H621" s="184"/>
      <c r="I621" s="184"/>
      <c r="J621" s="184"/>
      <c r="K621" s="183"/>
      <c r="L621" s="183"/>
      <c r="M621" s="183"/>
      <c r="N621" s="183"/>
      <c r="O621" s="183"/>
      <c r="P621" s="183"/>
      <c r="Q621" s="183"/>
      <c r="R621" s="183"/>
      <c r="S621" s="183"/>
      <c r="T621" s="183"/>
      <c r="X621" s="183"/>
    </row>
    <row r="622" spans="4:24" x14ac:dyDescent="0.25">
      <c r="D622" s="184"/>
      <c r="E622" s="184"/>
      <c r="F622" s="184"/>
      <c r="G622" s="184"/>
      <c r="H622" s="184"/>
      <c r="I622" s="184"/>
      <c r="J622" s="184"/>
      <c r="K622" s="183"/>
      <c r="L622" s="183"/>
      <c r="M622" s="183"/>
      <c r="N622" s="183"/>
      <c r="O622" s="183"/>
      <c r="P622" s="183"/>
      <c r="Q622" s="183"/>
      <c r="R622" s="183"/>
      <c r="S622" s="183"/>
      <c r="T622" s="183"/>
      <c r="X622" s="183"/>
    </row>
    <row r="623" spans="4:24" x14ac:dyDescent="0.25">
      <c r="D623" s="184"/>
      <c r="E623" s="184"/>
      <c r="F623" s="184"/>
      <c r="G623" s="184"/>
      <c r="H623" s="184"/>
      <c r="I623" s="184"/>
      <c r="J623" s="184"/>
      <c r="K623" s="183"/>
      <c r="L623" s="183"/>
      <c r="M623" s="183"/>
      <c r="N623" s="183"/>
      <c r="O623" s="183"/>
      <c r="P623" s="183"/>
      <c r="Q623" s="183"/>
      <c r="R623" s="183"/>
      <c r="S623" s="183"/>
      <c r="T623" s="183"/>
      <c r="X623" s="183"/>
    </row>
    <row r="624" spans="4:24" x14ac:dyDescent="0.25">
      <c r="D624" s="184"/>
      <c r="E624" s="184"/>
      <c r="F624" s="184"/>
      <c r="G624" s="184"/>
      <c r="H624" s="184"/>
      <c r="I624" s="184"/>
      <c r="J624" s="184"/>
      <c r="K624" s="183"/>
      <c r="L624" s="183"/>
      <c r="M624" s="183"/>
      <c r="N624" s="183"/>
      <c r="O624" s="183"/>
      <c r="P624" s="183"/>
      <c r="Q624" s="183"/>
      <c r="R624" s="183"/>
      <c r="S624" s="183"/>
      <c r="T624" s="183"/>
      <c r="X624" s="183"/>
    </row>
    <row r="625" spans="4:24" x14ac:dyDescent="0.25">
      <c r="D625" s="184"/>
      <c r="E625" s="184"/>
      <c r="F625" s="184"/>
      <c r="G625" s="184"/>
      <c r="H625" s="184"/>
      <c r="I625" s="184"/>
      <c r="J625" s="184"/>
      <c r="K625" s="183"/>
      <c r="L625" s="183"/>
      <c r="M625" s="183"/>
      <c r="N625" s="183"/>
      <c r="O625" s="183"/>
      <c r="P625" s="183"/>
      <c r="Q625" s="183"/>
      <c r="R625" s="183"/>
      <c r="S625" s="183"/>
      <c r="T625" s="183"/>
      <c r="X625" s="183"/>
    </row>
    <row r="626" spans="4:24" x14ac:dyDescent="0.25">
      <c r="D626" s="184"/>
      <c r="E626" s="184"/>
      <c r="F626" s="184"/>
      <c r="G626" s="184"/>
      <c r="H626" s="184"/>
      <c r="I626" s="184"/>
      <c r="J626" s="184"/>
      <c r="K626" s="183"/>
      <c r="L626" s="183"/>
      <c r="M626" s="183"/>
      <c r="N626" s="183"/>
      <c r="O626" s="183"/>
      <c r="P626" s="183"/>
      <c r="Q626" s="183"/>
      <c r="R626" s="183"/>
      <c r="S626" s="183"/>
      <c r="T626" s="183"/>
      <c r="X626" s="183"/>
    </row>
    <row r="627" spans="4:24" x14ac:dyDescent="0.25">
      <c r="D627" s="184"/>
      <c r="E627" s="184"/>
      <c r="F627" s="184"/>
      <c r="G627" s="184"/>
      <c r="H627" s="184"/>
      <c r="I627" s="184"/>
      <c r="J627" s="184"/>
      <c r="K627" s="183"/>
      <c r="L627" s="183"/>
      <c r="M627" s="183"/>
      <c r="N627" s="183"/>
      <c r="O627" s="183"/>
      <c r="P627" s="183"/>
      <c r="Q627" s="183"/>
      <c r="R627" s="183"/>
      <c r="S627" s="183"/>
      <c r="T627" s="183"/>
      <c r="X627" s="183"/>
    </row>
    <row r="628" spans="4:24" x14ac:dyDescent="0.25">
      <c r="D628" s="184"/>
      <c r="E628" s="184"/>
      <c r="F628" s="184"/>
      <c r="G628" s="184"/>
      <c r="H628" s="184"/>
      <c r="I628" s="184"/>
      <c r="J628" s="184"/>
      <c r="K628" s="183"/>
      <c r="L628" s="183"/>
      <c r="M628" s="183"/>
      <c r="N628" s="183"/>
      <c r="O628" s="183"/>
      <c r="P628" s="183"/>
      <c r="Q628" s="183"/>
      <c r="R628" s="183"/>
      <c r="S628" s="183"/>
      <c r="T628" s="183"/>
      <c r="X628" s="183"/>
    </row>
    <row r="629" spans="4:24" x14ac:dyDescent="0.25">
      <c r="D629" s="184"/>
      <c r="E629" s="184"/>
      <c r="F629" s="184"/>
      <c r="G629" s="184"/>
      <c r="H629" s="184"/>
      <c r="I629" s="184"/>
      <c r="J629" s="184"/>
      <c r="K629" s="183"/>
      <c r="L629" s="183"/>
      <c r="M629" s="183"/>
      <c r="N629" s="183"/>
      <c r="O629" s="183"/>
      <c r="P629" s="183"/>
      <c r="Q629" s="183"/>
      <c r="R629" s="183"/>
      <c r="S629" s="183"/>
      <c r="T629" s="183"/>
      <c r="X629" s="183"/>
    </row>
    <row r="630" spans="4:24" x14ac:dyDescent="0.25">
      <c r="D630" s="184"/>
      <c r="E630" s="184"/>
      <c r="F630" s="184"/>
      <c r="G630" s="184"/>
      <c r="H630" s="184"/>
      <c r="I630" s="184"/>
      <c r="J630" s="184"/>
      <c r="K630" s="183"/>
      <c r="L630" s="183"/>
      <c r="M630" s="183"/>
      <c r="N630" s="183"/>
      <c r="O630" s="183"/>
      <c r="P630" s="183"/>
      <c r="Q630" s="183"/>
      <c r="R630" s="183"/>
      <c r="S630" s="183"/>
      <c r="T630" s="183"/>
      <c r="X630" s="183"/>
    </row>
    <row r="631" spans="4:24" x14ac:dyDescent="0.25">
      <c r="D631" s="184"/>
      <c r="E631" s="184"/>
      <c r="F631" s="184"/>
      <c r="G631" s="184"/>
      <c r="H631" s="184"/>
      <c r="I631" s="184"/>
      <c r="J631" s="184"/>
      <c r="K631" s="183"/>
      <c r="L631" s="183"/>
      <c r="M631" s="183"/>
      <c r="N631" s="183"/>
      <c r="O631" s="183"/>
      <c r="P631" s="183"/>
      <c r="Q631" s="183"/>
      <c r="R631" s="183"/>
      <c r="S631" s="183"/>
      <c r="T631" s="183"/>
      <c r="X631" s="183"/>
    </row>
    <row r="632" spans="4:24" x14ac:dyDescent="0.25">
      <c r="D632" s="184"/>
      <c r="E632" s="184"/>
      <c r="F632" s="184"/>
      <c r="G632" s="184"/>
      <c r="H632" s="184"/>
      <c r="I632" s="184"/>
      <c r="J632" s="184"/>
      <c r="K632" s="183"/>
      <c r="L632" s="183"/>
      <c r="M632" s="183"/>
      <c r="N632" s="183"/>
      <c r="O632" s="183"/>
      <c r="P632" s="183"/>
      <c r="Q632" s="183"/>
      <c r="R632" s="183"/>
      <c r="S632" s="183"/>
      <c r="T632" s="183"/>
      <c r="X632" s="183"/>
    </row>
    <row r="633" spans="4:24" x14ac:dyDescent="0.25">
      <c r="D633" s="184"/>
      <c r="E633" s="184"/>
      <c r="F633" s="184"/>
      <c r="G633" s="184"/>
      <c r="H633" s="184"/>
      <c r="I633" s="184"/>
      <c r="J633" s="184"/>
      <c r="K633" s="183"/>
      <c r="L633" s="183"/>
      <c r="M633" s="183"/>
      <c r="N633" s="183"/>
      <c r="O633" s="183"/>
      <c r="P633" s="183"/>
      <c r="Q633" s="183"/>
      <c r="R633" s="183"/>
      <c r="S633" s="183"/>
      <c r="T633" s="183"/>
      <c r="X633" s="183"/>
    </row>
    <row r="634" spans="4:24" x14ac:dyDescent="0.25">
      <c r="D634" s="184"/>
      <c r="E634" s="184"/>
      <c r="F634" s="184"/>
      <c r="G634" s="184"/>
      <c r="H634" s="184"/>
      <c r="I634" s="184"/>
      <c r="J634" s="184"/>
      <c r="K634" s="183"/>
      <c r="L634" s="183"/>
      <c r="M634" s="183"/>
      <c r="N634" s="183"/>
      <c r="O634" s="183"/>
      <c r="P634" s="183"/>
      <c r="Q634" s="183"/>
      <c r="R634" s="183"/>
      <c r="S634" s="183"/>
      <c r="T634" s="183"/>
      <c r="X634" s="183"/>
    </row>
    <row r="635" spans="4:24" x14ac:dyDescent="0.25">
      <c r="D635" s="184"/>
      <c r="E635" s="184"/>
      <c r="F635" s="184"/>
      <c r="G635" s="184"/>
      <c r="H635" s="184"/>
      <c r="I635" s="184"/>
      <c r="J635" s="184"/>
      <c r="K635" s="183"/>
      <c r="L635" s="183"/>
      <c r="M635" s="183"/>
      <c r="N635" s="183"/>
      <c r="O635" s="183"/>
      <c r="P635" s="183"/>
      <c r="Q635" s="183"/>
      <c r="R635" s="183"/>
      <c r="S635" s="183"/>
      <c r="T635" s="183"/>
      <c r="X635" s="183"/>
    </row>
    <row r="636" spans="4:24" x14ac:dyDescent="0.25">
      <c r="D636" s="184"/>
      <c r="E636" s="184"/>
      <c r="F636" s="184"/>
      <c r="G636" s="184"/>
      <c r="H636" s="184"/>
      <c r="I636" s="184"/>
      <c r="J636" s="184"/>
      <c r="K636" s="183"/>
      <c r="L636" s="183"/>
      <c r="M636" s="183"/>
      <c r="N636" s="183"/>
      <c r="O636" s="183"/>
      <c r="P636" s="183"/>
      <c r="Q636" s="183"/>
      <c r="R636" s="183"/>
      <c r="S636" s="183"/>
      <c r="T636" s="183"/>
      <c r="X636" s="183"/>
    </row>
    <row r="637" spans="4:24" x14ac:dyDescent="0.25">
      <c r="D637" s="184"/>
      <c r="E637" s="184"/>
      <c r="F637" s="184"/>
      <c r="G637" s="184"/>
      <c r="H637" s="184"/>
      <c r="I637" s="184"/>
      <c r="J637" s="184"/>
      <c r="K637" s="183"/>
      <c r="L637" s="183"/>
      <c r="M637" s="183"/>
      <c r="N637" s="183"/>
      <c r="O637" s="183"/>
      <c r="P637" s="183"/>
      <c r="Q637" s="183"/>
      <c r="R637" s="183"/>
      <c r="S637" s="183"/>
      <c r="T637" s="183"/>
      <c r="X637" s="183"/>
    </row>
    <row r="638" spans="4:24" x14ac:dyDescent="0.25">
      <c r="D638" s="184"/>
      <c r="E638" s="184"/>
      <c r="F638" s="184"/>
      <c r="G638" s="184"/>
      <c r="H638" s="184"/>
      <c r="I638" s="184"/>
      <c r="J638" s="184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X638" s="183"/>
    </row>
    <row r="639" spans="4:24" x14ac:dyDescent="0.25">
      <c r="D639" s="184"/>
      <c r="E639" s="184"/>
      <c r="F639" s="184"/>
      <c r="G639" s="184"/>
      <c r="H639" s="184"/>
      <c r="I639" s="184"/>
      <c r="J639" s="184"/>
      <c r="K639" s="183"/>
      <c r="L639" s="183"/>
      <c r="M639" s="183"/>
      <c r="N639" s="183"/>
      <c r="O639" s="183"/>
      <c r="P639" s="183"/>
      <c r="Q639" s="183"/>
      <c r="R639" s="183"/>
      <c r="S639" s="183"/>
      <c r="T639" s="183"/>
      <c r="X639" s="183"/>
    </row>
    <row r="640" spans="4:24" x14ac:dyDescent="0.25">
      <c r="D640" s="184"/>
      <c r="E640" s="184"/>
      <c r="F640" s="184"/>
      <c r="G640" s="184"/>
      <c r="H640" s="184"/>
      <c r="I640" s="184"/>
      <c r="J640" s="184"/>
      <c r="K640" s="183"/>
      <c r="L640" s="183"/>
      <c r="M640" s="183"/>
      <c r="N640" s="183"/>
      <c r="O640" s="183"/>
      <c r="P640" s="183"/>
      <c r="Q640" s="183"/>
      <c r="R640" s="183"/>
      <c r="S640" s="183"/>
      <c r="T640" s="183"/>
      <c r="X640" s="183"/>
    </row>
    <row r="641" spans="4:24" x14ac:dyDescent="0.25">
      <c r="D641" s="184"/>
      <c r="E641" s="184"/>
      <c r="F641" s="184"/>
      <c r="G641" s="184"/>
      <c r="H641" s="184"/>
      <c r="I641" s="184"/>
      <c r="J641" s="184"/>
      <c r="K641" s="183"/>
      <c r="L641" s="183"/>
      <c r="M641" s="183"/>
      <c r="N641" s="183"/>
      <c r="O641" s="183"/>
      <c r="P641" s="183"/>
      <c r="Q641" s="183"/>
      <c r="R641" s="183"/>
      <c r="S641" s="183"/>
      <c r="T641" s="183"/>
      <c r="X641" s="183"/>
    </row>
    <row r="642" spans="4:24" x14ac:dyDescent="0.25">
      <c r="D642" s="184"/>
      <c r="E642" s="184"/>
      <c r="F642" s="184"/>
      <c r="G642" s="184"/>
      <c r="H642" s="184"/>
      <c r="I642" s="184"/>
      <c r="J642" s="184"/>
      <c r="K642" s="183"/>
      <c r="L642" s="183"/>
      <c r="M642" s="183"/>
      <c r="N642" s="183"/>
      <c r="O642" s="183"/>
      <c r="P642" s="183"/>
      <c r="Q642" s="183"/>
      <c r="R642" s="183"/>
      <c r="S642" s="183"/>
      <c r="T642" s="183"/>
      <c r="X642" s="183"/>
    </row>
    <row r="643" spans="4:24" x14ac:dyDescent="0.25">
      <c r="D643" s="184"/>
      <c r="E643" s="184"/>
      <c r="F643" s="184"/>
      <c r="G643" s="184"/>
      <c r="H643" s="184"/>
      <c r="I643" s="184"/>
      <c r="J643" s="184"/>
      <c r="K643" s="183"/>
      <c r="L643" s="183"/>
      <c r="M643" s="183"/>
      <c r="N643" s="183"/>
      <c r="O643" s="183"/>
      <c r="P643" s="183"/>
      <c r="Q643" s="183"/>
      <c r="R643" s="183"/>
      <c r="S643" s="183"/>
      <c r="T643" s="183"/>
      <c r="X643" s="183"/>
    </row>
    <row r="644" spans="4:24" x14ac:dyDescent="0.25">
      <c r="D644" s="184"/>
      <c r="E644" s="184"/>
      <c r="F644" s="184"/>
      <c r="G644" s="184"/>
      <c r="H644" s="184"/>
      <c r="I644" s="184"/>
      <c r="J644" s="184"/>
      <c r="K644" s="183"/>
      <c r="L644" s="183"/>
      <c r="M644" s="183"/>
      <c r="N644" s="183"/>
      <c r="O644" s="183"/>
      <c r="P644" s="183"/>
      <c r="Q644" s="183"/>
      <c r="R644" s="183"/>
      <c r="S644" s="183"/>
      <c r="T644" s="183"/>
      <c r="X644" s="183"/>
    </row>
    <row r="645" spans="4:24" x14ac:dyDescent="0.25">
      <c r="D645" s="184"/>
      <c r="E645" s="184"/>
      <c r="F645" s="184"/>
      <c r="G645" s="184"/>
      <c r="H645" s="184"/>
      <c r="I645" s="184"/>
      <c r="J645" s="184"/>
      <c r="K645" s="183"/>
      <c r="L645" s="183"/>
      <c r="M645" s="183"/>
      <c r="N645" s="183"/>
      <c r="O645" s="183"/>
      <c r="P645" s="183"/>
      <c r="Q645" s="183"/>
      <c r="R645" s="183"/>
      <c r="S645" s="183"/>
      <c r="T645" s="183"/>
      <c r="X645" s="183"/>
    </row>
    <row r="646" spans="4:24" x14ac:dyDescent="0.25">
      <c r="D646" s="184"/>
      <c r="E646" s="184"/>
      <c r="F646" s="184"/>
      <c r="G646" s="184"/>
      <c r="H646" s="184"/>
      <c r="I646" s="184"/>
      <c r="J646" s="184"/>
      <c r="K646" s="183"/>
      <c r="L646" s="183"/>
      <c r="M646" s="183"/>
      <c r="N646" s="183"/>
      <c r="O646" s="183"/>
      <c r="P646" s="183"/>
      <c r="Q646" s="183"/>
      <c r="R646" s="183"/>
      <c r="S646" s="183"/>
      <c r="T646" s="183"/>
      <c r="X646" s="183"/>
    </row>
    <row r="647" spans="4:24" x14ac:dyDescent="0.25">
      <c r="D647" s="184"/>
      <c r="E647" s="184"/>
      <c r="F647" s="184"/>
      <c r="G647" s="184"/>
      <c r="H647" s="184"/>
      <c r="I647" s="184"/>
      <c r="J647" s="184"/>
      <c r="K647" s="183"/>
      <c r="L647" s="183"/>
      <c r="M647" s="183"/>
      <c r="N647" s="183"/>
      <c r="O647" s="183"/>
      <c r="P647" s="183"/>
      <c r="Q647" s="183"/>
      <c r="R647" s="183"/>
      <c r="S647" s="183"/>
      <c r="T647" s="183"/>
      <c r="X647" s="183"/>
    </row>
    <row r="648" spans="4:24" x14ac:dyDescent="0.25">
      <c r="D648" s="184"/>
      <c r="E648" s="184"/>
      <c r="F648" s="184"/>
      <c r="G648" s="184"/>
      <c r="H648" s="184"/>
      <c r="I648" s="184"/>
      <c r="J648" s="184"/>
      <c r="K648" s="183"/>
      <c r="L648" s="183"/>
      <c r="M648" s="183"/>
      <c r="N648" s="183"/>
      <c r="O648" s="183"/>
      <c r="P648" s="183"/>
      <c r="Q648" s="183"/>
      <c r="R648" s="183"/>
      <c r="S648" s="183"/>
      <c r="T648" s="183"/>
      <c r="X648" s="183"/>
    </row>
    <row r="649" spans="4:24" x14ac:dyDescent="0.25">
      <c r="D649" s="184"/>
      <c r="E649" s="184"/>
      <c r="F649" s="184"/>
      <c r="G649" s="184"/>
      <c r="H649" s="184"/>
      <c r="I649" s="184"/>
      <c r="J649" s="184"/>
      <c r="K649" s="183"/>
      <c r="L649" s="183"/>
      <c r="M649" s="183"/>
      <c r="N649" s="183"/>
      <c r="O649" s="183"/>
      <c r="P649" s="183"/>
      <c r="Q649" s="183"/>
      <c r="R649" s="183"/>
      <c r="S649" s="183"/>
      <c r="T649" s="183"/>
      <c r="X649" s="183"/>
    </row>
    <row r="650" spans="4:24" x14ac:dyDescent="0.25">
      <c r="D650" s="184"/>
      <c r="E650" s="184"/>
      <c r="F650" s="184"/>
      <c r="G650" s="184"/>
      <c r="H650" s="184"/>
      <c r="I650" s="184"/>
      <c r="J650" s="184"/>
      <c r="K650" s="183"/>
      <c r="L650" s="183"/>
      <c r="M650" s="183"/>
      <c r="N650" s="183"/>
      <c r="O650" s="183"/>
      <c r="P650" s="183"/>
      <c r="Q650" s="183"/>
      <c r="R650" s="183"/>
      <c r="S650" s="183"/>
      <c r="T650" s="183"/>
      <c r="X650" s="183"/>
    </row>
    <row r="651" spans="4:24" x14ac:dyDescent="0.25">
      <c r="D651" s="184"/>
      <c r="E651" s="184"/>
      <c r="F651" s="184"/>
      <c r="G651" s="184"/>
      <c r="H651" s="184"/>
      <c r="I651" s="184"/>
      <c r="J651" s="184"/>
      <c r="K651" s="183"/>
      <c r="L651" s="183"/>
      <c r="M651" s="183"/>
      <c r="N651" s="183"/>
      <c r="O651" s="183"/>
      <c r="P651" s="183"/>
      <c r="Q651" s="183"/>
      <c r="R651" s="183"/>
      <c r="S651" s="183"/>
      <c r="T651" s="183"/>
      <c r="X651" s="183"/>
    </row>
    <row r="652" spans="4:24" x14ac:dyDescent="0.25">
      <c r="D652" s="184"/>
      <c r="E652" s="184"/>
      <c r="F652" s="184"/>
      <c r="G652" s="184"/>
      <c r="H652" s="184"/>
      <c r="I652" s="184"/>
      <c r="J652" s="184"/>
      <c r="K652" s="183"/>
      <c r="L652" s="183"/>
      <c r="M652" s="183"/>
      <c r="N652" s="183"/>
      <c r="O652" s="183"/>
      <c r="P652" s="183"/>
      <c r="Q652" s="183"/>
      <c r="R652" s="183"/>
      <c r="S652" s="183"/>
      <c r="T652" s="183"/>
      <c r="X652" s="183"/>
    </row>
    <row r="653" spans="4:24" x14ac:dyDescent="0.25">
      <c r="D653" s="184"/>
      <c r="E653" s="184"/>
      <c r="F653" s="184"/>
      <c r="G653" s="184"/>
      <c r="H653" s="184"/>
      <c r="I653" s="184"/>
      <c r="J653" s="184"/>
      <c r="K653" s="183"/>
      <c r="L653" s="183"/>
      <c r="M653" s="183"/>
      <c r="N653" s="183"/>
      <c r="O653" s="183"/>
      <c r="P653" s="183"/>
      <c r="Q653" s="183"/>
      <c r="R653" s="183"/>
      <c r="S653" s="183"/>
      <c r="T653" s="183"/>
      <c r="X653" s="183"/>
    </row>
    <row r="654" spans="4:24" x14ac:dyDescent="0.25">
      <c r="D654" s="184"/>
      <c r="E654" s="184"/>
      <c r="F654" s="184"/>
      <c r="G654" s="184"/>
      <c r="H654" s="184"/>
      <c r="I654" s="184"/>
      <c r="J654" s="184"/>
      <c r="K654" s="183"/>
      <c r="L654" s="183"/>
      <c r="M654" s="183"/>
      <c r="N654" s="183"/>
      <c r="O654" s="183"/>
      <c r="P654" s="183"/>
      <c r="Q654" s="183"/>
      <c r="R654" s="183"/>
      <c r="S654" s="183"/>
      <c r="T654" s="183"/>
      <c r="X654" s="183"/>
    </row>
    <row r="655" spans="4:24" x14ac:dyDescent="0.25">
      <c r="D655" s="184"/>
      <c r="E655" s="184"/>
      <c r="F655" s="184"/>
      <c r="G655" s="184"/>
      <c r="H655" s="184"/>
      <c r="I655" s="184"/>
      <c r="J655" s="184"/>
      <c r="K655" s="183"/>
      <c r="L655" s="183"/>
      <c r="M655" s="183"/>
      <c r="N655" s="183"/>
      <c r="O655" s="183"/>
      <c r="P655" s="183"/>
      <c r="Q655" s="183"/>
      <c r="R655" s="183"/>
      <c r="S655" s="183"/>
      <c r="T655" s="183"/>
      <c r="X655" s="183"/>
    </row>
    <row r="656" spans="4:24" x14ac:dyDescent="0.25">
      <c r="D656" s="184"/>
      <c r="E656" s="184"/>
      <c r="F656" s="184"/>
      <c r="G656" s="184"/>
      <c r="H656" s="184"/>
      <c r="I656" s="184"/>
      <c r="J656" s="184"/>
      <c r="K656" s="183"/>
      <c r="L656" s="183"/>
      <c r="M656" s="183"/>
      <c r="N656" s="183"/>
      <c r="O656" s="183"/>
      <c r="P656" s="183"/>
      <c r="Q656" s="183"/>
      <c r="R656" s="183"/>
      <c r="S656" s="183"/>
      <c r="T656" s="183"/>
      <c r="X656" s="183"/>
    </row>
    <row r="657" spans="4:24" x14ac:dyDescent="0.25">
      <c r="D657" s="184"/>
      <c r="E657" s="184"/>
      <c r="F657" s="184"/>
      <c r="G657" s="184"/>
      <c r="H657" s="184"/>
      <c r="I657" s="184"/>
      <c r="J657" s="184"/>
      <c r="K657" s="183"/>
      <c r="L657" s="183"/>
      <c r="M657" s="183"/>
      <c r="N657" s="183"/>
      <c r="O657" s="183"/>
      <c r="P657" s="183"/>
      <c r="Q657" s="183"/>
      <c r="R657" s="183"/>
      <c r="S657" s="183"/>
      <c r="T657" s="183"/>
      <c r="X657" s="183"/>
    </row>
    <row r="658" spans="4:24" x14ac:dyDescent="0.25">
      <c r="D658" s="184"/>
      <c r="E658" s="184"/>
      <c r="F658" s="184"/>
      <c r="G658" s="184"/>
      <c r="H658" s="184"/>
      <c r="I658" s="184"/>
      <c r="J658" s="184"/>
      <c r="K658" s="183"/>
      <c r="L658" s="183"/>
      <c r="M658" s="183"/>
      <c r="N658" s="183"/>
      <c r="O658" s="183"/>
      <c r="P658" s="183"/>
      <c r="Q658" s="183"/>
      <c r="R658" s="183"/>
      <c r="S658" s="183"/>
      <c r="T658" s="183"/>
      <c r="X658" s="183"/>
    </row>
    <row r="659" spans="4:24" x14ac:dyDescent="0.25">
      <c r="D659" s="184"/>
      <c r="E659" s="184"/>
      <c r="F659" s="184"/>
      <c r="G659" s="184"/>
      <c r="H659" s="184"/>
      <c r="I659" s="184"/>
      <c r="J659" s="184"/>
      <c r="K659" s="183"/>
      <c r="L659" s="183"/>
      <c r="M659" s="183"/>
      <c r="N659" s="183"/>
      <c r="O659" s="183"/>
      <c r="P659" s="183"/>
      <c r="Q659" s="183"/>
      <c r="R659" s="183"/>
      <c r="S659" s="183"/>
      <c r="T659" s="183"/>
      <c r="X659" s="183"/>
    </row>
    <row r="660" spans="4:24" x14ac:dyDescent="0.25">
      <c r="D660" s="184"/>
      <c r="E660" s="184"/>
      <c r="F660" s="184"/>
      <c r="G660" s="184"/>
      <c r="H660" s="184"/>
      <c r="I660" s="184"/>
      <c r="J660" s="184"/>
      <c r="K660" s="183"/>
      <c r="L660" s="183"/>
      <c r="M660" s="183"/>
      <c r="N660" s="183"/>
      <c r="O660" s="183"/>
      <c r="P660" s="183"/>
      <c r="Q660" s="183"/>
      <c r="R660" s="183"/>
      <c r="S660" s="183"/>
      <c r="T660" s="183"/>
      <c r="X660" s="183"/>
    </row>
    <row r="661" spans="4:24" x14ac:dyDescent="0.25">
      <c r="D661" s="184"/>
      <c r="E661" s="184"/>
      <c r="F661" s="184"/>
      <c r="G661" s="184"/>
      <c r="H661" s="184"/>
      <c r="I661" s="184"/>
      <c r="J661" s="184"/>
      <c r="K661" s="183"/>
      <c r="L661" s="183"/>
      <c r="M661" s="183"/>
      <c r="N661" s="183"/>
      <c r="O661" s="183"/>
      <c r="P661" s="183"/>
      <c r="Q661" s="183"/>
      <c r="R661" s="183"/>
      <c r="S661" s="183"/>
      <c r="T661" s="183"/>
      <c r="X661" s="183"/>
    </row>
    <row r="662" spans="4:24" x14ac:dyDescent="0.25">
      <c r="D662" s="184"/>
      <c r="E662" s="184"/>
      <c r="F662" s="184"/>
      <c r="G662" s="184"/>
      <c r="H662" s="184"/>
      <c r="I662" s="184"/>
      <c r="J662" s="184"/>
      <c r="K662" s="183"/>
      <c r="L662" s="183"/>
      <c r="M662" s="183"/>
      <c r="N662" s="183"/>
      <c r="O662" s="183"/>
      <c r="P662" s="183"/>
      <c r="Q662" s="183"/>
      <c r="R662" s="183"/>
      <c r="S662" s="183"/>
      <c r="T662" s="183"/>
      <c r="X662" s="183"/>
    </row>
    <row r="663" spans="4:24" x14ac:dyDescent="0.25">
      <c r="D663" s="184"/>
      <c r="E663" s="184"/>
      <c r="F663" s="184"/>
      <c r="G663" s="184"/>
      <c r="H663" s="184"/>
      <c r="I663" s="184"/>
      <c r="J663" s="184"/>
      <c r="K663" s="183"/>
      <c r="L663" s="183"/>
      <c r="M663" s="183"/>
      <c r="N663" s="183"/>
      <c r="O663" s="183"/>
      <c r="P663" s="183"/>
      <c r="Q663" s="183"/>
      <c r="R663" s="183"/>
      <c r="S663" s="183"/>
      <c r="T663" s="183"/>
      <c r="X663" s="183"/>
    </row>
    <row r="664" spans="4:24" x14ac:dyDescent="0.25">
      <c r="D664" s="184"/>
      <c r="E664" s="184"/>
      <c r="F664" s="184"/>
      <c r="G664" s="184"/>
      <c r="H664" s="184"/>
      <c r="I664" s="184"/>
      <c r="J664" s="184"/>
      <c r="K664" s="183"/>
      <c r="L664" s="183"/>
      <c r="M664" s="183"/>
      <c r="N664" s="183"/>
      <c r="O664" s="183"/>
      <c r="P664" s="183"/>
      <c r="Q664" s="183"/>
      <c r="R664" s="183"/>
      <c r="S664" s="183"/>
      <c r="T664" s="183"/>
      <c r="X664" s="183"/>
    </row>
    <row r="665" spans="4:24" x14ac:dyDescent="0.25">
      <c r="D665" s="184"/>
      <c r="E665" s="184"/>
      <c r="F665" s="184"/>
      <c r="G665" s="184"/>
      <c r="H665" s="184"/>
      <c r="I665" s="184"/>
      <c r="J665" s="184"/>
      <c r="K665" s="183"/>
      <c r="L665" s="183"/>
      <c r="M665" s="183"/>
      <c r="N665" s="183"/>
      <c r="O665" s="183"/>
      <c r="P665" s="183"/>
      <c r="Q665" s="183"/>
      <c r="R665" s="183"/>
      <c r="S665" s="183"/>
      <c r="T665" s="183"/>
      <c r="X665" s="183"/>
    </row>
    <row r="666" spans="4:24" x14ac:dyDescent="0.25">
      <c r="D666" s="184"/>
      <c r="E666" s="184"/>
      <c r="F666" s="184"/>
      <c r="G666" s="184"/>
      <c r="H666" s="184"/>
      <c r="I666" s="184"/>
      <c r="J666" s="184"/>
      <c r="K666" s="183"/>
      <c r="L666" s="183"/>
      <c r="M666" s="183"/>
      <c r="N666" s="183"/>
      <c r="O666" s="183"/>
      <c r="P666" s="183"/>
      <c r="Q666" s="183"/>
      <c r="R666" s="183"/>
      <c r="S666" s="183"/>
      <c r="T666" s="183"/>
      <c r="X666" s="183"/>
    </row>
    <row r="667" spans="4:24" x14ac:dyDescent="0.25">
      <c r="D667" s="184"/>
      <c r="E667" s="184"/>
      <c r="F667" s="184"/>
      <c r="G667" s="184"/>
      <c r="H667" s="184"/>
      <c r="I667" s="184"/>
      <c r="J667" s="184"/>
      <c r="K667" s="183"/>
      <c r="L667" s="183"/>
      <c r="M667" s="183"/>
      <c r="N667" s="183"/>
      <c r="O667" s="183"/>
      <c r="P667" s="183"/>
      <c r="Q667" s="183"/>
      <c r="R667" s="183"/>
      <c r="S667" s="183"/>
      <c r="T667" s="183"/>
      <c r="X667" s="183"/>
    </row>
    <row r="668" spans="4:24" x14ac:dyDescent="0.25">
      <c r="D668" s="184"/>
      <c r="E668" s="184"/>
      <c r="F668" s="184"/>
      <c r="G668" s="184"/>
      <c r="H668" s="184"/>
      <c r="I668" s="184"/>
      <c r="J668" s="184"/>
      <c r="K668" s="183"/>
      <c r="L668" s="183"/>
      <c r="M668" s="183"/>
      <c r="N668" s="183"/>
      <c r="O668" s="183"/>
      <c r="P668" s="183"/>
      <c r="Q668" s="183"/>
      <c r="R668" s="183"/>
      <c r="S668" s="183"/>
      <c r="T668" s="183"/>
      <c r="X668" s="183"/>
    </row>
    <row r="669" spans="4:24" x14ac:dyDescent="0.25">
      <c r="D669" s="184"/>
      <c r="E669" s="184"/>
      <c r="F669" s="184"/>
      <c r="G669" s="184"/>
      <c r="H669" s="184"/>
      <c r="I669" s="184"/>
      <c r="J669" s="184"/>
      <c r="K669" s="183"/>
      <c r="L669" s="183"/>
      <c r="M669" s="183"/>
      <c r="N669" s="183"/>
      <c r="O669" s="183"/>
      <c r="P669" s="183"/>
      <c r="Q669" s="183"/>
      <c r="R669" s="183"/>
      <c r="S669" s="183"/>
      <c r="T669" s="183"/>
      <c r="X669" s="183"/>
    </row>
    <row r="670" spans="4:24" x14ac:dyDescent="0.25">
      <c r="D670" s="184"/>
      <c r="E670" s="184"/>
      <c r="F670" s="184"/>
      <c r="G670" s="184"/>
      <c r="H670" s="184"/>
      <c r="I670" s="184"/>
      <c r="J670" s="184"/>
      <c r="K670" s="183"/>
      <c r="L670" s="183"/>
      <c r="M670" s="183"/>
      <c r="N670" s="183"/>
      <c r="O670" s="183"/>
      <c r="P670" s="183"/>
      <c r="Q670" s="183"/>
      <c r="R670" s="183"/>
      <c r="S670" s="183"/>
      <c r="T670" s="183"/>
      <c r="X670" s="183"/>
    </row>
    <row r="671" spans="4:24" x14ac:dyDescent="0.25">
      <c r="D671" s="184"/>
      <c r="E671" s="184"/>
      <c r="F671" s="184"/>
      <c r="G671" s="184"/>
      <c r="H671" s="184"/>
      <c r="I671" s="184"/>
      <c r="J671" s="184"/>
      <c r="K671" s="183"/>
      <c r="L671" s="183"/>
      <c r="M671" s="183"/>
      <c r="N671" s="183"/>
      <c r="O671" s="183"/>
      <c r="P671" s="183"/>
      <c r="Q671" s="183"/>
      <c r="R671" s="183"/>
      <c r="S671" s="183"/>
      <c r="T671" s="183"/>
      <c r="X671" s="183"/>
    </row>
    <row r="672" spans="4:24" x14ac:dyDescent="0.25">
      <c r="D672" s="184"/>
      <c r="E672" s="184"/>
      <c r="F672" s="184"/>
      <c r="G672" s="184"/>
      <c r="H672" s="184"/>
      <c r="I672" s="184"/>
      <c r="J672" s="184"/>
      <c r="K672" s="183"/>
      <c r="L672" s="183"/>
      <c r="M672" s="183"/>
      <c r="N672" s="183"/>
      <c r="O672" s="183"/>
      <c r="P672" s="183"/>
      <c r="Q672" s="183"/>
      <c r="R672" s="183"/>
      <c r="S672" s="183"/>
      <c r="T672" s="183"/>
      <c r="X672" s="183"/>
    </row>
    <row r="673" spans="4:24" x14ac:dyDescent="0.25">
      <c r="D673" s="184"/>
      <c r="E673" s="184"/>
      <c r="F673" s="184"/>
      <c r="G673" s="184"/>
      <c r="H673" s="184"/>
      <c r="I673" s="184"/>
      <c r="J673" s="184"/>
      <c r="K673" s="183"/>
      <c r="L673" s="183"/>
      <c r="M673" s="183"/>
      <c r="N673" s="183"/>
      <c r="O673" s="183"/>
      <c r="P673" s="183"/>
      <c r="Q673" s="183"/>
      <c r="R673" s="183"/>
      <c r="S673" s="183"/>
      <c r="T673" s="183"/>
      <c r="X673" s="183"/>
    </row>
    <row r="674" spans="4:24" x14ac:dyDescent="0.25">
      <c r="D674" s="184"/>
      <c r="E674" s="184"/>
      <c r="F674" s="184"/>
      <c r="G674" s="184"/>
      <c r="H674" s="184"/>
      <c r="I674" s="184"/>
      <c r="J674" s="184"/>
      <c r="K674" s="183"/>
      <c r="L674" s="183"/>
      <c r="M674" s="183"/>
      <c r="N674" s="183"/>
      <c r="O674" s="183"/>
      <c r="P674" s="183"/>
      <c r="Q674" s="183"/>
      <c r="R674" s="183"/>
      <c r="S674" s="183"/>
      <c r="T674" s="183"/>
      <c r="X674" s="183"/>
    </row>
    <row r="675" spans="4:24" x14ac:dyDescent="0.25">
      <c r="D675" s="184"/>
      <c r="E675" s="184"/>
      <c r="F675" s="184"/>
      <c r="G675" s="184"/>
      <c r="H675" s="184"/>
      <c r="I675" s="184"/>
      <c r="J675" s="184"/>
      <c r="K675" s="183"/>
      <c r="L675" s="183"/>
      <c r="M675" s="183"/>
      <c r="N675" s="183"/>
      <c r="O675" s="183"/>
      <c r="P675" s="183"/>
      <c r="Q675" s="183"/>
      <c r="R675" s="183"/>
      <c r="S675" s="183"/>
      <c r="T675" s="183"/>
      <c r="X675" s="183"/>
    </row>
    <row r="676" spans="4:24" x14ac:dyDescent="0.25">
      <c r="D676" s="184"/>
      <c r="E676" s="184"/>
      <c r="F676" s="184"/>
      <c r="G676" s="184"/>
      <c r="H676" s="184"/>
      <c r="I676" s="184"/>
      <c r="J676" s="184"/>
      <c r="K676" s="183"/>
      <c r="L676" s="183"/>
      <c r="M676" s="183"/>
      <c r="N676" s="183"/>
      <c r="O676" s="183"/>
      <c r="P676" s="183"/>
      <c r="Q676" s="183"/>
      <c r="R676" s="183"/>
      <c r="S676" s="183"/>
      <c r="T676" s="183"/>
      <c r="X676" s="183"/>
    </row>
    <row r="677" spans="4:24" x14ac:dyDescent="0.25">
      <c r="D677" s="184"/>
      <c r="E677" s="184"/>
      <c r="F677" s="184"/>
      <c r="G677" s="184"/>
      <c r="H677" s="184"/>
      <c r="I677" s="184"/>
      <c r="J677" s="184"/>
      <c r="K677" s="183"/>
      <c r="L677" s="183"/>
      <c r="M677" s="183"/>
      <c r="N677" s="183"/>
      <c r="O677" s="183"/>
      <c r="P677" s="183"/>
      <c r="Q677" s="183"/>
      <c r="R677" s="183"/>
      <c r="S677" s="183"/>
      <c r="T677" s="183"/>
      <c r="X677" s="183"/>
    </row>
    <row r="678" spans="4:24" x14ac:dyDescent="0.25">
      <c r="D678" s="184"/>
      <c r="E678" s="184"/>
      <c r="F678" s="184"/>
      <c r="G678" s="184"/>
      <c r="H678" s="184"/>
      <c r="I678" s="184"/>
      <c r="J678" s="184"/>
      <c r="K678" s="183"/>
      <c r="L678" s="183"/>
      <c r="M678" s="183"/>
      <c r="N678" s="183"/>
      <c r="O678" s="183"/>
      <c r="P678" s="183"/>
      <c r="Q678" s="183"/>
      <c r="R678" s="183"/>
      <c r="S678" s="183"/>
      <c r="T678" s="183"/>
      <c r="X678" s="183"/>
    </row>
    <row r="679" spans="4:24" x14ac:dyDescent="0.25">
      <c r="D679" s="184"/>
      <c r="E679" s="184"/>
      <c r="F679" s="184"/>
      <c r="G679" s="184"/>
      <c r="H679" s="184"/>
      <c r="I679" s="184"/>
      <c r="J679" s="184"/>
      <c r="K679" s="183"/>
      <c r="L679" s="183"/>
      <c r="M679" s="183"/>
      <c r="N679" s="183"/>
      <c r="O679" s="183"/>
      <c r="P679" s="183"/>
      <c r="Q679" s="183"/>
      <c r="R679" s="183"/>
      <c r="S679" s="183"/>
      <c r="T679" s="183"/>
      <c r="X679" s="183"/>
    </row>
    <row r="680" spans="4:24" x14ac:dyDescent="0.25">
      <c r="D680" s="184"/>
      <c r="E680" s="184"/>
      <c r="F680" s="184"/>
      <c r="G680" s="184"/>
      <c r="H680" s="184"/>
      <c r="I680" s="184"/>
      <c r="J680" s="184"/>
      <c r="K680" s="183"/>
      <c r="L680" s="183"/>
      <c r="M680" s="183"/>
      <c r="N680" s="183"/>
      <c r="O680" s="183"/>
      <c r="P680" s="183"/>
      <c r="Q680" s="183"/>
      <c r="R680" s="183"/>
      <c r="S680" s="183"/>
      <c r="T680" s="183"/>
      <c r="X680" s="183"/>
    </row>
    <row r="681" spans="4:24" x14ac:dyDescent="0.25">
      <c r="D681" s="184"/>
      <c r="E681" s="184"/>
      <c r="F681" s="184"/>
      <c r="G681" s="184"/>
      <c r="H681" s="184"/>
      <c r="I681" s="184"/>
      <c r="J681" s="184"/>
      <c r="K681" s="183"/>
      <c r="L681" s="183"/>
      <c r="M681" s="183"/>
      <c r="N681" s="183"/>
      <c r="O681" s="183"/>
      <c r="P681" s="183"/>
      <c r="Q681" s="183"/>
      <c r="R681" s="183"/>
      <c r="S681" s="183"/>
      <c r="T681" s="183"/>
      <c r="X681" s="183"/>
    </row>
    <row r="682" spans="4:24" x14ac:dyDescent="0.25">
      <c r="D682" s="184"/>
      <c r="E682" s="184"/>
      <c r="F682" s="184"/>
      <c r="G682" s="184"/>
      <c r="H682" s="184"/>
      <c r="I682" s="184"/>
      <c r="J682" s="184"/>
      <c r="K682" s="183"/>
      <c r="L682" s="183"/>
      <c r="M682" s="183"/>
      <c r="N682" s="183"/>
      <c r="O682" s="183"/>
      <c r="P682" s="183"/>
      <c r="Q682" s="183"/>
      <c r="R682" s="183"/>
      <c r="S682" s="183"/>
      <c r="T682" s="183"/>
      <c r="X682" s="183"/>
    </row>
    <row r="683" spans="4:24" x14ac:dyDescent="0.25">
      <c r="D683" s="184"/>
      <c r="E683" s="184"/>
      <c r="F683" s="184"/>
      <c r="G683" s="184"/>
      <c r="H683" s="184"/>
      <c r="I683" s="184"/>
      <c r="J683" s="184"/>
      <c r="K683" s="183"/>
      <c r="L683" s="183"/>
      <c r="M683" s="183"/>
      <c r="N683" s="183"/>
      <c r="O683" s="183"/>
      <c r="P683" s="183"/>
      <c r="Q683" s="183"/>
      <c r="R683" s="183"/>
      <c r="S683" s="183"/>
      <c r="T683" s="183"/>
      <c r="X683" s="183"/>
    </row>
    <row r="684" spans="4:24" x14ac:dyDescent="0.25">
      <c r="D684" s="184"/>
      <c r="E684" s="184"/>
      <c r="F684" s="184"/>
      <c r="G684" s="184"/>
      <c r="H684" s="184"/>
      <c r="I684" s="184"/>
      <c r="J684" s="184"/>
      <c r="K684" s="183"/>
      <c r="L684" s="183"/>
      <c r="M684" s="183"/>
      <c r="N684" s="183"/>
      <c r="O684" s="183"/>
      <c r="P684" s="183"/>
      <c r="Q684" s="183"/>
      <c r="R684" s="183"/>
      <c r="S684" s="183"/>
      <c r="T684" s="183"/>
      <c r="X684" s="183"/>
    </row>
    <row r="685" spans="4:24" x14ac:dyDescent="0.25">
      <c r="D685" s="184"/>
      <c r="E685" s="184"/>
      <c r="F685" s="184"/>
      <c r="G685" s="184"/>
      <c r="H685" s="184"/>
      <c r="I685" s="184"/>
      <c r="J685" s="184"/>
      <c r="K685" s="183"/>
      <c r="L685" s="183"/>
      <c r="M685" s="183"/>
      <c r="N685" s="183"/>
      <c r="O685" s="183"/>
      <c r="P685" s="183"/>
      <c r="Q685" s="183"/>
      <c r="R685" s="183"/>
      <c r="S685" s="183"/>
      <c r="T685" s="183"/>
      <c r="X685" s="183"/>
    </row>
    <row r="686" spans="4:24" x14ac:dyDescent="0.25">
      <c r="D686" s="184"/>
      <c r="E686" s="184"/>
      <c r="F686" s="184"/>
      <c r="G686" s="184"/>
      <c r="H686" s="184"/>
      <c r="I686" s="184"/>
      <c r="J686" s="184"/>
      <c r="K686" s="183"/>
      <c r="L686" s="183"/>
      <c r="M686" s="183"/>
      <c r="N686" s="183"/>
      <c r="O686" s="183"/>
      <c r="P686" s="183"/>
      <c r="Q686" s="183"/>
      <c r="R686" s="183"/>
      <c r="S686" s="183"/>
      <c r="T686" s="183"/>
      <c r="X686" s="183"/>
    </row>
    <row r="687" spans="4:24" x14ac:dyDescent="0.25">
      <c r="D687" s="184"/>
      <c r="E687" s="184"/>
      <c r="F687" s="184"/>
      <c r="G687" s="184"/>
      <c r="H687" s="184"/>
      <c r="I687" s="184"/>
      <c r="J687" s="184"/>
      <c r="K687" s="183"/>
      <c r="L687" s="183"/>
      <c r="M687" s="183"/>
      <c r="N687" s="183"/>
      <c r="O687" s="183"/>
      <c r="P687" s="183"/>
      <c r="Q687" s="183"/>
      <c r="R687" s="183"/>
      <c r="S687" s="183"/>
      <c r="T687" s="183"/>
      <c r="X687" s="183"/>
    </row>
    <row r="688" spans="4:24" x14ac:dyDescent="0.25">
      <c r="D688" s="184"/>
      <c r="E688" s="184"/>
      <c r="F688" s="184"/>
      <c r="G688" s="184"/>
      <c r="H688" s="184"/>
      <c r="I688" s="184"/>
      <c r="J688" s="184"/>
      <c r="K688" s="183"/>
      <c r="L688" s="183"/>
      <c r="M688" s="183"/>
      <c r="N688" s="183"/>
      <c r="O688" s="183"/>
      <c r="P688" s="183"/>
      <c r="Q688" s="183"/>
      <c r="R688" s="183"/>
      <c r="S688" s="183"/>
      <c r="T688" s="183"/>
      <c r="X688" s="183"/>
    </row>
    <row r="689" spans="4:24" x14ac:dyDescent="0.25">
      <c r="D689" s="184"/>
      <c r="E689" s="184"/>
      <c r="F689" s="184"/>
      <c r="G689" s="184"/>
      <c r="H689" s="184"/>
      <c r="I689" s="184"/>
      <c r="J689" s="184"/>
      <c r="K689" s="183"/>
      <c r="L689" s="183"/>
      <c r="M689" s="183"/>
      <c r="N689" s="183"/>
      <c r="O689" s="183"/>
      <c r="P689" s="183"/>
      <c r="Q689" s="183"/>
      <c r="R689" s="183"/>
      <c r="S689" s="183"/>
      <c r="T689" s="183"/>
      <c r="X689" s="183"/>
    </row>
    <row r="690" spans="4:24" x14ac:dyDescent="0.25">
      <c r="D690" s="184"/>
      <c r="E690" s="184"/>
      <c r="F690" s="184"/>
      <c r="G690" s="184"/>
      <c r="H690" s="184"/>
      <c r="I690" s="184"/>
      <c r="J690" s="184"/>
      <c r="K690" s="183"/>
      <c r="L690" s="183"/>
      <c r="M690" s="183"/>
      <c r="N690" s="183"/>
      <c r="O690" s="183"/>
      <c r="P690" s="183"/>
      <c r="Q690" s="183"/>
      <c r="R690" s="183"/>
      <c r="S690" s="183"/>
      <c r="T690" s="183"/>
      <c r="X690" s="183"/>
    </row>
    <row r="691" spans="4:24" x14ac:dyDescent="0.25">
      <c r="D691" s="184"/>
      <c r="E691" s="184"/>
      <c r="F691" s="184"/>
      <c r="G691" s="184"/>
      <c r="H691" s="184"/>
      <c r="I691" s="184"/>
      <c r="J691" s="184"/>
      <c r="K691" s="183"/>
      <c r="L691" s="183"/>
      <c r="M691" s="183"/>
      <c r="N691" s="183"/>
      <c r="O691" s="183"/>
      <c r="P691" s="183"/>
      <c r="Q691" s="183"/>
      <c r="R691" s="183"/>
      <c r="S691" s="183"/>
      <c r="T691" s="183"/>
      <c r="X691" s="183"/>
    </row>
    <row r="692" spans="4:24" x14ac:dyDescent="0.25">
      <c r="D692" s="184"/>
      <c r="E692" s="184"/>
      <c r="F692" s="184"/>
      <c r="G692" s="184"/>
      <c r="H692" s="184"/>
      <c r="I692" s="184"/>
      <c r="J692" s="184"/>
      <c r="K692" s="183"/>
      <c r="L692" s="183"/>
      <c r="M692" s="183"/>
      <c r="N692" s="183"/>
      <c r="O692" s="183"/>
      <c r="P692" s="183"/>
      <c r="Q692" s="183"/>
      <c r="R692" s="183"/>
      <c r="S692" s="183"/>
      <c r="T692" s="183"/>
      <c r="X692" s="183"/>
    </row>
    <row r="693" spans="4:24" x14ac:dyDescent="0.25">
      <c r="D693" s="184"/>
      <c r="E693" s="184"/>
      <c r="F693" s="184"/>
      <c r="G693" s="184"/>
      <c r="H693" s="184"/>
      <c r="I693" s="184"/>
      <c r="J693" s="184"/>
      <c r="K693" s="183"/>
      <c r="L693" s="183"/>
      <c r="M693" s="183"/>
      <c r="N693" s="183"/>
      <c r="O693" s="183"/>
      <c r="P693" s="183"/>
      <c r="Q693" s="183"/>
      <c r="R693" s="183"/>
      <c r="S693" s="183"/>
      <c r="T693" s="183"/>
      <c r="X693" s="183"/>
    </row>
    <row r="694" spans="4:24" x14ac:dyDescent="0.25">
      <c r="D694" s="184"/>
      <c r="E694" s="184"/>
      <c r="F694" s="184"/>
      <c r="G694" s="184"/>
      <c r="H694" s="184"/>
      <c r="I694" s="184"/>
      <c r="J694" s="184"/>
      <c r="K694" s="183"/>
      <c r="L694" s="183"/>
      <c r="M694" s="183"/>
      <c r="N694" s="183"/>
      <c r="O694" s="183"/>
      <c r="P694" s="183"/>
      <c r="Q694" s="183"/>
      <c r="R694" s="183"/>
      <c r="S694" s="183"/>
      <c r="T694" s="183"/>
      <c r="X694" s="183"/>
    </row>
    <row r="695" spans="4:24" x14ac:dyDescent="0.25">
      <c r="D695" s="184"/>
      <c r="E695" s="184"/>
      <c r="F695" s="184"/>
      <c r="G695" s="184"/>
      <c r="H695" s="184"/>
      <c r="I695" s="184"/>
      <c r="J695" s="184"/>
      <c r="K695" s="183"/>
      <c r="L695" s="183"/>
      <c r="M695" s="183"/>
      <c r="N695" s="183"/>
      <c r="O695" s="183"/>
      <c r="P695" s="183"/>
      <c r="Q695" s="183"/>
      <c r="R695" s="183"/>
      <c r="S695" s="183"/>
      <c r="T695" s="183"/>
      <c r="X695" s="183"/>
    </row>
    <row r="696" spans="4:24" x14ac:dyDescent="0.25">
      <c r="D696" s="184"/>
      <c r="E696" s="184"/>
      <c r="F696" s="184"/>
      <c r="G696" s="184"/>
      <c r="H696" s="184"/>
      <c r="I696" s="184"/>
      <c r="J696" s="184"/>
      <c r="K696" s="183"/>
      <c r="L696" s="183"/>
      <c r="M696" s="183"/>
      <c r="N696" s="183"/>
      <c r="O696" s="183"/>
      <c r="P696" s="183"/>
      <c r="Q696" s="183"/>
      <c r="R696" s="183"/>
      <c r="S696" s="183"/>
      <c r="T696" s="183"/>
      <c r="X696" s="183"/>
    </row>
    <row r="697" spans="4:24" x14ac:dyDescent="0.25">
      <c r="D697" s="184"/>
      <c r="E697" s="184"/>
      <c r="F697" s="184"/>
      <c r="G697" s="184"/>
      <c r="H697" s="184"/>
      <c r="I697" s="184"/>
      <c r="J697" s="184"/>
      <c r="K697" s="183"/>
      <c r="L697" s="183"/>
      <c r="M697" s="183"/>
      <c r="N697" s="183"/>
      <c r="O697" s="183"/>
      <c r="P697" s="183"/>
      <c r="Q697" s="183"/>
      <c r="R697" s="183"/>
      <c r="S697" s="183"/>
      <c r="T697" s="183"/>
      <c r="X697" s="183"/>
    </row>
    <row r="698" spans="4:24" x14ac:dyDescent="0.25">
      <c r="D698" s="184"/>
      <c r="E698" s="184"/>
      <c r="F698" s="184"/>
      <c r="G698" s="184"/>
      <c r="H698" s="184"/>
      <c r="I698" s="184"/>
      <c r="J698" s="184"/>
      <c r="K698" s="183"/>
      <c r="L698" s="183"/>
      <c r="M698" s="183"/>
      <c r="N698" s="183"/>
      <c r="O698" s="183"/>
      <c r="P698" s="183"/>
      <c r="Q698" s="183"/>
      <c r="R698" s="183"/>
      <c r="S698" s="183"/>
      <c r="T698" s="183"/>
      <c r="X698" s="183"/>
    </row>
    <row r="699" spans="4:24" x14ac:dyDescent="0.25">
      <c r="D699" s="184"/>
      <c r="E699" s="184"/>
      <c r="F699" s="184"/>
      <c r="G699" s="184"/>
      <c r="H699" s="184"/>
      <c r="I699" s="184"/>
      <c r="J699" s="184"/>
      <c r="K699" s="183"/>
      <c r="L699" s="183"/>
      <c r="M699" s="183"/>
      <c r="N699" s="183"/>
      <c r="O699" s="183"/>
      <c r="P699" s="183"/>
      <c r="Q699" s="183"/>
      <c r="R699" s="183"/>
      <c r="S699" s="183"/>
      <c r="T699" s="183"/>
      <c r="X699" s="183"/>
    </row>
    <row r="700" spans="4:24" x14ac:dyDescent="0.25">
      <c r="D700" s="184"/>
      <c r="E700" s="184"/>
      <c r="F700" s="184"/>
      <c r="G700" s="184"/>
      <c r="H700" s="184"/>
      <c r="I700" s="184"/>
      <c r="J700" s="184"/>
      <c r="K700" s="183"/>
      <c r="L700" s="183"/>
      <c r="M700" s="183"/>
      <c r="N700" s="183"/>
      <c r="O700" s="183"/>
      <c r="P700" s="183"/>
      <c r="Q700" s="183"/>
      <c r="R700" s="183"/>
      <c r="S700" s="183"/>
      <c r="T700" s="183"/>
      <c r="X700" s="183"/>
    </row>
    <row r="701" spans="4:24" x14ac:dyDescent="0.25">
      <c r="D701" s="184"/>
      <c r="E701" s="184"/>
      <c r="F701" s="184"/>
      <c r="G701" s="184"/>
      <c r="H701" s="184"/>
      <c r="I701" s="184"/>
      <c r="J701" s="184"/>
      <c r="K701" s="183"/>
      <c r="L701" s="183"/>
      <c r="M701" s="183"/>
      <c r="N701" s="183"/>
      <c r="O701" s="183"/>
      <c r="P701" s="183"/>
      <c r="Q701" s="183"/>
      <c r="R701" s="183"/>
      <c r="S701" s="183"/>
      <c r="T701" s="183"/>
      <c r="X701" s="183"/>
    </row>
    <row r="702" spans="4:24" x14ac:dyDescent="0.25">
      <c r="D702" s="184"/>
      <c r="E702" s="184"/>
      <c r="F702" s="184"/>
      <c r="G702" s="184"/>
      <c r="H702" s="184"/>
      <c r="I702" s="184"/>
      <c r="J702" s="184"/>
      <c r="K702" s="183"/>
      <c r="L702" s="183"/>
      <c r="M702" s="183"/>
      <c r="N702" s="183"/>
      <c r="O702" s="183"/>
      <c r="P702" s="183"/>
      <c r="Q702" s="183"/>
      <c r="R702" s="183"/>
      <c r="S702" s="183"/>
      <c r="T702" s="183"/>
      <c r="X702" s="183"/>
    </row>
    <row r="703" spans="4:24" x14ac:dyDescent="0.25">
      <c r="D703" s="184"/>
      <c r="E703" s="184"/>
      <c r="F703" s="184"/>
      <c r="G703" s="184"/>
      <c r="H703" s="184"/>
      <c r="I703" s="184"/>
      <c r="J703" s="184"/>
      <c r="K703" s="183"/>
      <c r="L703" s="183"/>
      <c r="M703" s="183"/>
      <c r="N703" s="183"/>
      <c r="O703" s="183"/>
      <c r="P703" s="183"/>
      <c r="Q703" s="183"/>
      <c r="R703" s="183"/>
      <c r="S703" s="183"/>
      <c r="T703" s="183"/>
      <c r="X703" s="183"/>
    </row>
    <row r="704" spans="4:24" x14ac:dyDescent="0.25">
      <c r="D704" s="184"/>
      <c r="E704" s="184"/>
      <c r="F704" s="184"/>
      <c r="G704" s="184"/>
      <c r="H704" s="184"/>
      <c r="I704" s="184"/>
      <c r="J704" s="184"/>
      <c r="K704" s="183"/>
      <c r="L704" s="183"/>
      <c r="M704" s="183"/>
      <c r="N704" s="183"/>
      <c r="O704" s="183"/>
      <c r="P704" s="183"/>
      <c r="Q704" s="183"/>
      <c r="R704" s="183"/>
      <c r="S704" s="183"/>
      <c r="T704" s="183"/>
      <c r="X704" s="183"/>
    </row>
    <row r="705" spans="4:24" x14ac:dyDescent="0.25">
      <c r="D705" s="184"/>
      <c r="E705" s="184"/>
      <c r="F705" s="184"/>
      <c r="G705" s="184"/>
      <c r="H705" s="184"/>
      <c r="I705" s="184"/>
      <c r="J705" s="184"/>
      <c r="K705" s="183"/>
      <c r="L705" s="183"/>
      <c r="M705" s="183"/>
      <c r="N705" s="183"/>
      <c r="O705" s="183"/>
      <c r="P705" s="183"/>
      <c r="Q705" s="183"/>
      <c r="R705" s="183"/>
      <c r="S705" s="183"/>
      <c r="T705" s="183"/>
      <c r="X705" s="183"/>
    </row>
    <row r="706" spans="4:24" x14ac:dyDescent="0.25">
      <c r="D706" s="184"/>
      <c r="E706" s="184"/>
      <c r="F706" s="184"/>
      <c r="G706" s="184"/>
      <c r="H706" s="184"/>
      <c r="I706" s="184"/>
      <c r="J706" s="184"/>
      <c r="K706" s="183"/>
      <c r="L706" s="183"/>
      <c r="M706" s="183"/>
      <c r="N706" s="183"/>
      <c r="O706" s="183"/>
      <c r="P706" s="183"/>
      <c r="Q706" s="183"/>
      <c r="R706" s="183"/>
      <c r="S706" s="183"/>
      <c r="T706" s="183"/>
      <c r="X706" s="183"/>
    </row>
    <row r="707" spans="4:24" x14ac:dyDescent="0.25">
      <c r="D707" s="184"/>
      <c r="E707" s="184"/>
      <c r="F707" s="184"/>
      <c r="G707" s="184"/>
      <c r="H707" s="184"/>
      <c r="I707" s="184"/>
      <c r="J707" s="184"/>
      <c r="K707" s="183"/>
      <c r="L707" s="183"/>
      <c r="M707" s="183"/>
      <c r="N707" s="183"/>
      <c r="O707" s="183"/>
      <c r="P707" s="183"/>
      <c r="Q707" s="183"/>
      <c r="R707" s="183"/>
      <c r="S707" s="183"/>
      <c r="T707" s="183"/>
      <c r="X707" s="183"/>
    </row>
    <row r="708" spans="4:24" x14ac:dyDescent="0.25">
      <c r="D708" s="184"/>
      <c r="E708" s="184"/>
      <c r="F708" s="184"/>
      <c r="G708" s="184"/>
      <c r="H708" s="184"/>
      <c r="I708" s="184"/>
      <c r="J708" s="184"/>
      <c r="K708" s="183"/>
      <c r="L708" s="183"/>
      <c r="M708" s="183"/>
      <c r="N708" s="183"/>
      <c r="O708" s="183"/>
      <c r="P708" s="183"/>
      <c r="Q708" s="183"/>
      <c r="R708" s="183"/>
      <c r="S708" s="183"/>
      <c r="T708" s="183"/>
      <c r="X708" s="183"/>
    </row>
    <row r="709" spans="4:24" x14ac:dyDescent="0.25">
      <c r="D709" s="184"/>
      <c r="E709" s="184"/>
      <c r="F709" s="184"/>
      <c r="G709" s="184"/>
      <c r="H709" s="184"/>
      <c r="I709" s="184"/>
      <c r="J709" s="184"/>
      <c r="K709" s="183"/>
      <c r="L709" s="183"/>
      <c r="M709" s="183"/>
      <c r="N709" s="183"/>
      <c r="O709" s="183"/>
      <c r="P709" s="183"/>
      <c r="Q709" s="183"/>
      <c r="R709" s="183"/>
      <c r="S709" s="183"/>
      <c r="T709" s="183"/>
      <c r="X709" s="183"/>
    </row>
    <row r="710" spans="4:24" x14ac:dyDescent="0.25">
      <c r="D710" s="184"/>
      <c r="E710" s="184"/>
      <c r="F710" s="184"/>
      <c r="G710" s="184"/>
      <c r="H710" s="184"/>
      <c r="I710" s="184"/>
      <c r="J710" s="184"/>
      <c r="K710" s="183"/>
      <c r="L710" s="183"/>
      <c r="M710" s="183"/>
      <c r="N710" s="183"/>
      <c r="O710" s="183"/>
      <c r="P710" s="183"/>
      <c r="Q710" s="183"/>
      <c r="R710" s="183"/>
      <c r="S710" s="183"/>
      <c r="T710" s="183"/>
      <c r="X710" s="183"/>
    </row>
    <row r="711" spans="4:24" x14ac:dyDescent="0.25">
      <c r="D711" s="184"/>
      <c r="E711" s="184"/>
      <c r="F711" s="184"/>
      <c r="G711" s="184"/>
      <c r="H711" s="184"/>
      <c r="I711" s="184"/>
      <c r="J711" s="184"/>
      <c r="K711" s="183"/>
      <c r="L711" s="183"/>
      <c r="M711" s="183"/>
      <c r="N711" s="183"/>
      <c r="O711" s="183"/>
      <c r="P711" s="183"/>
      <c r="Q711" s="183"/>
      <c r="R711" s="183"/>
      <c r="S711" s="183"/>
      <c r="T711" s="183"/>
      <c r="X711" s="183"/>
    </row>
    <row r="712" spans="4:24" x14ac:dyDescent="0.25">
      <c r="D712" s="184"/>
      <c r="E712" s="184"/>
      <c r="F712" s="184"/>
      <c r="G712" s="184"/>
      <c r="H712" s="184"/>
      <c r="I712" s="184"/>
      <c r="J712" s="184"/>
      <c r="K712" s="183"/>
      <c r="L712" s="183"/>
      <c r="M712" s="183"/>
      <c r="N712" s="183"/>
      <c r="O712" s="183"/>
      <c r="P712" s="183"/>
      <c r="Q712" s="183"/>
      <c r="R712" s="183"/>
      <c r="S712" s="183"/>
      <c r="T712" s="183"/>
      <c r="X712" s="183"/>
    </row>
    <row r="713" spans="4:24" x14ac:dyDescent="0.25">
      <c r="D713" s="184"/>
      <c r="E713" s="184"/>
      <c r="F713" s="184"/>
      <c r="G713" s="184"/>
      <c r="H713" s="184"/>
      <c r="I713" s="184"/>
      <c r="J713" s="184"/>
      <c r="K713" s="183"/>
      <c r="L713" s="183"/>
      <c r="M713" s="183"/>
      <c r="N713" s="183"/>
      <c r="O713" s="183"/>
      <c r="P713" s="183"/>
      <c r="Q713" s="183"/>
      <c r="R713" s="183"/>
      <c r="S713" s="183"/>
      <c r="T713" s="183"/>
      <c r="X713" s="183"/>
    </row>
    <row r="714" spans="4:24" x14ac:dyDescent="0.25">
      <c r="D714" s="184"/>
      <c r="E714" s="184"/>
      <c r="F714" s="184"/>
      <c r="G714" s="184"/>
      <c r="H714" s="184"/>
      <c r="I714" s="184"/>
      <c r="J714" s="184"/>
      <c r="K714" s="183"/>
      <c r="L714" s="183"/>
      <c r="M714" s="183"/>
      <c r="N714" s="183"/>
      <c r="O714" s="183"/>
      <c r="P714" s="183"/>
      <c r="Q714" s="183"/>
      <c r="R714" s="183"/>
      <c r="S714" s="183"/>
      <c r="T714" s="183"/>
      <c r="X714" s="183"/>
    </row>
    <row r="715" spans="4:24" x14ac:dyDescent="0.25">
      <c r="D715" s="184"/>
      <c r="E715" s="184"/>
      <c r="F715" s="184"/>
      <c r="G715" s="184"/>
      <c r="H715" s="184"/>
      <c r="I715" s="184"/>
      <c r="J715" s="184"/>
      <c r="K715" s="183"/>
      <c r="L715" s="183"/>
      <c r="M715" s="183"/>
      <c r="N715" s="183"/>
      <c r="O715" s="183"/>
      <c r="P715" s="183"/>
      <c r="Q715" s="183"/>
      <c r="R715" s="183"/>
      <c r="S715" s="183"/>
      <c r="T715" s="183"/>
      <c r="X715" s="183"/>
    </row>
    <row r="716" spans="4:24" x14ac:dyDescent="0.25">
      <c r="D716" s="184"/>
      <c r="E716" s="184"/>
      <c r="F716" s="184"/>
      <c r="G716" s="184"/>
      <c r="H716" s="184"/>
      <c r="I716" s="184"/>
      <c r="J716" s="184"/>
      <c r="K716" s="183"/>
      <c r="L716" s="183"/>
      <c r="M716" s="183"/>
      <c r="N716" s="183"/>
      <c r="O716" s="183"/>
      <c r="P716" s="183"/>
      <c r="Q716" s="183"/>
      <c r="R716" s="183"/>
      <c r="S716" s="183"/>
      <c r="T716" s="183"/>
      <c r="X716" s="183"/>
    </row>
    <row r="717" spans="4:24" x14ac:dyDescent="0.25">
      <c r="D717" s="184"/>
      <c r="E717" s="184"/>
      <c r="F717" s="184"/>
      <c r="G717" s="184"/>
      <c r="H717" s="184"/>
      <c r="I717" s="184"/>
      <c r="J717" s="184"/>
      <c r="K717" s="183"/>
      <c r="L717" s="183"/>
      <c r="M717" s="183"/>
      <c r="N717" s="183"/>
      <c r="O717" s="183"/>
      <c r="P717" s="183"/>
      <c r="Q717" s="183"/>
      <c r="R717" s="183"/>
      <c r="S717" s="183"/>
      <c r="T717" s="183"/>
      <c r="X717" s="183"/>
    </row>
    <row r="718" spans="4:24" x14ac:dyDescent="0.25">
      <c r="D718" s="184"/>
      <c r="E718" s="184"/>
      <c r="F718" s="184"/>
      <c r="G718" s="184"/>
      <c r="H718" s="184"/>
      <c r="I718" s="184"/>
      <c r="J718" s="184"/>
      <c r="K718" s="183"/>
      <c r="L718" s="183"/>
      <c r="M718" s="183"/>
      <c r="N718" s="183"/>
      <c r="O718" s="183"/>
      <c r="P718" s="183"/>
      <c r="Q718" s="183"/>
      <c r="R718" s="183"/>
      <c r="S718" s="183"/>
      <c r="T718" s="183"/>
      <c r="X718" s="183"/>
    </row>
    <row r="719" spans="4:24" x14ac:dyDescent="0.25">
      <c r="D719" s="184"/>
      <c r="E719" s="184"/>
      <c r="F719" s="184"/>
      <c r="G719" s="184"/>
      <c r="H719" s="184"/>
      <c r="I719" s="184"/>
      <c r="J719" s="184"/>
      <c r="K719" s="183"/>
      <c r="L719" s="183"/>
      <c r="M719" s="183"/>
      <c r="N719" s="183"/>
      <c r="O719" s="183"/>
      <c r="P719" s="183"/>
      <c r="Q719" s="183"/>
      <c r="R719" s="183"/>
      <c r="S719" s="183"/>
      <c r="T719" s="183"/>
      <c r="X719" s="183"/>
    </row>
    <row r="720" spans="4:24" x14ac:dyDescent="0.25">
      <c r="D720" s="184"/>
      <c r="E720" s="184"/>
      <c r="F720" s="184"/>
      <c r="G720" s="184"/>
      <c r="H720" s="184"/>
      <c r="I720" s="184"/>
      <c r="J720" s="184"/>
      <c r="K720" s="183"/>
      <c r="L720" s="183"/>
      <c r="M720" s="183"/>
      <c r="N720" s="183"/>
      <c r="O720" s="183"/>
      <c r="P720" s="183"/>
      <c r="Q720" s="183"/>
      <c r="R720" s="183"/>
      <c r="S720" s="183"/>
      <c r="T720" s="183"/>
      <c r="X720" s="183"/>
    </row>
    <row r="721" spans="4:24" x14ac:dyDescent="0.25">
      <c r="D721" s="184"/>
      <c r="E721" s="184"/>
      <c r="F721" s="184"/>
      <c r="G721" s="184"/>
      <c r="H721" s="184"/>
      <c r="I721" s="184"/>
      <c r="J721" s="184"/>
      <c r="K721" s="183"/>
      <c r="L721" s="183"/>
      <c r="M721" s="183"/>
      <c r="N721" s="183"/>
      <c r="O721" s="183"/>
      <c r="P721" s="183"/>
      <c r="Q721" s="183"/>
      <c r="R721" s="183"/>
      <c r="S721" s="183"/>
      <c r="T721" s="183"/>
      <c r="X721" s="183"/>
    </row>
    <row r="722" spans="4:24" x14ac:dyDescent="0.25">
      <c r="D722" s="184"/>
      <c r="E722" s="184"/>
      <c r="F722" s="184"/>
      <c r="G722" s="184"/>
      <c r="H722" s="184"/>
      <c r="I722" s="184"/>
      <c r="J722" s="184"/>
      <c r="K722" s="183"/>
      <c r="L722" s="183"/>
      <c r="M722" s="183"/>
      <c r="N722" s="183"/>
      <c r="O722" s="183"/>
      <c r="P722" s="183"/>
      <c r="Q722" s="183"/>
      <c r="R722" s="183"/>
      <c r="S722" s="183"/>
      <c r="T722" s="183"/>
      <c r="X722" s="183"/>
    </row>
    <row r="723" spans="4:24" x14ac:dyDescent="0.25">
      <c r="D723" s="184"/>
      <c r="E723" s="184"/>
      <c r="F723" s="184"/>
      <c r="G723" s="184"/>
      <c r="H723" s="184"/>
      <c r="I723" s="184"/>
      <c r="J723" s="184"/>
      <c r="K723" s="183"/>
      <c r="L723" s="183"/>
      <c r="M723" s="183"/>
      <c r="N723" s="183"/>
      <c r="O723" s="183"/>
      <c r="P723" s="183"/>
      <c r="Q723" s="183"/>
      <c r="R723" s="183"/>
      <c r="S723" s="183"/>
      <c r="T723" s="183"/>
      <c r="X723" s="183"/>
    </row>
    <row r="724" spans="4:24" x14ac:dyDescent="0.25">
      <c r="D724" s="184"/>
      <c r="E724" s="184"/>
      <c r="F724" s="184"/>
      <c r="G724" s="184"/>
      <c r="H724" s="184"/>
      <c r="I724" s="184"/>
      <c r="J724" s="184"/>
      <c r="K724" s="183"/>
      <c r="L724" s="183"/>
      <c r="M724" s="183"/>
      <c r="N724" s="183"/>
      <c r="O724" s="183"/>
      <c r="P724" s="183"/>
      <c r="Q724" s="183"/>
      <c r="R724" s="183"/>
      <c r="S724" s="183"/>
      <c r="T724" s="183"/>
      <c r="X724" s="183"/>
    </row>
    <row r="725" spans="4:24" x14ac:dyDescent="0.25">
      <c r="D725" s="184"/>
      <c r="E725" s="184"/>
      <c r="F725" s="184"/>
      <c r="G725" s="184"/>
      <c r="H725" s="184"/>
      <c r="I725" s="184"/>
      <c r="J725" s="184"/>
      <c r="K725" s="183"/>
      <c r="L725" s="183"/>
      <c r="M725" s="183"/>
      <c r="N725" s="183"/>
      <c r="O725" s="183"/>
      <c r="P725" s="183"/>
      <c r="Q725" s="183"/>
      <c r="R725" s="183"/>
      <c r="S725" s="183"/>
      <c r="T725" s="183"/>
      <c r="X725" s="183"/>
    </row>
    <row r="726" spans="4:24" x14ac:dyDescent="0.25">
      <c r="D726" s="184"/>
      <c r="E726" s="184"/>
      <c r="F726" s="184"/>
      <c r="G726" s="184"/>
      <c r="H726" s="184"/>
      <c r="I726" s="184"/>
      <c r="J726" s="184"/>
      <c r="K726" s="183"/>
      <c r="L726" s="183"/>
      <c r="M726" s="183"/>
      <c r="N726" s="183"/>
      <c r="O726" s="183"/>
      <c r="P726" s="183"/>
      <c r="Q726" s="183"/>
      <c r="R726" s="183"/>
      <c r="S726" s="183"/>
      <c r="T726" s="183"/>
      <c r="X726" s="183"/>
    </row>
    <row r="727" spans="4:24" x14ac:dyDescent="0.25">
      <c r="D727" s="184"/>
      <c r="E727" s="184"/>
      <c r="F727" s="184"/>
      <c r="G727" s="184"/>
      <c r="H727" s="184"/>
      <c r="I727" s="184"/>
      <c r="J727" s="184"/>
      <c r="K727" s="183"/>
      <c r="L727" s="183"/>
      <c r="M727" s="183"/>
      <c r="N727" s="183"/>
      <c r="O727" s="183"/>
      <c r="P727" s="183"/>
      <c r="Q727" s="183"/>
      <c r="R727" s="183"/>
      <c r="S727" s="183"/>
      <c r="T727" s="183"/>
      <c r="X727" s="183"/>
    </row>
    <row r="728" spans="4:24" x14ac:dyDescent="0.25">
      <c r="D728" s="184"/>
      <c r="E728" s="184"/>
      <c r="F728" s="184"/>
      <c r="G728" s="184"/>
      <c r="H728" s="184"/>
      <c r="I728" s="184"/>
      <c r="J728" s="184"/>
      <c r="K728" s="183"/>
      <c r="L728" s="183"/>
      <c r="M728" s="183"/>
      <c r="N728" s="183"/>
      <c r="O728" s="183"/>
      <c r="P728" s="183"/>
      <c r="Q728" s="183"/>
      <c r="R728" s="183"/>
      <c r="S728" s="183"/>
      <c r="T728" s="183"/>
      <c r="X728" s="183"/>
    </row>
    <row r="729" spans="4:24" x14ac:dyDescent="0.25">
      <c r="D729" s="184"/>
      <c r="E729" s="184"/>
      <c r="F729" s="184"/>
      <c r="G729" s="184"/>
      <c r="H729" s="184"/>
      <c r="I729" s="184"/>
      <c r="J729" s="184"/>
      <c r="K729" s="183"/>
      <c r="L729" s="183"/>
      <c r="M729" s="183"/>
      <c r="N729" s="183"/>
      <c r="O729" s="183"/>
      <c r="P729" s="183"/>
      <c r="Q729" s="183"/>
      <c r="R729" s="183"/>
      <c r="S729" s="183"/>
      <c r="T729" s="183"/>
      <c r="X729" s="183"/>
    </row>
    <row r="730" spans="4:24" x14ac:dyDescent="0.25">
      <c r="D730" s="184"/>
      <c r="E730" s="184"/>
      <c r="F730" s="184"/>
      <c r="G730" s="184"/>
      <c r="H730" s="184"/>
      <c r="I730" s="184"/>
      <c r="J730" s="184"/>
      <c r="K730" s="183"/>
      <c r="L730" s="183"/>
      <c r="M730" s="183"/>
      <c r="N730" s="183"/>
      <c r="O730" s="183"/>
      <c r="P730" s="183"/>
      <c r="Q730" s="183"/>
      <c r="R730" s="183"/>
      <c r="S730" s="183"/>
      <c r="T730" s="183"/>
      <c r="X730" s="183"/>
    </row>
    <row r="731" spans="4:24" x14ac:dyDescent="0.25">
      <c r="D731" s="184"/>
      <c r="E731" s="184"/>
      <c r="F731" s="184"/>
      <c r="G731" s="184"/>
      <c r="H731" s="184"/>
      <c r="I731" s="184"/>
      <c r="J731" s="184"/>
      <c r="K731" s="183"/>
      <c r="L731" s="183"/>
      <c r="M731" s="183"/>
      <c r="N731" s="183"/>
      <c r="O731" s="183"/>
      <c r="P731" s="183"/>
      <c r="Q731" s="183"/>
      <c r="R731" s="183"/>
      <c r="S731" s="183"/>
      <c r="T731" s="183"/>
      <c r="X731" s="183"/>
    </row>
    <row r="732" spans="4:24" x14ac:dyDescent="0.25">
      <c r="D732" s="184"/>
      <c r="E732" s="184"/>
      <c r="F732" s="184"/>
      <c r="G732" s="184"/>
      <c r="H732" s="184"/>
      <c r="I732" s="184"/>
      <c r="J732" s="184"/>
      <c r="K732" s="183"/>
      <c r="L732" s="183"/>
      <c r="M732" s="183"/>
      <c r="N732" s="183"/>
      <c r="O732" s="183"/>
      <c r="P732" s="183"/>
      <c r="Q732" s="183"/>
      <c r="R732" s="183"/>
      <c r="S732" s="183"/>
      <c r="T732" s="183"/>
      <c r="X732" s="183"/>
    </row>
    <row r="733" spans="4:24" x14ac:dyDescent="0.25">
      <c r="D733" s="184"/>
      <c r="E733" s="184"/>
      <c r="F733" s="184"/>
      <c r="G733" s="184"/>
      <c r="H733" s="184"/>
      <c r="I733" s="184"/>
      <c r="J733" s="184"/>
      <c r="K733" s="183"/>
      <c r="L733" s="183"/>
      <c r="M733" s="183"/>
      <c r="N733" s="183"/>
      <c r="O733" s="183"/>
      <c r="P733" s="183"/>
      <c r="Q733" s="183"/>
      <c r="R733" s="183"/>
      <c r="S733" s="183"/>
      <c r="T733" s="183"/>
      <c r="X733" s="183"/>
    </row>
    <row r="734" spans="4:24" x14ac:dyDescent="0.25">
      <c r="D734" s="184"/>
      <c r="E734" s="184"/>
      <c r="F734" s="184"/>
      <c r="G734" s="184"/>
      <c r="H734" s="184"/>
      <c r="I734" s="184"/>
      <c r="J734" s="184"/>
      <c r="K734" s="183"/>
      <c r="L734" s="183"/>
      <c r="M734" s="183"/>
      <c r="N734" s="183"/>
      <c r="O734" s="183"/>
      <c r="P734" s="183"/>
      <c r="Q734" s="183"/>
      <c r="R734" s="183"/>
      <c r="S734" s="183"/>
      <c r="T734" s="183"/>
      <c r="X734" s="183"/>
    </row>
    <row r="735" spans="4:24" x14ac:dyDescent="0.25">
      <c r="D735" s="184"/>
      <c r="E735" s="184"/>
      <c r="F735" s="184"/>
      <c r="G735" s="184"/>
      <c r="H735" s="184"/>
      <c r="I735" s="184"/>
      <c r="J735" s="184"/>
      <c r="K735" s="183"/>
      <c r="L735" s="183"/>
      <c r="M735" s="183"/>
      <c r="N735" s="183"/>
      <c r="O735" s="183"/>
      <c r="P735" s="183"/>
      <c r="Q735" s="183"/>
      <c r="R735" s="183"/>
      <c r="S735" s="183"/>
      <c r="T735" s="183"/>
      <c r="X735" s="183"/>
    </row>
    <row r="736" spans="4:24" x14ac:dyDescent="0.25">
      <c r="D736" s="184"/>
      <c r="E736" s="184"/>
      <c r="F736" s="184"/>
      <c r="G736" s="184"/>
      <c r="H736" s="184"/>
      <c r="I736" s="184"/>
      <c r="J736" s="184"/>
      <c r="K736" s="183"/>
      <c r="L736" s="183"/>
      <c r="M736" s="183"/>
      <c r="N736" s="183"/>
      <c r="O736" s="183"/>
      <c r="P736" s="183"/>
      <c r="Q736" s="183"/>
      <c r="R736" s="183"/>
      <c r="S736" s="183"/>
      <c r="T736" s="183"/>
      <c r="X736" s="183"/>
    </row>
    <row r="737" spans="4:24" x14ac:dyDescent="0.25">
      <c r="D737" s="184"/>
      <c r="E737" s="184"/>
      <c r="F737" s="184"/>
      <c r="G737" s="184"/>
      <c r="H737" s="184"/>
      <c r="I737" s="184"/>
      <c r="J737" s="184"/>
      <c r="K737" s="183"/>
      <c r="L737" s="183"/>
      <c r="M737" s="183"/>
      <c r="N737" s="183"/>
      <c r="O737" s="183"/>
      <c r="P737" s="183"/>
      <c r="Q737" s="183"/>
      <c r="R737" s="183"/>
      <c r="S737" s="183"/>
      <c r="T737" s="183"/>
      <c r="X737" s="183"/>
    </row>
    <row r="738" spans="4:24" x14ac:dyDescent="0.25">
      <c r="D738" s="184"/>
      <c r="E738" s="184"/>
      <c r="F738" s="184"/>
      <c r="G738" s="184"/>
      <c r="H738" s="184"/>
      <c r="I738" s="184"/>
      <c r="J738" s="184"/>
      <c r="K738" s="183"/>
      <c r="L738" s="183"/>
      <c r="M738" s="183"/>
      <c r="N738" s="183"/>
      <c r="O738" s="183"/>
      <c r="P738" s="183"/>
      <c r="Q738" s="183"/>
      <c r="R738" s="183"/>
      <c r="S738" s="183"/>
      <c r="T738" s="183"/>
      <c r="X738" s="183"/>
    </row>
    <row r="739" spans="4:24" x14ac:dyDescent="0.25">
      <c r="D739" s="184"/>
      <c r="E739" s="184"/>
      <c r="F739" s="184"/>
      <c r="G739" s="184"/>
      <c r="H739" s="184"/>
      <c r="I739" s="184"/>
      <c r="J739" s="184"/>
      <c r="K739" s="183"/>
      <c r="L739" s="183"/>
      <c r="M739" s="183"/>
      <c r="N739" s="183"/>
      <c r="O739" s="183"/>
      <c r="P739" s="183"/>
      <c r="Q739" s="183"/>
      <c r="R739" s="183"/>
      <c r="S739" s="183"/>
      <c r="T739" s="183"/>
      <c r="X739" s="183"/>
    </row>
    <row r="740" spans="4:24" x14ac:dyDescent="0.25">
      <c r="D740" s="184"/>
      <c r="E740" s="184"/>
      <c r="F740" s="184"/>
      <c r="G740" s="184"/>
      <c r="H740" s="184"/>
      <c r="I740" s="184"/>
      <c r="J740" s="184"/>
      <c r="K740" s="183"/>
      <c r="L740" s="183"/>
      <c r="M740" s="183"/>
      <c r="N740" s="183"/>
      <c r="O740" s="183"/>
      <c r="P740" s="183"/>
      <c r="Q740" s="183"/>
      <c r="R740" s="183"/>
      <c r="S740" s="183"/>
      <c r="T740" s="183"/>
      <c r="X740" s="183"/>
    </row>
    <row r="741" spans="4:24" x14ac:dyDescent="0.25">
      <c r="D741" s="184"/>
      <c r="E741" s="184"/>
      <c r="F741" s="184"/>
      <c r="G741" s="184"/>
      <c r="H741" s="184"/>
      <c r="I741" s="184"/>
      <c r="J741" s="184"/>
      <c r="K741" s="183"/>
      <c r="L741" s="183"/>
      <c r="M741" s="183"/>
      <c r="N741" s="183"/>
      <c r="O741" s="183"/>
      <c r="P741" s="183"/>
      <c r="Q741" s="183"/>
      <c r="R741" s="183"/>
      <c r="S741" s="183"/>
      <c r="T741" s="183"/>
      <c r="X741" s="183"/>
    </row>
    <row r="742" spans="4:24" x14ac:dyDescent="0.25">
      <c r="D742" s="184"/>
      <c r="E742" s="184"/>
      <c r="F742" s="184"/>
      <c r="G742" s="184"/>
      <c r="H742" s="184"/>
      <c r="I742" s="184"/>
      <c r="J742" s="184"/>
      <c r="K742" s="183"/>
      <c r="L742" s="183"/>
      <c r="M742" s="183"/>
      <c r="N742" s="183"/>
      <c r="O742" s="183"/>
      <c r="P742" s="183"/>
      <c r="Q742" s="183"/>
      <c r="R742" s="183"/>
      <c r="S742" s="183"/>
      <c r="T742" s="183"/>
      <c r="X742" s="183"/>
    </row>
    <row r="743" spans="4:24" x14ac:dyDescent="0.25">
      <c r="D743" s="184"/>
      <c r="E743" s="184"/>
      <c r="F743" s="184"/>
      <c r="G743" s="184"/>
      <c r="H743" s="184"/>
      <c r="I743" s="184"/>
      <c r="J743" s="184"/>
      <c r="K743" s="183"/>
      <c r="L743" s="183"/>
      <c r="M743" s="183"/>
      <c r="N743" s="183"/>
      <c r="O743" s="183"/>
      <c r="P743" s="183"/>
      <c r="Q743" s="183"/>
      <c r="R743" s="183"/>
      <c r="S743" s="183"/>
      <c r="T743" s="183"/>
      <c r="X743" s="183"/>
    </row>
    <row r="744" spans="4:24" x14ac:dyDescent="0.25">
      <c r="D744" s="184"/>
      <c r="E744" s="184"/>
      <c r="F744" s="184"/>
      <c r="G744" s="184"/>
      <c r="H744" s="184"/>
      <c r="I744" s="184"/>
      <c r="J744" s="184"/>
      <c r="K744" s="183"/>
      <c r="L744" s="183"/>
      <c r="M744" s="183"/>
      <c r="N744" s="183"/>
      <c r="O744" s="183"/>
      <c r="P744" s="183"/>
      <c r="Q744" s="183"/>
      <c r="R744" s="183"/>
      <c r="S744" s="183"/>
      <c r="T744" s="183"/>
      <c r="X744" s="183"/>
    </row>
    <row r="745" spans="4:24" x14ac:dyDescent="0.25">
      <c r="D745" s="184"/>
      <c r="E745" s="184"/>
      <c r="F745" s="184"/>
      <c r="G745" s="184"/>
      <c r="H745" s="184"/>
      <c r="I745" s="184"/>
      <c r="J745" s="184"/>
      <c r="K745" s="183"/>
      <c r="L745" s="183"/>
      <c r="M745" s="183"/>
      <c r="N745" s="183"/>
      <c r="O745" s="183"/>
      <c r="P745" s="183"/>
      <c r="Q745" s="183"/>
      <c r="R745" s="183"/>
      <c r="S745" s="183"/>
      <c r="T745" s="183"/>
      <c r="X745" s="183"/>
    </row>
    <row r="746" spans="4:24" x14ac:dyDescent="0.25">
      <c r="D746" s="184"/>
      <c r="E746" s="184"/>
      <c r="F746" s="184"/>
      <c r="G746" s="184"/>
      <c r="H746" s="184"/>
      <c r="I746" s="184"/>
      <c r="J746" s="184"/>
      <c r="K746" s="183"/>
      <c r="L746" s="183"/>
      <c r="M746" s="183"/>
      <c r="N746" s="183"/>
      <c r="O746" s="183"/>
      <c r="P746" s="183"/>
      <c r="Q746" s="183"/>
      <c r="R746" s="183"/>
      <c r="S746" s="183"/>
      <c r="T746" s="183"/>
      <c r="X746" s="183"/>
    </row>
    <row r="747" spans="4:24" x14ac:dyDescent="0.25">
      <c r="D747" s="184"/>
      <c r="E747" s="184"/>
      <c r="F747" s="184"/>
      <c r="G747" s="184"/>
      <c r="H747" s="184"/>
      <c r="I747" s="184"/>
      <c r="J747" s="184"/>
      <c r="K747" s="183"/>
      <c r="L747" s="183"/>
      <c r="M747" s="183"/>
      <c r="N747" s="183"/>
      <c r="O747" s="183"/>
      <c r="P747" s="183"/>
      <c r="Q747" s="183"/>
      <c r="R747" s="183"/>
      <c r="S747" s="183"/>
      <c r="T747" s="183"/>
      <c r="X747" s="183"/>
    </row>
    <row r="748" spans="4:24" x14ac:dyDescent="0.25">
      <c r="D748" s="184"/>
      <c r="E748" s="184"/>
      <c r="F748" s="184"/>
      <c r="G748" s="184"/>
      <c r="H748" s="184"/>
      <c r="I748" s="184"/>
      <c r="J748" s="184"/>
      <c r="K748" s="183"/>
      <c r="L748" s="183"/>
      <c r="M748" s="183"/>
      <c r="N748" s="183"/>
      <c r="O748" s="183"/>
      <c r="P748" s="183"/>
      <c r="Q748" s="183"/>
      <c r="R748" s="183"/>
      <c r="S748" s="183"/>
      <c r="T748" s="183"/>
      <c r="X748" s="183"/>
    </row>
    <row r="749" spans="4:24" x14ac:dyDescent="0.25">
      <c r="D749" s="184"/>
      <c r="E749" s="184"/>
      <c r="F749" s="184"/>
      <c r="G749" s="184"/>
      <c r="H749" s="184"/>
      <c r="I749" s="184"/>
      <c r="J749" s="184"/>
      <c r="K749" s="183"/>
      <c r="L749" s="183"/>
      <c r="M749" s="183"/>
      <c r="N749" s="183"/>
      <c r="O749" s="183"/>
      <c r="P749" s="183"/>
      <c r="Q749" s="183"/>
      <c r="R749" s="183"/>
      <c r="S749" s="183"/>
      <c r="T749" s="183"/>
      <c r="X749" s="183"/>
    </row>
    <row r="750" spans="4:24" x14ac:dyDescent="0.25">
      <c r="D750" s="184"/>
      <c r="E750" s="184"/>
      <c r="F750" s="184"/>
      <c r="G750" s="184"/>
      <c r="H750" s="184"/>
      <c r="I750" s="184"/>
      <c r="J750" s="184"/>
      <c r="K750" s="183"/>
      <c r="L750" s="183"/>
      <c r="M750" s="183"/>
      <c r="N750" s="183"/>
      <c r="O750" s="183"/>
      <c r="P750" s="183"/>
      <c r="Q750" s="183"/>
      <c r="R750" s="183"/>
      <c r="S750" s="183"/>
      <c r="T750" s="183"/>
      <c r="X750" s="183"/>
    </row>
    <row r="751" spans="4:24" x14ac:dyDescent="0.25">
      <c r="D751" s="184"/>
      <c r="E751" s="184"/>
      <c r="F751" s="184"/>
      <c r="G751" s="184"/>
      <c r="H751" s="184"/>
      <c r="I751" s="184"/>
      <c r="J751" s="184"/>
      <c r="K751" s="183"/>
      <c r="L751" s="183"/>
      <c r="M751" s="183"/>
      <c r="N751" s="183"/>
      <c r="O751" s="183"/>
      <c r="P751" s="183"/>
      <c r="Q751" s="183"/>
      <c r="R751" s="183"/>
      <c r="S751" s="183"/>
      <c r="T751" s="183"/>
      <c r="X751" s="183"/>
    </row>
    <row r="752" spans="4:24" x14ac:dyDescent="0.25">
      <c r="D752" s="184"/>
      <c r="E752" s="184"/>
      <c r="F752" s="184"/>
      <c r="G752" s="184"/>
      <c r="H752" s="184"/>
      <c r="I752" s="184"/>
      <c r="J752" s="184"/>
      <c r="K752" s="183"/>
      <c r="L752" s="183"/>
      <c r="M752" s="183"/>
      <c r="N752" s="183"/>
      <c r="O752" s="183"/>
      <c r="P752" s="183"/>
      <c r="Q752" s="183"/>
      <c r="R752" s="183"/>
      <c r="S752" s="183"/>
      <c r="T752" s="183"/>
      <c r="X752" s="183"/>
    </row>
    <row r="753" spans="4:24" x14ac:dyDescent="0.25">
      <c r="D753" s="184"/>
      <c r="E753" s="184"/>
      <c r="F753" s="184"/>
      <c r="G753" s="184"/>
      <c r="H753" s="184"/>
      <c r="I753" s="184"/>
      <c r="J753" s="184"/>
      <c r="K753" s="183"/>
      <c r="L753" s="183"/>
      <c r="M753" s="183"/>
      <c r="N753" s="183"/>
      <c r="O753" s="183"/>
      <c r="P753" s="183"/>
      <c r="Q753" s="183"/>
      <c r="R753" s="183"/>
      <c r="S753" s="183"/>
      <c r="T753" s="183"/>
      <c r="X753" s="183"/>
    </row>
    <row r="754" spans="4:24" x14ac:dyDescent="0.25">
      <c r="D754" s="184"/>
      <c r="E754" s="184"/>
      <c r="F754" s="184"/>
      <c r="G754" s="184"/>
      <c r="H754" s="184"/>
      <c r="I754" s="184"/>
      <c r="J754" s="184"/>
      <c r="K754" s="183"/>
      <c r="L754" s="183"/>
      <c r="M754" s="183"/>
      <c r="N754" s="183"/>
      <c r="O754" s="183"/>
      <c r="P754" s="183"/>
      <c r="Q754" s="183"/>
      <c r="R754" s="183"/>
      <c r="S754" s="183"/>
      <c r="T754" s="183"/>
      <c r="X754" s="183"/>
    </row>
    <row r="755" spans="4:24" x14ac:dyDescent="0.25">
      <c r="D755" s="184"/>
      <c r="E755" s="184"/>
      <c r="F755" s="184"/>
      <c r="G755" s="184"/>
      <c r="H755" s="184"/>
      <c r="I755" s="184"/>
      <c r="J755" s="184"/>
      <c r="K755" s="183"/>
      <c r="L755" s="183"/>
      <c r="M755" s="183"/>
      <c r="N755" s="183"/>
      <c r="O755" s="183"/>
      <c r="P755" s="183"/>
      <c r="Q755" s="183"/>
      <c r="R755" s="183"/>
      <c r="S755" s="183"/>
      <c r="T755" s="183"/>
      <c r="X755" s="183"/>
    </row>
    <row r="756" spans="4:24" x14ac:dyDescent="0.25">
      <c r="D756" s="184"/>
      <c r="E756" s="184"/>
      <c r="F756" s="184"/>
      <c r="G756" s="184"/>
      <c r="H756" s="184"/>
      <c r="I756" s="184"/>
      <c r="J756" s="184"/>
      <c r="K756" s="183"/>
      <c r="L756" s="183"/>
      <c r="M756" s="183"/>
      <c r="N756" s="183"/>
      <c r="O756" s="183"/>
      <c r="P756" s="183"/>
      <c r="Q756" s="183"/>
      <c r="R756" s="183"/>
      <c r="S756" s="183"/>
      <c r="T756" s="183"/>
      <c r="X756" s="183"/>
    </row>
    <row r="757" spans="4:24" x14ac:dyDescent="0.25">
      <c r="D757" s="184"/>
      <c r="E757" s="184"/>
      <c r="F757" s="184"/>
      <c r="G757" s="184"/>
      <c r="H757" s="184"/>
      <c r="I757" s="184"/>
      <c r="J757" s="184"/>
      <c r="K757" s="183"/>
      <c r="L757" s="183"/>
      <c r="M757" s="183"/>
      <c r="N757" s="183"/>
      <c r="O757" s="183"/>
      <c r="P757" s="183"/>
      <c r="Q757" s="183"/>
      <c r="R757" s="183"/>
      <c r="S757" s="183"/>
      <c r="T757" s="183"/>
      <c r="X757" s="183"/>
    </row>
    <row r="758" spans="4:24" x14ac:dyDescent="0.25">
      <c r="D758" s="184"/>
      <c r="E758" s="184"/>
      <c r="F758" s="184"/>
      <c r="G758" s="184"/>
      <c r="H758" s="184"/>
      <c r="I758" s="184"/>
      <c r="J758" s="184"/>
      <c r="K758" s="183"/>
      <c r="L758" s="183"/>
      <c r="M758" s="183"/>
      <c r="N758" s="183"/>
      <c r="O758" s="183"/>
      <c r="P758" s="183"/>
      <c r="Q758" s="183"/>
      <c r="R758" s="183"/>
      <c r="S758" s="183"/>
      <c r="T758" s="183"/>
      <c r="X758" s="183"/>
    </row>
    <row r="759" spans="4:24" x14ac:dyDescent="0.25">
      <c r="D759" s="184"/>
      <c r="E759" s="184"/>
      <c r="F759" s="184"/>
      <c r="G759" s="184"/>
      <c r="H759" s="184"/>
      <c r="I759" s="184"/>
      <c r="J759" s="184"/>
      <c r="K759" s="183"/>
      <c r="L759" s="183"/>
      <c r="M759" s="183"/>
      <c r="N759" s="183"/>
      <c r="O759" s="183"/>
      <c r="P759" s="183"/>
      <c r="Q759" s="183"/>
      <c r="R759" s="183"/>
      <c r="S759" s="183"/>
      <c r="T759" s="183"/>
      <c r="X759" s="183"/>
    </row>
    <row r="760" spans="4:24" x14ac:dyDescent="0.25">
      <c r="D760" s="184"/>
      <c r="E760" s="184"/>
      <c r="F760" s="184"/>
      <c r="G760" s="184"/>
      <c r="H760" s="184"/>
      <c r="I760" s="184"/>
      <c r="J760" s="184"/>
      <c r="K760" s="183"/>
      <c r="L760" s="183"/>
      <c r="M760" s="183"/>
      <c r="N760" s="183"/>
      <c r="O760" s="183"/>
      <c r="P760" s="183"/>
      <c r="Q760" s="183"/>
      <c r="R760" s="183"/>
      <c r="S760" s="183"/>
      <c r="T760" s="183"/>
      <c r="X760" s="183"/>
    </row>
    <row r="761" spans="4:24" x14ac:dyDescent="0.25">
      <c r="D761" s="184"/>
      <c r="E761" s="184"/>
      <c r="F761" s="184"/>
      <c r="G761" s="184"/>
      <c r="H761" s="184"/>
      <c r="I761" s="184"/>
      <c r="J761" s="184"/>
      <c r="K761" s="183"/>
      <c r="L761" s="183"/>
      <c r="M761" s="183"/>
      <c r="N761" s="183"/>
      <c r="O761" s="183"/>
      <c r="P761" s="183"/>
      <c r="Q761" s="183"/>
      <c r="R761" s="183"/>
      <c r="S761" s="183"/>
      <c r="T761" s="183"/>
      <c r="X761" s="183"/>
    </row>
    <row r="762" spans="4:24" x14ac:dyDescent="0.25">
      <c r="D762" s="184"/>
      <c r="E762" s="184"/>
      <c r="F762" s="184"/>
      <c r="G762" s="184"/>
      <c r="H762" s="184"/>
      <c r="I762" s="184"/>
      <c r="J762" s="184"/>
      <c r="K762" s="183"/>
      <c r="L762" s="183"/>
      <c r="M762" s="183"/>
      <c r="N762" s="183"/>
      <c r="O762" s="183"/>
      <c r="P762" s="183"/>
      <c r="Q762" s="183"/>
      <c r="R762" s="183"/>
      <c r="S762" s="183"/>
      <c r="T762" s="183"/>
      <c r="X762" s="183"/>
    </row>
    <row r="763" spans="4:24" x14ac:dyDescent="0.25">
      <c r="D763" s="184"/>
      <c r="E763" s="184"/>
      <c r="F763" s="184"/>
      <c r="G763" s="184"/>
      <c r="H763" s="184"/>
      <c r="I763" s="184"/>
      <c r="J763" s="184"/>
      <c r="K763" s="183"/>
      <c r="L763" s="183"/>
      <c r="M763" s="183"/>
      <c r="N763" s="183"/>
      <c r="O763" s="183"/>
      <c r="P763" s="183"/>
      <c r="Q763" s="183"/>
      <c r="R763" s="183"/>
      <c r="S763" s="183"/>
      <c r="T763" s="183"/>
      <c r="X763" s="183"/>
    </row>
    <row r="764" spans="4:24" x14ac:dyDescent="0.25">
      <c r="D764" s="184"/>
      <c r="E764" s="184"/>
      <c r="F764" s="184"/>
      <c r="G764" s="184"/>
      <c r="H764" s="184"/>
      <c r="I764" s="184"/>
      <c r="J764" s="184"/>
      <c r="K764" s="183"/>
      <c r="L764" s="183"/>
      <c r="M764" s="183"/>
      <c r="N764" s="183"/>
      <c r="O764" s="183"/>
      <c r="P764" s="183"/>
      <c r="Q764" s="183"/>
      <c r="R764" s="183"/>
      <c r="S764" s="183"/>
      <c r="T764" s="183"/>
      <c r="X764" s="183"/>
    </row>
    <row r="765" spans="4:24" x14ac:dyDescent="0.25">
      <c r="D765" s="184"/>
      <c r="E765" s="184"/>
      <c r="F765" s="184"/>
      <c r="G765" s="184"/>
      <c r="H765" s="184"/>
      <c r="I765" s="184"/>
      <c r="J765" s="184"/>
      <c r="K765" s="183"/>
      <c r="L765" s="183"/>
      <c r="M765" s="183"/>
      <c r="N765" s="183"/>
      <c r="O765" s="183"/>
      <c r="P765" s="183"/>
      <c r="Q765" s="183"/>
      <c r="R765" s="183"/>
      <c r="S765" s="183"/>
      <c r="T765" s="183"/>
      <c r="X765" s="183"/>
    </row>
    <row r="766" spans="4:24" x14ac:dyDescent="0.25">
      <c r="D766" s="184"/>
      <c r="E766" s="184"/>
      <c r="F766" s="184"/>
      <c r="G766" s="184"/>
      <c r="H766" s="184"/>
      <c r="I766" s="184"/>
      <c r="J766" s="184"/>
      <c r="K766" s="183"/>
      <c r="L766" s="183"/>
      <c r="M766" s="183"/>
      <c r="N766" s="183"/>
      <c r="O766" s="183"/>
      <c r="P766" s="183"/>
      <c r="Q766" s="183"/>
      <c r="R766" s="183"/>
      <c r="S766" s="183"/>
      <c r="T766" s="183"/>
      <c r="X766" s="183"/>
    </row>
    <row r="767" spans="4:24" x14ac:dyDescent="0.25">
      <c r="D767" s="184"/>
      <c r="E767" s="184"/>
      <c r="F767" s="184"/>
      <c r="G767" s="184"/>
      <c r="H767" s="184"/>
      <c r="I767" s="184"/>
      <c r="J767" s="184"/>
      <c r="K767" s="183"/>
      <c r="L767" s="183"/>
      <c r="M767" s="183"/>
      <c r="N767" s="183"/>
      <c r="O767" s="183"/>
      <c r="P767" s="183"/>
      <c r="Q767" s="183"/>
      <c r="R767" s="183"/>
      <c r="S767" s="183"/>
      <c r="T767" s="183"/>
      <c r="X767" s="183"/>
    </row>
    <row r="768" spans="4:24" x14ac:dyDescent="0.25">
      <c r="D768" s="184"/>
      <c r="E768" s="184"/>
      <c r="F768" s="184"/>
      <c r="G768" s="184"/>
      <c r="H768" s="184"/>
      <c r="I768" s="184"/>
      <c r="J768" s="184"/>
      <c r="K768" s="183"/>
      <c r="L768" s="183"/>
      <c r="M768" s="183"/>
      <c r="N768" s="183"/>
      <c r="O768" s="183"/>
      <c r="P768" s="183"/>
      <c r="Q768" s="183"/>
      <c r="R768" s="183"/>
      <c r="S768" s="183"/>
      <c r="T768" s="183"/>
      <c r="X768" s="183"/>
    </row>
    <row r="769" spans="4:24" x14ac:dyDescent="0.25">
      <c r="D769" s="184"/>
      <c r="E769" s="184"/>
      <c r="F769" s="184"/>
      <c r="G769" s="184"/>
      <c r="H769" s="184"/>
      <c r="I769" s="184"/>
      <c r="J769" s="184"/>
      <c r="K769" s="183"/>
      <c r="L769" s="183"/>
      <c r="M769" s="183"/>
      <c r="N769" s="183"/>
      <c r="O769" s="183"/>
      <c r="P769" s="183"/>
      <c r="Q769" s="183"/>
      <c r="R769" s="183"/>
      <c r="S769" s="183"/>
      <c r="T769" s="183"/>
      <c r="X769" s="183"/>
    </row>
    <row r="770" spans="4:24" x14ac:dyDescent="0.25">
      <c r="D770" s="184"/>
      <c r="E770" s="184"/>
      <c r="F770" s="184"/>
      <c r="G770" s="184"/>
      <c r="H770" s="184"/>
      <c r="I770" s="184"/>
      <c r="J770" s="184"/>
      <c r="K770" s="183"/>
      <c r="L770" s="183"/>
      <c r="M770" s="183"/>
      <c r="N770" s="183"/>
      <c r="O770" s="183"/>
      <c r="P770" s="183"/>
      <c r="Q770" s="183"/>
      <c r="R770" s="183"/>
      <c r="S770" s="183"/>
      <c r="T770" s="183"/>
      <c r="X770" s="183"/>
    </row>
    <row r="771" spans="4:24" x14ac:dyDescent="0.25">
      <c r="D771" s="184"/>
      <c r="E771" s="184"/>
      <c r="F771" s="184"/>
      <c r="G771" s="184"/>
      <c r="H771" s="184"/>
      <c r="I771" s="184"/>
      <c r="J771" s="184"/>
      <c r="K771" s="183"/>
      <c r="L771" s="183"/>
      <c r="M771" s="183"/>
      <c r="N771" s="183"/>
      <c r="O771" s="183"/>
      <c r="P771" s="183"/>
      <c r="Q771" s="183"/>
      <c r="R771" s="183"/>
      <c r="S771" s="183"/>
      <c r="T771" s="183"/>
      <c r="X771" s="183"/>
    </row>
    <row r="772" spans="4:24" x14ac:dyDescent="0.25">
      <c r="D772" s="184"/>
      <c r="E772" s="184"/>
      <c r="F772" s="184"/>
      <c r="G772" s="184"/>
      <c r="H772" s="184"/>
      <c r="I772" s="184"/>
      <c r="J772" s="184"/>
      <c r="K772" s="183"/>
      <c r="L772" s="183"/>
      <c r="M772" s="183"/>
      <c r="N772" s="183"/>
      <c r="O772" s="183"/>
      <c r="P772" s="183"/>
      <c r="Q772" s="183"/>
      <c r="R772" s="183"/>
      <c r="S772" s="183"/>
      <c r="T772" s="183"/>
      <c r="X772" s="183"/>
    </row>
    <row r="773" spans="4:24" x14ac:dyDescent="0.25">
      <c r="D773" s="184"/>
      <c r="E773" s="184"/>
      <c r="F773" s="184"/>
      <c r="G773" s="184"/>
      <c r="H773" s="184"/>
      <c r="I773" s="184"/>
      <c r="J773" s="184"/>
      <c r="K773" s="183"/>
      <c r="L773" s="183"/>
      <c r="M773" s="183"/>
      <c r="N773" s="183"/>
      <c r="O773" s="183"/>
      <c r="P773" s="183"/>
      <c r="Q773" s="183"/>
      <c r="R773" s="183"/>
      <c r="S773" s="183"/>
      <c r="T773" s="183"/>
      <c r="X773" s="183"/>
    </row>
    <row r="774" spans="4:24" x14ac:dyDescent="0.25">
      <c r="D774" s="184"/>
      <c r="E774" s="184"/>
      <c r="F774" s="184"/>
      <c r="G774" s="184"/>
      <c r="H774" s="184"/>
      <c r="I774" s="184"/>
      <c r="J774" s="184"/>
      <c r="K774" s="183"/>
      <c r="L774" s="183"/>
      <c r="M774" s="183"/>
      <c r="N774" s="183"/>
      <c r="O774" s="183"/>
      <c r="P774" s="183"/>
      <c r="Q774" s="183"/>
      <c r="R774" s="183"/>
      <c r="S774" s="183"/>
      <c r="T774" s="183"/>
      <c r="X774" s="183"/>
    </row>
    <row r="775" spans="4:24" x14ac:dyDescent="0.25">
      <c r="D775" s="184"/>
      <c r="E775" s="184"/>
      <c r="F775" s="184"/>
      <c r="G775" s="184"/>
      <c r="H775" s="184"/>
      <c r="I775" s="184"/>
      <c r="J775" s="184"/>
      <c r="K775" s="183"/>
      <c r="L775" s="183"/>
      <c r="M775" s="183"/>
      <c r="N775" s="183"/>
      <c r="O775" s="183"/>
      <c r="P775" s="183"/>
      <c r="Q775" s="183"/>
      <c r="R775" s="183"/>
      <c r="S775" s="183"/>
      <c r="T775" s="183"/>
      <c r="X775" s="183"/>
    </row>
    <row r="776" spans="4:24" x14ac:dyDescent="0.25">
      <c r="D776" s="184"/>
      <c r="E776" s="184"/>
      <c r="F776" s="184"/>
      <c r="G776" s="184"/>
      <c r="H776" s="184"/>
      <c r="I776" s="184"/>
      <c r="J776" s="184"/>
      <c r="K776" s="183"/>
      <c r="L776" s="183"/>
      <c r="M776" s="183"/>
      <c r="N776" s="183"/>
      <c r="O776" s="183"/>
      <c r="P776" s="183"/>
      <c r="Q776" s="183"/>
      <c r="R776" s="183"/>
      <c r="S776" s="183"/>
      <c r="T776" s="183"/>
      <c r="X776" s="183"/>
    </row>
    <row r="777" spans="4:24" x14ac:dyDescent="0.25">
      <c r="D777" s="184"/>
      <c r="E777" s="184"/>
      <c r="F777" s="184"/>
      <c r="G777" s="184"/>
      <c r="H777" s="184"/>
      <c r="I777" s="184"/>
      <c r="J777" s="184"/>
      <c r="K777" s="183"/>
      <c r="L777" s="183"/>
      <c r="M777" s="183"/>
      <c r="N777" s="183"/>
      <c r="O777" s="183"/>
      <c r="P777" s="183"/>
      <c r="Q777" s="183"/>
      <c r="R777" s="183"/>
      <c r="S777" s="183"/>
      <c r="T777" s="183"/>
      <c r="X777" s="183"/>
    </row>
    <row r="778" spans="4:24" x14ac:dyDescent="0.25">
      <c r="D778" s="184"/>
      <c r="E778" s="184"/>
      <c r="F778" s="184"/>
      <c r="G778" s="184"/>
      <c r="H778" s="184"/>
      <c r="I778" s="184"/>
      <c r="J778" s="184"/>
      <c r="K778" s="183"/>
      <c r="L778" s="183"/>
      <c r="M778" s="183"/>
      <c r="N778" s="183"/>
      <c r="O778" s="183"/>
      <c r="P778" s="183"/>
      <c r="Q778" s="183"/>
      <c r="R778" s="183"/>
      <c r="S778" s="183"/>
      <c r="T778" s="183"/>
      <c r="X778" s="183"/>
    </row>
    <row r="779" spans="4:24" x14ac:dyDescent="0.25">
      <c r="D779" s="184"/>
      <c r="E779" s="184"/>
      <c r="F779" s="184"/>
      <c r="G779" s="184"/>
      <c r="H779" s="184"/>
      <c r="I779" s="184"/>
      <c r="J779" s="184"/>
      <c r="K779" s="183"/>
      <c r="L779" s="183"/>
      <c r="M779" s="183"/>
      <c r="N779" s="183"/>
      <c r="O779" s="183"/>
      <c r="P779" s="183"/>
      <c r="Q779" s="183"/>
      <c r="R779" s="183"/>
      <c r="S779" s="183"/>
      <c r="T779" s="183"/>
      <c r="X779" s="183"/>
    </row>
    <row r="780" spans="4:24" x14ac:dyDescent="0.25">
      <c r="D780" s="184"/>
      <c r="E780" s="184"/>
      <c r="F780" s="184"/>
      <c r="G780" s="184"/>
      <c r="H780" s="184"/>
      <c r="I780" s="184"/>
      <c r="J780" s="184"/>
      <c r="K780" s="183"/>
      <c r="L780" s="183"/>
      <c r="M780" s="183"/>
      <c r="N780" s="183"/>
      <c r="O780" s="183"/>
      <c r="P780" s="183"/>
      <c r="Q780" s="183"/>
      <c r="R780" s="183"/>
      <c r="S780" s="183"/>
      <c r="T780" s="183"/>
      <c r="X780" s="183"/>
    </row>
    <row r="781" spans="4:24" x14ac:dyDescent="0.25">
      <c r="D781" s="184"/>
      <c r="E781" s="184"/>
      <c r="F781" s="184"/>
      <c r="G781" s="184"/>
      <c r="H781" s="184"/>
      <c r="I781" s="184"/>
      <c r="J781" s="184"/>
      <c r="K781" s="183"/>
      <c r="L781" s="183"/>
      <c r="M781" s="183"/>
      <c r="N781" s="183"/>
      <c r="O781" s="183"/>
      <c r="P781" s="183"/>
      <c r="Q781" s="183"/>
      <c r="R781" s="183"/>
      <c r="S781" s="183"/>
      <c r="T781" s="183"/>
      <c r="X781" s="183"/>
    </row>
    <row r="782" spans="4:24" x14ac:dyDescent="0.25">
      <c r="D782" s="184"/>
      <c r="E782" s="184"/>
      <c r="F782" s="184"/>
      <c r="G782" s="184"/>
      <c r="H782" s="184"/>
      <c r="I782" s="184"/>
      <c r="J782" s="184"/>
      <c r="K782" s="183"/>
      <c r="L782" s="183"/>
      <c r="M782" s="183"/>
      <c r="N782" s="183"/>
      <c r="O782" s="183"/>
      <c r="P782" s="183"/>
      <c r="Q782" s="183"/>
      <c r="R782" s="183"/>
      <c r="S782" s="183"/>
      <c r="T782" s="183"/>
      <c r="X782" s="183"/>
    </row>
    <row r="783" spans="4:24" x14ac:dyDescent="0.25">
      <c r="D783" s="184"/>
      <c r="E783" s="184"/>
      <c r="F783" s="184"/>
      <c r="G783" s="184"/>
      <c r="H783" s="184"/>
      <c r="I783" s="184"/>
      <c r="J783" s="184"/>
      <c r="K783" s="183"/>
      <c r="L783" s="183"/>
      <c r="M783" s="183"/>
      <c r="N783" s="183"/>
      <c r="O783" s="183"/>
      <c r="P783" s="183"/>
      <c r="Q783" s="183"/>
      <c r="R783" s="183"/>
      <c r="S783" s="183"/>
      <c r="T783" s="183"/>
      <c r="X783" s="183"/>
    </row>
    <row r="784" spans="4:24" x14ac:dyDescent="0.25">
      <c r="D784" s="184"/>
      <c r="E784" s="184"/>
      <c r="F784" s="184"/>
      <c r="G784" s="184"/>
      <c r="H784" s="184"/>
      <c r="I784" s="184"/>
      <c r="J784" s="184"/>
      <c r="K784" s="183"/>
      <c r="L784" s="183"/>
      <c r="M784" s="183"/>
      <c r="N784" s="183"/>
      <c r="O784" s="183"/>
      <c r="P784" s="183"/>
      <c r="Q784" s="183"/>
      <c r="R784" s="183"/>
      <c r="S784" s="183"/>
      <c r="T784" s="183"/>
      <c r="X784" s="183"/>
    </row>
    <row r="785" spans="4:24" x14ac:dyDescent="0.25">
      <c r="D785" s="184"/>
      <c r="E785" s="184"/>
      <c r="F785" s="184"/>
      <c r="G785" s="184"/>
      <c r="H785" s="184"/>
      <c r="I785" s="184"/>
      <c r="J785" s="184"/>
      <c r="K785" s="183"/>
      <c r="L785" s="183"/>
      <c r="M785" s="183"/>
      <c r="N785" s="183"/>
      <c r="O785" s="183"/>
      <c r="P785" s="183"/>
      <c r="Q785" s="183"/>
      <c r="R785" s="183"/>
      <c r="S785" s="183"/>
      <c r="T785" s="183"/>
      <c r="X785" s="183"/>
    </row>
    <row r="786" spans="4:24" x14ac:dyDescent="0.25">
      <c r="D786" s="184"/>
      <c r="E786" s="184"/>
      <c r="F786" s="184"/>
      <c r="G786" s="184"/>
      <c r="H786" s="184"/>
      <c r="I786" s="184"/>
      <c r="J786" s="184"/>
      <c r="K786" s="183"/>
      <c r="L786" s="183"/>
      <c r="M786" s="183"/>
      <c r="N786" s="183"/>
      <c r="O786" s="183"/>
      <c r="P786" s="183"/>
      <c r="Q786" s="183"/>
      <c r="R786" s="183"/>
      <c r="S786" s="183"/>
      <c r="T786" s="183"/>
      <c r="X786" s="183"/>
    </row>
    <row r="787" spans="4:24" x14ac:dyDescent="0.25">
      <c r="D787" s="184"/>
      <c r="E787" s="184"/>
      <c r="F787" s="184"/>
      <c r="G787" s="184"/>
      <c r="H787" s="184"/>
      <c r="I787" s="184"/>
      <c r="J787" s="184"/>
      <c r="K787" s="183"/>
      <c r="L787" s="183"/>
      <c r="M787" s="183"/>
      <c r="N787" s="183"/>
      <c r="O787" s="183"/>
      <c r="P787" s="183"/>
      <c r="Q787" s="183"/>
      <c r="R787" s="183"/>
      <c r="S787" s="183"/>
      <c r="T787" s="183"/>
      <c r="X787" s="183"/>
    </row>
    <row r="788" spans="4:24" x14ac:dyDescent="0.25">
      <c r="D788" s="184"/>
      <c r="E788" s="184"/>
      <c r="F788" s="184"/>
      <c r="G788" s="184"/>
      <c r="H788" s="184"/>
      <c r="I788" s="184"/>
      <c r="J788" s="184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X788" s="183"/>
    </row>
    <row r="789" spans="4:24" x14ac:dyDescent="0.25">
      <c r="D789" s="184"/>
      <c r="E789" s="184"/>
      <c r="F789" s="184"/>
      <c r="G789" s="184"/>
      <c r="H789" s="184"/>
      <c r="I789" s="184"/>
      <c r="J789" s="184"/>
      <c r="K789" s="183"/>
      <c r="L789" s="183"/>
      <c r="M789" s="183"/>
      <c r="N789" s="183"/>
      <c r="O789" s="183"/>
      <c r="P789" s="183"/>
      <c r="Q789" s="183"/>
      <c r="R789" s="183"/>
      <c r="S789" s="183"/>
      <c r="T789" s="183"/>
      <c r="X789" s="183"/>
    </row>
    <row r="790" spans="4:24" x14ac:dyDescent="0.25">
      <c r="D790" s="184"/>
      <c r="E790" s="184"/>
      <c r="F790" s="184"/>
      <c r="G790" s="184"/>
      <c r="H790" s="184"/>
      <c r="I790" s="184"/>
      <c r="J790" s="184"/>
      <c r="K790" s="183"/>
      <c r="L790" s="183"/>
      <c r="M790" s="183"/>
      <c r="N790" s="183"/>
      <c r="O790" s="183"/>
      <c r="P790" s="183"/>
      <c r="Q790" s="183"/>
      <c r="R790" s="183"/>
      <c r="S790" s="183"/>
      <c r="T790" s="183"/>
      <c r="X790" s="183"/>
    </row>
    <row r="791" spans="4:24" x14ac:dyDescent="0.25">
      <c r="D791" s="184"/>
      <c r="E791" s="184"/>
      <c r="F791" s="184"/>
      <c r="G791" s="184"/>
      <c r="H791" s="184"/>
      <c r="I791" s="184"/>
      <c r="J791" s="184"/>
      <c r="K791" s="183"/>
      <c r="L791" s="183"/>
      <c r="M791" s="183"/>
      <c r="N791" s="183"/>
      <c r="O791" s="183"/>
      <c r="P791" s="183"/>
      <c r="Q791" s="183"/>
      <c r="R791" s="183"/>
      <c r="S791" s="183"/>
      <c r="T791" s="183"/>
      <c r="X791" s="183"/>
    </row>
    <row r="792" spans="4:24" x14ac:dyDescent="0.25">
      <c r="D792" s="184"/>
      <c r="E792" s="184"/>
      <c r="F792" s="184"/>
      <c r="G792" s="184"/>
      <c r="H792" s="184"/>
      <c r="I792" s="184"/>
      <c r="J792" s="184"/>
      <c r="K792" s="183"/>
      <c r="L792" s="183"/>
      <c r="M792" s="183"/>
      <c r="N792" s="183"/>
      <c r="O792" s="183"/>
      <c r="P792" s="183"/>
      <c r="Q792" s="183"/>
      <c r="R792" s="183"/>
      <c r="S792" s="183"/>
      <c r="T792" s="183"/>
      <c r="X792" s="183"/>
    </row>
    <row r="793" spans="4:24" x14ac:dyDescent="0.25">
      <c r="D793" s="184"/>
      <c r="E793" s="184"/>
      <c r="F793" s="184"/>
      <c r="G793" s="184"/>
      <c r="H793" s="184"/>
      <c r="I793" s="184"/>
      <c r="J793" s="184"/>
      <c r="K793" s="183"/>
      <c r="L793" s="183"/>
      <c r="M793" s="183"/>
      <c r="N793" s="183"/>
      <c r="O793" s="183"/>
      <c r="P793" s="183"/>
      <c r="Q793" s="183"/>
      <c r="R793" s="183"/>
      <c r="S793" s="183"/>
      <c r="T793" s="183"/>
      <c r="X793" s="183"/>
    </row>
    <row r="794" spans="4:24" x14ac:dyDescent="0.25">
      <c r="D794" s="184"/>
      <c r="E794" s="184"/>
      <c r="F794" s="184"/>
      <c r="G794" s="184"/>
      <c r="H794" s="184"/>
      <c r="I794" s="184"/>
      <c r="J794" s="184"/>
      <c r="K794" s="183"/>
      <c r="L794" s="183"/>
      <c r="M794" s="183"/>
      <c r="N794" s="183"/>
      <c r="O794" s="183"/>
      <c r="P794" s="183"/>
      <c r="Q794" s="183"/>
      <c r="R794" s="183"/>
      <c r="S794" s="183"/>
      <c r="T794" s="183"/>
      <c r="X794" s="183"/>
    </row>
    <row r="795" spans="4:24" x14ac:dyDescent="0.25">
      <c r="D795" s="184"/>
      <c r="E795" s="184"/>
      <c r="F795" s="184"/>
      <c r="G795" s="184"/>
      <c r="H795" s="184"/>
      <c r="I795" s="184"/>
      <c r="J795" s="184"/>
      <c r="K795" s="183"/>
      <c r="L795" s="183"/>
      <c r="M795" s="183"/>
      <c r="N795" s="183"/>
      <c r="O795" s="183"/>
      <c r="P795" s="183"/>
      <c r="Q795" s="183"/>
      <c r="R795" s="183"/>
      <c r="S795" s="183"/>
      <c r="T795" s="183"/>
      <c r="X795" s="183"/>
    </row>
    <row r="796" spans="4:24" x14ac:dyDescent="0.25">
      <c r="D796" s="184"/>
      <c r="E796" s="184"/>
      <c r="F796" s="184"/>
      <c r="G796" s="184"/>
      <c r="H796" s="184"/>
      <c r="I796" s="184"/>
      <c r="J796" s="184"/>
      <c r="K796" s="183"/>
      <c r="L796" s="183"/>
      <c r="M796" s="183"/>
      <c r="N796" s="183"/>
      <c r="O796" s="183"/>
      <c r="P796" s="183"/>
      <c r="Q796" s="183"/>
      <c r="R796" s="183"/>
      <c r="S796" s="183"/>
      <c r="T796" s="183"/>
      <c r="X796" s="183"/>
    </row>
    <row r="797" spans="4:24" x14ac:dyDescent="0.25">
      <c r="D797" s="184"/>
      <c r="E797" s="184"/>
      <c r="F797" s="184"/>
      <c r="G797" s="184"/>
      <c r="H797" s="184"/>
      <c r="I797" s="184"/>
      <c r="J797" s="184"/>
      <c r="K797" s="183"/>
      <c r="L797" s="183"/>
      <c r="M797" s="183"/>
      <c r="N797" s="183"/>
      <c r="O797" s="183"/>
      <c r="P797" s="183"/>
      <c r="Q797" s="183"/>
      <c r="R797" s="183"/>
      <c r="S797" s="183"/>
      <c r="T797" s="183"/>
      <c r="X797" s="183"/>
    </row>
    <row r="798" spans="4:24" x14ac:dyDescent="0.25">
      <c r="D798" s="184"/>
      <c r="E798" s="184"/>
      <c r="F798" s="184"/>
      <c r="G798" s="184"/>
      <c r="H798" s="184"/>
      <c r="I798" s="184"/>
      <c r="J798" s="184"/>
      <c r="K798" s="183"/>
      <c r="L798" s="183"/>
      <c r="M798" s="183"/>
      <c r="N798" s="183"/>
      <c r="O798" s="183"/>
      <c r="P798" s="183"/>
      <c r="Q798" s="183"/>
      <c r="R798" s="183"/>
      <c r="S798" s="183"/>
      <c r="T798" s="183"/>
      <c r="X798" s="183"/>
    </row>
    <row r="799" spans="4:24" x14ac:dyDescent="0.25">
      <c r="D799" s="184"/>
      <c r="E799" s="184"/>
      <c r="F799" s="184"/>
      <c r="G799" s="184"/>
      <c r="H799" s="184"/>
      <c r="I799" s="184"/>
      <c r="J799" s="184"/>
      <c r="K799" s="183"/>
      <c r="L799" s="183"/>
      <c r="M799" s="183"/>
      <c r="N799" s="183"/>
      <c r="O799" s="183"/>
      <c r="P799" s="183"/>
      <c r="Q799" s="183"/>
      <c r="R799" s="183"/>
      <c r="S799" s="183"/>
      <c r="T799" s="183"/>
      <c r="X799" s="183"/>
    </row>
    <row r="800" spans="4:24" x14ac:dyDescent="0.25">
      <c r="D800" s="184"/>
      <c r="E800" s="184"/>
      <c r="F800" s="184"/>
      <c r="G800" s="184"/>
      <c r="H800" s="184"/>
      <c r="I800" s="184"/>
      <c r="J800" s="184"/>
      <c r="K800" s="183"/>
      <c r="L800" s="183"/>
      <c r="M800" s="183"/>
      <c r="N800" s="183"/>
      <c r="O800" s="183"/>
      <c r="P800" s="183"/>
      <c r="Q800" s="183"/>
      <c r="R800" s="183"/>
      <c r="S800" s="183"/>
      <c r="T800" s="183"/>
      <c r="X800" s="183"/>
    </row>
    <row r="801" spans="4:24" x14ac:dyDescent="0.25">
      <c r="D801" s="184"/>
      <c r="E801" s="184"/>
      <c r="F801" s="184"/>
      <c r="G801" s="184"/>
      <c r="H801" s="184"/>
      <c r="I801" s="184"/>
      <c r="J801" s="184"/>
      <c r="K801" s="183"/>
      <c r="L801" s="183"/>
      <c r="M801" s="183"/>
      <c r="N801" s="183"/>
      <c r="O801" s="183"/>
      <c r="P801" s="183"/>
      <c r="Q801" s="183"/>
      <c r="R801" s="183"/>
      <c r="S801" s="183"/>
      <c r="T801" s="183"/>
      <c r="X801" s="183"/>
    </row>
    <row r="802" spans="4:24" x14ac:dyDescent="0.25">
      <c r="D802" s="184"/>
      <c r="E802" s="184"/>
      <c r="F802" s="184"/>
      <c r="G802" s="184"/>
      <c r="H802" s="184"/>
      <c r="I802" s="184"/>
      <c r="J802" s="184"/>
      <c r="K802" s="183"/>
      <c r="L802" s="183"/>
      <c r="M802" s="183"/>
      <c r="N802" s="183"/>
      <c r="O802" s="183"/>
      <c r="P802" s="183"/>
      <c r="Q802" s="183"/>
      <c r="R802" s="183"/>
      <c r="S802" s="183"/>
      <c r="T802" s="183"/>
      <c r="X802" s="183"/>
    </row>
    <row r="803" spans="4:24" x14ac:dyDescent="0.25">
      <c r="D803" s="184"/>
      <c r="E803" s="184"/>
      <c r="F803" s="184"/>
      <c r="G803" s="184"/>
      <c r="H803" s="184"/>
      <c r="I803" s="184"/>
      <c r="J803" s="184"/>
      <c r="K803" s="183"/>
      <c r="L803" s="183"/>
      <c r="M803" s="183"/>
      <c r="N803" s="183"/>
      <c r="O803" s="183"/>
      <c r="P803" s="183"/>
      <c r="Q803" s="183"/>
      <c r="R803" s="183"/>
      <c r="S803" s="183"/>
      <c r="T803" s="183"/>
      <c r="X803" s="183"/>
    </row>
    <row r="804" spans="4:24" x14ac:dyDescent="0.25">
      <c r="D804" s="184"/>
      <c r="E804" s="184"/>
      <c r="F804" s="184"/>
      <c r="G804" s="184"/>
      <c r="H804" s="184"/>
      <c r="I804" s="184"/>
      <c r="J804" s="184"/>
      <c r="K804" s="183"/>
      <c r="L804" s="183"/>
      <c r="M804" s="183"/>
      <c r="N804" s="183"/>
      <c r="O804" s="183"/>
      <c r="P804" s="183"/>
      <c r="Q804" s="183"/>
      <c r="R804" s="183"/>
      <c r="S804" s="183"/>
      <c r="T804" s="183"/>
      <c r="X804" s="183"/>
    </row>
    <row r="805" spans="4:24" x14ac:dyDescent="0.25">
      <c r="D805" s="184"/>
      <c r="E805" s="184"/>
      <c r="F805" s="184"/>
      <c r="G805" s="184"/>
      <c r="H805" s="184"/>
      <c r="I805" s="184"/>
      <c r="J805" s="184"/>
      <c r="K805" s="183"/>
      <c r="L805" s="183"/>
      <c r="M805" s="183"/>
      <c r="N805" s="183"/>
      <c r="O805" s="183"/>
      <c r="P805" s="183"/>
      <c r="Q805" s="183"/>
      <c r="R805" s="183"/>
      <c r="S805" s="183"/>
      <c r="T805" s="183"/>
      <c r="X805" s="183"/>
    </row>
    <row r="806" spans="4:24" x14ac:dyDescent="0.25">
      <c r="D806" s="184"/>
      <c r="E806" s="184"/>
      <c r="F806" s="184"/>
      <c r="G806" s="184"/>
      <c r="H806" s="184"/>
      <c r="I806" s="184"/>
      <c r="J806" s="184"/>
      <c r="K806" s="183"/>
      <c r="L806" s="183"/>
      <c r="M806" s="183"/>
      <c r="N806" s="183"/>
      <c r="O806" s="183"/>
      <c r="P806" s="183"/>
      <c r="Q806" s="183"/>
      <c r="R806" s="183"/>
      <c r="S806" s="183"/>
      <c r="T806" s="183"/>
      <c r="X806" s="183"/>
    </row>
    <row r="807" spans="4:24" x14ac:dyDescent="0.25">
      <c r="D807" s="184"/>
      <c r="E807" s="184"/>
      <c r="F807" s="184"/>
      <c r="G807" s="184"/>
      <c r="H807" s="184"/>
      <c r="I807" s="184"/>
      <c r="J807" s="184"/>
      <c r="K807" s="183"/>
      <c r="L807" s="183"/>
      <c r="M807" s="183"/>
      <c r="N807" s="183"/>
      <c r="O807" s="183"/>
      <c r="P807" s="183"/>
      <c r="Q807" s="183"/>
      <c r="R807" s="183"/>
      <c r="S807" s="183"/>
      <c r="T807" s="183"/>
      <c r="X807" s="183"/>
    </row>
    <row r="808" spans="4:24" x14ac:dyDescent="0.25">
      <c r="D808" s="184"/>
      <c r="E808" s="184"/>
      <c r="F808" s="184"/>
      <c r="G808" s="184"/>
      <c r="H808" s="184"/>
      <c r="I808" s="184"/>
      <c r="J808" s="184"/>
      <c r="K808" s="183"/>
      <c r="L808" s="183"/>
      <c r="M808" s="183"/>
      <c r="N808" s="183"/>
      <c r="O808" s="183"/>
      <c r="P808" s="183"/>
      <c r="Q808" s="183"/>
      <c r="R808" s="183"/>
      <c r="S808" s="183"/>
      <c r="T808" s="183"/>
      <c r="X808" s="183"/>
    </row>
    <row r="809" spans="4:24" x14ac:dyDescent="0.25">
      <c r="D809" s="184"/>
      <c r="E809" s="184"/>
      <c r="F809" s="184"/>
      <c r="G809" s="184"/>
      <c r="H809" s="184"/>
      <c r="I809" s="184"/>
      <c r="J809" s="184"/>
      <c r="K809" s="183"/>
      <c r="L809" s="183"/>
      <c r="M809" s="183"/>
      <c r="N809" s="183"/>
      <c r="O809" s="183"/>
      <c r="P809" s="183"/>
      <c r="Q809" s="183"/>
      <c r="R809" s="183"/>
      <c r="S809" s="183"/>
      <c r="T809" s="183"/>
      <c r="X809" s="183"/>
    </row>
    <row r="810" spans="4:24" x14ac:dyDescent="0.25">
      <c r="D810" s="184"/>
      <c r="E810" s="184"/>
      <c r="F810" s="184"/>
      <c r="G810" s="184"/>
      <c r="H810" s="184"/>
      <c r="I810" s="184"/>
      <c r="J810" s="184"/>
      <c r="K810" s="183"/>
      <c r="L810" s="183"/>
      <c r="M810" s="183"/>
      <c r="N810" s="183"/>
      <c r="O810" s="183"/>
      <c r="P810" s="183"/>
      <c r="Q810" s="183"/>
      <c r="R810" s="183"/>
      <c r="S810" s="183"/>
      <c r="T810" s="183"/>
      <c r="X810" s="183"/>
    </row>
    <row r="811" spans="4:24" x14ac:dyDescent="0.25">
      <c r="D811" s="184"/>
      <c r="E811" s="184"/>
      <c r="F811" s="184"/>
      <c r="G811" s="184"/>
      <c r="H811" s="184"/>
      <c r="I811" s="184"/>
      <c r="J811" s="184"/>
      <c r="K811" s="183"/>
      <c r="L811" s="183"/>
      <c r="M811" s="183"/>
      <c r="N811" s="183"/>
      <c r="O811" s="183"/>
      <c r="P811" s="183"/>
      <c r="Q811" s="183"/>
      <c r="R811" s="183"/>
      <c r="S811" s="183"/>
      <c r="T811" s="183"/>
      <c r="X811" s="183"/>
    </row>
    <row r="812" spans="4:24" x14ac:dyDescent="0.25">
      <c r="D812" s="184"/>
      <c r="E812" s="184"/>
      <c r="F812" s="184"/>
      <c r="G812" s="184"/>
      <c r="H812" s="184"/>
      <c r="I812" s="184"/>
      <c r="J812" s="184"/>
      <c r="K812" s="183"/>
      <c r="L812" s="183"/>
      <c r="M812" s="183"/>
      <c r="N812" s="183"/>
      <c r="O812" s="183"/>
      <c r="P812" s="183"/>
      <c r="Q812" s="183"/>
      <c r="R812" s="183"/>
      <c r="S812" s="183"/>
      <c r="T812" s="183"/>
      <c r="X812" s="183"/>
    </row>
    <row r="813" spans="4:24" x14ac:dyDescent="0.25">
      <c r="D813" s="184"/>
      <c r="E813" s="184"/>
      <c r="F813" s="184"/>
      <c r="G813" s="184"/>
      <c r="H813" s="184"/>
      <c r="I813" s="184"/>
      <c r="J813" s="184"/>
      <c r="K813" s="183"/>
      <c r="L813" s="183"/>
      <c r="M813" s="183"/>
      <c r="N813" s="183"/>
      <c r="O813" s="183"/>
      <c r="P813" s="183"/>
      <c r="Q813" s="183"/>
      <c r="R813" s="183"/>
      <c r="S813" s="183"/>
      <c r="T813" s="183"/>
      <c r="X813" s="183"/>
    </row>
    <row r="814" spans="4:24" x14ac:dyDescent="0.25">
      <c r="D814" s="184"/>
      <c r="E814" s="184"/>
      <c r="F814" s="184"/>
      <c r="G814" s="184"/>
      <c r="H814" s="184"/>
      <c r="I814" s="184"/>
      <c r="J814" s="184"/>
      <c r="K814" s="183"/>
      <c r="L814" s="183"/>
      <c r="M814" s="183"/>
      <c r="N814" s="183"/>
      <c r="O814" s="183"/>
      <c r="P814" s="183"/>
      <c r="Q814" s="183"/>
      <c r="R814" s="183"/>
      <c r="S814" s="183"/>
      <c r="T814" s="183"/>
      <c r="X814" s="183"/>
    </row>
    <row r="815" spans="4:24" x14ac:dyDescent="0.25">
      <c r="D815" s="184"/>
      <c r="E815" s="184"/>
      <c r="F815" s="184"/>
      <c r="G815" s="184"/>
      <c r="H815" s="184"/>
      <c r="I815" s="184"/>
      <c r="J815" s="184"/>
      <c r="K815" s="183"/>
      <c r="L815" s="183"/>
      <c r="M815" s="183"/>
      <c r="N815" s="183"/>
      <c r="O815" s="183"/>
      <c r="P815" s="183"/>
      <c r="Q815" s="183"/>
      <c r="R815" s="183"/>
      <c r="S815" s="183"/>
      <c r="T815" s="183"/>
      <c r="X815" s="183"/>
    </row>
    <row r="816" spans="4:24" x14ac:dyDescent="0.25">
      <c r="D816" s="184"/>
      <c r="E816" s="184"/>
      <c r="F816" s="184"/>
      <c r="G816" s="184"/>
      <c r="H816" s="184"/>
      <c r="I816" s="184"/>
      <c r="J816" s="184"/>
      <c r="K816" s="183"/>
      <c r="L816" s="183"/>
      <c r="M816" s="183"/>
      <c r="N816" s="183"/>
      <c r="O816" s="183"/>
      <c r="P816" s="183"/>
      <c r="Q816" s="183"/>
      <c r="R816" s="183"/>
      <c r="S816" s="183"/>
      <c r="T816" s="183"/>
      <c r="X816" s="183"/>
    </row>
    <row r="817" spans="4:24" x14ac:dyDescent="0.25">
      <c r="D817" s="184"/>
      <c r="E817" s="184"/>
      <c r="F817" s="184"/>
      <c r="G817" s="184"/>
      <c r="H817" s="184"/>
      <c r="I817" s="184"/>
      <c r="J817" s="184"/>
      <c r="K817" s="183"/>
      <c r="L817" s="183"/>
      <c r="M817" s="183"/>
      <c r="N817" s="183"/>
      <c r="O817" s="183"/>
      <c r="P817" s="183"/>
      <c r="Q817" s="183"/>
      <c r="R817" s="183"/>
      <c r="S817" s="183"/>
      <c r="T817" s="183"/>
      <c r="X817" s="183"/>
    </row>
    <row r="818" spans="4:24" x14ac:dyDescent="0.25">
      <c r="D818" s="184"/>
      <c r="E818" s="184"/>
      <c r="F818" s="184"/>
      <c r="G818" s="184"/>
      <c r="H818" s="184"/>
      <c r="I818" s="184"/>
      <c r="J818" s="184"/>
      <c r="K818" s="183"/>
      <c r="L818" s="183"/>
      <c r="M818" s="183"/>
      <c r="N818" s="183"/>
      <c r="O818" s="183"/>
      <c r="P818" s="183"/>
      <c r="Q818" s="183"/>
      <c r="R818" s="183"/>
      <c r="S818" s="183"/>
      <c r="T818" s="183"/>
      <c r="X818" s="183"/>
    </row>
    <row r="819" spans="4:24" x14ac:dyDescent="0.25">
      <c r="D819" s="184"/>
      <c r="E819" s="184"/>
      <c r="F819" s="184"/>
      <c r="G819" s="184"/>
      <c r="H819" s="184"/>
      <c r="I819" s="184"/>
      <c r="J819" s="184"/>
      <c r="K819" s="183"/>
      <c r="L819" s="183"/>
      <c r="M819" s="183"/>
      <c r="N819" s="183"/>
      <c r="O819" s="183"/>
      <c r="P819" s="183"/>
      <c r="Q819" s="183"/>
      <c r="R819" s="183"/>
      <c r="S819" s="183"/>
      <c r="T819" s="183"/>
      <c r="X819" s="183"/>
    </row>
    <row r="820" spans="4:24" x14ac:dyDescent="0.25">
      <c r="D820" s="184"/>
      <c r="E820" s="184"/>
      <c r="F820" s="184"/>
      <c r="G820" s="184"/>
      <c r="H820" s="184"/>
      <c r="I820" s="184"/>
      <c r="J820" s="184"/>
      <c r="K820" s="183"/>
      <c r="L820" s="183"/>
      <c r="M820" s="183"/>
      <c r="N820" s="183"/>
      <c r="O820" s="183"/>
      <c r="P820" s="183"/>
      <c r="Q820" s="183"/>
      <c r="R820" s="183"/>
      <c r="S820" s="183"/>
      <c r="T820" s="183"/>
      <c r="X820" s="183"/>
    </row>
    <row r="821" spans="4:24" x14ac:dyDescent="0.25">
      <c r="D821" s="184"/>
      <c r="E821" s="184"/>
      <c r="F821" s="184"/>
      <c r="G821" s="184"/>
      <c r="H821" s="184"/>
      <c r="I821" s="184"/>
      <c r="J821" s="184"/>
      <c r="K821" s="183"/>
      <c r="L821" s="183"/>
      <c r="M821" s="183"/>
      <c r="N821" s="183"/>
      <c r="O821" s="183"/>
      <c r="P821" s="183"/>
      <c r="Q821" s="183"/>
      <c r="R821" s="183"/>
      <c r="S821" s="183"/>
      <c r="T821" s="183"/>
      <c r="X821" s="183"/>
    </row>
    <row r="822" spans="4:24" x14ac:dyDescent="0.25">
      <c r="D822" s="184"/>
      <c r="E822" s="184"/>
      <c r="F822" s="184"/>
      <c r="G822" s="184"/>
      <c r="H822" s="184"/>
      <c r="I822" s="184"/>
      <c r="J822" s="184"/>
      <c r="K822" s="183"/>
      <c r="L822" s="183"/>
      <c r="M822" s="183"/>
      <c r="N822" s="183"/>
      <c r="O822" s="183"/>
      <c r="P822" s="183"/>
      <c r="Q822" s="183"/>
      <c r="R822" s="183"/>
      <c r="S822" s="183"/>
      <c r="T822" s="183"/>
      <c r="X822" s="183"/>
    </row>
    <row r="823" spans="4:24" x14ac:dyDescent="0.25">
      <c r="D823" s="184"/>
      <c r="E823" s="184"/>
      <c r="F823" s="184"/>
      <c r="G823" s="184"/>
      <c r="H823" s="184"/>
      <c r="I823" s="184"/>
      <c r="J823" s="184"/>
      <c r="K823" s="183"/>
      <c r="L823" s="183"/>
      <c r="M823" s="183"/>
      <c r="N823" s="183"/>
      <c r="O823" s="183"/>
      <c r="P823" s="183"/>
      <c r="Q823" s="183"/>
      <c r="R823" s="183"/>
      <c r="S823" s="183"/>
      <c r="T823" s="183"/>
      <c r="X823" s="183"/>
    </row>
    <row r="824" spans="4:24" x14ac:dyDescent="0.25">
      <c r="D824" s="184"/>
      <c r="E824" s="184"/>
      <c r="F824" s="184"/>
      <c r="G824" s="184"/>
      <c r="H824" s="184"/>
      <c r="I824" s="184"/>
      <c r="J824" s="184"/>
      <c r="K824" s="183"/>
      <c r="L824" s="183"/>
      <c r="M824" s="183"/>
      <c r="N824" s="183"/>
      <c r="O824" s="183"/>
      <c r="P824" s="183"/>
      <c r="Q824" s="183"/>
      <c r="R824" s="183"/>
      <c r="S824" s="183"/>
      <c r="T824" s="183"/>
      <c r="X824" s="183"/>
    </row>
    <row r="825" spans="4:24" x14ac:dyDescent="0.25">
      <c r="D825" s="184"/>
      <c r="E825" s="184"/>
      <c r="F825" s="184"/>
      <c r="G825" s="184"/>
      <c r="H825" s="184"/>
      <c r="I825" s="184"/>
      <c r="J825" s="184"/>
      <c r="K825" s="183"/>
      <c r="L825" s="183"/>
      <c r="M825" s="183"/>
      <c r="N825" s="183"/>
      <c r="O825" s="183"/>
      <c r="P825" s="183"/>
      <c r="Q825" s="183"/>
      <c r="R825" s="183"/>
      <c r="S825" s="183"/>
      <c r="T825" s="183"/>
      <c r="X825" s="183"/>
    </row>
    <row r="826" spans="4:24" x14ac:dyDescent="0.25">
      <c r="D826" s="184"/>
      <c r="E826" s="184"/>
      <c r="F826" s="184"/>
      <c r="G826" s="184"/>
      <c r="H826" s="184"/>
      <c r="I826" s="184"/>
      <c r="J826" s="184"/>
      <c r="K826" s="183"/>
      <c r="L826" s="183"/>
      <c r="M826" s="183"/>
      <c r="N826" s="183"/>
      <c r="O826" s="183"/>
      <c r="P826" s="183"/>
      <c r="Q826" s="183"/>
      <c r="R826" s="183"/>
      <c r="S826" s="183"/>
      <c r="T826" s="183"/>
      <c r="X826" s="183"/>
    </row>
    <row r="827" spans="4:24" x14ac:dyDescent="0.25">
      <c r="D827" s="184"/>
      <c r="E827" s="184"/>
      <c r="F827" s="184"/>
      <c r="G827" s="184"/>
      <c r="H827" s="184"/>
      <c r="I827" s="184"/>
      <c r="J827" s="184"/>
      <c r="K827" s="183"/>
      <c r="L827" s="183"/>
      <c r="M827" s="183"/>
      <c r="N827" s="183"/>
      <c r="O827" s="183"/>
      <c r="P827" s="183"/>
      <c r="Q827" s="183"/>
      <c r="R827" s="183"/>
      <c r="S827" s="183"/>
      <c r="T827" s="183"/>
      <c r="X827" s="183"/>
    </row>
    <row r="828" spans="4:24" x14ac:dyDescent="0.25">
      <c r="D828" s="184"/>
      <c r="E828" s="184"/>
      <c r="F828" s="184"/>
      <c r="G828" s="184"/>
      <c r="H828" s="184"/>
      <c r="I828" s="184"/>
      <c r="J828" s="184"/>
      <c r="K828" s="183"/>
      <c r="L828" s="183"/>
      <c r="M828" s="183"/>
      <c r="N828" s="183"/>
      <c r="O828" s="183"/>
      <c r="P828" s="183"/>
      <c r="Q828" s="183"/>
      <c r="R828" s="183"/>
      <c r="S828" s="183"/>
      <c r="T828" s="183"/>
      <c r="X828" s="183"/>
    </row>
    <row r="829" spans="4:24" x14ac:dyDescent="0.25">
      <c r="D829" s="184"/>
      <c r="E829" s="184"/>
      <c r="F829" s="184"/>
      <c r="G829" s="184"/>
      <c r="H829" s="184"/>
      <c r="I829" s="184"/>
      <c r="J829" s="184"/>
      <c r="K829" s="183"/>
      <c r="L829" s="183"/>
      <c r="M829" s="183"/>
      <c r="N829" s="183"/>
      <c r="O829" s="183"/>
      <c r="P829" s="183"/>
      <c r="Q829" s="183"/>
      <c r="R829" s="183"/>
      <c r="S829" s="183"/>
      <c r="T829" s="183"/>
      <c r="X829" s="183"/>
    </row>
    <row r="830" spans="4:24" x14ac:dyDescent="0.25">
      <c r="D830" s="184"/>
      <c r="E830" s="184"/>
      <c r="F830" s="184"/>
      <c r="G830" s="184"/>
      <c r="H830" s="184"/>
      <c r="I830" s="184"/>
      <c r="J830" s="184"/>
      <c r="K830" s="183"/>
      <c r="L830" s="183"/>
      <c r="M830" s="183"/>
      <c r="N830" s="183"/>
      <c r="O830" s="183"/>
      <c r="P830" s="183"/>
      <c r="Q830" s="183"/>
      <c r="R830" s="183"/>
      <c r="S830" s="183"/>
      <c r="T830" s="183"/>
      <c r="X830" s="183"/>
    </row>
    <row r="831" spans="4:24" x14ac:dyDescent="0.25">
      <c r="D831" s="184"/>
      <c r="E831" s="184"/>
      <c r="F831" s="184"/>
      <c r="G831" s="184"/>
      <c r="H831" s="184"/>
      <c r="I831" s="184"/>
      <c r="J831" s="184"/>
      <c r="K831" s="183"/>
      <c r="L831" s="183"/>
      <c r="M831" s="183"/>
      <c r="N831" s="183"/>
      <c r="O831" s="183"/>
      <c r="P831" s="183"/>
      <c r="Q831" s="183"/>
      <c r="R831" s="183"/>
      <c r="S831" s="183"/>
      <c r="T831" s="183"/>
      <c r="X831" s="183"/>
    </row>
    <row r="832" spans="4:24" x14ac:dyDescent="0.25">
      <c r="D832" s="184"/>
      <c r="E832" s="184"/>
      <c r="F832" s="184"/>
      <c r="G832" s="184"/>
      <c r="H832" s="184"/>
      <c r="I832" s="184"/>
      <c r="J832" s="184"/>
      <c r="K832" s="183"/>
      <c r="L832" s="183"/>
      <c r="M832" s="183"/>
      <c r="N832" s="183"/>
      <c r="O832" s="183"/>
      <c r="P832" s="183"/>
      <c r="Q832" s="183"/>
      <c r="R832" s="183"/>
      <c r="S832" s="183"/>
      <c r="T832" s="183"/>
      <c r="X832" s="183"/>
    </row>
    <row r="833" spans="4:24" x14ac:dyDescent="0.25">
      <c r="D833" s="184"/>
      <c r="E833" s="184"/>
      <c r="F833" s="184"/>
      <c r="G833" s="184"/>
      <c r="H833" s="184"/>
      <c r="I833" s="184"/>
      <c r="J833" s="184"/>
      <c r="K833" s="183"/>
      <c r="L833" s="183"/>
      <c r="M833" s="183"/>
      <c r="N833" s="183"/>
      <c r="O833" s="183"/>
      <c r="P833" s="183"/>
      <c r="Q833" s="183"/>
      <c r="R833" s="183"/>
      <c r="S833" s="183"/>
      <c r="T833" s="183"/>
      <c r="X833" s="183"/>
    </row>
    <row r="834" spans="4:24" x14ac:dyDescent="0.25">
      <c r="D834" s="184"/>
      <c r="E834" s="184"/>
      <c r="F834" s="184"/>
      <c r="G834" s="184"/>
      <c r="H834" s="184"/>
      <c r="I834" s="184"/>
      <c r="J834" s="184"/>
      <c r="K834" s="183"/>
      <c r="L834" s="183"/>
      <c r="M834" s="183"/>
      <c r="N834" s="183"/>
      <c r="O834" s="183"/>
      <c r="P834" s="183"/>
      <c r="Q834" s="183"/>
      <c r="R834" s="183"/>
      <c r="S834" s="183"/>
      <c r="T834" s="183"/>
      <c r="X834" s="183"/>
    </row>
    <row r="835" spans="4:24" x14ac:dyDescent="0.25">
      <c r="D835" s="184"/>
      <c r="E835" s="184"/>
      <c r="F835" s="184"/>
      <c r="G835" s="184"/>
      <c r="H835" s="184"/>
      <c r="I835" s="184"/>
      <c r="J835" s="184"/>
      <c r="K835" s="183"/>
      <c r="L835" s="183"/>
      <c r="M835" s="183"/>
      <c r="N835" s="183"/>
      <c r="O835" s="183"/>
      <c r="P835" s="183"/>
      <c r="Q835" s="183"/>
      <c r="R835" s="183"/>
      <c r="S835" s="183"/>
      <c r="T835" s="183"/>
      <c r="X835" s="183"/>
    </row>
    <row r="836" spans="4:24" x14ac:dyDescent="0.25">
      <c r="D836" s="184"/>
      <c r="E836" s="184"/>
      <c r="F836" s="184"/>
      <c r="G836" s="184"/>
      <c r="H836" s="184"/>
      <c r="I836" s="184"/>
      <c r="J836" s="184"/>
      <c r="K836" s="183"/>
      <c r="L836" s="183"/>
      <c r="M836" s="183"/>
      <c r="N836" s="183"/>
      <c r="O836" s="183"/>
      <c r="P836" s="183"/>
      <c r="Q836" s="183"/>
      <c r="R836" s="183"/>
      <c r="S836" s="183"/>
      <c r="T836" s="183"/>
      <c r="X836" s="183"/>
    </row>
    <row r="837" spans="4:24" x14ac:dyDescent="0.25">
      <c r="D837" s="184"/>
      <c r="E837" s="184"/>
      <c r="F837" s="184"/>
      <c r="G837" s="184"/>
      <c r="H837" s="184"/>
      <c r="I837" s="184"/>
      <c r="J837" s="184"/>
      <c r="K837" s="183"/>
      <c r="L837" s="183"/>
      <c r="M837" s="183"/>
      <c r="N837" s="183"/>
      <c r="O837" s="183"/>
      <c r="P837" s="183"/>
      <c r="Q837" s="183"/>
      <c r="R837" s="183"/>
      <c r="S837" s="183"/>
      <c r="T837" s="183"/>
      <c r="X837" s="183"/>
    </row>
    <row r="838" spans="4:24" x14ac:dyDescent="0.25">
      <c r="D838" s="184"/>
      <c r="E838" s="184"/>
      <c r="F838" s="184"/>
      <c r="G838" s="184"/>
      <c r="H838" s="184"/>
      <c r="I838" s="184"/>
      <c r="J838" s="184"/>
      <c r="K838" s="183"/>
      <c r="L838" s="183"/>
      <c r="M838" s="183"/>
      <c r="N838" s="183"/>
      <c r="O838" s="183"/>
      <c r="P838" s="183"/>
      <c r="Q838" s="183"/>
      <c r="R838" s="183"/>
      <c r="S838" s="183"/>
      <c r="T838" s="183"/>
      <c r="X838" s="183"/>
    </row>
    <row r="839" spans="4:24" x14ac:dyDescent="0.25">
      <c r="D839" s="184"/>
      <c r="E839" s="184"/>
      <c r="F839" s="184"/>
      <c r="G839" s="184"/>
      <c r="H839" s="184"/>
      <c r="I839" s="184"/>
      <c r="J839" s="184"/>
      <c r="K839" s="183"/>
      <c r="L839" s="183"/>
      <c r="M839" s="183"/>
      <c r="N839" s="183"/>
      <c r="O839" s="183"/>
      <c r="P839" s="183"/>
      <c r="Q839" s="183"/>
      <c r="R839" s="183"/>
      <c r="S839" s="183"/>
      <c r="T839" s="183"/>
      <c r="X839" s="183"/>
    </row>
    <row r="840" spans="4:24" x14ac:dyDescent="0.25">
      <c r="D840" s="184"/>
      <c r="E840" s="184"/>
      <c r="F840" s="184"/>
      <c r="G840" s="184"/>
      <c r="H840" s="184"/>
      <c r="I840" s="184"/>
      <c r="J840" s="184"/>
      <c r="K840" s="183"/>
      <c r="L840" s="183"/>
      <c r="M840" s="183"/>
      <c r="N840" s="183"/>
      <c r="O840" s="183"/>
      <c r="P840" s="183"/>
      <c r="Q840" s="183"/>
      <c r="R840" s="183"/>
      <c r="S840" s="183"/>
      <c r="T840" s="183"/>
      <c r="X840" s="183"/>
    </row>
    <row r="841" spans="4:24" x14ac:dyDescent="0.25">
      <c r="D841" s="184"/>
      <c r="E841" s="184"/>
      <c r="F841" s="184"/>
      <c r="G841" s="184"/>
      <c r="H841" s="184"/>
      <c r="I841" s="184"/>
      <c r="J841" s="184"/>
      <c r="K841" s="183"/>
      <c r="L841" s="183"/>
      <c r="M841" s="183"/>
      <c r="N841" s="183"/>
      <c r="O841" s="183"/>
      <c r="P841" s="183"/>
      <c r="Q841" s="183"/>
      <c r="R841" s="183"/>
      <c r="S841" s="183"/>
      <c r="T841" s="183"/>
      <c r="X841" s="183"/>
    </row>
    <row r="842" spans="4:24" x14ac:dyDescent="0.25">
      <c r="D842" s="184"/>
      <c r="E842" s="184"/>
      <c r="F842" s="184"/>
      <c r="G842" s="184"/>
      <c r="H842" s="184"/>
      <c r="I842" s="184"/>
      <c r="J842" s="184"/>
      <c r="K842" s="183"/>
      <c r="L842" s="183"/>
      <c r="M842" s="183"/>
      <c r="N842" s="183"/>
      <c r="O842" s="183"/>
      <c r="P842" s="183"/>
      <c r="Q842" s="183"/>
      <c r="R842" s="183"/>
      <c r="S842" s="183"/>
      <c r="T842" s="183"/>
      <c r="X842" s="183"/>
    </row>
    <row r="843" spans="4:24" x14ac:dyDescent="0.25">
      <c r="D843" s="184"/>
      <c r="E843" s="184"/>
      <c r="F843" s="184"/>
      <c r="G843" s="184"/>
      <c r="H843" s="184"/>
      <c r="I843" s="184"/>
      <c r="J843" s="184"/>
      <c r="K843" s="183"/>
      <c r="L843" s="183"/>
      <c r="M843" s="183"/>
      <c r="N843" s="183"/>
      <c r="O843" s="183"/>
      <c r="P843" s="183"/>
      <c r="Q843" s="183"/>
      <c r="R843" s="183"/>
      <c r="S843" s="183"/>
      <c r="T843" s="183"/>
      <c r="X843" s="183"/>
    </row>
    <row r="844" spans="4:24" x14ac:dyDescent="0.25">
      <c r="D844" s="184"/>
      <c r="E844" s="184"/>
      <c r="F844" s="184"/>
      <c r="G844" s="184"/>
      <c r="H844" s="184"/>
      <c r="I844" s="184"/>
      <c r="J844" s="184"/>
      <c r="K844" s="183"/>
      <c r="L844" s="183"/>
      <c r="M844" s="183"/>
      <c r="N844" s="183"/>
      <c r="O844" s="183"/>
      <c r="P844" s="183"/>
      <c r="Q844" s="183"/>
      <c r="R844" s="183"/>
      <c r="S844" s="183"/>
      <c r="T844" s="183"/>
      <c r="X844" s="183"/>
    </row>
    <row r="845" spans="4:24" x14ac:dyDescent="0.25">
      <c r="D845" s="184"/>
      <c r="E845" s="184"/>
      <c r="F845" s="184"/>
      <c r="G845" s="184"/>
      <c r="H845" s="184"/>
      <c r="I845" s="184"/>
      <c r="J845" s="184"/>
      <c r="K845" s="183"/>
      <c r="L845" s="183"/>
      <c r="M845" s="183"/>
      <c r="N845" s="183"/>
      <c r="O845" s="183"/>
      <c r="P845" s="183"/>
      <c r="Q845" s="183"/>
      <c r="R845" s="183"/>
      <c r="S845" s="183"/>
      <c r="T845" s="183"/>
      <c r="X845" s="183"/>
    </row>
    <row r="846" spans="4:24" x14ac:dyDescent="0.25">
      <c r="D846" s="184"/>
      <c r="E846" s="184"/>
      <c r="F846" s="184"/>
      <c r="G846" s="184"/>
      <c r="H846" s="184"/>
      <c r="I846" s="184"/>
      <c r="J846" s="184"/>
      <c r="K846" s="183"/>
      <c r="L846" s="183"/>
      <c r="M846" s="183"/>
      <c r="N846" s="183"/>
      <c r="O846" s="183"/>
      <c r="P846" s="183"/>
      <c r="Q846" s="183"/>
      <c r="R846" s="183"/>
      <c r="S846" s="183"/>
      <c r="T846" s="183"/>
      <c r="X846" s="183"/>
    </row>
    <row r="847" spans="4:24" x14ac:dyDescent="0.25">
      <c r="D847" s="184"/>
      <c r="E847" s="184"/>
      <c r="F847" s="184"/>
      <c r="G847" s="184"/>
      <c r="H847" s="184"/>
      <c r="I847" s="184"/>
      <c r="J847" s="184"/>
      <c r="K847" s="183"/>
      <c r="L847" s="183"/>
      <c r="M847" s="183"/>
      <c r="N847" s="183"/>
      <c r="O847" s="183"/>
      <c r="P847" s="183"/>
      <c r="Q847" s="183"/>
      <c r="R847" s="183"/>
      <c r="S847" s="183"/>
      <c r="T847" s="183"/>
      <c r="X847" s="183"/>
    </row>
    <row r="848" spans="4:24" x14ac:dyDescent="0.25">
      <c r="D848" s="184"/>
      <c r="E848" s="184"/>
      <c r="F848" s="184"/>
      <c r="G848" s="184"/>
      <c r="H848" s="184"/>
      <c r="I848" s="184"/>
      <c r="J848" s="184"/>
      <c r="K848" s="183"/>
      <c r="L848" s="183"/>
      <c r="M848" s="183"/>
      <c r="N848" s="183"/>
      <c r="O848" s="183"/>
      <c r="P848" s="183"/>
      <c r="Q848" s="183"/>
      <c r="R848" s="183"/>
      <c r="S848" s="183"/>
      <c r="T848" s="183"/>
      <c r="X848" s="183"/>
    </row>
    <row r="849" spans="4:24" x14ac:dyDescent="0.25">
      <c r="D849" s="184"/>
      <c r="E849" s="184"/>
      <c r="F849" s="184"/>
      <c r="G849" s="184"/>
      <c r="H849" s="184"/>
      <c r="I849" s="184"/>
      <c r="J849" s="184"/>
      <c r="K849" s="183"/>
      <c r="L849" s="183"/>
      <c r="M849" s="183"/>
      <c r="N849" s="183"/>
      <c r="O849" s="183"/>
      <c r="P849" s="183"/>
      <c r="Q849" s="183"/>
      <c r="R849" s="183"/>
      <c r="S849" s="183"/>
      <c r="T849" s="183"/>
      <c r="X849" s="183"/>
    </row>
    <row r="850" spans="4:24" x14ac:dyDescent="0.25">
      <c r="D850" s="184"/>
      <c r="E850" s="184"/>
      <c r="F850" s="184"/>
      <c r="G850" s="184"/>
      <c r="H850" s="184"/>
      <c r="I850" s="184"/>
      <c r="J850" s="184"/>
      <c r="K850" s="183"/>
      <c r="L850" s="183"/>
      <c r="M850" s="183"/>
      <c r="N850" s="183"/>
      <c r="O850" s="183"/>
      <c r="P850" s="183"/>
      <c r="Q850" s="183"/>
      <c r="R850" s="183"/>
      <c r="S850" s="183"/>
      <c r="T850" s="183"/>
      <c r="X850" s="183"/>
    </row>
    <row r="851" spans="4:24" x14ac:dyDescent="0.25">
      <c r="D851" s="184"/>
      <c r="E851" s="184"/>
      <c r="F851" s="184"/>
      <c r="G851" s="184"/>
      <c r="H851" s="184"/>
      <c r="I851" s="184"/>
      <c r="J851" s="184"/>
      <c r="K851" s="183"/>
      <c r="L851" s="183"/>
      <c r="M851" s="183"/>
      <c r="N851" s="183"/>
      <c r="O851" s="183"/>
      <c r="P851" s="183"/>
      <c r="Q851" s="183"/>
      <c r="R851" s="183"/>
      <c r="S851" s="183"/>
      <c r="T851" s="183"/>
      <c r="X851" s="183"/>
    </row>
    <row r="852" spans="4:24" x14ac:dyDescent="0.25">
      <c r="D852" s="184"/>
      <c r="E852" s="184"/>
      <c r="F852" s="184"/>
      <c r="G852" s="184"/>
      <c r="H852" s="184"/>
      <c r="I852" s="184"/>
      <c r="J852" s="184"/>
      <c r="K852" s="183"/>
      <c r="L852" s="183"/>
      <c r="M852" s="183"/>
      <c r="N852" s="183"/>
      <c r="O852" s="183"/>
      <c r="P852" s="183"/>
      <c r="Q852" s="183"/>
      <c r="R852" s="183"/>
      <c r="S852" s="183"/>
      <c r="T852" s="183"/>
      <c r="X852" s="183"/>
    </row>
    <row r="853" spans="4:24" x14ac:dyDescent="0.25">
      <c r="D853" s="184"/>
      <c r="E853" s="184"/>
      <c r="F853" s="184"/>
      <c r="G853" s="184"/>
      <c r="H853" s="184"/>
      <c r="I853" s="184"/>
      <c r="J853" s="184"/>
      <c r="K853" s="183"/>
      <c r="L853" s="183"/>
      <c r="M853" s="183"/>
      <c r="N853" s="183"/>
      <c r="O853" s="183"/>
      <c r="P853" s="183"/>
      <c r="Q853" s="183"/>
      <c r="R853" s="183"/>
      <c r="S853" s="183"/>
      <c r="T853" s="183"/>
      <c r="X853" s="183"/>
    </row>
    <row r="854" spans="4:24" x14ac:dyDescent="0.25">
      <c r="D854" s="184"/>
      <c r="E854" s="184"/>
      <c r="F854" s="184"/>
      <c r="G854" s="184"/>
      <c r="H854" s="184"/>
      <c r="I854" s="184"/>
      <c r="J854" s="184"/>
      <c r="K854" s="183"/>
      <c r="L854" s="183"/>
      <c r="M854" s="183"/>
      <c r="N854" s="183"/>
      <c r="O854" s="183"/>
      <c r="P854" s="183"/>
      <c r="Q854" s="183"/>
      <c r="R854" s="183"/>
      <c r="S854" s="183"/>
      <c r="T854" s="183"/>
      <c r="X854" s="183"/>
    </row>
    <row r="855" spans="4:24" x14ac:dyDescent="0.25">
      <c r="D855" s="184"/>
      <c r="E855" s="184"/>
      <c r="F855" s="184"/>
      <c r="G855" s="184"/>
      <c r="H855" s="184"/>
      <c r="I855" s="184"/>
      <c r="J855" s="184"/>
      <c r="K855" s="183"/>
      <c r="L855" s="183"/>
      <c r="M855" s="183"/>
      <c r="N855" s="183"/>
      <c r="O855" s="183"/>
      <c r="P855" s="183"/>
      <c r="Q855" s="183"/>
      <c r="R855" s="183"/>
      <c r="S855" s="183"/>
      <c r="T855" s="183"/>
      <c r="X855" s="183"/>
    </row>
    <row r="856" spans="4:24" x14ac:dyDescent="0.25">
      <c r="D856" s="184"/>
      <c r="E856" s="184"/>
      <c r="F856" s="184"/>
      <c r="G856" s="184"/>
      <c r="H856" s="184"/>
      <c r="I856" s="184"/>
      <c r="J856" s="184"/>
      <c r="K856" s="183"/>
      <c r="L856" s="183"/>
      <c r="M856" s="183"/>
      <c r="N856" s="183"/>
      <c r="O856" s="183"/>
      <c r="P856" s="183"/>
      <c r="Q856" s="183"/>
      <c r="R856" s="183"/>
      <c r="S856" s="183"/>
      <c r="T856" s="183"/>
      <c r="X856" s="183"/>
    </row>
    <row r="857" spans="4:24" x14ac:dyDescent="0.25">
      <c r="D857" s="184"/>
      <c r="E857" s="184"/>
      <c r="F857" s="184"/>
      <c r="G857" s="184"/>
      <c r="H857" s="184"/>
      <c r="I857" s="184"/>
      <c r="J857" s="184"/>
      <c r="K857" s="183"/>
      <c r="L857" s="183"/>
      <c r="M857" s="183"/>
      <c r="N857" s="183"/>
      <c r="O857" s="183"/>
      <c r="P857" s="183"/>
      <c r="Q857" s="183"/>
      <c r="R857" s="183"/>
      <c r="S857" s="183"/>
      <c r="T857" s="183"/>
      <c r="X857" s="183"/>
    </row>
    <row r="858" spans="4:24" x14ac:dyDescent="0.25">
      <c r="D858" s="184"/>
      <c r="E858" s="184"/>
      <c r="F858" s="184"/>
      <c r="G858" s="184"/>
      <c r="H858" s="184"/>
      <c r="I858" s="184"/>
      <c r="J858" s="184"/>
      <c r="K858" s="183"/>
      <c r="L858" s="183"/>
      <c r="M858" s="183"/>
      <c r="N858" s="183"/>
      <c r="O858" s="183"/>
      <c r="P858" s="183"/>
      <c r="Q858" s="183"/>
      <c r="R858" s="183"/>
      <c r="S858" s="183"/>
      <c r="T858" s="183"/>
      <c r="X858" s="183"/>
    </row>
    <row r="859" spans="4:24" x14ac:dyDescent="0.25">
      <c r="D859" s="184"/>
      <c r="E859" s="184"/>
      <c r="F859" s="184"/>
      <c r="G859" s="184"/>
      <c r="H859" s="184"/>
      <c r="I859" s="184"/>
      <c r="J859" s="184"/>
      <c r="K859" s="183"/>
      <c r="L859" s="183"/>
      <c r="M859" s="183"/>
      <c r="N859" s="183"/>
      <c r="O859" s="183"/>
      <c r="P859" s="183"/>
      <c r="Q859" s="183"/>
      <c r="R859" s="183"/>
      <c r="S859" s="183"/>
      <c r="T859" s="183"/>
      <c r="X859" s="183"/>
    </row>
    <row r="860" spans="4:24" x14ac:dyDescent="0.25">
      <c r="D860" s="184"/>
      <c r="E860" s="184"/>
      <c r="F860" s="184"/>
      <c r="G860" s="184"/>
      <c r="H860" s="184"/>
      <c r="I860" s="184"/>
      <c r="J860" s="184"/>
      <c r="K860" s="183"/>
      <c r="L860" s="183"/>
      <c r="M860" s="183"/>
      <c r="N860" s="183"/>
      <c r="O860" s="183"/>
      <c r="P860" s="183"/>
      <c r="Q860" s="183"/>
      <c r="R860" s="183"/>
      <c r="S860" s="183"/>
      <c r="T860" s="183"/>
      <c r="X860" s="183"/>
    </row>
    <row r="861" spans="4:24" x14ac:dyDescent="0.25">
      <c r="D861" s="184"/>
      <c r="E861" s="184"/>
      <c r="F861" s="184"/>
      <c r="G861" s="184"/>
      <c r="H861" s="184"/>
      <c r="I861" s="184"/>
      <c r="J861" s="184"/>
      <c r="K861" s="183"/>
      <c r="L861" s="183"/>
      <c r="M861" s="183"/>
      <c r="N861" s="183"/>
      <c r="O861" s="183"/>
      <c r="P861" s="183"/>
      <c r="Q861" s="183"/>
      <c r="R861" s="183"/>
      <c r="S861" s="183"/>
      <c r="T861" s="183"/>
      <c r="X861" s="183"/>
    </row>
    <row r="862" spans="4:24" x14ac:dyDescent="0.25">
      <c r="D862" s="184"/>
      <c r="E862" s="184"/>
      <c r="F862" s="184"/>
      <c r="G862" s="184"/>
      <c r="H862" s="184"/>
      <c r="I862" s="184"/>
      <c r="J862" s="184"/>
      <c r="K862" s="183"/>
      <c r="L862" s="183"/>
      <c r="M862" s="183"/>
      <c r="N862" s="183"/>
      <c r="O862" s="183"/>
      <c r="P862" s="183"/>
      <c r="Q862" s="183"/>
      <c r="R862" s="183"/>
      <c r="S862" s="183"/>
      <c r="T862" s="183"/>
      <c r="X862" s="183"/>
    </row>
    <row r="863" spans="4:24" x14ac:dyDescent="0.25">
      <c r="D863" s="184"/>
      <c r="E863" s="184"/>
      <c r="F863" s="184"/>
      <c r="G863" s="184"/>
      <c r="H863" s="184"/>
      <c r="I863" s="184"/>
      <c r="J863" s="184"/>
      <c r="K863" s="183"/>
      <c r="L863" s="183"/>
      <c r="M863" s="183"/>
      <c r="N863" s="183"/>
      <c r="O863" s="183"/>
      <c r="P863" s="183"/>
      <c r="Q863" s="183"/>
      <c r="R863" s="183"/>
      <c r="S863" s="183"/>
      <c r="T863" s="183"/>
      <c r="X863" s="183"/>
    </row>
    <row r="864" spans="4:24" x14ac:dyDescent="0.25">
      <c r="D864" s="184"/>
      <c r="E864" s="184"/>
      <c r="F864" s="184"/>
      <c r="G864" s="184"/>
      <c r="H864" s="184"/>
      <c r="I864" s="184"/>
      <c r="J864" s="184"/>
      <c r="K864" s="183"/>
      <c r="L864" s="183"/>
      <c r="M864" s="183"/>
      <c r="N864" s="183"/>
      <c r="O864" s="183"/>
      <c r="P864" s="183"/>
      <c r="Q864" s="183"/>
      <c r="R864" s="183"/>
      <c r="S864" s="183"/>
      <c r="T864" s="183"/>
      <c r="X864" s="183"/>
    </row>
    <row r="865" spans="4:24" x14ac:dyDescent="0.25">
      <c r="D865" s="184"/>
      <c r="E865" s="184"/>
      <c r="F865" s="184"/>
      <c r="G865" s="184"/>
      <c r="H865" s="184"/>
      <c r="I865" s="184"/>
      <c r="J865" s="184"/>
      <c r="K865" s="183"/>
      <c r="L865" s="183"/>
      <c r="M865" s="183"/>
      <c r="N865" s="183"/>
      <c r="O865" s="183"/>
      <c r="P865" s="183"/>
      <c r="Q865" s="183"/>
      <c r="R865" s="183"/>
      <c r="S865" s="183"/>
      <c r="T865" s="183"/>
      <c r="X865" s="183"/>
    </row>
    <row r="866" spans="4:24" x14ac:dyDescent="0.25">
      <c r="D866" s="184"/>
      <c r="E866" s="184"/>
      <c r="F866" s="184"/>
      <c r="G866" s="184"/>
      <c r="H866" s="184"/>
      <c r="I866" s="184"/>
      <c r="J866" s="184"/>
      <c r="K866" s="183"/>
      <c r="L866" s="183"/>
      <c r="M866" s="183"/>
      <c r="N866" s="183"/>
      <c r="O866" s="183"/>
      <c r="P866" s="183"/>
      <c r="Q866" s="183"/>
      <c r="R866" s="183"/>
      <c r="S866" s="183"/>
      <c r="T866" s="183"/>
      <c r="X866" s="183"/>
    </row>
    <row r="867" spans="4:24" x14ac:dyDescent="0.25">
      <c r="D867" s="184"/>
      <c r="E867" s="184"/>
      <c r="F867" s="184"/>
      <c r="G867" s="184"/>
      <c r="H867" s="184"/>
      <c r="I867" s="184"/>
      <c r="J867" s="184"/>
      <c r="K867" s="183"/>
      <c r="L867" s="183"/>
      <c r="M867" s="183"/>
      <c r="N867" s="183"/>
      <c r="O867" s="183"/>
      <c r="P867" s="183"/>
      <c r="Q867" s="183"/>
      <c r="R867" s="183"/>
      <c r="S867" s="183"/>
      <c r="T867" s="183"/>
      <c r="X867" s="183"/>
    </row>
    <row r="868" spans="4:24" x14ac:dyDescent="0.25">
      <c r="D868" s="184"/>
      <c r="E868" s="184"/>
      <c r="F868" s="184"/>
      <c r="G868" s="184"/>
      <c r="H868" s="184"/>
      <c r="I868" s="184"/>
      <c r="J868" s="184"/>
      <c r="K868" s="183"/>
      <c r="L868" s="183"/>
      <c r="M868" s="183"/>
      <c r="N868" s="183"/>
      <c r="O868" s="183"/>
      <c r="P868" s="183"/>
      <c r="Q868" s="183"/>
      <c r="R868" s="183"/>
      <c r="S868" s="183"/>
      <c r="T868" s="183"/>
      <c r="X868" s="183"/>
    </row>
    <row r="869" spans="4:24" x14ac:dyDescent="0.25">
      <c r="D869" s="184"/>
      <c r="E869" s="184"/>
      <c r="F869" s="184"/>
      <c r="G869" s="184"/>
      <c r="H869" s="184"/>
      <c r="I869" s="184"/>
      <c r="J869" s="184"/>
      <c r="K869" s="183"/>
      <c r="L869" s="183"/>
      <c r="M869" s="183"/>
      <c r="N869" s="183"/>
      <c r="O869" s="183"/>
      <c r="P869" s="183"/>
      <c r="Q869" s="183"/>
      <c r="R869" s="183"/>
      <c r="S869" s="183"/>
      <c r="T869" s="183"/>
      <c r="X869" s="183"/>
    </row>
    <row r="870" spans="4:24" x14ac:dyDescent="0.25">
      <c r="D870" s="184"/>
      <c r="E870" s="184"/>
      <c r="F870" s="184"/>
      <c r="G870" s="184"/>
      <c r="H870" s="184"/>
      <c r="I870" s="184"/>
      <c r="J870" s="184"/>
      <c r="K870" s="183"/>
      <c r="L870" s="183"/>
      <c r="M870" s="183"/>
      <c r="N870" s="183"/>
      <c r="O870" s="183"/>
      <c r="P870" s="183"/>
      <c r="Q870" s="183"/>
      <c r="R870" s="183"/>
      <c r="S870" s="183"/>
      <c r="T870" s="183"/>
      <c r="X870" s="183"/>
    </row>
    <row r="871" spans="4:24" x14ac:dyDescent="0.25">
      <c r="D871" s="184"/>
      <c r="E871" s="184"/>
      <c r="F871" s="184"/>
      <c r="G871" s="184"/>
      <c r="H871" s="184"/>
      <c r="I871" s="184"/>
      <c r="J871" s="184"/>
      <c r="K871" s="183"/>
      <c r="L871" s="183"/>
      <c r="M871" s="183"/>
      <c r="N871" s="183"/>
      <c r="O871" s="183"/>
      <c r="P871" s="183"/>
      <c r="Q871" s="183"/>
      <c r="R871" s="183"/>
      <c r="S871" s="183"/>
      <c r="T871" s="183"/>
      <c r="X871" s="183"/>
    </row>
    <row r="872" spans="4:24" x14ac:dyDescent="0.25">
      <c r="D872" s="184"/>
      <c r="E872" s="184"/>
      <c r="F872" s="184"/>
      <c r="G872" s="184"/>
      <c r="H872" s="184"/>
      <c r="I872" s="184"/>
      <c r="J872" s="184"/>
      <c r="K872" s="183"/>
      <c r="L872" s="183"/>
      <c r="M872" s="183"/>
      <c r="N872" s="183"/>
      <c r="O872" s="183"/>
      <c r="P872" s="183"/>
      <c r="Q872" s="183"/>
      <c r="R872" s="183"/>
      <c r="S872" s="183"/>
      <c r="T872" s="183"/>
      <c r="X872" s="183"/>
    </row>
    <row r="873" spans="4:24" x14ac:dyDescent="0.25">
      <c r="D873" s="184"/>
      <c r="E873" s="184"/>
      <c r="F873" s="184"/>
      <c r="G873" s="184"/>
      <c r="H873" s="184"/>
      <c r="I873" s="184"/>
      <c r="J873" s="184"/>
      <c r="K873" s="183"/>
      <c r="L873" s="183"/>
      <c r="M873" s="183"/>
      <c r="N873" s="183"/>
      <c r="O873" s="183"/>
      <c r="P873" s="183"/>
      <c r="Q873" s="183"/>
      <c r="R873" s="183"/>
      <c r="S873" s="183"/>
      <c r="T873" s="183"/>
      <c r="X873" s="183"/>
    </row>
    <row r="874" spans="4:24" x14ac:dyDescent="0.25">
      <c r="D874" s="184"/>
      <c r="E874" s="184"/>
      <c r="F874" s="184"/>
      <c r="G874" s="184"/>
      <c r="H874" s="184"/>
      <c r="I874" s="184"/>
      <c r="J874" s="184"/>
      <c r="K874" s="183"/>
      <c r="L874" s="183"/>
      <c r="M874" s="183"/>
      <c r="N874" s="183"/>
      <c r="O874" s="183"/>
      <c r="P874" s="183"/>
      <c r="Q874" s="183"/>
      <c r="R874" s="183"/>
      <c r="S874" s="183"/>
      <c r="T874" s="183"/>
      <c r="X874" s="183"/>
    </row>
    <row r="875" spans="4:24" x14ac:dyDescent="0.25">
      <c r="D875" s="184"/>
      <c r="E875" s="184"/>
      <c r="F875" s="184"/>
      <c r="G875" s="184"/>
      <c r="H875" s="184"/>
      <c r="I875" s="184"/>
      <c r="J875" s="184"/>
      <c r="K875" s="183"/>
      <c r="L875" s="183"/>
      <c r="M875" s="183"/>
      <c r="N875" s="183"/>
      <c r="O875" s="183"/>
      <c r="P875" s="183"/>
      <c r="Q875" s="183"/>
      <c r="R875" s="183"/>
      <c r="S875" s="183"/>
      <c r="T875" s="183"/>
      <c r="X875" s="183"/>
    </row>
    <row r="876" spans="4:24" x14ac:dyDescent="0.25">
      <c r="D876" s="184"/>
      <c r="E876" s="184"/>
      <c r="F876" s="184"/>
      <c r="G876" s="184"/>
      <c r="H876" s="184"/>
      <c r="I876" s="184"/>
      <c r="J876" s="184"/>
      <c r="K876" s="183"/>
      <c r="L876" s="183"/>
      <c r="M876" s="183"/>
      <c r="N876" s="183"/>
      <c r="O876" s="183"/>
      <c r="P876" s="183"/>
      <c r="Q876" s="183"/>
      <c r="R876" s="183"/>
      <c r="S876" s="183"/>
      <c r="T876" s="183"/>
      <c r="X876" s="183"/>
    </row>
    <row r="877" spans="4:24" x14ac:dyDescent="0.25">
      <c r="D877" s="184"/>
      <c r="E877" s="184"/>
      <c r="F877" s="184"/>
      <c r="G877" s="184"/>
      <c r="H877" s="184"/>
      <c r="I877" s="184"/>
      <c r="J877" s="184"/>
      <c r="K877" s="183"/>
      <c r="L877" s="183"/>
      <c r="M877" s="183"/>
      <c r="N877" s="183"/>
      <c r="O877" s="183"/>
      <c r="P877" s="183"/>
      <c r="Q877" s="183"/>
      <c r="R877" s="183"/>
      <c r="S877" s="183"/>
      <c r="T877" s="183"/>
      <c r="X877" s="183"/>
    </row>
    <row r="878" spans="4:24" x14ac:dyDescent="0.25">
      <c r="D878" s="184"/>
      <c r="E878" s="184"/>
      <c r="F878" s="184"/>
      <c r="G878" s="184"/>
      <c r="H878" s="184"/>
      <c r="I878" s="184"/>
      <c r="J878" s="184"/>
      <c r="K878" s="183"/>
      <c r="L878" s="183"/>
      <c r="M878" s="183"/>
      <c r="N878" s="183"/>
      <c r="O878" s="183"/>
      <c r="P878" s="183"/>
      <c r="Q878" s="183"/>
      <c r="R878" s="183"/>
      <c r="S878" s="183"/>
      <c r="T878" s="183"/>
      <c r="X878" s="183"/>
    </row>
    <row r="879" spans="4:24" x14ac:dyDescent="0.25">
      <c r="D879" s="184"/>
      <c r="E879" s="184"/>
      <c r="F879" s="184"/>
      <c r="G879" s="184"/>
      <c r="H879" s="184"/>
      <c r="I879" s="184"/>
      <c r="J879" s="184"/>
      <c r="K879" s="183"/>
      <c r="L879" s="183"/>
      <c r="M879" s="183"/>
      <c r="N879" s="183"/>
      <c r="O879" s="183"/>
      <c r="P879" s="183"/>
      <c r="Q879" s="183"/>
      <c r="R879" s="183"/>
      <c r="S879" s="183"/>
      <c r="T879" s="183"/>
      <c r="X879" s="183"/>
    </row>
    <row r="880" spans="4:24" x14ac:dyDescent="0.25">
      <c r="D880" s="184"/>
      <c r="E880" s="184"/>
      <c r="F880" s="184"/>
      <c r="G880" s="184"/>
      <c r="H880" s="184"/>
      <c r="I880" s="184"/>
      <c r="J880" s="184"/>
      <c r="K880" s="183"/>
      <c r="L880" s="183"/>
      <c r="M880" s="183"/>
      <c r="N880" s="183"/>
      <c r="O880" s="183"/>
      <c r="P880" s="183"/>
      <c r="Q880" s="183"/>
      <c r="R880" s="183"/>
      <c r="S880" s="183"/>
      <c r="T880" s="183"/>
      <c r="X880" s="183"/>
    </row>
    <row r="881" spans="4:24" x14ac:dyDescent="0.25">
      <c r="D881" s="184"/>
      <c r="E881" s="184"/>
      <c r="F881" s="184"/>
      <c r="G881" s="184"/>
      <c r="H881" s="184"/>
      <c r="I881" s="184"/>
      <c r="J881" s="184"/>
      <c r="K881" s="183"/>
      <c r="L881" s="183"/>
      <c r="M881" s="183"/>
      <c r="N881" s="183"/>
      <c r="O881" s="183"/>
      <c r="P881" s="183"/>
      <c r="Q881" s="183"/>
      <c r="R881" s="183"/>
      <c r="S881" s="183"/>
      <c r="T881" s="183"/>
      <c r="X881" s="183"/>
    </row>
    <row r="882" spans="4:24" x14ac:dyDescent="0.25">
      <c r="D882" s="184"/>
      <c r="E882" s="184"/>
      <c r="F882" s="184"/>
      <c r="G882" s="184"/>
      <c r="H882" s="184"/>
      <c r="I882" s="184"/>
      <c r="J882" s="184"/>
      <c r="K882" s="183"/>
      <c r="L882" s="183"/>
      <c r="M882" s="183"/>
      <c r="N882" s="183"/>
      <c r="O882" s="183"/>
      <c r="P882" s="183"/>
      <c r="Q882" s="183"/>
      <c r="R882" s="183"/>
      <c r="S882" s="183"/>
      <c r="T882" s="183"/>
      <c r="X882" s="183"/>
    </row>
    <row r="883" spans="4:24" x14ac:dyDescent="0.25">
      <c r="D883" s="184"/>
      <c r="E883" s="184"/>
      <c r="F883" s="184"/>
      <c r="G883" s="184"/>
      <c r="H883" s="184"/>
      <c r="I883" s="184"/>
      <c r="J883" s="184"/>
      <c r="K883" s="183"/>
      <c r="L883" s="183"/>
      <c r="M883" s="183"/>
      <c r="N883" s="183"/>
      <c r="O883" s="183"/>
      <c r="P883" s="183"/>
      <c r="Q883" s="183"/>
      <c r="R883" s="183"/>
      <c r="S883" s="183"/>
      <c r="T883" s="183"/>
      <c r="X883" s="183"/>
    </row>
    <row r="884" spans="4:24" x14ac:dyDescent="0.25">
      <c r="D884" s="184"/>
      <c r="E884" s="184"/>
      <c r="F884" s="184"/>
      <c r="G884" s="184"/>
      <c r="H884" s="184"/>
      <c r="I884" s="184"/>
      <c r="J884" s="184"/>
      <c r="K884" s="183"/>
      <c r="L884" s="183"/>
      <c r="M884" s="183"/>
      <c r="N884" s="183"/>
      <c r="O884" s="183"/>
      <c r="P884" s="183"/>
      <c r="Q884" s="183"/>
      <c r="R884" s="183"/>
      <c r="S884" s="183"/>
      <c r="T884" s="183"/>
      <c r="X884" s="183"/>
    </row>
    <row r="885" spans="4:24" x14ac:dyDescent="0.25">
      <c r="D885" s="184"/>
      <c r="E885" s="184"/>
      <c r="F885" s="184"/>
      <c r="G885" s="184"/>
      <c r="H885" s="184"/>
      <c r="I885" s="184"/>
      <c r="J885" s="184"/>
      <c r="K885" s="183"/>
      <c r="L885" s="183"/>
      <c r="M885" s="183"/>
      <c r="N885" s="183"/>
      <c r="O885" s="183"/>
      <c r="P885" s="183"/>
      <c r="Q885" s="183"/>
      <c r="R885" s="183"/>
      <c r="S885" s="183"/>
      <c r="T885" s="183"/>
      <c r="X885" s="183"/>
    </row>
    <row r="886" spans="4:24" x14ac:dyDescent="0.25">
      <c r="D886" s="184"/>
      <c r="E886" s="184"/>
      <c r="F886" s="184"/>
      <c r="G886" s="184"/>
      <c r="H886" s="184"/>
      <c r="I886" s="184"/>
      <c r="J886" s="184"/>
      <c r="K886" s="183"/>
      <c r="L886" s="183"/>
      <c r="M886" s="183"/>
      <c r="N886" s="183"/>
      <c r="O886" s="183"/>
      <c r="P886" s="183"/>
      <c r="Q886" s="183"/>
      <c r="R886" s="183"/>
      <c r="S886" s="183"/>
      <c r="T886" s="183"/>
      <c r="X886" s="183"/>
    </row>
    <row r="887" spans="4:24" x14ac:dyDescent="0.25">
      <c r="D887" s="184"/>
      <c r="E887" s="184"/>
      <c r="F887" s="184"/>
      <c r="G887" s="184"/>
      <c r="H887" s="184"/>
      <c r="I887" s="184"/>
      <c r="J887" s="184"/>
      <c r="K887" s="183"/>
      <c r="L887" s="183"/>
      <c r="M887" s="183"/>
      <c r="N887" s="183"/>
      <c r="O887" s="183"/>
      <c r="P887" s="183"/>
      <c r="Q887" s="183"/>
      <c r="R887" s="183"/>
      <c r="S887" s="183"/>
      <c r="T887" s="183"/>
      <c r="X887" s="183"/>
    </row>
    <row r="888" spans="4:24" x14ac:dyDescent="0.25">
      <c r="D888" s="184"/>
      <c r="E888" s="184"/>
      <c r="F888" s="184"/>
      <c r="G888" s="184"/>
      <c r="H888" s="184"/>
      <c r="I888" s="184"/>
      <c r="J888" s="184"/>
      <c r="K888" s="183"/>
      <c r="L888" s="183"/>
      <c r="M888" s="183"/>
      <c r="N888" s="183"/>
      <c r="O888" s="183"/>
      <c r="P888" s="183"/>
      <c r="Q888" s="183"/>
      <c r="R888" s="183"/>
      <c r="S888" s="183"/>
      <c r="T888" s="183"/>
      <c r="X888" s="183"/>
    </row>
    <row r="889" spans="4:24" x14ac:dyDescent="0.25">
      <c r="D889" s="184"/>
      <c r="E889" s="184"/>
      <c r="F889" s="184"/>
      <c r="G889" s="184"/>
      <c r="H889" s="184"/>
      <c r="I889" s="184"/>
      <c r="J889" s="184"/>
      <c r="K889" s="183"/>
      <c r="L889" s="183"/>
      <c r="M889" s="183"/>
      <c r="N889" s="183"/>
      <c r="O889" s="183"/>
      <c r="P889" s="183"/>
      <c r="Q889" s="183"/>
      <c r="R889" s="183"/>
      <c r="S889" s="183"/>
      <c r="T889" s="183"/>
      <c r="X889" s="183"/>
    </row>
    <row r="890" spans="4:24" x14ac:dyDescent="0.25">
      <c r="D890" s="184"/>
      <c r="E890" s="184"/>
      <c r="F890" s="184"/>
      <c r="G890" s="184"/>
      <c r="H890" s="184"/>
      <c r="I890" s="184"/>
      <c r="J890" s="184"/>
      <c r="K890" s="183"/>
      <c r="L890" s="183"/>
      <c r="M890" s="183"/>
      <c r="N890" s="183"/>
      <c r="O890" s="183"/>
      <c r="P890" s="183"/>
      <c r="Q890" s="183"/>
      <c r="R890" s="183"/>
      <c r="S890" s="183"/>
      <c r="T890" s="183"/>
      <c r="X890" s="183"/>
    </row>
    <row r="891" spans="4:24" x14ac:dyDescent="0.25">
      <c r="D891" s="184"/>
      <c r="E891" s="184"/>
      <c r="F891" s="184"/>
      <c r="G891" s="184"/>
      <c r="H891" s="184"/>
      <c r="I891" s="184"/>
      <c r="J891" s="184"/>
      <c r="K891" s="183"/>
      <c r="L891" s="183"/>
      <c r="M891" s="183"/>
      <c r="N891" s="183"/>
      <c r="O891" s="183"/>
      <c r="P891" s="183"/>
      <c r="Q891" s="183"/>
      <c r="R891" s="183"/>
      <c r="S891" s="183"/>
      <c r="T891" s="183"/>
      <c r="X891" s="183"/>
    </row>
    <row r="892" spans="4:24" x14ac:dyDescent="0.25">
      <c r="D892" s="184"/>
      <c r="E892" s="184"/>
      <c r="F892" s="184"/>
      <c r="G892" s="184"/>
      <c r="H892" s="184"/>
      <c r="I892" s="184"/>
      <c r="J892" s="184"/>
      <c r="K892" s="183"/>
      <c r="L892" s="183"/>
      <c r="M892" s="183"/>
      <c r="N892" s="183"/>
      <c r="O892" s="183"/>
      <c r="P892" s="183"/>
      <c r="Q892" s="183"/>
      <c r="R892" s="183"/>
      <c r="S892" s="183"/>
      <c r="T892" s="183"/>
      <c r="X892" s="183"/>
    </row>
    <row r="893" spans="4:24" x14ac:dyDescent="0.25">
      <c r="D893" s="184"/>
      <c r="E893" s="184"/>
      <c r="F893" s="184"/>
      <c r="G893" s="184"/>
      <c r="H893" s="184"/>
      <c r="I893" s="184"/>
      <c r="J893" s="184"/>
      <c r="K893" s="183"/>
      <c r="L893" s="183"/>
      <c r="M893" s="183"/>
      <c r="N893" s="183"/>
      <c r="O893" s="183"/>
      <c r="P893" s="183"/>
      <c r="Q893" s="183"/>
      <c r="R893" s="183"/>
      <c r="S893" s="183"/>
      <c r="T893" s="183"/>
      <c r="X893" s="183"/>
    </row>
    <row r="894" spans="4:24" x14ac:dyDescent="0.25">
      <c r="D894" s="184"/>
      <c r="E894" s="184"/>
      <c r="F894" s="184"/>
      <c r="G894" s="184"/>
      <c r="H894" s="184"/>
      <c r="I894" s="184"/>
      <c r="J894" s="184"/>
      <c r="K894" s="183"/>
      <c r="L894" s="183"/>
      <c r="M894" s="183"/>
      <c r="N894" s="183"/>
      <c r="O894" s="183"/>
      <c r="P894" s="183"/>
      <c r="Q894" s="183"/>
      <c r="R894" s="183"/>
      <c r="S894" s="183"/>
      <c r="T894" s="183"/>
      <c r="X894" s="183"/>
    </row>
    <row r="895" spans="4:24" x14ac:dyDescent="0.25">
      <c r="D895" s="184"/>
      <c r="E895" s="184"/>
      <c r="F895" s="184"/>
      <c r="G895" s="184"/>
      <c r="H895" s="184"/>
      <c r="I895" s="184"/>
      <c r="J895" s="184"/>
      <c r="K895" s="183"/>
      <c r="L895" s="183"/>
      <c r="M895" s="183"/>
      <c r="N895" s="183"/>
      <c r="O895" s="183"/>
      <c r="P895" s="183"/>
      <c r="Q895" s="183"/>
      <c r="R895" s="183"/>
      <c r="S895" s="183"/>
      <c r="T895" s="183"/>
      <c r="X895" s="183"/>
    </row>
    <row r="896" spans="4:24" x14ac:dyDescent="0.25">
      <c r="D896" s="184"/>
      <c r="E896" s="184"/>
      <c r="F896" s="184"/>
      <c r="G896" s="184"/>
      <c r="H896" s="184"/>
      <c r="I896" s="184"/>
      <c r="J896" s="184"/>
      <c r="K896" s="183"/>
      <c r="L896" s="183"/>
      <c r="M896" s="183"/>
      <c r="N896" s="183"/>
      <c r="O896" s="183"/>
      <c r="P896" s="183"/>
      <c r="Q896" s="183"/>
      <c r="R896" s="183"/>
      <c r="S896" s="183"/>
      <c r="T896" s="183"/>
      <c r="X896" s="183"/>
    </row>
    <row r="897" spans="4:24" x14ac:dyDescent="0.25">
      <c r="D897" s="184"/>
      <c r="E897" s="184"/>
      <c r="F897" s="184"/>
      <c r="G897" s="184"/>
      <c r="H897" s="184"/>
      <c r="I897" s="184"/>
      <c r="J897" s="184"/>
      <c r="K897" s="183"/>
      <c r="L897" s="183"/>
      <c r="M897" s="183"/>
      <c r="N897" s="183"/>
      <c r="O897" s="183"/>
      <c r="P897" s="183"/>
      <c r="Q897" s="183"/>
      <c r="R897" s="183"/>
      <c r="S897" s="183"/>
      <c r="T897" s="183"/>
      <c r="X897" s="183"/>
    </row>
    <row r="898" spans="4:24" x14ac:dyDescent="0.25">
      <c r="D898" s="184"/>
      <c r="E898" s="184"/>
      <c r="F898" s="184"/>
      <c r="G898" s="184"/>
      <c r="H898" s="184"/>
      <c r="I898" s="184"/>
      <c r="J898" s="184"/>
      <c r="K898" s="183"/>
      <c r="L898" s="183"/>
      <c r="M898" s="183"/>
      <c r="N898" s="183"/>
      <c r="O898" s="183"/>
      <c r="P898" s="183"/>
      <c r="Q898" s="183"/>
      <c r="R898" s="183"/>
      <c r="S898" s="183"/>
      <c r="T898" s="183"/>
      <c r="X898" s="183"/>
    </row>
    <row r="899" spans="4:24" x14ac:dyDescent="0.25">
      <c r="D899" s="184"/>
      <c r="E899" s="184"/>
      <c r="F899" s="184"/>
      <c r="G899" s="184"/>
      <c r="H899" s="184"/>
      <c r="I899" s="184"/>
      <c r="J899" s="184"/>
      <c r="K899" s="183"/>
      <c r="L899" s="183"/>
      <c r="M899" s="183"/>
      <c r="N899" s="183"/>
      <c r="O899" s="183"/>
      <c r="P899" s="183"/>
      <c r="Q899" s="183"/>
      <c r="R899" s="183"/>
      <c r="S899" s="183"/>
      <c r="T899" s="183"/>
      <c r="X899" s="183"/>
    </row>
    <row r="900" spans="4:24" x14ac:dyDescent="0.25">
      <c r="D900" s="184"/>
      <c r="E900" s="184"/>
      <c r="F900" s="184"/>
      <c r="G900" s="184"/>
      <c r="H900" s="184"/>
      <c r="I900" s="184"/>
      <c r="J900" s="184"/>
      <c r="K900" s="183"/>
      <c r="L900" s="183"/>
      <c r="M900" s="183"/>
      <c r="N900" s="183"/>
      <c r="O900" s="183"/>
      <c r="P900" s="183"/>
      <c r="Q900" s="183"/>
      <c r="R900" s="183"/>
      <c r="S900" s="183"/>
      <c r="T900" s="183"/>
      <c r="X900" s="183"/>
    </row>
    <row r="901" spans="4:24" x14ac:dyDescent="0.25">
      <c r="D901" s="184"/>
      <c r="E901" s="184"/>
      <c r="F901" s="184"/>
      <c r="G901" s="184"/>
      <c r="H901" s="184"/>
      <c r="I901" s="184"/>
      <c r="J901" s="184"/>
      <c r="K901" s="183"/>
      <c r="L901" s="183"/>
      <c r="M901" s="183"/>
      <c r="N901" s="183"/>
      <c r="O901" s="183"/>
      <c r="P901" s="183"/>
      <c r="Q901" s="183"/>
      <c r="R901" s="183"/>
      <c r="S901" s="183"/>
      <c r="T901" s="183"/>
      <c r="X901" s="183"/>
    </row>
    <row r="902" spans="4:24" x14ac:dyDescent="0.25">
      <c r="D902" s="184"/>
      <c r="E902" s="184"/>
      <c r="F902" s="184"/>
      <c r="G902" s="184"/>
      <c r="H902" s="184"/>
      <c r="I902" s="184"/>
      <c r="J902" s="184"/>
      <c r="K902" s="183"/>
      <c r="L902" s="183"/>
      <c r="M902" s="183"/>
      <c r="N902" s="183"/>
      <c r="O902" s="183"/>
      <c r="P902" s="183"/>
      <c r="Q902" s="183"/>
      <c r="R902" s="183"/>
      <c r="S902" s="183"/>
      <c r="T902" s="183"/>
      <c r="X902" s="183"/>
    </row>
    <row r="903" spans="4:24" x14ac:dyDescent="0.25">
      <c r="D903" s="184"/>
      <c r="E903" s="184"/>
      <c r="F903" s="184"/>
      <c r="G903" s="184"/>
      <c r="H903" s="184"/>
      <c r="I903" s="184"/>
      <c r="J903" s="184"/>
      <c r="K903" s="183"/>
      <c r="L903" s="183"/>
      <c r="M903" s="183"/>
      <c r="N903" s="183"/>
      <c r="O903" s="183"/>
      <c r="P903" s="183"/>
      <c r="Q903" s="183"/>
      <c r="R903" s="183"/>
      <c r="S903" s="183"/>
      <c r="T903" s="183"/>
      <c r="X903" s="183"/>
    </row>
    <row r="904" spans="4:24" x14ac:dyDescent="0.25">
      <c r="D904" s="184"/>
      <c r="E904" s="184"/>
      <c r="F904" s="184"/>
      <c r="G904" s="184"/>
      <c r="H904" s="184"/>
      <c r="I904" s="184"/>
      <c r="J904" s="184"/>
      <c r="K904" s="183"/>
      <c r="L904" s="183"/>
      <c r="M904" s="183"/>
      <c r="N904" s="183"/>
      <c r="O904" s="183"/>
      <c r="P904" s="183"/>
      <c r="Q904" s="183"/>
      <c r="R904" s="183"/>
      <c r="S904" s="183"/>
      <c r="T904" s="183"/>
      <c r="X904" s="183"/>
    </row>
    <row r="905" spans="4:24" x14ac:dyDescent="0.25">
      <c r="D905" s="184"/>
      <c r="E905" s="184"/>
      <c r="F905" s="184"/>
      <c r="G905" s="184"/>
      <c r="H905" s="184"/>
      <c r="I905" s="184"/>
      <c r="J905" s="184"/>
      <c r="K905" s="183"/>
      <c r="L905" s="183"/>
      <c r="M905" s="183"/>
      <c r="N905" s="183"/>
      <c r="O905" s="183"/>
      <c r="P905" s="183"/>
      <c r="Q905" s="183"/>
      <c r="R905" s="183"/>
      <c r="S905" s="183"/>
      <c r="T905" s="183"/>
      <c r="X905" s="183"/>
    </row>
    <row r="906" spans="4:24" x14ac:dyDescent="0.25">
      <c r="D906" s="184"/>
      <c r="E906" s="184"/>
      <c r="F906" s="184"/>
      <c r="G906" s="184"/>
      <c r="H906" s="184"/>
      <c r="I906" s="184"/>
      <c r="J906" s="184"/>
      <c r="K906" s="183"/>
      <c r="L906" s="183"/>
      <c r="M906" s="183"/>
      <c r="N906" s="183"/>
      <c r="O906" s="183"/>
      <c r="P906" s="183"/>
      <c r="Q906" s="183"/>
      <c r="R906" s="183"/>
      <c r="S906" s="183"/>
      <c r="T906" s="183"/>
      <c r="X906" s="183"/>
    </row>
    <row r="907" spans="4:24" x14ac:dyDescent="0.25">
      <c r="D907" s="184"/>
      <c r="E907" s="184"/>
      <c r="F907" s="184"/>
      <c r="G907" s="184"/>
      <c r="H907" s="184"/>
      <c r="I907" s="184"/>
      <c r="J907" s="184"/>
      <c r="K907" s="183"/>
      <c r="L907" s="183"/>
      <c r="M907" s="183"/>
      <c r="N907" s="183"/>
      <c r="O907" s="183"/>
      <c r="P907" s="183"/>
      <c r="Q907" s="183"/>
      <c r="R907" s="183"/>
      <c r="S907" s="183"/>
      <c r="T907" s="183"/>
      <c r="X907" s="183"/>
    </row>
    <row r="908" spans="4:24" x14ac:dyDescent="0.25">
      <c r="D908" s="184"/>
      <c r="E908" s="184"/>
      <c r="F908" s="184"/>
      <c r="G908" s="184"/>
      <c r="H908" s="184"/>
      <c r="I908" s="184"/>
      <c r="J908" s="184"/>
      <c r="K908" s="183"/>
      <c r="L908" s="183"/>
      <c r="M908" s="183"/>
      <c r="N908" s="183"/>
      <c r="O908" s="183"/>
      <c r="P908" s="183"/>
      <c r="Q908" s="183"/>
      <c r="R908" s="183"/>
      <c r="S908" s="183"/>
      <c r="T908" s="183"/>
      <c r="X908" s="183"/>
    </row>
    <row r="909" spans="4:24" x14ac:dyDescent="0.25">
      <c r="D909" s="184"/>
      <c r="E909" s="184"/>
      <c r="F909" s="184"/>
      <c r="G909" s="184"/>
      <c r="H909" s="184"/>
      <c r="I909" s="184"/>
      <c r="J909" s="184"/>
      <c r="K909" s="183"/>
      <c r="L909" s="183"/>
      <c r="M909" s="183"/>
      <c r="N909" s="183"/>
      <c r="O909" s="183"/>
      <c r="P909" s="183"/>
      <c r="Q909" s="183"/>
      <c r="R909" s="183"/>
      <c r="S909" s="183"/>
      <c r="T909" s="183"/>
      <c r="X909" s="183"/>
    </row>
    <row r="910" spans="4:24" x14ac:dyDescent="0.25">
      <c r="D910" s="184"/>
      <c r="E910" s="184"/>
      <c r="F910" s="184"/>
      <c r="G910" s="184"/>
      <c r="H910" s="184"/>
      <c r="I910" s="184"/>
      <c r="J910" s="184"/>
      <c r="K910" s="183"/>
      <c r="L910" s="183"/>
      <c r="M910" s="183"/>
      <c r="N910" s="183"/>
      <c r="O910" s="183"/>
      <c r="P910" s="183"/>
      <c r="Q910" s="183"/>
      <c r="R910" s="183"/>
      <c r="S910" s="183"/>
      <c r="T910" s="183"/>
      <c r="X910" s="183"/>
    </row>
    <row r="911" spans="4:24" x14ac:dyDescent="0.25">
      <c r="D911" s="184"/>
      <c r="E911" s="184"/>
      <c r="F911" s="184"/>
      <c r="G911" s="184"/>
      <c r="H911" s="184"/>
      <c r="I911" s="184"/>
      <c r="J911" s="184"/>
      <c r="K911" s="183"/>
      <c r="L911" s="183"/>
      <c r="M911" s="183"/>
      <c r="N911" s="183"/>
      <c r="O911" s="183"/>
      <c r="P911" s="183"/>
      <c r="Q911" s="183"/>
      <c r="R911" s="183"/>
      <c r="S911" s="183"/>
      <c r="T911" s="183"/>
      <c r="X911" s="183"/>
    </row>
    <row r="912" spans="4:24" x14ac:dyDescent="0.25">
      <c r="D912" s="184"/>
      <c r="E912" s="184"/>
      <c r="F912" s="184"/>
      <c r="G912" s="184"/>
      <c r="H912" s="184"/>
      <c r="I912" s="184"/>
      <c r="J912" s="184"/>
      <c r="K912" s="183"/>
      <c r="L912" s="183"/>
      <c r="M912" s="183"/>
      <c r="N912" s="183"/>
      <c r="O912" s="183"/>
      <c r="P912" s="183"/>
      <c r="Q912" s="183"/>
      <c r="R912" s="183"/>
      <c r="S912" s="183"/>
      <c r="T912" s="183"/>
      <c r="X912" s="183"/>
    </row>
    <row r="913" spans="4:24" x14ac:dyDescent="0.25">
      <c r="D913" s="184"/>
      <c r="E913" s="184"/>
      <c r="F913" s="184"/>
      <c r="G913" s="184"/>
      <c r="H913" s="184"/>
      <c r="I913" s="184"/>
      <c r="J913" s="184"/>
      <c r="K913" s="183"/>
      <c r="L913" s="183"/>
      <c r="M913" s="183"/>
      <c r="N913" s="183"/>
      <c r="O913" s="183"/>
      <c r="P913" s="183"/>
      <c r="Q913" s="183"/>
      <c r="R913" s="183"/>
      <c r="S913" s="183"/>
      <c r="T913" s="183"/>
      <c r="X913" s="183"/>
    </row>
    <row r="914" spans="4:24" x14ac:dyDescent="0.25">
      <c r="D914" s="184"/>
      <c r="E914" s="184"/>
      <c r="F914" s="184"/>
      <c r="G914" s="184"/>
      <c r="H914" s="184"/>
      <c r="I914" s="184"/>
      <c r="J914" s="184"/>
      <c r="K914" s="183"/>
      <c r="L914" s="183"/>
      <c r="M914" s="183"/>
      <c r="N914" s="183"/>
      <c r="O914" s="183"/>
      <c r="P914" s="183"/>
      <c r="Q914" s="183"/>
      <c r="R914" s="183"/>
      <c r="S914" s="183"/>
      <c r="T914" s="183"/>
      <c r="X914" s="183"/>
    </row>
    <row r="915" spans="4:24" x14ac:dyDescent="0.25">
      <c r="D915" s="184"/>
      <c r="E915" s="184"/>
      <c r="F915" s="184"/>
      <c r="G915" s="184"/>
      <c r="H915" s="184"/>
      <c r="I915" s="184"/>
      <c r="J915" s="184"/>
      <c r="K915" s="183"/>
      <c r="L915" s="183"/>
      <c r="M915" s="183"/>
      <c r="N915" s="183"/>
      <c r="O915" s="183"/>
      <c r="P915" s="183"/>
      <c r="Q915" s="183"/>
      <c r="R915" s="183"/>
      <c r="S915" s="183"/>
      <c r="T915" s="183"/>
      <c r="X915" s="183"/>
    </row>
    <row r="916" spans="4:24" x14ac:dyDescent="0.25">
      <c r="D916" s="184"/>
      <c r="E916" s="184"/>
      <c r="F916" s="184"/>
      <c r="G916" s="184"/>
      <c r="H916" s="184"/>
      <c r="I916" s="184"/>
      <c r="J916" s="184"/>
      <c r="K916" s="183"/>
      <c r="L916" s="183"/>
      <c r="M916" s="183"/>
      <c r="N916" s="183"/>
      <c r="O916" s="183"/>
      <c r="P916" s="183"/>
      <c r="Q916" s="183"/>
      <c r="R916" s="183"/>
      <c r="S916" s="183"/>
      <c r="T916" s="183"/>
      <c r="X916" s="183"/>
    </row>
    <row r="917" spans="4:24" x14ac:dyDescent="0.25">
      <c r="D917" s="184"/>
      <c r="E917" s="184"/>
      <c r="F917" s="184"/>
      <c r="G917" s="184"/>
      <c r="H917" s="184"/>
      <c r="I917" s="184"/>
      <c r="J917" s="184"/>
      <c r="K917" s="183"/>
      <c r="L917" s="183"/>
      <c r="M917" s="183"/>
      <c r="N917" s="183"/>
      <c r="O917" s="183"/>
      <c r="P917" s="183"/>
      <c r="Q917" s="183"/>
      <c r="R917" s="183"/>
      <c r="S917" s="183"/>
      <c r="T917" s="183"/>
      <c r="X917" s="183"/>
    </row>
    <row r="918" spans="4:24" x14ac:dyDescent="0.25">
      <c r="D918" s="184"/>
      <c r="E918" s="184"/>
      <c r="F918" s="184"/>
      <c r="G918" s="184"/>
      <c r="H918" s="184"/>
      <c r="I918" s="184"/>
      <c r="J918" s="184"/>
      <c r="K918" s="183"/>
      <c r="L918" s="183"/>
      <c r="M918" s="183"/>
      <c r="N918" s="183"/>
      <c r="O918" s="183"/>
      <c r="P918" s="183"/>
      <c r="Q918" s="183"/>
      <c r="R918" s="183"/>
      <c r="S918" s="183"/>
      <c r="T918" s="183"/>
      <c r="X918" s="183"/>
    </row>
    <row r="919" spans="4:24" x14ac:dyDescent="0.25">
      <c r="D919" s="184"/>
      <c r="E919" s="184"/>
      <c r="F919" s="184"/>
      <c r="G919" s="184"/>
      <c r="H919" s="184"/>
      <c r="I919" s="184"/>
      <c r="J919" s="184"/>
      <c r="K919" s="183"/>
      <c r="L919" s="183"/>
      <c r="M919" s="183"/>
      <c r="N919" s="183"/>
      <c r="O919" s="183"/>
      <c r="P919" s="183"/>
      <c r="Q919" s="183"/>
      <c r="R919" s="183"/>
      <c r="S919" s="183"/>
      <c r="T919" s="183"/>
      <c r="X919" s="183"/>
    </row>
    <row r="920" spans="4:24" x14ac:dyDescent="0.25">
      <c r="D920" s="184"/>
      <c r="E920" s="184"/>
      <c r="F920" s="184"/>
      <c r="G920" s="184"/>
      <c r="H920" s="184"/>
      <c r="I920" s="184"/>
      <c r="J920" s="184"/>
      <c r="K920" s="183"/>
      <c r="L920" s="183"/>
      <c r="M920" s="183"/>
      <c r="N920" s="183"/>
      <c r="O920" s="183"/>
      <c r="P920" s="183"/>
      <c r="Q920" s="183"/>
      <c r="R920" s="183"/>
      <c r="S920" s="183"/>
      <c r="T920" s="183"/>
      <c r="X920" s="183"/>
    </row>
    <row r="921" spans="4:24" x14ac:dyDescent="0.25">
      <c r="D921" s="184"/>
      <c r="E921" s="184"/>
      <c r="F921" s="184"/>
      <c r="G921" s="184"/>
      <c r="H921" s="184"/>
      <c r="I921" s="184"/>
      <c r="J921" s="184"/>
      <c r="K921" s="183"/>
      <c r="L921" s="183"/>
      <c r="M921" s="183"/>
      <c r="N921" s="183"/>
      <c r="O921" s="183"/>
      <c r="P921" s="183"/>
      <c r="Q921" s="183"/>
      <c r="R921" s="183"/>
      <c r="S921" s="183"/>
      <c r="T921" s="183"/>
      <c r="X921" s="183"/>
    </row>
    <row r="922" spans="4:24" x14ac:dyDescent="0.25">
      <c r="D922" s="184"/>
      <c r="E922" s="184"/>
      <c r="F922" s="184"/>
      <c r="G922" s="184"/>
      <c r="H922" s="184"/>
      <c r="I922" s="184"/>
      <c r="J922" s="184"/>
      <c r="K922" s="183"/>
      <c r="L922" s="183"/>
      <c r="M922" s="183"/>
      <c r="N922" s="183"/>
      <c r="O922" s="183"/>
      <c r="P922" s="183"/>
      <c r="Q922" s="183"/>
      <c r="R922" s="183"/>
      <c r="S922" s="183"/>
      <c r="T922" s="183"/>
      <c r="X922" s="183"/>
    </row>
    <row r="923" spans="4:24" x14ac:dyDescent="0.25">
      <c r="D923" s="184"/>
      <c r="E923" s="184"/>
      <c r="F923" s="184"/>
      <c r="G923" s="184"/>
      <c r="H923" s="184"/>
      <c r="I923" s="184"/>
      <c r="J923" s="184"/>
      <c r="K923" s="183"/>
      <c r="L923" s="183"/>
      <c r="M923" s="183"/>
      <c r="N923" s="183"/>
      <c r="O923" s="183"/>
      <c r="P923" s="183"/>
      <c r="Q923" s="183"/>
      <c r="R923" s="183"/>
      <c r="S923" s="183"/>
      <c r="T923" s="183"/>
      <c r="X923" s="183"/>
    </row>
    <row r="924" spans="4:24" x14ac:dyDescent="0.25">
      <c r="D924" s="184"/>
      <c r="E924" s="184"/>
      <c r="F924" s="184"/>
      <c r="G924" s="184"/>
      <c r="H924" s="184"/>
      <c r="I924" s="184"/>
      <c r="J924" s="184"/>
      <c r="K924" s="183"/>
      <c r="L924" s="183"/>
      <c r="M924" s="183"/>
      <c r="N924" s="183"/>
      <c r="O924" s="183"/>
      <c r="P924" s="183"/>
      <c r="Q924" s="183"/>
      <c r="R924" s="183"/>
      <c r="S924" s="183"/>
      <c r="T924" s="183"/>
      <c r="X924" s="183"/>
    </row>
    <row r="925" spans="4:24" x14ac:dyDescent="0.25">
      <c r="D925" s="184"/>
      <c r="E925" s="184"/>
      <c r="F925" s="184"/>
      <c r="G925" s="184"/>
      <c r="H925" s="184"/>
      <c r="I925" s="184"/>
      <c r="J925" s="184"/>
      <c r="K925" s="183"/>
      <c r="L925" s="183"/>
      <c r="M925" s="183"/>
      <c r="N925" s="183"/>
      <c r="O925" s="183"/>
      <c r="P925" s="183"/>
      <c r="Q925" s="183"/>
      <c r="R925" s="183"/>
      <c r="S925" s="183"/>
      <c r="T925" s="183"/>
      <c r="X925" s="183"/>
    </row>
    <row r="926" spans="4:24" x14ac:dyDescent="0.25">
      <c r="D926" s="184"/>
      <c r="E926" s="184"/>
      <c r="F926" s="184"/>
      <c r="G926" s="184"/>
      <c r="H926" s="184"/>
      <c r="I926" s="184"/>
      <c r="J926" s="184"/>
      <c r="K926" s="183"/>
      <c r="L926" s="183"/>
      <c r="M926" s="183"/>
      <c r="N926" s="183"/>
      <c r="O926" s="183"/>
      <c r="P926" s="183"/>
      <c r="Q926" s="183"/>
      <c r="R926" s="183"/>
      <c r="S926" s="183"/>
      <c r="T926" s="183"/>
      <c r="X926" s="183"/>
    </row>
    <row r="927" spans="4:24" x14ac:dyDescent="0.25">
      <c r="D927" s="184"/>
      <c r="E927" s="184"/>
      <c r="F927" s="184"/>
      <c r="G927" s="184"/>
      <c r="H927" s="184"/>
      <c r="I927" s="184"/>
      <c r="J927" s="184"/>
      <c r="K927" s="183"/>
      <c r="L927" s="183"/>
      <c r="M927" s="183"/>
      <c r="N927" s="183"/>
      <c r="O927" s="183"/>
      <c r="P927" s="183"/>
      <c r="Q927" s="183"/>
      <c r="R927" s="183"/>
      <c r="S927" s="183"/>
      <c r="T927" s="183"/>
      <c r="X927" s="183"/>
    </row>
    <row r="928" spans="4:24" x14ac:dyDescent="0.25">
      <c r="D928" s="184"/>
      <c r="E928" s="184"/>
      <c r="F928" s="184"/>
      <c r="G928" s="184"/>
      <c r="H928" s="184"/>
      <c r="I928" s="184"/>
      <c r="J928" s="184"/>
      <c r="K928" s="183"/>
      <c r="L928" s="183"/>
      <c r="M928" s="183"/>
      <c r="N928" s="183"/>
      <c r="O928" s="183"/>
      <c r="P928" s="183"/>
      <c r="Q928" s="183"/>
      <c r="R928" s="183"/>
      <c r="S928" s="183"/>
      <c r="T928" s="183"/>
      <c r="X928" s="183"/>
    </row>
    <row r="929" spans="4:24" x14ac:dyDescent="0.25">
      <c r="D929" s="184"/>
      <c r="E929" s="184"/>
      <c r="F929" s="184"/>
      <c r="G929" s="184"/>
      <c r="H929" s="184"/>
      <c r="I929" s="184"/>
      <c r="J929" s="184"/>
      <c r="K929" s="183"/>
      <c r="L929" s="183"/>
      <c r="M929" s="183"/>
      <c r="N929" s="183"/>
      <c r="O929" s="183"/>
      <c r="P929" s="183"/>
      <c r="Q929" s="183"/>
      <c r="R929" s="183"/>
      <c r="S929" s="183"/>
      <c r="T929" s="183"/>
      <c r="X929" s="183"/>
    </row>
    <row r="930" spans="4:24" x14ac:dyDescent="0.25">
      <c r="D930" s="184"/>
      <c r="E930" s="184"/>
      <c r="F930" s="184"/>
      <c r="G930" s="184"/>
      <c r="H930" s="184"/>
      <c r="I930" s="184"/>
      <c r="J930" s="184"/>
      <c r="K930" s="183"/>
      <c r="L930" s="183"/>
      <c r="M930" s="183"/>
      <c r="N930" s="183"/>
      <c r="O930" s="183"/>
      <c r="P930" s="183"/>
      <c r="Q930" s="183"/>
      <c r="R930" s="183"/>
      <c r="S930" s="183"/>
      <c r="T930" s="183"/>
      <c r="X930" s="183"/>
    </row>
    <row r="931" spans="4:24" x14ac:dyDescent="0.25">
      <c r="D931" s="184"/>
      <c r="E931" s="184"/>
      <c r="F931" s="184"/>
      <c r="G931" s="184"/>
      <c r="H931" s="184"/>
      <c r="I931" s="184"/>
      <c r="J931" s="184"/>
      <c r="K931" s="183"/>
      <c r="L931" s="183"/>
      <c r="M931" s="183"/>
      <c r="N931" s="183"/>
      <c r="O931" s="183"/>
      <c r="P931" s="183"/>
      <c r="Q931" s="183"/>
      <c r="R931" s="183"/>
      <c r="S931" s="183"/>
      <c r="T931" s="183"/>
      <c r="X931" s="183"/>
    </row>
    <row r="932" spans="4:24" x14ac:dyDescent="0.25">
      <c r="D932" s="184"/>
      <c r="E932" s="184"/>
      <c r="F932" s="184"/>
      <c r="G932" s="184"/>
      <c r="H932" s="184"/>
      <c r="I932" s="184"/>
      <c r="J932" s="184"/>
      <c r="K932" s="183"/>
      <c r="L932" s="183"/>
      <c r="M932" s="183"/>
      <c r="N932" s="183"/>
      <c r="O932" s="183"/>
      <c r="P932" s="183"/>
      <c r="Q932" s="183"/>
      <c r="R932" s="183"/>
      <c r="S932" s="183"/>
      <c r="T932" s="183"/>
      <c r="X932" s="183"/>
    </row>
    <row r="933" spans="4:24" x14ac:dyDescent="0.25">
      <c r="D933" s="184"/>
      <c r="E933" s="184"/>
      <c r="F933" s="184"/>
      <c r="G933" s="184"/>
      <c r="H933" s="184"/>
      <c r="I933" s="184"/>
      <c r="J933" s="184"/>
      <c r="K933" s="183"/>
      <c r="L933" s="183"/>
      <c r="M933" s="183"/>
      <c r="N933" s="183"/>
      <c r="O933" s="183"/>
      <c r="P933" s="183"/>
      <c r="Q933" s="183"/>
      <c r="R933" s="183"/>
      <c r="S933" s="183"/>
      <c r="T933" s="183"/>
      <c r="X933" s="183"/>
    </row>
    <row r="934" spans="4:24" x14ac:dyDescent="0.25">
      <c r="D934" s="184"/>
      <c r="E934" s="184"/>
      <c r="F934" s="184"/>
      <c r="G934" s="184"/>
      <c r="H934" s="184"/>
      <c r="I934" s="184"/>
      <c r="J934" s="184"/>
      <c r="K934" s="183"/>
      <c r="L934" s="183"/>
      <c r="M934" s="183"/>
      <c r="N934" s="183"/>
      <c r="O934" s="183"/>
      <c r="P934" s="183"/>
      <c r="Q934" s="183"/>
      <c r="R934" s="183"/>
      <c r="S934" s="183"/>
      <c r="T934" s="183"/>
      <c r="X934" s="183"/>
    </row>
    <row r="935" spans="4:24" x14ac:dyDescent="0.25">
      <c r="D935" s="184"/>
      <c r="E935" s="184"/>
      <c r="F935" s="184"/>
      <c r="G935" s="184"/>
      <c r="H935" s="184"/>
      <c r="I935" s="184"/>
      <c r="J935" s="184"/>
      <c r="K935" s="183"/>
      <c r="L935" s="183"/>
      <c r="M935" s="183"/>
      <c r="N935" s="183"/>
      <c r="O935" s="183"/>
      <c r="P935" s="183"/>
      <c r="Q935" s="183"/>
      <c r="R935" s="183"/>
      <c r="S935" s="183"/>
      <c r="T935" s="183"/>
      <c r="X935" s="183"/>
    </row>
    <row r="936" spans="4:24" x14ac:dyDescent="0.25">
      <c r="D936" s="184"/>
      <c r="E936" s="184"/>
      <c r="F936" s="184"/>
      <c r="G936" s="184"/>
      <c r="H936" s="184"/>
      <c r="I936" s="184"/>
      <c r="J936" s="184"/>
      <c r="K936" s="183"/>
      <c r="L936" s="183"/>
      <c r="M936" s="183"/>
      <c r="N936" s="183"/>
      <c r="O936" s="183"/>
      <c r="P936" s="183"/>
      <c r="Q936" s="183"/>
      <c r="R936" s="183"/>
      <c r="S936" s="183"/>
      <c r="T936" s="183"/>
      <c r="X936" s="183"/>
    </row>
    <row r="937" spans="4:24" x14ac:dyDescent="0.25">
      <c r="D937" s="184"/>
      <c r="E937" s="184"/>
      <c r="F937" s="184"/>
      <c r="G937" s="184"/>
      <c r="H937" s="184"/>
      <c r="I937" s="184"/>
      <c r="J937" s="184"/>
      <c r="K937" s="183"/>
      <c r="L937" s="183"/>
      <c r="M937" s="183"/>
      <c r="N937" s="183"/>
      <c r="O937" s="183"/>
      <c r="P937" s="183"/>
      <c r="Q937" s="183"/>
      <c r="R937" s="183"/>
      <c r="S937" s="183"/>
      <c r="T937" s="183"/>
      <c r="X937" s="183"/>
    </row>
    <row r="938" spans="4:24" x14ac:dyDescent="0.25">
      <c r="D938" s="184"/>
      <c r="E938" s="184"/>
      <c r="F938" s="184"/>
      <c r="G938" s="184"/>
      <c r="H938" s="184"/>
      <c r="I938" s="184"/>
      <c r="J938" s="184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X938" s="183"/>
    </row>
    <row r="939" spans="4:24" x14ac:dyDescent="0.25">
      <c r="D939" s="184"/>
      <c r="E939" s="184"/>
      <c r="F939" s="184"/>
      <c r="G939" s="184"/>
      <c r="H939" s="184"/>
      <c r="I939" s="184"/>
      <c r="J939" s="184"/>
      <c r="K939" s="183"/>
      <c r="L939" s="183"/>
      <c r="M939" s="183"/>
      <c r="N939" s="183"/>
      <c r="O939" s="183"/>
      <c r="P939" s="183"/>
      <c r="Q939" s="183"/>
      <c r="R939" s="183"/>
      <c r="S939" s="183"/>
      <c r="T939" s="183"/>
      <c r="X939" s="183"/>
    </row>
    <row r="940" spans="4:24" x14ac:dyDescent="0.25">
      <c r="D940" s="184"/>
      <c r="E940" s="184"/>
      <c r="F940" s="184"/>
      <c r="G940" s="184"/>
      <c r="H940" s="184"/>
      <c r="I940" s="184"/>
      <c r="J940" s="184"/>
      <c r="K940" s="183"/>
      <c r="L940" s="183"/>
      <c r="M940" s="183"/>
      <c r="N940" s="183"/>
      <c r="O940" s="183"/>
      <c r="P940" s="183"/>
      <c r="Q940" s="183"/>
      <c r="R940" s="183"/>
      <c r="S940" s="183"/>
      <c r="T940" s="183"/>
      <c r="X940" s="183"/>
    </row>
    <row r="941" spans="4:24" x14ac:dyDescent="0.25">
      <c r="D941" s="184"/>
      <c r="E941" s="184"/>
      <c r="F941" s="184"/>
      <c r="G941" s="184"/>
      <c r="H941" s="184"/>
      <c r="I941" s="184"/>
      <c r="J941" s="184"/>
      <c r="K941" s="183"/>
      <c r="L941" s="183"/>
      <c r="M941" s="183"/>
      <c r="N941" s="183"/>
      <c r="O941" s="183"/>
      <c r="P941" s="183"/>
      <c r="Q941" s="183"/>
      <c r="R941" s="183"/>
      <c r="S941" s="183"/>
      <c r="T941" s="183"/>
      <c r="X941" s="183"/>
    </row>
    <row r="942" spans="4:24" x14ac:dyDescent="0.25">
      <c r="D942" s="184"/>
      <c r="E942" s="184"/>
      <c r="F942" s="184"/>
      <c r="G942" s="184"/>
      <c r="H942" s="184"/>
      <c r="I942" s="184"/>
      <c r="J942" s="184"/>
      <c r="K942" s="183"/>
      <c r="L942" s="183"/>
      <c r="M942" s="183"/>
      <c r="N942" s="183"/>
      <c r="O942" s="183"/>
      <c r="P942" s="183"/>
      <c r="Q942" s="183"/>
      <c r="R942" s="183"/>
      <c r="S942" s="183"/>
      <c r="T942" s="183"/>
      <c r="X942" s="183"/>
    </row>
    <row r="943" spans="4:24" x14ac:dyDescent="0.25">
      <c r="D943" s="184"/>
      <c r="E943" s="184"/>
      <c r="F943" s="184"/>
      <c r="G943" s="184"/>
      <c r="H943" s="184"/>
      <c r="I943" s="184"/>
      <c r="J943" s="184"/>
      <c r="K943" s="183"/>
      <c r="L943" s="183"/>
      <c r="M943" s="183"/>
      <c r="N943" s="183"/>
      <c r="O943" s="183"/>
      <c r="P943" s="183"/>
      <c r="Q943" s="183"/>
      <c r="R943" s="183"/>
      <c r="S943" s="183"/>
      <c r="T943" s="183"/>
      <c r="X943" s="183"/>
    </row>
    <row r="944" spans="4:24" x14ac:dyDescent="0.25">
      <c r="D944" s="184"/>
      <c r="E944" s="184"/>
      <c r="F944" s="184"/>
      <c r="G944" s="184"/>
      <c r="H944" s="184"/>
      <c r="I944" s="184"/>
      <c r="J944" s="184"/>
      <c r="K944" s="183"/>
      <c r="L944" s="183"/>
      <c r="M944" s="183"/>
      <c r="N944" s="183"/>
      <c r="O944" s="183"/>
      <c r="P944" s="183"/>
      <c r="Q944" s="183"/>
      <c r="R944" s="183"/>
      <c r="S944" s="183"/>
      <c r="T944" s="183"/>
      <c r="X944" s="183"/>
    </row>
    <row r="945" spans="4:24" x14ac:dyDescent="0.25">
      <c r="D945" s="184"/>
      <c r="E945" s="184"/>
      <c r="F945" s="184"/>
      <c r="G945" s="184"/>
      <c r="H945" s="184"/>
      <c r="I945" s="184"/>
      <c r="J945" s="184"/>
      <c r="K945" s="183"/>
      <c r="L945" s="183"/>
      <c r="M945" s="183"/>
      <c r="N945" s="183"/>
      <c r="O945" s="183"/>
      <c r="P945" s="183"/>
      <c r="Q945" s="183"/>
      <c r="R945" s="183"/>
      <c r="S945" s="183"/>
      <c r="T945" s="183"/>
      <c r="X945" s="183"/>
    </row>
    <row r="946" spans="4:24" x14ac:dyDescent="0.25">
      <c r="D946" s="184"/>
      <c r="E946" s="184"/>
      <c r="F946" s="184"/>
      <c r="G946" s="184"/>
      <c r="H946" s="184"/>
      <c r="I946" s="184"/>
      <c r="J946" s="184"/>
      <c r="K946" s="183"/>
      <c r="L946" s="183"/>
      <c r="M946" s="183"/>
      <c r="N946" s="183"/>
      <c r="O946" s="183"/>
      <c r="P946" s="183"/>
      <c r="Q946" s="183"/>
      <c r="R946" s="183"/>
      <c r="S946" s="183"/>
      <c r="T946" s="183"/>
      <c r="X946" s="183"/>
    </row>
    <row r="947" spans="4:24" x14ac:dyDescent="0.25">
      <c r="D947" s="184"/>
      <c r="E947" s="184"/>
      <c r="F947" s="184"/>
      <c r="G947" s="184"/>
      <c r="H947" s="184"/>
      <c r="I947" s="184"/>
      <c r="J947" s="184"/>
      <c r="K947" s="183"/>
      <c r="L947" s="183"/>
      <c r="M947" s="183"/>
      <c r="N947" s="183"/>
      <c r="O947" s="183"/>
      <c r="P947" s="183"/>
      <c r="Q947" s="183"/>
      <c r="R947" s="183"/>
      <c r="S947" s="183"/>
      <c r="T947" s="183"/>
      <c r="X947" s="183"/>
    </row>
    <row r="948" spans="4:24" x14ac:dyDescent="0.25">
      <c r="D948" s="184"/>
      <c r="E948" s="184"/>
      <c r="F948" s="184"/>
      <c r="G948" s="184"/>
      <c r="H948" s="184"/>
      <c r="I948" s="184"/>
      <c r="J948" s="184"/>
      <c r="K948" s="183"/>
      <c r="L948" s="183"/>
      <c r="M948" s="183"/>
      <c r="N948" s="183"/>
      <c r="O948" s="183"/>
      <c r="P948" s="183"/>
      <c r="Q948" s="183"/>
      <c r="R948" s="183"/>
      <c r="S948" s="183"/>
      <c r="T948" s="183"/>
      <c r="X948" s="183"/>
    </row>
    <row r="949" spans="4:24" x14ac:dyDescent="0.25">
      <c r="D949" s="184"/>
      <c r="E949" s="184"/>
      <c r="F949" s="184"/>
      <c r="G949" s="184"/>
      <c r="H949" s="184"/>
      <c r="I949" s="184"/>
      <c r="J949" s="184"/>
      <c r="K949" s="183"/>
      <c r="L949" s="183"/>
      <c r="M949" s="183"/>
      <c r="N949" s="183"/>
      <c r="O949" s="183"/>
      <c r="P949" s="183"/>
      <c r="Q949" s="183"/>
      <c r="R949" s="183"/>
      <c r="S949" s="183"/>
      <c r="T949" s="183"/>
      <c r="X949" s="183"/>
    </row>
    <row r="950" spans="4:24" x14ac:dyDescent="0.25">
      <c r="D950" s="184"/>
      <c r="E950" s="184"/>
      <c r="F950" s="184"/>
      <c r="G950" s="184"/>
      <c r="H950" s="184"/>
      <c r="I950" s="184"/>
      <c r="J950" s="184"/>
      <c r="K950" s="183"/>
      <c r="L950" s="183"/>
      <c r="M950" s="183"/>
      <c r="N950" s="183"/>
      <c r="O950" s="183"/>
      <c r="P950" s="183"/>
      <c r="Q950" s="183"/>
      <c r="R950" s="183"/>
      <c r="S950" s="183"/>
      <c r="T950" s="183"/>
      <c r="X950" s="183"/>
    </row>
    <row r="951" spans="4:24" x14ac:dyDescent="0.25">
      <c r="D951" s="184"/>
      <c r="E951" s="184"/>
      <c r="F951" s="184"/>
      <c r="G951" s="184"/>
      <c r="H951" s="184"/>
      <c r="I951" s="184"/>
      <c r="J951" s="184"/>
      <c r="K951" s="183"/>
      <c r="L951" s="183"/>
      <c r="M951" s="183"/>
      <c r="N951" s="183"/>
      <c r="O951" s="183"/>
      <c r="P951" s="183"/>
      <c r="Q951" s="183"/>
      <c r="R951" s="183"/>
      <c r="S951" s="183"/>
      <c r="T951" s="183"/>
      <c r="X951" s="183"/>
    </row>
    <row r="952" spans="4:24" x14ac:dyDescent="0.25">
      <c r="D952" s="184"/>
      <c r="E952" s="184"/>
      <c r="F952" s="184"/>
      <c r="G952" s="184"/>
      <c r="H952" s="184"/>
      <c r="I952" s="184"/>
      <c r="J952" s="184"/>
      <c r="K952" s="183"/>
      <c r="L952" s="183"/>
      <c r="M952" s="183"/>
      <c r="N952" s="183"/>
      <c r="O952" s="183"/>
      <c r="P952" s="183"/>
      <c r="Q952" s="183"/>
      <c r="R952" s="183"/>
      <c r="S952" s="183"/>
      <c r="T952" s="183"/>
      <c r="X952" s="183"/>
    </row>
    <row r="953" spans="4:24" x14ac:dyDescent="0.25">
      <c r="D953" s="184"/>
      <c r="E953" s="184"/>
      <c r="F953" s="184"/>
      <c r="G953" s="184"/>
      <c r="H953" s="184"/>
      <c r="I953" s="184"/>
      <c r="J953" s="184"/>
      <c r="K953" s="183"/>
      <c r="L953" s="183"/>
      <c r="M953" s="183"/>
      <c r="N953" s="183"/>
      <c r="O953" s="183"/>
      <c r="P953" s="183"/>
      <c r="Q953" s="183"/>
      <c r="R953" s="183"/>
      <c r="S953" s="183"/>
      <c r="T953" s="183"/>
      <c r="X953" s="183"/>
    </row>
    <row r="954" spans="4:24" x14ac:dyDescent="0.25">
      <c r="D954" s="184"/>
      <c r="E954" s="184"/>
      <c r="F954" s="184"/>
      <c r="G954" s="184"/>
      <c r="H954" s="184"/>
      <c r="I954" s="184"/>
      <c r="J954" s="184"/>
      <c r="K954" s="183"/>
      <c r="L954" s="183"/>
      <c r="M954" s="183"/>
      <c r="N954" s="183"/>
      <c r="O954" s="183"/>
      <c r="P954" s="183"/>
      <c r="Q954" s="183"/>
      <c r="R954" s="183"/>
      <c r="S954" s="183"/>
      <c r="T954" s="183"/>
      <c r="X954" s="183"/>
    </row>
    <row r="955" spans="4:24" x14ac:dyDescent="0.25">
      <c r="D955" s="184"/>
      <c r="E955" s="184"/>
      <c r="F955" s="184"/>
      <c r="G955" s="184"/>
      <c r="H955" s="184"/>
      <c r="I955" s="184"/>
      <c r="J955" s="184"/>
      <c r="K955" s="183"/>
      <c r="L955" s="183"/>
      <c r="M955" s="183"/>
      <c r="N955" s="183"/>
      <c r="O955" s="183"/>
      <c r="P955" s="183"/>
      <c r="Q955" s="183"/>
      <c r="R955" s="183"/>
      <c r="S955" s="183"/>
      <c r="T955" s="183"/>
      <c r="X955" s="183"/>
    </row>
    <row r="956" spans="4:24" x14ac:dyDescent="0.25">
      <c r="D956" s="184"/>
      <c r="E956" s="184"/>
      <c r="F956" s="184"/>
      <c r="G956" s="184"/>
      <c r="H956" s="184"/>
      <c r="I956" s="184"/>
      <c r="J956" s="184"/>
      <c r="K956" s="183"/>
      <c r="L956" s="183"/>
      <c r="M956" s="183"/>
      <c r="N956" s="183"/>
      <c r="O956" s="183"/>
      <c r="P956" s="183"/>
      <c r="Q956" s="183"/>
      <c r="R956" s="183"/>
      <c r="S956" s="183"/>
      <c r="T956" s="183"/>
      <c r="X956" s="183"/>
    </row>
    <row r="957" spans="4:24" x14ac:dyDescent="0.25">
      <c r="D957" s="184"/>
      <c r="E957" s="184"/>
      <c r="F957" s="184"/>
      <c r="G957" s="184"/>
      <c r="H957" s="184"/>
      <c r="I957" s="184"/>
      <c r="J957" s="184"/>
      <c r="K957" s="183"/>
      <c r="L957" s="183"/>
      <c r="M957" s="183"/>
      <c r="N957" s="183"/>
      <c r="O957" s="183"/>
      <c r="P957" s="183"/>
      <c r="Q957" s="183"/>
      <c r="R957" s="183"/>
      <c r="S957" s="183"/>
      <c r="T957" s="183"/>
      <c r="X957" s="183"/>
    </row>
    <row r="958" spans="4:24" x14ac:dyDescent="0.25">
      <c r="D958" s="184"/>
      <c r="E958" s="184"/>
      <c r="F958" s="184"/>
      <c r="G958" s="184"/>
      <c r="H958" s="184"/>
      <c r="I958" s="184"/>
      <c r="J958" s="184"/>
      <c r="K958" s="183"/>
      <c r="L958" s="183"/>
      <c r="M958" s="183"/>
      <c r="N958" s="183"/>
      <c r="O958" s="183"/>
      <c r="P958" s="183"/>
      <c r="Q958" s="183"/>
      <c r="R958" s="183"/>
      <c r="S958" s="183"/>
      <c r="T958" s="183"/>
      <c r="X958" s="183"/>
    </row>
    <row r="959" spans="4:24" x14ac:dyDescent="0.25">
      <c r="D959" s="184"/>
      <c r="E959" s="184"/>
      <c r="F959" s="184"/>
      <c r="G959" s="184"/>
      <c r="H959" s="184"/>
      <c r="I959" s="184"/>
      <c r="J959" s="184"/>
      <c r="K959" s="183"/>
      <c r="L959" s="183"/>
      <c r="M959" s="183"/>
      <c r="N959" s="183"/>
      <c r="O959" s="183"/>
      <c r="P959" s="183"/>
      <c r="Q959" s="183"/>
      <c r="R959" s="183"/>
      <c r="S959" s="183"/>
      <c r="T959" s="183"/>
      <c r="X959" s="183"/>
    </row>
    <row r="960" spans="4:24" x14ac:dyDescent="0.25">
      <c r="D960" s="184"/>
      <c r="E960" s="184"/>
      <c r="F960" s="184"/>
      <c r="G960" s="184"/>
      <c r="H960" s="184"/>
      <c r="I960" s="184"/>
      <c r="J960" s="184"/>
      <c r="K960" s="183"/>
      <c r="L960" s="183"/>
      <c r="M960" s="183"/>
      <c r="N960" s="183"/>
      <c r="O960" s="183"/>
      <c r="P960" s="183"/>
      <c r="Q960" s="183"/>
      <c r="R960" s="183"/>
      <c r="S960" s="183"/>
      <c r="T960" s="183"/>
      <c r="X960" s="183"/>
    </row>
    <row r="961" spans="4:24" x14ac:dyDescent="0.25">
      <c r="D961" s="184"/>
      <c r="E961" s="184"/>
      <c r="F961" s="184"/>
      <c r="G961" s="184"/>
      <c r="H961" s="184"/>
      <c r="I961" s="184"/>
      <c r="J961" s="184"/>
      <c r="K961" s="183"/>
      <c r="L961" s="183"/>
      <c r="M961" s="183"/>
      <c r="N961" s="183"/>
      <c r="O961" s="183"/>
      <c r="P961" s="183"/>
      <c r="Q961" s="183"/>
      <c r="R961" s="183"/>
      <c r="S961" s="183"/>
      <c r="T961" s="183"/>
      <c r="X961" s="183"/>
    </row>
    <row r="962" spans="4:24" x14ac:dyDescent="0.25">
      <c r="D962" s="184"/>
      <c r="E962" s="184"/>
      <c r="F962" s="184"/>
      <c r="G962" s="184"/>
      <c r="H962" s="184"/>
      <c r="I962" s="184"/>
      <c r="J962" s="184"/>
      <c r="K962" s="183"/>
      <c r="L962" s="183"/>
      <c r="M962" s="183"/>
      <c r="N962" s="183"/>
      <c r="O962" s="183"/>
      <c r="P962" s="183"/>
      <c r="Q962" s="183"/>
      <c r="R962" s="183"/>
      <c r="S962" s="183"/>
      <c r="T962" s="183"/>
      <c r="X962" s="183"/>
    </row>
    <row r="963" spans="4:24" x14ac:dyDescent="0.25">
      <c r="D963" s="184"/>
      <c r="E963" s="184"/>
      <c r="F963" s="184"/>
      <c r="G963" s="184"/>
      <c r="H963" s="184"/>
      <c r="I963" s="184"/>
      <c r="J963" s="184"/>
      <c r="K963" s="183"/>
      <c r="L963" s="183"/>
      <c r="M963" s="183"/>
      <c r="N963" s="183"/>
      <c r="O963" s="183"/>
      <c r="P963" s="183"/>
      <c r="Q963" s="183"/>
      <c r="R963" s="183"/>
      <c r="S963" s="183"/>
      <c r="T963" s="183"/>
      <c r="X963" s="183"/>
    </row>
    <row r="964" spans="4:24" x14ac:dyDescent="0.25">
      <c r="D964" s="184"/>
      <c r="E964" s="184"/>
      <c r="F964" s="184"/>
      <c r="G964" s="184"/>
      <c r="H964" s="184"/>
      <c r="I964" s="184"/>
      <c r="J964" s="184"/>
      <c r="K964" s="183"/>
      <c r="L964" s="183"/>
      <c r="M964" s="183"/>
      <c r="N964" s="183"/>
      <c r="O964" s="183"/>
      <c r="P964" s="183"/>
      <c r="Q964" s="183"/>
      <c r="R964" s="183"/>
      <c r="S964" s="183"/>
      <c r="T964" s="183"/>
      <c r="X964" s="183"/>
    </row>
    <row r="965" spans="4:24" x14ac:dyDescent="0.25">
      <c r="D965" s="184"/>
      <c r="E965" s="184"/>
      <c r="F965" s="184"/>
      <c r="G965" s="184"/>
      <c r="H965" s="184"/>
      <c r="I965" s="184"/>
      <c r="J965" s="184"/>
      <c r="K965" s="183"/>
      <c r="L965" s="183"/>
      <c r="M965" s="183"/>
      <c r="N965" s="183"/>
      <c r="O965" s="183"/>
      <c r="P965" s="183"/>
      <c r="Q965" s="183"/>
      <c r="R965" s="183"/>
      <c r="S965" s="183"/>
      <c r="T965" s="183"/>
      <c r="X965" s="183"/>
    </row>
    <row r="966" spans="4:24" x14ac:dyDescent="0.25">
      <c r="D966" s="184"/>
      <c r="E966" s="184"/>
      <c r="F966" s="184"/>
      <c r="G966" s="184"/>
      <c r="H966" s="184"/>
      <c r="I966" s="184"/>
      <c r="J966" s="184"/>
      <c r="K966" s="183"/>
      <c r="L966" s="183"/>
      <c r="M966" s="183"/>
      <c r="N966" s="183"/>
      <c r="O966" s="183"/>
      <c r="P966" s="183"/>
      <c r="Q966" s="183"/>
      <c r="R966" s="183"/>
      <c r="S966" s="183"/>
      <c r="T966" s="183"/>
      <c r="X966" s="183"/>
    </row>
    <row r="967" spans="4:24" x14ac:dyDescent="0.25">
      <c r="D967" s="184"/>
      <c r="E967" s="184"/>
      <c r="F967" s="184"/>
      <c r="G967" s="184"/>
      <c r="H967" s="184"/>
      <c r="I967" s="184"/>
      <c r="J967" s="184"/>
      <c r="K967" s="183"/>
      <c r="L967" s="183"/>
      <c r="M967" s="183"/>
      <c r="N967" s="183"/>
      <c r="O967" s="183"/>
      <c r="P967" s="183"/>
      <c r="Q967" s="183"/>
      <c r="R967" s="183"/>
      <c r="S967" s="183"/>
      <c r="T967" s="183"/>
      <c r="X967" s="183"/>
    </row>
    <row r="968" spans="4:24" x14ac:dyDescent="0.25">
      <c r="D968" s="184"/>
      <c r="E968" s="184"/>
      <c r="F968" s="184"/>
      <c r="G968" s="184"/>
      <c r="H968" s="184"/>
      <c r="I968" s="184"/>
      <c r="J968" s="184"/>
      <c r="K968" s="183"/>
      <c r="L968" s="183"/>
      <c r="M968" s="183"/>
      <c r="N968" s="183"/>
      <c r="O968" s="183"/>
      <c r="P968" s="183"/>
      <c r="Q968" s="183"/>
      <c r="R968" s="183"/>
      <c r="S968" s="183"/>
      <c r="T968" s="183"/>
      <c r="X968" s="183"/>
    </row>
    <row r="969" spans="4:24" x14ac:dyDescent="0.25">
      <c r="D969" s="184"/>
      <c r="E969" s="184"/>
      <c r="F969" s="184"/>
      <c r="G969" s="184"/>
      <c r="H969" s="184"/>
      <c r="I969" s="184"/>
      <c r="J969" s="184"/>
      <c r="K969" s="183"/>
      <c r="L969" s="183"/>
      <c r="M969" s="183"/>
      <c r="N969" s="183"/>
      <c r="O969" s="183"/>
      <c r="P969" s="183"/>
      <c r="Q969" s="183"/>
      <c r="R969" s="183"/>
      <c r="S969" s="183"/>
      <c r="T969" s="183"/>
      <c r="X969" s="183"/>
    </row>
    <row r="970" spans="4:24" x14ac:dyDescent="0.25">
      <c r="D970" s="184"/>
      <c r="E970" s="184"/>
      <c r="F970" s="184"/>
      <c r="G970" s="184"/>
      <c r="H970" s="184"/>
      <c r="I970" s="184"/>
      <c r="J970" s="184"/>
      <c r="K970" s="183"/>
      <c r="L970" s="183"/>
      <c r="M970" s="183"/>
      <c r="N970" s="183"/>
      <c r="O970" s="183"/>
      <c r="P970" s="183"/>
      <c r="Q970" s="183"/>
      <c r="R970" s="183"/>
      <c r="S970" s="183"/>
      <c r="T970" s="183"/>
      <c r="X970" s="183"/>
    </row>
    <row r="971" spans="4:24" x14ac:dyDescent="0.25">
      <c r="D971" s="184"/>
      <c r="E971" s="184"/>
      <c r="F971" s="184"/>
      <c r="G971" s="184"/>
      <c r="H971" s="184"/>
      <c r="I971" s="184"/>
      <c r="J971" s="184"/>
      <c r="K971" s="183"/>
      <c r="L971" s="183"/>
      <c r="M971" s="183"/>
      <c r="N971" s="183"/>
      <c r="O971" s="183"/>
      <c r="P971" s="183"/>
      <c r="Q971" s="183"/>
      <c r="R971" s="183"/>
      <c r="S971" s="183"/>
      <c r="T971" s="183"/>
      <c r="X971" s="183"/>
    </row>
    <row r="972" spans="4:24" x14ac:dyDescent="0.25">
      <c r="D972" s="184"/>
      <c r="E972" s="184"/>
      <c r="F972" s="184"/>
      <c r="G972" s="184"/>
      <c r="H972" s="184"/>
      <c r="I972" s="184"/>
      <c r="J972" s="184"/>
      <c r="K972" s="183"/>
      <c r="L972" s="183"/>
      <c r="M972" s="183"/>
      <c r="N972" s="183"/>
      <c r="O972" s="183"/>
      <c r="P972" s="183"/>
      <c r="Q972" s="183"/>
      <c r="R972" s="183"/>
      <c r="S972" s="183"/>
      <c r="T972" s="183"/>
      <c r="X972" s="183"/>
    </row>
    <row r="973" spans="4:24" x14ac:dyDescent="0.25">
      <c r="D973" s="184"/>
      <c r="E973" s="184"/>
      <c r="F973" s="184"/>
      <c r="G973" s="184"/>
      <c r="H973" s="184"/>
      <c r="I973" s="184"/>
      <c r="J973" s="184"/>
      <c r="K973" s="183"/>
      <c r="L973" s="183"/>
      <c r="M973" s="183"/>
      <c r="N973" s="183"/>
      <c r="O973" s="183"/>
      <c r="P973" s="183"/>
      <c r="Q973" s="183"/>
      <c r="R973" s="183"/>
      <c r="S973" s="183"/>
      <c r="T973" s="183"/>
      <c r="X973" s="183"/>
    </row>
    <row r="974" spans="4:24" x14ac:dyDescent="0.25">
      <c r="D974" s="184"/>
      <c r="E974" s="184"/>
      <c r="F974" s="184"/>
      <c r="G974" s="184"/>
      <c r="H974" s="184"/>
      <c r="I974" s="184"/>
      <c r="J974" s="184"/>
      <c r="K974" s="183"/>
      <c r="L974" s="183"/>
      <c r="M974" s="183"/>
      <c r="N974" s="183"/>
      <c r="O974" s="183"/>
      <c r="P974" s="183"/>
      <c r="Q974" s="183"/>
      <c r="R974" s="183"/>
      <c r="S974" s="183"/>
      <c r="T974" s="183"/>
      <c r="X974" s="183"/>
    </row>
    <row r="975" spans="4:24" x14ac:dyDescent="0.25">
      <c r="D975" s="184"/>
      <c r="E975" s="184"/>
      <c r="F975" s="184"/>
      <c r="G975" s="184"/>
      <c r="H975" s="184"/>
      <c r="I975" s="184"/>
      <c r="J975" s="184"/>
      <c r="K975" s="183"/>
      <c r="L975" s="183"/>
      <c r="M975" s="183"/>
      <c r="N975" s="183"/>
      <c r="O975" s="183"/>
      <c r="P975" s="183"/>
      <c r="Q975" s="183"/>
      <c r="R975" s="183"/>
      <c r="S975" s="183"/>
      <c r="T975" s="183"/>
      <c r="X975" s="183"/>
    </row>
    <row r="976" spans="4:24" x14ac:dyDescent="0.25">
      <c r="D976" s="184"/>
      <c r="E976" s="184"/>
      <c r="F976" s="184"/>
      <c r="G976" s="184"/>
      <c r="H976" s="184"/>
      <c r="I976" s="184"/>
      <c r="J976" s="184"/>
      <c r="K976" s="183"/>
      <c r="L976" s="183"/>
      <c r="M976" s="183"/>
      <c r="N976" s="183"/>
      <c r="O976" s="183"/>
      <c r="P976" s="183"/>
      <c r="Q976" s="183"/>
      <c r="R976" s="183"/>
      <c r="S976" s="183"/>
      <c r="T976" s="183"/>
      <c r="X976" s="183"/>
    </row>
    <row r="977" spans="4:24" x14ac:dyDescent="0.25">
      <c r="D977" s="184"/>
      <c r="E977" s="184"/>
      <c r="F977" s="184"/>
      <c r="G977" s="184"/>
      <c r="H977" s="184"/>
      <c r="I977" s="184"/>
      <c r="J977" s="184"/>
      <c r="K977" s="183"/>
      <c r="L977" s="183"/>
      <c r="M977" s="183"/>
      <c r="N977" s="183"/>
      <c r="O977" s="183"/>
      <c r="P977" s="183"/>
      <c r="Q977" s="183"/>
      <c r="R977" s="183"/>
      <c r="S977" s="183"/>
      <c r="T977" s="183"/>
      <c r="X977" s="183"/>
    </row>
    <row r="978" spans="4:24" x14ac:dyDescent="0.25">
      <c r="D978" s="184"/>
      <c r="E978" s="184"/>
      <c r="F978" s="184"/>
      <c r="G978" s="184"/>
      <c r="H978" s="184"/>
      <c r="I978" s="184"/>
      <c r="J978" s="184"/>
      <c r="K978" s="183"/>
      <c r="L978" s="183"/>
      <c r="M978" s="183"/>
      <c r="N978" s="183"/>
      <c r="O978" s="183"/>
      <c r="P978" s="183"/>
      <c r="Q978" s="183"/>
      <c r="R978" s="183"/>
      <c r="S978" s="183"/>
      <c r="T978" s="183"/>
      <c r="X978" s="183"/>
    </row>
    <row r="979" spans="4:24" x14ac:dyDescent="0.25">
      <c r="D979" s="184"/>
      <c r="E979" s="184"/>
      <c r="F979" s="184"/>
      <c r="G979" s="184"/>
      <c r="H979" s="184"/>
      <c r="I979" s="184"/>
      <c r="J979" s="184"/>
      <c r="K979" s="183"/>
      <c r="L979" s="183"/>
      <c r="M979" s="183"/>
      <c r="N979" s="183"/>
      <c r="O979" s="183"/>
      <c r="P979" s="183"/>
      <c r="Q979" s="183"/>
      <c r="R979" s="183"/>
      <c r="S979" s="183"/>
      <c r="T979" s="183"/>
      <c r="X979" s="183"/>
    </row>
    <row r="980" spans="4:24" x14ac:dyDescent="0.25">
      <c r="D980" s="184"/>
      <c r="E980" s="184"/>
      <c r="F980" s="184"/>
      <c r="G980" s="184"/>
      <c r="H980" s="184"/>
      <c r="I980" s="184"/>
      <c r="J980" s="184"/>
      <c r="K980" s="183"/>
      <c r="L980" s="183"/>
      <c r="M980" s="183"/>
      <c r="N980" s="183"/>
      <c r="O980" s="183"/>
      <c r="P980" s="183"/>
      <c r="Q980" s="183"/>
      <c r="R980" s="183"/>
      <c r="S980" s="183"/>
      <c r="T980" s="183"/>
      <c r="X980" s="183"/>
    </row>
    <row r="981" spans="4:24" x14ac:dyDescent="0.25">
      <c r="D981" s="184"/>
      <c r="E981" s="184"/>
      <c r="F981" s="184"/>
      <c r="G981" s="184"/>
      <c r="H981" s="184"/>
      <c r="I981" s="184"/>
      <c r="J981" s="184"/>
      <c r="K981" s="183"/>
      <c r="L981" s="183"/>
      <c r="M981" s="183"/>
      <c r="N981" s="183"/>
      <c r="O981" s="183"/>
      <c r="P981" s="183"/>
      <c r="Q981" s="183"/>
      <c r="R981" s="183"/>
      <c r="S981" s="183"/>
      <c r="T981" s="183"/>
      <c r="X981" s="183"/>
    </row>
    <row r="982" spans="4:24" x14ac:dyDescent="0.25">
      <c r="D982" s="184"/>
      <c r="E982" s="184"/>
      <c r="F982" s="184"/>
      <c r="G982" s="184"/>
      <c r="H982" s="184"/>
      <c r="I982" s="184"/>
      <c r="J982" s="184"/>
      <c r="K982" s="183"/>
      <c r="L982" s="183"/>
      <c r="M982" s="183"/>
      <c r="N982" s="183"/>
      <c r="O982" s="183"/>
      <c r="P982" s="183"/>
      <c r="Q982" s="183"/>
      <c r="R982" s="183"/>
      <c r="S982" s="183"/>
      <c r="T982" s="183"/>
      <c r="X982" s="183"/>
    </row>
    <row r="983" spans="4:24" x14ac:dyDescent="0.25">
      <c r="D983" s="184"/>
      <c r="E983" s="184"/>
      <c r="F983" s="184"/>
      <c r="G983" s="184"/>
      <c r="H983" s="184"/>
      <c r="I983" s="184"/>
      <c r="J983" s="184"/>
      <c r="K983" s="183"/>
      <c r="L983" s="183"/>
      <c r="M983" s="183"/>
      <c r="N983" s="183"/>
      <c r="O983" s="183"/>
      <c r="P983" s="183"/>
      <c r="Q983" s="183"/>
      <c r="R983" s="183"/>
      <c r="S983" s="183"/>
      <c r="T983" s="183"/>
      <c r="X983" s="183"/>
    </row>
    <row r="984" spans="4:24" x14ac:dyDescent="0.25">
      <c r="D984" s="184"/>
      <c r="E984" s="184"/>
      <c r="F984" s="184"/>
      <c r="G984" s="184"/>
      <c r="H984" s="184"/>
      <c r="I984" s="184"/>
      <c r="J984" s="184"/>
      <c r="K984" s="183"/>
      <c r="L984" s="183"/>
      <c r="M984" s="183"/>
      <c r="N984" s="183"/>
      <c r="O984" s="183"/>
      <c r="P984" s="183"/>
      <c r="Q984" s="183"/>
      <c r="R984" s="183"/>
      <c r="S984" s="183"/>
      <c r="T984" s="183"/>
      <c r="X984" s="183"/>
    </row>
    <row r="985" spans="4:24" x14ac:dyDescent="0.25">
      <c r="D985" s="184"/>
      <c r="E985" s="184"/>
      <c r="F985" s="184"/>
      <c r="G985" s="184"/>
      <c r="H985" s="184"/>
      <c r="I985" s="184"/>
      <c r="J985" s="184"/>
      <c r="K985" s="183"/>
      <c r="L985" s="183"/>
      <c r="M985" s="183"/>
      <c r="N985" s="183"/>
      <c r="O985" s="183"/>
      <c r="P985" s="183"/>
      <c r="Q985" s="183"/>
      <c r="R985" s="183"/>
      <c r="S985" s="183"/>
      <c r="T985" s="183"/>
      <c r="X985" s="183"/>
    </row>
    <row r="986" spans="4:24" x14ac:dyDescent="0.25">
      <c r="D986" s="184"/>
      <c r="E986" s="184"/>
      <c r="F986" s="184"/>
      <c r="G986" s="184"/>
      <c r="H986" s="184"/>
      <c r="I986" s="184"/>
      <c r="J986" s="184"/>
      <c r="K986" s="183"/>
      <c r="L986" s="183"/>
      <c r="M986" s="183"/>
      <c r="N986" s="183"/>
      <c r="O986" s="183"/>
      <c r="P986" s="183"/>
      <c r="Q986" s="183"/>
      <c r="R986" s="183"/>
      <c r="S986" s="183"/>
      <c r="T986" s="183"/>
      <c r="X986" s="183"/>
    </row>
    <row r="987" spans="4:24" x14ac:dyDescent="0.25">
      <c r="D987" s="184"/>
      <c r="E987" s="184"/>
      <c r="F987" s="184"/>
      <c r="G987" s="184"/>
      <c r="H987" s="184"/>
      <c r="I987" s="184"/>
      <c r="J987" s="184"/>
      <c r="K987" s="183"/>
      <c r="L987" s="183"/>
      <c r="M987" s="183"/>
      <c r="N987" s="183"/>
      <c r="O987" s="183"/>
      <c r="P987" s="183"/>
      <c r="Q987" s="183"/>
      <c r="R987" s="183"/>
      <c r="S987" s="183"/>
      <c r="T987" s="183"/>
      <c r="X987" s="183"/>
    </row>
    <row r="988" spans="4:24" x14ac:dyDescent="0.25">
      <c r="D988" s="184"/>
      <c r="E988" s="184"/>
      <c r="F988" s="184"/>
      <c r="G988" s="184"/>
      <c r="H988" s="184"/>
      <c r="I988" s="184"/>
      <c r="J988" s="184"/>
      <c r="K988" s="183"/>
      <c r="L988" s="183"/>
      <c r="M988" s="183"/>
      <c r="N988" s="183"/>
      <c r="O988" s="183"/>
      <c r="P988" s="183"/>
      <c r="Q988" s="183"/>
      <c r="R988" s="183"/>
      <c r="S988" s="183"/>
      <c r="T988" s="183"/>
      <c r="X988" s="183"/>
    </row>
    <row r="989" spans="4:24" x14ac:dyDescent="0.25">
      <c r="D989" s="184"/>
      <c r="E989" s="184"/>
      <c r="F989" s="184"/>
      <c r="G989" s="184"/>
      <c r="H989" s="184"/>
      <c r="I989" s="184"/>
      <c r="J989" s="184"/>
      <c r="K989" s="183"/>
      <c r="L989" s="183"/>
      <c r="M989" s="183"/>
      <c r="N989" s="183"/>
      <c r="O989" s="183"/>
      <c r="P989" s="183"/>
      <c r="Q989" s="183"/>
      <c r="R989" s="183"/>
      <c r="S989" s="183"/>
      <c r="T989" s="183"/>
      <c r="X989" s="183"/>
    </row>
    <row r="990" spans="4:24" x14ac:dyDescent="0.25">
      <c r="D990" s="184"/>
      <c r="E990" s="184"/>
      <c r="F990" s="184"/>
      <c r="G990" s="184"/>
      <c r="H990" s="184"/>
      <c r="I990" s="184"/>
      <c r="J990" s="184"/>
      <c r="K990" s="183"/>
      <c r="L990" s="183"/>
      <c r="M990" s="183"/>
      <c r="N990" s="183"/>
      <c r="O990" s="183"/>
      <c r="P990" s="183"/>
      <c r="Q990" s="183"/>
      <c r="R990" s="183"/>
      <c r="S990" s="183"/>
      <c r="T990" s="183"/>
      <c r="X990" s="183"/>
    </row>
    <row r="991" spans="4:24" x14ac:dyDescent="0.25">
      <c r="D991" s="184"/>
      <c r="E991" s="184"/>
      <c r="F991" s="184"/>
      <c r="G991" s="184"/>
      <c r="H991" s="184"/>
      <c r="I991" s="184"/>
      <c r="J991" s="184"/>
      <c r="K991" s="183"/>
      <c r="L991" s="183"/>
      <c r="M991" s="183"/>
      <c r="N991" s="183"/>
      <c r="O991" s="183"/>
      <c r="P991" s="183"/>
      <c r="Q991" s="183"/>
      <c r="R991" s="183"/>
      <c r="S991" s="183"/>
      <c r="T991" s="183"/>
      <c r="X991" s="183"/>
    </row>
    <row r="992" spans="4:24" x14ac:dyDescent="0.25">
      <c r="D992" s="184"/>
      <c r="E992" s="184"/>
      <c r="F992" s="184"/>
      <c r="G992" s="184"/>
      <c r="H992" s="184"/>
      <c r="I992" s="184"/>
      <c r="J992" s="184"/>
      <c r="K992" s="183"/>
      <c r="L992" s="183"/>
      <c r="M992" s="183"/>
      <c r="N992" s="183"/>
      <c r="O992" s="183"/>
      <c r="P992" s="183"/>
      <c r="Q992" s="183"/>
      <c r="R992" s="183"/>
      <c r="S992" s="183"/>
      <c r="T992" s="183"/>
      <c r="X992" s="183"/>
    </row>
    <row r="993" spans="4:24" x14ac:dyDescent="0.25">
      <c r="D993" s="184"/>
      <c r="E993" s="184"/>
      <c r="F993" s="184"/>
      <c r="G993" s="184"/>
      <c r="H993" s="184"/>
      <c r="I993" s="184"/>
      <c r="J993" s="184"/>
      <c r="K993" s="183"/>
      <c r="L993" s="183"/>
      <c r="M993" s="183"/>
      <c r="N993" s="183"/>
      <c r="O993" s="183"/>
      <c r="P993" s="183"/>
      <c r="Q993" s="183"/>
      <c r="R993" s="183"/>
      <c r="S993" s="183"/>
      <c r="T993" s="183"/>
      <c r="X993" s="183"/>
    </row>
    <row r="994" spans="4:24" x14ac:dyDescent="0.25">
      <c r="D994" s="184"/>
      <c r="E994" s="184"/>
      <c r="F994" s="184"/>
      <c r="G994" s="184"/>
      <c r="H994" s="184"/>
      <c r="I994" s="184"/>
      <c r="J994" s="184"/>
      <c r="K994" s="183"/>
      <c r="L994" s="183"/>
      <c r="M994" s="183"/>
      <c r="N994" s="183"/>
      <c r="O994" s="183"/>
      <c r="P994" s="183"/>
      <c r="Q994" s="183"/>
      <c r="R994" s="183"/>
      <c r="S994" s="183"/>
      <c r="T994" s="183"/>
      <c r="X994" s="183"/>
    </row>
    <row r="995" spans="4:24" x14ac:dyDescent="0.25">
      <c r="D995" s="184"/>
      <c r="E995" s="184"/>
      <c r="F995" s="184"/>
      <c r="G995" s="184"/>
      <c r="H995" s="184"/>
      <c r="I995" s="184"/>
      <c r="J995" s="184"/>
      <c r="K995" s="183"/>
      <c r="L995" s="183"/>
      <c r="M995" s="183"/>
      <c r="N995" s="183"/>
      <c r="O995" s="183"/>
      <c r="P995" s="183"/>
      <c r="Q995" s="183"/>
      <c r="R995" s="183"/>
      <c r="S995" s="183"/>
      <c r="T995" s="183"/>
      <c r="X995" s="183"/>
    </row>
    <row r="996" spans="4:24" x14ac:dyDescent="0.25">
      <c r="D996" s="184"/>
      <c r="E996" s="184"/>
      <c r="F996" s="184"/>
      <c r="G996" s="184"/>
      <c r="H996" s="184"/>
      <c r="I996" s="184"/>
      <c r="J996" s="184"/>
      <c r="K996" s="183"/>
      <c r="L996" s="183"/>
      <c r="M996" s="183"/>
      <c r="N996" s="183"/>
      <c r="O996" s="183"/>
      <c r="P996" s="183"/>
      <c r="Q996" s="183"/>
      <c r="R996" s="183"/>
      <c r="S996" s="183"/>
      <c r="T996" s="183"/>
      <c r="X996" s="183"/>
    </row>
    <row r="997" spans="4:24" x14ac:dyDescent="0.25">
      <c r="D997" s="184"/>
      <c r="E997" s="184"/>
      <c r="F997" s="184"/>
      <c r="G997" s="184"/>
      <c r="H997" s="184"/>
      <c r="I997" s="184"/>
      <c r="J997" s="184"/>
      <c r="K997" s="183"/>
      <c r="L997" s="183"/>
      <c r="M997" s="183"/>
      <c r="N997" s="183"/>
      <c r="O997" s="183"/>
      <c r="P997" s="183"/>
      <c r="Q997" s="183"/>
      <c r="R997" s="183"/>
      <c r="S997" s="183"/>
      <c r="T997" s="183"/>
      <c r="X997" s="183"/>
    </row>
    <row r="998" spans="4:24" x14ac:dyDescent="0.25">
      <c r="D998" s="184"/>
      <c r="E998" s="184"/>
      <c r="F998" s="184"/>
      <c r="G998" s="184"/>
      <c r="H998" s="184"/>
      <c r="I998" s="184"/>
      <c r="J998" s="184"/>
      <c r="K998" s="183"/>
      <c r="L998" s="183"/>
      <c r="M998" s="183"/>
      <c r="N998" s="183"/>
      <c r="O998" s="183"/>
      <c r="P998" s="183"/>
      <c r="Q998" s="183"/>
      <c r="R998" s="183"/>
      <c r="S998" s="183"/>
      <c r="T998" s="183"/>
      <c r="X998" s="183"/>
    </row>
    <row r="999" spans="4:24" x14ac:dyDescent="0.25">
      <c r="D999" s="184"/>
      <c r="E999" s="184"/>
      <c r="F999" s="184"/>
      <c r="G999" s="184"/>
      <c r="H999" s="184"/>
      <c r="I999" s="184"/>
      <c r="J999" s="184"/>
      <c r="K999" s="183"/>
      <c r="L999" s="183"/>
      <c r="M999" s="183"/>
      <c r="N999" s="183"/>
      <c r="O999" s="183"/>
      <c r="P999" s="183"/>
      <c r="Q999" s="183"/>
      <c r="R999" s="183"/>
      <c r="S999" s="183"/>
      <c r="T999" s="183"/>
      <c r="X999" s="183"/>
    </row>
    <row r="1000" spans="4:24" x14ac:dyDescent="0.25">
      <c r="D1000" s="184"/>
      <c r="E1000" s="184"/>
      <c r="F1000" s="184"/>
      <c r="G1000" s="184"/>
      <c r="H1000" s="184"/>
      <c r="I1000" s="184"/>
      <c r="J1000" s="184"/>
      <c r="K1000" s="183"/>
      <c r="L1000" s="183"/>
      <c r="M1000" s="183"/>
      <c r="N1000" s="183"/>
      <c r="O1000" s="183"/>
      <c r="P1000" s="183"/>
      <c r="Q1000" s="183"/>
      <c r="R1000" s="183"/>
      <c r="S1000" s="183"/>
      <c r="T1000" s="183"/>
      <c r="X1000" s="183"/>
    </row>
    <row r="1001" spans="4:24" x14ac:dyDescent="0.25">
      <c r="D1001" s="184"/>
      <c r="E1001" s="184"/>
      <c r="F1001" s="184"/>
      <c r="G1001" s="184"/>
      <c r="H1001" s="184"/>
      <c r="I1001" s="184"/>
      <c r="J1001" s="184"/>
      <c r="K1001" s="183"/>
      <c r="L1001" s="183"/>
      <c r="M1001" s="183"/>
      <c r="N1001" s="183"/>
      <c r="O1001" s="183"/>
      <c r="P1001" s="183"/>
      <c r="Q1001" s="183"/>
      <c r="R1001" s="183"/>
      <c r="S1001" s="183"/>
      <c r="T1001" s="183"/>
      <c r="X1001" s="183"/>
    </row>
    <row r="1002" spans="4:24" x14ac:dyDescent="0.25">
      <c r="D1002" s="184"/>
      <c r="E1002" s="184"/>
      <c r="F1002" s="184"/>
      <c r="G1002" s="184"/>
      <c r="H1002" s="184"/>
      <c r="I1002" s="184"/>
      <c r="J1002" s="184"/>
      <c r="K1002" s="183"/>
      <c r="L1002" s="183"/>
      <c r="M1002" s="183"/>
      <c r="N1002" s="183"/>
      <c r="O1002" s="183"/>
      <c r="P1002" s="183"/>
      <c r="Q1002" s="183"/>
      <c r="R1002" s="183"/>
      <c r="S1002" s="183"/>
      <c r="T1002" s="183"/>
      <c r="X1002" s="183"/>
    </row>
    <row r="1003" spans="4:24" x14ac:dyDescent="0.25">
      <c r="D1003" s="184"/>
      <c r="E1003" s="184"/>
      <c r="F1003" s="184"/>
      <c r="G1003" s="184"/>
      <c r="H1003" s="184"/>
      <c r="I1003" s="184"/>
      <c r="J1003" s="184"/>
      <c r="K1003" s="183"/>
      <c r="L1003" s="183"/>
      <c r="M1003" s="183"/>
      <c r="N1003" s="183"/>
      <c r="O1003" s="183"/>
      <c r="P1003" s="183"/>
      <c r="Q1003" s="183"/>
      <c r="R1003" s="183"/>
      <c r="S1003" s="183"/>
      <c r="T1003" s="183"/>
      <c r="X1003" s="183"/>
    </row>
    <row r="1004" spans="4:24" x14ac:dyDescent="0.25">
      <c r="D1004" s="184"/>
      <c r="E1004" s="184"/>
      <c r="F1004" s="184"/>
      <c r="G1004" s="184"/>
      <c r="H1004" s="184"/>
      <c r="I1004" s="184"/>
      <c r="J1004" s="184"/>
      <c r="K1004" s="183"/>
      <c r="L1004" s="183"/>
      <c r="M1004" s="183"/>
      <c r="N1004" s="183"/>
      <c r="O1004" s="183"/>
      <c r="P1004" s="183"/>
      <c r="Q1004" s="183"/>
      <c r="R1004" s="183"/>
      <c r="S1004" s="183"/>
      <c r="T1004" s="183"/>
      <c r="X1004" s="183"/>
    </row>
    <row r="1005" spans="4:24" x14ac:dyDescent="0.25">
      <c r="D1005" s="184"/>
      <c r="E1005" s="184"/>
      <c r="F1005" s="184"/>
      <c r="G1005" s="184"/>
      <c r="H1005" s="184"/>
      <c r="I1005" s="184"/>
      <c r="J1005" s="184"/>
      <c r="K1005" s="183"/>
      <c r="L1005" s="183"/>
      <c r="M1005" s="183"/>
      <c r="N1005" s="183"/>
      <c r="O1005" s="183"/>
      <c r="P1005" s="183"/>
      <c r="Q1005" s="183"/>
      <c r="R1005" s="183"/>
      <c r="S1005" s="183"/>
      <c r="T1005" s="183"/>
      <c r="X1005" s="183"/>
    </row>
    <row r="1006" spans="4:24" x14ac:dyDescent="0.25">
      <c r="D1006" s="184"/>
      <c r="E1006" s="184"/>
      <c r="F1006" s="184"/>
      <c r="G1006" s="184"/>
      <c r="H1006" s="184"/>
      <c r="I1006" s="184"/>
      <c r="J1006" s="184"/>
      <c r="K1006" s="183"/>
      <c r="L1006" s="183"/>
      <c r="M1006" s="183"/>
      <c r="N1006" s="183"/>
      <c r="O1006" s="183"/>
      <c r="P1006" s="183"/>
      <c r="Q1006" s="183"/>
      <c r="R1006" s="183"/>
      <c r="S1006" s="183"/>
      <c r="T1006" s="183"/>
      <c r="X1006" s="183"/>
    </row>
    <row r="1007" spans="4:24" x14ac:dyDescent="0.25">
      <c r="D1007" s="184"/>
      <c r="E1007" s="184"/>
      <c r="F1007" s="184"/>
      <c r="G1007" s="184"/>
      <c r="H1007" s="184"/>
      <c r="I1007" s="184"/>
      <c r="J1007" s="184"/>
      <c r="K1007" s="183"/>
      <c r="L1007" s="183"/>
      <c r="M1007" s="183"/>
      <c r="N1007" s="183"/>
      <c r="O1007" s="183"/>
      <c r="P1007" s="183"/>
      <c r="Q1007" s="183"/>
      <c r="R1007" s="183"/>
      <c r="S1007" s="183"/>
      <c r="T1007" s="183"/>
      <c r="X1007" s="183"/>
    </row>
    <row r="1008" spans="4:24" x14ac:dyDescent="0.25">
      <c r="D1008" s="184"/>
      <c r="E1008" s="184"/>
      <c r="F1008" s="184"/>
      <c r="G1008" s="184"/>
      <c r="H1008" s="184"/>
      <c r="I1008" s="184"/>
      <c r="J1008" s="184"/>
      <c r="K1008" s="183"/>
      <c r="L1008" s="183"/>
      <c r="M1008" s="183"/>
      <c r="N1008" s="183"/>
      <c r="O1008" s="183"/>
      <c r="P1008" s="183"/>
      <c r="Q1008" s="183"/>
      <c r="R1008" s="183"/>
      <c r="S1008" s="183"/>
      <c r="T1008" s="183"/>
      <c r="X1008" s="183"/>
    </row>
    <row r="1009" spans="4:24" x14ac:dyDescent="0.25">
      <c r="D1009" s="184"/>
      <c r="E1009" s="184"/>
      <c r="F1009" s="184"/>
      <c r="G1009" s="184"/>
      <c r="H1009" s="184"/>
      <c r="I1009" s="184"/>
      <c r="J1009" s="184"/>
      <c r="K1009" s="183"/>
      <c r="L1009" s="183"/>
      <c r="M1009" s="183"/>
      <c r="N1009" s="183"/>
      <c r="O1009" s="183"/>
      <c r="P1009" s="183"/>
      <c r="Q1009" s="183"/>
      <c r="R1009" s="183"/>
      <c r="S1009" s="183"/>
      <c r="T1009" s="183"/>
      <c r="X1009" s="183"/>
    </row>
    <row r="1010" spans="4:24" x14ac:dyDescent="0.25">
      <c r="D1010" s="184"/>
      <c r="E1010" s="184"/>
      <c r="F1010" s="184"/>
      <c r="G1010" s="184"/>
      <c r="H1010" s="184"/>
      <c r="I1010" s="184"/>
      <c r="J1010" s="184"/>
      <c r="K1010" s="183"/>
      <c r="L1010" s="183"/>
      <c r="M1010" s="183"/>
      <c r="N1010" s="183"/>
      <c r="O1010" s="183"/>
      <c r="P1010" s="183"/>
      <c r="Q1010" s="183"/>
      <c r="R1010" s="183"/>
      <c r="S1010" s="183"/>
      <c r="T1010" s="183"/>
      <c r="X1010" s="183"/>
    </row>
    <row r="1011" spans="4:24" x14ac:dyDescent="0.25">
      <c r="D1011" s="184"/>
      <c r="E1011" s="184"/>
      <c r="F1011" s="184"/>
      <c r="G1011" s="184"/>
      <c r="H1011" s="184"/>
      <c r="I1011" s="184"/>
      <c r="J1011" s="184"/>
      <c r="K1011" s="183"/>
      <c r="L1011" s="183"/>
      <c r="M1011" s="183"/>
      <c r="N1011" s="183"/>
      <c r="O1011" s="183"/>
      <c r="P1011" s="183"/>
      <c r="Q1011" s="183"/>
      <c r="R1011" s="183"/>
      <c r="S1011" s="183"/>
      <c r="T1011" s="183"/>
      <c r="X1011" s="183"/>
    </row>
    <row r="1012" spans="4:24" x14ac:dyDescent="0.25">
      <c r="D1012" s="184"/>
      <c r="E1012" s="184"/>
      <c r="F1012" s="184"/>
      <c r="G1012" s="184"/>
      <c r="H1012" s="184"/>
      <c r="I1012" s="184"/>
      <c r="J1012" s="184"/>
      <c r="K1012" s="183"/>
      <c r="L1012" s="183"/>
      <c r="M1012" s="183"/>
      <c r="N1012" s="183"/>
      <c r="O1012" s="183"/>
      <c r="P1012" s="183"/>
      <c r="Q1012" s="183"/>
      <c r="R1012" s="183"/>
      <c r="S1012" s="183"/>
      <c r="T1012" s="183"/>
      <c r="X1012" s="183"/>
    </row>
    <row r="1013" spans="4:24" x14ac:dyDescent="0.25">
      <c r="D1013" s="184"/>
      <c r="E1013" s="184"/>
      <c r="F1013" s="184"/>
      <c r="G1013" s="184"/>
      <c r="H1013" s="184"/>
      <c r="I1013" s="184"/>
      <c r="J1013" s="184"/>
      <c r="K1013" s="183"/>
      <c r="L1013" s="183"/>
      <c r="M1013" s="183"/>
      <c r="N1013" s="183"/>
      <c r="O1013" s="183"/>
      <c r="P1013" s="183"/>
      <c r="Q1013" s="183"/>
      <c r="R1013" s="183"/>
      <c r="S1013" s="183"/>
      <c r="T1013" s="183"/>
      <c r="X1013" s="183"/>
    </row>
    <row r="1014" spans="4:24" x14ac:dyDescent="0.25">
      <c r="D1014" s="184"/>
      <c r="E1014" s="184"/>
      <c r="F1014" s="184"/>
      <c r="G1014" s="184"/>
      <c r="H1014" s="184"/>
      <c r="I1014" s="184"/>
      <c r="J1014" s="184"/>
      <c r="K1014" s="183"/>
      <c r="L1014" s="183"/>
      <c r="M1014" s="183"/>
      <c r="N1014" s="183"/>
      <c r="O1014" s="183"/>
      <c r="P1014" s="183"/>
      <c r="Q1014" s="183"/>
      <c r="R1014" s="183"/>
      <c r="S1014" s="183"/>
      <c r="T1014" s="183"/>
      <c r="X1014" s="183"/>
    </row>
    <row r="1015" spans="4:24" x14ac:dyDescent="0.25">
      <c r="D1015" s="184"/>
      <c r="E1015" s="184"/>
      <c r="F1015" s="184"/>
      <c r="G1015" s="184"/>
      <c r="H1015" s="184"/>
      <c r="I1015" s="184"/>
      <c r="J1015" s="184"/>
      <c r="K1015" s="183"/>
      <c r="L1015" s="183"/>
      <c r="M1015" s="183"/>
      <c r="N1015" s="183"/>
      <c r="O1015" s="183"/>
      <c r="P1015" s="183"/>
      <c r="Q1015" s="183"/>
      <c r="R1015" s="183"/>
      <c r="S1015" s="183"/>
      <c r="T1015" s="183"/>
      <c r="X1015" s="183"/>
    </row>
    <row r="1016" spans="4:24" x14ac:dyDescent="0.25">
      <c r="D1016" s="184"/>
      <c r="E1016" s="184"/>
      <c r="F1016" s="184"/>
      <c r="G1016" s="184"/>
      <c r="H1016" s="184"/>
      <c r="I1016" s="184"/>
      <c r="J1016" s="184"/>
      <c r="K1016" s="183"/>
      <c r="L1016" s="183"/>
      <c r="M1016" s="183"/>
      <c r="N1016" s="183"/>
      <c r="O1016" s="183"/>
      <c r="P1016" s="183"/>
      <c r="Q1016" s="183"/>
      <c r="R1016" s="183"/>
      <c r="S1016" s="183"/>
      <c r="T1016" s="183"/>
      <c r="X1016" s="183"/>
    </row>
    <row r="1017" spans="4:24" x14ac:dyDescent="0.25">
      <c r="D1017" s="184"/>
      <c r="E1017" s="184"/>
      <c r="F1017" s="184"/>
      <c r="G1017" s="184"/>
      <c r="H1017" s="184"/>
      <c r="I1017" s="184"/>
      <c r="J1017" s="184"/>
      <c r="K1017" s="183"/>
      <c r="L1017" s="183"/>
      <c r="M1017" s="183"/>
      <c r="N1017" s="183"/>
      <c r="O1017" s="183"/>
      <c r="P1017" s="183"/>
      <c r="Q1017" s="183"/>
      <c r="R1017" s="183"/>
      <c r="S1017" s="183"/>
      <c r="T1017" s="183"/>
      <c r="X1017" s="183"/>
    </row>
    <row r="1018" spans="4:24" x14ac:dyDescent="0.25">
      <c r="D1018" s="184"/>
      <c r="E1018" s="184"/>
      <c r="F1018" s="184"/>
      <c r="G1018" s="184"/>
      <c r="H1018" s="184"/>
      <c r="I1018" s="184"/>
      <c r="J1018" s="184"/>
      <c r="K1018" s="183"/>
      <c r="L1018" s="183"/>
      <c r="M1018" s="183"/>
      <c r="N1018" s="183"/>
      <c r="O1018" s="183"/>
      <c r="P1018" s="183"/>
      <c r="Q1018" s="183"/>
      <c r="R1018" s="183"/>
      <c r="S1018" s="183"/>
      <c r="T1018" s="183"/>
      <c r="X1018" s="183"/>
    </row>
    <row r="1019" spans="4:24" x14ac:dyDescent="0.25">
      <c r="D1019" s="184"/>
      <c r="E1019" s="184"/>
      <c r="F1019" s="184"/>
      <c r="G1019" s="184"/>
      <c r="H1019" s="184"/>
      <c r="I1019" s="184"/>
      <c r="J1019" s="184"/>
      <c r="K1019" s="183"/>
      <c r="L1019" s="183"/>
      <c r="M1019" s="183"/>
      <c r="N1019" s="183"/>
      <c r="O1019" s="183"/>
      <c r="P1019" s="183"/>
      <c r="Q1019" s="183"/>
      <c r="R1019" s="183"/>
      <c r="S1019" s="183"/>
      <c r="T1019" s="183"/>
      <c r="X1019" s="183"/>
    </row>
    <row r="1020" spans="4:24" x14ac:dyDescent="0.25">
      <c r="D1020" s="184"/>
      <c r="E1020" s="184"/>
      <c r="F1020" s="184"/>
      <c r="G1020" s="184"/>
      <c r="H1020" s="184"/>
      <c r="I1020" s="184"/>
      <c r="J1020" s="184"/>
      <c r="K1020" s="183"/>
      <c r="L1020" s="183"/>
      <c r="M1020" s="183"/>
      <c r="N1020" s="183"/>
      <c r="O1020" s="183"/>
      <c r="P1020" s="183"/>
      <c r="Q1020" s="183"/>
      <c r="R1020" s="183"/>
      <c r="S1020" s="183"/>
      <c r="T1020" s="183"/>
      <c r="X1020" s="183"/>
    </row>
    <row r="1021" spans="4:24" x14ac:dyDescent="0.25">
      <c r="D1021" s="184"/>
      <c r="E1021" s="184"/>
      <c r="F1021" s="184"/>
      <c r="G1021" s="184"/>
      <c r="H1021" s="184"/>
      <c r="I1021" s="184"/>
      <c r="J1021" s="184"/>
      <c r="K1021" s="183"/>
      <c r="L1021" s="183"/>
      <c r="M1021" s="183"/>
      <c r="N1021" s="183"/>
      <c r="O1021" s="183"/>
      <c r="P1021" s="183"/>
      <c r="Q1021" s="183"/>
      <c r="R1021" s="183"/>
      <c r="S1021" s="183"/>
      <c r="T1021" s="183"/>
      <c r="X1021" s="183"/>
    </row>
    <row r="1022" spans="4:24" x14ac:dyDescent="0.25">
      <c r="D1022" s="184"/>
      <c r="E1022" s="184"/>
      <c r="F1022" s="184"/>
      <c r="G1022" s="184"/>
      <c r="H1022" s="184"/>
      <c r="I1022" s="184"/>
      <c r="J1022" s="184"/>
      <c r="K1022" s="183"/>
      <c r="L1022" s="183"/>
      <c r="M1022" s="183"/>
      <c r="N1022" s="183"/>
      <c r="O1022" s="183"/>
      <c r="P1022" s="183"/>
      <c r="Q1022" s="183"/>
      <c r="R1022" s="183"/>
      <c r="S1022" s="183"/>
      <c r="T1022" s="183"/>
      <c r="X1022" s="183"/>
    </row>
    <row r="1023" spans="4:24" x14ac:dyDescent="0.25">
      <c r="D1023" s="184"/>
      <c r="E1023" s="184"/>
      <c r="F1023" s="184"/>
      <c r="G1023" s="184"/>
      <c r="H1023" s="184"/>
      <c r="I1023" s="184"/>
      <c r="J1023" s="184"/>
      <c r="K1023" s="183"/>
      <c r="L1023" s="183"/>
      <c r="M1023" s="183"/>
      <c r="N1023" s="183"/>
      <c r="O1023" s="183"/>
      <c r="P1023" s="183"/>
      <c r="Q1023" s="183"/>
      <c r="R1023" s="183"/>
      <c r="S1023" s="183"/>
      <c r="T1023" s="183"/>
      <c r="X1023" s="183"/>
    </row>
    <row r="1024" spans="4:24" x14ac:dyDescent="0.25">
      <c r="D1024" s="184"/>
      <c r="E1024" s="184"/>
      <c r="F1024" s="184"/>
      <c r="G1024" s="184"/>
      <c r="H1024" s="184"/>
      <c r="I1024" s="184"/>
      <c r="J1024" s="184"/>
      <c r="K1024" s="183"/>
      <c r="L1024" s="183"/>
      <c r="M1024" s="183"/>
      <c r="N1024" s="183"/>
      <c r="O1024" s="183"/>
      <c r="P1024" s="183"/>
      <c r="Q1024" s="183"/>
      <c r="R1024" s="183"/>
      <c r="S1024" s="183"/>
      <c r="T1024" s="183"/>
      <c r="X1024" s="183"/>
    </row>
    <row r="1025" spans="4:24" x14ac:dyDescent="0.25">
      <c r="D1025" s="184"/>
      <c r="E1025" s="184"/>
      <c r="F1025" s="184"/>
      <c r="G1025" s="184"/>
      <c r="H1025" s="184"/>
      <c r="I1025" s="184"/>
      <c r="J1025" s="184"/>
      <c r="K1025" s="183"/>
      <c r="L1025" s="183"/>
      <c r="M1025" s="183"/>
      <c r="N1025" s="183"/>
      <c r="O1025" s="183"/>
      <c r="P1025" s="183"/>
      <c r="Q1025" s="183"/>
      <c r="R1025" s="183"/>
      <c r="S1025" s="183"/>
      <c r="T1025" s="183"/>
      <c r="X1025" s="183"/>
    </row>
    <row r="1026" spans="4:24" x14ac:dyDescent="0.25">
      <c r="D1026" s="184"/>
      <c r="E1026" s="184"/>
      <c r="F1026" s="184"/>
      <c r="G1026" s="184"/>
      <c r="H1026" s="184"/>
      <c r="I1026" s="184"/>
      <c r="J1026" s="184"/>
      <c r="K1026" s="183"/>
      <c r="L1026" s="183"/>
      <c r="M1026" s="183"/>
      <c r="N1026" s="183"/>
      <c r="O1026" s="183"/>
      <c r="P1026" s="183"/>
      <c r="Q1026" s="183"/>
      <c r="R1026" s="183"/>
      <c r="S1026" s="183"/>
      <c r="T1026" s="183"/>
      <c r="X1026" s="183"/>
    </row>
    <row r="1027" spans="4:24" x14ac:dyDescent="0.25">
      <c r="D1027" s="184"/>
      <c r="E1027" s="184"/>
      <c r="F1027" s="184"/>
      <c r="G1027" s="184"/>
      <c r="H1027" s="184"/>
      <c r="I1027" s="184"/>
      <c r="J1027" s="184"/>
      <c r="K1027" s="183"/>
      <c r="L1027" s="183"/>
      <c r="M1027" s="183"/>
      <c r="N1027" s="183"/>
      <c r="O1027" s="183"/>
      <c r="P1027" s="183"/>
      <c r="Q1027" s="183"/>
      <c r="R1027" s="183"/>
      <c r="S1027" s="183"/>
      <c r="T1027" s="183"/>
      <c r="X1027" s="183"/>
    </row>
    <row r="1028" spans="4:24" x14ac:dyDescent="0.25">
      <c r="D1028" s="184"/>
      <c r="E1028" s="184"/>
      <c r="F1028" s="184"/>
      <c r="G1028" s="184"/>
      <c r="H1028" s="184"/>
      <c r="I1028" s="184"/>
      <c r="J1028" s="184"/>
      <c r="K1028" s="183"/>
      <c r="L1028" s="183"/>
      <c r="M1028" s="183"/>
      <c r="N1028" s="183"/>
      <c r="O1028" s="183"/>
      <c r="P1028" s="183"/>
      <c r="Q1028" s="183"/>
      <c r="R1028" s="183"/>
      <c r="S1028" s="183"/>
      <c r="T1028" s="183"/>
      <c r="X1028" s="183"/>
    </row>
    <row r="1029" spans="4:24" x14ac:dyDescent="0.25">
      <c r="D1029" s="184"/>
      <c r="E1029" s="184"/>
      <c r="F1029" s="184"/>
      <c r="G1029" s="184"/>
      <c r="H1029" s="184"/>
      <c r="I1029" s="184"/>
      <c r="J1029" s="184"/>
      <c r="K1029" s="183"/>
      <c r="L1029" s="183"/>
      <c r="M1029" s="183"/>
      <c r="N1029" s="183"/>
      <c r="O1029" s="183"/>
      <c r="P1029" s="183"/>
      <c r="Q1029" s="183"/>
      <c r="R1029" s="183"/>
      <c r="S1029" s="183"/>
      <c r="T1029" s="183"/>
      <c r="X1029" s="183"/>
    </row>
    <row r="1030" spans="4:24" x14ac:dyDescent="0.25">
      <c r="D1030" s="184"/>
      <c r="E1030" s="184"/>
      <c r="F1030" s="184"/>
      <c r="G1030" s="184"/>
      <c r="H1030" s="184"/>
      <c r="I1030" s="184"/>
      <c r="J1030" s="184"/>
      <c r="K1030" s="183"/>
      <c r="L1030" s="183"/>
      <c r="M1030" s="183"/>
      <c r="N1030" s="183"/>
      <c r="O1030" s="183"/>
      <c r="P1030" s="183"/>
      <c r="Q1030" s="183"/>
      <c r="R1030" s="183"/>
      <c r="S1030" s="183"/>
      <c r="T1030" s="183"/>
      <c r="X1030" s="183"/>
    </row>
    <row r="1031" spans="4:24" x14ac:dyDescent="0.25">
      <c r="D1031" s="184"/>
      <c r="E1031" s="184"/>
      <c r="F1031" s="184"/>
      <c r="G1031" s="184"/>
      <c r="H1031" s="184"/>
      <c r="I1031" s="184"/>
      <c r="J1031" s="184"/>
      <c r="K1031" s="183"/>
      <c r="L1031" s="183"/>
      <c r="M1031" s="183"/>
      <c r="N1031" s="183"/>
      <c r="O1031" s="183"/>
      <c r="P1031" s="183"/>
      <c r="Q1031" s="183"/>
      <c r="R1031" s="183"/>
      <c r="S1031" s="183"/>
      <c r="T1031" s="183"/>
      <c r="X1031" s="183"/>
    </row>
    <row r="1032" spans="4:24" x14ac:dyDescent="0.25">
      <c r="D1032" s="184"/>
      <c r="E1032" s="184"/>
      <c r="F1032" s="184"/>
      <c r="G1032" s="184"/>
      <c r="H1032" s="184"/>
      <c r="I1032" s="184"/>
      <c r="J1032" s="184"/>
      <c r="K1032" s="183"/>
      <c r="L1032" s="183"/>
      <c r="M1032" s="183"/>
      <c r="N1032" s="183"/>
      <c r="O1032" s="183"/>
      <c r="P1032" s="183"/>
      <c r="Q1032" s="183"/>
      <c r="R1032" s="183"/>
      <c r="S1032" s="183"/>
      <c r="T1032" s="183"/>
      <c r="X1032" s="183"/>
    </row>
    <row r="1033" spans="4:24" x14ac:dyDescent="0.25">
      <c r="D1033" s="184"/>
      <c r="E1033" s="184"/>
      <c r="F1033" s="184"/>
      <c r="G1033" s="184"/>
      <c r="H1033" s="184"/>
      <c r="I1033" s="184"/>
      <c r="J1033" s="184"/>
      <c r="K1033" s="183"/>
      <c r="L1033" s="183"/>
      <c r="M1033" s="183"/>
      <c r="N1033" s="183"/>
      <c r="O1033" s="183"/>
      <c r="P1033" s="183"/>
      <c r="Q1033" s="183"/>
      <c r="R1033" s="183"/>
      <c r="S1033" s="183"/>
      <c r="T1033" s="183"/>
      <c r="X1033" s="183"/>
    </row>
    <row r="1034" spans="4:24" x14ac:dyDescent="0.25">
      <c r="D1034" s="184"/>
      <c r="E1034" s="184"/>
      <c r="F1034" s="184"/>
      <c r="G1034" s="184"/>
      <c r="H1034" s="184"/>
      <c r="I1034" s="184"/>
      <c r="J1034" s="184"/>
      <c r="K1034" s="183"/>
      <c r="L1034" s="183"/>
      <c r="M1034" s="183"/>
      <c r="N1034" s="183"/>
      <c r="O1034" s="183"/>
      <c r="P1034" s="183"/>
      <c r="Q1034" s="183"/>
      <c r="R1034" s="183"/>
      <c r="S1034" s="183"/>
      <c r="T1034" s="183"/>
      <c r="X1034" s="183"/>
    </row>
    <row r="1035" spans="4:24" x14ac:dyDescent="0.25">
      <c r="D1035" s="184"/>
      <c r="E1035" s="184"/>
      <c r="F1035" s="184"/>
      <c r="G1035" s="184"/>
      <c r="H1035" s="184"/>
      <c r="I1035" s="184"/>
      <c r="J1035" s="184"/>
      <c r="K1035" s="183"/>
      <c r="L1035" s="183"/>
      <c r="M1035" s="183"/>
      <c r="N1035" s="183"/>
      <c r="O1035" s="183"/>
      <c r="P1035" s="183"/>
      <c r="Q1035" s="183"/>
      <c r="R1035" s="183"/>
      <c r="S1035" s="183"/>
      <c r="T1035" s="183"/>
      <c r="X1035" s="183"/>
    </row>
    <row r="1036" spans="4:24" x14ac:dyDescent="0.25">
      <c r="D1036" s="184"/>
      <c r="E1036" s="184"/>
      <c r="F1036" s="184"/>
      <c r="G1036" s="184"/>
      <c r="H1036" s="184"/>
      <c r="I1036" s="184"/>
      <c r="J1036" s="184"/>
      <c r="K1036" s="183"/>
      <c r="L1036" s="183"/>
      <c r="M1036" s="183"/>
      <c r="N1036" s="183"/>
      <c r="O1036" s="183"/>
      <c r="P1036" s="183"/>
      <c r="Q1036" s="183"/>
      <c r="R1036" s="183"/>
      <c r="S1036" s="183"/>
      <c r="T1036" s="183"/>
      <c r="X1036" s="183"/>
    </row>
    <row r="1037" spans="4:24" x14ac:dyDescent="0.25">
      <c r="D1037" s="184"/>
      <c r="E1037" s="184"/>
      <c r="F1037" s="184"/>
      <c r="G1037" s="184"/>
      <c r="H1037" s="184"/>
      <c r="I1037" s="184"/>
      <c r="J1037" s="184"/>
      <c r="K1037" s="183"/>
      <c r="L1037" s="183"/>
      <c r="M1037" s="183"/>
      <c r="N1037" s="183"/>
      <c r="O1037" s="183"/>
      <c r="P1037" s="183"/>
      <c r="Q1037" s="183"/>
      <c r="R1037" s="183"/>
      <c r="S1037" s="183"/>
      <c r="T1037" s="183"/>
      <c r="X1037" s="183"/>
    </row>
    <row r="1038" spans="4:24" x14ac:dyDescent="0.25">
      <c r="D1038" s="184"/>
      <c r="E1038" s="184"/>
      <c r="F1038" s="184"/>
      <c r="G1038" s="184"/>
      <c r="H1038" s="184"/>
      <c r="I1038" s="184"/>
      <c r="J1038" s="184"/>
      <c r="K1038" s="183"/>
      <c r="L1038" s="183"/>
      <c r="M1038" s="183"/>
      <c r="N1038" s="183"/>
      <c r="O1038" s="183"/>
      <c r="P1038" s="183"/>
      <c r="Q1038" s="183"/>
      <c r="R1038" s="183"/>
      <c r="S1038" s="183"/>
      <c r="T1038" s="183"/>
      <c r="X1038" s="183"/>
    </row>
    <row r="1039" spans="4:24" x14ac:dyDescent="0.25">
      <c r="D1039" s="184"/>
      <c r="E1039" s="184"/>
      <c r="F1039" s="184"/>
      <c r="G1039" s="184"/>
      <c r="H1039" s="184"/>
      <c r="I1039" s="184"/>
      <c r="J1039" s="184"/>
      <c r="K1039" s="183"/>
      <c r="L1039" s="183"/>
      <c r="M1039" s="183"/>
      <c r="N1039" s="183"/>
      <c r="O1039" s="183"/>
      <c r="P1039" s="183"/>
      <c r="Q1039" s="183"/>
      <c r="R1039" s="183"/>
      <c r="S1039" s="183"/>
      <c r="T1039" s="183"/>
      <c r="X1039" s="183"/>
    </row>
    <row r="1040" spans="4:24" x14ac:dyDescent="0.25">
      <c r="D1040" s="184"/>
      <c r="E1040" s="184"/>
      <c r="F1040" s="184"/>
      <c r="G1040" s="184"/>
      <c r="H1040" s="184"/>
      <c r="I1040" s="184"/>
      <c r="J1040" s="184"/>
      <c r="K1040" s="183"/>
      <c r="L1040" s="183"/>
      <c r="M1040" s="183"/>
      <c r="N1040" s="183"/>
      <c r="O1040" s="183"/>
      <c r="P1040" s="183"/>
      <c r="Q1040" s="183"/>
      <c r="R1040" s="183"/>
      <c r="S1040" s="183"/>
      <c r="T1040" s="183"/>
      <c r="X1040" s="183"/>
    </row>
    <row r="1041" spans="4:24" x14ac:dyDescent="0.25">
      <c r="D1041" s="184"/>
      <c r="E1041" s="184"/>
      <c r="F1041" s="184"/>
      <c r="G1041" s="184"/>
      <c r="H1041" s="184"/>
      <c r="I1041" s="184"/>
      <c r="J1041" s="184"/>
      <c r="K1041" s="183"/>
      <c r="L1041" s="183"/>
      <c r="M1041" s="183"/>
      <c r="N1041" s="183"/>
      <c r="O1041" s="183"/>
      <c r="P1041" s="183"/>
      <c r="Q1041" s="183"/>
      <c r="R1041" s="183"/>
      <c r="S1041" s="183"/>
      <c r="T1041" s="183"/>
      <c r="X1041" s="183"/>
    </row>
    <row r="1042" spans="4:24" x14ac:dyDescent="0.25">
      <c r="D1042" s="184"/>
      <c r="E1042" s="184"/>
      <c r="F1042" s="184"/>
      <c r="G1042" s="184"/>
      <c r="H1042" s="184"/>
      <c r="I1042" s="184"/>
      <c r="J1042" s="184"/>
      <c r="K1042" s="183"/>
      <c r="L1042" s="183"/>
      <c r="M1042" s="183"/>
      <c r="N1042" s="183"/>
      <c r="O1042" s="183"/>
      <c r="P1042" s="183"/>
      <c r="Q1042" s="183"/>
      <c r="R1042" s="183"/>
      <c r="S1042" s="183"/>
      <c r="T1042" s="183"/>
      <c r="X1042" s="183"/>
    </row>
    <row r="1043" spans="4:24" x14ac:dyDescent="0.25">
      <c r="D1043" s="184"/>
      <c r="E1043" s="184"/>
      <c r="F1043" s="184"/>
      <c r="G1043" s="184"/>
      <c r="H1043" s="184"/>
      <c r="I1043" s="184"/>
      <c r="J1043" s="184"/>
      <c r="K1043" s="183"/>
      <c r="L1043" s="183"/>
      <c r="M1043" s="183"/>
      <c r="N1043" s="183"/>
      <c r="O1043" s="183"/>
      <c r="P1043" s="183"/>
      <c r="Q1043" s="183"/>
      <c r="R1043" s="183"/>
      <c r="S1043" s="183"/>
      <c r="T1043" s="183"/>
      <c r="X1043" s="183"/>
    </row>
    <row r="1044" spans="4:24" x14ac:dyDescent="0.25">
      <c r="D1044" s="184"/>
      <c r="E1044" s="184"/>
      <c r="F1044" s="184"/>
      <c r="G1044" s="184"/>
      <c r="H1044" s="184"/>
      <c r="I1044" s="184"/>
      <c r="J1044" s="184"/>
      <c r="K1044" s="183"/>
      <c r="L1044" s="183"/>
      <c r="M1044" s="183"/>
      <c r="N1044" s="183"/>
      <c r="O1044" s="183"/>
      <c r="P1044" s="183"/>
      <c r="Q1044" s="183"/>
      <c r="R1044" s="183"/>
      <c r="S1044" s="183"/>
      <c r="T1044" s="183"/>
      <c r="X1044" s="183"/>
    </row>
    <row r="1045" spans="4:24" x14ac:dyDescent="0.25">
      <c r="D1045" s="184"/>
      <c r="E1045" s="184"/>
      <c r="F1045" s="184"/>
      <c r="G1045" s="184"/>
      <c r="H1045" s="184"/>
      <c r="I1045" s="184"/>
      <c r="J1045" s="184"/>
      <c r="K1045" s="183"/>
      <c r="L1045" s="183"/>
      <c r="M1045" s="183"/>
      <c r="N1045" s="183"/>
      <c r="O1045" s="183"/>
      <c r="P1045" s="183"/>
      <c r="Q1045" s="183"/>
      <c r="R1045" s="183"/>
      <c r="S1045" s="183"/>
      <c r="T1045" s="183"/>
      <c r="X1045" s="183"/>
    </row>
    <row r="1046" spans="4:24" x14ac:dyDescent="0.25">
      <c r="D1046" s="184"/>
      <c r="E1046" s="184"/>
      <c r="F1046" s="184"/>
      <c r="G1046" s="184"/>
      <c r="H1046" s="184"/>
      <c r="I1046" s="184"/>
      <c r="J1046" s="184"/>
      <c r="K1046" s="183"/>
      <c r="L1046" s="183"/>
      <c r="M1046" s="183"/>
      <c r="N1046" s="183"/>
      <c r="O1046" s="183"/>
      <c r="P1046" s="183"/>
      <c r="Q1046" s="183"/>
      <c r="R1046" s="183"/>
      <c r="S1046" s="183"/>
      <c r="T1046" s="183"/>
      <c r="X1046" s="183"/>
    </row>
    <row r="1047" spans="4:24" x14ac:dyDescent="0.25">
      <c r="D1047" s="184"/>
      <c r="E1047" s="184"/>
      <c r="F1047" s="184"/>
      <c r="G1047" s="184"/>
      <c r="H1047" s="184"/>
      <c r="I1047" s="184"/>
      <c r="J1047" s="184"/>
      <c r="K1047" s="183"/>
      <c r="L1047" s="183"/>
      <c r="M1047" s="183"/>
      <c r="N1047" s="183"/>
      <c r="O1047" s="183"/>
      <c r="P1047" s="183"/>
      <c r="Q1047" s="183"/>
      <c r="R1047" s="183"/>
      <c r="S1047" s="183"/>
      <c r="T1047" s="183"/>
      <c r="X1047" s="183"/>
    </row>
    <row r="1048" spans="4:24" x14ac:dyDescent="0.25">
      <c r="D1048" s="184"/>
      <c r="E1048" s="184"/>
      <c r="F1048" s="184"/>
      <c r="G1048" s="184"/>
      <c r="H1048" s="184"/>
      <c r="I1048" s="184"/>
      <c r="J1048" s="184"/>
      <c r="K1048" s="183"/>
      <c r="L1048" s="183"/>
      <c r="M1048" s="183"/>
      <c r="N1048" s="183"/>
      <c r="O1048" s="183"/>
      <c r="P1048" s="183"/>
      <c r="Q1048" s="183"/>
      <c r="R1048" s="183"/>
      <c r="S1048" s="183"/>
      <c r="T1048" s="183"/>
      <c r="X1048" s="183"/>
    </row>
    <row r="1049" spans="4:24" x14ac:dyDescent="0.25">
      <c r="D1049" s="184"/>
      <c r="E1049" s="184"/>
      <c r="F1049" s="184"/>
      <c r="G1049" s="184"/>
      <c r="H1049" s="184"/>
      <c r="I1049" s="184"/>
      <c r="J1049" s="184"/>
      <c r="K1049" s="183"/>
      <c r="L1049" s="183"/>
      <c r="M1049" s="183"/>
      <c r="N1049" s="183"/>
      <c r="O1049" s="183"/>
      <c r="P1049" s="183"/>
      <c r="Q1049" s="183"/>
      <c r="R1049" s="183"/>
      <c r="S1049" s="183"/>
      <c r="T1049" s="183"/>
      <c r="X1049" s="183"/>
    </row>
    <row r="1050" spans="4:24" x14ac:dyDescent="0.25">
      <c r="D1050" s="184"/>
      <c r="E1050" s="184"/>
      <c r="F1050" s="184"/>
      <c r="G1050" s="184"/>
      <c r="H1050" s="184"/>
      <c r="I1050" s="184"/>
      <c r="J1050" s="184"/>
      <c r="K1050" s="183"/>
      <c r="L1050" s="183"/>
      <c r="M1050" s="183"/>
      <c r="N1050" s="183"/>
      <c r="O1050" s="183"/>
      <c r="P1050" s="183"/>
      <c r="Q1050" s="183"/>
      <c r="R1050" s="183"/>
      <c r="S1050" s="183"/>
      <c r="T1050" s="183"/>
      <c r="X1050" s="183"/>
    </row>
    <row r="1051" spans="4:24" x14ac:dyDescent="0.25">
      <c r="D1051" s="184"/>
      <c r="E1051" s="184"/>
      <c r="F1051" s="184"/>
      <c r="G1051" s="184"/>
      <c r="H1051" s="184"/>
      <c r="I1051" s="184"/>
      <c r="J1051" s="184"/>
      <c r="K1051" s="183"/>
      <c r="L1051" s="183"/>
      <c r="M1051" s="183"/>
      <c r="N1051" s="183"/>
      <c r="O1051" s="183"/>
      <c r="P1051" s="183"/>
      <c r="Q1051" s="183"/>
      <c r="R1051" s="183"/>
      <c r="S1051" s="183"/>
      <c r="T1051" s="183"/>
      <c r="X1051" s="183"/>
    </row>
    <row r="1052" spans="4:24" x14ac:dyDescent="0.25">
      <c r="D1052" s="184"/>
      <c r="E1052" s="184"/>
      <c r="F1052" s="184"/>
      <c r="G1052" s="184"/>
      <c r="H1052" s="184"/>
      <c r="I1052" s="184"/>
      <c r="J1052" s="184"/>
      <c r="K1052" s="183"/>
      <c r="L1052" s="183"/>
      <c r="M1052" s="183"/>
      <c r="N1052" s="183"/>
      <c r="O1052" s="183"/>
      <c r="P1052" s="183"/>
      <c r="Q1052" s="183"/>
      <c r="R1052" s="183"/>
      <c r="S1052" s="183"/>
      <c r="T1052" s="183"/>
      <c r="X1052" s="183"/>
    </row>
    <row r="1053" spans="4:24" x14ac:dyDescent="0.25">
      <c r="D1053" s="184"/>
      <c r="E1053" s="184"/>
      <c r="F1053" s="184"/>
      <c r="G1053" s="184"/>
      <c r="H1053" s="184"/>
      <c r="I1053" s="184"/>
      <c r="J1053" s="184"/>
      <c r="K1053" s="183"/>
      <c r="L1053" s="183"/>
      <c r="M1053" s="183"/>
      <c r="N1053" s="183"/>
      <c r="O1053" s="183"/>
      <c r="P1053" s="183"/>
      <c r="Q1053" s="183"/>
      <c r="R1053" s="183"/>
      <c r="S1053" s="183"/>
      <c r="T1053" s="183"/>
      <c r="X1053" s="183"/>
    </row>
    <row r="1054" spans="4:24" x14ac:dyDescent="0.25">
      <c r="D1054" s="184"/>
      <c r="E1054" s="184"/>
      <c r="F1054" s="184"/>
      <c r="G1054" s="184"/>
      <c r="H1054" s="184"/>
      <c r="I1054" s="184"/>
      <c r="J1054" s="184"/>
      <c r="K1054" s="183"/>
      <c r="L1054" s="183"/>
      <c r="M1054" s="183"/>
      <c r="N1054" s="183"/>
      <c r="O1054" s="183"/>
      <c r="P1054" s="183"/>
      <c r="Q1054" s="183"/>
      <c r="R1054" s="183"/>
      <c r="S1054" s="183"/>
      <c r="T1054" s="183"/>
      <c r="X1054" s="183"/>
    </row>
    <row r="1055" spans="4:24" x14ac:dyDescent="0.25">
      <c r="D1055" s="184"/>
      <c r="E1055" s="184"/>
      <c r="F1055" s="184"/>
      <c r="G1055" s="184"/>
      <c r="H1055" s="184"/>
      <c r="I1055" s="184"/>
      <c r="J1055" s="184"/>
      <c r="K1055" s="183"/>
      <c r="L1055" s="183"/>
      <c r="M1055" s="183"/>
      <c r="N1055" s="183"/>
      <c r="O1055" s="183"/>
      <c r="P1055" s="183"/>
      <c r="Q1055" s="183"/>
      <c r="R1055" s="183"/>
      <c r="S1055" s="183"/>
      <c r="T1055" s="183"/>
      <c r="X1055" s="183"/>
    </row>
    <row r="1056" spans="4:24" x14ac:dyDescent="0.25">
      <c r="D1056" s="184"/>
      <c r="E1056" s="184"/>
      <c r="F1056" s="184"/>
      <c r="G1056" s="184"/>
      <c r="H1056" s="184"/>
      <c r="I1056" s="184"/>
      <c r="J1056" s="184"/>
      <c r="K1056" s="183"/>
      <c r="L1056" s="183"/>
      <c r="M1056" s="183"/>
      <c r="N1056" s="183"/>
      <c r="O1056" s="183"/>
      <c r="P1056" s="183"/>
      <c r="Q1056" s="183"/>
      <c r="R1056" s="183"/>
      <c r="S1056" s="183"/>
      <c r="T1056" s="183"/>
      <c r="X1056" s="183"/>
    </row>
    <row r="1057" spans="4:24" x14ac:dyDescent="0.25">
      <c r="D1057" s="184"/>
      <c r="E1057" s="184"/>
      <c r="F1057" s="184"/>
      <c r="G1057" s="184"/>
      <c r="H1057" s="184"/>
      <c r="I1057" s="184"/>
      <c r="J1057" s="184"/>
      <c r="K1057" s="183"/>
      <c r="L1057" s="183"/>
      <c r="M1057" s="183"/>
      <c r="N1057" s="183"/>
      <c r="O1057" s="183"/>
      <c r="P1057" s="183"/>
      <c r="Q1057" s="183"/>
      <c r="R1057" s="183"/>
      <c r="S1057" s="183"/>
      <c r="T1057" s="183"/>
      <c r="X1057" s="183"/>
    </row>
    <row r="1058" spans="4:24" x14ac:dyDescent="0.25">
      <c r="D1058" s="184"/>
      <c r="E1058" s="184"/>
      <c r="F1058" s="184"/>
      <c r="G1058" s="184"/>
      <c r="H1058" s="184"/>
      <c r="I1058" s="184"/>
      <c r="J1058" s="184"/>
      <c r="K1058" s="183"/>
      <c r="L1058" s="183"/>
      <c r="M1058" s="183"/>
      <c r="N1058" s="183"/>
      <c r="O1058" s="183"/>
      <c r="P1058" s="183"/>
      <c r="Q1058" s="183"/>
      <c r="R1058" s="183"/>
      <c r="S1058" s="183"/>
      <c r="T1058" s="183"/>
      <c r="X1058" s="183"/>
    </row>
    <row r="1059" spans="4:24" x14ac:dyDescent="0.25">
      <c r="D1059" s="184"/>
      <c r="E1059" s="184"/>
      <c r="F1059" s="184"/>
      <c r="G1059" s="184"/>
      <c r="H1059" s="184"/>
      <c r="I1059" s="184"/>
      <c r="J1059" s="184"/>
      <c r="K1059" s="183"/>
      <c r="L1059" s="183"/>
      <c r="M1059" s="183"/>
      <c r="N1059" s="183"/>
      <c r="O1059" s="183"/>
      <c r="P1059" s="183"/>
      <c r="Q1059" s="183"/>
      <c r="R1059" s="183"/>
      <c r="S1059" s="183"/>
      <c r="T1059" s="183"/>
      <c r="X1059" s="183"/>
    </row>
    <row r="1060" spans="4:24" x14ac:dyDescent="0.25">
      <c r="D1060" s="184"/>
      <c r="E1060" s="184"/>
      <c r="F1060" s="184"/>
      <c r="G1060" s="184"/>
      <c r="H1060" s="184"/>
      <c r="I1060" s="184"/>
      <c r="J1060" s="184"/>
      <c r="K1060" s="183"/>
      <c r="L1060" s="183"/>
      <c r="M1060" s="183"/>
      <c r="N1060" s="183"/>
      <c r="O1060" s="183"/>
      <c r="P1060" s="183"/>
      <c r="Q1060" s="183"/>
      <c r="R1060" s="183"/>
      <c r="S1060" s="183"/>
      <c r="T1060" s="183"/>
      <c r="X1060" s="183"/>
    </row>
    <row r="1061" spans="4:24" x14ac:dyDescent="0.25">
      <c r="D1061" s="184"/>
      <c r="E1061" s="184"/>
      <c r="F1061" s="184"/>
      <c r="G1061" s="184"/>
      <c r="H1061" s="184"/>
      <c r="I1061" s="184"/>
      <c r="J1061" s="184"/>
      <c r="K1061" s="183"/>
      <c r="L1061" s="183"/>
      <c r="M1061" s="183"/>
      <c r="N1061" s="183"/>
      <c r="O1061" s="183"/>
      <c r="P1061" s="183"/>
      <c r="Q1061" s="183"/>
      <c r="R1061" s="183"/>
      <c r="S1061" s="183"/>
      <c r="T1061" s="183"/>
      <c r="X1061" s="183"/>
    </row>
    <row r="1062" spans="4:24" x14ac:dyDescent="0.25">
      <c r="D1062" s="184"/>
      <c r="E1062" s="184"/>
      <c r="F1062" s="184"/>
      <c r="G1062" s="184"/>
      <c r="H1062" s="184"/>
      <c r="I1062" s="184"/>
      <c r="J1062" s="184"/>
      <c r="K1062" s="183"/>
      <c r="L1062" s="183"/>
      <c r="M1062" s="183"/>
      <c r="N1062" s="183"/>
      <c r="O1062" s="183"/>
      <c r="P1062" s="183"/>
      <c r="Q1062" s="183"/>
      <c r="R1062" s="183"/>
      <c r="S1062" s="183"/>
      <c r="T1062" s="183"/>
      <c r="X1062" s="183"/>
    </row>
    <row r="1063" spans="4:24" x14ac:dyDescent="0.25">
      <c r="D1063" s="184"/>
      <c r="E1063" s="184"/>
      <c r="F1063" s="184"/>
      <c r="G1063" s="184"/>
      <c r="H1063" s="184"/>
      <c r="I1063" s="184"/>
      <c r="J1063" s="184"/>
      <c r="K1063" s="183"/>
      <c r="L1063" s="183"/>
      <c r="M1063" s="183"/>
      <c r="N1063" s="183"/>
      <c r="O1063" s="183"/>
      <c r="P1063" s="183"/>
      <c r="Q1063" s="183"/>
      <c r="R1063" s="183"/>
      <c r="S1063" s="183"/>
      <c r="T1063" s="183"/>
      <c r="X1063" s="183"/>
    </row>
    <row r="1064" spans="4:24" x14ac:dyDescent="0.25">
      <c r="D1064" s="184"/>
      <c r="E1064" s="184"/>
      <c r="F1064" s="184"/>
      <c r="G1064" s="184"/>
      <c r="H1064" s="184"/>
      <c r="I1064" s="184"/>
      <c r="J1064" s="184"/>
      <c r="K1064" s="183"/>
      <c r="L1064" s="183"/>
      <c r="M1064" s="183"/>
      <c r="N1064" s="183"/>
      <c r="O1064" s="183"/>
      <c r="P1064" s="183"/>
      <c r="Q1064" s="183"/>
      <c r="R1064" s="183"/>
      <c r="S1064" s="183"/>
      <c r="T1064" s="183"/>
      <c r="X1064" s="183"/>
    </row>
    <row r="1065" spans="4:24" x14ac:dyDescent="0.25">
      <c r="D1065" s="184"/>
      <c r="E1065" s="184"/>
      <c r="F1065" s="184"/>
      <c r="G1065" s="184"/>
      <c r="H1065" s="184"/>
      <c r="I1065" s="184"/>
      <c r="J1065" s="184"/>
      <c r="K1065" s="183"/>
      <c r="L1065" s="183"/>
      <c r="M1065" s="183"/>
      <c r="N1065" s="183"/>
      <c r="O1065" s="183"/>
      <c r="P1065" s="183"/>
      <c r="Q1065" s="183"/>
      <c r="R1065" s="183"/>
      <c r="S1065" s="183"/>
      <c r="T1065" s="183"/>
      <c r="X1065" s="183"/>
    </row>
    <row r="1066" spans="4:24" x14ac:dyDescent="0.25">
      <c r="D1066" s="184"/>
      <c r="E1066" s="184"/>
      <c r="F1066" s="184"/>
      <c r="G1066" s="184"/>
      <c r="H1066" s="184"/>
      <c r="I1066" s="184"/>
      <c r="J1066" s="184"/>
      <c r="K1066" s="183"/>
      <c r="L1066" s="183"/>
      <c r="M1066" s="183"/>
      <c r="N1066" s="183"/>
      <c r="O1066" s="183"/>
      <c r="P1066" s="183"/>
      <c r="Q1066" s="183"/>
      <c r="R1066" s="183"/>
      <c r="S1066" s="183"/>
      <c r="T1066" s="183"/>
      <c r="X1066" s="183"/>
    </row>
    <row r="1067" spans="4:24" x14ac:dyDescent="0.25">
      <c r="D1067" s="184"/>
      <c r="E1067" s="184"/>
      <c r="F1067" s="184"/>
      <c r="G1067" s="184"/>
      <c r="H1067" s="184"/>
      <c r="I1067" s="184"/>
      <c r="J1067" s="184"/>
      <c r="K1067" s="183"/>
      <c r="L1067" s="183"/>
      <c r="M1067" s="183"/>
      <c r="N1067" s="183"/>
      <c r="O1067" s="183"/>
      <c r="P1067" s="183"/>
      <c r="Q1067" s="183"/>
      <c r="R1067" s="183"/>
      <c r="S1067" s="183"/>
      <c r="T1067" s="183"/>
      <c r="X1067" s="183"/>
    </row>
    <row r="1068" spans="4:24" x14ac:dyDescent="0.25">
      <c r="D1068" s="184"/>
      <c r="E1068" s="184"/>
      <c r="F1068" s="184"/>
      <c r="G1068" s="184"/>
      <c r="H1068" s="184"/>
      <c r="I1068" s="184"/>
      <c r="J1068" s="184"/>
      <c r="K1068" s="183"/>
      <c r="L1068" s="183"/>
      <c r="M1068" s="183"/>
      <c r="N1068" s="183"/>
      <c r="O1068" s="183"/>
      <c r="P1068" s="183"/>
      <c r="Q1068" s="183"/>
      <c r="R1068" s="183"/>
      <c r="S1068" s="183"/>
      <c r="T1068" s="183"/>
      <c r="X1068" s="183"/>
    </row>
    <row r="1069" spans="4:24" x14ac:dyDescent="0.25">
      <c r="D1069" s="184"/>
      <c r="E1069" s="184"/>
      <c r="F1069" s="184"/>
      <c r="G1069" s="184"/>
      <c r="H1069" s="184"/>
      <c r="I1069" s="184"/>
      <c r="J1069" s="184"/>
      <c r="K1069" s="183"/>
      <c r="L1069" s="183"/>
      <c r="M1069" s="183"/>
      <c r="N1069" s="183"/>
      <c r="O1069" s="183"/>
      <c r="P1069" s="183"/>
      <c r="Q1069" s="183"/>
      <c r="R1069" s="183"/>
      <c r="S1069" s="183"/>
      <c r="T1069" s="183"/>
      <c r="X1069" s="183"/>
    </row>
    <row r="1070" spans="4:24" x14ac:dyDescent="0.25">
      <c r="D1070" s="184"/>
      <c r="E1070" s="184"/>
      <c r="F1070" s="184"/>
      <c r="G1070" s="184"/>
      <c r="H1070" s="184"/>
      <c r="I1070" s="184"/>
      <c r="J1070" s="184"/>
      <c r="K1070" s="183"/>
      <c r="L1070" s="183"/>
      <c r="M1070" s="183"/>
      <c r="N1070" s="183"/>
      <c r="O1070" s="183"/>
      <c r="P1070" s="183"/>
      <c r="Q1070" s="183"/>
      <c r="R1070" s="183"/>
      <c r="S1070" s="183"/>
      <c r="T1070" s="183"/>
      <c r="X1070" s="183"/>
    </row>
    <row r="1071" spans="4:24" x14ac:dyDescent="0.25">
      <c r="D1071" s="184"/>
      <c r="E1071" s="184"/>
      <c r="F1071" s="184"/>
      <c r="G1071" s="184"/>
      <c r="H1071" s="184"/>
      <c r="I1071" s="184"/>
      <c r="J1071" s="184"/>
      <c r="K1071" s="183"/>
      <c r="L1071" s="183"/>
      <c r="M1071" s="183"/>
      <c r="N1071" s="183"/>
      <c r="O1071" s="183"/>
      <c r="P1071" s="183"/>
      <c r="Q1071" s="183"/>
      <c r="R1071" s="183"/>
      <c r="S1071" s="183"/>
      <c r="T1071" s="183"/>
      <c r="X1071" s="183"/>
    </row>
    <row r="1072" spans="4:24" x14ac:dyDescent="0.25">
      <c r="D1072" s="184"/>
      <c r="E1072" s="184"/>
      <c r="F1072" s="184"/>
      <c r="G1072" s="184"/>
      <c r="H1072" s="184"/>
      <c r="I1072" s="184"/>
      <c r="J1072" s="184"/>
      <c r="K1072" s="183"/>
      <c r="L1072" s="183"/>
      <c r="M1072" s="183"/>
      <c r="N1072" s="183"/>
      <c r="O1072" s="183"/>
      <c r="P1072" s="183"/>
      <c r="Q1072" s="183"/>
      <c r="R1072" s="183"/>
      <c r="S1072" s="183"/>
      <c r="T1072" s="183"/>
      <c r="X1072" s="183"/>
    </row>
    <row r="1073" spans="4:24" x14ac:dyDescent="0.25">
      <c r="D1073" s="184"/>
      <c r="E1073" s="184"/>
      <c r="F1073" s="184"/>
      <c r="G1073" s="184"/>
      <c r="H1073" s="184"/>
      <c r="I1073" s="184"/>
      <c r="J1073" s="184"/>
      <c r="K1073" s="183"/>
      <c r="L1073" s="183"/>
      <c r="M1073" s="183"/>
      <c r="N1073" s="183"/>
      <c r="O1073" s="183"/>
      <c r="P1073" s="183"/>
      <c r="Q1073" s="183"/>
      <c r="R1073" s="183"/>
      <c r="S1073" s="183"/>
      <c r="T1073" s="183"/>
      <c r="X1073" s="183"/>
    </row>
    <row r="1074" spans="4:24" x14ac:dyDescent="0.25">
      <c r="D1074" s="184"/>
      <c r="E1074" s="184"/>
      <c r="F1074" s="184"/>
      <c r="G1074" s="184"/>
      <c r="H1074" s="184"/>
      <c r="I1074" s="184"/>
      <c r="J1074" s="184"/>
      <c r="K1074" s="183"/>
      <c r="L1074" s="183"/>
      <c r="M1074" s="183"/>
      <c r="N1074" s="183"/>
      <c r="O1074" s="183"/>
      <c r="P1074" s="183"/>
      <c r="Q1074" s="183"/>
      <c r="R1074" s="183"/>
      <c r="S1074" s="183"/>
      <c r="T1074" s="183"/>
      <c r="X1074" s="183"/>
    </row>
    <row r="1075" spans="4:24" x14ac:dyDescent="0.25">
      <c r="D1075" s="184"/>
      <c r="E1075" s="184"/>
      <c r="F1075" s="184"/>
      <c r="G1075" s="184"/>
      <c r="H1075" s="184"/>
      <c r="I1075" s="184"/>
      <c r="J1075" s="184"/>
      <c r="K1075" s="183"/>
      <c r="L1075" s="183"/>
      <c r="M1075" s="183"/>
      <c r="N1075" s="183"/>
      <c r="O1075" s="183"/>
      <c r="P1075" s="183"/>
      <c r="Q1075" s="183"/>
      <c r="R1075" s="183"/>
      <c r="S1075" s="183"/>
      <c r="T1075" s="183"/>
      <c r="X1075" s="183"/>
    </row>
    <row r="1076" spans="4:24" x14ac:dyDescent="0.25">
      <c r="D1076" s="184"/>
      <c r="E1076" s="184"/>
      <c r="F1076" s="184"/>
      <c r="G1076" s="184"/>
      <c r="H1076" s="184"/>
      <c r="I1076" s="184"/>
      <c r="J1076" s="184"/>
      <c r="K1076" s="183"/>
      <c r="L1076" s="183"/>
      <c r="M1076" s="183"/>
      <c r="N1076" s="183"/>
      <c r="O1076" s="183"/>
      <c r="P1076" s="183"/>
      <c r="Q1076" s="183"/>
      <c r="R1076" s="183"/>
      <c r="S1076" s="183"/>
      <c r="T1076" s="183"/>
      <c r="X1076" s="183"/>
    </row>
    <row r="1077" spans="4:24" x14ac:dyDescent="0.25">
      <c r="D1077" s="184"/>
      <c r="E1077" s="184"/>
      <c r="F1077" s="184"/>
      <c r="G1077" s="184"/>
      <c r="H1077" s="184"/>
      <c r="I1077" s="184"/>
      <c r="J1077" s="184"/>
      <c r="K1077" s="183"/>
      <c r="L1077" s="183"/>
      <c r="M1077" s="183"/>
      <c r="N1077" s="183"/>
      <c r="O1077" s="183"/>
      <c r="P1077" s="183"/>
      <c r="Q1077" s="183"/>
      <c r="R1077" s="183"/>
      <c r="S1077" s="183"/>
      <c r="T1077" s="183"/>
      <c r="X1077" s="183"/>
    </row>
    <row r="1078" spans="4:24" x14ac:dyDescent="0.25">
      <c r="D1078" s="184"/>
      <c r="E1078" s="184"/>
      <c r="F1078" s="184"/>
      <c r="G1078" s="184"/>
      <c r="H1078" s="184"/>
      <c r="I1078" s="184"/>
      <c r="J1078" s="184"/>
      <c r="K1078" s="183"/>
      <c r="L1078" s="183"/>
      <c r="M1078" s="183"/>
      <c r="N1078" s="183"/>
      <c r="O1078" s="183"/>
      <c r="P1078" s="183"/>
      <c r="Q1078" s="183"/>
      <c r="R1078" s="183"/>
      <c r="S1078" s="183"/>
      <c r="T1078" s="183"/>
      <c r="X1078" s="183"/>
    </row>
    <row r="1079" spans="4:24" x14ac:dyDescent="0.25">
      <c r="D1079" s="184"/>
      <c r="E1079" s="184"/>
      <c r="F1079" s="184"/>
      <c r="G1079" s="184"/>
      <c r="H1079" s="184"/>
      <c r="I1079" s="184"/>
      <c r="J1079" s="184"/>
      <c r="K1079" s="183"/>
      <c r="L1079" s="183"/>
      <c r="M1079" s="183"/>
      <c r="N1079" s="183"/>
      <c r="O1079" s="183"/>
      <c r="P1079" s="183"/>
      <c r="Q1079" s="183"/>
      <c r="R1079" s="183"/>
      <c r="S1079" s="183"/>
      <c r="T1079" s="183"/>
      <c r="X1079" s="183"/>
    </row>
    <row r="1080" spans="4:24" x14ac:dyDescent="0.25">
      <c r="D1080" s="184"/>
      <c r="E1080" s="184"/>
      <c r="F1080" s="184"/>
      <c r="G1080" s="184"/>
      <c r="H1080" s="184"/>
      <c r="I1080" s="184"/>
      <c r="J1080" s="184"/>
      <c r="K1080" s="183"/>
      <c r="L1080" s="183"/>
      <c r="M1080" s="183"/>
      <c r="N1080" s="183"/>
      <c r="O1080" s="183"/>
      <c r="P1080" s="183"/>
      <c r="Q1080" s="183"/>
      <c r="R1080" s="183"/>
      <c r="S1080" s="183"/>
      <c r="T1080" s="183"/>
      <c r="X1080" s="183"/>
    </row>
    <row r="1081" spans="4:24" x14ac:dyDescent="0.25">
      <c r="D1081" s="184"/>
      <c r="E1081" s="184"/>
      <c r="F1081" s="184"/>
      <c r="G1081" s="184"/>
      <c r="H1081" s="184"/>
      <c r="I1081" s="184"/>
      <c r="J1081" s="184"/>
      <c r="K1081" s="183"/>
      <c r="L1081" s="183"/>
      <c r="M1081" s="183"/>
      <c r="N1081" s="183"/>
      <c r="O1081" s="183"/>
      <c r="P1081" s="183"/>
      <c r="Q1081" s="183"/>
      <c r="R1081" s="183"/>
      <c r="S1081" s="183"/>
      <c r="T1081" s="183"/>
      <c r="X1081" s="183"/>
    </row>
    <row r="1082" spans="4:24" x14ac:dyDescent="0.25">
      <c r="D1082" s="184"/>
      <c r="E1082" s="184"/>
      <c r="F1082" s="184"/>
      <c r="G1082" s="184"/>
      <c r="H1082" s="184"/>
      <c r="I1082" s="184"/>
      <c r="J1082" s="184"/>
      <c r="K1082" s="183"/>
      <c r="L1082" s="183"/>
      <c r="M1082" s="183"/>
      <c r="N1082" s="183"/>
      <c r="O1082" s="183"/>
      <c r="P1082" s="183"/>
      <c r="Q1082" s="183"/>
      <c r="R1082" s="183"/>
      <c r="S1082" s="183"/>
      <c r="T1082" s="183"/>
      <c r="X1082" s="183"/>
    </row>
    <row r="1083" spans="4:24" x14ac:dyDescent="0.25">
      <c r="D1083" s="184"/>
      <c r="E1083" s="184"/>
      <c r="F1083" s="184"/>
      <c r="G1083" s="184"/>
      <c r="H1083" s="184"/>
      <c r="I1083" s="184"/>
      <c r="J1083" s="184"/>
      <c r="K1083" s="183"/>
      <c r="L1083" s="183"/>
      <c r="M1083" s="183"/>
      <c r="N1083" s="183"/>
      <c r="O1083" s="183"/>
      <c r="P1083" s="183"/>
      <c r="Q1083" s="183"/>
      <c r="R1083" s="183"/>
      <c r="S1083" s="183"/>
      <c r="T1083" s="183"/>
      <c r="X1083" s="183"/>
    </row>
    <row r="1084" spans="4:24" x14ac:dyDescent="0.25">
      <c r="D1084" s="184"/>
      <c r="E1084" s="184"/>
      <c r="F1084" s="184"/>
      <c r="G1084" s="184"/>
      <c r="H1084" s="184"/>
      <c r="I1084" s="184"/>
      <c r="J1084" s="184"/>
      <c r="K1084" s="183"/>
      <c r="L1084" s="183"/>
      <c r="M1084" s="183"/>
      <c r="N1084" s="183"/>
      <c r="O1084" s="183"/>
      <c r="P1084" s="183"/>
      <c r="Q1084" s="183"/>
      <c r="R1084" s="183"/>
      <c r="S1084" s="183"/>
      <c r="T1084" s="183"/>
      <c r="X1084" s="183"/>
    </row>
    <row r="1085" spans="4:24" x14ac:dyDescent="0.25">
      <c r="D1085" s="184"/>
      <c r="E1085" s="184"/>
      <c r="F1085" s="184"/>
      <c r="G1085" s="184"/>
      <c r="H1085" s="184"/>
      <c r="I1085" s="184"/>
      <c r="J1085" s="184"/>
      <c r="K1085" s="183"/>
      <c r="L1085" s="183"/>
      <c r="M1085" s="183"/>
      <c r="N1085" s="183"/>
      <c r="O1085" s="183"/>
      <c r="P1085" s="183"/>
      <c r="Q1085" s="183"/>
      <c r="R1085" s="183"/>
      <c r="S1085" s="183"/>
      <c r="T1085" s="183"/>
      <c r="X1085" s="183"/>
    </row>
    <row r="1086" spans="4:24" x14ac:dyDescent="0.25">
      <c r="D1086" s="184"/>
      <c r="E1086" s="184"/>
      <c r="F1086" s="184"/>
      <c r="G1086" s="184"/>
      <c r="H1086" s="184"/>
      <c r="I1086" s="184"/>
      <c r="J1086" s="184"/>
      <c r="K1086" s="183"/>
      <c r="L1086" s="183"/>
      <c r="M1086" s="183"/>
      <c r="N1086" s="183"/>
      <c r="O1086" s="183"/>
      <c r="P1086" s="183"/>
      <c r="Q1086" s="183"/>
      <c r="R1086" s="183"/>
      <c r="S1086" s="183"/>
      <c r="T1086" s="183"/>
      <c r="X1086" s="183"/>
    </row>
    <row r="1087" spans="4:24" x14ac:dyDescent="0.25">
      <c r="D1087" s="184"/>
      <c r="E1087" s="184"/>
      <c r="F1087" s="184"/>
      <c r="G1087" s="184"/>
      <c r="H1087" s="184"/>
      <c r="I1087" s="184"/>
      <c r="J1087" s="184"/>
      <c r="K1087" s="183"/>
      <c r="L1087" s="183"/>
      <c r="M1087" s="183"/>
      <c r="N1087" s="183"/>
      <c r="O1087" s="183"/>
      <c r="P1087" s="183"/>
      <c r="Q1087" s="183"/>
      <c r="R1087" s="183"/>
      <c r="S1087" s="183"/>
      <c r="T1087" s="183"/>
      <c r="X1087" s="183"/>
    </row>
    <row r="1088" spans="4:24" x14ac:dyDescent="0.25">
      <c r="D1088" s="184"/>
      <c r="E1088" s="184"/>
      <c r="F1088" s="184"/>
      <c r="G1088" s="184"/>
      <c r="H1088" s="184"/>
      <c r="I1088" s="184"/>
      <c r="J1088" s="184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X1088" s="183"/>
    </row>
    <row r="1089" spans="4:24" x14ac:dyDescent="0.25">
      <c r="D1089" s="184"/>
      <c r="E1089" s="184"/>
      <c r="F1089" s="184"/>
      <c r="G1089" s="184"/>
      <c r="H1089" s="184"/>
      <c r="I1089" s="184"/>
      <c r="J1089" s="184"/>
      <c r="K1089" s="183"/>
      <c r="L1089" s="183"/>
      <c r="M1089" s="183"/>
      <c r="N1089" s="183"/>
      <c r="O1089" s="183"/>
      <c r="P1089" s="183"/>
      <c r="Q1089" s="183"/>
      <c r="R1089" s="183"/>
      <c r="S1089" s="183"/>
      <c r="T1089" s="183"/>
      <c r="X1089" s="183"/>
    </row>
    <row r="1090" spans="4:24" x14ac:dyDescent="0.25">
      <c r="D1090" s="184"/>
      <c r="E1090" s="184"/>
      <c r="F1090" s="184"/>
      <c r="G1090" s="184"/>
      <c r="H1090" s="184"/>
      <c r="I1090" s="184"/>
      <c r="J1090" s="184"/>
      <c r="K1090" s="183"/>
      <c r="L1090" s="183"/>
      <c r="M1090" s="183"/>
      <c r="N1090" s="183"/>
      <c r="O1090" s="183"/>
      <c r="P1090" s="183"/>
      <c r="Q1090" s="183"/>
      <c r="R1090" s="183"/>
      <c r="S1090" s="183"/>
      <c r="T1090" s="183"/>
      <c r="X1090" s="183"/>
    </row>
    <row r="1091" spans="4:24" x14ac:dyDescent="0.25">
      <c r="D1091" s="184"/>
      <c r="E1091" s="184"/>
      <c r="F1091" s="184"/>
      <c r="G1091" s="184"/>
      <c r="H1091" s="184"/>
      <c r="I1091" s="184"/>
      <c r="J1091" s="184"/>
      <c r="K1091" s="183"/>
      <c r="L1091" s="183"/>
      <c r="M1091" s="183"/>
      <c r="N1091" s="183"/>
      <c r="O1091" s="183"/>
      <c r="P1091" s="183"/>
      <c r="Q1091" s="183"/>
      <c r="R1091" s="183"/>
      <c r="S1091" s="183"/>
      <c r="T1091" s="183"/>
      <c r="X1091" s="183"/>
    </row>
    <row r="1092" spans="4:24" x14ac:dyDescent="0.25">
      <c r="D1092" s="184"/>
      <c r="E1092" s="184"/>
      <c r="F1092" s="184"/>
      <c r="G1092" s="184"/>
      <c r="H1092" s="184"/>
      <c r="I1092" s="184"/>
      <c r="J1092" s="184"/>
      <c r="K1092" s="183"/>
      <c r="L1092" s="183"/>
      <c r="M1092" s="183"/>
      <c r="N1092" s="183"/>
      <c r="O1092" s="183"/>
      <c r="P1092" s="183"/>
      <c r="Q1092" s="183"/>
      <c r="R1092" s="183"/>
      <c r="S1092" s="183"/>
      <c r="T1092" s="183"/>
      <c r="X1092" s="183"/>
    </row>
    <row r="1093" spans="4:24" x14ac:dyDescent="0.25">
      <c r="D1093" s="184"/>
      <c r="E1093" s="184"/>
      <c r="F1093" s="184"/>
      <c r="G1093" s="184"/>
      <c r="H1093" s="184"/>
      <c r="I1093" s="184"/>
      <c r="J1093" s="184"/>
      <c r="K1093" s="183"/>
      <c r="L1093" s="183"/>
      <c r="M1093" s="183"/>
      <c r="N1093" s="183"/>
      <c r="O1093" s="183"/>
      <c r="P1093" s="183"/>
      <c r="Q1093" s="183"/>
      <c r="R1093" s="183"/>
      <c r="S1093" s="183"/>
      <c r="T1093" s="183"/>
      <c r="X1093" s="183"/>
    </row>
    <row r="1094" spans="4:24" x14ac:dyDescent="0.25">
      <c r="D1094" s="184"/>
      <c r="E1094" s="184"/>
      <c r="F1094" s="184"/>
      <c r="G1094" s="184"/>
      <c r="H1094" s="184"/>
      <c r="I1094" s="184"/>
      <c r="J1094" s="184"/>
      <c r="K1094" s="183"/>
      <c r="L1094" s="183"/>
      <c r="M1094" s="183"/>
      <c r="N1094" s="183"/>
      <c r="O1094" s="183"/>
      <c r="P1094" s="183"/>
      <c r="Q1094" s="183"/>
      <c r="R1094" s="183"/>
      <c r="S1094" s="183"/>
      <c r="T1094" s="183"/>
      <c r="X1094" s="183"/>
    </row>
    <row r="1095" spans="4:24" x14ac:dyDescent="0.25">
      <c r="D1095" s="184"/>
      <c r="E1095" s="184"/>
      <c r="F1095" s="184"/>
      <c r="G1095" s="184"/>
      <c r="H1095" s="184"/>
      <c r="I1095" s="184"/>
      <c r="J1095" s="184"/>
      <c r="K1095" s="183"/>
      <c r="L1095" s="183"/>
      <c r="M1095" s="183"/>
      <c r="N1095" s="183"/>
      <c r="O1095" s="183"/>
      <c r="P1095" s="183"/>
      <c r="Q1095" s="183"/>
      <c r="R1095" s="183"/>
      <c r="S1095" s="183"/>
      <c r="T1095" s="183"/>
      <c r="X1095" s="183"/>
    </row>
    <row r="1096" spans="4:24" x14ac:dyDescent="0.25">
      <c r="D1096" s="184"/>
      <c r="E1096" s="184"/>
      <c r="F1096" s="184"/>
      <c r="G1096" s="184"/>
      <c r="H1096" s="184"/>
      <c r="I1096" s="184"/>
      <c r="J1096" s="184"/>
      <c r="K1096" s="183"/>
      <c r="L1096" s="183"/>
      <c r="M1096" s="183"/>
      <c r="N1096" s="183"/>
      <c r="O1096" s="183"/>
      <c r="P1096" s="183"/>
      <c r="Q1096" s="183"/>
      <c r="R1096" s="183"/>
      <c r="S1096" s="183"/>
      <c r="T1096" s="183"/>
      <c r="X1096" s="183"/>
    </row>
    <row r="1097" spans="4:24" x14ac:dyDescent="0.25">
      <c r="D1097" s="184"/>
      <c r="E1097" s="184"/>
      <c r="F1097" s="184"/>
      <c r="G1097" s="184"/>
      <c r="H1097" s="184"/>
      <c r="I1097" s="184"/>
      <c r="J1097" s="184"/>
      <c r="K1097" s="183"/>
      <c r="L1097" s="183"/>
      <c r="M1097" s="183"/>
      <c r="N1097" s="183"/>
      <c r="O1097" s="183"/>
      <c r="P1097" s="183"/>
      <c r="Q1097" s="183"/>
      <c r="R1097" s="183"/>
      <c r="S1097" s="183"/>
      <c r="T1097" s="183"/>
      <c r="X1097" s="183"/>
    </row>
    <row r="1098" spans="4:24" x14ac:dyDescent="0.25">
      <c r="D1098" s="184"/>
      <c r="E1098" s="184"/>
      <c r="F1098" s="184"/>
      <c r="G1098" s="184"/>
      <c r="H1098" s="184"/>
      <c r="I1098" s="184"/>
      <c r="J1098" s="184"/>
      <c r="K1098" s="183"/>
      <c r="L1098" s="183"/>
      <c r="M1098" s="183"/>
      <c r="N1098" s="183"/>
      <c r="O1098" s="183"/>
      <c r="P1098" s="183"/>
      <c r="Q1098" s="183"/>
      <c r="R1098" s="183"/>
      <c r="S1098" s="183"/>
      <c r="T1098" s="183"/>
      <c r="X1098" s="183"/>
    </row>
    <row r="1099" spans="4:24" x14ac:dyDescent="0.25">
      <c r="D1099" s="184"/>
      <c r="E1099" s="184"/>
      <c r="F1099" s="184"/>
      <c r="G1099" s="184"/>
      <c r="H1099" s="184"/>
      <c r="I1099" s="184"/>
      <c r="J1099" s="184"/>
      <c r="K1099" s="183"/>
      <c r="L1099" s="183"/>
      <c r="M1099" s="183"/>
      <c r="N1099" s="183"/>
      <c r="O1099" s="183"/>
      <c r="P1099" s="183"/>
      <c r="Q1099" s="183"/>
      <c r="R1099" s="183"/>
      <c r="S1099" s="183"/>
      <c r="T1099" s="183"/>
      <c r="X1099" s="183"/>
    </row>
    <row r="1100" spans="4:24" x14ac:dyDescent="0.25">
      <c r="D1100" s="184"/>
      <c r="E1100" s="184"/>
      <c r="F1100" s="184"/>
      <c r="G1100" s="184"/>
      <c r="H1100" s="184"/>
      <c r="I1100" s="184"/>
      <c r="J1100" s="184"/>
      <c r="K1100" s="183"/>
      <c r="L1100" s="183"/>
      <c r="M1100" s="183"/>
      <c r="N1100" s="183"/>
      <c r="O1100" s="183"/>
      <c r="P1100" s="183"/>
      <c r="Q1100" s="183"/>
      <c r="R1100" s="183"/>
      <c r="S1100" s="183"/>
      <c r="T1100" s="183"/>
      <c r="X1100" s="183"/>
    </row>
    <row r="1101" spans="4:24" x14ac:dyDescent="0.25">
      <c r="D1101" s="184"/>
      <c r="E1101" s="184"/>
      <c r="F1101" s="184"/>
      <c r="G1101" s="184"/>
      <c r="H1101" s="184"/>
      <c r="I1101" s="184"/>
      <c r="J1101" s="184"/>
      <c r="K1101" s="183"/>
      <c r="L1101" s="183"/>
      <c r="M1101" s="183"/>
      <c r="N1101" s="183"/>
      <c r="O1101" s="183"/>
      <c r="P1101" s="183"/>
      <c r="Q1101" s="183"/>
      <c r="R1101" s="183"/>
      <c r="S1101" s="183"/>
      <c r="T1101" s="183"/>
      <c r="X1101" s="183"/>
    </row>
    <row r="1102" spans="4:24" x14ac:dyDescent="0.25">
      <c r="D1102" s="184"/>
      <c r="E1102" s="184"/>
      <c r="F1102" s="184"/>
      <c r="G1102" s="184"/>
      <c r="H1102" s="184"/>
      <c r="I1102" s="184"/>
      <c r="J1102" s="184"/>
      <c r="K1102" s="183"/>
      <c r="L1102" s="183"/>
      <c r="M1102" s="183"/>
      <c r="N1102" s="183"/>
      <c r="O1102" s="183"/>
      <c r="P1102" s="183"/>
      <c r="Q1102" s="183"/>
      <c r="R1102" s="183"/>
      <c r="S1102" s="183"/>
      <c r="T1102" s="183"/>
      <c r="X1102" s="183"/>
    </row>
    <row r="1103" spans="4:24" x14ac:dyDescent="0.25">
      <c r="D1103" s="184"/>
      <c r="E1103" s="184"/>
      <c r="F1103" s="184"/>
      <c r="G1103" s="184"/>
      <c r="H1103" s="184"/>
      <c r="I1103" s="184"/>
      <c r="J1103" s="184"/>
      <c r="K1103" s="183"/>
      <c r="L1103" s="183"/>
      <c r="M1103" s="183"/>
      <c r="N1103" s="183"/>
      <c r="O1103" s="183"/>
      <c r="P1103" s="183"/>
      <c r="Q1103" s="183"/>
      <c r="R1103" s="183"/>
      <c r="S1103" s="183"/>
      <c r="T1103" s="183"/>
      <c r="X1103" s="183"/>
    </row>
    <row r="1104" spans="4:24" x14ac:dyDescent="0.25">
      <c r="D1104" s="184"/>
      <c r="E1104" s="184"/>
      <c r="F1104" s="184"/>
      <c r="G1104" s="184"/>
      <c r="H1104" s="184"/>
      <c r="I1104" s="184"/>
      <c r="J1104" s="184"/>
      <c r="K1104" s="183"/>
      <c r="L1104" s="183"/>
      <c r="M1104" s="183"/>
      <c r="N1104" s="183"/>
      <c r="O1104" s="183"/>
      <c r="P1104" s="183"/>
      <c r="Q1104" s="183"/>
      <c r="R1104" s="183"/>
      <c r="S1104" s="183"/>
      <c r="T1104" s="183"/>
      <c r="X1104" s="183"/>
    </row>
    <row r="1105" spans="4:24" x14ac:dyDescent="0.25">
      <c r="D1105" s="184"/>
      <c r="E1105" s="184"/>
      <c r="F1105" s="184"/>
      <c r="G1105" s="184"/>
      <c r="H1105" s="184"/>
      <c r="I1105" s="184"/>
      <c r="J1105" s="184"/>
      <c r="K1105" s="183"/>
      <c r="L1105" s="183"/>
      <c r="M1105" s="183"/>
      <c r="N1105" s="183"/>
      <c r="O1105" s="183"/>
      <c r="P1105" s="183"/>
      <c r="Q1105" s="183"/>
      <c r="R1105" s="183"/>
      <c r="S1105" s="183"/>
      <c r="T1105" s="183"/>
      <c r="X1105" s="183"/>
    </row>
    <row r="1106" spans="4:24" x14ac:dyDescent="0.25">
      <c r="D1106" s="184"/>
      <c r="E1106" s="184"/>
      <c r="F1106" s="184"/>
      <c r="G1106" s="184"/>
      <c r="H1106" s="184"/>
      <c r="I1106" s="184"/>
      <c r="J1106" s="184"/>
      <c r="K1106" s="183"/>
      <c r="L1106" s="183"/>
      <c r="M1106" s="183"/>
      <c r="N1106" s="183"/>
      <c r="O1106" s="183"/>
      <c r="P1106" s="183"/>
      <c r="Q1106" s="183"/>
      <c r="R1106" s="183"/>
      <c r="S1106" s="183"/>
      <c r="T1106" s="183"/>
      <c r="X1106" s="183"/>
    </row>
    <row r="1107" spans="4:24" x14ac:dyDescent="0.25">
      <c r="D1107" s="184"/>
      <c r="E1107" s="184"/>
      <c r="F1107" s="184"/>
      <c r="G1107" s="184"/>
      <c r="H1107" s="184"/>
      <c r="I1107" s="184"/>
      <c r="J1107" s="184"/>
      <c r="K1107" s="183"/>
      <c r="L1107" s="183"/>
      <c r="M1107" s="183"/>
      <c r="N1107" s="183"/>
      <c r="O1107" s="183"/>
      <c r="P1107" s="183"/>
      <c r="Q1107" s="183"/>
      <c r="R1107" s="183"/>
      <c r="S1107" s="183"/>
      <c r="T1107" s="183"/>
      <c r="X1107" s="183"/>
    </row>
    <row r="1108" spans="4:24" x14ac:dyDescent="0.25">
      <c r="D1108" s="184"/>
      <c r="E1108" s="184"/>
      <c r="F1108" s="184"/>
      <c r="G1108" s="184"/>
      <c r="H1108" s="184"/>
      <c r="I1108" s="184"/>
      <c r="J1108" s="184"/>
      <c r="K1108" s="183"/>
      <c r="L1108" s="183"/>
      <c r="M1108" s="183"/>
      <c r="N1108" s="183"/>
      <c r="O1108" s="183"/>
      <c r="P1108" s="183"/>
      <c r="Q1108" s="183"/>
      <c r="R1108" s="183"/>
      <c r="S1108" s="183"/>
      <c r="T1108" s="183"/>
      <c r="X1108" s="183"/>
    </row>
    <row r="1109" spans="4:24" x14ac:dyDescent="0.25">
      <c r="D1109" s="184"/>
      <c r="E1109" s="184"/>
      <c r="F1109" s="184"/>
      <c r="G1109" s="184"/>
      <c r="H1109" s="184"/>
      <c r="I1109" s="184"/>
      <c r="J1109" s="184"/>
      <c r="K1109" s="183"/>
      <c r="L1109" s="183"/>
      <c r="M1109" s="183"/>
      <c r="N1109" s="183"/>
      <c r="O1109" s="183"/>
      <c r="P1109" s="183"/>
      <c r="Q1109" s="183"/>
      <c r="R1109" s="183"/>
      <c r="S1109" s="183"/>
      <c r="T1109" s="183"/>
      <c r="X1109" s="183"/>
    </row>
    <row r="1110" spans="4:24" x14ac:dyDescent="0.25">
      <c r="D1110" s="184"/>
      <c r="E1110" s="184"/>
      <c r="F1110" s="184"/>
      <c r="G1110" s="184"/>
      <c r="H1110" s="184"/>
      <c r="I1110" s="184"/>
      <c r="J1110" s="184"/>
      <c r="K1110" s="183"/>
      <c r="L1110" s="183"/>
      <c r="M1110" s="183"/>
      <c r="N1110" s="183"/>
      <c r="O1110" s="183"/>
      <c r="P1110" s="183"/>
      <c r="Q1110" s="183"/>
      <c r="R1110" s="183"/>
      <c r="S1110" s="183"/>
      <c r="T1110" s="183"/>
      <c r="X1110" s="183"/>
    </row>
    <row r="1111" spans="4:24" x14ac:dyDescent="0.25">
      <c r="D1111" s="184"/>
      <c r="E1111" s="184"/>
      <c r="F1111" s="184"/>
      <c r="G1111" s="184"/>
      <c r="H1111" s="184"/>
      <c r="I1111" s="184"/>
      <c r="J1111" s="184"/>
      <c r="K1111" s="183"/>
      <c r="L1111" s="183"/>
      <c r="M1111" s="183"/>
      <c r="N1111" s="183"/>
      <c r="O1111" s="183"/>
      <c r="P1111" s="183"/>
      <c r="Q1111" s="183"/>
      <c r="R1111" s="183"/>
      <c r="S1111" s="183"/>
      <c r="T1111" s="183"/>
      <c r="X1111" s="183"/>
    </row>
    <row r="1112" spans="4:24" x14ac:dyDescent="0.25">
      <c r="D1112" s="184"/>
      <c r="E1112" s="184"/>
      <c r="F1112" s="184"/>
      <c r="G1112" s="184"/>
      <c r="H1112" s="184"/>
      <c r="I1112" s="184"/>
      <c r="J1112" s="184"/>
      <c r="K1112" s="183"/>
      <c r="L1112" s="183"/>
      <c r="M1112" s="183"/>
      <c r="N1112" s="183"/>
      <c r="O1112" s="183"/>
      <c r="P1112" s="183"/>
      <c r="Q1112" s="183"/>
      <c r="R1112" s="183"/>
      <c r="S1112" s="183"/>
      <c r="T1112" s="183"/>
      <c r="X1112" s="183"/>
    </row>
    <row r="1113" spans="4:24" x14ac:dyDescent="0.25">
      <c r="D1113" s="184"/>
      <c r="E1113" s="184"/>
      <c r="F1113" s="184"/>
      <c r="G1113" s="184"/>
      <c r="H1113" s="184"/>
      <c r="I1113" s="184"/>
      <c r="J1113" s="184"/>
      <c r="K1113" s="183"/>
      <c r="L1113" s="183"/>
      <c r="M1113" s="183"/>
      <c r="N1113" s="183"/>
      <c r="O1113" s="183"/>
      <c r="P1113" s="183"/>
      <c r="Q1113" s="183"/>
      <c r="R1113" s="183"/>
      <c r="S1113" s="183"/>
      <c r="T1113" s="183"/>
      <c r="X1113" s="183"/>
    </row>
    <row r="1114" spans="4:24" x14ac:dyDescent="0.25">
      <c r="D1114" s="184"/>
      <c r="E1114" s="184"/>
      <c r="F1114" s="184"/>
      <c r="G1114" s="184"/>
      <c r="H1114" s="184"/>
      <c r="I1114" s="184"/>
      <c r="J1114" s="184"/>
      <c r="K1114" s="183"/>
      <c r="L1114" s="183"/>
      <c r="M1114" s="183"/>
      <c r="N1114" s="183"/>
      <c r="O1114" s="183"/>
      <c r="P1114" s="183"/>
      <c r="Q1114" s="183"/>
      <c r="R1114" s="183"/>
      <c r="S1114" s="183"/>
      <c r="T1114" s="183"/>
      <c r="X1114" s="183"/>
    </row>
    <row r="1115" spans="4:24" x14ac:dyDescent="0.25">
      <c r="D1115" s="184"/>
      <c r="E1115" s="184"/>
      <c r="F1115" s="184"/>
      <c r="G1115" s="184"/>
      <c r="H1115" s="184"/>
      <c r="I1115" s="184"/>
      <c r="J1115" s="184"/>
      <c r="K1115" s="183"/>
      <c r="L1115" s="183"/>
      <c r="M1115" s="183"/>
      <c r="N1115" s="183"/>
      <c r="O1115" s="183"/>
      <c r="P1115" s="183"/>
      <c r="Q1115" s="183"/>
      <c r="R1115" s="183"/>
      <c r="S1115" s="183"/>
      <c r="T1115" s="183"/>
      <c r="X1115" s="183"/>
    </row>
    <row r="1116" spans="4:24" x14ac:dyDescent="0.25">
      <c r="D1116" s="184"/>
      <c r="E1116" s="184"/>
      <c r="F1116" s="184"/>
      <c r="G1116" s="184"/>
      <c r="H1116" s="184"/>
      <c r="I1116" s="184"/>
      <c r="J1116" s="184"/>
      <c r="K1116" s="183"/>
      <c r="L1116" s="183"/>
      <c r="M1116" s="183"/>
      <c r="N1116" s="183"/>
      <c r="O1116" s="183"/>
      <c r="P1116" s="183"/>
      <c r="Q1116" s="183"/>
      <c r="R1116" s="183"/>
      <c r="S1116" s="183"/>
      <c r="T1116" s="183"/>
      <c r="X1116" s="183"/>
    </row>
    <row r="1117" spans="4:24" x14ac:dyDescent="0.25">
      <c r="D1117" s="184"/>
      <c r="E1117" s="184"/>
      <c r="F1117" s="184"/>
      <c r="G1117" s="184"/>
      <c r="H1117" s="184"/>
      <c r="I1117" s="184"/>
      <c r="J1117" s="184"/>
      <c r="K1117" s="183"/>
      <c r="L1117" s="183"/>
      <c r="M1117" s="183"/>
      <c r="N1117" s="183"/>
      <c r="O1117" s="183"/>
      <c r="P1117" s="183"/>
      <c r="Q1117" s="183"/>
      <c r="R1117" s="183"/>
      <c r="S1117" s="183"/>
      <c r="T1117" s="183"/>
      <c r="X1117" s="183"/>
    </row>
    <row r="1118" spans="4:24" x14ac:dyDescent="0.25">
      <c r="D1118" s="184"/>
      <c r="E1118" s="184"/>
      <c r="F1118" s="184"/>
      <c r="G1118" s="184"/>
      <c r="H1118" s="184"/>
      <c r="I1118" s="184"/>
      <c r="J1118" s="184"/>
      <c r="K1118" s="183"/>
      <c r="L1118" s="183"/>
      <c r="M1118" s="183"/>
      <c r="N1118" s="183"/>
      <c r="O1118" s="183"/>
      <c r="P1118" s="183"/>
      <c r="Q1118" s="183"/>
      <c r="R1118" s="183"/>
      <c r="S1118" s="183"/>
      <c r="T1118" s="183"/>
      <c r="X1118" s="183"/>
    </row>
    <row r="1119" spans="4:24" x14ac:dyDescent="0.25">
      <c r="D1119" s="184"/>
      <c r="E1119" s="184"/>
      <c r="F1119" s="184"/>
      <c r="G1119" s="184"/>
      <c r="H1119" s="184"/>
      <c r="I1119" s="184"/>
      <c r="J1119" s="184"/>
      <c r="K1119" s="183"/>
      <c r="L1119" s="183"/>
      <c r="M1119" s="183"/>
      <c r="N1119" s="183"/>
      <c r="O1119" s="183"/>
      <c r="P1119" s="183"/>
      <c r="Q1119" s="183"/>
      <c r="R1119" s="183"/>
      <c r="S1119" s="183"/>
      <c r="T1119" s="183"/>
      <c r="X1119" s="183"/>
    </row>
    <row r="1120" spans="4:24" x14ac:dyDescent="0.25">
      <c r="D1120" s="184"/>
      <c r="E1120" s="184"/>
      <c r="F1120" s="184"/>
      <c r="G1120" s="184"/>
      <c r="H1120" s="184"/>
      <c r="I1120" s="184"/>
      <c r="J1120" s="184"/>
      <c r="K1120" s="183"/>
      <c r="L1120" s="183"/>
      <c r="M1120" s="183"/>
      <c r="N1120" s="183"/>
      <c r="O1120" s="183"/>
      <c r="P1120" s="183"/>
      <c r="Q1120" s="183"/>
      <c r="R1120" s="183"/>
      <c r="S1120" s="183"/>
      <c r="T1120" s="183"/>
      <c r="X1120" s="183"/>
    </row>
    <row r="1121" spans="4:24" x14ac:dyDescent="0.25">
      <c r="D1121" s="184"/>
      <c r="E1121" s="184"/>
      <c r="F1121" s="184"/>
      <c r="G1121" s="184"/>
      <c r="H1121" s="184"/>
      <c r="I1121" s="184"/>
      <c r="J1121" s="184"/>
      <c r="K1121" s="183"/>
      <c r="L1121" s="183"/>
      <c r="M1121" s="183"/>
      <c r="N1121" s="183"/>
      <c r="O1121" s="183"/>
      <c r="P1121" s="183"/>
      <c r="Q1121" s="183"/>
      <c r="R1121" s="183"/>
      <c r="S1121" s="183"/>
      <c r="T1121" s="183"/>
      <c r="X1121" s="183"/>
    </row>
    <row r="1122" spans="4:24" x14ac:dyDescent="0.25">
      <c r="D1122" s="184"/>
      <c r="E1122" s="184"/>
      <c r="F1122" s="184"/>
      <c r="G1122" s="184"/>
      <c r="H1122" s="184"/>
      <c r="I1122" s="184"/>
      <c r="J1122" s="184"/>
      <c r="K1122" s="183"/>
      <c r="L1122" s="183"/>
      <c r="M1122" s="183"/>
      <c r="N1122" s="183"/>
      <c r="O1122" s="183"/>
      <c r="P1122" s="183"/>
      <c r="Q1122" s="183"/>
      <c r="R1122" s="183"/>
      <c r="S1122" s="183"/>
      <c r="T1122" s="183"/>
      <c r="X1122" s="183"/>
    </row>
    <row r="1123" spans="4:24" x14ac:dyDescent="0.25">
      <c r="D1123" s="184"/>
      <c r="E1123" s="184"/>
      <c r="F1123" s="184"/>
      <c r="G1123" s="184"/>
      <c r="H1123" s="184"/>
      <c r="I1123" s="184"/>
      <c r="J1123" s="184"/>
      <c r="K1123" s="183"/>
      <c r="L1123" s="183"/>
      <c r="M1123" s="183"/>
      <c r="N1123" s="183"/>
      <c r="O1123" s="183"/>
      <c r="P1123" s="183"/>
      <c r="Q1123" s="183"/>
      <c r="R1123" s="183"/>
      <c r="S1123" s="183"/>
      <c r="T1123" s="183"/>
      <c r="X1123" s="183"/>
    </row>
    <row r="1124" spans="4:24" x14ac:dyDescent="0.25">
      <c r="D1124" s="184"/>
      <c r="E1124" s="184"/>
      <c r="F1124" s="184"/>
      <c r="G1124" s="184"/>
      <c r="H1124" s="184"/>
      <c r="I1124" s="184"/>
      <c r="J1124" s="184"/>
      <c r="K1124" s="183"/>
      <c r="L1124" s="183"/>
      <c r="M1124" s="183"/>
      <c r="N1124" s="183"/>
      <c r="O1124" s="183"/>
      <c r="P1124" s="183"/>
      <c r="Q1124" s="183"/>
      <c r="R1124" s="183"/>
      <c r="S1124" s="183"/>
      <c r="T1124" s="183"/>
      <c r="X1124" s="183"/>
    </row>
    <row r="1125" spans="4:24" x14ac:dyDescent="0.25">
      <c r="D1125" s="184"/>
      <c r="E1125" s="184"/>
      <c r="F1125" s="184"/>
      <c r="G1125" s="184"/>
      <c r="H1125" s="184"/>
      <c r="I1125" s="184"/>
      <c r="J1125" s="184"/>
      <c r="K1125" s="183"/>
      <c r="L1125" s="183"/>
      <c r="M1125" s="183"/>
      <c r="N1125" s="183"/>
      <c r="O1125" s="183"/>
      <c r="P1125" s="183"/>
      <c r="Q1125" s="183"/>
      <c r="R1125" s="183"/>
      <c r="S1125" s="183"/>
      <c r="T1125" s="183"/>
      <c r="X1125" s="183"/>
    </row>
    <row r="1126" spans="4:24" x14ac:dyDescent="0.25">
      <c r="D1126" s="184"/>
      <c r="E1126" s="184"/>
      <c r="F1126" s="184"/>
      <c r="G1126" s="184"/>
      <c r="H1126" s="184"/>
      <c r="I1126" s="184"/>
      <c r="J1126" s="184"/>
      <c r="K1126" s="183"/>
      <c r="L1126" s="183"/>
      <c r="M1126" s="183"/>
      <c r="N1126" s="183"/>
      <c r="O1126" s="183"/>
      <c r="P1126" s="183"/>
      <c r="Q1126" s="183"/>
      <c r="R1126" s="183"/>
      <c r="S1126" s="183"/>
      <c r="T1126" s="183"/>
      <c r="X1126" s="183"/>
    </row>
    <row r="1127" spans="4:24" x14ac:dyDescent="0.25">
      <c r="D1127" s="184"/>
      <c r="E1127" s="184"/>
      <c r="F1127" s="184"/>
      <c r="G1127" s="184"/>
      <c r="H1127" s="184"/>
      <c r="I1127" s="184"/>
      <c r="J1127" s="184"/>
      <c r="K1127" s="183"/>
      <c r="L1127" s="183"/>
      <c r="M1127" s="183"/>
      <c r="N1127" s="183"/>
      <c r="O1127" s="183"/>
      <c r="P1127" s="183"/>
      <c r="Q1127" s="183"/>
      <c r="R1127" s="183"/>
      <c r="S1127" s="183"/>
      <c r="T1127" s="183"/>
      <c r="X1127" s="183"/>
    </row>
    <row r="1128" spans="4:24" x14ac:dyDescent="0.25">
      <c r="D1128" s="184"/>
      <c r="E1128" s="184"/>
      <c r="F1128" s="184"/>
      <c r="G1128" s="184"/>
      <c r="H1128" s="184"/>
      <c r="I1128" s="184"/>
      <c r="J1128" s="184"/>
      <c r="K1128" s="183"/>
      <c r="L1128" s="183"/>
      <c r="M1128" s="183"/>
      <c r="N1128" s="183"/>
      <c r="O1128" s="183"/>
      <c r="P1128" s="183"/>
      <c r="Q1128" s="183"/>
      <c r="R1128" s="183"/>
      <c r="S1128" s="183"/>
      <c r="T1128" s="183"/>
      <c r="X1128" s="183"/>
    </row>
    <row r="1129" spans="4:24" x14ac:dyDescent="0.25">
      <c r="D1129" s="184"/>
      <c r="E1129" s="184"/>
      <c r="F1129" s="184"/>
      <c r="G1129" s="184"/>
      <c r="H1129" s="184"/>
      <c r="I1129" s="184"/>
      <c r="J1129" s="184"/>
      <c r="K1129" s="183"/>
      <c r="L1129" s="183"/>
      <c r="M1129" s="183"/>
      <c r="N1129" s="183"/>
      <c r="O1129" s="183"/>
      <c r="P1129" s="183"/>
      <c r="Q1129" s="183"/>
      <c r="R1129" s="183"/>
      <c r="S1129" s="183"/>
      <c r="T1129" s="183"/>
      <c r="X1129" s="183"/>
    </row>
    <row r="1130" spans="4:24" x14ac:dyDescent="0.25">
      <c r="D1130" s="184"/>
      <c r="E1130" s="184"/>
      <c r="F1130" s="184"/>
      <c r="G1130" s="184"/>
      <c r="H1130" s="184"/>
      <c r="I1130" s="184"/>
      <c r="J1130" s="184"/>
      <c r="K1130" s="183"/>
      <c r="L1130" s="183"/>
      <c r="M1130" s="183"/>
      <c r="N1130" s="183"/>
      <c r="O1130" s="183"/>
      <c r="P1130" s="183"/>
      <c r="Q1130" s="183"/>
      <c r="R1130" s="183"/>
      <c r="S1130" s="183"/>
      <c r="T1130" s="183"/>
      <c r="X1130" s="183"/>
    </row>
    <row r="1131" spans="4:24" x14ac:dyDescent="0.25">
      <c r="D1131" s="184"/>
      <c r="E1131" s="184"/>
      <c r="F1131" s="184"/>
      <c r="G1131" s="184"/>
      <c r="H1131" s="184"/>
      <c r="I1131" s="184"/>
      <c r="J1131" s="184"/>
      <c r="K1131" s="183"/>
      <c r="L1131" s="183"/>
      <c r="M1131" s="183"/>
      <c r="N1131" s="183"/>
      <c r="O1131" s="183"/>
      <c r="P1131" s="183"/>
      <c r="Q1131" s="183"/>
      <c r="R1131" s="183"/>
      <c r="S1131" s="183"/>
      <c r="T1131" s="183"/>
      <c r="X1131" s="183"/>
    </row>
    <row r="1132" spans="4:24" x14ac:dyDescent="0.25">
      <c r="D1132" s="184"/>
      <c r="E1132" s="184"/>
      <c r="F1132" s="184"/>
      <c r="G1132" s="184"/>
      <c r="H1132" s="184"/>
      <c r="I1132" s="184"/>
      <c r="J1132" s="184"/>
      <c r="K1132" s="183"/>
      <c r="L1132" s="183"/>
      <c r="M1132" s="183"/>
      <c r="N1132" s="183"/>
      <c r="O1132" s="183"/>
      <c r="P1132" s="183"/>
      <c r="Q1132" s="183"/>
      <c r="R1132" s="183"/>
      <c r="S1132" s="183"/>
      <c r="T1132" s="183"/>
      <c r="X1132" s="183"/>
    </row>
    <row r="1133" spans="4:24" x14ac:dyDescent="0.25">
      <c r="D1133" s="184"/>
      <c r="E1133" s="184"/>
      <c r="F1133" s="184"/>
      <c r="G1133" s="184"/>
      <c r="H1133" s="184"/>
      <c r="I1133" s="184"/>
      <c r="J1133" s="184"/>
      <c r="K1133" s="183"/>
      <c r="L1133" s="183"/>
      <c r="M1133" s="183"/>
      <c r="N1133" s="183"/>
      <c r="O1133" s="183"/>
      <c r="P1133" s="183"/>
      <c r="Q1133" s="183"/>
      <c r="R1133" s="183"/>
      <c r="S1133" s="183"/>
      <c r="T1133" s="183"/>
      <c r="X1133" s="183"/>
    </row>
    <row r="1134" spans="4:24" x14ac:dyDescent="0.25">
      <c r="D1134" s="184"/>
      <c r="E1134" s="184"/>
      <c r="F1134" s="184"/>
      <c r="G1134" s="184"/>
      <c r="H1134" s="184"/>
      <c r="I1134" s="184"/>
      <c r="J1134" s="184"/>
      <c r="K1134" s="183"/>
      <c r="L1134" s="183"/>
      <c r="M1134" s="183"/>
      <c r="N1134" s="183"/>
      <c r="O1134" s="183"/>
      <c r="P1134" s="183"/>
      <c r="Q1134" s="183"/>
      <c r="R1134" s="183"/>
      <c r="S1134" s="183"/>
      <c r="T1134" s="183"/>
      <c r="X1134" s="183"/>
    </row>
    <row r="1135" spans="4:24" x14ac:dyDescent="0.25">
      <c r="D1135" s="184"/>
      <c r="E1135" s="184"/>
      <c r="F1135" s="184"/>
      <c r="G1135" s="184"/>
      <c r="H1135" s="184"/>
      <c r="I1135" s="184"/>
      <c r="J1135" s="184"/>
      <c r="K1135" s="183"/>
      <c r="L1135" s="183"/>
      <c r="M1135" s="183"/>
      <c r="N1135" s="183"/>
      <c r="O1135" s="183"/>
      <c r="P1135" s="183"/>
      <c r="Q1135" s="183"/>
      <c r="R1135" s="183"/>
      <c r="S1135" s="183"/>
      <c r="T1135" s="183"/>
      <c r="X1135" s="183"/>
    </row>
    <row r="1136" spans="4:24" x14ac:dyDescent="0.25">
      <c r="D1136" s="184"/>
      <c r="E1136" s="184"/>
      <c r="F1136" s="184"/>
      <c r="G1136" s="184"/>
      <c r="H1136" s="184"/>
      <c r="I1136" s="184"/>
      <c r="J1136" s="184"/>
      <c r="K1136" s="183"/>
      <c r="L1136" s="183"/>
      <c r="M1136" s="183"/>
      <c r="N1136" s="183"/>
      <c r="O1136" s="183"/>
      <c r="P1136" s="183"/>
      <c r="Q1136" s="183"/>
      <c r="R1136" s="183"/>
      <c r="S1136" s="183"/>
      <c r="T1136" s="183"/>
      <c r="X1136" s="183"/>
    </row>
    <row r="1137" spans="4:24" x14ac:dyDescent="0.25">
      <c r="D1137" s="184"/>
      <c r="E1137" s="184"/>
      <c r="F1137" s="184"/>
      <c r="G1137" s="184"/>
      <c r="H1137" s="184"/>
      <c r="I1137" s="184"/>
      <c r="J1137" s="184"/>
      <c r="K1137" s="183"/>
      <c r="L1137" s="183"/>
      <c r="M1137" s="183"/>
      <c r="N1137" s="183"/>
      <c r="O1137" s="183"/>
      <c r="P1137" s="183"/>
      <c r="Q1137" s="183"/>
      <c r="R1137" s="183"/>
      <c r="S1137" s="183"/>
      <c r="T1137" s="183"/>
      <c r="X1137" s="183"/>
    </row>
    <row r="1138" spans="4:24" x14ac:dyDescent="0.25">
      <c r="D1138" s="184"/>
      <c r="E1138" s="184"/>
      <c r="F1138" s="184"/>
      <c r="G1138" s="184"/>
      <c r="H1138" s="184"/>
      <c r="I1138" s="184"/>
      <c r="J1138" s="184"/>
      <c r="K1138" s="183"/>
      <c r="L1138" s="183"/>
      <c r="M1138" s="183"/>
      <c r="N1138" s="183"/>
      <c r="O1138" s="183"/>
      <c r="P1138" s="183"/>
      <c r="Q1138" s="183"/>
      <c r="R1138" s="183"/>
      <c r="S1138" s="183"/>
      <c r="T1138" s="183"/>
      <c r="X1138" s="183"/>
    </row>
    <row r="1139" spans="4:24" x14ac:dyDescent="0.25">
      <c r="D1139" s="184"/>
      <c r="E1139" s="184"/>
      <c r="F1139" s="184"/>
      <c r="G1139" s="184"/>
      <c r="H1139" s="184"/>
      <c r="I1139" s="184"/>
      <c r="J1139" s="184"/>
      <c r="K1139" s="183"/>
      <c r="L1139" s="183"/>
      <c r="M1139" s="183"/>
      <c r="N1139" s="183"/>
      <c r="O1139" s="183"/>
      <c r="P1139" s="183"/>
      <c r="Q1139" s="183"/>
      <c r="R1139" s="183"/>
      <c r="S1139" s="183"/>
      <c r="T1139" s="183"/>
      <c r="X1139" s="183"/>
    </row>
    <row r="1140" spans="4:24" x14ac:dyDescent="0.25">
      <c r="D1140" s="184"/>
      <c r="E1140" s="184"/>
      <c r="F1140" s="184"/>
      <c r="G1140" s="184"/>
      <c r="H1140" s="184"/>
      <c r="I1140" s="184"/>
      <c r="J1140" s="184"/>
      <c r="K1140" s="183"/>
      <c r="L1140" s="183"/>
      <c r="M1140" s="183"/>
      <c r="N1140" s="183"/>
      <c r="O1140" s="183"/>
      <c r="P1140" s="183"/>
      <c r="Q1140" s="183"/>
      <c r="R1140" s="183"/>
      <c r="S1140" s="183"/>
      <c r="T1140" s="183"/>
      <c r="X1140" s="183"/>
    </row>
    <row r="1141" spans="4:24" x14ac:dyDescent="0.25">
      <c r="D1141" s="184"/>
      <c r="E1141" s="184"/>
      <c r="F1141" s="184"/>
      <c r="G1141" s="184"/>
      <c r="H1141" s="184"/>
      <c r="I1141" s="184"/>
      <c r="J1141" s="184"/>
      <c r="K1141" s="183"/>
      <c r="L1141" s="183"/>
      <c r="M1141" s="183"/>
      <c r="N1141" s="183"/>
      <c r="O1141" s="183"/>
      <c r="P1141" s="183"/>
      <c r="Q1141" s="183"/>
      <c r="R1141" s="183"/>
      <c r="S1141" s="183"/>
      <c r="T1141" s="183"/>
      <c r="X1141" s="183"/>
    </row>
    <row r="1142" spans="4:24" x14ac:dyDescent="0.25">
      <c r="D1142" s="184"/>
      <c r="E1142" s="184"/>
      <c r="F1142" s="184"/>
      <c r="G1142" s="184"/>
      <c r="H1142" s="184"/>
      <c r="I1142" s="184"/>
      <c r="J1142" s="184"/>
      <c r="K1142" s="183"/>
      <c r="L1142" s="183"/>
      <c r="M1142" s="183"/>
      <c r="N1142" s="183"/>
      <c r="O1142" s="183"/>
      <c r="P1142" s="183"/>
      <c r="Q1142" s="183"/>
      <c r="R1142" s="183"/>
      <c r="S1142" s="183"/>
      <c r="T1142" s="183"/>
      <c r="X1142" s="183"/>
    </row>
    <row r="1143" spans="4:24" x14ac:dyDescent="0.25">
      <c r="D1143" s="184"/>
      <c r="E1143" s="184"/>
      <c r="F1143" s="184"/>
      <c r="G1143" s="184"/>
      <c r="H1143" s="184"/>
      <c r="I1143" s="184"/>
      <c r="J1143" s="184"/>
      <c r="K1143" s="183"/>
      <c r="L1143" s="183"/>
      <c r="M1143" s="183"/>
      <c r="N1143" s="183"/>
      <c r="O1143" s="183"/>
      <c r="P1143" s="183"/>
      <c r="Q1143" s="183"/>
      <c r="R1143" s="183"/>
      <c r="S1143" s="183"/>
      <c r="T1143" s="183"/>
      <c r="X1143" s="183"/>
    </row>
    <row r="1144" spans="4:24" x14ac:dyDescent="0.25">
      <c r="D1144" s="184"/>
      <c r="E1144" s="184"/>
      <c r="F1144" s="184"/>
      <c r="G1144" s="184"/>
      <c r="H1144" s="184"/>
      <c r="I1144" s="184"/>
      <c r="J1144" s="184"/>
      <c r="K1144" s="183"/>
      <c r="L1144" s="183"/>
      <c r="M1144" s="183"/>
      <c r="N1144" s="183"/>
      <c r="O1144" s="183"/>
      <c r="P1144" s="183"/>
      <c r="Q1144" s="183"/>
      <c r="R1144" s="183"/>
      <c r="S1144" s="183"/>
      <c r="T1144" s="183"/>
      <c r="X1144" s="183"/>
    </row>
    <row r="1145" spans="4:24" x14ac:dyDescent="0.25">
      <c r="D1145" s="184"/>
      <c r="E1145" s="184"/>
      <c r="F1145" s="184"/>
      <c r="G1145" s="184"/>
      <c r="H1145" s="184"/>
      <c r="I1145" s="184"/>
      <c r="J1145" s="184"/>
      <c r="K1145" s="183"/>
      <c r="L1145" s="183"/>
      <c r="M1145" s="183"/>
      <c r="N1145" s="183"/>
      <c r="O1145" s="183"/>
      <c r="P1145" s="183"/>
      <c r="Q1145" s="183"/>
      <c r="R1145" s="183"/>
      <c r="S1145" s="183"/>
      <c r="T1145" s="183"/>
      <c r="X1145" s="183"/>
    </row>
    <row r="1146" spans="4:24" x14ac:dyDescent="0.25">
      <c r="D1146" s="184"/>
      <c r="E1146" s="184"/>
      <c r="F1146" s="184"/>
      <c r="G1146" s="184"/>
      <c r="H1146" s="184"/>
      <c r="I1146" s="184"/>
      <c r="J1146" s="184"/>
      <c r="K1146" s="183"/>
      <c r="L1146" s="183"/>
      <c r="M1146" s="183"/>
      <c r="N1146" s="183"/>
      <c r="O1146" s="183"/>
      <c r="P1146" s="183"/>
      <c r="Q1146" s="183"/>
      <c r="R1146" s="183"/>
      <c r="S1146" s="183"/>
      <c r="T1146" s="183"/>
      <c r="X1146" s="183"/>
    </row>
    <row r="1147" spans="4:24" x14ac:dyDescent="0.25">
      <c r="D1147" s="184"/>
      <c r="E1147" s="184"/>
      <c r="F1147" s="184"/>
      <c r="G1147" s="184"/>
      <c r="H1147" s="184"/>
      <c r="I1147" s="184"/>
      <c r="J1147" s="184"/>
      <c r="K1147" s="183"/>
      <c r="L1147" s="183"/>
      <c r="M1147" s="183"/>
      <c r="N1147" s="183"/>
      <c r="O1147" s="183"/>
      <c r="P1147" s="183"/>
      <c r="Q1147" s="183"/>
      <c r="R1147" s="183"/>
      <c r="S1147" s="183"/>
      <c r="T1147" s="183"/>
      <c r="X1147" s="183"/>
    </row>
    <row r="1148" spans="4:24" x14ac:dyDescent="0.25">
      <c r="D1148" s="184"/>
      <c r="E1148" s="184"/>
      <c r="F1148" s="184"/>
      <c r="G1148" s="184"/>
      <c r="H1148" s="184"/>
      <c r="I1148" s="184"/>
      <c r="J1148" s="184"/>
      <c r="K1148" s="183"/>
      <c r="L1148" s="183"/>
      <c r="M1148" s="183"/>
      <c r="N1148" s="183"/>
      <c r="O1148" s="183"/>
      <c r="P1148" s="183"/>
      <c r="Q1148" s="183"/>
      <c r="R1148" s="183"/>
      <c r="S1148" s="183"/>
      <c r="T1148" s="183"/>
      <c r="X1148" s="183"/>
    </row>
    <row r="1149" spans="4:24" x14ac:dyDescent="0.25">
      <c r="D1149" s="184"/>
      <c r="E1149" s="184"/>
      <c r="F1149" s="184"/>
      <c r="G1149" s="184"/>
      <c r="H1149" s="184"/>
      <c r="I1149" s="184"/>
      <c r="J1149" s="184"/>
      <c r="K1149" s="183"/>
      <c r="L1149" s="183"/>
      <c r="M1149" s="183"/>
      <c r="N1149" s="183"/>
      <c r="O1149" s="183"/>
      <c r="P1149" s="183"/>
      <c r="Q1149" s="183"/>
      <c r="R1149" s="183"/>
      <c r="S1149" s="183"/>
      <c r="T1149" s="183"/>
      <c r="X1149" s="183"/>
    </row>
    <row r="1150" spans="4:24" x14ac:dyDescent="0.25">
      <c r="D1150" s="184"/>
      <c r="E1150" s="184"/>
      <c r="F1150" s="184"/>
      <c r="G1150" s="184"/>
      <c r="H1150" s="184"/>
      <c r="I1150" s="184"/>
      <c r="J1150" s="184"/>
      <c r="K1150" s="183"/>
      <c r="L1150" s="183"/>
      <c r="M1150" s="183"/>
      <c r="N1150" s="183"/>
      <c r="O1150" s="183"/>
      <c r="P1150" s="183"/>
      <c r="Q1150" s="183"/>
      <c r="R1150" s="183"/>
      <c r="S1150" s="183"/>
      <c r="T1150" s="183"/>
      <c r="X1150" s="183"/>
    </row>
    <row r="1151" spans="4:24" x14ac:dyDescent="0.25">
      <c r="D1151" s="184"/>
      <c r="E1151" s="184"/>
      <c r="F1151" s="184"/>
      <c r="G1151" s="184"/>
      <c r="H1151" s="184"/>
      <c r="I1151" s="184"/>
      <c r="J1151" s="184"/>
      <c r="K1151" s="183"/>
      <c r="L1151" s="183"/>
      <c r="M1151" s="183"/>
      <c r="N1151" s="183"/>
      <c r="O1151" s="183"/>
      <c r="P1151" s="183"/>
      <c r="Q1151" s="183"/>
      <c r="R1151" s="183"/>
      <c r="S1151" s="183"/>
      <c r="T1151" s="183"/>
      <c r="X1151" s="183"/>
    </row>
    <row r="1152" spans="4:24" x14ac:dyDescent="0.25">
      <c r="D1152" s="184"/>
      <c r="E1152" s="184"/>
      <c r="F1152" s="184"/>
      <c r="G1152" s="184"/>
      <c r="H1152" s="184"/>
      <c r="I1152" s="184"/>
      <c r="J1152" s="184"/>
      <c r="K1152" s="183"/>
      <c r="L1152" s="183"/>
      <c r="M1152" s="183"/>
      <c r="N1152" s="183"/>
      <c r="O1152" s="183"/>
      <c r="P1152" s="183"/>
      <c r="Q1152" s="183"/>
      <c r="R1152" s="183"/>
      <c r="S1152" s="183"/>
      <c r="T1152" s="183"/>
      <c r="X1152" s="183"/>
    </row>
    <row r="1153" spans="4:24" x14ac:dyDescent="0.25">
      <c r="D1153" s="184"/>
      <c r="E1153" s="184"/>
      <c r="F1153" s="184"/>
      <c r="G1153" s="184"/>
      <c r="H1153" s="184"/>
      <c r="I1153" s="184"/>
      <c r="J1153" s="184"/>
      <c r="K1153" s="183"/>
      <c r="L1153" s="183"/>
      <c r="M1153" s="183"/>
      <c r="N1153" s="183"/>
      <c r="O1153" s="183"/>
      <c r="P1153" s="183"/>
      <c r="Q1153" s="183"/>
      <c r="R1153" s="183"/>
      <c r="S1153" s="183"/>
      <c r="T1153" s="183"/>
      <c r="X1153" s="183"/>
    </row>
    <row r="1154" spans="4:24" x14ac:dyDescent="0.25">
      <c r="D1154" s="184"/>
      <c r="E1154" s="184"/>
      <c r="F1154" s="184"/>
      <c r="G1154" s="184"/>
      <c r="H1154" s="184"/>
      <c r="I1154" s="184"/>
      <c r="J1154" s="184"/>
      <c r="K1154" s="183"/>
      <c r="L1154" s="183"/>
      <c r="M1154" s="183"/>
      <c r="N1154" s="183"/>
      <c r="O1154" s="183"/>
      <c r="P1154" s="183"/>
      <c r="Q1154" s="183"/>
      <c r="R1154" s="183"/>
      <c r="S1154" s="183"/>
      <c r="T1154" s="183"/>
      <c r="X1154" s="183"/>
    </row>
    <row r="1155" spans="4:24" x14ac:dyDescent="0.25">
      <c r="D1155" s="184"/>
      <c r="E1155" s="184"/>
      <c r="F1155" s="184"/>
      <c r="G1155" s="184"/>
      <c r="H1155" s="184"/>
      <c r="I1155" s="184"/>
      <c r="J1155" s="184"/>
      <c r="K1155" s="183"/>
      <c r="L1155" s="183"/>
      <c r="M1155" s="183"/>
      <c r="N1155" s="183"/>
      <c r="O1155" s="183"/>
      <c r="P1155" s="183"/>
      <c r="Q1155" s="183"/>
      <c r="R1155" s="183"/>
      <c r="S1155" s="183"/>
      <c r="T1155" s="183"/>
      <c r="X1155" s="183"/>
    </row>
    <row r="1156" spans="4:24" x14ac:dyDescent="0.25">
      <c r="D1156" s="184"/>
      <c r="E1156" s="184"/>
      <c r="F1156" s="184"/>
      <c r="G1156" s="184"/>
      <c r="H1156" s="184"/>
      <c r="I1156" s="184"/>
      <c r="J1156" s="184"/>
      <c r="K1156" s="183"/>
      <c r="L1156" s="183"/>
      <c r="M1156" s="183"/>
      <c r="N1156" s="183"/>
      <c r="O1156" s="183"/>
      <c r="P1156" s="183"/>
      <c r="Q1156" s="183"/>
      <c r="R1156" s="183"/>
      <c r="S1156" s="183"/>
      <c r="T1156" s="183"/>
      <c r="X1156" s="183"/>
    </row>
    <row r="1157" spans="4:24" x14ac:dyDescent="0.25">
      <c r="D1157" s="184"/>
      <c r="E1157" s="184"/>
      <c r="F1157" s="184"/>
      <c r="G1157" s="184"/>
      <c r="H1157" s="184"/>
      <c r="I1157" s="184"/>
      <c r="J1157" s="184"/>
      <c r="K1157" s="183"/>
      <c r="L1157" s="183"/>
      <c r="M1157" s="183"/>
      <c r="N1157" s="183"/>
      <c r="O1157" s="183"/>
      <c r="P1157" s="183"/>
      <c r="Q1157" s="183"/>
      <c r="R1157" s="183"/>
      <c r="S1157" s="183"/>
      <c r="T1157" s="183"/>
      <c r="X1157" s="183"/>
    </row>
    <row r="1158" spans="4:24" x14ac:dyDescent="0.25">
      <c r="D1158" s="184"/>
      <c r="E1158" s="184"/>
      <c r="F1158" s="184"/>
      <c r="G1158" s="184"/>
      <c r="H1158" s="184"/>
      <c r="I1158" s="184"/>
      <c r="J1158" s="184"/>
      <c r="K1158" s="183"/>
      <c r="L1158" s="183"/>
      <c r="M1158" s="183"/>
      <c r="N1158" s="183"/>
      <c r="O1158" s="183"/>
      <c r="P1158" s="183"/>
      <c r="Q1158" s="183"/>
      <c r="R1158" s="183"/>
      <c r="S1158" s="183"/>
      <c r="T1158" s="183"/>
      <c r="X1158" s="183"/>
    </row>
    <row r="1159" spans="4:24" x14ac:dyDescent="0.25">
      <c r="D1159" s="184"/>
      <c r="E1159" s="184"/>
      <c r="F1159" s="184"/>
      <c r="G1159" s="184"/>
      <c r="H1159" s="184"/>
      <c r="I1159" s="184"/>
      <c r="J1159" s="184"/>
      <c r="K1159" s="183"/>
      <c r="L1159" s="183"/>
      <c r="M1159" s="183"/>
      <c r="N1159" s="183"/>
      <c r="O1159" s="183"/>
      <c r="P1159" s="183"/>
      <c r="Q1159" s="183"/>
      <c r="R1159" s="183"/>
      <c r="S1159" s="183"/>
      <c r="T1159" s="183"/>
      <c r="X1159" s="183"/>
    </row>
    <row r="1160" spans="4:24" x14ac:dyDescent="0.25">
      <c r="D1160" s="184"/>
      <c r="E1160" s="184"/>
      <c r="F1160" s="184"/>
      <c r="G1160" s="184"/>
      <c r="H1160" s="184"/>
      <c r="I1160" s="184"/>
      <c r="J1160" s="184"/>
      <c r="K1160" s="183"/>
      <c r="L1160" s="183"/>
      <c r="M1160" s="183"/>
      <c r="N1160" s="183"/>
      <c r="O1160" s="183"/>
      <c r="P1160" s="183"/>
      <c r="Q1160" s="183"/>
      <c r="R1160" s="183"/>
      <c r="S1160" s="183"/>
      <c r="T1160" s="183"/>
      <c r="X1160" s="183"/>
    </row>
    <row r="1161" spans="4:24" x14ac:dyDescent="0.25">
      <c r="D1161" s="184"/>
      <c r="E1161" s="184"/>
      <c r="F1161" s="184"/>
      <c r="G1161" s="184"/>
      <c r="H1161" s="184"/>
      <c r="I1161" s="184"/>
      <c r="J1161" s="184"/>
      <c r="K1161" s="183"/>
      <c r="L1161" s="183"/>
      <c r="M1161" s="183"/>
      <c r="N1161" s="183"/>
      <c r="O1161" s="183"/>
      <c r="P1161" s="183"/>
      <c r="Q1161" s="183"/>
      <c r="R1161" s="183"/>
      <c r="S1161" s="183"/>
      <c r="T1161" s="183"/>
      <c r="X1161" s="183"/>
    </row>
    <row r="1162" spans="4:24" x14ac:dyDescent="0.25">
      <c r="D1162" s="184"/>
      <c r="E1162" s="184"/>
      <c r="F1162" s="184"/>
      <c r="G1162" s="184"/>
      <c r="H1162" s="184"/>
      <c r="I1162" s="184"/>
      <c r="J1162" s="184"/>
      <c r="K1162" s="183"/>
      <c r="L1162" s="183"/>
      <c r="M1162" s="183"/>
      <c r="N1162" s="183"/>
      <c r="O1162" s="183"/>
      <c r="P1162" s="183"/>
      <c r="Q1162" s="183"/>
      <c r="R1162" s="183"/>
      <c r="S1162" s="183"/>
      <c r="T1162" s="183"/>
      <c r="X1162" s="183"/>
    </row>
    <row r="1163" spans="4:24" x14ac:dyDescent="0.25">
      <c r="D1163" s="184"/>
      <c r="E1163" s="184"/>
      <c r="F1163" s="184"/>
      <c r="G1163" s="184"/>
      <c r="H1163" s="184"/>
      <c r="I1163" s="184"/>
      <c r="J1163" s="184"/>
      <c r="K1163" s="183"/>
      <c r="L1163" s="183"/>
      <c r="M1163" s="183"/>
      <c r="N1163" s="183"/>
      <c r="O1163" s="183"/>
      <c r="P1163" s="183"/>
      <c r="Q1163" s="183"/>
      <c r="R1163" s="183"/>
      <c r="S1163" s="183"/>
      <c r="T1163" s="183"/>
      <c r="X1163" s="183"/>
    </row>
    <row r="1164" spans="4:24" x14ac:dyDescent="0.25">
      <c r="D1164" s="184"/>
      <c r="E1164" s="184"/>
      <c r="F1164" s="184"/>
      <c r="G1164" s="184"/>
      <c r="H1164" s="184"/>
      <c r="I1164" s="184"/>
      <c r="J1164" s="184"/>
      <c r="K1164" s="183"/>
      <c r="L1164" s="183"/>
      <c r="M1164" s="183"/>
      <c r="N1164" s="183"/>
      <c r="O1164" s="183"/>
      <c r="P1164" s="183"/>
      <c r="Q1164" s="183"/>
      <c r="R1164" s="183"/>
      <c r="S1164" s="183"/>
      <c r="T1164" s="183"/>
      <c r="X1164" s="183"/>
    </row>
    <row r="1165" spans="4:24" x14ac:dyDescent="0.25">
      <c r="D1165" s="184"/>
      <c r="E1165" s="184"/>
      <c r="F1165" s="184"/>
      <c r="G1165" s="184"/>
      <c r="H1165" s="184"/>
      <c r="I1165" s="184"/>
      <c r="J1165" s="184"/>
      <c r="K1165" s="183"/>
      <c r="L1165" s="183"/>
      <c r="M1165" s="183"/>
      <c r="N1165" s="183"/>
      <c r="O1165" s="183"/>
      <c r="P1165" s="183"/>
      <c r="Q1165" s="183"/>
      <c r="R1165" s="183"/>
      <c r="S1165" s="183"/>
      <c r="T1165" s="183"/>
      <c r="X1165" s="183"/>
    </row>
    <row r="1166" spans="4:24" x14ac:dyDescent="0.25">
      <c r="D1166" s="184"/>
      <c r="E1166" s="184"/>
      <c r="F1166" s="184"/>
      <c r="G1166" s="184"/>
      <c r="H1166" s="184"/>
      <c r="I1166" s="184"/>
      <c r="J1166" s="184"/>
      <c r="K1166" s="183"/>
      <c r="L1166" s="183"/>
      <c r="M1166" s="183"/>
      <c r="N1166" s="183"/>
      <c r="O1166" s="183"/>
      <c r="P1166" s="183"/>
      <c r="Q1166" s="183"/>
      <c r="R1166" s="183"/>
      <c r="S1166" s="183"/>
      <c r="T1166" s="183"/>
      <c r="X1166" s="183"/>
    </row>
    <row r="1167" spans="4:24" x14ac:dyDescent="0.25">
      <c r="D1167" s="184"/>
      <c r="E1167" s="184"/>
      <c r="F1167" s="184"/>
      <c r="G1167" s="184"/>
      <c r="H1167" s="184"/>
      <c r="I1167" s="184"/>
      <c r="J1167" s="184"/>
      <c r="K1167" s="183"/>
      <c r="L1167" s="183"/>
      <c r="M1167" s="183"/>
      <c r="N1167" s="183"/>
      <c r="O1167" s="183"/>
      <c r="P1167" s="183"/>
      <c r="Q1167" s="183"/>
      <c r="R1167" s="183"/>
      <c r="S1167" s="183"/>
      <c r="T1167" s="183"/>
      <c r="X1167" s="183"/>
    </row>
    <row r="1168" spans="4:24" x14ac:dyDescent="0.25">
      <c r="D1168" s="184"/>
      <c r="E1168" s="184"/>
      <c r="F1168" s="184"/>
      <c r="G1168" s="184"/>
      <c r="H1168" s="184"/>
      <c r="I1168" s="184"/>
      <c r="J1168" s="184"/>
      <c r="K1168" s="183"/>
      <c r="L1168" s="183"/>
      <c r="M1168" s="183"/>
      <c r="N1168" s="183"/>
      <c r="O1168" s="183"/>
      <c r="P1168" s="183"/>
      <c r="Q1168" s="183"/>
      <c r="R1168" s="183"/>
      <c r="S1168" s="183"/>
      <c r="T1168" s="183"/>
      <c r="X1168" s="183"/>
    </row>
    <row r="1169" spans="4:24" x14ac:dyDescent="0.25">
      <c r="D1169" s="184"/>
      <c r="E1169" s="184"/>
      <c r="F1169" s="184"/>
      <c r="G1169" s="184"/>
      <c r="H1169" s="184"/>
      <c r="I1169" s="184"/>
      <c r="J1169" s="184"/>
      <c r="K1169" s="183"/>
      <c r="L1169" s="183"/>
      <c r="M1169" s="183"/>
      <c r="N1169" s="183"/>
      <c r="O1169" s="183"/>
      <c r="P1169" s="183"/>
      <c r="Q1169" s="183"/>
      <c r="R1169" s="183"/>
      <c r="S1169" s="183"/>
      <c r="T1169" s="183"/>
      <c r="X1169" s="183"/>
    </row>
    <row r="1170" spans="4:24" x14ac:dyDescent="0.25">
      <c r="D1170" s="184"/>
      <c r="E1170" s="184"/>
      <c r="F1170" s="184"/>
      <c r="G1170" s="184"/>
      <c r="H1170" s="184"/>
      <c r="I1170" s="184"/>
      <c r="J1170" s="184"/>
      <c r="K1170" s="183"/>
      <c r="L1170" s="183"/>
      <c r="M1170" s="183"/>
      <c r="N1170" s="183"/>
      <c r="O1170" s="183"/>
      <c r="P1170" s="183"/>
      <c r="Q1170" s="183"/>
      <c r="R1170" s="183"/>
      <c r="S1170" s="183"/>
      <c r="T1170" s="183"/>
      <c r="X1170" s="183"/>
    </row>
    <row r="1171" spans="4:24" x14ac:dyDescent="0.25">
      <c r="D1171" s="184"/>
      <c r="E1171" s="184"/>
      <c r="F1171" s="184"/>
      <c r="G1171" s="184"/>
      <c r="H1171" s="184"/>
      <c r="I1171" s="184"/>
      <c r="J1171" s="184"/>
      <c r="K1171" s="183"/>
      <c r="L1171" s="183"/>
      <c r="M1171" s="183"/>
      <c r="N1171" s="183"/>
      <c r="O1171" s="183"/>
      <c r="P1171" s="183"/>
      <c r="Q1171" s="183"/>
      <c r="R1171" s="183"/>
      <c r="S1171" s="183"/>
      <c r="T1171" s="183"/>
      <c r="X1171" s="183"/>
    </row>
    <row r="1172" spans="4:24" x14ac:dyDescent="0.25">
      <c r="D1172" s="184"/>
      <c r="E1172" s="184"/>
      <c r="F1172" s="184"/>
      <c r="G1172" s="184"/>
      <c r="H1172" s="184"/>
      <c r="I1172" s="184"/>
      <c r="J1172" s="184"/>
      <c r="K1172" s="183"/>
      <c r="L1172" s="183"/>
      <c r="M1172" s="183"/>
      <c r="N1172" s="183"/>
      <c r="O1172" s="183"/>
      <c r="P1172" s="183"/>
      <c r="Q1172" s="183"/>
      <c r="R1172" s="183"/>
      <c r="S1172" s="183"/>
      <c r="T1172" s="183"/>
      <c r="X1172" s="183"/>
    </row>
    <row r="1173" spans="4:24" x14ac:dyDescent="0.25">
      <c r="D1173" s="184"/>
      <c r="E1173" s="184"/>
      <c r="F1173" s="184"/>
      <c r="G1173" s="184"/>
      <c r="H1173" s="184"/>
      <c r="I1173" s="184"/>
      <c r="J1173" s="184"/>
      <c r="K1173" s="183"/>
      <c r="L1173" s="183"/>
      <c r="M1173" s="183"/>
      <c r="N1173" s="183"/>
      <c r="O1173" s="183"/>
      <c r="P1173" s="183"/>
      <c r="Q1173" s="183"/>
      <c r="R1173" s="183"/>
      <c r="S1173" s="183"/>
      <c r="T1173" s="183"/>
      <c r="X1173" s="183"/>
    </row>
    <row r="1174" spans="4:24" x14ac:dyDescent="0.25">
      <c r="D1174" s="184"/>
      <c r="E1174" s="184"/>
      <c r="F1174" s="184"/>
      <c r="G1174" s="184"/>
      <c r="H1174" s="184"/>
      <c r="I1174" s="184"/>
      <c r="J1174" s="184"/>
      <c r="K1174" s="183"/>
      <c r="L1174" s="183"/>
      <c r="M1174" s="183"/>
      <c r="N1174" s="183"/>
      <c r="O1174" s="183"/>
      <c r="P1174" s="183"/>
      <c r="Q1174" s="183"/>
      <c r="R1174" s="183"/>
      <c r="S1174" s="183"/>
      <c r="T1174" s="183"/>
      <c r="X1174" s="183"/>
    </row>
    <row r="1175" spans="4:24" x14ac:dyDescent="0.25">
      <c r="D1175" s="184"/>
      <c r="E1175" s="184"/>
      <c r="F1175" s="184"/>
      <c r="G1175" s="184"/>
      <c r="H1175" s="184"/>
      <c r="I1175" s="184"/>
      <c r="J1175" s="184"/>
      <c r="K1175" s="183"/>
      <c r="L1175" s="183"/>
      <c r="M1175" s="183"/>
      <c r="N1175" s="183"/>
      <c r="O1175" s="183"/>
      <c r="P1175" s="183"/>
      <c r="Q1175" s="183"/>
      <c r="R1175" s="183"/>
      <c r="S1175" s="183"/>
      <c r="T1175" s="183"/>
      <c r="X1175" s="183"/>
    </row>
    <row r="1176" spans="4:24" x14ac:dyDescent="0.25">
      <c r="D1176" s="184"/>
      <c r="E1176" s="184"/>
      <c r="F1176" s="184"/>
      <c r="G1176" s="184"/>
      <c r="H1176" s="184"/>
      <c r="I1176" s="184"/>
      <c r="J1176" s="184"/>
      <c r="K1176" s="183"/>
      <c r="L1176" s="183"/>
      <c r="M1176" s="183"/>
      <c r="N1176" s="183"/>
      <c r="O1176" s="183"/>
      <c r="P1176" s="183"/>
      <c r="Q1176" s="183"/>
      <c r="R1176" s="183"/>
      <c r="S1176" s="183"/>
      <c r="T1176" s="183"/>
      <c r="X1176" s="183"/>
    </row>
    <row r="1177" spans="4:24" x14ac:dyDescent="0.25">
      <c r="D1177" s="184"/>
      <c r="E1177" s="184"/>
      <c r="F1177" s="184"/>
      <c r="G1177" s="184"/>
      <c r="H1177" s="184"/>
      <c r="I1177" s="184"/>
      <c r="J1177" s="184"/>
      <c r="K1177" s="183"/>
      <c r="L1177" s="183"/>
      <c r="M1177" s="183"/>
      <c r="N1177" s="183"/>
      <c r="O1177" s="183"/>
      <c r="P1177" s="183"/>
      <c r="Q1177" s="183"/>
      <c r="R1177" s="183"/>
      <c r="S1177" s="183"/>
      <c r="T1177" s="183"/>
      <c r="X1177" s="183"/>
    </row>
    <row r="1178" spans="4:24" x14ac:dyDescent="0.25">
      <c r="D1178" s="184"/>
      <c r="E1178" s="184"/>
      <c r="F1178" s="184"/>
      <c r="G1178" s="184"/>
      <c r="H1178" s="184"/>
      <c r="I1178" s="184"/>
      <c r="J1178" s="184"/>
      <c r="K1178" s="183"/>
      <c r="L1178" s="183"/>
      <c r="M1178" s="183"/>
      <c r="N1178" s="183"/>
      <c r="O1178" s="183"/>
      <c r="P1178" s="183"/>
      <c r="Q1178" s="183"/>
      <c r="R1178" s="183"/>
      <c r="S1178" s="183"/>
      <c r="T1178" s="183"/>
      <c r="X1178" s="183"/>
    </row>
    <row r="1179" spans="4:24" x14ac:dyDescent="0.25">
      <c r="D1179" s="184"/>
      <c r="E1179" s="184"/>
      <c r="F1179" s="184"/>
      <c r="G1179" s="184"/>
      <c r="H1179" s="184"/>
      <c r="I1179" s="184"/>
      <c r="J1179" s="184"/>
      <c r="K1179" s="183"/>
      <c r="L1179" s="183"/>
      <c r="M1179" s="183"/>
      <c r="N1179" s="183"/>
      <c r="O1179" s="183"/>
      <c r="P1179" s="183"/>
      <c r="Q1179" s="183"/>
      <c r="R1179" s="183"/>
      <c r="S1179" s="183"/>
      <c r="T1179" s="183"/>
      <c r="X1179" s="183"/>
    </row>
    <row r="1180" spans="4:24" x14ac:dyDescent="0.25">
      <c r="D1180" s="184"/>
      <c r="E1180" s="184"/>
      <c r="F1180" s="184"/>
      <c r="G1180" s="184"/>
      <c r="H1180" s="184"/>
      <c r="I1180" s="184"/>
      <c r="J1180" s="184"/>
      <c r="K1180" s="183"/>
      <c r="L1180" s="183"/>
      <c r="M1180" s="183"/>
      <c r="N1180" s="183"/>
      <c r="O1180" s="183"/>
      <c r="P1180" s="183"/>
      <c r="Q1180" s="183"/>
      <c r="R1180" s="183"/>
      <c r="S1180" s="183"/>
      <c r="T1180" s="183"/>
      <c r="X1180" s="183"/>
    </row>
    <row r="1181" spans="4:24" x14ac:dyDescent="0.25">
      <c r="D1181" s="184"/>
      <c r="E1181" s="184"/>
      <c r="F1181" s="184"/>
      <c r="G1181" s="184"/>
      <c r="H1181" s="184"/>
      <c r="I1181" s="184"/>
      <c r="J1181" s="184"/>
      <c r="K1181" s="183"/>
      <c r="L1181" s="183"/>
      <c r="M1181" s="183"/>
      <c r="N1181" s="183"/>
      <c r="O1181" s="183"/>
      <c r="P1181" s="183"/>
      <c r="Q1181" s="183"/>
      <c r="R1181" s="183"/>
      <c r="S1181" s="183"/>
      <c r="T1181" s="183"/>
      <c r="X1181" s="183"/>
    </row>
    <row r="1182" spans="4:24" x14ac:dyDescent="0.25">
      <c r="D1182" s="184"/>
      <c r="E1182" s="184"/>
      <c r="F1182" s="184"/>
      <c r="G1182" s="184"/>
      <c r="H1182" s="184"/>
      <c r="I1182" s="184"/>
      <c r="J1182" s="184"/>
      <c r="K1182" s="183"/>
      <c r="L1182" s="183"/>
      <c r="M1182" s="183"/>
      <c r="N1182" s="183"/>
      <c r="O1182" s="183"/>
      <c r="P1182" s="183"/>
      <c r="Q1182" s="183"/>
      <c r="R1182" s="183"/>
      <c r="S1182" s="183"/>
      <c r="T1182" s="183"/>
      <c r="X1182" s="183"/>
    </row>
    <row r="1183" spans="4:24" x14ac:dyDescent="0.25">
      <c r="D1183" s="184"/>
      <c r="E1183" s="184"/>
      <c r="F1183" s="184"/>
      <c r="G1183" s="184"/>
      <c r="H1183" s="184"/>
      <c r="I1183" s="184"/>
      <c r="J1183" s="184"/>
      <c r="K1183" s="183"/>
      <c r="L1183" s="183"/>
      <c r="M1183" s="183"/>
      <c r="N1183" s="183"/>
      <c r="O1183" s="183"/>
      <c r="P1183" s="183"/>
      <c r="Q1183" s="183"/>
      <c r="R1183" s="183"/>
      <c r="S1183" s="183"/>
      <c r="T1183" s="183"/>
      <c r="X1183" s="183"/>
    </row>
    <row r="1184" spans="4:24" x14ac:dyDescent="0.25">
      <c r="D1184" s="184"/>
      <c r="E1184" s="184"/>
      <c r="F1184" s="184"/>
      <c r="G1184" s="184"/>
      <c r="H1184" s="184"/>
      <c r="I1184" s="184"/>
      <c r="J1184" s="184"/>
      <c r="K1184" s="183"/>
      <c r="L1184" s="183"/>
      <c r="M1184" s="183"/>
      <c r="N1184" s="183"/>
      <c r="O1184" s="183"/>
      <c r="P1184" s="183"/>
      <c r="Q1184" s="183"/>
      <c r="R1184" s="183"/>
      <c r="S1184" s="183"/>
      <c r="T1184" s="183"/>
      <c r="X1184" s="183"/>
    </row>
    <row r="1185" spans="4:24" x14ac:dyDescent="0.25">
      <c r="D1185" s="184"/>
      <c r="E1185" s="184"/>
      <c r="F1185" s="184"/>
      <c r="G1185" s="184"/>
      <c r="H1185" s="184"/>
      <c r="I1185" s="184"/>
      <c r="J1185" s="184"/>
      <c r="K1185" s="183"/>
      <c r="L1185" s="183"/>
      <c r="M1185" s="183"/>
      <c r="N1185" s="183"/>
      <c r="O1185" s="183"/>
      <c r="P1185" s="183"/>
      <c r="Q1185" s="183"/>
      <c r="R1185" s="183"/>
      <c r="S1185" s="183"/>
      <c r="T1185" s="183"/>
      <c r="X1185" s="183"/>
    </row>
    <row r="1186" spans="4:24" x14ac:dyDescent="0.25">
      <c r="D1186" s="184"/>
      <c r="E1186" s="184"/>
      <c r="F1186" s="184"/>
      <c r="G1186" s="184"/>
      <c r="H1186" s="184"/>
      <c r="I1186" s="184"/>
      <c r="J1186" s="184"/>
      <c r="K1186" s="183"/>
      <c r="L1186" s="183"/>
      <c r="M1186" s="183"/>
      <c r="N1186" s="183"/>
      <c r="O1186" s="183"/>
      <c r="P1186" s="183"/>
      <c r="Q1186" s="183"/>
      <c r="R1186" s="183"/>
      <c r="S1186" s="183"/>
      <c r="T1186" s="183"/>
      <c r="X1186" s="183"/>
    </row>
    <row r="1187" spans="4:24" x14ac:dyDescent="0.25">
      <c r="D1187" s="184"/>
      <c r="E1187" s="184"/>
      <c r="F1187" s="184"/>
      <c r="G1187" s="184"/>
      <c r="H1187" s="184"/>
      <c r="I1187" s="184"/>
      <c r="J1187" s="184"/>
      <c r="K1187" s="183"/>
      <c r="L1187" s="183"/>
      <c r="M1187" s="183"/>
      <c r="N1187" s="183"/>
      <c r="O1187" s="183"/>
      <c r="P1187" s="183"/>
      <c r="Q1187" s="183"/>
      <c r="R1187" s="183"/>
      <c r="S1187" s="183"/>
      <c r="T1187" s="183"/>
      <c r="X1187" s="183"/>
    </row>
    <row r="1188" spans="4:24" x14ac:dyDescent="0.25">
      <c r="D1188" s="184"/>
      <c r="E1188" s="184"/>
      <c r="F1188" s="184"/>
      <c r="G1188" s="184"/>
      <c r="H1188" s="184"/>
      <c r="I1188" s="184"/>
      <c r="J1188" s="184"/>
      <c r="K1188" s="183"/>
      <c r="L1188" s="183"/>
      <c r="M1188" s="183"/>
      <c r="N1188" s="183"/>
      <c r="O1188" s="183"/>
      <c r="P1188" s="183"/>
      <c r="Q1188" s="183"/>
      <c r="R1188" s="183"/>
      <c r="S1188" s="183"/>
      <c r="T1188" s="183"/>
      <c r="X1188" s="183"/>
    </row>
    <row r="1189" spans="4:24" x14ac:dyDescent="0.25">
      <c r="D1189" s="184"/>
      <c r="E1189" s="184"/>
      <c r="F1189" s="184"/>
      <c r="G1189" s="184"/>
      <c r="H1189" s="184"/>
      <c r="I1189" s="184"/>
      <c r="J1189" s="184"/>
      <c r="K1189" s="183"/>
      <c r="L1189" s="183"/>
      <c r="M1189" s="183"/>
      <c r="N1189" s="183"/>
      <c r="O1189" s="183"/>
      <c r="P1189" s="183"/>
      <c r="Q1189" s="183"/>
      <c r="R1189" s="183"/>
      <c r="S1189" s="183"/>
      <c r="T1189" s="183"/>
      <c r="X1189" s="183"/>
    </row>
    <row r="1190" spans="4:24" x14ac:dyDescent="0.25">
      <c r="D1190" s="184"/>
      <c r="E1190" s="184"/>
      <c r="F1190" s="184"/>
      <c r="G1190" s="184"/>
      <c r="H1190" s="184"/>
      <c r="I1190" s="184"/>
      <c r="J1190" s="184"/>
      <c r="K1190" s="183"/>
      <c r="L1190" s="183"/>
      <c r="M1190" s="183"/>
      <c r="N1190" s="183"/>
      <c r="O1190" s="183"/>
      <c r="P1190" s="183"/>
      <c r="Q1190" s="183"/>
      <c r="R1190" s="183"/>
      <c r="S1190" s="183"/>
      <c r="T1190" s="183"/>
      <c r="X1190" s="183"/>
    </row>
    <row r="1191" spans="4:24" x14ac:dyDescent="0.25">
      <c r="D1191" s="184"/>
      <c r="E1191" s="184"/>
      <c r="F1191" s="184"/>
      <c r="G1191" s="184"/>
      <c r="H1191" s="184"/>
      <c r="I1191" s="184"/>
      <c r="J1191" s="184"/>
      <c r="K1191" s="183"/>
      <c r="L1191" s="183"/>
      <c r="M1191" s="183"/>
      <c r="N1191" s="183"/>
      <c r="O1191" s="183"/>
      <c r="P1191" s="183"/>
      <c r="Q1191" s="183"/>
      <c r="R1191" s="183"/>
      <c r="S1191" s="183"/>
      <c r="T1191" s="183"/>
      <c r="X1191" s="183"/>
    </row>
    <row r="1192" spans="4:24" x14ac:dyDescent="0.25">
      <c r="D1192" s="184"/>
      <c r="E1192" s="184"/>
      <c r="F1192" s="184"/>
      <c r="G1192" s="184"/>
      <c r="H1192" s="184"/>
      <c r="I1192" s="184"/>
      <c r="J1192" s="184"/>
      <c r="K1192" s="183"/>
      <c r="L1192" s="183"/>
      <c r="M1192" s="183"/>
      <c r="N1192" s="183"/>
      <c r="O1192" s="183"/>
      <c r="P1192" s="183"/>
      <c r="Q1192" s="183"/>
      <c r="R1192" s="183"/>
      <c r="S1192" s="183"/>
      <c r="T1192" s="183"/>
      <c r="X1192" s="183"/>
    </row>
    <row r="1193" spans="4:24" x14ac:dyDescent="0.25">
      <c r="D1193" s="184"/>
      <c r="E1193" s="184"/>
      <c r="F1193" s="184"/>
      <c r="G1193" s="184"/>
      <c r="H1193" s="184"/>
      <c r="I1193" s="184"/>
      <c r="J1193" s="184"/>
      <c r="K1193" s="183"/>
      <c r="L1193" s="183"/>
      <c r="M1193" s="183"/>
      <c r="N1193" s="183"/>
      <c r="O1193" s="183"/>
      <c r="P1193" s="183"/>
      <c r="Q1193" s="183"/>
      <c r="R1193" s="183"/>
      <c r="S1193" s="183"/>
      <c r="T1193" s="183"/>
      <c r="X1193" s="183"/>
    </row>
    <row r="1194" spans="4:24" x14ac:dyDescent="0.25">
      <c r="D1194" s="184"/>
      <c r="E1194" s="184"/>
      <c r="F1194" s="184"/>
      <c r="G1194" s="184"/>
      <c r="H1194" s="184"/>
      <c r="I1194" s="184"/>
      <c r="J1194" s="184"/>
      <c r="K1194" s="183"/>
      <c r="L1194" s="183"/>
      <c r="M1194" s="183"/>
      <c r="N1194" s="183"/>
      <c r="O1194" s="183"/>
      <c r="P1194" s="183"/>
      <c r="Q1194" s="183"/>
      <c r="R1194" s="183"/>
      <c r="S1194" s="183"/>
      <c r="T1194" s="183"/>
      <c r="X1194" s="183"/>
    </row>
    <row r="1195" spans="4:24" x14ac:dyDescent="0.25">
      <c r="D1195" s="184"/>
      <c r="E1195" s="184"/>
      <c r="F1195" s="184"/>
      <c r="G1195" s="184"/>
      <c r="H1195" s="184"/>
      <c r="I1195" s="184"/>
      <c r="J1195" s="184"/>
      <c r="K1195" s="183"/>
      <c r="L1195" s="183"/>
      <c r="M1195" s="183"/>
      <c r="N1195" s="183"/>
      <c r="O1195" s="183"/>
      <c r="P1195" s="183"/>
      <c r="Q1195" s="183"/>
      <c r="R1195" s="183"/>
      <c r="S1195" s="183"/>
      <c r="T1195" s="183"/>
      <c r="X1195" s="183"/>
    </row>
    <row r="1196" spans="4:24" x14ac:dyDescent="0.25">
      <c r="D1196" s="184"/>
      <c r="E1196" s="184"/>
      <c r="F1196" s="184"/>
      <c r="G1196" s="184"/>
      <c r="H1196" s="184"/>
      <c r="I1196" s="184"/>
      <c r="J1196" s="184"/>
      <c r="K1196" s="183"/>
      <c r="L1196" s="183"/>
      <c r="M1196" s="183"/>
      <c r="N1196" s="183"/>
      <c r="O1196" s="183"/>
      <c r="P1196" s="183"/>
      <c r="Q1196" s="183"/>
      <c r="R1196" s="183"/>
      <c r="S1196" s="183"/>
      <c r="T1196" s="183"/>
      <c r="X1196" s="183"/>
    </row>
    <row r="1197" spans="4:24" x14ac:dyDescent="0.25">
      <c r="D1197" s="184"/>
      <c r="E1197" s="184"/>
      <c r="F1197" s="184"/>
      <c r="G1197" s="184"/>
      <c r="H1197" s="184"/>
      <c r="I1197" s="184"/>
      <c r="J1197" s="184"/>
      <c r="K1197" s="183"/>
      <c r="L1197" s="183"/>
      <c r="M1197" s="183"/>
      <c r="N1197" s="183"/>
      <c r="O1197" s="183"/>
      <c r="P1197" s="183"/>
      <c r="Q1197" s="183"/>
      <c r="R1197" s="183"/>
      <c r="S1197" s="183"/>
      <c r="T1197" s="183"/>
      <c r="X1197" s="183"/>
    </row>
    <row r="1198" spans="4:24" x14ac:dyDescent="0.25">
      <c r="D1198" s="184"/>
      <c r="E1198" s="184"/>
      <c r="F1198" s="184"/>
      <c r="G1198" s="184"/>
      <c r="H1198" s="184"/>
      <c r="I1198" s="184"/>
      <c r="J1198" s="184"/>
      <c r="K1198" s="183"/>
      <c r="L1198" s="183"/>
      <c r="M1198" s="183"/>
      <c r="N1198" s="183"/>
      <c r="O1198" s="183"/>
      <c r="P1198" s="183"/>
      <c r="Q1198" s="183"/>
      <c r="R1198" s="183"/>
      <c r="S1198" s="183"/>
      <c r="T1198" s="183"/>
      <c r="X1198" s="183"/>
    </row>
    <row r="1199" spans="4:24" x14ac:dyDescent="0.25">
      <c r="D1199" s="184"/>
      <c r="E1199" s="184"/>
      <c r="F1199" s="184"/>
      <c r="G1199" s="184"/>
      <c r="H1199" s="184"/>
      <c r="I1199" s="184"/>
      <c r="J1199" s="184"/>
      <c r="K1199" s="183"/>
      <c r="L1199" s="183"/>
      <c r="M1199" s="183"/>
      <c r="N1199" s="183"/>
      <c r="O1199" s="183"/>
      <c r="P1199" s="183"/>
      <c r="Q1199" s="183"/>
      <c r="R1199" s="183"/>
      <c r="S1199" s="183"/>
      <c r="T1199" s="183"/>
      <c r="X1199" s="183"/>
    </row>
    <row r="1200" spans="4:24" x14ac:dyDescent="0.25">
      <c r="D1200" s="184"/>
      <c r="E1200" s="184"/>
      <c r="F1200" s="184"/>
      <c r="G1200" s="184"/>
      <c r="H1200" s="184"/>
      <c r="I1200" s="184"/>
      <c r="J1200" s="184"/>
      <c r="K1200" s="183"/>
      <c r="L1200" s="183"/>
      <c r="M1200" s="183"/>
      <c r="N1200" s="183"/>
      <c r="O1200" s="183"/>
      <c r="P1200" s="183"/>
      <c r="Q1200" s="183"/>
      <c r="R1200" s="183"/>
      <c r="S1200" s="183"/>
      <c r="T1200" s="183"/>
      <c r="X1200" s="183"/>
    </row>
    <row r="1201" spans="4:24" x14ac:dyDescent="0.25">
      <c r="D1201" s="184"/>
      <c r="E1201" s="184"/>
      <c r="F1201" s="184"/>
      <c r="G1201" s="184"/>
      <c r="H1201" s="184"/>
      <c r="I1201" s="184"/>
      <c r="J1201" s="184"/>
      <c r="K1201" s="183"/>
      <c r="L1201" s="183"/>
      <c r="M1201" s="183"/>
      <c r="N1201" s="183"/>
      <c r="O1201" s="183"/>
      <c r="P1201" s="183"/>
      <c r="Q1201" s="183"/>
      <c r="R1201" s="183"/>
      <c r="S1201" s="183"/>
      <c r="T1201" s="183"/>
      <c r="X1201" s="183"/>
    </row>
    <row r="1202" spans="4:24" x14ac:dyDescent="0.25">
      <c r="D1202" s="184"/>
      <c r="E1202" s="184"/>
      <c r="F1202" s="184"/>
      <c r="G1202" s="184"/>
      <c r="H1202" s="184"/>
      <c r="I1202" s="184"/>
      <c r="J1202" s="184"/>
      <c r="K1202" s="183"/>
      <c r="L1202" s="183"/>
      <c r="M1202" s="183"/>
      <c r="N1202" s="183"/>
      <c r="O1202" s="183"/>
      <c r="P1202" s="183"/>
      <c r="Q1202" s="183"/>
      <c r="R1202" s="183"/>
      <c r="S1202" s="183"/>
      <c r="T1202" s="183"/>
      <c r="X1202" s="183"/>
    </row>
    <row r="1203" spans="4:24" x14ac:dyDescent="0.25">
      <c r="D1203" s="184"/>
      <c r="E1203" s="184"/>
      <c r="F1203" s="184"/>
      <c r="G1203" s="184"/>
      <c r="H1203" s="184"/>
      <c r="I1203" s="184"/>
      <c r="J1203" s="184"/>
      <c r="K1203" s="183"/>
      <c r="L1203" s="183"/>
      <c r="M1203" s="183"/>
      <c r="N1203" s="183"/>
      <c r="O1203" s="183"/>
      <c r="P1203" s="183"/>
      <c r="Q1203" s="183"/>
      <c r="R1203" s="183"/>
      <c r="S1203" s="183"/>
      <c r="T1203" s="183"/>
      <c r="X1203" s="183"/>
    </row>
    <row r="1204" spans="4:24" x14ac:dyDescent="0.25">
      <c r="D1204" s="184"/>
      <c r="E1204" s="184"/>
      <c r="F1204" s="184"/>
      <c r="G1204" s="184"/>
      <c r="H1204" s="184"/>
      <c r="I1204" s="184"/>
      <c r="J1204" s="184"/>
      <c r="K1204" s="183"/>
      <c r="L1204" s="183"/>
      <c r="M1204" s="183"/>
      <c r="N1204" s="183"/>
      <c r="O1204" s="183"/>
      <c r="P1204" s="183"/>
      <c r="Q1204" s="183"/>
      <c r="R1204" s="183"/>
      <c r="S1204" s="183"/>
      <c r="T1204" s="183"/>
      <c r="X1204" s="183"/>
    </row>
    <row r="1205" spans="4:24" x14ac:dyDescent="0.25">
      <c r="D1205" s="184"/>
      <c r="E1205" s="184"/>
      <c r="F1205" s="184"/>
      <c r="G1205" s="184"/>
      <c r="H1205" s="184"/>
      <c r="I1205" s="184"/>
      <c r="J1205" s="184"/>
      <c r="K1205" s="183"/>
      <c r="L1205" s="183"/>
      <c r="M1205" s="183"/>
      <c r="N1205" s="183"/>
      <c r="O1205" s="183"/>
      <c r="P1205" s="183"/>
      <c r="Q1205" s="183"/>
      <c r="R1205" s="183"/>
      <c r="S1205" s="183"/>
      <c r="T1205" s="183"/>
      <c r="X1205" s="183"/>
    </row>
    <row r="1206" spans="4:24" x14ac:dyDescent="0.25">
      <c r="D1206" s="184"/>
      <c r="E1206" s="184"/>
      <c r="F1206" s="184"/>
      <c r="G1206" s="184"/>
      <c r="H1206" s="184"/>
      <c r="I1206" s="184"/>
      <c r="J1206" s="184"/>
      <c r="K1206" s="183"/>
      <c r="L1206" s="183"/>
      <c r="M1206" s="183"/>
      <c r="N1206" s="183"/>
      <c r="O1206" s="183"/>
      <c r="P1206" s="183"/>
      <c r="Q1206" s="183"/>
      <c r="R1206" s="183"/>
      <c r="S1206" s="183"/>
      <c r="T1206" s="183"/>
      <c r="X1206" s="183"/>
    </row>
    <row r="1207" spans="4:24" x14ac:dyDescent="0.25">
      <c r="D1207" s="184"/>
      <c r="E1207" s="184"/>
      <c r="F1207" s="184"/>
      <c r="G1207" s="184"/>
      <c r="H1207" s="184"/>
      <c r="I1207" s="184"/>
      <c r="J1207" s="184"/>
      <c r="K1207" s="183"/>
      <c r="L1207" s="183"/>
      <c r="M1207" s="183"/>
      <c r="N1207" s="183"/>
      <c r="O1207" s="183"/>
      <c r="P1207" s="183"/>
      <c r="Q1207" s="183"/>
      <c r="R1207" s="183"/>
      <c r="S1207" s="183"/>
      <c r="T1207" s="183"/>
      <c r="X1207" s="183"/>
    </row>
    <row r="1208" spans="4:24" x14ac:dyDescent="0.25">
      <c r="D1208" s="184"/>
      <c r="E1208" s="184"/>
      <c r="F1208" s="184"/>
      <c r="G1208" s="184"/>
      <c r="H1208" s="184"/>
      <c r="I1208" s="184"/>
      <c r="J1208" s="184"/>
      <c r="K1208" s="183"/>
      <c r="L1208" s="183"/>
      <c r="M1208" s="183"/>
      <c r="N1208" s="183"/>
      <c r="O1208" s="183"/>
      <c r="P1208" s="183"/>
      <c r="Q1208" s="183"/>
      <c r="R1208" s="183"/>
      <c r="S1208" s="183"/>
      <c r="T1208" s="183"/>
      <c r="X1208" s="183"/>
    </row>
    <row r="1209" spans="4:24" x14ac:dyDescent="0.25">
      <c r="D1209" s="184"/>
      <c r="E1209" s="184"/>
      <c r="F1209" s="184"/>
      <c r="G1209" s="184"/>
      <c r="H1209" s="184"/>
      <c r="I1209" s="184"/>
      <c r="J1209" s="184"/>
      <c r="K1209" s="183"/>
      <c r="L1209" s="183"/>
      <c r="M1209" s="183"/>
      <c r="N1209" s="183"/>
      <c r="O1209" s="183"/>
      <c r="P1209" s="183"/>
      <c r="Q1209" s="183"/>
      <c r="R1209" s="183"/>
      <c r="S1209" s="183"/>
      <c r="T1209" s="183"/>
      <c r="X1209" s="183"/>
    </row>
    <row r="1210" spans="4:24" x14ac:dyDescent="0.25">
      <c r="D1210" s="184"/>
      <c r="E1210" s="184"/>
      <c r="F1210" s="184"/>
      <c r="G1210" s="184"/>
      <c r="H1210" s="184"/>
      <c r="I1210" s="184"/>
      <c r="J1210" s="184"/>
      <c r="K1210" s="183"/>
      <c r="L1210" s="183"/>
      <c r="M1210" s="183"/>
      <c r="N1210" s="183"/>
      <c r="O1210" s="183"/>
      <c r="P1210" s="183"/>
      <c r="Q1210" s="183"/>
      <c r="R1210" s="183"/>
      <c r="S1210" s="183"/>
      <c r="T1210" s="183"/>
      <c r="X1210" s="183"/>
    </row>
    <row r="1211" spans="4:24" x14ac:dyDescent="0.25">
      <c r="D1211" s="184"/>
      <c r="E1211" s="184"/>
      <c r="F1211" s="184"/>
      <c r="G1211" s="184"/>
      <c r="H1211" s="184"/>
      <c r="I1211" s="184"/>
      <c r="J1211" s="184"/>
      <c r="K1211" s="183"/>
      <c r="L1211" s="183"/>
      <c r="M1211" s="183"/>
      <c r="N1211" s="183"/>
      <c r="O1211" s="183"/>
      <c r="P1211" s="183"/>
      <c r="Q1211" s="183"/>
      <c r="R1211" s="183"/>
      <c r="S1211" s="183"/>
      <c r="T1211" s="183"/>
      <c r="X1211" s="183"/>
    </row>
    <row r="1212" spans="4:24" x14ac:dyDescent="0.25">
      <c r="D1212" s="184"/>
      <c r="E1212" s="184"/>
      <c r="F1212" s="184"/>
      <c r="G1212" s="184"/>
      <c r="H1212" s="184"/>
      <c r="I1212" s="184"/>
      <c r="J1212" s="184"/>
      <c r="K1212" s="183"/>
      <c r="L1212" s="183"/>
      <c r="M1212" s="183"/>
      <c r="N1212" s="183"/>
      <c r="O1212" s="183"/>
      <c r="P1212" s="183"/>
      <c r="Q1212" s="183"/>
      <c r="R1212" s="183"/>
      <c r="S1212" s="183"/>
      <c r="T1212" s="183"/>
      <c r="X1212" s="183"/>
    </row>
    <row r="1213" spans="4:24" x14ac:dyDescent="0.25">
      <c r="D1213" s="184"/>
      <c r="E1213" s="184"/>
      <c r="F1213" s="184"/>
      <c r="G1213" s="184"/>
      <c r="H1213" s="184"/>
      <c r="I1213" s="184"/>
      <c r="J1213" s="184"/>
      <c r="K1213" s="183"/>
      <c r="L1213" s="183"/>
      <c r="M1213" s="183"/>
      <c r="N1213" s="183"/>
      <c r="O1213" s="183"/>
      <c r="P1213" s="183"/>
      <c r="Q1213" s="183"/>
      <c r="R1213" s="183"/>
      <c r="S1213" s="183"/>
      <c r="T1213" s="183"/>
      <c r="X1213" s="183"/>
    </row>
    <row r="1214" spans="4:24" x14ac:dyDescent="0.25">
      <c r="D1214" s="184"/>
      <c r="E1214" s="184"/>
      <c r="F1214" s="184"/>
      <c r="G1214" s="184"/>
      <c r="H1214" s="184"/>
      <c r="I1214" s="184"/>
      <c r="J1214" s="184"/>
      <c r="K1214" s="183"/>
      <c r="L1214" s="183"/>
      <c r="M1214" s="183"/>
      <c r="N1214" s="183"/>
      <c r="O1214" s="183"/>
      <c r="P1214" s="183"/>
      <c r="Q1214" s="183"/>
      <c r="R1214" s="183"/>
      <c r="S1214" s="183"/>
      <c r="T1214" s="183"/>
      <c r="X1214" s="183"/>
    </row>
    <row r="1215" spans="4:24" x14ac:dyDescent="0.25">
      <c r="D1215" s="184"/>
      <c r="E1215" s="184"/>
      <c r="F1215" s="184"/>
      <c r="G1215" s="184"/>
      <c r="H1215" s="184"/>
      <c r="I1215" s="184"/>
      <c r="J1215" s="184"/>
      <c r="K1215" s="183"/>
      <c r="L1215" s="183"/>
      <c r="M1215" s="183"/>
      <c r="N1215" s="183"/>
      <c r="O1215" s="183"/>
      <c r="P1215" s="183"/>
      <c r="Q1215" s="183"/>
      <c r="R1215" s="183"/>
      <c r="S1215" s="183"/>
      <c r="T1215" s="183"/>
      <c r="X1215" s="183"/>
    </row>
    <row r="1216" spans="4:24" x14ac:dyDescent="0.25">
      <c r="D1216" s="184"/>
      <c r="E1216" s="184"/>
      <c r="F1216" s="184"/>
      <c r="G1216" s="184"/>
      <c r="H1216" s="184"/>
      <c r="I1216" s="184"/>
      <c r="J1216" s="184"/>
      <c r="K1216" s="183"/>
      <c r="L1216" s="183"/>
      <c r="M1216" s="183"/>
      <c r="N1216" s="183"/>
      <c r="O1216" s="183"/>
      <c r="P1216" s="183"/>
      <c r="Q1216" s="183"/>
      <c r="R1216" s="183"/>
      <c r="S1216" s="183"/>
      <c r="T1216" s="183"/>
      <c r="X1216" s="183"/>
    </row>
    <row r="1217" spans="4:24" x14ac:dyDescent="0.25">
      <c r="D1217" s="184"/>
      <c r="E1217" s="184"/>
      <c r="F1217" s="184"/>
      <c r="G1217" s="184"/>
      <c r="H1217" s="184"/>
      <c r="I1217" s="184"/>
      <c r="J1217" s="184"/>
      <c r="K1217" s="183"/>
      <c r="L1217" s="183"/>
      <c r="M1217" s="183"/>
      <c r="N1217" s="183"/>
      <c r="O1217" s="183"/>
      <c r="P1217" s="183"/>
      <c r="Q1217" s="183"/>
      <c r="R1217" s="183"/>
      <c r="S1217" s="183"/>
      <c r="T1217" s="183"/>
      <c r="X1217" s="183"/>
    </row>
    <row r="1218" spans="4:24" x14ac:dyDescent="0.25">
      <c r="D1218" s="184"/>
      <c r="E1218" s="184"/>
      <c r="F1218" s="184"/>
      <c r="G1218" s="184"/>
      <c r="H1218" s="184"/>
      <c r="I1218" s="184"/>
      <c r="J1218" s="184"/>
      <c r="K1218" s="183"/>
      <c r="L1218" s="183"/>
      <c r="M1218" s="183"/>
      <c r="N1218" s="183"/>
      <c r="O1218" s="183"/>
      <c r="P1218" s="183"/>
      <c r="Q1218" s="183"/>
      <c r="R1218" s="183"/>
      <c r="S1218" s="183"/>
      <c r="T1218" s="183"/>
      <c r="X1218" s="183"/>
    </row>
    <row r="1219" spans="4:24" x14ac:dyDescent="0.25">
      <c r="D1219" s="184"/>
      <c r="E1219" s="184"/>
      <c r="F1219" s="184"/>
      <c r="G1219" s="184"/>
      <c r="H1219" s="184"/>
      <c r="I1219" s="184"/>
      <c r="J1219" s="184"/>
      <c r="K1219" s="183"/>
      <c r="L1219" s="183"/>
      <c r="M1219" s="183"/>
      <c r="N1219" s="183"/>
      <c r="O1219" s="183"/>
      <c r="P1219" s="183"/>
      <c r="Q1219" s="183"/>
      <c r="R1219" s="183"/>
      <c r="S1219" s="183"/>
      <c r="T1219" s="183"/>
      <c r="X1219" s="183"/>
    </row>
    <row r="1220" spans="4:24" x14ac:dyDescent="0.25">
      <c r="D1220" s="184"/>
      <c r="E1220" s="184"/>
      <c r="F1220" s="184"/>
      <c r="G1220" s="184"/>
      <c r="H1220" s="184"/>
      <c r="I1220" s="184"/>
      <c r="J1220" s="184"/>
      <c r="K1220" s="183"/>
      <c r="L1220" s="183"/>
      <c r="M1220" s="183"/>
      <c r="N1220" s="183"/>
      <c r="O1220" s="183"/>
      <c r="P1220" s="183"/>
      <c r="Q1220" s="183"/>
      <c r="R1220" s="183"/>
      <c r="S1220" s="183"/>
      <c r="T1220" s="183"/>
      <c r="X1220" s="183"/>
    </row>
    <row r="1221" spans="4:24" x14ac:dyDescent="0.25">
      <c r="D1221" s="184"/>
      <c r="E1221" s="184"/>
      <c r="F1221" s="184"/>
      <c r="G1221" s="184"/>
      <c r="H1221" s="184"/>
      <c r="I1221" s="184"/>
      <c r="J1221" s="184"/>
      <c r="K1221" s="183"/>
      <c r="L1221" s="183"/>
      <c r="M1221" s="183"/>
      <c r="N1221" s="183"/>
      <c r="O1221" s="183"/>
      <c r="P1221" s="183"/>
      <c r="Q1221" s="183"/>
      <c r="R1221" s="183"/>
      <c r="S1221" s="183"/>
      <c r="T1221" s="183"/>
      <c r="X1221" s="183"/>
    </row>
    <row r="1222" spans="4:24" x14ac:dyDescent="0.25">
      <c r="D1222" s="184"/>
      <c r="E1222" s="184"/>
      <c r="F1222" s="184"/>
      <c r="G1222" s="184"/>
      <c r="H1222" s="184"/>
      <c r="I1222" s="184"/>
      <c r="J1222" s="184"/>
      <c r="K1222" s="183"/>
      <c r="L1222" s="183"/>
      <c r="M1222" s="183"/>
      <c r="N1222" s="183"/>
      <c r="O1222" s="183"/>
      <c r="P1222" s="183"/>
      <c r="Q1222" s="183"/>
      <c r="R1222" s="183"/>
      <c r="S1222" s="183"/>
      <c r="T1222" s="183"/>
      <c r="X1222" s="183"/>
    </row>
    <row r="1223" spans="4:24" x14ac:dyDescent="0.25">
      <c r="D1223" s="184"/>
      <c r="E1223" s="184"/>
      <c r="F1223" s="184"/>
      <c r="G1223" s="184"/>
      <c r="H1223" s="184"/>
      <c r="I1223" s="184"/>
      <c r="J1223" s="184"/>
      <c r="K1223" s="183"/>
      <c r="L1223" s="183"/>
      <c r="M1223" s="183"/>
      <c r="N1223" s="183"/>
      <c r="O1223" s="183"/>
      <c r="P1223" s="183"/>
      <c r="Q1223" s="183"/>
      <c r="R1223" s="183"/>
      <c r="S1223" s="183"/>
      <c r="T1223" s="183"/>
      <c r="X1223" s="183"/>
    </row>
    <row r="1224" spans="4:24" x14ac:dyDescent="0.25">
      <c r="D1224" s="184"/>
      <c r="E1224" s="184"/>
      <c r="F1224" s="184"/>
      <c r="G1224" s="184"/>
      <c r="H1224" s="184"/>
      <c r="I1224" s="184"/>
      <c r="J1224" s="184"/>
      <c r="K1224" s="183"/>
      <c r="L1224" s="183"/>
      <c r="M1224" s="183"/>
      <c r="N1224" s="183"/>
      <c r="O1224" s="183"/>
      <c r="P1224" s="183"/>
      <c r="Q1224" s="183"/>
      <c r="R1224" s="183"/>
      <c r="S1224" s="183"/>
      <c r="T1224" s="183"/>
      <c r="X1224" s="183"/>
    </row>
    <row r="1225" spans="4:24" x14ac:dyDescent="0.25">
      <c r="D1225" s="184"/>
      <c r="E1225" s="184"/>
      <c r="F1225" s="184"/>
      <c r="G1225" s="184"/>
      <c r="H1225" s="184"/>
      <c r="I1225" s="184"/>
      <c r="J1225" s="184"/>
      <c r="K1225" s="183"/>
      <c r="L1225" s="183"/>
      <c r="M1225" s="183"/>
      <c r="N1225" s="183"/>
      <c r="O1225" s="183"/>
      <c r="P1225" s="183"/>
      <c r="Q1225" s="183"/>
      <c r="R1225" s="183"/>
      <c r="S1225" s="183"/>
      <c r="T1225" s="183"/>
      <c r="X1225" s="183"/>
    </row>
    <row r="1226" spans="4:24" x14ac:dyDescent="0.25">
      <c r="D1226" s="184"/>
      <c r="E1226" s="184"/>
      <c r="F1226" s="184"/>
      <c r="G1226" s="184"/>
      <c r="H1226" s="184"/>
      <c r="I1226" s="184"/>
      <c r="J1226" s="184"/>
      <c r="K1226" s="183"/>
      <c r="L1226" s="183"/>
      <c r="M1226" s="183"/>
      <c r="N1226" s="183"/>
      <c r="O1226" s="183"/>
      <c r="P1226" s="183"/>
      <c r="Q1226" s="183"/>
      <c r="R1226" s="183"/>
      <c r="S1226" s="183"/>
      <c r="T1226" s="183"/>
      <c r="X1226" s="183"/>
    </row>
    <row r="1227" spans="4:24" x14ac:dyDescent="0.25">
      <c r="D1227" s="184"/>
      <c r="E1227" s="184"/>
      <c r="F1227" s="184"/>
      <c r="G1227" s="184"/>
      <c r="H1227" s="184"/>
      <c r="I1227" s="184"/>
      <c r="J1227" s="184"/>
      <c r="K1227" s="183"/>
      <c r="L1227" s="183"/>
      <c r="M1227" s="183"/>
      <c r="N1227" s="183"/>
      <c r="O1227" s="183"/>
      <c r="P1227" s="183"/>
      <c r="Q1227" s="183"/>
      <c r="R1227" s="183"/>
      <c r="S1227" s="183"/>
      <c r="T1227" s="183"/>
      <c r="X1227" s="183"/>
    </row>
    <row r="1228" spans="4:24" x14ac:dyDescent="0.25">
      <c r="D1228" s="184"/>
      <c r="E1228" s="184"/>
      <c r="F1228" s="184"/>
      <c r="G1228" s="184"/>
      <c r="H1228" s="184"/>
      <c r="I1228" s="184"/>
      <c r="J1228" s="184"/>
      <c r="K1228" s="183"/>
      <c r="L1228" s="183"/>
      <c r="M1228" s="183"/>
      <c r="N1228" s="183"/>
      <c r="O1228" s="183"/>
      <c r="P1228" s="183"/>
      <c r="Q1228" s="183"/>
      <c r="R1228" s="183"/>
      <c r="S1228" s="183"/>
      <c r="T1228" s="183"/>
      <c r="X1228" s="183"/>
    </row>
    <row r="1229" spans="4:24" x14ac:dyDescent="0.25">
      <c r="D1229" s="184"/>
      <c r="E1229" s="184"/>
      <c r="F1229" s="184"/>
      <c r="G1229" s="184"/>
      <c r="H1229" s="184"/>
      <c r="I1229" s="184"/>
      <c r="J1229" s="184"/>
      <c r="K1229" s="183"/>
      <c r="L1229" s="183"/>
      <c r="M1229" s="183"/>
      <c r="N1229" s="183"/>
      <c r="O1229" s="183"/>
      <c r="P1229" s="183"/>
      <c r="Q1229" s="183"/>
      <c r="R1229" s="183"/>
      <c r="S1229" s="183"/>
      <c r="T1229" s="183"/>
      <c r="X1229" s="183"/>
    </row>
    <row r="1230" spans="4:24" x14ac:dyDescent="0.25">
      <c r="D1230" s="184"/>
      <c r="E1230" s="184"/>
      <c r="F1230" s="184"/>
      <c r="G1230" s="184"/>
      <c r="H1230" s="184"/>
      <c r="I1230" s="184"/>
      <c r="J1230" s="184"/>
      <c r="K1230" s="183"/>
      <c r="L1230" s="183"/>
      <c r="M1230" s="183"/>
      <c r="N1230" s="183"/>
      <c r="O1230" s="183"/>
      <c r="P1230" s="183"/>
      <c r="Q1230" s="183"/>
      <c r="R1230" s="183"/>
      <c r="S1230" s="183"/>
      <c r="T1230" s="183"/>
      <c r="X1230" s="183"/>
    </row>
    <row r="1231" spans="4:24" x14ac:dyDescent="0.25">
      <c r="D1231" s="184"/>
      <c r="E1231" s="184"/>
      <c r="F1231" s="184"/>
      <c r="G1231" s="184"/>
      <c r="H1231" s="184"/>
      <c r="I1231" s="184"/>
      <c r="J1231" s="184"/>
      <c r="K1231" s="183"/>
      <c r="L1231" s="183"/>
      <c r="M1231" s="183"/>
      <c r="N1231" s="183"/>
      <c r="O1231" s="183"/>
      <c r="P1231" s="183"/>
      <c r="Q1231" s="183"/>
      <c r="R1231" s="183"/>
      <c r="S1231" s="183"/>
      <c r="T1231" s="183"/>
      <c r="X1231" s="183"/>
    </row>
    <row r="1232" spans="4:24" x14ac:dyDescent="0.25">
      <c r="D1232" s="184"/>
      <c r="E1232" s="184"/>
      <c r="F1232" s="184"/>
      <c r="G1232" s="184"/>
      <c r="H1232" s="184"/>
      <c r="I1232" s="184"/>
      <c r="J1232" s="184"/>
      <c r="K1232" s="183"/>
      <c r="L1232" s="183"/>
      <c r="M1232" s="183"/>
      <c r="N1232" s="183"/>
      <c r="O1232" s="183"/>
      <c r="P1232" s="183"/>
      <c r="Q1232" s="183"/>
      <c r="R1232" s="183"/>
      <c r="S1232" s="183"/>
      <c r="T1232" s="183"/>
      <c r="X1232" s="183"/>
    </row>
    <row r="1233" spans="4:24" x14ac:dyDescent="0.25">
      <c r="D1233" s="184"/>
      <c r="E1233" s="184"/>
      <c r="F1233" s="184"/>
      <c r="G1233" s="184"/>
      <c r="H1233" s="184"/>
      <c r="I1233" s="184"/>
      <c r="J1233" s="184"/>
      <c r="K1233" s="183"/>
      <c r="L1233" s="183"/>
      <c r="M1233" s="183"/>
      <c r="N1233" s="183"/>
      <c r="O1233" s="183"/>
      <c r="P1233" s="183"/>
      <c r="Q1233" s="183"/>
      <c r="R1233" s="183"/>
      <c r="S1233" s="183"/>
      <c r="T1233" s="183"/>
      <c r="X1233" s="183"/>
    </row>
    <row r="1234" spans="4:24" x14ac:dyDescent="0.25">
      <c r="D1234" s="184"/>
      <c r="E1234" s="184"/>
      <c r="F1234" s="184"/>
      <c r="G1234" s="184"/>
      <c r="H1234" s="184"/>
      <c r="I1234" s="184"/>
      <c r="J1234" s="184"/>
      <c r="K1234" s="183"/>
      <c r="L1234" s="183"/>
      <c r="M1234" s="183"/>
      <c r="N1234" s="183"/>
      <c r="O1234" s="183"/>
      <c r="P1234" s="183"/>
      <c r="Q1234" s="183"/>
      <c r="R1234" s="183"/>
      <c r="S1234" s="183"/>
      <c r="T1234" s="183"/>
      <c r="X1234" s="183"/>
    </row>
    <row r="1235" spans="4:24" x14ac:dyDescent="0.25">
      <c r="D1235" s="184"/>
      <c r="E1235" s="184"/>
      <c r="F1235" s="184"/>
      <c r="G1235" s="184"/>
      <c r="H1235" s="184"/>
      <c r="I1235" s="184"/>
      <c r="J1235" s="184"/>
      <c r="K1235" s="183"/>
      <c r="L1235" s="183"/>
      <c r="M1235" s="183"/>
      <c r="N1235" s="183"/>
      <c r="O1235" s="183"/>
      <c r="P1235" s="183"/>
      <c r="Q1235" s="183"/>
      <c r="R1235" s="183"/>
      <c r="S1235" s="183"/>
      <c r="T1235" s="183"/>
      <c r="X1235" s="183"/>
    </row>
    <row r="1236" spans="4:24" x14ac:dyDescent="0.25">
      <c r="D1236" s="184"/>
      <c r="E1236" s="184"/>
      <c r="F1236" s="184"/>
      <c r="G1236" s="184"/>
      <c r="H1236" s="184"/>
      <c r="I1236" s="184"/>
      <c r="J1236" s="184"/>
      <c r="K1236" s="183"/>
      <c r="L1236" s="183"/>
      <c r="M1236" s="183"/>
      <c r="N1236" s="183"/>
      <c r="O1236" s="183"/>
      <c r="P1236" s="183"/>
      <c r="Q1236" s="183"/>
      <c r="R1236" s="183"/>
      <c r="S1236" s="183"/>
      <c r="T1236" s="183"/>
      <c r="X1236" s="183"/>
    </row>
    <row r="1237" spans="4:24" x14ac:dyDescent="0.25">
      <c r="D1237" s="184"/>
      <c r="E1237" s="184"/>
      <c r="F1237" s="184"/>
      <c r="G1237" s="184"/>
      <c r="H1237" s="184"/>
      <c r="I1237" s="184"/>
      <c r="J1237" s="184"/>
      <c r="K1237" s="183"/>
      <c r="L1237" s="183"/>
      <c r="M1237" s="183"/>
      <c r="N1237" s="183"/>
      <c r="O1237" s="183"/>
      <c r="P1237" s="183"/>
      <c r="Q1237" s="183"/>
      <c r="R1237" s="183"/>
      <c r="S1237" s="183"/>
      <c r="T1237" s="183"/>
      <c r="X1237" s="183"/>
    </row>
    <row r="1238" spans="4:24" x14ac:dyDescent="0.25">
      <c r="D1238" s="184"/>
      <c r="E1238" s="184"/>
      <c r="F1238" s="184"/>
      <c r="G1238" s="184"/>
      <c r="H1238" s="184"/>
      <c r="I1238" s="184"/>
      <c r="J1238" s="184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X1238" s="183"/>
    </row>
    <row r="1239" spans="4:24" x14ac:dyDescent="0.25">
      <c r="D1239" s="184"/>
      <c r="E1239" s="184"/>
      <c r="F1239" s="184"/>
      <c r="G1239" s="184"/>
      <c r="H1239" s="184"/>
      <c r="I1239" s="184"/>
      <c r="J1239" s="184"/>
      <c r="K1239" s="183"/>
      <c r="L1239" s="183"/>
      <c r="M1239" s="183"/>
      <c r="N1239" s="183"/>
      <c r="O1239" s="183"/>
      <c r="P1239" s="183"/>
      <c r="Q1239" s="183"/>
      <c r="R1239" s="183"/>
      <c r="S1239" s="183"/>
      <c r="T1239" s="183"/>
      <c r="X1239" s="183"/>
    </row>
    <row r="1240" spans="4:24" x14ac:dyDescent="0.25">
      <c r="D1240" s="184"/>
      <c r="E1240" s="184"/>
      <c r="F1240" s="184"/>
      <c r="G1240" s="184"/>
      <c r="H1240" s="184"/>
      <c r="I1240" s="184"/>
      <c r="J1240" s="184"/>
      <c r="K1240" s="183"/>
      <c r="L1240" s="183"/>
      <c r="M1240" s="183"/>
      <c r="N1240" s="183"/>
      <c r="O1240" s="183"/>
      <c r="P1240" s="183"/>
      <c r="Q1240" s="183"/>
      <c r="R1240" s="183"/>
      <c r="S1240" s="183"/>
      <c r="T1240" s="183"/>
      <c r="X1240" s="183"/>
    </row>
    <row r="1241" spans="4:24" x14ac:dyDescent="0.25">
      <c r="D1241" s="184"/>
      <c r="E1241" s="184"/>
      <c r="F1241" s="184"/>
      <c r="G1241" s="184"/>
      <c r="H1241" s="184"/>
      <c r="I1241" s="184"/>
      <c r="J1241" s="184"/>
      <c r="K1241" s="183"/>
      <c r="L1241" s="183"/>
      <c r="M1241" s="183"/>
      <c r="N1241" s="183"/>
      <c r="O1241" s="183"/>
      <c r="P1241" s="183"/>
      <c r="Q1241" s="183"/>
      <c r="R1241" s="183"/>
      <c r="S1241" s="183"/>
      <c r="T1241" s="183"/>
      <c r="X1241" s="183"/>
    </row>
    <row r="1242" spans="4:24" x14ac:dyDescent="0.25">
      <c r="D1242" s="184"/>
      <c r="E1242" s="184"/>
      <c r="F1242" s="184"/>
      <c r="G1242" s="184"/>
      <c r="H1242" s="184"/>
      <c r="I1242" s="184"/>
      <c r="J1242" s="184"/>
      <c r="K1242" s="183"/>
      <c r="L1242" s="183"/>
      <c r="M1242" s="183"/>
      <c r="N1242" s="183"/>
      <c r="O1242" s="183"/>
      <c r="P1242" s="183"/>
      <c r="Q1242" s="183"/>
      <c r="R1242" s="183"/>
      <c r="S1242" s="183"/>
      <c r="T1242" s="183"/>
      <c r="X1242" s="183"/>
    </row>
    <row r="1243" spans="4:24" x14ac:dyDescent="0.25">
      <c r="D1243" s="184"/>
      <c r="E1243" s="184"/>
      <c r="F1243" s="184"/>
      <c r="G1243" s="184"/>
      <c r="H1243" s="184"/>
      <c r="I1243" s="184"/>
      <c r="J1243" s="184"/>
      <c r="K1243" s="183"/>
      <c r="L1243" s="183"/>
      <c r="M1243" s="183"/>
      <c r="N1243" s="183"/>
      <c r="O1243" s="183"/>
      <c r="P1243" s="183"/>
      <c r="Q1243" s="183"/>
      <c r="R1243" s="183"/>
      <c r="S1243" s="183"/>
      <c r="T1243" s="183"/>
      <c r="X1243" s="183"/>
    </row>
    <row r="1244" spans="4:24" x14ac:dyDescent="0.25">
      <c r="D1244" s="184"/>
      <c r="E1244" s="184"/>
      <c r="F1244" s="184"/>
      <c r="G1244" s="184"/>
      <c r="H1244" s="184"/>
      <c r="I1244" s="184"/>
      <c r="J1244" s="184"/>
      <c r="K1244" s="183"/>
      <c r="L1244" s="183"/>
      <c r="M1244" s="183"/>
      <c r="N1244" s="183"/>
      <c r="O1244" s="183"/>
      <c r="P1244" s="183"/>
      <c r="Q1244" s="183"/>
      <c r="R1244" s="183"/>
      <c r="S1244" s="183"/>
      <c r="T1244" s="183"/>
      <c r="X1244" s="183"/>
    </row>
    <row r="1245" spans="4:24" x14ac:dyDescent="0.25">
      <c r="D1245" s="184"/>
      <c r="E1245" s="184"/>
      <c r="F1245" s="184"/>
      <c r="G1245" s="184"/>
      <c r="H1245" s="184"/>
      <c r="I1245" s="184"/>
      <c r="J1245" s="184"/>
      <c r="K1245" s="183"/>
      <c r="L1245" s="183"/>
      <c r="M1245" s="183"/>
      <c r="N1245" s="183"/>
      <c r="O1245" s="183"/>
      <c r="P1245" s="183"/>
      <c r="Q1245" s="183"/>
      <c r="R1245" s="183"/>
      <c r="S1245" s="183"/>
      <c r="T1245" s="183"/>
      <c r="X1245" s="183"/>
    </row>
    <row r="1246" spans="4:24" x14ac:dyDescent="0.25">
      <c r="D1246" s="184"/>
      <c r="E1246" s="184"/>
      <c r="F1246" s="184"/>
      <c r="G1246" s="184"/>
      <c r="H1246" s="184"/>
      <c r="I1246" s="184"/>
      <c r="J1246" s="184"/>
      <c r="K1246" s="183"/>
      <c r="L1246" s="183"/>
      <c r="M1246" s="183"/>
      <c r="N1246" s="183"/>
      <c r="O1246" s="183"/>
      <c r="P1246" s="183"/>
      <c r="Q1246" s="183"/>
      <c r="R1246" s="183"/>
      <c r="S1246" s="183"/>
      <c r="T1246" s="183"/>
      <c r="X1246" s="183"/>
    </row>
    <row r="1247" spans="4:24" x14ac:dyDescent="0.25">
      <c r="D1247" s="184"/>
      <c r="E1247" s="184"/>
      <c r="F1247" s="184"/>
      <c r="G1247" s="184"/>
      <c r="H1247" s="184"/>
      <c r="I1247" s="184"/>
      <c r="J1247" s="184"/>
      <c r="K1247" s="183"/>
      <c r="L1247" s="183"/>
      <c r="M1247" s="183"/>
      <c r="N1247" s="183"/>
      <c r="O1247" s="183"/>
      <c r="P1247" s="183"/>
      <c r="Q1247" s="183"/>
      <c r="R1247" s="183"/>
      <c r="S1247" s="183"/>
      <c r="T1247" s="183"/>
      <c r="X1247" s="183"/>
    </row>
    <row r="1248" spans="4:24" x14ac:dyDescent="0.25">
      <c r="D1248" s="184"/>
      <c r="E1248" s="184"/>
      <c r="F1248" s="184"/>
      <c r="G1248" s="184"/>
      <c r="H1248" s="184"/>
      <c r="I1248" s="184"/>
      <c r="J1248" s="184"/>
      <c r="K1248" s="183"/>
      <c r="L1248" s="183"/>
      <c r="M1248" s="183"/>
      <c r="N1248" s="183"/>
      <c r="O1248" s="183"/>
      <c r="P1248" s="183"/>
      <c r="Q1248" s="183"/>
      <c r="R1248" s="183"/>
      <c r="S1248" s="183"/>
      <c r="T1248" s="183"/>
      <c r="X1248" s="183"/>
    </row>
    <row r="1249" spans="4:24" x14ac:dyDescent="0.25">
      <c r="D1249" s="184"/>
      <c r="E1249" s="184"/>
      <c r="F1249" s="184"/>
      <c r="G1249" s="184"/>
      <c r="H1249" s="184"/>
      <c r="I1249" s="184"/>
      <c r="J1249" s="184"/>
      <c r="K1249" s="183"/>
      <c r="L1249" s="183"/>
      <c r="M1249" s="183"/>
      <c r="N1249" s="183"/>
      <c r="O1249" s="183"/>
      <c r="P1249" s="183"/>
      <c r="Q1249" s="183"/>
      <c r="R1249" s="183"/>
      <c r="S1249" s="183"/>
      <c r="T1249" s="183"/>
      <c r="X1249" s="183"/>
    </row>
    <row r="1250" spans="4:24" x14ac:dyDescent="0.25">
      <c r="D1250" s="184"/>
      <c r="E1250" s="184"/>
      <c r="F1250" s="184"/>
      <c r="G1250" s="184"/>
      <c r="H1250" s="184"/>
      <c r="I1250" s="184"/>
      <c r="J1250" s="184"/>
      <c r="K1250" s="183"/>
      <c r="L1250" s="183"/>
      <c r="M1250" s="183"/>
      <c r="N1250" s="183"/>
      <c r="O1250" s="183"/>
      <c r="P1250" s="183"/>
      <c r="Q1250" s="183"/>
      <c r="R1250" s="183"/>
      <c r="S1250" s="183"/>
      <c r="T1250" s="183"/>
      <c r="X1250" s="183"/>
    </row>
    <row r="1251" spans="4:24" x14ac:dyDescent="0.25">
      <c r="D1251" s="184"/>
      <c r="E1251" s="184"/>
      <c r="F1251" s="184"/>
      <c r="G1251" s="184"/>
      <c r="H1251" s="184"/>
      <c r="I1251" s="184"/>
      <c r="J1251" s="184"/>
      <c r="K1251" s="183"/>
      <c r="L1251" s="183"/>
      <c r="M1251" s="183"/>
      <c r="N1251" s="183"/>
      <c r="O1251" s="183"/>
      <c r="P1251" s="183"/>
      <c r="Q1251" s="183"/>
      <c r="R1251" s="183"/>
      <c r="S1251" s="183"/>
      <c r="T1251" s="183"/>
      <c r="X1251" s="183"/>
    </row>
    <row r="1252" spans="4:24" x14ac:dyDescent="0.25">
      <c r="D1252" s="184"/>
      <c r="E1252" s="184"/>
      <c r="F1252" s="184"/>
      <c r="G1252" s="184"/>
      <c r="H1252" s="184"/>
      <c r="I1252" s="184"/>
      <c r="J1252" s="184"/>
      <c r="K1252" s="183"/>
      <c r="L1252" s="183"/>
      <c r="M1252" s="183"/>
      <c r="N1252" s="183"/>
      <c r="O1252" s="183"/>
      <c r="P1252" s="183"/>
      <c r="Q1252" s="183"/>
      <c r="R1252" s="183"/>
      <c r="S1252" s="183"/>
      <c r="T1252" s="183"/>
      <c r="X1252" s="183"/>
    </row>
    <row r="1253" spans="4:24" x14ac:dyDescent="0.25">
      <c r="D1253" s="184"/>
      <c r="E1253" s="184"/>
      <c r="F1253" s="184"/>
      <c r="G1253" s="184"/>
      <c r="H1253" s="184"/>
      <c r="I1253" s="184"/>
      <c r="J1253" s="184"/>
      <c r="K1253" s="183"/>
      <c r="L1253" s="183"/>
      <c r="M1253" s="183"/>
      <c r="N1253" s="183"/>
      <c r="O1253" s="183"/>
      <c r="P1253" s="183"/>
      <c r="Q1253" s="183"/>
      <c r="R1253" s="183"/>
      <c r="S1253" s="183"/>
      <c r="T1253" s="183"/>
      <c r="X1253" s="183"/>
    </row>
    <row r="1254" spans="4:24" x14ac:dyDescent="0.25">
      <c r="D1254" s="184"/>
      <c r="E1254" s="184"/>
      <c r="F1254" s="184"/>
      <c r="G1254" s="184"/>
      <c r="H1254" s="184"/>
      <c r="I1254" s="184"/>
      <c r="J1254" s="184"/>
      <c r="K1254" s="183"/>
      <c r="L1254" s="183"/>
      <c r="M1254" s="183"/>
      <c r="N1254" s="183"/>
      <c r="O1254" s="183"/>
      <c r="P1254" s="183"/>
      <c r="Q1254" s="183"/>
      <c r="R1254" s="183"/>
      <c r="S1254" s="183"/>
      <c r="T1254" s="183"/>
      <c r="X1254" s="183"/>
    </row>
    <row r="1255" spans="4:24" x14ac:dyDescent="0.25">
      <c r="D1255" s="184"/>
      <c r="E1255" s="184"/>
      <c r="F1255" s="184"/>
      <c r="G1255" s="184"/>
      <c r="H1255" s="184"/>
      <c r="I1255" s="184"/>
      <c r="J1255" s="184"/>
      <c r="K1255" s="183"/>
      <c r="L1255" s="183"/>
      <c r="M1255" s="183"/>
      <c r="N1255" s="183"/>
      <c r="O1255" s="183"/>
      <c r="P1255" s="183"/>
      <c r="Q1255" s="183"/>
      <c r="R1255" s="183"/>
      <c r="S1255" s="183"/>
      <c r="T1255" s="183"/>
      <c r="X1255" s="183"/>
    </row>
    <row r="1256" spans="4:24" x14ac:dyDescent="0.25">
      <c r="D1256" s="184"/>
      <c r="E1256" s="184"/>
      <c r="F1256" s="184"/>
      <c r="G1256" s="184"/>
      <c r="H1256" s="184"/>
      <c r="I1256" s="184"/>
      <c r="J1256" s="184"/>
      <c r="K1256" s="183"/>
      <c r="L1256" s="183"/>
      <c r="M1256" s="183"/>
      <c r="N1256" s="183"/>
      <c r="O1256" s="183"/>
      <c r="P1256" s="183"/>
      <c r="Q1256" s="183"/>
      <c r="R1256" s="183"/>
      <c r="S1256" s="183"/>
      <c r="T1256" s="183"/>
      <c r="X1256" s="183"/>
    </row>
    <row r="1257" spans="4:24" x14ac:dyDescent="0.25">
      <c r="D1257" s="184"/>
      <c r="E1257" s="184"/>
      <c r="F1257" s="184"/>
      <c r="G1257" s="184"/>
      <c r="H1257" s="184"/>
      <c r="I1257" s="184"/>
      <c r="J1257" s="184"/>
      <c r="K1257" s="183"/>
      <c r="L1257" s="183"/>
      <c r="M1257" s="183"/>
      <c r="N1257" s="183"/>
      <c r="O1257" s="183"/>
      <c r="P1257" s="183"/>
      <c r="Q1257" s="183"/>
      <c r="R1257" s="183"/>
      <c r="S1257" s="183"/>
      <c r="T1257" s="183"/>
      <c r="X1257" s="183"/>
    </row>
    <row r="1258" spans="4:24" x14ac:dyDescent="0.25">
      <c r="D1258" s="184"/>
      <c r="E1258" s="184"/>
      <c r="F1258" s="184"/>
      <c r="G1258" s="184"/>
      <c r="H1258" s="184"/>
      <c r="I1258" s="184"/>
      <c r="J1258" s="184"/>
      <c r="K1258" s="183"/>
      <c r="L1258" s="183"/>
      <c r="M1258" s="183"/>
      <c r="N1258" s="183"/>
      <c r="O1258" s="183"/>
      <c r="P1258" s="183"/>
      <c r="Q1258" s="183"/>
      <c r="R1258" s="183"/>
      <c r="S1258" s="183"/>
      <c r="T1258" s="183"/>
      <c r="X1258" s="183"/>
    </row>
    <row r="1259" spans="4:24" x14ac:dyDescent="0.25">
      <c r="D1259" s="184"/>
      <c r="E1259" s="184"/>
      <c r="F1259" s="184"/>
      <c r="G1259" s="184"/>
      <c r="H1259" s="184"/>
      <c r="I1259" s="184"/>
      <c r="J1259" s="184"/>
      <c r="K1259" s="183"/>
      <c r="L1259" s="183"/>
      <c r="M1259" s="183"/>
      <c r="N1259" s="183"/>
      <c r="O1259" s="183"/>
      <c r="P1259" s="183"/>
      <c r="Q1259" s="183"/>
      <c r="R1259" s="183"/>
      <c r="S1259" s="183"/>
      <c r="T1259" s="183"/>
      <c r="X1259" s="183"/>
    </row>
    <row r="1260" spans="4:24" x14ac:dyDescent="0.25">
      <c r="D1260" s="184"/>
      <c r="E1260" s="184"/>
      <c r="F1260" s="184"/>
      <c r="G1260" s="184"/>
      <c r="H1260" s="184"/>
      <c r="I1260" s="184"/>
      <c r="J1260" s="184"/>
      <c r="K1260" s="183"/>
      <c r="L1260" s="183"/>
      <c r="M1260" s="183"/>
      <c r="N1260" s="183"/>
      <c r="O1260" s="183"/>
      <c r="P1260" s="183"/>
      <c r="Q1260" s="183"/>
      <c r="R1260" s="183"/>
      <c r="S1260" s="183"/>
      <c r="T1260" s="183"/>
      <c r="X1260" s="183"/>
    </row>
    <row r="1261" spans="4:24" x14ac:dyDescent="0.25">
      <c r="D1261" s="184"/>
      <c r="E1261" s="184"/>
      <c r="F1261" s="184"/>
      <c r="G1261" s="184"/>
      <c r="H1261" s="184"/>
      <c r="I1261" s="184"/>
      <c r="J1261" s="184"/>
      <c r="K1261" s="183"/>
      <c r="L1261" s="183"/>
      <c r="M1261" s="183"/>
      <c r="N1261" s="183"/>
      <c r="O1261" s="183"/>
      <c r="P1261" s="183"/>
      <c r="Q1261" s="183"/>
      <c r="R1261" s="183"/>
      <c r="S1261" s="183"/>
      <c r="T1261" s="183"/>
      <c r="X1261" s="183"/>
    </row>
    <row r="1262" spans="4:24" x14ac:dyDescent="0.25">
      <c r="D1262" s="184"/>
      <c r="E1262" s="184"/>
      <c r="F1262" s="184"/>
      <c r="G1262" s="184"/>
      <c r="H1262" s="184"/>
      <c r="I1262" s="184"/>
      <c r="J1262" s="184"/>
      <c r="K1262" s="183"/>
      <c r="L1262" s="183"/>
      <c r="M1262" s="183"/>
      <c r="N1262" s="183"/>
      <c r="O1262" s="183"/>
      <c r="P1262" s="183"/>
      <c r="Q1262" s="183"/>
      <c r="R1262" s="183"/>
      <c r="S1262" s="183"/>
      <c r="T1262" s="183"/>
      <c r="X1262" s="183"/>
    </row>
    <row r="1263" spans="4:24" x14ac:dyDescent="0.25">
      <c r="D1263" s="184"/>
      <c r="E1263" s="184"/>
      <c r="F1263" s="184"/>
      <c r="G1263" s="184"/>
      <c r="H1263" s="184"/>
      <c r="I1263" s="184"/>
      <c r="J1263" s="184"/>
      <c r="K1263" s="183"/>
      <c r="L1263" s="183"/>
      <c r="M1263" s="183"/>
      <c r="N1263" s="183"/>
      <c r="O1263" s="183"/>
      <c r="P1263" s="183"/>
      <c r="Q1263" s="183"/>
      <c r="R1263" s="183"/>
      <c r="S1263" s="183"/>
      <c r="T1263" s="183"/>
      <c r="X1263" s="183"/>
    </row>
    <row r="1264" spans="4:24" x14ac:dyDescent="0.25">
      <c r="D1264" s="184"/>
      <c r="E1264" s="184"/>
      <c r="F1264" s="184"/>
      <c r="G1264" s="184"/>
      <c r="H1264" s="184"/>
      <c r="I1264" s="184"/>
      <c r="J1264" s="184"/>
      <c r="K1264" s="183"/>
      <c r="L1264" s="183"/>
      <c r="M1264" s="183"/>
      <c r="N1264" s="183"/>
      <c r="O1264" s="183"/>
      <c r="P1264" s="183"/>
      <c r="Q1264" s="183"/>
      <c r="R1264" s="183"/>
      <c r="S1264" s="183"/>
      <c r="T1264" s="183"/>
      <c r="X1264" s="183"/>
    </row>
    <row r="1265" spans="4:24" x14ac:dyDescent="0.25">
      <c r="D1265" s="184"/>
      <c r="E1265" s="184"/>
      <c r="F1265" s="184"/>
      <c r="G1265" s="184"/>
      <c r="H1265" s="184"/>
      <c r="I1265" s="184"/>
      <c r="J1265" s="184"/>
      <c r="K1265" s="183"/>
      <c r="L1265" s="183"/>
      <c r="M1265" s="183"/>
      <c r="N1265" s="183"/>
      <c r="O1265" s="183"/>
      <c r="P1265" s="183"/>
      <c r="Q1265" s="183"/>
      <c r="R1265" s="183"/>
      <c r="S1265" s="183"/>
      <c r="T1265" s="183"/>
      <c r="X1265" s="183"/>
    </row>
    <row r="1266" spans="4:24" x14ac:dyDescent="0.25">
      <c r="D1266" s="184"/>
      <c r="E1266" s="184"/>
      <c r="F1266" s="184"/>
      <c r="G1266" s="184"/>
      <c r="H1266" s="184"/>
      <c r="I1266" s="184"/>
      <c r="J1266" s="184"/>
      <c r="K1266" s="183"/>
      <c r="L1266" s="183"/>
      <c r="M1266" s="183"/>
      <c r="N1266" s="183"/>
      <c r="O1266" s="183"/>
      <c r="P1266" s="183"/>
      <c r="Q1266" s="183"/>
      <c r="R1266" s="183"/>
      <c r="S1266" s="183"/>
      <c r="T1266" s="183"/>
      <c r="X1266" s="183"/>
    </row>
    <row r="1267" spans="4:24" x14ac:dyDescent="0.25">
      <c r="D1267" s="184"/>
      <c r="E1267" s="184"/>
      <c r="F1267" s="184"/>
      <c r="G1267" s="184"/>
      <c r="H1267" s="184"/>
      <c r="I1267" s="184"/>
      <c r="J1267" s="184"/>
      <c r="K1267" s="183"/>
      <c r="L1267" s="183"/>
      <c r="M1267" s="183"/>
      <c r="N1267" s="183"/>
      <c r="O1267" s="183"/>
      <c r="P1267" s="183"/>
      <c r="Q1267" s="183"/>
      <c r="R1267" s="183"/>
      <c r="S1267" s="183"/>
      <c r="T1267" s="183"/>
      <c r="X1267" s="183"/>
    </row>
    <row r="1268" spans="4:24" x14ac:dyDescent="0.25">
      <c r="D1268" s="184"/>
      <c r="E1268" s="184"/>
      <c r="F1268" s="184"/>
      <c r="G1268" s="184"/>
      <c r="H1268" s="184"/>
      <c r="I1268" s="184"/>
      <c r="J1268" s="184"/>
      <c r="K1268" s="183"/>
      <c r="L1268" s="183"/>
      <c r="M1268" s="183"/>
      <c r="N1268" s="183"/>
      <c r="O1268" s="183"/>
      <c r="P1268" s="183"/>
      <c r="Q1268" s="183"/>
      <c r="R1268" s="183"/>
      <c r="S1268" s="183"/>
      <c r="T1268" s="183"/>
      <c r="X1268" s="183"/>
    </row>
    <row r="1269" spans="4:24" x14ac:dyDescent="0.25">
      <c r="D1269" s="184"/>
      <c r="E1269" s="184"/>
      <c r="F1269" s="184"/>
      <c r="G1269" s="184"/>
      <c r="H1269" s="184"/>
      <c r="I1269" s="184"/>
      <c r="J1269" s="184"/>
      <c r="K1269" s="183"/>
      <c r="L1269" s="183"/>
      <c r="M1269" s="183"/>
      <c r="N1269" s="183"/>
      <c r="O1269" s="183"/>
      <c r="P1269" s="183"/>
      <c r="Q1269" s="183"/>
      <c r="R1269" s="183"/>
      <c r="S1269" s="183"/>
      <c r="T1269" s="183"/>
      <c r="X1269" s="183"/>
    </row>
    <row r="1270" spans="4:24" x14ac:dyDescent="0.25">
      <c r="D1270" s="184"/>
      <c r="E1270" s="184"/>
      <c r="F1270" s="184"/>
      <c r="G1270" s="184"/>
      <c r="H1270" s="184"/>
      <c r="I1270" s="184"/>
      <c r="J1270" s="184"/>
      <c r="K1270" s="183"/>
      <c r="L1270" s="183"/>
      <c r="M1270" s="183"/>
      <c r="N1270" s="183"/>
      <c r="O1270" s="183"/>
      <c r="P1270" s="183"/>
      <c r="Q1270" s="183"/>
      <c r="R1270" s="183"/>
      <c r="S1270" s="183"/>
      <c r="T1270" s="183"/>
      <c r="X1270" s="183"/>
    </row>
    <row r="1271" spans="4:24" x14ac:dyDescent="0.25">
      <c r="D1271" s="184"/>
      <c r="E1271" s="184"/>
      <c r="F1271" s="184"/>
      <c r="G1271" s="184"/>
      <c r="H1271" s="184"/>
      <c r="I1271" s="184"/>
      <c r="J1271" s="184"/>
      <c r="K1271" s="183"/>
      <c r="L1271" s="183"/>
      <c r="M1271" s="183"/>
      <c r="N1271" s="183"/>
      <c r="O1271" s="183"/>
      <c r="P1271" s="183"/>
      <c r="Q1271" s="183"/>
      <c r="R1271" s="183"/>
      <c r="S1271" s="183"/>
      <c r="T1271" s="183"/>
      <c r="X1271" s="183"/>
    </row>
    <row r="1272" spans="4:24" x14ac:dyDescent="0.25">
      <c r="D1272" s="184"/>
      <c r="E1272" s="184"/>
      <c r="F1272" s="184"/>
      <c r="G1272" s="184"/>
      <c r="H1272" s="184"/>
      <c r="I1272" s="184"/>
      <c r="J1272" s="184"/>
      <c r="K1272" s="183"/>
      <c r="L1272" s="183"/>
      <c r="M1272" s="183"/>
      <c r="N1272" s="183"/>
      <c r="O1272" s="183"/>
      <c r="P1272" s="183"/>
      <c r="Q1272" s="183"/>
      <c r="R1272" s="183"/>
      <c r="S1272" s="183"/>
      <c r="T1272" s="183"/>
      <c r="X1272" s="183"/>
    </row>
    <row r="1273" spans="4:24" x14ac:dyDescent="0.25">
      <c r="D1273" s="184"/>
      <c r="E1273" s="184"/>
      <c r="F1273" s="184"/>
      <c r="G1273" s="184"/>
      <c r="H1273" s="184"/>
      <c r="I1273" s="184"/>
      <c r="J1273" s="184"/>
      <c r="K1273" s="183"/>
      <c r="L1273" s="183"/>
      <c r="M1273" s="183"/>
      <c r="N1273" s="183"/>
      <c r="O1273" s="183"/>
      <c r="P1273" s="183"/>
      <c r="Q1273" s="183"/>
      <c r="R1273" s="183"/>
      <c r="S1273" s="183"/>
      <c r="T1273" s="183"/>
      <c r="X1273" s="183"/>
    </row>
    <row r="1274" spans="4:24" x14ac:dyDescent="0.25">
      <c r="D1274" s="184"/>
      <c r="E1274" s="184"/>
      <c r="F1274" s="184"/>
      <c r="G1274" s="184"/>
      <c r="H1274" s="184"/>
      <c r="I1274" s="184"/>
      <c r="J1274" s="184"/>
      <c r="K1274" s="183"/>
      <c r="L1274" s="183"/>
      <c r="M1274" s="183"/>
      <c r="N1274" s="183"/>
      <c r="O1274" s="183"/>
      <c r="P1274" s="183"/>
      <c r="Q1274" s="183"/>
      <c r="R1274" s="183"/>
      <c r="S1274" s="183"/>
      <c r="T1274" s="183"/>
      <c r="X1274" s="183"/>
    </row>
    <row r="1275" spans="4:24" x14ac:dyDescent="0.25">
      <c r="D1275" s="184"/>
      <c r="E1275" s="184"/>
      <c r="F1275" s="184"/>
      <c r="G1275" s="184"/>
      <c r="H1275" s="184"/>
      <c r="I1275" s="184"/>
      <c r="J1275" s="184"/>
      <c r="K1275" s="183"/>
      <c r="L1275" s="183"/>
      <c r="M1275" s="183"/>
      <c r="N1275" s="183"/>
      <c r="O1275" s="183"/>
      <c r="P1275" s="183"/>
      <c r="Q1275" s="183"/>
      <c r="R1275" s="183"/>
      <c r="S1275" s="183"/>
      <c r="T1275" s="183"/>
      <c r="X1275" s="183"/>
    </row>
    <row r="1276" spans="4:24" x14ac:dyDescent="0.25">
      <c r="D1276" s="184"/>
      <c r="E1276" s="184"/>
      <c r="F1276" s="184"/>
      <c r="G1276" s="184"/>
      <c r="H1276" s="184"/>
      <c r="I1276" s="184"/>
      <c r="J1276" s="184"/>
      <c r="K1276" s="183"/>
      <c r="L1276" s="183"/>
      <c r="M1276" s="183"/>
      <c r="N1276" s="183"/>
      <c r="O1276" s="183"/>
      <c r="P1276" s="183"/>
      <c r="Q1276" s="183"/>
      <c r="R1276" s="183"/>
      <c r="S1276" s="183"/>
      <c r="T1276" s="183"/>
      <c r="X1276" s="183"/>
    </row>
    <row r="1277" spans="4:24" x14ac:dyDescent="0.25">
      <c r="D1277" s="184"/>
      <c r="E1277" s="184"/>
      <c r="F1277" s="184"/>
      <c r="G1277" s="184"/>
      <c r="H1277" s="184"/>
      <c r="I1277" s="184"/>
      <c r="J1277" s="184"/>
      <c r="K1277" s="183"/>
      <c r="L1277" s="183"/>
      <c r="M1277" s="183"/>
      <c r="N1277" s="183"/>
      <c r="O1277" s="183"/>
      <c r="P1277" s="183"/>
      <c r="Q1277" s="183"/>
      <c r="R1277" s="183"/>
      <c r="S1277" s="183"/>
      <c r="T1277" s="183"/>
      <c r="X1277" s="183"/>
    </row>
    <row r="1278" spans="4:24" x14ac:dyDescent="0.25">
      <c r="D1278" s="184"/>
      <c r="E1278" s="184"/>
      <c r="F1278" s="184"/>
      <c r="G1278" s="184"/>
      <c r="H1278" s="184"/>
      <c r="I1278" s="184"/>
      <c r="J1278" s="184"/>
      <c r="K1278" s="183"/>
      <c r="L1278" s="183"/>
      <c r="M1278" s="183"/>
      <c r="N1278" s="183"/>
      <c r="O1278" s="183"/>
      <c r="P1278" s="183"/>
      <c r="Q1278" s="183"/>
      <c r="R1278" s="183"/>
      <c r="S1278" s="183"/>
      <c r="T1278" s="183"/>
      <c r="X1278" s="183"/>
    </row>
    <row r="1279" spans="4:24" x14ac:dyDescent="0.25">
      <c r="D1279" s="184"/>
      <c r="E1279" s="184"/>
      <c r="F1279" s="184"/>
      <c r="G1279" s="184"/>
      <c r="H1279" s="184"/>
      <c r="I1279" s="184"/>
      <c r="J1279" s="184"/>
      <c r="K1279" s="183"/>
      <c r="L1279" s="183"/>
      <c r="M1279" s="183"/>
      <c r="N1279" s="183"/>
      <c r="O1279" s="183"/>
      <c r="P1279" s="183"/>
      <c r="Q1279" s="183"/>
      <c r="R1279" s="183"/>
      <c r="S1279" s="183"/>
      <c r="T1279" s="183"/>
      <c r="X1279" s="183"/>
    </row>
    <row r="1280" spans="4:24" x14ac:dyDescent="0.25">
      <c r="D1280" s="184"/>
      <c r="E1280" s="184"/>
      <c r="F1280" s="184"/>
      <c r="G1280" s="184"/>
      <c r="H1280" s="184"/>
      <c r="I1280" s="184"/>
      <c r="J1280" s="184"/>
      <c r="K1280" s="183"/>
      <c r="L1280" s="183"/>
      <c r="M1280" s="183"/>
      <c r="N1280" s="183"/>
      <c r="O1280" s="183"/>
      <c r="P1280" s="183"/>
      <c r="Q1280" s="183"/>
      <c r="R1280" s="183"/>
      <c r="S1280" s="183"/>
      <c r="T1280" s="183"/>
      <c r="X1280" s="183"/>
    </row>
    <row r="1281" spans="4:24" x14ac:dyDescent="0.25">
      <c r="D1281" s="184"/>
      <c r="E1281" s="184"/>
      <c r="F1281" s="184"/>
      <c r="G1281" s="184"/>
      <c r="H1281" s="184"/>
      <c r="I1281" s="184"/>
      <c r="J1281" s="184"/>
      <c r="K1281" s="183"/>
      <c r="L1281" s="183"/>
      <c r="M1281" s="183"/>
      <c r="N1281" s="183"/>
      <c r="O1281" s="183"/>
      <c r="P1281" s="183"/>
      <c r="Q1281" s="183"/>
      <c r="R1281" s="183"/>
      <c r="S1281" s="183"/>
      <c r="T1281" s="183"/>
      <c r="X1281" s="183"/>
    </row>
    <row r="1282" spans="4:24" x14ac:dyDescent="0.25">
      <c r="D1282" s="184"/>
      <c r="E1282" s="184"/>
      <c r="F1282" s="184"/>
      <c r="G1282" s="184"/>
      <c r="H1282" s="184"/>
      <c r="I1282" s="184"/>
      <c r="J1282" s="184"/>
      <c r="K1282" s="183"/>
      <c r="L1282" s="183"/>
      <c r="M1282" s="183"/>
      <c r="N1282" s="183"/>
      <c r="O1282" s="183"/>
      <c r="P1282" s="183"/>
      <c r="Q1282" s="183"/>
      <c r="R1282" s="183"/>
      <c r="S1282" s="183"/>
      <c r="T1282" s="183"/>
      <c r="X1282" s="183"/>
    </row>
    <row r="1283" spans="4:24" x14ac:dyDescent="0.25">
      <c r="D1283" s="184"/>
      <c r="E1283" s="184"/>
      <c r="F1283" s="184"/>
      <c r="G1283" s="184"/>
      <c r="H1283" s="184"/>
      <c r="I1283" s="184"/>
      <c r="J1283" s="184"/>
      <c r="K1283" s="183"/>
      <c r="L1283" s="183"/>
      <c r="M1283" s="183"/>
      <c r="N1283" s="183"/>
      <c r="O1283" s="183"/>
      <c r="P1283" s="183"/>
      <c r="Q1283" s="183"/>
      <c r="R1283" s="183"/>
      <c r="S1283" s="183"/>
      <c r="T1283" s="183"/>
      <c r="X1283" s="183"/>
    </row>
    <row r="1284" spans="4:24" x14ac:dyDescent="0.25">
      <c r="D1284" s="184"/>
      <c r="E1284" s="184"/>
      <c r="F1284" s="184"/>
      <c r="G1284" s="184"/>
      <c r="H1284" s="184"/>
      <c r="I1284" s="184"/>
      <c r="J1284" s="184"/>
      <c r="K1284" s="183"/>
      <c r="L1284" s="183"/>
      <c r="M1284" s="183"/>
      <c r="N1284" s="183"/>
      <c r="O1284" s="183"/>
      <c r="P1284" s="183"/>
      <c r="Q1284" s="183"/>
      <c r="R1284" s="183"/>
      <c r="S1284" s="183"/>
      <c r="T1284" s="183"/>
      <c r="X1284" s="183"/>
    </row>
    <row r="1285" spans="4:24" x14ac:dyDescent="0.25">
      <c r="D1285" s="184"/>
      <c r="E1285" s="184"/>
      <c r="F1285" s="184"/>
      <c r="G1285" s="184"/>
      <c r="H1285" s="184"/>
      <c r="I1285" s="184"/>
      <c r="J1285" s="184"/>
      <c r="K1285" s="183"/>
      <c r="L1285" s="183"/>
      <c r="M1285" s="183"/>
      <c r="N1285" s="183"/>
      <c r="O1285" s="183"/>
      <c r="P1285" s="183"/>
      <c r="Q1285" s="183"/>
      <c r="R1285" s="183"/>
      <c r="S1285" s="183"/>
      <c r="T1285" s="183"/>
      <c r="X1285" s="183"/>
    </row>
    <row r="1286" spans="4:24" x14ac:dyDescent="0.25">
      <c r="D1286" s="184"/>
      <c r="E1286" s="184"/>
      <c r="F1286" s="184"/>
      <c r="G1286" s="184"/>
      <c r="H1286" s="184"/>
      <c r="I1286" s="184"/>
      <c r="J1286" s="184"/>
      <c r="K1286" s="183"/>
      <c r="L1286" s="183"/>
      <c r="M1286" s="183"/>
      <c r="N1286" s="183"/>
      <c r="O1286" s="183"/>
      <c r="P1286" s="183"/>
      <c r="Q1286" s="183"/>
      <c r="R1286" s="183"/>
      <c r="S1286" s="183"/>
      <c r="T1286" s="183"/>
      <c r="X1286" s="183"/>
    </row>
    <row r="1287" spans="4:24" x14ac:dyDescent="0.25">
      <c r="D1287" s="184"/>
      <c r="E1287" s="184"/>
      <c r="F1287" s="184"/>
      <c r="G1287" s="184"/>
      <c r="H1287" s="184"/>
      <c r="I1287" s="184"/>
      <c r="J1287" s="184"/>
      <c r="K1287" s="183"/>
      <c r="L1287" s="183"/>
      <c r="M1287" s="183"/>
      <c r="N1287" s="183"/>
      <c r="O1287" s="183"/>
      <c r="P1287" s="183"/>
      <c r="Q1287" s="183"/>
      <c r="R1287" s="183"/>
      <c r="S1287" s="183"/>
      <c r="T1287" s="183"/>
      <c r="X1287" s="183"/>
    </row>
    <row r="1288" spans="4:24" x14ac:dyDescent="0.25">
      <c r="D1288" s="184"/>
      <c r="E1288" s="184"/>
      <c r="F1288" s="184"/>
      <c r="G1288" s="184"/>
      <c r="H1288" s="184"/>
      <c r="I1288" s="184"/>
      <c r="J1288" s="184"/>
      <c r="K1288" s="183"/>
      <c r="L1288" s="183"/>
      <c r="M1288" s="183"/>
      <c r="N1288" s="183"/>
      <c r="O1288" s="183"/>
      <c r="P1288" s="183"/>
      <c r="Q1288" s="183"/>
      <c r="R1288" s="183"/>
      <c r="S1288" s="183"/>
      <c r="T1288" s="183"/>
      <c r="X1288" s="183"/>
    </row>
    <row r="1289" spans="4:24" x14ac:dyDescent="0.25">
      <c r="D1289" s="184"/>
      <c r="E1289" s="184"/>
      <c r="F1289" s="184"/>
      <c r="G1289" s="184"/>
      <c r="H1289" s="184"/>
      <c r="I1289" s="184"/>
      <c r="J1289" s="184"/>
      <c r="K1289" s="183"/>
      <c r="L1289" s="183"/>
      <c r="M1289" s="183"/>
      <c r="N1289" s="183"/>
      <c r="O1289" s="183"/>
      <c r="P1289" s="183"/>
      <c r="Q1289" s="183"/>
      <c r="R1289" s="183"/>
      <c r="S1289" s="183"/>
      <c r="T1289" s="183"/>
      <c r="X1289" s="183"/>
    </row>
    <row r="1290" spans="4:24" x14ac:dyDescent="0.25">
      <c r="D1290" s="184"/>
      <c r="E1290" s="184"/>
      <c r="F1290" s="184"/>
      <c r="G1290" s="184"/>
      <c r="H1290" s="184"/>
      <c r="I1290" s="184"/>
      <c r="J1290" s="184"/>
      <c r="K1290" s="183"/>
      <c r="L1290" s="183"/>
      <c r="M1290" s="183"/>
      <c r="N1290" s="183"/>
      <c r="O1290" s="183"/>
      <c r="P1290" s="183"/>
      <c r="Q1290" s="183"/>
      <c r="R1290" s="183"/>
      <c r="S1290" s="183"/>
      <c r="T1290" s="183"/>
      <c r="X1290" s="183"/>
    </row>
    <row r="1291" spans="4:24" x14ac:dyDescent="0.25">
      <c r="D1291" s="184"/>
      <c r="E1291" s="184"/>
      <c r="F1291" s="184"/>
      <c r="G1291" s="184"/>
      <c r="H1291" s="184"/>
      <c r="I1291" s="184"/>
      <c r="J1291" s="184"/>
      <c r="K1291" s="183"/>
      <c r="L1291" s="183"/>
      <c r="M1291" s="183"/>
      <c r="N1291" s="183"/>
      <c r="O1291" s="183"/>
      <c r="P1291" s="183"/>
      <c r="Q1291" s="183"/>
      <c r="R1291" s="183"/>
      <c r="S1291" s="183"/>
      <c r="T1291" s="183"/>
      <c r="X1291" s="183"/>
    </row>
    <row r="1292" spans="4:24" x14ac:dyDescent="0.25">
      <c r="D1292" s="184"/>
      <c r="E1292" s="184"/>
      <c r="F1292" s="184"/>
      <c r="G1292" s="184"/>
      <c r="H1292" s="184"/>
      <c r="I1292" s="184"/>
      <c r="J1292" s="184"/>
      <c r="K1292" s="183"/>
      <c r="L1292" s="183"/>
      <c r="M1292" s="183"/>
      <c r="N1292" s="183"/>
      <c r="O1292" s="183"/>
      <c r="P1292" s="183"/>
      <c r="Q1292" s="183"/>
      <c r="R1292" s="183"/>
      <c r="S1292" s="183"/>
      <c r="T1292" s="183"/>
      <c r="X1292" s="183"/>
    </row>
    <row r="1293" spans="4:24" x14ac:dyDescent="0.25">
      <c r="D1293" s="184"/>
      <c r="E1293" s="184"/>
      <c r="F1293" s="184"/>
      <c r="G1293" s="184"/>
      <c r="H1293" s="184"/>
      <c r="I1293" s="184"/>
      <c r="J1293" s="184"/>
      <c r="K1293" s="183"/>
      <c r="L1293" s="183"/>
      <c r="M1293" s="183"/>
      <c r="N1293" s="183"/>
      <c r="O1293" s="183"/>
      <c r="P1293" s="183"/>
      <c r="Q1293" s="183"/>
      <c r="R1293" s="183"/>
      <c r="S1293" s="183"/>
      <c r="T1293" s="183"/>
      <c r="X1293" s="183"/>
    </row>
    <row r="1294" spans="4:24" x14ac:dyDescent="0.25">
      <c r="D1294" s="184"/>
      <c r="E1294" s="184"/>
      <c r="F1294" s="184"/>
      <c r="G1294" s="184"/>
      <c r="H1294" s="184"/>
      <c r="I1294" s="184"/>
      <c r="J1294" s="184"/>
      <c r="K1294" s="183"/>
      <c r="L1294" s="183"/>
      <c r="M1294" s="183"/>
      <c r="N1294" s="183"/>
      <c r="O1294" s="183"/>
      <c r="P1294" s="183"/>
      <c r="Q1294" s="183"/>
      <c r="R1294" s="183"/>
      <c r="S1294" s="183"/>
      <c r="T1294" s="183"/>
      <c r="X1294" s="183"/>
    </row>
    <row r="1295" spans="4:24" x14ac:dyDescent="0.25">
      <c r="D1295" s="184"/>
      <c r="E1295" s="184"/>
      <c r="F1295" s="184"/>
      <c r="G1295" s="184"/>
      <c r="H1295" s="184"/>
      <c r="I1295" s="184"/>
      <c r="J1295" s="184"/>
      <c r="K1295" s="183"/>
      <c r="L1295" s="183"/>
      <c r="M1295" s="183"/>
      <c r="N1295" s="183"/>
      <c r="O1295" s="183"/>
      <c r="P1295" s="183"/>
      <c r="Q1295" s="183"/>
      <c r="R1295" s="183"/>
      <c r="S1295" s="183"/>
      <c r="T1295" s="183"/>
      <c r="X1295" s="183"/>
    </row>
    <row r="1296" spans="4:24" x14ac:dyDescent="0.25">
      <c r="D1296" s="184"/>
      <c r="E1296" s="184"/>
      <c r="F1296" s="184"/>
      <c r="G1296" s="184"/>
      <c r="H1296" s="184"/>
      <c r="I1296" s="184"/>
      <c r="J1296" s="184"/>
      <c r="K1296" s="183"/>
      <c r="L1296" s="183"/>
      <c r="M1296" s="183"/>
      <c r="N1296" s="183"/>
      <c r="O1296" s="183"/>
      <c r="P1296" s="183"/>
      <c r="Q1296" s="183"/>
      <c r="R1296" s="183"/>
      <c r="S1296" s="183"/>
      <c r="T1296" s="183"/>
      <c r="X1296" s="183"/>
    </row>
    <row r="1297" spans="4:24" x14ac:dyDescent="0.25">
      <c r="D1297" s="184"/>
      <c r="E1297" s="184"/>
      <c r="F1297" s="184"/>
      <c r="G1297" s="184"/>
      <c r="H1297" s="184"/>
      <c r="I1297" s="184"/>
      <c r="J1297" s="184"/>
      <c r="K1297" s="183"/>
      <c r="L1297" s="183"/>
      <c r="M1297" s="183"/>
      <c r="N1297" s="183"/>
      <c r="O1297" s="183"/>
      <c r="P1297" s="183"/>
      <c r="Q1297" s="183"/>
      <c r="R1297" s="183"/>
      <c r="S1297" s="183"/>
      <c r="T1297" s="183"/>
      <c r="X1297" s="183"/>
    </row>
    <row r="1298" spans="4:24" x14ac:dyDescent="0.25">
      <c r="D1298" s="184"/>
      <c r="E1298" s="184"/>
      <c r="F1298" s="184"/>
      <c r="G1298" s="184"/>
      <c r="H1298" s="184"/>
      <c r="I1298" s="184"/>
      <c r="J1298" s="184"/>
      <c r="K1298" s="183"/>
      <c r="L1298" s="183"/>
      <c r="M1298" s="183"/>
      <c r="N1298" s="183"/>
      <c r="O1298" s="183"/>
      <c r="P1298" s="183"/>
      <c r="Q1298" s="183"/>
      <c r="R1298" s="183"/>
      <c r="S1298" s="183"/>
      <c r="T1298" s="183"/>
      <c r="X1298" s="183"/>
    </row>
    <row r="1299" spans="4:24" x14ac:dyDescent="0.25">
      <c r="D1299" s="184"/>
      <c r="E1299" s="184"/>
      <c r="F1299" s="184"/>
      <c r="G1299" s="184"/>
      <c r="H1299" s="184"/>
      <c r="I1299" s="184"/>
      <c r="J1299" s="184"/>
      <c r="K1299" s="183"/>
      <c r="L1299" s="183"/>
      <c r="M1299" s="183"/>
      <c r="N1299" s="183"/>
      <c r="O1299" s="183"/>
      <c r="P1299" s="183"/>
      <c r="Q1299" s="183"/>
      <c r="R1299" s="183"/>
      <c r="S1299" s="183"/>
      <c r="T1299" s="183"/>
      <c r="X1299" s="183"/>
    </row>
    <row r="1300" spans="4:24" x14ac:dyDescent="0.25">
      <c r="D1300" s="184"/>
      <c r="E1300" s="184"/>
      <c r="F1300" s="184"/>
      <c r="G1300" s="184"/>
      <c r="H1300" s="184"/>
      <c r="I1300" s="184"/>
      <c r="J1300" s="184"/>
      <c r="K1300" s="183"/>
      <c r="L1300" s="183"/>
      <c r="M1300" s="183"/>
      <c r="N1300" s="183"/>
      <c r="O1300" s="183"/>
      <c r="P1300" s="183"/>
      <c r="Q1300" s="183"/>
      <c r="R1300" s="183"/>
      <c r="S1300" s="183"/>
      <c r="T1300" s="183"/>
      <c r="X1300" s="183"/>
    </row>
    <row r="1301" spans="4:24" x14ac:dyDescent="0.25">
      <c r="D1301" s="184"/>
      <c r="E1301" s="184"/>
      <c r="F1301" s="184"/>
      <c r="G1301" s="184"/>
      <c r="H1301" s="184"/>
      <c r="I1301" s="184"/>
      <c r="J1301" s="184"/>
      <c r="K1301" s="183"/>
      <c r="L1301" s="183"/>
      <c r="M1301" s="183"/>
      <c r="N1301" s="183"/>
      <c r="O1301" s="183"/>
      <c r="P1301" s="183"/>
      <c r="Q1301" s="183"/>
      <c r="R1301" s="183"/>
      <c r="S1301" s="183"/>
      <c r="T1301" s="183"/>
      <c r="X1301" s="183"/>
    </row>
    <row r="1302" spans="4:24" x14ac:dyDescent="0.25">
      <c r="D1302" s="184"/>
      <c r="E1302" s="184"/>
      <c r="F1302" s="184"/>
      <c r="G1302" s="184"/>
      <c r="H1302" s="184"/>
      <c r="I1302" s="184"/>
      <c r="J1302" s="184"/>
      <c r="K1302" s="183"/>
      <c r="L1302" s="183"/>
      <c r="M1302" s="183"/>
      <c r="N1302" s="183"/>
      <c r="O1302" s="183"/>
      <c r="P1302" s="183"/>
      <c r="Q1302" s="183"/>
      <c r="R1302" s="183"/>
      <c r="S1302" s="183"/>
      <c r="T1302" s="183"/>
      <c r="X1302" s="183"/>
    </row>
    <row r="1303" spans="4:24" x14ac:dyDescent="0.25">
      <c r="D1303" s="184"/>
      <c r="E1303" s="184"/>
      <c r="F1303" s="184"/>
      <c r="G1303" s="184"/>
      <c r="H1303" s="184"/>
      <c r="I1303" s="184"/>
      <c r="J1303" s="184"/>
      <c r="K1303" s="183"/>
      <c r="L1303" s="183"/>
      <c r="M1303" s="183"/>
      <c r="N1303" s="183"/>
      <c r="O1303" s="183"/>
      <c r="P1303" s="183"/>
      <c r="Q1303" s="183"/>
      <c r="R1303" s="183"/>
      <c r="S1303" s="183"/>
      <c r="T1303" s="183"/>
      <c r="X1303" s="183"/>
    </row>
    <row r="1304" spans="4:24" x14ac:dyDescent="0.25">
      <c r="D1304" s="184"/>
      <c r="E1304" s="184"/>
      <c r="F1304" s="184"/>
      <c r="G1304" s="184"/>
      <c r="H1304" s="184"/>
      <c r="I1304" s="184"/>
      <c r="J1304" s="184"/>
      <c r="K1304" s="183"/>
      <c r="L1304" s="183"/>
      <c r="M1304" s="183"/>
      <c r="N1304" s="183"/>
      <c r="O1304" s="183"/>
      <c r="P1304" s="183"/>
      <c r="Q1304" s="183"/>
      <c r="R1304" s="183"/>
      <c r="S1304" s="183"/>
      <c r="T1304" s="183"/>
      <c r="X1304" s="183"/>
    </row>
    <row r="1305" spans="4:24" x14ac:dyDescent="0.25">
      <c r="D1305" s="184"/>
      <c r="E1305" s="184"/>
      <c r="F1305" s="184"/>
      <c r="G1305" s="184"/>
      <c r="H1305" s="184"/>
      <c r="I1305" s="184"/>
      <c r="J1305" s="184"/>
      <c r="K1305" s="183"/>
      <c r="L1305" s="183"/>
      <c r="M1305" s="183"/>
      <c r="N1305" s="183"/>
      <c r="O1305" s="183"/>
      <c r="P1305" s="183"/>
      <c r="Q1305" s="183"/>
      <c r="R1305" s="183"/>
      <c r="S1305" s="183"/>
      <c r="T1305" s="183"/>
      <c r="X1305" s="183"/>
    </row>
    <row r="1306" spans="4:24" x14ac:dyDescent="0.25">
      <c r="D1306" s="184"/>
      <c r="E1306" s="184"/>
      <c r="F1306" s="184"/>
      <c r="G1306" s="184"/>
      <c r="H1306" s="184"/>
      <c r="I1306" s="184"/>
      <c r="J1306" s="184"/>
      <c r="K1306" s="183"/>
      <c r="L1306" s="183"/>
      <c r="M1306" s="183"/>
      <c r="N1306" s="183"/>
      <c r="O1306" s="183"/>
      <c r="P1306" s="183"/>
      <c r="Q1306" s="183"/>
      <c r="R1306" s="183"/>
      <c r="S1306" s="183"/>
      <c r="T1306" s="183"/>
      <c r="X1306" s="183"/>
    </row>
    <row r="1307" spans="4:24" x14ac:dyDescent="0.25">
      <c r="D1307" s="184"/>
      <c r="E1307" s="184"/>
      <c r="F1307" s="184"/>
      <c r="G1307" s="184"/>
      <c r="H1307" s="184"/>
      <c r="I1307" s="184"/>
      <c r="J1307" s="184"/>
      <c r="K1307" s="183"/>
      <c r="L1307" s="183"/>
      <c r="M1307" s="183"/>
      <c r="N1307" s="183"/>
      <c r="O1307" s="183"/>
      <c r="P1307" s="183"/>
      <c r="Q1307" s="183"/>
      <c r="R1307" s="183"/>
      <c r="S1307" s="183"/>
      <c r="T1307" s="183"/>
      <c r="X1307" s="183"/>
    </row>
    <row r="1308" spans="4:24" x14ac:dyDescent="0.25">
      <c r="D1308" s="184"/>
      <c r="E1308" s="184"/>
      <c r="F1308" s="184"/>
      <c r="G1308" s="184"/>
      <c r="H1308" s="184"/>
      <c r="I1308" s="184"/>
      <c r="J1308" s="184"/>
      <c r="K1308" s="183"/>
      <c r="L1308" s="183"/>
      <c r="M1308" s="183"/>
      <c r="N1308" s="183"/>
      <c r="O1308" s="183"/>
      <c r="P1308" s="183"/>
      <c r="Q1308" s="183"/>
      <c r="R1308" s="183"/>
      <c r="S1308" s="183"/>
      <c r="T1308" s="183"/>
      <c r="X1308" s="183"/>
    </row>
    <row r="1309" spans="4:24" x14ac:dyDescent="0.25">
      <c r="D1309" s="184"/>
      <c r="E1309" s="184"/>
      <c r="F1309" s="184"/>
      <c r="G1309" s="184"/>
      <c r="H1309" s="184"/>
      <c r="I1309" s="184"/>
      <c r="J1309" s="184"/>
      <c r="K1309" s="183"/>
      <c r="L1309" s="183"/>
      <c r="M1309" s="183"/>
      <c r="N1309" s="183"/>
      <c r="O1309" s="183"/>
      <c r="P1309" s="183"/>
      <c r="Q1309" s="183"/>
      <c r="R1309" s="183"/>
      <c r="S1309" s="183"/>
      <c r="T1309" s="183"/>
      <c r="X1309" s="183"/>
    </row>
    <row r="1310" spans="4:24" x14ac:dyDescent="0.25">
      <c r="D1310" s="184"/>
      <c r="E1310" s="184"/>
      <c r="F1310" s="184"/>
      <c r="G1310" s="184"/>
      <c r="H1310" s="184"/>
      <c r="I1310" s="184"/>
      <c r="J1310" s="184"/>
      <c r="K1310" s="183"/>
      <c r="L1310" s="183"/>
      <c r="M1310" s="183"/>
      <c r="N1310" s="183"/>
      <c r="O1310" s="183"/>
      <c r="P1310" s="183"/>
      <c r="Q1310" s="183"/>
      <c r="R1310" s="183"/>
      <c r="S1310" s="183"/>
      <c r="T1310" s="183"/>
      <c r="X1310" s="183"/>
    </row>
    <row r="1311" spans="4:24" x14ac:dyDescent="0.25">
      <c r="D1311" s="184"/>
      <c r="E1311" s="184"/>
      <c r="F1311" s="184"/>
      <c r="G1311" s="184"/>
      <c r="H1311" s="184"/>
      <c r="I1311" s="184"/>
      <c r="J1311" s="184"/>
      <c r="K1311" s="183"/>
      <c r="L1311" s="183"/>
      <c r="M1311" s="183"/>
      <c r="N1311" s="183"/>
      <c r="O1311" s="183"/>
      <c r="P1311" s="183"/>
      <c r="Q1311" s="183"/>
      <c r="R1311" s="183"/>
      <c r="S1311" s="183"/>
      <c r="T1311" s="183"/>
      <c r="X1311" s="183"/>
    </row>
    <row r="1312" spans="4:24" x14ac:dyDescent="0.25">
      <c r="D1312" s="184"/>
      <c r="E1312" s="184"/>
      <c r="F1312" s="184"/>
      <c r="G1312" s="184"/>
      <c r="H1312" s="184"/>
      <c r="I1312" s="184"/>
      <c r="J1312" s="184"/>
      <c r="K1312" s="183"/>
      <c r="L1312" s="183"/>
      <c r="M1312" s="183"/>
      <c r="N1312" s="183"/>
      <c r="O1312" s="183"/>
      <c r="P1312" s="183"/>
      <c r="Q1312" s="183"/>
      <c r="R1312" s="183"/>
      <c r="S1312" s="183"/>
      <c r="T1312" s="183"/>
      <c r="X1312" s="183"/>
    </row>
    <row r="1313" spans="4:24" x14ac:dyDescent="0.25">
      <c r="D1313" s="184"/>
      <c r="E1313" s="184"/>
      <c r="F1313" s="184"/>
      <c r="G1313" s="184"/>
      <c r="H1313" s="184"/>
      <c r="I1313" s="184"/>
      <c r="J1313" s="184"/>
      <c r="K1313" s="183"/>
      <c r="L1313" s="183"/>
      <c r="M1313" s="183"/>
      <c r="N1313" s="183"/>
      <c r="O1313" s="183"/>
      <c r="P1313" s="183"/>
      <c r="Q1313" s="183"/>
      <c r="R1313" s="183"/>
      <c r="S1313" s="183"/>
      <c r="T1313" s="183"/>
      <c r="X1313" s="183"/>
    </row>
    <row r="1314" spans="4:24" x14ac:dyDescent="0.25">
      <c r="D1314" s="184"/>
      <c r="E1314" s="184"/>
      <c r="F1314" s="184"/>
      <c r="G1314" s="184"/>
      <c r="H1314" s="184"/>
      <c r="I1314" s="184"/>
      <c r="J1314" s="184"/>
      <c r="K1314" s="183"/>
      <c r="L1314" s="183"/>
      <c r="M1314" s="183"/>
      <c r="N1314" s="183"/>
      <c r="O1314" s="183"/>
      <c r="P1314" s="183"/>
      <c r="Q1314" s="183"/>
      <c r="R1314" s="183"/>
      <c r="S1314" s="183"/>
      <c r="T1314" s="183"/>
      <c r="X1314" s="183"/>
    </row>
    <row r="1315" spans="4:24" x14ac:dyDescent="0.25">
      <c r="D1315" s="184"/>
      <c r="E1315" s="184"/>
      <c r="F1315" s="184"/>
      <c r="G1315" s="184"/>
      <c r="H1315" s="184"/>
      <c r="I1315" s="184"/>
      <c r="J1315" s="184"/>
      <c r="K1315" s="183"/>
      <c r="L1315" s="183"/>
      <c r="M1315" s="183"/>
      <c r="N1315" s="183"/>
      <c r="O1315" s="183"/>
      <c r="P1315" s="183"/>
      <c r="Q1315" s="183"/>
      <c r="R1315" s="183"/>
      <c r="S1315" s="183"/>
      <c r="T1315" s="183"/>
      <c r="X1315" s="183"/>
    </row>
    <row r="1316" spans="4:24" x14ac:dyDescent="0.25">
      <c r="D1316" s="184"/>
      <c r="E1316" s="184"/>
      <c r="F1316" s="184"/>
      <c r="G1316" s="184"/>
      <c r="H1316" s="184"/>
      <c r="I1316" s="184"/>
      <c r="J1316" s="184"/>
      <c r="K1316" s="183"/>
      <c r="L1316" s="183"/>
      <c r="M1316" s="183"/>
      <c r="N1316" s="183"/>
      <c r="O1316" s="183"/>
      <c r="P1316" s="183"/>
      <c r="Q1316" s="183"/>
      <c r="R1316" s="183"/>
      <c r="S1316" s="183"/>
      <c r="T1316" s="183"/>
      <c r="X1316" s="183"/>
    </row>
    <row r="1317" spans="4:24" x14ac:dyDescent="0.25">
      <c r="D1317" s="184"/>
      <c r="E1317" s="184"/>
      <c r="F1317" s="184"/>
      <c r="G1317" s="184"/>
      <c r="H1317" s="184"/>
      <c r="I1317" s="184"/>
      <c r="J1317" s="184"/>
      <c r="K1317" s="183"/>
      <c r="L1317" s="183"/>
      <c r="M1317" s="183"/>
      <c r="N1317" s="183"/>
      <c r="O1317" s="183"/>
      <c r="P1317" s="183"/>
      <c r="Q1317" s="183"/>
      <c r="R1317" s="183"/>
      <c r="S1317" s="183"/>
      <c r="T1317" s="183"/>
      <c r="X1317" s="183"/>
    </row>
    <row r="1318" spans="4:24" x14ac:dyDescent="0.25">
      <c r="D1318" s="184"/>
      <c r="E1318" s="184"/>
      <c r="F1318" s="184"/>
      <c r="G1318" s="184"/>
      <c r="H1318" s="184"/>
      <c r="I1318" s="184"/>
      <c r="J1318" s="184"/>
      <c r="K1318" s="183"/>
      <c r="L1318" s="183"/>
      <c r="M1318" s="183"/>
      <c r="N1318" s="183"/>
      <c r="O1318" s="183"/>
      <c r="P1318" s="183"/>
      <c r="Q1318" s="183"/>
      <c r="R1318" s="183"/>
      <c r="S1318" s="183"/>
      <c r="T1318" s="183"/>
      <c r="X1318" s="183"/>
    </row>
    <row r="1319" spans="4:24" x14ac:dyDescent="0.25">
      <c r="D1319" s="184"/>
      <c r="E1319" s="184"/>
      <c r="F1319" s="184"/>
      <c r="G1319" s="184"/>
      <c r="H1319" s="184"/>
      <c r="I1319" s="184"/>
      <c r="J1319" s="184"/>
      <c r="K1319" s="183"/>
      <c r="L1319" s="183"/>
      <c r="M1319" s="183"/>
      <c r="N1319" s="183"/>
      <c r="O1319" s="183"/>
      <c r="P1319" s="183"/>
      <c r="Q1319" s="183"/>
      <c r="R1319" s="183"/>
      <c r="S1319" s="183"/>
      <c r="T1319" s="183"/>
      <c r="X1319" s="183"/>
    </row>
    <row r="1320" spans="4:24" x14ac:dyDescent="0.25">
      <c r="D1320" s="184"/>
      <c r="E1320" s="184"/>
      <c r="F1320" s="184"/>
      <c r="G1320" s="184"/>
      <c r="H1320" s="184"/>
      <c r="I1320" s="184"/>
      <c r="J1320" s="184"/>
      <c r="K1320" s="183"/>
      <c r="L1320" s="183"/>
      <c r="M1320" s="183"/>
      <c r="N1320" s="183"/>
      <c r="O1320" s="183"/>
      <c r="P1320" s="183"/>
      <c r="Q1320" s="183"/>
      <c r="R1320" s="183"/>
      <c r="S1320" s="183"/>
      <c r="T1320" s="183"/>
      <c r="X1320" s="183"/>
    </row>
    <row r="1321" spans="4:24" x14ac:dyDescent="0.25">
      <c r="D1321" s="184"/>
      <c r="E1321" s="184"/>
      <c r="F1321" s="184"/>
      <c r="G1321" s="184"/>
      <c r="H1321" s="184"/>
      <c r="I1321" s="184"/>
      <c r="J1321" s="184"/>
      <c r="K1321" s="183"/>
      <c r="L1321" s="183"/>
      <c r="M1321" s="183"/>
      <c r="N1321" s="183"/>
      <c r="O1321" s="183"/>
      <c r="P1321" s="183"/>
      <c r="Q1321" s="183"/>
      <c r="R1321" s="183"/>
      <c r="S1321" s="183"/>
      <c r="T1321" s="183"/>
      <c r="X1321" s="183"/>
    </row>
    <row r="1322" spans="4:24" x14ac:dyDescent="0.25">
      <c r="D1322" s="184"/>
      <c r="E1322" s="184"/>
      <c r="F1322" s="184"/>
      <c r="G1322" s="184"/>
      <c r="H1322" s="184"/>
      <c r="I1322" s="184"/>
      <c r="J1322" s="184"/>
      <c r="K1322" s="183"/>
      <c r="L1322" s="183"/>
      <c r="M1322" s="183"/>
      <c r="N1322" s="183"/>
      <c r="O1322" s="183"/>
      <c r="P1322" s="183"/>
      <c r="Q1322" s="183"/>
      <c r="R1322" s="183"/>
      <c r="S1322" s="183"/>
      <c r="T1322" s="183"/>
      <c r="X1322" s="183"/>
    </row>
    <row r="1323" spans="4:24" x14ac:dyDescent="0.25">
      <c r="D1323" s="184"/>
      <c r="E1323" s="184"/>
      <c r="F1323" s="184"/>
      <c r="G1323" s="184"/>
      <c r="H1323" s="184"/>
      <c r="I1323" s="184"/>
      <c r="J1323" s="184"/>
      <c r="K1323" s="183"/>
      <c r="L1323" s="183"/>
      <c r="M1323" s="183"/>
      <c r="N1323" s="183"/>
      <c r="O1323" s="183"/>
      <c r="P1323" s="183"/>
      <c r="Q1323" s="183"/>
      <c r="R1323" s="183"/>
      <c r="S1323" s="183"/>
      <c r="T1323" s="183"/>
      <c r="X1323" s="183"/>
    </row>
    <row r="1324" spans="4:24" x14ac:dyDescent="0.25">
      <c r="D1324" s="184"/>
      <c r="E1324" s="184"/>
      <c r="F1324" s="184"/>
      <c r="G1324" s="184"/>
      <c r="H1324" s="184"/>
      <c r="I1324" s="184"/>
      <c r="J1324" s="184"/>
      <c r="K1324" s="183"/>
      <c r="L1324" s="183"/>
      <c r="M1324" s="183"/>
      <c r="N1324" s="183"/>
      <c r="O1324" s="183"/>
      <c r="P1324" s="183"/>
      <c r="Q1324" s="183"/>
      <c r="R1324" s="183"/>
      <c r="S1324" s="183"/>
      <c r="T1324" s="183"/>
      <c r="X1324" s="183"/>
    </row>
    <row r="1325" spans="4:24" x14ac:dyDescent="0.25">
      <c r="D1325" s="184"/>
      <c r="E1325" s="184"/>
      <c r="F1325" s="184"/>
      <c r="G1325" s="184"/>
      <c r="H1325" s="184"/>
      <c r="I1325" s="184"/>
      <c r="J1325" s="184"/>
      <c r="K1325" s="183"/>
      <c r="L1325" s="183"/>
      <c r="M1325" s="183"/>
      <c r="N1325" s="183"/>
      <c r="O1325" s="183"/>
      <c r="P1325" s="183"/>
      <c r="Q1325" s="183"/>
      <c r="R1325" s="183"/>
      <c r="S1325" s="183"/>
      <c r="T1325" s="183"/>
      <c r="X1325" s="183"/>
    </row>
    <row r="1326" spans="4:24" x14ac:dyDescent="0.25">
      <c r="D1326" s="184"/>
      <c r="E1326" s="184"/>
      <c r="F1326" s="184"/>
      <c r="G1326" s="184"/>
      <c r="H1326" s="184"/>
      <c r="I1326" s="184"/>
      <c r="J1326" s="184"/>
      <c r="K1326" s="183"/>
      <c r="L1326" s="183"/>
      <c r="M1326" s="183"/>
      <c r="N1326" s="183"/>
      <c r="O1326" s="183"/>
      <c r="P1326" s="183"/>
      <c r="Q1326" s="183"/>
      <c r="R1326" s="183"/>
      <c r="S1326" s="183"/>
      <c r="T1326" s="183"/>
      <c r="X1326" s="183"/>
    </row>
    <row r="1327" spans="4:24" x14ac:dyDescent="0.25">
      <c r="D1327" s="184"/>
      <c r="E1327" s="184"/>
      <c r="F1327" s="184"/>
      <c r="G1327" s="184"/>
      <c r="H1327" s="184"/>
      <c r="I1327" s="184"/>
      <c r="J1327" s="184"/>
      <c r="K1327" s="183"/>
      <c r="L1327" s="183"/>
      <c r="M1327" s="183"/>
      <c r="N1327" s="183"/>
      <c r="O1327" s="183"/>
      <c r="P1327" s="183"/>
      <c r="Q1327" s="183"/>
      <c r="R1327" s="183"/>
      <c r="S1327" s="183"/>
      <c r="T1327" s="183"/>
      <c r="X1327" s="183"/>
    </row>
    <row r="1328" spans="4:24" x14ac:dyDescent="0.25">
      <c r="D1328" s="184"/>
      <c r="E1328" s="184"/>
      <c r="F1328" s="184"/>
      <c r="G1328" s="184"/>
      <c r="H1328" s="184"/>
      <c r="I1328" s="184"/>
      <c r="J1328" s="184"/>
      <c r="K1328" s="183"/>
      <c r="L1328" s="183"/>
      <c r="M1328" s="183"/>
      <c r="N1328" s="183"/>
      <c r="O1328" s="183"/>
      <c r="P1328" s="183"/>
      <c r="Q1328" s="183"/>
      <c r="R1328" s="183"/>
      <c r="S1328" s="183"/>
      <c r="T1328" s="183"/>
      <c r="X1328" s="183"/>
    </row>
    <row r="1329" spans="4:24" x14ac:dyDescent="0.25">
      <c r="D1329" s="184"/>
      <c r="E1329" s="184"/>
      <c r="F1329" s="184"/>
      <c r="G1329" s="184"/>
      <c r="H1329" s="184"/>
      <c r="I1329" s="184"/>
      <c r="J1329" s="184"/>
      <c r="K1329" s="183"/>
      <c r="L1329" s="183"/>
      <c r="M1329" s="183"/>
      <c r="N1329" s="183"/>
      <c r="O1329" s="183"/>
      <c r="P1329" s="183"/>
      <c r="Q1329" s="183"/>
      <c r="R1329" s="183"/>
      <c r="S1329" s="183"/>
      <c r="T1329" s="183"/>
      <c r="X1329" s="183"/>
    </row>
    <row r="1330" spans="4:24" x14ac:dyDescent="0.25">
      <c r="D1330" s="184"/>
      <c r="E1330" s="184"/>
      <c r="F1330" s="184"/>
      <c r="G1330" s="184"/>
      <c r="H1330" s="184"/>
      <c r="I1330" s="184"/>
      <c r="J1330" s="184"/>
      <c r="K1330" s="183"/>
      <c r="L1330" s="183"/>
      <c r="M1330" s="183"/>
      <c r="N1330" s="183"/>
      <c r="O1330" s="183"/>
      <c r="P1330" s="183"/>
      <c r="Q1330" s="183"/>
      <c r="R1330" s="183"/>
      <c r="S1330" s="183"/>
      <c r="T1330" s="183"/>
      <c r="X1330" s="183"/>
    </row>
    <row r="1331" spans="4:24" x14ac:dyDescent="0.25">
      <c r="D1331" s="184"/>
      <c r="E1331" s="184"/>
      <c r="F1331" s="184"/>
      <c r="G1331" s="184"/>
      <c r="H1331" s="184"/>
      <c r="I1331" s="184"/>
      <c r="J1331" s="184"/>
      <c r="K1331" s="183"/>
      <c r="L1331" s="183"/>
      <c r="M1331" s="183"/>
      <c r="N1331" s="183"/>
      <c r="O1331" s="183"/>
      <c r="P1331" s="183"/>
      <c r="Q1331" s="183"/>
      <c r="R1331" s="183"/>
      <c r="S1331" s="183"/>
      <c r="T1331" s="183"/>
      <c r="X1331" s="183"/>
    </row>
    <row r="1332" spans="4:24" x14ac:dyDescent="0.25">
      <c r="D1332" s="184"/>
      <c r="E1332" s="184"/>
      <c r="F1332" s="184"/>
      <c r="G1332" s="184"/>
      <c r="H1332" s="184"/>
      <c r="I1332" s="184"/>
      <c r="J1332" s="184"/>
      <c r="K1332" s="183"/>
      <c r="L1332" s="183"/>
      <c r="M1332" s="183"/>
      <c r="N1332" s="183"/>
      <c r="O1332" s="183"/>
      <c r="P1332" s="183"/>
      <c r="Q1332" s="183"/>
      <c r="R1332" s="183"/>
      <c r="S1332" s="183"/>
      <c r="T1332" s="183"/>
      <c r="X1332" s="183"/>
    </row>
    <row r="1333" spans="4:24" x14ac:dyDescent="0.25">
      <c r="D1333" s="184"/>
      <c r="E1333" s="184"/>
      <c r="F1333" s="184"/>
      <c r="G1333" s="184"/>
      <c r="H1333" s="184"/>
      <c r="I1333" s="184"/>
      <c r="J1333" s="184"/>
      <c r="K1333" s="183"/>
      <c r="L1333" s="183"/>
      <c r="M1333" s="183"/>
      <c r="N1333" s="183"/>
      <c r="O1333" s="183"/>
      <c r="P1333" s="183"/>
      <c r="Q1333" s="183"/>
      <c r="R1333" s="183"/>
      <c r="S1333" s="183"/>
      <c r="T1333" s="183"/>
      <c r="X1333" s="183"/>
    </row>
    <row r="1334" spans="4:24" x14ac:dyDescent="0.25">
      <c r="D1334" s="184"/>
      <c r="E1334" s="184"/>
      <c r="F1334" s="184"/>
      <c r="G1334" s="184"/>
      <c r="H1334" s="184"/>
      <c r="I1334" s="184"/>
      <c r="J1334" s="184"/>
      <c r="K1334" s="183"/>
      <c r="L1334" s="183"/>
      <c r="M1334" s="183"/>
      <c r="N1334" s="183"/>
      <c r="O1334" s="183"/>
      <c r="P1334" s="183"/>
      <c r="Q1334" s="183"/>
      <c r="R1334" s="183"/>
      <c r="S1334" s="183"/>
      <c r="T1334" s="183"/>
      <c r="X1334" s="183"/>
    </row>
    <row r="1335" spans="4:24" x14ac:dyDescent="0.25">
      <c r="D1335" s="184"/>
      <c r="E1335" s="184"/>
      <c r="F1335" s="184"/>
      <c r="G1335" s="184"/>
      <c r="H1335" s="184"/>
      <c r="I1335" s="184"/>
      <c r="J1335" s="184"/>
      <c r="K1335" s="183"/>
      <c r="L1335" s="183"/>
      <c r="M1335" s="183"/>
      <c r="N1335" s="183"/>
      <c r="O1335" s="183"/>
      <c r="P1335" s="183"/>
      <c r="Q1335" s="183"/>
      <c r="R1335" s="183"/>
      <c r="S1335" s="183"/>
      <c r="T1335" s="183"/>
      <c r="X1335" s="183"/>
    </row>
    <row r="1336" spans="4:24" x14ac:dyDescent="0.25">
      <c r="D1336" s="184"/>
      <c r="E1336" s="184"/>
      <c r="F1336" s="184"/>
      <c r="G1336" s="184"/>
      <c r="H1336" s="184"/>
      <c r="I1336" s="184"/>
      <c r="J1336" s="184"/>
      <c r="K1336" s="183"/>
      <c r="L1336" s="183"/>
      <c r="M1336" s="183"/>
      <c r="N1336" s="183"/>
      <c r="O1336" s="183"/>
      <c r="P1336" s="183"/>
      <c r="Q1336" s="183"/>
      <c r="R1336" s="183"/>
      <c r="S1336" s="183"/>
      <c r="T1336" s="183"/>
      <c r="X1336" s="183"/>
    </row>
    <row r="1337" spans="4:24" x14ac:dyDescent="0.25">
      <c r="D1337" s="184"/>
      <c r="E1337" s="184"/>
      <c r="F1337" s="184"/>
      <c r="G1337" s="184"/>
      <c r="H1337" s="184"/>
      <c r="I1337" s="184"/>
      <c r="J1337" s="184"/>
      <c r="K1337" s="183"/>
      <c r="L1337" s="183"/>
      <c r="M1337" s="183"/>
      <c r="N1337" s="183"/>
      <c r="O1337" s="183"/>
      <c r="P1337" s="183"/>
      <c r="Q1337" s="183"/>
      <c r="R1337" s="183"/>
      <c r="S1337" s="183"/>
      <c r="T1337" s="183"/>
      <c r="X1337" s="183"/>
    </row>
    <row r="1338" spans="4:24" x14ac:dyDescent="0.25">
      <c r="D1338" s="184"/>
      <c r="E1338" s="184"/>
      <c r="F1338" s="184"/>
      <c r="G1338" s="184"/>
      <c r="H1338" s="184"/>
      <c r="I1338" s="184"/>
      <c r="J1338" s="184"/>
      <c r="K1338" s="183"/>
      <c r="L1338" s="183"/>
      <c r="M1338" s="183"/>
      <c r="N1338" s="183"/>
      <c r="O1338" s="183"/>
      <c r="P1338" s="183"/>
      <c r="Q1338" s="183"/>
      <c r="R1338" s="183"/>
      <c r="S1338" s="183"/>
      <c r="T1338" s="183"/>
      <c r="X1338" s="183"/>
    </row>
    <row r="1339" spans="4:24" x14ac:dyDescent="0.25">
      <c r="D1339" s="184"/>
      <c r="E1339" s="184"/>
      <c r="F1339" s="184"/>
      <c r="G1339" s="184"/>
      <c r="H1339" s="184"/>
      <c r="I1339" s="184"/>
      <c r="J1339" s="184"/>
      <c r="K1339" s="183"/>
      <c r="L1339" s="183"/>
      <c r="M1339" s="183"/>
      <c r="N1339" s="183"/>
      <c r="O1339" s="183"/>
      <c r="P1339" s="183"/>
      <c r="Q1339" s="183"/>
      <c r="R1339" s="183"/>
      <c r="S1339" s="183"/>
      <c r="T1339" s="183"/>
      <c r="X1339" s="183"/>
    </row>
    <row r="1340" spans="4:24" x14ac:dyDescent="0.25">
      <c r="D1340" s="184"/>
      <c r="E1340" s="184"/>
      <c r="F1340" s="184"/>
      <c r="G1340" s="184"/>
      <c r="H1340" s="184"/>
      <c r="I1340" s="184"/>
      <c r="J1340" s="184"/>
      <c r="K1340" s="183"/>
      <c r="L1340" s="183"/>
      <c r="M1340" s="183"/>
      <c r="N1340" s="183"/>
      <c r="O1340" s="183"/>
      <c r="P1340" s="183"/>
      <c r="Q1340" s="183"/>
      <c r="R1340" s="183"/>
      <c r="S1340" s="183"/>
      <c r="T1340" s="183"/>
      <c r="X1340" s="183"/>
    </row>
    <row r="1341" spans="4:24" x14ac:dyDescent="0.25">
      <c r="D1341" s="184"/>
      <c r="E1341" s="184"/>
      <c r="F1341" s="184"/>
      <c r="G1341" s="184"/>
      <c r="H1341" s="184"/>
      <c r="I1341" s="184"/>
      <c r="J1341" s="184"/>
      <c r="K1341" s="183"/>
      <c r="L1341" s="183"/>
      <c r="M1341" s="183"/>
      <c r="N1341" s="183"/>
      <c r="O1341" s="183"/>
      <c r="P1341" s="183"/>
      <c r="Q1341" s="183"/>
      <c r="R1341" s="183"/>
      <c r="S1341" s="183"/>
      <c r="T1341" s="183"/>
      <c r="X1341" s="183"/>
    </row>
    <row r="1342" spans="4:24" x14ac:dyDescent="0.25">
      <c r="D1342" s="184"/>
      <c r="E1342" s="184"/>
      <c r="F1342" s="184"/>
      <c r="G1342" s="184"/>
      <c r="H1342" s="184"/>
      <c r="I1342" s="184"/>
      <c r="J1342" s="184"/>
      <c r="K1342" s="183"/>
      <c r="L1342" s="183"/>
      <c r="M1342" s="183"/>
      <c r="N1342" s="183"/>
      <c r="O1342" s="183"/>
      <c r="P1342" s="183"/>
      <c r="Q1342" s="183"/>
      <c r="R1342" s="183"/>
      <c r="S1342" s="183"/>
      <c r="T1342" s="183"/>
      <c r="X1342" s="183"/>
    </row>
    <row r="1343" spans="4:24" x14ac:dyDescent="0.25">
      <c r="D1343" s="184"/>
      <c r="E1343" s="184"/>
      <c r="F1343" s="184"/>
      <c r="G1343" s="184"/>
      <c r="H1343" s="184"/>
      <c r="I1343" s="184"/>
      <c r="J1343" s="184"/>
      <c r="K1343" s="183"/>
      <c r="L1343" s="183"/>
      <c r="M1343" s="183"/>
      <c r="N1343" s="183"/>
      <c r="O1343" s="183"/>
      <c r="P1343" s="183"/>
      <c r="Q1343" s="183"/>
      <c r="R1343" s="183"/>
      <c r="S1343" s="183"/>
      <c r="T1343" s="183"/>
      <c r="X1343" s="183"/>
    </row>
    <row r="1344" spans="4:24" x14ac:dyDescent="0.25">
      <c r="D1344" s="184"/>
      <c r="E1344" s="184"/>
      <c r="F1344" s="184"/>
      <c r="G1344" s="184"/>
      <c r="H1344" s="184"/>
      <c r="I1344" s="184"/>
      <c r="J1344" s="184"/>
      <c r="K1344" s="183"/>
      <c r="L1344" s="183"/>
      <c r="M1344" s="183"/>
      <c r="N1344" s="183"/>
      <c r="O1344" s="183"/>
      <c r="P1344" s="183"/>
      <c r="Q1344" s="183"/>
      <c r="R1344" s="183"/>
      <c r="S1344" s="183"/>
      <c r="T1344" s="183"/>
      <c r="X1344" s="183"/>
    </row>
    <row r="1345" spans="4:24" x14ac:dyDescent="0.25">
      <c r="D1345" s="184"/>
      <c r="E1345" s="184"/>
      <c r="F1345" s="184"/>
      <c r="G1345" s="184"/>
      <c r="H1345" s="184"/>
      <c r="I1345" s="184"/>
      <c r="J1345" s="184"/>
      <c r="K1345" s="183"/>
      <c r="L1345" s="183"/>
      <c r="M1345" s="183"/>
      <c r="N1345" s="183"/>
      <c r="O1345" s="183"/>
      <c r="P1345" s="183"/>
      <c r="Q1345" s="183"/>
      <c r="R1345" s="183"/>
      <c r="S1345" s="183"/>
      <c r="T1345" s="183"/>
      <c r="X1345" s="183"/>
    </row>
    <row r="1346" spans="4:24" x14ac:dyDescent="0.25">
      <c r="D1346" s="184"/>
      <c r="E1346" s="184"/>
      <c r="F1346" s="184"/>
      <c r="G1346" s="184"/>
      <c r="H1346" s="184"/>
      <c r="I1346" s="184"/>
      <c r="J1346" s="184"/>
      <c r="K1346" s="183"/>
      <c r="L1346" s="183"/>
      <c r="M1346" s="183"/>
      <c r="N1346" s="183"/>
      <c r="O1346" s="183"/>
      <c r="P1346" s="183"/>
      <c r="Q1346" s="183"/>
      <c r="R1346" s="183"/>
      <c r="S1346" s="183"/>
      <c r="T1346" s="183"/>
      <c r="X1346" s="183"/>
    </row>
    <row r="1347" spans="4:24" x14ac:dyDescent="0.25">
      <c r="D1347" s="184"/>
      <c r="E1347" s="184"/>
      <c r="F1347" s="184"/>
      <c r="G1347" s="184"/>
      <c r="H1347" s="184"/>
      <c r="I1347" s="184"/>
      <c r="J1347" s="184"/>
      <c r="K1347" s="183"/>
      <c r="L1347" s="183"/>
      <c r="M1347" s="183"/>
      <c r="N1347" s="183"/>
      <c r="O1347" s="183"/>
      <c r="P1347" s="183"/>
      <c r="Q1347" s="183"/>
      <c r="R1347" s="183"/>
      <c r="S1347" s="183"/>
      <c r="T1347" s="183"/>
      <c r="X1347" s="183"/>
    </row>
    <row r="1348" spans="4:24" x14ac:dyDescent="0.25">
      <c r="D1348" s="184"/>
      <c r="E1348" s="184"/>
      <c r="F1348" s="184"/>
      <c r="G1348" s="184"/>
      <c r="H1348" s="184"/>
      <c r="I1348" s="184"/>
      <c r="J1348" s="184"/>
      <c r="K1348" s="183"/>
      <c r="L1348" s="183"/>
      <c r="M1348" s="183"/>
      <c r="N1348" s="183"/>
      <c r="O1348" s="183"/>
      <c r="P1348" s="183"/>
      <c r="Q1348" s="183"/>
      <c r="R1348" s="183"/>
      <c r="S1348" s="183"/>
      <c r="T1348" s="183"/>
      <c r="X1348" s="183"/>
    </row>
    <row r="1349" spans="4:24" x14ac:dyDescent="0.25">
      <c r="D1349" s="184"/>
      <c r="E1349" s="184"/>
      <c r="F1349" s="184"/>
      <c r="G1349" s="184"/>
      <c r="H1349" s="184"/>
      <c r="I1349" s="184"/>
      <c r="J1349" s="184"/>
      <c r="K1349" s="183"/>
      <c r="L1349" s="183"/>
      <c r="M1349" s="183"/>
      <c r="N1349" s="183"/>
      <c r="O1349" s="183"/>
      <c r="P1349" s="183"/>
      <c r="Q1349" s="183"/>
      <c r="R1349" s="183"/>
      <c r="S1349" s="183"/>
      <c r="T1349" s="183"/>
      <c r="X1349" s="183"/>
    </row>
    <row r="1350" spans="4:24" x14ac:dyDescent="0.25">
      <c r="D1350" s="184"/>
      <c r="E1350" s="184"/>
      <c r="F1350" s="184"/>
      <c r="G1350" s="184"/>
      <c r="H1350" s="184"/>
      <c r="I1350" s="184"/>
      <c r="J1350" s="184"/>
      <c r="K1350" s="183"/>
      <c r="L1350" s="183"/>
      <c r="M1350" s="183"/>
      <c r="N1350" s="183"/>
      <c r="O1350" s="183"/>
      <c r="P1350" s="183"/>
      <c r="Q1350" s="183"/>
      <c r="R1350" s="183"/>
      <c r="S1350" s="183"/>
      <c r="T1350" s="183"/>
      <c r="X1350" s="183"/>
    </row>
    <row r="1351" spans="4:24" x14ac:dyDescent="0.25">
      <c r="D1351" s="184"/>
      <c r="E1351" s="184"/>
      <c r="F1351" s="184"/>
      <c r="G1351" s="184"/>
      <c r="H1351" s="184"/>
      <c r="I1351" s="184"/>
      <c r="J1351" s="184"/>
      <c r="K1351" s="183"/>
      <c r="L1351" s="183"/>
      <c r="M1351" s="183"/>
      <c r="N1351" s="183"/>
      <c r="O1351" s="183"/>
      <c r="P1351" s="183"/>
      <c r="Q1351" s="183"/>
      <c r="R1351" s="183"/>
      <c r="S1351" s="183"/>
      <c r="T1351" s="183"/>
      <c r="X1351" s="183"/>
    </row>
    <row r="1352" spans="4:24" x14ac:dyDescent="0.25">
      <c r="D1352" s="184"/>
      <c r="E1352" s="184"/>
      <c r="F1352" s="184"/>
      <c r="G1352" s="184"/>
      <c r="H1352" s="184"/>
      <c r="I1352" s="184"/>
      <c r="J1352" s="184"/>
      <c r="K1352" s="183"/>
      <c r="L1352" s="183"/>
      <c r="M1352" s="183"/>
      <c r="N1352" s="183"/>
      <c r="O1352" s="183"/>
      <c r="P1352" s="183"/>
      <c r="Q1352" s="183"/>
      <c r="R1352" s="183"/>
      <c r="S1352" s="183"/>
      <c r="T1352" s="183"/>
      <c r="X1352" s="183"/>
    </row>
    <row r="1353" spans="4:24" x14ac:dyDescent="0.25">
      <c r="D1353" s="184"/>
      <c r="E1353" s="184"/>
      <c r="F1353" s="184"/>
      <c r="G1353" s="184"/>
      <c r="H1353" s="184"/>
      <c r="I1353" s="184"/>
      <c r="J1353" s="184"/>
      <c r="K1353" s="183"/>
      <c r="L1353" s="183"/>
      <c r="M1353" s="183"/>
      <c r="N1353" s="183"/>
      <c r="O1353" s="183"/>
      <c r="P1353" s="183"/>
      <c r="Q1353" s="183"/>
      <c r="R1353" s="183"/>
      <c r="S1353" s="183"/>
      <c r="T1353" s="183"/>
      <c r="X1353" s="183"/>
    </row>
    <row r="1354" spans="4:24" x14ac:dyDescent="0.25">
      <c r="D1354" s="184"/>
      <c r="E1354" s="184"/>
      <c r="F1354" s="184"/>
      <c r="G1354" s="184"/>
      <c r="H1354" s="184"/>
      <c r="I1354" s="184"/>
      <c r="J1354" s="184"/>
      <c r="K1354" s="183"/>
      <c r="L1354" s="183"/>
      <c r="M1354" s="183"/>
      <c r="N1354" s="183"/>
      <c r="O1354" s="183"/>
      <c r="P1354" s="183"/>
      <c r="Q1354" s="183"/>
      <c r="R1354" s="183"/>
      <c r="S1354" s="183"/>
      <c r="T1354" s="183"/>
      <c r="X1354" s="183"/>
    </row>
    <row r="1355" spans="4:24" x14ac:dyDescent="0.25">
      <c r="D1355" s="184"/>
      <c r="E1355" s="184"/>
      <c r="F1355" s="184"/>
      <c r="G1355" s="184"/>
      <c r="H1355" s="184"/>
      <c r="I1355" s="184"/>
      <c r="J1355" s="184"/>
      <c r="K1355" s="183"/>
      <c r="L1355" s="183"/>
      <c r="M1355" s="183"/>
      <c r="N1355" s="183"/>
      <c r="O1355" s="183"/>
      <c r="P1355" s="183"/>
      <c r="Q1355" s="183"/>
      <c r="R1355" s="183"/>
      <c r="S1355" s="183"/>
      <c r="T1355" s="183"/>
      <c r="X1355" s="183"/>
    </row>
    <row r="1356" spans="4:24" x14ac:dyDescent="0.25">
      <c r="D1356" s="184"/>
      <c r="E1356" s="184"/>
      <c r="F1356" s="184"/>
      <c r="G1356" s="184"/>
      <c r="H1356" s="184"/>
      <c r="I1356" s="184"/>
      <c r="J1356" s="184"/>
      <c r="K1356" s="183"/>
      <c r="L1356" s="183"/>
      <c r="M1356" s="183"/>
      <c r="N1356" s="183"/>
      <c r="O1356" s="183"/>
      <c r="P1356" s="183"/>
      <c r="Q1356" s="183"/>
      <c r="R1356" s="183"/>
      <c r="S1356" s="183"/>
      <c r="T1356" s="183"/>
      <c r="X1356" s="183"/>
    </row>
    <row r="1357" spans="4:24" x14ac:dyDescent="0.25">
      <c r="D1357" s="184"/>
      <c r="E1357" s="184"/>
      <c r="F1357" s="184"/>
      <c r="G1357" s="184"/>
      <c r="H1357" s="184"/>
      <c r="I1357" s="184"/>
      <c r="J1357" s="184"/>
      <c r="K1357" s="183"/>
      <c r="L1357" s="183"/>
      <c r="M1357" s="183"/>
      <c r="N1357" s="183"/>
      <c r="O1357" s="183"/>
      <c r="P1357" s="183"/>
      <c r="Q1357" s="183"/>
      <c r="R1357" s="183"/>
      <c r="S1357" s="183"/>
      <c r="T1357" s="183"/>
      <c r="X1357" s="183"/>
    </row>
    <row r="1358" spans="4:24" x14ac:dyDescent="0.25">
      <c r="D1358" s="184"/>
      <c r="E1358" s="184"/>
      <c r="F1358" s="184"/>
      <c r="G1358" s="184"/>
      <c r="H1358" s="184"/>
      <c r="I1358" s="184"/>
      <c r="J1358" s="184"/>
      <c r="K1358" s="183"/>
      <c r="L1358" s="183"/>
      <c r="M1358" s="183"/>
      <c r="N1358" s="183"/>
      <c r="O1358" s="183"/>
      <c r="P1358" s="183"/>
      <c r="Q1358" s="183"/>
      <c r="R1358" s="183"/>
      <c r="S1358" s="183"/>
      <c r="T1358" s="183"/>
      <c r="X1358" s="183"/>
    </row>
    <row r="1359" spans="4:24" x14ac:dyDescent="0.25">
      <c r="D1359" s="184"/>
      <c r="E1359" s="184"/>
      <c r="F1359" s="184"/>
      <c r="G1359" s="184"/>
      <c r="H1359" s="184"/>
      <c r="I1359" s="184"/>
      <c r="J1359" s="184"/>
      <c r="K1359" s="183"/>
      <c r="L1359" s="183"/>
      <c r="M1359" s="183"/>
      <c r="N1359" s="183"/>
      <c r="O1359" s="183"/>
      <c r="P1359" s="183"/>
      <c r="Q1359" s="183"/>
      <c r="R1359" s="183"/>
      <c r="S1359" s="183"/>
      <c r="T1359" s="183"/>
      <c r="X1359" s="183"/>
    </row>
    <row r="1360" spans="4:24" x14ac:dyDescent="0.25">
      <c r="D1360" s="184"/>
      <c r="E1360" s="184"/>
      <c r="F1360" s="184"/>
      <c r="G1360" s="184"/>
      <c r="H1360" s="184"/>
      <c r="I1360" s="184"/>
      <c r="J1360" s="184"/>
      <c r="K1360" s="183"/>
      <c r="L1360" s="183"/>
      <c r="M1360" s="183"/>
      <c r="N1360" s="183"/>
      <c r="O1360" s="183"/>
      <c r="P1360" s="183"/>
      <c r="Q1360" s="183"/>
      <c r="R1360" s="183"/>
      <c r="S1360" s="183"/>
      <c r="T1360" s="183"/>
      <c r="X1360" s="183"/>
    </row>
    <row r="1361" spans="4:24" x14ac:dyDescent="0.25">
      <c r="D1361" s="184"/>
      <c r="E1361" s="184"/>
      <c r="F1361" s="184"/>
      <c r="G1361" s="184"/>
      <c r="H1361" s="184"/>
      <c r="I1361" s="184"/>
      <c r="J1361" s="184"/>
      <c r="K1361" s="183"/>
      <c r="L1361" s="183"/>
      <c r="M1361" s="183"/>
      <c r="N1361" s="183"/>
      <c r="O1361" s="183"/>
      <c r="P1361" s="183"/>
      <c r="Q1361" s="183"/>
      <c r="R1361" s="183"/>
      <c r="S1361" s="183"/>
      <c r="T1361" s="183"/>
      <c r="X1361" s="183"/>
    </row>
    <row r="1362" spans="4:24" x14ac:dyDescent="0.25">
      <c r="D1362" s="184"/>
      <c r="E1362" s="184"/>
      <c r="F1362" s="184"/>
      <c r="G1362" s="184"/>
      <c r="H1362" s="184"/>
      <c r="I1362" s="184"/>
      <c r="J1362" s="184"/>
      <c r="K1362" s="183"/>
      <c r="L1362" s="183"/>
      <c r="M1362" s="183"/>
      <c r="N1362" s="183"/>
      <c r="O1362" s="183"/>
      <c r="P1362" s="183"/>
      <c r="Q1362" s="183"/>
      <c r="R1362" s="183"/>
      <c r="S1362" s="183"/>
      <c r="T1362" s="183"/>
      <c r="X1362" s="183"/>
    </row>
    <row r="1363" spans="4:24" x14ac:dyDescent="0.25">
      <c r="D1363" s="184"/>
      <c r="E1363" s="184"/>
      <c r="F1363" s="184"/>
      <c r="G1363" s="184"/>
      <c r="H1363" s="184"/>
      <c r="I1363" s="184"/>
      <c r="J1363" s="184"/>
      <c r="K1363" s="183"/>
      <c r="L1363" s="183"/>
      <c r="M1363" s="183"/>
      <c r="N1363" s="183"/>
      <c r="O1363" s="183"/>
      <c r="P1363" s="183"/>
      <c r="Q1363" s="183"/>
      <c r="R1363" s="183"/>
      <c r="S1363" s="183"/>
      <c r="T1363" s="183"/>
      <c r="X1363" s="183"/>
    </row>
    <row r="1364" spans="4:24" x14ac:dyDescent="0.25">
      <c r="D1364" s="184"/>
      <c r="E1364" s="184"/>
      <c r="F1364" s="184"/>
      <c r="G1364" s="184"/>
      <c r="H1364" s="184"/>
      <c r="I1364" s="184"/>
      <c r="J1364" s="184"/>
      <c r="K1364" s="183"/>
      <c r="L1364" s="183"/>
      <c r="M1364" s="183"/>
      <c r="N1364" s="183"/>
      <c r="O1364" s="183"/>
      <c r="P1364" s="183"/>
      <c r="Q1364" s="183"/>
      <c r="R1364" s="183"/>
      <c r="S1364" s="183"/>
      <c r="T1364" s="183"/>
      <c r="X1364" s="183"/>
    </row>
    <row r="1365" spans="4:24" x14ac:dyDescent="0.25">
      <c r="D1365" s="184"/>
      <c r="E1365" s="184"/>
      <c r="F1365" s="184"/>
      <c r="G1365" s="184"/>
      <c r="H1365" s="184"/>
      <c r="I1365" s="184"/>
      <c r="J1365" s="184"/>
      <c r="K1365" s="183"/>
      <c r="L1365" s="183"/>
      <c r="M1365" s="183"/>
      <c r="N1365" s="183"/>
      <c r="O1365" s="183"/>
      <c r="P1365" s="183"/>
      <c r="Q1365" s="183"/>
      <c r="R1365" s="183"/>
      <c r="S1365" s="183"/>
      <c r="T1365" s="183"/>
      <c r="X1365" s="183"/>
    </row>
    <row r="1366" spans="4:24" x14ac:dyDescent="0.25">
      <c r="D1366" s="184"/>
      <c r="E1366" s="184"/>
      <c r="F1366" s="184"/>
      <c r="G1366" s="184"/>
      <c r="H1366" s="184"/>
      <c r="I1366" s="184"/>
      <c r="J1366" s="184"/>
      <c r="K1366" s="183"/>
      <c r="L1366" s="183"/>
      <c r="M1366" s="183"/>
      <c r="N1366" s="183"/>
      <c r="O1366" s="183"/>
      <c r="P1366" s="183"/>
      <c r="Q1366" s="183"/>
      <c r="R1366" s="183"/>
      <c r="S1366" s="183"/>
      <c r="T1366" s="183"/>
      <c r="X1366" s="183"/>
    </row>
    <row r="1367" spans="4:24" x14ac:dyDescent="0.25">
      <c r="D1367" s="184"/>
      <c r="E1367" s="184"/>
      <c r="F1367" s="184"/>
      <c r="G1367" s="184"/>
      <c r="H1367" s="184"/>
      <c r="I1367" s="184"/>
      <c r="J1367" s="184"/>
      <c r="K1367" s="183"/>
      <c r="L1367" s="183"/>
      <c r="M1367" s="183"/>
      <c r="N1367" s="183"/>
      <c r="O1367" s="183"/>
      <c r="P1367" s="183"/>
      <c r="Q1367" s="183"/>
      <c r="R1367" s="183"/>
      <c r="S1367" s="183"/>
      <c r="T1367" s="183"/>
      <c r="X1367" s="183"/>
    </row>
    <row r="1368" spans="4:24" x14ac:dyDescent="0.25">
      <c r="D1368" s="184"/>
      <c r="E1368" s="184"/>
      <c r="F1368" s="184"/>
      <c r="G1368" s="184"/>
      <c r="H1368" s="184"/>
      <c r="I1368" s="184"/>
      <c r="J1368" s="184"/>
      <c r="K1368" s="183"/>
      <c r="L1368" s="183"/>
      <c r="M1368" s="183"/>
      <c r="N1368" s="183"/>
      <c r="O1368" s="183"/>
      <c r="P1368" s="183"/>
      <c r="Q1368" s="183"/>
      <c r="R1368" s="183"/>
      <c r="S1368" s="183"/>
      <c r="T1368" s="183"/>
      <c r="X1368" s="183"/>
    </row>
    <row r="1369" spans="4:24" x14ac:dyDescent="0.25">
      <c r="D1369" s="184"/>
      <c r="E1369" s="184"/>
      <c r="F1369" s="184"/>
      <c r="G1369" s="184"/>
      <c r="H1369" s="184"/>
      <c r="I1369" s="184"/>
      <c r="J1369" s="184"/>
      <c r="K1369" s="183"/>
      <c r="L1369" s="183"/>
      <c r="M1369" s="183"/>
      <c r="N1369" s="183"/>
      <c r="O1369" s="183"/>
      <c r="P1369" s="183"/>
      <c r="Q1369" s="183"/>
      <c r="R1369" s="183"/>
      <c r="S1369" s="183"/>
      <c r="T1369" s="183"/>
      <c r="X1369" s="183"/>
    </row>
    <row r="1370" spans="4:24" x14ac:dyDescent="0.25">
      <c r="D1370" s="184"/>
      <c r="E1370" s="184"/>
      <c r="F1370" s="184"/>
      <c r="G1370" s="184"/>
      <c r="H1370" s="184"/>
      <c r="I1370" s="184"/>
      <c r="J1370" s="184"/>
      <c r="K1370" s="183"/>
      <c r="L1370" s="183"/>
      <c r="M1370" s="183"/>
      <c r="N1370" s="183"/>
      <c r="O1370" s="183"/>
      <c r="P1370" s="183"/>
      <c r="Q1370" s="183"/>
      <c r="R1370" s="183"/>
      <c r="S1370" s="183"/>
      <c r="T1370" s="183"/>
      <c r="X1370" s="183"/>
    </row>
    <row r="1371" spans="4:24" x14ac:dyDescent="0.25">
      <c r="D1371" s="184"/>
      <c r="E1371" s="184"/>
      <c r="F1371" s="184"/>
      <c r="G1371" s="184"/>
      <c r="H1371" s="184"/>
      <c r="I1371" s="184"/>
      <c r="J1371" s="184"/>
      <c r="K1371" s="183"/>
      <c r="L1371" s="183"/>
      <c r="M1371" s="183"/>
      <c r="N1371" s="183"/>
      <c r="O1371" s="183"/>
      <c r="P1371" s="183"/>
      <c r="Q1371" s="183"/>
      <c r="R1371" s="183"/>
      <c r="S1371" s="183"/>
      <c r="T1371" s="183"/>
      <c r="X1371" s="183"/>
    </row>
    <row r="1372" spans="4:24" x14ac:dyDescent="0.25">
      <c r="D1372" s="184"/>
      <c r="E1372" s="184"/>
      <c r="F1372" s="184"/>
      <c r="G1372" s="184"/>
      <c r="H1372" s="184"/>
      <c r="I1372" s="184"/>
      <c r="J1372" s="184"/>
      <c r="K1372" s="183"/>
      <c r="L1372" s="183"/>
      <c r="M1372" s="183"/>
      <c r="N1372" s="183"/>
      <c r="O1372" s="183"/>
      <c r="P1372" s="183"/>
      <c r="Q1372" s="183"/>
      <c r="R1372" s="183"/>
      <c r="S1372" s="183"/>
      <c r="T1372" s="183"/>
      <c r="X1372" s="183"/>
    </row>
    <row r="1373" spans="4:24" x14ac:dyDescent="0.25">
      <c r="D1373" s="184"/>
      <c r="E1373" s="184"/>
      <c r="F1373" s="184"/>
      <c r="G1373" s="184"/>
      <c r="H1373" s="184"/>
      <c r="I1373" s="184"/>
      <c r="J1373" s="184"/>
      <c r="K1373" s="183"/>
      <c r="L1373" s="183"/>
      <c r="M1373" s="183"/>
      <c r="N1373" s="183"/>
      <c r="O1373" s="183"/>
      <c r="P1373" s="183"/>
      <c r="Q1373" s="183"/>
      <c r="R1373" s="183"/>
      <c r="S1373" s="183"/>
      <c r="T1373" s="183"/>
      <c r="X1373" s="183"/>
    </row>
    <row r="1374" spans="4:24" x14ac:dyDescent="0.25">
      <c r="D1374" s="184"/>
      <c r="E1374" s="184"/>
      <c r="F1374" s="184"/>
      <c r="G1374" s="184"/>
      <c r="H1374" s="184"/>
      <c r="I1374" s="184"/>
      <c r="J1374" s="184"/>
      <c r="K1374" s="183"/>
      <c r="L1374" s="183"/>
      <c r="M1374" s="183"/>
      <c r="N1374" s="183"/>
      <c r="O1374" s="183"/>
      <c r="P1374" s="183"/>
      <c r="Q1374" s="183"/>
      <c r="R1374" s="183"/>
      <c r="S1374" s="183"/>
      <c r="T1374" s="183"/>
      <c r="X1374" s="183"/>
    </row>
    <row r="1375" spans="4:24" x14ac:dyDescent="0.25">
      <c r="D1375" s="184"/>
      <c r="E1375" s="184"/>
      <c r="F1375" s="184"/>
      <c r="G1375" s="184"/>
      <c r="H1375" s="184"/>
      <c r="I1375" s="184"/>
      <c r="J1375" s="184"/>
      <c r="K1375" s="183"/>
      <c r="L1375" s="183"/>
      <c r="M1375" s="183"/>
      <c r="N1375" s="183"/>
      <c r="O1375" s="183"/>
      <c r="P1375" s="183"/>
      <c r="Q1375" s="183"/>
      <c r="R1375" s="183"/>
      <c r="S1375" s="183"/>
      <c r="T1375" s="183"/>
      <c r="X1375" s="183"/>
    </row>
    <row r="1376" spans="4:24" x14ac:dyDescent="0.25">
      <c r="D1376" s="184"/>
      <c r="E1376" s="184"/>
      <c r="F1376" s="184"/>
      <c r="G1376" s="184"/>
      <c r="H1376" s="184"/>
      <c r="I1376" s="184"/>
      <c r="J1376" s="184"/>
      <c r="K1376" s="183"/>
      <c r="L1376" s="183"/>
      <c r="M1376" s="183"/>
      <c r="N1376" s="183"/>
      <c r="O1376" s="183"/>
      <c r="P1376" s="183"/>
      <c r="Q1376" s="183"/>
      <c r="R1376" s="183"/>
      <c r="S1376" s="183"/>
      <c r="T1376" s="183"/>
      <c r="X1376" s="183"/>
    </row>
    <row r="1377" spans="4:24" x14ac:dyDescent="0.25">
      <c r="D1377" s="184"/>
      <c r="E1377" s="184"/>
      <c r="F1377" s="184"/>
      <c r="G1377" s="184"/>
      <c r="H1377" s="184"/>
      <c r="I1377" s="184"/>
      <c r="J1377" s="184"/>
      <c r="K1377" s="183"/>
      <c r="L1377" s="183"/>
      <c r="M1377" s="183"/>
      <c r="N1377" s="183"/>
      <c r="O1377" s="183"/>
      <c r="P1377" s="183"/>
      <c r="Q1377" s="183"/>
      <c r="R1377" s="183"/>
      <c r="S1377" s="183"/>
      <c r="T1377" s="183"/>
      <c r="X1377" s="183"/>
    </row>
    <row r="1378" spans="4:24" x14ac:dyDescent="0.25">
      <c r="D1378" s="184"/>
      <c r="E1378" s="184"/>
      <c r="F1378" s="184"/>
      <c r="G1378" s="184"/>
      <c r="H1378" s="184"/>
      <c r="I1378" s="184"/>
      <c r="J1378" s="184"/>
      <c r="K1378" s="183"/>
      <c r="L1378" s="183"/>
      <c r="M1378" s="183"/>
      <c r="N1378" s="183"/>
      <c r="O1378" s="183"/>
      <c r="P1378" s="183"/>
      <c r="Q1378" s="183"/>
      <c r="R1378" s="183"/>
      <c r="S1378" s="183"/>
      <c r="T1378" s="183"/>
      <c r="X1378" s="183"/>
    </row>
    <row r="1379" spans="4:24" x14ac:dyDescent="0.25">
      <c r="D1379" s="184"/>
      <c r="E1379" s="184"/>
      <c r="F1379" s="184"/>
      <c r="G1379" s="184"/>
      <c r="H1379" s="184"/>
      <c r="I1379" s="184"/>
      <c r="J1379" s="184"/>
      <c r="K1379" s="183"/>
      <c r="L1379" s="183"/>
      <c r="M1379" s="183"/>
      <c r="N1379" s="183"/>
      <c r="O1379" s="183"/>
      <c r="P1379" s="183"/>
      <c r="Q1379" s="183"/>
      <c r="R1379" s="183"/>
      <c r="S1379" s="183"/>
      <c r="T1379" s="183"/>
      <c r="X1379" s="183"/>
    </row>
    <row r="1380" spans="4:24" x14ac:dyDescent="0.25">
      <c r="D1380" s="184"/>
      <c r="E1380" s="184"/>
      <c r="F1380" s="184"/>
      <c r="G1380" s="184"/>
      <c r="H1380" s="184"/>
      <c r="I1380" s="184"/>
      <c r="J1380" s="184"/>
      <c r="K1380" s="183"/>
      <c r="L1380" s="183"/>
      <c r="M1380" s="183"/>
      <c r="N1380" s="183"/>
      <c r="O1380" s="183"/>
      <c r="P1380" s="183"/>
      <c r="Q1380" s="183"/>
      <c r="R1380" s="183"/>
      <c r="S1380" s="183"/>
      <c r="T1380" s="183"/>
      <c r="X1380" s="183"/>
    </row>
    <row r="1381" spans="4:24" x14ac:dyDescent="0.25">
      <c r="D1381" s="184"/>
      <c r="E1381" s="184"/>
      <c r="F1381" s="184"/>
      <c r="G1381" s="184"/>
      <c r="H1381" s="184"/>
      <c r="I1381" s="184"/>
      <c r="J1381" s="184"/>
      <c r="K1381" s="183"/>
      <c r="L1381" s="183"/>
      <c r="M1381" s="183"/>
      <c r="N1381" s="183"/>
      <c r="O1381" s="183"/>
      <c r="P1381" s="183"/>
      <c r="Q1381" s="183"/>
      <c r="R1381" s="183"/>
      <c r="S1381" s="183"/>
      <c r="T1381" s="183"/>
      <c r="X1381" s="183"/>
    </row>
    <row r="1382" spans="4:24" x14ac:dyDescent="0.25">
      <c r="D1382" s="184"/>
      <c r="E1382" s="184"/>
      <c r="F1382" s="184"/>
      <c r="G1382" s="184"/>
      <c r="H1382" s="184"/>
      <c r="I1382" s="184"/>
      <c r="J1382" s="184"/>
      <c r="K1382" s="183"/>
      <c r="L1382" s="183"/>
      <c r="M1382" s="183"/>
      <c r="N1382" s="183"/>
      <c r="O1382" s="183"/>
      <c r="P1382" s="183"/>
      <c r="Q1382" s="183"/>
      <c r="R1382" s="183"/>
      <c r="S1382" s="183"/>
      <c r="T1382" s="183"/>
      <c r="X1382" s="183"/>
    </row>
    <row r="1383" spans="4:24" x14ac:dyDescent="0.25">
      <c r="D1383" s="184"/>
      <c r="E1383" s="184"/>
      <c r="F1383" s="184"/>
      <c r="G1383" s="184"/>
      <c r="H1383" s="184"/>
      <c r="I1383" s="184"/>
      <c r="J1383" s="184"/>
      <c r="K1383" s="183"/>
      <c r="L1383" s="183"/>
      <c r="M1383" s="183"/>
      <c r="N1383" s="183"/>
      <c r="O1383" s="183"/>
      <c r="P1383" s="183"/>
      <c r="Q1383" s="183"/>
      <c r="R1383" s="183"/>
      <c r="S1383" s="183"/>
      <c r="T1383" s="183"/>
      <c r="X1383" s="183"/>
    </row>
    <row r="1384" spans="4:24" x14ac:dyDescent="0.25">
      <c r="D1384" s="184"/>
      <c r="E1384" s="184"/>
      <c r="F1384" s="184"/>
      <c r="G1384" s="184"/>
      <c r="H1384" s="184"/>
      <c r="I1384" s="184"/>
      <c r="J1384" s="184"/>
      <c r="K1384" s="183"/>
      <c r="L1384" s="183"/>
      <c r="M1384" s="183"/>
      <c r="N1384" s="183"/>
      <c r="O1384" s="183"/>
      <c r="P1384" s="183"/>
      <c r="Q1384" s="183"/>
      <c r="R1384" s="183"/>
      <c r="S1384" s="183"/>
      <c r="T1384" s="183"/>
      <c r="X1384" s="183"/>
    </row>
    <row r="1385" spans="4:24" x14ac:dyDescent="0.25">
      <c r="D1385" s="184"/>
      <c r="E1385" s="184"/>
      <c r="F1385" s="184"/>
      <c r="G1385" s="184"/>
      <c r="H1385" s="184"/>
      <c r="I1385" s="184"/>
      <c r="J1385" s="184"/>
      <c r="K1385" s="183"/>
      <c r="L1385" s="183"/>
      <c r="M1385" s="183"/>
      <c r="N1385" s="183"/>
      <c r="O1385" s="183"/>
      <c r="P1385" s="183"/>
      <c r="Q1385" s="183"/>
      <c r="R1385" s="183"/>
      <c r="S1385" s="183"/>
      <c r="T1385" s="183"/>
      <c r="X1385" s="183"/>
    </row>
    <row r="1386" spans="4:24" x14ac:dyDescent="0.25">
      <c r="D1386" s="184"/>
      <c r="E1386" s="184"/>
      <c r="F1386" s="184"/>
      <c r="G1386" s="184"/>
      <c r="H1386" s="184"/>
      <c r="I1386" s="184"/>
      <c r="J1386" s="184"/>
      <c r="K1386" s="183"/>
      <c r="L1386" s="183"/>
      <c r="M1386" s="183"/>
      <c r="N1386" s="183"/>
      <c r="O1386" s="183"/>
      <c r="P1386" s="183"/>
      <c r="Q1386" s="183"/>
      <c r="R1386" s="183"/>
      <c r="S1386" s="183"/>
      <c r="T1386" s="183"/>
      <c r="X1386" s="183"/>
    </row>
    <row r="1387" spans="4:24" x14ac:dyDescent="0.25">
      <c r="D1387" s="184"/>
      <c r="E1387" s="184"/>
      <c r="F1387" s="184"/>
      <c r="G1387" s="184"/>
      <c r="H1387" s="184"/>
      <c r="I1387" s="184"/>
      <c r="J1387" s="184"/>
      <c r="K1387" s="183"/>
      <c r="L1387" s="183"/>
      <c r="M1387" s="183"/>
      <c r="N1387" s="183"/>
      <c r="O1387" s="183"/>
      <c r="P1387" s="183"/>
      <c r="Q1387" s="183"/>
      <c r="R1387" s="183"/>
      <c r="S1387" s="183"/>
      <c r="T1387" s="183"/>
      <c r="X1387" s="183"/>
    </row>
    <row r="1388" spans="4:24" x14ac:dyDescent="0.25">
      <c r="D1388" s="184"/>
      <c r="E1388" s="184"/>
      <c r="F1388" s="184"/>
      <c r="G1388" s="184"/>
      <c r="H1388" s="184"/>
      <c r="I1388" s="184"/>
      <c r="J1388" s="184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X1388" s="183"/>
    </row>
    <row r="1389" spans="4:24" x14ac:dyDescent="0.25">
      <c r="D1389" s="184"/>
      <c r="E1389" s="184"/>
      <c r="F1389" s="184"/>
      <c r="G1389" s="184"/>
      <c r="H1389" s="184"/>
      <c r="I1389" s="184"/>
      <c r="J1389" s="184"/>
      <c r="K1389" s="183"/>
      <c r="L1389" s="183"/>
      <c r="M1389" s="183"/>
      <c r="N1389" s="183"/>
      <c r="O1389" s="183"/>
      <c r="P1389" s="183"/>
      <c r="Q1389" s="183"/>
      <c r="R1389" s="183"/>
      <c r="S1389" s="183"/>
      <c r="T1389" s="183"/>
      <c r="X1389" s="183"/>
    </row>
    <row r="1390" spans="4:24" x14ac:dyDescent="0.25">
      <c r="D1390" s="184"/>
      <c r="E1390" s="184"/>
      <c r="F1390" s="184"/>
      <c r="G1390" s="184"/>
      <c r="H1390" s="184"/>
      <c r="I1390" s="184"/>
      <c r="J1390" s="184"/>
      <c r="K1390" s="183"/>
      <c r="L1390" s="183"/>
      <c r="M1390" s="183"/>
      <c r="N1390" s="183"/>
      <c r="O1390" s="183"/>
      <c r="P1390" s="183"/>
      <c r="Q1390" s="183"/>
      <c r="R1390" s="183"/>
      <c r="S1390" s="183"/>
      <c r="T1390" s="183"/>
      <c r="X1390" s="183"/>
    </row>
    <row r="1391" spans="4:24" x14ac:dyDescent="0.25">
      <c r="D1391" s="184"/>
      <c r="E1391" s="184"/>
      <c r="F1391" s="184"/>
      <c r="G1391" s="184"/>
      <c r="H1391" s="184"/>
      <c r="I1391" s="184"/>
      <c r="J1391" s="184"/>
      <c r="K1391" s="183"/>
      <c r="L1391" s="183"/>
      <c r="M1391" s="183"/>
      <c r="N1391" s="183"/>
      <c r="O1391" s="183"/>
      <c r="P1391" s="183"/>
      <c r="Q1391" s="183"/>
      <c r="R1391" s="183"/>
      <c r="S1391" s="183"/>
      <c r="T1391" s="183"/>
      <c r="X1391" s="183"/>
    </row>
    <row r="1392" spans="4:24" x14ac:dyDescent="0.25">
      <c r="D1392" s="184"/>
      <c r="E1392" s="184"/>
      <c r="F1392" s="184"/>
      <c r="G1392" s="184"/>
      <c r="H1392" s="184"/>
      <c r="I1392" s="184"/>
      <c r="J1392" s="184"/>
      <c r="K1392" s="183"/>
      <c r="L1392" s="183"/>
      <c r="M1392" s="183"/>
      <c r="N1392" s="183"/>
      <c r="O1392" s="183"/>
      <c r="P1392" s="183"/>
      <c r="Q1392" s="183"/>
      <c r="R1392" s="183"/>
      <c r="S1392" s="183"/>
      <c r="T1392" s="183"/>
      <c r="X1392" s="183"/>
    </row>
    <row r="1393" spans="4:24" x14ac:dyDescent="0.25">
      <c r="D1393" s="184"/>
      <c r="E1393" s="184"/>
      <c r="F1393" s="184"/>
      <c r="G1393" s="184"/>
      <c r="H1393" s="184"/>
      <c r="I1393" s="184"/>
      <c r="J1393" s="184"/>
      <c r="K1393" s="183"/>
      <c r="L1393" s="183"/>
      <c r="M1393" s="183"/>
      <c r="N1393" s="183"/>
      <c r="O1393" s="183"/>
      <c r="P1393" s="183"/>
      <c r="Q1393" s="183"/>
      <c r="R1393" s="183"/>
      <c r="S1393" s="183"/>
      <c r="T1393" s="183"/>
      <c r="X1393" s="183"/>
    </row>
    <row r="1394" spans="4:24" x14ac:dyDescent="0.25">
      <c r="D1394" s="184"/>
      <c r="E1394" s="184"/>
      <c r="F1394" s="184"/>
      <c r="G1394" s="184"/>
      <c r="H1394" s="184"/>
      <c r="I1394" s="184"/>
      <c r="J1394" s="184"/>
      <c r="K1394" s="183"/>
      <c r="L1394" s="183"/>
      <c r="M1394" s="183"/>
      <c r="N1394" s="183"/>
      <c r="O1394" s="183"/>
      <c r="P1394" s="183"/>
      <c r="Q1394" s="183"/>
      <c r="R1394" s="183"/>
      <c r="S1394" s="183"/>
      <c r="T1394" s="183"/>
      <c r="X1394" s="183"/>
    </row>
    <row r="1395" spans="4:24" x14ac:dyDescent="0.25">
      <c r="D1395" s="184"/>
      <c r="E1395" s="184"/>
      <c r="F1395" s="184"/>
      <c r="G1395" s="184"/>
      <c r="H1395" s="184"/>
      <c r="I1395" s="184"/>
      <c r="J1395" s="184"/>
      <c r="K1395" s="183"/>
      <c r="L1395" s="183"/>
      <c r="M1395" s="183"/>
      <c r="N1395" s="183"/>
      <c r="O1395" s="183"/>
      <c r="P1395" s="183"/>
      <c r="Q1395" s="183"/>
      <c r="R1395" s="183"/>
      <c r="S1395" s="183"/>
      <c r="T1395" s="183"/>
      <c r="X1395" s="183"/>
    </row>
    <row r="1396" spans="4:24" x14ac:dyDescent="0.25">
      <c r="D1396" s="184"/>
      <c r="E1396" s="184"/>
      <c r="F1396" s="184"/>
      <c r="G1396" s="184"/>
      <c r="H1396" s="184"/>
      <c r="I1396" s="184"/>
      <c r="J1396" s="184"/>
      <c r="K1396" s="183"/>
      <c r="L1396" s="183"/>
      <c r="M1396" s="183"/>
      <c r="N1396" s="183"/>
      <c r="O1396" s="183"/>
      <c r="P1396" s="183"/>
      <c r="Q1396" s="183"/>
      <c r="R1396" s="183"/>
      <c r="S1396" s="183"/>
      <c r="T1396" s="183"/>
      <c r="X1396" s="183"/>
    </row>
    <row r="1397" spans="4:24" x14ac:dyDescent="0.25">
      <c r="D1397" s="184"/>
      <c r="E1397" s="184"/>
      <c r="F1397" s="184"/>
      <c r="G1397" s="184"/>
      <c r="H1397" s="184"/>
      <c r="I1397" s="184"/>
      <c r="J1397" s="184"/>
      <c r="K1397" s="183"/>
      <c r="L1397" s="183"/>
      <c r="M1397" s="183"/>
      <c r="N1397" s="183"/>
      <c r="O1397" s="183"/>
      <c r="P1397" s="183"/>
      <c r="Q1397" s="183"/>
      <c r="R1397" s="183"/>
      <c r="S1397" s="183"/>
      <c r="T1397" s="183"/>
      <c r="X1397" s="183"/>
    </row>
    <row r="1398" spans="4:24" x14ac:dyDescent="0.25">
      <c r="D1398" s="184"/>
      <c r="E1398" s="184"/>
      <c r="F1398" s="184"/>
      <c r="G1398" s="184"/>
      <c r="H1398" s="184"/>
      <c r="I1398" s="184"/>
      <c r="J1398" s="184"/>
      <c r="K1398" s="183"/>
      <c r="L1398" s="183"/>
      <c r="M1398" s="183"/>
      <c r="N1398" s="183"/>
      <c r="O1398" s="183"/>
      <c r="P1398" s="183"/>
      <c r="Q1398" s="183"/>
      <c r="R1398" s="183"/>
      <c r="S1398" s="183"/>
      <c r="T1398" s="183"/>
      <c r="X1398" s="183"/>
    </row>
    <row r="1399" spans="4:24" x14ac:dyDescent="0.25">
      <c r="D1399" s="184"/>
      <c r="E1399" s="184"/>
      <c r="F1399" s="184"/>
      <c r="G1399" s="184"/>
      <c r="H1399" s="184"/>
      <c r="I1399" s="184"/>
      <c r="J1399" s="184"/>
      <c r="K1399" s="183"/>
      <c r="L1399" s="183"/>
      <c r="M1399" s="183"/>
      <c r="N1399" s="183"/>
      <c r="O1399" s="183"/>
      <c r="P1399" s="183"/>
      <c r="Q1399" s="183"/>
      <c r="R1399" s="183"/>
      <c r="S1399" s="183"/>
      <c r="T1399" s="183"/>
      <c r="X1399" s="183"/>
    </row>
    <row r="1400" spans="4:24" x14ac:dyDescent="0.25">
      <c r="D1400" s="184"/>
      <c r="E1400" s="184"/>
      <c r="F1400" s="184"/>
      <c r="G1400" s="184"/>
      <c r="H1400" s="184"/>
      <c r="I1400" s="184"/>
      <c r="J1400" s="184"/>
      <c r="K1400" s="183"/>
      <c r="L1400" s="183"/>
      <c r="M1400" s="183"/>
      <c r="N1400" s="183"/>
      <c r="O1400" s="183"/>
      <c r="P1400" s="183"/>
      <c r="Q1400" s="183"/>
      <c r="R1400" s="183"/>
      <c r="S1400" s="183"/>
      <c r="T1400" s="183"/>
      <c r="X1400" s="183"/>
    </row>
    <row r="1401" spans="4:24" x14ac:dyDescent="0.25">
      <c r="D1401" s="184"/>
      <c r="E1401" s="184"/>
      <c r="F1401" s="184"/>
      <c r="G1401" s="184"/>
      <c r="H1401" s="184"/>
      <c r="I1401" s="184"/>
      <c r="J1401" s="184"/>
      <c r="K1401" s="183"/>
      <c r="L1401" s="183"/>
      <c r="M1401" s="183"/>
      <c r="N1401" s="183"/>
      <c r="O1401" s="183"/>
      <c r="P1401" s="183"/>
      <c r="Q1401" s="183"/>
      <c r="R1401" s="183"/>
      <c r="S1401" s="183"/>
      <c r="T1401" s="183"/>
      <c r="X1401" s="183"/>
    </row>
    <row r="1402" spans="4:24" x14ac:dyDescent="0.25">
      <c r="D1402" s="184"/>
      <c r="E1402" s="184"/>
      <c r="F1402" s="184"/>
      <c r="G1402" s="184"/>
      <c r="H1402" s="184"/>
      <c r="I1402" s="184"/>
      <c r="J1402" s="184"/>
      <c r="K1402" s="183"/>
      <c r="L1402" s="183"/>
      <c r="M1402" s="183"/>
      <c r="N1402" s="183"/>
      <c r="O1402" s="183"/>
      <c r="P1402" s="183"/>
      <c r="Q1402" s="183"/>
      <c r="R1402" s="183"/>
      <c r="S1402" s="183"/>
      <c r="T1402" s="183"/>
      <c r="X1402" s="183"/>
    </row>
    <row r="1403" spans="4:24" x14ac:dyDescent="0.25">
      <c r="D1403" s="184"/>
      <c r="E1403" s="184"/>
      <c r="F1403" s="184"/>
      <c r="G1403" s="184"/>
      <c r="H1403" s="184"/>
      <c r="I1403" s="184"/>
      <c r="J1403" s="184"/>
      <c r="K1403" s="183"/>
      <c r="L1403" s="183"/>
      <c r="M1403" s="183"/>
      <c r="N1403" s="183"/>
      <c r="O1403" s="183"/>
      <c r="P1403" s="183"/>
      <c r="Q1403" s="183"/>
      <c r="R1403" s="183"/>
      <c r="S1403" s="183"/>
      <c r="T1403" s="183"/>
      <c r="X1403" s="183"/>
    </row>
    <row r="1404" spans="4:24" x14ac:dyDescent="0.25">
      <c r="D1404" s="184"/>
      <c r="E1404" s="184"/>
      <c r="F1404" s="184"/>
      <c r="G1404" s="184"/>
      <c r="H1404" s="184"/>
      <c r="I1404" s="184"/>
      <c r="J1404" s="184"/>
      <c r="K1404" s="183"/>
      <c r="L1404" s="183"/>
      <c r="M1404" s="183"/>
      <c r="N1404" s="183"/>
      <c r="O1404" s="183"/>
      <c r="P1404" s="183"/>
      <c r="Q1404" s="183"/>
      <c r="R1404" s="183"/>
      <c r="S1404" s="183"/>
      <c r="T1404" s="183"/>
      <c r="X1404" s="183"/>
    </row>
    <row r="1405" spans="4:24" x14ac:dyDescent="0.25">
      <c r="D1405" s="184"/>
      <c r="E1405" s="184"/>
      <c r="F1405" s="184"/>
      <c r="G1405" s="184"/>
      <c r="H1405" s="184"/>
      <c r="I1405" s="184"/>
      <c r="J1405" s="184"/>
      <c r="K1405" s="183"/>
      <c r="L1405" s="183"/>
      <c r="M1405" s="183"/>
      <c r="N1405" s="183"/>
      <c r="O1405" s="183"/>
      <c r="P1405" s="183"/>
      <c r="Q1405" s="183"/>
      <c r="R1405" s="183"/>
      <c r="S1405" s="183"/>
      <c r="T1405" s="183"/>
      <c r="X1405" s="183"/>
    </row>
    <row r="1406" spans="4:24" x14ac:dyDescent="0.25">
      <c r="D1406" s="184"/>
      <c r="E1406" s="184"/>
      <c r="F1406" s="184"/>
      <c r="G1406" s="184"/>
      <c r="H1406" s="184"/>
      <c r="I1406" s="184"/>
      <c r="J1406" s="184"/>
      <c r="K1406" s="183"/>
      <c r="L1406" s="183"/>
      <c r="M1406" s="183"/>
      <c r="N1406" s="183"/>
      <c r="O1406" s="183"/>
      <c r="P1406" s="183"/>
      <c r="Q1406" s="183"/>
      <c r="R1406" s="183"/>
      <c r="S1406" s="183"/>
      <c r="T1406" s="183"/>
      <c r="X1406" s="183"/>
    </row>
    <row r="1407" spans="4:24" x14ac:dyDescent="0.25">
      <c r="D1407" s="184"/>
      <c r="E1407" s="184"/>
      <c r="F1407" s="184"/>
      <c r="G1407" s="184"/>
      <c r="H1407" s="184"/>
      <c r="I1407" s="184"/>
      <c r="J1407" s="184"/>
      <c r="K1407" s="183"/>
      <c r="L1407" s="183"/>
      <c r="M1407" s="183"/>
      <c r="N1407" s="183"/>
      <c r="O1407" s="183"/>
      <c r="P1407" s="183"/>
      <c r="Q1407" s="183"/>
      <c r="R1407" s="183"/>
      <c r="S1407" s="183"/>
      <c r="T1407" s="183"/>
      <c r="X1407" s="183"/>
    </row>
    <row r="1408" spans="4:24" x14ac:dyDescent="0.25">
      <c r="D1408" s="184"/>
      <c r="E1408" s="184"/>
      <c r="F1408" s="184"/>
      <c r="G1408" s="184"/>
      <c r="H1408" s="184"/>
      <c r="I1408" s="184"/>
      <c r="J1408" s="184"/>
      <c r="K1408" s="183"/>
      <c r="L1408" s="183"/>
      <c r="M1408" s="183"/>
      <c r="N1408" s="183"/>
      <c r="O1408" s="183"/>
      <c r="P1408" s="183"/>
      <c r="Q1408" s="183"/>
      <c r="R1408" s="183"/>
      <c r="S1408" s="183"/>
      <c r="T1408" s="183"/>
      <c r="X1408" s="183"/>
    </row>
    <row r="1409" spans="4:24" x14ac:dyDescent="0.25">
      <c r="D1409" s="184"/>
      <c r="E1409" s="184"/>
      <c r="F1409" s="184"/>
      <c r="G1409" s="184"/>
      <c r="H1409" s="184"/>
      <c r="I1409" s="184"/>
      <c r="J1409" s="184"/>
      <c r="K1409" s="183"/>
      <c r="L1409" s="183"/>
      <c r="M1409" s="183"/>
      <c r="N1409" s="183"/>
      <c r="O1409" s="183"/>
      <c r="P1409" s="183"/>
      <c r="Q1409" s="183"/>
      <c r="R1409" s="183"/>
      <c r="S1409" s="183"/>
      <c r="T1409" s="183"/>
      <c r="X1409" s="183"/>
    </row>
    <row r="1410" spans="4:24" x14ac:dyDescent="0.25">
      <c r="D1410" s="184"/>
      <c r="E1410" s="184"/>
      <c r="F1410" s="184"/>
      <c r="G1410" s="184"/>
      <c r="H1410" s="184"/>
      <c r="I1410" s="184"/>
      <c r="J1410" s="184"/>
      <c r="K1410" s="183"/>
      <c r="L1410" s="183"/>
      <c r="M1410" s="183"/>
      <c r="N1410" s="183"/>
      <c r="O1410" s="183"/>
      <c r="P1410" s="183"/>
      <c r="Q1410" s="183"/>
      <c r="R1410" s="183"/>
      <c r="S1410" s="183"/>
      <c r="T1410" s="183"/>
      <c r="X1410" s="183"/>
    </row>
    <row r="1411" spans="4:24" x14ac:dyDescent="0.25">
      <c r="D1411" s="184"/>
      <c r="E1411" s="184"/>
      <c r="F1411" s="184"/>
      <c r="G1411" s="184"/>
      <c r="H1411" s="184"/>
      <c r="I1411" s="184"/>
      <c r="J1411" s="184"/>
      <c r="K1411" s="183"/>
      <c r="L1411" s="183"/>
      <c r="M1411" s="183"/>
      <c r="N1411" s="183"/>
      <c r="O1411" s="183"/>
      <c r="P1411" s="183"/>
      <c r="Q1411" s="183"/>
      <c r="R1411" s="183"/>
      <c r="S1411" s="183"/>
      <c r="T1411" s="183"/>
      <c r="X1411" s="183"/>
    </row>
    <row r="1412" spans="4:24" x14ac:dyDescent="0.25">
      <c r="D1412" s="184"/>
      <c r="E1412" s="184"/>
      <c r="F1412" s="184"/>
      <c r="G1412" s="184"/>
      <c r="H1412" s="184"/>
      <c r="I1412" s="184"/>
      <c r="J1412" s="184"/>
      <c r="K1412" s="183"/>
      <c r="L1412" s="183"/>
      <c r="M1412" s="183"/>
      <c r="N1412" s="183"/>
      <c r="O1412" s="183"/>
      <c r="P1412" s="183"/>
      <c r="Q1412" s="183"/>
      <c r="R1412" s="183"/>
      <c r="S1412" s="183"/>
      <c r="T1412" s="183"/>
      <c r="X1412" s="183"/>
    </row>
    <row r="1413" spans="4:24" x14ac:dyDescent="0.25">
      <c r="D1413" s="184"/>
      <c r="E1413" s="184"/>
      <c r="F1413" s="184"/>
      <c r="G1413" s="184"/>
      <c r="H1413" s="184"/>
      <c r="I1413" s="184"/>
      <c r="J1413" s="184"/>
      <c r="K1413" s="183"/>
      <c r="L1413" s="183"/>
      <c r="M1413" s="183"/>
      <c r="N1413" s="183"/>
      <c r="O1413" s="183"/>
      <c r="P1413" s="183"/>
      <c r="Q1413" s="183"/>
      <c r="R1413" s="183"/>
      <c r="S1413" s="183"/>
      <c r="T1413" s="183"/>
      <c r="X1413" s="183"/>
    </row>
    <row r="1414" spans="4:24" x14ac:dyDescent="0.25">
      <c r="D1414" s="184"/>
      <c r="E1414" s="184"/>
      <c r="F1414" s="184"/>
      <c r="G1414" s="184"/>
      <c r="H1414" s="184"/>
      <c r="I1414" s="184"/>
      <c r="J1414" s="184"/>
      <c r="K1414" s="183"/>
      <c r="L1414" s="183"/>
      <c r="M1414" s="183"/>
      <c r="N1414" s="183"/>
      <c r="O1414" s="183"/>
      <c r="P1414" s="183"/>
      <c r="Q1414" s="183"/>
      <c r="R1414" s="183"/>
      <c r="S1414" s="183"/>
      <c r="T1414" s="183"/>
      <c r="X1414" s="183"/>
    </row>
    <row r="1415" spans="4:24" x14ac:dyDescent="0.25">
      <c r="D1415" s="184"/>
      <c r="E1415" s="184"/>
      <c r="F1415" s="184"/>
      <c r="G1415" s="184"/>
      <c r="H1415" s="184"/>
      <c r="I1415" s="184"/>
      <c r="J1415" s="184"/>
      <c r="K1415" s="183"/>
      <c r="L1415" s="183"/>
      <c r="M1415" s="183"/>
      <c r="N1415" s="183"/>
      <c r="O1415" s="183"/>
      <c r="P1415" s="183"/>
      <c r="Q1415" s="183"/>
      <c r="R1415" s="183"/>
      <c r="S1415" s="183"/>
      <c r="T1415" s="183"/>
      <c r="X1415" s="183"/>
    </row>
    <row r="1416" spans="4:24" x14ac:dyDescent="0.25">
      <c r="D1416" s="184"/>
      <c r="E1416" s="184"/>
      <c r="F1416" s="184"/>
      <c r="G1416" s="184"/>
      <c r="H1416" s="184"/>
      <c r="I1416" s="184"/>
      <c r="J1416" s="184"/>
      <c r="K1416" s="183"/>
      <c r="L1416" s="183"/>
      <c r="M1416" s="183"/>
      <c r="N1416" s="183"/>
      <c r="O1416" s="183"/>
      <c r="P1416" s="183"/>
      <c r="Q1416" s="183"/>
      <c r="R1416" s="183"/>
      <c r="S1416" s="183"/>
      <c r="T1416" s="183"/>
      <c r="X1416" s="183"/>
    </row>
    <row r="1417" spans="4:24" x14ac:dyDescent="0.25">
      <c r="D1417" s="184"/>
      <c r="E1417" s="184"/>
      <c r="F1417" s="184"/>
      <c r="G1417" s="184"/>
      <c r="H1417" s="184"/>
      <c r="I1417" s="184"/>
      <c r="J1417" s="184"/>
      <c r="K1417" s="183"/>
      <c r="L1417" s="183"/>
      <c r="M1417" s="183"/>
      <c r="N1417" s="183"/>
      <c r="O1417" s="183"/>
      <c r="P1417" s="183"/>
      <c r="Q1417" s="183"/>
      <c r="R1417" s="183"/>
      <c r="S1417" s="183"/>
      <c r="T1417" s="183"/>
      <c r="X1417" s="183"/>
    </row>
    <row r="1418" spans="4:24" x14ac:dyDescent="0.25">
      <c r="D1418" s="184"/>
      <c r="E1418" s="184"/>
      <c r="F1418" s="184"/>
      <c r="G1418" s="184"/>
      <c r="H1418" s="184"/>
      <c r="I1418" s="184"/>
      <c r="J1418" s="184"/>
      <c r="K1418" s="183"/>
      <c r="L1418" s="183"/>
      <c r="M1418" s="183"/>
      <c r="N1418" s="183"/>
      <c r="O1418" s="183"/>
      <c r="P1418" s="183"/>
      <c r="Q1418" s="183"/>
      <c r="R1418" s="183"/>
      <c r="S1418" s="183"/>
      <c r="T1418" s="183"/>
      <c r="X1418" s="183"/>
    </row>
    <row r="1419" spans="4:24" x14ac:dyDescent="0.25">
      <c r="D1419" s="184"/>
      <c r="E1419" s="184"/>
      <c r="F1419" s="184"/>
      <c r="G1419" s="184"/>
      <c r="H1419" s="184"/>
      <c r="I1419" s="184"/>
      <c r="J1419" s="184"/>
      <c r="K1419" s="183"/>
      <c r="L1419" s="183"/>
      <c r="M1419" s="183"/>
      <c r="N1419" s="183"/>
      <c r="O1419" s="183"/>
      <c r="P1419" s="183"/>
      <c r="Q1419" s="183"/>
      <c r="R1419" s="183"/>
      <c r="S1419" s="183"/>
      <c r="T1419" s="183"/>
      <c r="X1419" s="183"/>
    </row>
    <row r="1420" spans="4:24" x14ac:dyDescent="0.25">
      <c r="D1420" s="184"/>
      <c r="E1420" s="184"/>
      <c r="F1420" s="184"/>
      <c r="G1420" s="184"/>
      <c r="H1420" s="184"/>
      <c r="I1420" s="184"/>
      <c r="J1420" s="184"/>
      <c r="K1420" s="183"/>
      <c r="L1420" s="183"/>
      <c r="M1420" s="183"/>
      <c r="N1420" s="183"/>
      <c r="O1420" s="183"/>
      <c r="P1420" s="183"/>
      <c r="Q1420" s="183"/>
      <c r="R1420" s="183"/>
      <c r="S1420" s="183"/>
      <c r="T1420" s="183"/>
      <c r="X1420" s="183"/>
    </row>
    <row r="1421" spans="4:24" x14ac:dyDescent="0.25">
      <c r="D1421" s="184"/>
      <c r="E1421" s="184"/>
      <c r="F1421" s="184"/>
      <c r="G1421" s="184"/>
      <c r="H1421" s="184"/>
      <c r="I1421" s="184"/>
      <c r="J1421" s="184"/>
      <c r="K1421" s="183"/>
      <c r="L1421" s="183"/>
      <c r="M1421" s="183"/>
      <c r="N1421" s="183"/>
      <c r="O1421" s="183"/>
      <c r="P1421" s="183"/>
      <c r="Q1421" s="183"/>
      <c r="R1421" s="183"/>
      <c r="S1421" s="183"/>
      <c r="T1421" s="183"/>
      <c r="X1421" s="183"/>
    </row>
    <row r="1422" spans="4:24" x14ac:dyDescent="0.25">
      <c r="D1422" s="184"/>
      <c r="E1422" s="184"/>
      <c r="F1422" s="184"/>
      <c r="G1422" s="184"/>
      <c r="H1422" s="184"/>
      <c r="I1422" s="184"/>
      <c r="J1422" s="184"/>
      <c r="K1422" s="183"/>
      <c r="L1422" s="183"/>
      <c r="M1422" s="183"/>
      <c r="N1422" s="183"/>
      <c r="O1422" s="183"/>
      <c r="P1422" s="183"/>
      <c r="Q1422" s="183"/>
      <c r="R1422" s="183"/>
      <c r="S1422" s="183"/>
      <c r="T1422" s="183"/>
      <c r="X1422" s="183"/>
    </row>
    <row r="1423" spans="4:24" x14ac:dyDescent="0.25">
      <c r="D1423" s="184"/>
      <c r="E1423" s="184"/>
      <c r="F1423" s="184"/>
      <c r="G1423" s="184"/>
      <c r="H1423" s="184"/>
      <c r="I1423" s="184"/>
      <c r="J1423" s="184"/>
      <c r="K1423" s="183"/>
      <c r="L1423" s="183"/>
      <c r="M1423" s="183"/>
      <c r="N1423" s="183"/>
      <c r="O1423" s="183"/>
      <c r="P1423" s="183"/>
      <c r="Q1423" s="183"/>
      <c r="R1423" s="183"/>
      <c r="S1423" s="183"/>
      <c r="T1423" s="183"/>
      <c r="X1423" s="183"/>
    </row>
    <row r="1424" spans="4:24" x14ac:dyDescent="0.25">
      <c r="D1424" s="184"/>
      <c r="E1424" s="184"/>
      <c r="F1424" s="184"/>
      <c r="G1424" s="184"/>
      <c r="H1424" s="184"/>
      <c r="I1424" s="184"/>
      <c r="J1424" s="184"/>
      <c r="K1424" s="183"/>
      <c r="L1424" s="183"/>
      <c r="M1424" s="183"/>
      <c r="N1424" s="183"/>
      <c r="O1424" s="183"/>
      <c r="P1424" s="183"/>
      <c r="Q1424" s="183"/>
      <c r="R1424" s="183"/>
      <c r="S1424" s="183"/>
      <c r="T1424" s="183"/>
      <c r="X1424" s="183"/>
    </row>
    <row r="1425" spans="4:24" x14ac:dyDescent="0.25">
      <c r="D1425" s="184"/>
      <c r="E1425" s="184"/>
      <c r="F1425" s="184"/>
      <c r="G1425" s="184"/>
      <c r="H1425" s="184"/>
      <c r="I1425" s="184"/>
      <c r="J1425" s="184"/>
      <c r="K1425" s="183"/>
      <c r="L1425" s="183"/>
      <c r="M1425" s="183"/>
      <c r="N1425" s="183"/>
      <c r="O1425" s="183"/>
      <c r="P1425" s="183"/>
      <c r="Q1425" s="183"/>
      <c r="R1425" s="183"/>
      <c r="S1425" s="183"/>
      <c r="T1425" s="183"/>
      <c r="X1425" s="183"/>
    </row>
    <row r="1426" spans="4:24" x14ac:dyDescent="0.25">
      <c r="D1426" s="184"/>
      <c r="E1426" s="184"/>
      <c r="F1426" s="184"/>
      <c r="G1426" s="184"/>
      <c r="H1426" s="184"/>
      <c r="I1426" s="184"/>
      <c r="J1426" s="184"/>
      <c r="K1426" s="183"/>
      <c r="L1426" s="183"/>
      <c r="M1426" s="183"/>
      <c r="N1426" s="183"/>
      <c r="O1426" s="183"/>
      <c r="P1426" s="183"/>
      <c r="Q1426" s="183"/>
      <c r="R1426" s="183"/>
      <c r="S1426" s="183"/>
      <c r="T1426" s="183"/>
      <c r="X1426" s="183"/>
    </row>
    <row r="1427" spans="4:24" x14ac:dyDescent="0.25">
      <c r="D1427" s="184"/>
      <c r="E1427" s="184"/>
      <c r="F1427" s="184"/>
      <c r="G1427" s="184"/>
      <c r="H1427" s="184"/>
      <c r="I1427" s="184"/>
      <c r="J1427" s="184"/>
      <c r="K1427" s="183"/>
      <c r="L1427" s="183"/>
      <c r="M1427" s="183"/>
      <c r="N1427" s="183"/>
      <c r="O1427" s="183"/>
      <c r="P1427" s="183"/>
      <c r="Q1427" s="183"/>
      <c r="R1427" s="183"/>
      <c r="S1427" s="183"/>
      <c r="T1427" s="183"/>
      <c r="X1427" s="183"/>
    </row>
    <row r="1428" spans="4:24" x14ac:dyDescent="0.25">
      <c r="D1428" s="184"/>
      <c r="E1428" s="184"/>
      <c r="F1428" s="184"/>
      <c r="G1428" s="184"/>
      <c r="H1428" s="184"/>
      <c r="I1428" s="184"/>
      <c r="J1428" s="184"/>
      <c r="K1428" s="183"/>
      <c r="L1428" s="183"/>
      <c r="M1428" s="183"/>
      <c r="N1428" s="183"/>
      <c r="O1428" s="183"/>
      <c r="P1428" s="183"/>
      <c r="Q1428" s="183"/>
      <c r="R1428" s="183"/>
      <c r="S1428" s="183"/>
      <c r="T1428" s="183"/>
      <c r="X1428" s="183"/>
    </row>
    <row r="1429" spans="4:24" x14ac:dyDescent="0.25">
      <c r="D1429" s="184"/>
      <c r="E1429" s="184"/>
      <c r="F1429" s="184"/>
      <c r="G1429" s="184"/>
      <c r="H1429" s="184"/>
      <c r="I1429" s="184"/>
      <c r="J1429" s="184"/>
      <c r="K1429" s="183"/>
      <c r="L1429" s="183"/>
      <c r="M1429" s="183"/>
      <c r="N1429" s="183"/>
      <c r="O1429" s="183"/>
      <c r="P1429" s="183"/>
      <c r="Q1429" s="183"/>
      <c r="R1429" s="183"/>
      <c r="S1429" s="183"/>
      <c r="T1429" s="183"/>
      <c r="X1429" s="183"/>
    </row>
    <row r="1430" spans="4:24" x14ac:dyDescent="0.25">
      <c r="D1430" s="184"/>
      <c r="E1430" s="184"/>
      <c r="F1430" s="184"/>
      <c r="G1430" s="184"/>
      <c r="H1430" s="184"/>
      <c r="I1430" s="184"/>
      <c r="J1430" s="184"/>
      <c r="K1430" s="183"/>
      <c r="L1430" s="183"/>
      <c r="M1430" s="183"/>
      <c r="N1430" s="183"/>
      <c r="O1430" s="183"/>
      <c r="P1430" s="183"/>
      <c r="Q1430" s="183"/>
      <c r="R1430" s="183"/>
      <c r="S1430" s="183"/>
      <c r="T1430" s="183"/>
      <c r="X1430" s="183"/>
    </row>
    <row r="1431" spans="4:24" x14ac:dyDescent="0.25">
      <c r="D1431" s="184"/>
      <c r="E1431" s="184"/>
      <c r="F1431" s="184"/>
      <c r="G1431" s="184"/>
      <c r="H1431" s="184"/>
      <c r="I1431" s="184"/>
      <c r="J1431" s="184"/>
      <c r="K1431" s="183"/>
      <c r="L1431" s="183"/>
      <c r="M1431" s="183"/>
      <c r="N1431" s="183"/>
      <c r="O1431" s="183"/>
      <c r="P1431" s="183"/>
      <c r="Q1431" s="183"/>
      <c r="R1431" s="183"/>
      <c r="S1431" s="183"/>
      <c r="T1431" s="183"/>
      <c r="X1431" s="183"/>
    </row>
    <row r="1432" spans="4:24" x14ac:dyDescent="0.25">
      <c r="D1432" s="184"/>
      <c r="E1432" s="184"/>
      <c r="F1432" s="184"/>
      <c r="G1432" s="184"/>
      <c r="H1432" s="184"/>
      <c r="I1432" s="184"/>
      <c r="J1432" s="184"/>
      <c r="K1432" s="183"/>
      <c r="L1432" s="183"/>
      <c r="M1432" s="183"/>
      <c r="N1432" s="183"/>
      <c r="O1432" s="183"/>
      <c r="P1432" s="183"/>
      <c r="Q1432" s="183"/>
      <c r="R1432" s="183"/>
      <c r="S1432" s="183"/>
      <c r="T1432" s="183"/>
      <c r="X1432" s="183"/>
    </row>
    <row r="1433" spans="4:24" x14ac:dyDescent="0.25">
      <c r="D1433" s="184"/>
      <c r="E1433" s="184"/>
      <c r="F1433" s="184"/>
      <c r="G1433" s="184"/>
      <c r="H1433" s="184"/>
      <c r="I1433" s="184"/>
      <c r="J1433" s="184"/>
      <c r="K1433" s="183"/>
      <c r="L1433" s="183"/>
      <c r="M1433" s="183"/>
      <c r="N1433" s="183"/>
      <c r="O1433" s="183"/>
      <c r="P1433" s="183"/>
      <c r="Q1433" s="183"/>
      <c r="R1433" s="183"/>
      <c r="S1433" s="183"/>
      <c r="T1433" s="183"/>
      <c r="X1433" s="183"/>
    </row>
    <row r="1434" spans="4:24" x14ac:dyDescent="0.25">
      <c r="D1434" s="184"/>
      <c r="E1434" s="184"/>
      <c r="F1434" s="184"/>
      <c r="G1434" s="184"/>
      <c r="H1434" s="184"/>
      <c r="I1434" s="184"/>
      <c r="J1434" s="184"/>
      <c r="K1434" s="183"/>
      <c r="L1434" s="183"/>
      <c r="M1434" s="183"/>
      <c r="N1434" s="183"/>
      <c r="O1434" s="183"/>
      <c r="P1434" s="183"/>
      <c r="Q1434" s="183"/>
      <c r="R1434" s="183"/>
      <c r="S1434" s="183"/>
      <c r="T1434" s="183"/>
      <c r="X1434" s="183"/>
    </row>
    <row r="1435" spans="4:24" x14ac:dyDescent="0.25">
      <c r="D1435" s="184"/>
      <c r="E1435" s="184"/>
      <c r="F1435" s="184"/>
      <c r="G1435" s="184"/>
      <c r="H1435" s="184"/>
      <c r="I1435" s="184"/>
      <c r="J1435" s="184"/>
      <c r="K1435" s="183"/>
      <c r="L1435" s="183"/>
      <c r="M1435" s="183"/>
      <c r="N1435" s="183"/>
      <c r="O1435" s="183"/>
      <c r="P1435" s="183"/>
      <c r="Q1435" s="183"/>
      <c r="R1435" s="183"/>
      <c r="S1435" s="183"/>
      <c r="T1435" s="183"/>
      <c r="X1435" s="183"/>
    </row>
    <row r="1436" spans="4:24" x14ac:dyDescent="0.25">
      <c r="D1436" s="184"/>
      <c r="E1436" s="184"/>
      <c r="F1436" s="184"/>
      <c r="G1436" s="184"/>
      <c r="H1436" s="184"/>
      <c r="I1436" s="184"/>
      <c r="J1436" s="184"/>
      <c r="K1436" s="183"/>
      <c r="L1436" s="183"/>
      <c r="M1436" s="183"/>
      <c r="N1436" s="183"/>
      <c r="O1436" s="183"/>
      <c r="P1436" s="183"/>
      <c r="Q1436" s="183"/>
      <c r="R1436" s="183"/>
      <c r="S1436" s="183"/>
      <c r="T1436" s="183"/>
      <c r="X1436" s="183"/>
    </row>
    <row r="1437" spans="4:24" x14ac:dyDescent="0.25">
      <c r="D1437" s="184"/>
      <c r="E1437" s="184"/>
      <c r="F1437" s="184"/>
      <c r="G1437" s="184"/>
      <c r="H1437" s="184"/>
      <c r="I1437" s="184"/>
      <c r="J1437" s="184"/>
      <c r="K1437" s="183"/>
      <c r="L1437" s="183"/>
      <c r="M1437" s="183"/>
      <c r="N1437" s="183"/>
      <c r="O1437" s="183"/>
      <c r="P1437" s="183"/>
      <c r="Q1437" s="183"/>
      <c r="R1437" s="183"/>
      <c r="S1437" s="183"/>
      <c r="T1437" s="183"/>
      <c r="X1437" s="183"/>
    </row>
    <row r="1438" spans="4:24" x14ac:dyDescent="0.25">
      <c r="D1438" s="184"/>
      <c r="E1438" s="184"/>
      <c r="F1438" s="184"/>
      <c r="G1438" s="184"/>
      <c r="H1438" s="184"/>
      <c r="I1438" s="184"/>
      <c r="J1438" s="184"/>
      <c r="K1438" s="183"/>
      <c r="L1438" s="183"/>
      <c r="M1438" s="183"/>
      <c r="N1438" s="183"/>
      <c r="O1438" s="183"/>
      <c r="P1438" s="183"/>
      <c r="Q1438" s="183"/>
      <c r="R1438" s="183"/>
      <c r="S1438" s="183"/>
      <c r="T1438" s="183"/>
      <c r="X1438" s="183"/>
    </row>
    <row r="1439" spans="4:24" x14ac:dyDescent="0.25">
      <c r="D1439" s="184"/>
      <c r="E1439" s="184"/>
      <c r="F1439" s="184"/>
      <c r="G1439" s="184"/>
      <c r="H1439" s="184"/>
      <c r="I1439" s="184"/>
      <c r="J1439" s="184"/>
      <c r="K1439" s="183"/>
      <c r="L1439" s="183"/>
      <c r="M1439" s="183"/>
      <c r="N1439" s="183"/>
      <c r="O1439" s="183"/>
      <c r="P1439" s="183"/>
      <c r="Q1439" s="183"/>
      <c r="R1439" s="183"/>
      <c r="S1439" s="183"/>
      <c r="T1439" s="183"/>
      <c r="X1439" s="183"/>
    </row>
    <row r="1440" spans="4:24" x14ac:dyDescent="0.25">
      <c r="D1440" s="184"/>
      <c r="E1440" s="184"/>
      <c r="F1440" s="184"/>
      <c r="G1440" s="184"/>
      <c r="H1440" s="184"/>
      <c r="I1440" s="184"/>
      <c r="J1440" s="184"/>
      <c r="K1440" s="183"/>
      <c r="L1440" s="183"/>
      <c r="M1440" s="183"/>
      <c r="N1440" s="183"/>
      <c r="O1440" s="183"/>
      <c r="P1440" s="183"/>
      <c r="Q1440" s="183"/>
      <c r="R1440" s="183"/>
      <c r="S1440" s="183"/>
      <c r="T1440" s="183"/>
      <c r="X1440" s="183"/>
    </row>
    <row r="1441" spans="4:24" x14ac:dyDescent="0.25">
      <c r="D1441" s="184"/>
      <c r="E1441" s="184"/>
      <c r="F1441" s="184"/>
      <c r="G1441" s="184"/>
      <c r="H1441" s="184"/>
      <c r="I1441" s="184"/>
      <c r="J1441" s="184"/>
      <c r="K1441" s="183"/>
      <c r="L1441" s="183"/>
      <c r="M1441" s="183"/>
      <c r="N1441" s="183"/>
      <c r="O1441" s="183"/>
      <c r="P1441" s="183"/>
      <c r="Q1441" s="183"/>
      <c r="R1441" s="183"/>
      <c r="S1441" s="183"/>
      <c r="T1441" s="183"/>
      <c r="X1441" s="183"/>
    </row>
    <row r="1442" spans="4:24" x14ac:dyDescent="0.25">
      <c r="D1442" s="184"/>
      <c r="E1442" s="184"/>
      <c r="F1442" s="184"/>
      <c r="G1442" s="184"/>
      <c r="H1442" s="184"/>
      <c r="I1442" s="184"/>
      <c r="J1442" s="184"/>
      <c r="K1442" s="183"/>
      <c r="L1442" s="183"/>
      <c r="M1442" s="183"/>
      <c r="N1442" s="183"/>
      <c r="O1442" s="183"/>
      <c r="P1442" s="183"/>
      <c r="Q1442" s="183"/>
      <c r="R1442" s="183"/>
      <c r="S1442" s="183"/>
      <c r="T1442" s="183"/>
      <c r="X1442" s="183"/>
    </row>
    <row r="1443" spans="4:24" x14ac:dyDescent="0.25">
      <c r="D1443" s="184"/>
      <c r="E1443" s="184"/>
      <c r="F1443" s="184"/>
      <c r="G1443" s="184"/>
      <c r="H1443" s="184"/>
      <c r="I1443" s="184"/>
      <c r="J1443" s="184"/>
      <c r="K1443" s="183"/>
      <c r="L1443" s="183"/>
      <c r="M1443" s="183"/>
      <c r="N1443" s="183"/>
      <c r="O1443" s="183"/>
      <c r="P1443" s="183"/>
      <c r="Q1443" s="183"/>
      <c r="R1443" s="183"/>
      <c r="S1443" s="183"/>
      <c r="T1443" s="183"/>
      <c r="X1443" s="183"/>
    </row>
    <row r="1444" spans="4:24" x14ac:dyDescent="0.25">
      <c r="D1444" s="184"/>
      <c r="E1444" s="184"/>
      <c r="F1444" s="184"/>
      <c r="G1444" s="184"/>
      <c r="H1444" s="184"/>
      <c r="I1444" s="184"/>
      <c r="J1444" s="184"/>
      <c r="K1444" s="183"/>
      <c r="L1444" s="183"/>
      <c r="M1444" s="183"/>
      <c r="N1444" s="183"/>
      <c r="O1444" s="183"/>
      <c r="P1444" s="183"/>
      <c r="Q1444" s="183"/>
      <c r="R1444" s="183"/>
      <c r="S1444" s="183"/>
      <c r="T1444" s="183"/>
      <c r="X1444" s="183"/>
    </row>
    <row r="1445" spans="4:24" x14ac:dyDescent="0.25">
      <c r="D1445" s="184"/>
      <c r="E1445" s="184"/>
      <c r="F1445" s="184"/>
      <c r="G1445" s="184"/>
      <c r="H1445" s="184"/>
      <c r="I1445" s="184"/>
      <c r="J1445" s="184"/>
      <c r="K1445" s="183"/>
      <c r="L1445" s="183"/>
      <c r="M1445" s="183"/>
      <c r="N1445" s="183"/>
      <c r="O1445" s="183"/>
      <c r="P1445" s="183"/>
      <c r="Q1445" s="183"/>
      <c r="R1445" s="183"/>
      <c r="S1445" s="183"/>
      <c r="T1445" s="183"/>
      <c r="X1445" s="183"/>
    </row>
    <row r="1446" spans="4:24" x14ac:dyDescent="0.25">
      <c r="D1446" s="184"/>
      <c r="E1446" s="184"/>
      <c r="F1446" s="184"/>
      <c r="G1446" s="184"/>
      <c r="H1446" s="184"/>
      <c r="I1446" s="184"/>
      <c r="J1446" s="184"/>
      <c r="K1446" s="183"/>
      <c r="L1446" s="183"/>
      <c r="M1446" s="183"/>
      <c r="N1446" s="183"/>
      <c r="O1446" s="183"/>
      <c r="P1446" s="183"/>
      <c r="Q1446" s="183"/>
      <c r="R1446" s="183"/>
      <c r="S1446" s="183"/>
      <c r="T1446" s="183"/>
      <c r="X1446" s="183"/>
    </row>
    <row r="1447" spans="4:24" x14ac:dyDescent="0.25">
      <c r="D1447" s="184"/>
      <c r="E1447" s="184"/>
      <c r="F1447" s="184"/>
      <c r="G1447" s="184"/>
      <c r="H1447" s="184"/>
      <c r="I1447" s="184"/>
      <c r="J1447" s="184"/>
      <c r="K1447" s="183"/>
      <c r="L1447" s="183"/>
      <c r="M1447" s="183"/>
      <c r="N1447" s="183"/>
      <c r="O1447" s="183"/>
      <c r="P1447" s="183"/>
      <c r="Q1447" s="183"/>
      <c r="R1447" s="183"/>
      <c r="S1447" s="183"/>
      <c r="T1447" s="183"/>
      <c r="X1447" s="183"/>
    </row>
    <row r="1448" spans="4:24" x14ac:dyDescent="0.25">
      <c r="D1448" s="184"/>
      <c r="E1448" s="184"/>
      <c r="F1448" s="184"/>
      <c r="G1448" s="184"/>
      <c r="H1448" s="184"/>
      <c r="I1448" s="184"/>
      <c r="J1448" s="184"/>
      <c r="K1448" s="183"/>
      <c r="L1448" s="183"/>
      <c r="M1448" s="183"/>
      <c r="N1448" s="183"/>
      <c r="O1448" s="183"/>
      <c r="P1448" s="183"/>
      <c r="Q1448" s="183"/>
      <c r="R1448" s="183"/>
      <c r="S1448" s="183"/>
      <c r="T1448" s="183"/>
      <c r="X1448" s="183"/>
    </row>
    <row r="1449" spans="4:24" x14ac:dyDescent="0.25">
      <c r="D1449" s="184"/>
      <c r="E1449" s="184"/>
      <c r="F1449" s="184"/>
      <c r="G1449" s="184"/>
      <c r="H1449" s="184"/>
      <c r="I1449" s="184"/>
      <c r="J1449" s="184"/>
      <c r="K1449" s="183"/>
      <c r="L1449" s="183"/>
      <c r="M1449" s="183"/>
      <c r="N1449" s="183"/>
      <c r="O1449" s="183"/>
      <c r="P1449" s="183"/>
      <c r="Q1449" s="183"/>
      <c r="R1449" s="183"/>
      <c r="S1449" s="183"/>
      <c r="T1449" s="183"/>
      <c r="X1449" s="183"/>
    </row>
    <row r="1450" spans="4:24" x14ac:dyDescent="0.25">
      <c r="D1450" s="184"/>
      <c r="E1450" s="184"/>
      <c r="F1450" s="184"/>
      <c r="G1450" s="184"/>
      <c r="H1450" s="184"/>
      <c r="I1450" s="184"/>
      <c r="J1450" s="184"/>
      <c r="K1450" s="183"/>
      <c r="L1450" s="183"/>
      <c r="M1450" s="183"/>
      <c r="N1450" s="183"/>
      <c r="O1450" s="183"/>
      <c r="P1450" s="183"/>
      <c r="Q1450" s="183"/>
      <c r="R1450" s="183"/>
      <c r="S1450" s="183"/>
      <c r="T1450" s="183"/>
      <c r="X1450" s="183"/>
    </row>
    <row r="1451" spans="4:24" x14ac:dyDescent="0.25">
      <c r="D1451" s="184"/>
      <c r="E1451" s="184"/>
      <c r="F1451" s="184"/>
      <c r="G1451" s="184"/>
      <c r="H1451" s="184"/>
      <c r="I1451" s="184"/>
      <c r="J1451" s="184"/>
      <c r="K1451" s="183"/>
      <c r="L1451" s="183"/>
      <c r="M1451" s="183"/>
      <c r="N1451" s="183"/>
      <c r="O1451" s="183"/>
      <c r="P1451" s="183"/>
      <c r="Q1451" s="183"/>
      <c r="R1451" s="183"/>
      <c r="S1451" s="183"/>
      <c r="T1451" s="183"/>
      <c r="X1451" s="183"/>
    </row>
    <row r="1452" spans="4:24" x14ac:dyDescent="0.25">
      <c r="D1452" s="184"/>
      <c r="E1452" s="184"/>
      <c r="F1452" s="184"/>
      <c r="G1452" s="184"/>
      <c r="H1452" s="184"/>
      <c r="I1452" s="184"/>
      <c r="J1452" s="184"/>
      <c r="K1452" s="183"/>
      <c r="L1452" s="183"/>
      <c r="M1452" s="183"/>
      <c r="N1452" s="183"/>
      <c r="O1452" s="183"/>
      <c r="P1452" s="183"/>
      <c r="Q1452" s="183"/>
      <c r="R1452" s="183"/>
      <c r="S1452" s="183"/>
      <c r="T1452" s="183"/>
      <c r="X1452" s="183"/>
    </row>
    <row r="1453" spans="4:24" x14ac:dyDescent="0.25">
      <c r="D1453" s="184"/>
      <c r="E1453" s="184"/>
      <c r="F1453" s="184"/>
      <c r="G1453" s="184"/>
      <c r="H1453" s="184"/>
      <c r="I1453" s="184"/>
      <c r="J1453" s="184"/>
      <c r="K1453" s="183"/>
      <c r="L1453" s="183"/>
      <c r="M1453" s="183"/>
      <c r="N1453" s="183"/>
      <c r="O1453" s="183"/>
      <c r="P1453" s="183"/>
      <c r="Q1453" s="183"/>
      <c r="R1453" s="183"/>
      <c r="S1453" s="183"/>
      <c r="T1453" s="183"/>
      <c r="X1453" s="183"/>
    </row>
    <row r="1454" spans="4:24" x14ac:dyDescent="0.25">
      <c r="D1454" s="184"/>
      <c r="E1454" s="184"/>
      <c r="F1454" s="184"/>
      <c r="G1454" s="184"/>
      <c r="H1454" s="184"/>
      <c r="I1454" s="184"/>
      <c r="J1454" s="184"/>
      <c r="K1454" s="183"/>
      <c r="L1454" s="183"/>
      <c r="M1454" s="183"/>
      <c r="N1454" s="183"/>
      <c r="O1454" s="183"/>
      <c r="P1454" s="183"/>
      <c r="Q1454" s="183"/>
      <c r="R1454" s="183"/>
      <c r="S1454" s="183"/>
      <c r="T1454" s="183"/>
      <c r="X1454" s="183"/>
    </row>
    <row r="1455" spans="4:24" x14ac:dyDescent="0.25">
      <c r="D1455" s="184"/>
      <c r="E1455" s="184"/>
      <c r="F1455" s="184"/>
      <c r="G1455" s="184"/>
      <c r="H1455" s="184"/>
      <c r="I1455" s="184"/>
      <c r="J1455" s="184"/>
      <c r="K1455" s="183"/>
      <c r="L1455" s="183"/>
      <c r="M1455" s="183"/>
      <c r="N1455" s="183"/>
      <c r="O1455" s="183"/>
      <c r="P1455" s="183"/>
      <c r="Q1455" s="183"/>
      <c r="R1455" s="183"/>
      <c r="S1455" s="183"/>
      <c r="T1455" s="183"/>
      <c r="X1455" s="183"/>
    </row>
    <row r="1456" spans="4:24" x14ac:dyDescent="0.25">
      <c r="D1456" s="184"/>
      <c r="E1456" s="184"/>
      <c r="F1456" s="184"/>
      <c r="G1456" s="184"/>
      <c r="H1456" s="184"/>
      <c r="I1456" s="184"/>
      <c r="J1456" s="184"/>
      <c r="K1456" s="183"/>
      <c r="L1456" s="183"/>
      <c r="M1456" s="183"/>
      <c r="N1456" s="183"/>
      <c r="O1456" s="183"/>
      <c r="P1456" s="183"/>
      <c r="Q1456" s="183"/>
      <c r="R1456" s="183"/>
      <c r="S1456" s="183"/>
      <c r="T1456" s="183"/>
      <c r="X1456" s="183"/>
    </row>
    <row r="1457" spans="4:24" x14ac:dyDescent="0.25">
      <c r="D1457" s="184"/>
      <c r="E1457" s="184"/>
      <c r="F1457" s="184"/>
      <c r="G1457" s="184"/>
      <c r="H1457" s="184"/>
      <c r="I1457" s="184"/>
      <c r="J1457" s="184"/>
      <c r="K1457" s="183"/>
      <c r="L1457" s="183"/>
      <c r="M1457" s="183"/>
      <c r="N1457" s="183"/>
      <c r="O1457" s="183"/>
      <c r="P1457" s="183"/>
      <c r="Q1457" s="183"/>
      <c r="R1457" s="183"/>
      <c r="S1457" s="183"/>
      <c r="T1457" s="183"/>
      <c r="X1457" s="183"/>
    </row>
    <row r="1458" spans="4:24" x14ac:dyDescent="0.25">
      <c r="D1458" s="184"/>
      <c r="E1458" s="184"/>
      <c r="F1458" s="184"/>
      <c r="G1458" s="184"/>
      <c r="H1458" s="184"/>
      <c r="I1458" s="184"/>
      <c r="J1458" s="184"/>
      <c r="K1458" s="183"/>
      <c r="L1458" s="183"/>
      <c r="M1458" s="183"/>
      <c r="N1458" s="183"/>
      <c r="O1458" s="183"/>
      <c r="P1458" s="183"/>
      <c r="Q1458" s="183"/>
      <c r="R1458" s="183"/>
      <c r="S1458" s="183"/>
      <c r="T1458" s="183"/>
      <c r="X1458" s="183"/>
    </row>
    <row r="1459" spans="4:24" x14ac:dyDescent="0.25">
      <c r="D1459" s="184"/>
      <c r="E1459" s="184"/>
      <c r="F1459" s="184"/>
      <c r="G1459" s="184"/>
      <c r="H1459" s="184"/>
      <c r="I1459" s="184"/>
      <c r="J1459" s="184"/>
      <c r="K1459" s="183"/>
      <c r="L1459" s="183"/>
      <c r="M1459" s="183"/>
      <c r="N1459" s="183"/>
      <c r="O1459" s="183"/>
      <c r="P1459" s="183"/>
      <c r="Q1459" s="183"/>
      <c r="R1459" s="183"/>
      <c r="S1459" s="183"/>
      <c r="T1459" s="183"/>
      <c r="X1459" s="183"/>
    </row>
    <row r="1460" spans="4:24" x14ac:dyDescent="0.25">
      <c r="D1460" s="184"/>
      <c r="E1460" s="184"/>
      <c r="F1460" s="184"/>
      <c r="G1460" s="184"/>
      <c r="H1460" s="184"/>
      <c r="I1460" s="184"/>
      <c r="J1460" s="184"/>
      <c r="K1460" s="183"/>
      <c r="L1460" s="183"/>
      <c r="M1460" s="183"/>
      <c r="N1460" s="183"/>
      <c r="O1460" s="183"/>
      <c r="P1460" s="183"/>
      <c r="Q1460" s="183"/>
      <c r="R1460" s="183"/>
      <c r="S1460" s="183"/>
      <c r="T1460" s="183"/>
      <c r="X1460" s="183"/>
    </row>
    <row r="1461" spans="4:24" x14ac:dyDescent="0.25">
      <c r="D1461" s="184"/>
      <c r="E1461" s="184"/>
      <c r="F1461" s="184"/>
      <c r="G1461" s="184"/>
      <c r="H1461" s="184"/>
      <c r="I1461" s="184"/>
      <c r="J1461" s="184"/>
      <c r="K1461" s="183"/>
      <c r="L1461" s="183"/>
      <c r="M1461" s="183"/>
      <c r="N1461" s="183"/>
      <c r="O1461" s="183"/>
      <c r="P1461" s="183"/>
      <c r="Q1461" s="183"/>
      <c r="R1461" s="183"/>
      <c r="S1461" s="183"/>
      <c r="T1461" s="183"/>
      <c r="X1461" s="183"/>
    </row>
    <row r="1462" spans="4:24" x14ac:dyDescent="0.25">
      <c r="D1462" s="184"/>
      <c r="E1462" s="184"/>
      <c r="F1462" s="184"/>
      <c r="G1462" s="184"/>
      <c r="H1462" s="184"/>
      <c r="I1462" s="184"/>
      <c r="J1462" s="184"/>
      <c r="K1462" s="183"/>
      <c r="L1462" s="183"/>
      <c r="M1462" s="183"/>
      <c r="N1462" s="183"/>
      <c r="O1462" s="183"/>
      <c r="P1462" s="183"/>
      <c r="Q1462" s="183"/>
      <c r="R1462" s="183"/>
      <c r="S1462" s="183"/>
      <c r="T1462" s="183"/>
      <c r="X1462" s="183"/>
    </row>
    <row r="1463" spans="4:24" x14ac:dyDescent="0.25">
      <c r="D1463" s="184"/>
      <c r="E1463" s="184"/>
      <c r="F1463" s="184"/>
      <c r="G1463" s="184"/>
      <c r="H1463" s="184"/>
      <c r="I1463" s="184"/>
      <c r="J1463" s="184"/>
      <c r="K1463" s="183"/>
      <c r="L1463" s="183"/>
      <c r="M1463" s="183"/>
      <c r="N1463" s="183"/>
      <c r="O1463" s="183"/>
      <c r="P1463" s="183"/>
      <c r="Q1463" s="183"/>
      <c r="R1463" s="183"/>
      <c r="S1463" s="183"/>
      <c r="T1463" s="183"/>
      <c r="X1463" s="183"/>
    </row>
    <row r="1464" spans="4:24" x14ac:dyDescent="0.25">
      <c r="D1464" s="184"/>
      <c r="E1464" s="184"/>
      <c r="F1464" s="184"/>
      <c r="G1464" s="184"/>
      <c r="H1464" s="184"/>
      <c r="I1464" s="184"/>
      <c r="J1464" s="184"/>
      <c r="K1464" s="183"/>
      <c r="L1464" s="183"/>
      <c r="M1464" s="183"/>
      <c r="N1464" s="183"/>
      <c r="O1464" s="183"/>
      <c r="P1464" s="183"/>
      <c r="Q1464" s="183"/>
      <c r="R1464" s="183"/>
      <c r="S1464" s="183"/>
      <c r="T1464" s="183"/>
      <c r="X1464" s="183"/>
    </row>
    <row r="1465" spans="4:24" x14ac:dyDescent="0.25">
      <c r="D1465" s="184"/>
      <c r="E1465" s="184"/>
      <c r="F1465" s="184"/>
      <c r="G1465" s="184"/>
      <c r="H1465" s="184"/>
      <c r="I1465" s="184"/>
      <c r="J1465" s="184"/>
      <c r="K1465" s="183"/>
      <c r="L1465" s="183"/>
      <c r="M1465" s="183"/>
      <c r="N1465" s="183"/>
      <c r="O1465" s="183"/>
      <c r="P1465" s="183"/>
      <c r="Q1465" s="183"/>
      <c r="R1465" s="183"/>
      <c r="S1465" s="183"/>
      <c r="T1465" s="183"/>
      <c r="X1465" s="183"/>
    </row>
    <row r="1466" spans="4:24" x14ac:dyDescent="0.25">
      <c r="D1466" s="184"/>
      <c r="E1466" s="184"/>
      <c r="F1466" s="184"/>
      <c r="G1466" s="184"/>
      <c r="H1466" s="184"/>
      <c r="I1466" s="184"/>
      <c r="J1466" s="184"/>
      <c r="K1466" s="183"/>
      <c r="L1466" s="183"/>
      <c r="M1466" s="183"/>
      <c r="N1466" s="183"/>
      <c r="O1466" s="183"/>
      <c r="P1466" s="183"/>
      <c r="Q1466" s="183"/>
      <c r="R1466" s="183"/>
      <c r="S1466" s="183"/>
      <c r="T1466" s="183"/>
      <c r="X1466" s="183"/>
    </row>
    <row r="1467" spans="4:24" x14ac:dyDescent="0.25">
      <c r="D1467" s="184"/>
      <c r="E1467" s="184"/>
      <c r="F1467" s="184"/>
      <c r="G1467" s="184"/>
      <c r="H1467" s="184"/>
      <c r="I1467" s="184"/>
      <c r="J1467" s="184"/>
      <c r="K1467" s="183"/>
      <c r="L1467" s="183"/>
      <c r="M1467" s="183"/>
      <c r="N1467" s="183"/>
      <c r="O1467" s="183"/>
      <c r="P1467" s="183"/>
      <c r="Q1467" s="183"/>
      <c r="R1467" s="183"/>
      <c r="S1467" s="183"/>
      <c r="T1467" s="183"/>
      <c r="X1467" s="183"/>
    </row>
    <row r="1468" spans="4:24" x14ac:dyDescent="0.25">
      <c r="D1468" s="184"/>
      <c r="E1468" s="184"/>
      <c r="F1468" s="184"/>
      <c r="G1468" s="184"/>
      <c r="H1468" s="184"/>
      <c r="I1468" s="184"/>
      <c r="J1468" s="184"/>
      <c r="K1468" s="183"/>
      <c r="L1468" s="183"/>
      <c r="M1468" s="183"/>
      <c r="N1468" s="183"/>
      <c r="O1468" s="183"/>
      <c r="P1468" s="183"/>
      <c r="Q1468" s="183"/>
      <c r="R1468" s="183"/>
      <c r="S1468" s="183"/>
      <c r="T1468" s="183"/>
      <c r="X1468" s="183"/>
    </row>
    <row r="1469" spans="4:24" x14ac:dyDescent="0.25">
      <c r="D1469" s="184"/>
      <c r="E1469" s="184"/>
      <c r="F1469" s="184"/>
      <c r="G1469" s="184"/>
      <c r="H1469" s="184"/>
      <c r="I1469" s="184"/>
      <c r="J1469" s="184"/>
      <c r="K1469" s="183"/>
      <c r="L1469" s="183"/>
      <c r="M1469" s="183"/>
      <c r="N1469" s="183"/>
      <c r="O1469" s="183"/>
      <c r="P1469" s="183"/>
      <c r="Q1469" s="183"/>
      <c r="R1469" s="183"/>
      <c r="S1469" s="183"/>
      <c r="T1469" s="183"/>
      <c r="X1469" s="183"/>
    </row>
    <row r="1470" spans="4:24" x14ac:dyDescent="0.25">
      <c r="D1470" s="184"/>
      <c r="E1470" s="184"/>
      <c r="F1470" s="184"/>
      <c r="G1470" s="184"/>
      <c r="H1470" s="184"/>
      <c r="I1470" s="184"/>
      <c r="J1470" s="184"/>
      <c r="K1470" s="183"/>
      <c r="L1470" s="183"/>
      <c r="M1470" s="183"/>
      <c r="N1470" s="183"/>
      <c r="O1470" s="183"/>
      <c r="P1470" s="183"/>
      <c r="Q1470" s="183"/>
      <c r="R1470" s="183"/>
      <c r="S1470" s="183"/>
      <c r="T1470" s="183"/>
      <c r="X1470" s="183"/>
    </row>
    <row r="1471" spans="4:24" x14ac:dyDescent="0.25">
      <c r="D1471" s="184"/>
      <c r="E1471" s="184"/>
      <c r="F1471" s="184"/>
      <c r="G1471" s="184"/>
      <c r="H1471" s="184"/>
      <c r="I1471" s="184"/>
      <c r="J1471" s="184"/>
      <c r="K1471" s="183"/>
      <c r="L1471" s="183"/>
      <c r="M1471" s="183"/>
      <c r="N1471" s="183"/>
      <c r="O1471" s="183"/>
      <c r="P1471" s="183"/>
      <c r="Q1471" s="183"/>
      <c r="R1471" s="183"/>
      <c r="S1471" s="183"/>
      <c r="T1471" s="183"/>
      <c r="X1471" s="183"/>
    </row>
    <row r="1472" spans="4:24" x14ac:dyDescent="0.25">
      <c r="D1472" s="184"/>
      <c r="E1472" s="184"/>
      <c r="F1472" s="184"/>
      <c r="G1472" s="184"/>
      <c r="H1472" s="184"/>
      <c r="I1472" s="184"/>
      <c r="J1472" s="184"/>
      <c r="K1472" s="183"/>
      <c r="L1472" s="183"/>
      <c r="M1472" s="183"/>
      <c r="N1472" s="183"/>
      <c r="O1472" s="183"/>
      <c r="P1472" s="183"/>
      <c r="Q1472" s="183"/>
      <c r="R1472" s="183"/>
      <c r="S1472" s="183"/>
      <c r="T1472" s="183"/>
      <c r="X1472" s="183"/>
    </row>
    <row r="1473" spans="4:24" x14ac:dyDescent="0.25">
      <c r="D1473" s="184"/>
      <c r="E1473" s="184"/>
      <c r="F1473" s="184"/>
      <c r="G1473" s="184"/>
      <c r="H1473" s="184"/>
      <c r="I1473" s="184"/>
      <c r="J1473" s="184"/>
      <c r="K1473" s="183"/>
      <c r="L1473" s="183"/>
      <c r="M1473" s="183"/>
      <c r="N1473" s="183"/>
      <c r="O1473" s="183"/>
      <c r="P1473" s="183"/>
      <c r="Q1473" s="183"/>
      <c r="R1473" s="183"/>
      <c r="S1473" s="183"/>
      <c r="T1473" s="183"/>
      <c r="X1473" s="183"/>
    </row>
    <row r="1474" spans="4:24" x14ac:dyDescent="0.25">
      <c r="D1474" s="184"/>
      <c r="E1474" s="184"/>
      <c r="F1474" s="184"/>
      <c r="G1474" s="184"/>
      <c r="H1474" s="184"/>
      <c r="I1474" s="184"/>
      <c r="J1474" s="184"/>
      <c r="K1474" s="183"/>
      <c r="L1474" s="183"/>
      <c r="M1474" s="183"/>
      <c r="N1474" s="183"/>
      <c r="O1474" s="183"/>
      <c r="P1474" s="183"/>
      <c r="Q1474" s="183"/>
      <c r="R1474" s="183"/>
      <c r="S1474" s="183"/>
      <c r="T1474" s="183"/>
      <c r="X1474" s="183"/>
    </row>
    <row r="1475" spans="4:24" x14ac:dyDescent="0.25">
      <c r="D1475" s="184"/>
      <c r="E1475" s="184"/>
      <c r="F1475" s="184"/>
      <c r="G1475" s="184"/>
      <c r="H1475" s="184"/>
      <c r="I1475" s="184"/>
      <c r="J1475" s="184"/>
      <c r="K1475" s="183"/>
      <c r="L1475" s="183"/>
      <c r="M1475" s="183"/>
      <c r="N1475" s="183"/>
      <c r="O1475" s="183"/>
      <c r="P1475" s="183"/>
      <c r="Q1475" s="183"/>
      <c r="R1475" s="183"/>
      <c r="S1475" s="183"/>
      <c r="T1475" s="183"/>
      <c r="X1475" s="183"/>
    </row>
    <row r="1476" spans="4:24" x14ac:dyDescent="0.25">
      <c r="D1476" s="184"/>
      <c r="E1476" s="184"/>
      <c r="F1476" s="184"/>
      <c r="G1476" s="184"/>
      <c r="H1476" s="184"/>
      <c r="I1476" s="184"/>
      <c r="J1476" s="184"/>
      <c r="K1476" s="183"/>
      <c r="L1476" s="183"/>
      <c r="M1476" s="183"/>
      <c r="N1476" s="183"/>
      <c r="O1476" s="183"/>
      <c r="P1476" s="183"/>
      <c r="Q1476" s="183"/>
      <c r="R1476" s="183"/>
      <c r="S1476" s="183"/>
      <c r="T1476" s="183"/>
      <c r="X1476" s="183"/>
    </row>
    <row r="1477" spans="4:24" x14ac:dyDescent="0.25">
      <c r="D1477" s="184"/>
      <c r="E1477" s="184"/>
      <c r="F1477" s="184"/>
      <c r="G1477" s="184"/>
      <c r="H1477" s="184"/>
      <c r="I1477" s="184"/>
      <c r="J1477" s="184"/>
      <c r="K1477" s="183"/>
      <c r="L1477" s="183"/>
      <c r="M1477" s="183"/>
      <c r="N1477" s="183"/>
      <c r="O1477" s="183"/>
      <c r="P1477" s="183"/>
      <c r="Q1477" s="183"/>
      <c r="R1477" s="183"/>
      <c r="S1477" s="183"/>
      <c r="T1477" s="183"/>
      <c r="X1477" s="183"/>
    </row>
    <row r="1478" spans="4:24" x14ac:dyDescent="0.25">
      <c r="D1478" s="184"/>
      <c r="E1478" s="184"/>
      <c r="F1478" s="184"/>
      <c r="G1478" s="184"/>
      <c r="H1478" s="184"/>
      <c r="I1478" s="184"/>
      <c r="J1478" s="184"/>
      <c r="K1478" s="183"/>
      <c r="L1478" s="183"/>
      <c r="M1478" s="183"/>
      <c r="N1478" s="183"/>
      <c r="O1478" s="183"/>
      <c r="P1478" s="183"/>
      <c r="Q1478" s="183"/>
      <c r="R1478" s="183"/>
      <c r="S1478" s="183"/>
      <c r="T1478" s="183"/>
      <c r="X1478" s="183"/>
    </row>
    <row r="1479" spans="4:24" x14ac:dyDescent="0.25">
      <c r="D1479" s="184"/>
      <c r="E1479" s="184"/>
      <c r="F1479" s="184"/>
      <c r="G1479" s="184"/>
      <c r="H1479" s="184"/>
      <c r="I1479" s="184"/>
      <c r="J1479" s="184"/>
      <c r="K1479" s="183"/>
      <c r="L1479" s="183"/>
      <c r="M1479" s="183"/>
      <c r="N1479" s="183"/>
      <c r="O1479" s="183"/>
      <c r="P1479" s="183"/>
      <c r="Q1479" s="183"/>
      <c r="R1479" s="183"/>
      <c r="S1479" s="183"/>
      <c r="T1479" s="183"/>
      <c r="X1479" s="183"/>
    </row>
    <row r="1480" spans="4:24" x14ac:dyDescent="0.25">
      <c r="D1480" s="184"/>
      <c r="E1480" s="184"/>
      <c r="F1480" s="184"/>
      <c r="G1480" s="184"/>
      <c r="H1480" s="184"/>
      <c r="I1480" s="184"/>
      <c r="J1480" s="184"/>
      <c r="K1480" s="183"/>
      <c r="L1480" s="183"/>
      <c r="M1480" s="183"/>
      <c r="N1480" s="183"/>
      <c r="O1480" s="183"/>
      <c r="P1480" s="183"/>
      <c r="Q1480" s="183"/>
      <c r="R1480" s="183"/>
      <c r="S1480" s="183"/>
      <c r="T1480" s="183"/>
      <c r="X1480" s="183"/>
    </row>
    <row r="1481" spans="4:24" x14ac:dyDescent="0.25">
      <c r="D1481" s="184"/>
      <c r="E1481" s="184"/>
      <c r="F1481" s="184"/>
      <c r="G1481" s="184"/>
      <c r="H1481" s="184"/>
      <c r="I1481" s="184"/>
      <c r="J1481" s="184"/>
      <c r="K1481" s="183"/>
      <c r="L1481" s="183"/>
      <c r="M1481" s="183"/>
      <c r="N1481" s="183"/>
      <c r="O1481" s="183"/>
      <c r="P1481" s="183"/>
      <c r="Q1481" s="183"/>
      <c r="R1481" s="183"/>
      <c r="S1481" s="183"/>
      <c r="T1481" s="183"/>
      <c r="X1481" s="183"/>
    </row>
    <row r="1482" spans="4:24" x14ac:dyDescent="0.25">
      <c r="D1482" s="184"/>
      <c r="E1482" s="184"/>
      <c r="F1482" s="184"/>
      <c r="G1482" s="184"/>
      <c r="H1482" s="184"/>
      <c r="I1482" s="184"/>
      <c r="J1482" s="184"/>
      <c r="K1482" s="183"/>
      <c r="L1482" s="183"/>
      <c r="M1482" s="183"/>
      <c r="N1482" s="183"/>
      <c r="O1482" s="183"/>
      <c r="P1482" s="183"/>
      <c r="Q1482" s="183"/>
      <c r="R1482" s="183"/>
      <c r="S1482" s="183"/>
      <c r="T1482" s="183"/>
      <c r="X1482" s="183"/>
    </row>
    <row r="1483" spans="4:24" x14ac:dyDescent="0.25">
      <c r="D1483" s="184"/>
      <c r="E1483" s="184"/>
      <c r="F1483" s="184"/>
      <c r="G1483" s="184"/>
      <c r="H1483" s="184"/>
      <c r="I1483" s="184"/>
      <c r="J1483" s="184"/>
      <c r="K1483" s="183"/>
      <c r="L1483" s="183"/>
      <c r="M1483" s="183"/>
      <c r="N1483" s="183"/>
      <c r="O1483" s="183"/>
      <c r="P1483" s="183"/>
      <c r="Q1483" s="183"/>
      <c r="R1483" s="183"/>
      <c r="S1483" s="183"/>
      <c r="T1483" s="183"/>
      <c r="X1483" s="183"/>
    </row>
    <row r="1484" spans="4:24" x14ac:dyDescent="0.25">
      <c r="D1484" s="184"/>
      <c r="E1484" s="184"/>
      <c r="F1484" s="184"/>
      <c r="G1484" s="184"/>
      <c r="H1484" s="184"/>
      <c r="I1484" s="184"/>
      <c r="J1484" s="184"/>
      <c r="K1484" s="183"/>
      <c r="L1484" s="183"/>
      <c r="M1484" s="183"/>
      <c r="N1484" s="183"/>
      <c r="O1484" s="183"/>
      <c r="P1484" s="183"/>
      <c r="Q1484" s="183"/>
      <c r="R1484" s="183"/>
      <c r="S1484" s="183"/>
      <c r="T1484" s="183"/>
      <c r="X1484" s="183"/>
    </row>
    <row r="1485" spans="4:24" x14ac:dyDescent="0.25">
      <c r="D1485" s="184"/>
      <c r="E1485" s="184"/>
      <c r="F1485" s="184"/>
      <c r="G1485" s="184"/>
      <c r="H1485" s="184"/>
      <c r="I1485" s="184"/>
      <c r="J1485" s="184"/>
      <c r="K1485" s="183"/>
      <c r="L1485" s="183"/>
      <c r="M1485" s="183"/>
      <c r="N1485" s="183"/>
      <c r="O1485" s="183"/>
      <c r="P1485" s="183"/>
      <c r="Q1485" s="183"/>
      <c r="R1485" s="183"/>
      <c r="S1485" s="183"/>
      <c r="T1485" s="183"/>
      <c r="X1485" s="183"/>
    </row>
    <row r="1486" spans="4:24" x14ac:dyDescent="0.25">
      <c r="D1486" s="184"/>
      <c r="E1486" s="184"/>
      <c r="F1486" s="184"/>
      <c r="G1486" s="184"/>
      <c r="H1486" s="184"/>
      <c r="I1486" s="184"/>
      <c r="J1486" s="184"/>
      <c r="K1486" s="183"/>
      <c r="L1486" s="183"/>
      <c r="M1486" s="183"/>
      <c r="N1486" s="183"/>
      <c r="O1486" s="183"/>
      <c r="P1486" s="183"/>
      <c r="Q1486" s="183"/>
      <c r="R1486" s="183"/>
      <c r="S1486" s="183"/>
      <c r="T1486" s="183"/>
      <c r="X1486" s="183"/>
    </row>
    <row r="1487" spans="4:24" x14ac:dyDescent="0.25">
      <c r="D1487" s="184"/>
      <c r="E1487" s="184"/>
      <c r="F1487" s="184"/>
      <c r="G1487" s="184"/>
      <c r="H1487" s="184"/>
      <c r="I1487" s="184"/>
      <c r="J1487" s="184"/>
      <c r="K1487" s="183"/>
      <c r="L1487" s="183"/>
      <c r="M1487" s="183"/>
      <c r="N1487" s="183"/>
      <c r="O1487" s="183"/>
      <c r="P1487" s="183"/>
      <c r="Q1487" s="183"/>
      <c r="R1487" s="183"/>
      <c r="S1487" s="183"/>
      <c r="T1487" s="183"/>
      <c r="X1487" s="183"/>
    </row>
    <row r="1488" spans="4:24" x14ac:dyDescent="0.25">
      <c r="D1488" s="184"/>
      <c r="E1488" s="184"/>
      <c r="F1488" s="184"/>
      <c r="G1488" s="184"/>
      <c r="H1488" s="184"/>
      <c r="I1488" s="184"/>
      <c r="J1488" s="184"/>
      <c r="K1488" s="183"/>
      <c r="L1488" s="183"/>
      <c r="M1488" s="183"/>
      <c r="N1488" s="183"/>
      <c r="O1488" s="183"/>
      <c r="P1488" s="183"/>
      <c r="Q1488" s="183"/>
      <c r="R1488" s="183"/>
      <c r="S1488" s="183"/>
      <c r="T1488" s="183"/>
      <c r="X1488" s="183"/>
    </row>
    <row r="1489" spans="4:24" x14ac:dyDescent="0.25">
      <c r="D1489" s="184"/>
      <c r="E1489" s="184"/>
      <c r="F1489" s="184"/>
      <c r="G1489" s="184"/>
      <c r="H1489" s="184"/>
      <c r="I1489" s="184"/>
      <c r="J1489" s="184"/>
      <c r="K1489" s="183"/>
      <c r="L1489" s="183"/>
      <c r="M1489" s="183"/>
      <c r="N1489" s="183"/>
      <c r="O1489" s="183"/>
      <c r="P1489" s="183"/>
      <c r="Q1489" s="183"/>
      <c r="R1489" s="183"/>
      <c r="S1489" s="183"/>
      <c r="T1489" s="183"/>
      <c r="X1489" s="183"/>
    </row>
    <row r="1490" spans="4:24" x14ac:dyDescent="0.25">
      <c r="D1490" s="184"/>
      <c r="E1490" s="184"/>
      <c r="F1490" s="184"/>
      <c r="G1490" s="184"/>
      <c r="H1490" s="184"/>
      <c r="I1490" s="184"/>
      <c r="J1490" s="184"/>
      <c r="K1490" s="183"/>
      <c r="L1490" s="183"/>
      <c r="M1490" s="183"/>
      <c r="N1490" s="183"/>
      <c r="O1490" s="183"/>
      <c r="P1490" s="183"/>
      <c r="Q1490" s="183"/>
      <c r="R1490" s="183"/>
      <c r="S1490" s="183"/>
      <c r="T1490" s="183"/>
      <c r="X1490" s="183"/>
    </row>
    <row r="1491" spans="4:24" x14ac:dyDescent="0.25">
      <c r="D1491" s="184"/>
      <c r="E1491" s="184"/>
      <c r="F1491" s="184"/>
      <c r="G1491" s="184"/>
      <c r="H1491" s="184"/>
      <c r="I1491" s="184"/>
      <c r="J1491" s="184"/>
      <c r="K1491" s="183"/>
      <c r="L1491" s="183"/>
      <c r="M1491" s="183"/>
      <c r="N1491" s="183"/>
      <c r="O1491" s="183"/>
      <c r="P1491" s="183"/>
      <c r="Q1491" s="183"/>
      <c r="R1491" s="183"/>
      <c r="S1491" s="183"/>
      <c r="T1491" s="183"/>
      <c r="X1491" s="183"/>
    </row>
    <row r="1492" spans="4:24" x14ac:dyDescent="0.25">
      <c r="D1492" s="184"/>
      <c r="E1492" s="184"/>
      <c r="F1492" s="184"/>
      <c r="G1492" s="184"/>
      <c r="H1492" s="184"/>
      <c r="I1492" s="184"/>
      <c r="J1492" s="184"/>
      <c r="K1492" s="183"/>
      <c r="L1492" s="183"/>
      <c r="M1492" s="183"/>
      <c r="N1492" s="183"/>
      <c r="O1492" s="183"/>
      <c r="P1492" s="183"/>
      <c r="Q1492" s="183"/>
      <c r="R1492" s="183"/>
      <c r="S1492" s="183"/>
      <c r="T1492" s="183"/>
      <c r="X1492" s="183"/>
    </row>
    <row r="1493" spans="4:24" x14ac:dyDescent="0.25">
      <c r="D1493" s="184"/>
      <c r="E1493" s="184"/>
      <c r="F1493" s="184"/>
      <c r="G1493" s="184"/>
      <c r="H1493" s="184"/>
      <c r="I1493" s="184"/>
      <c r="J1493" s="184"/>
      <c r="K1493" s="183"/>
      <c r="L1493" s="183"/>
      <c r="M1493" s="183"/>
      <c r="N1493" s="183"/>
      <c r="O1493" s="183"/>
      <c r="P1493" s="183"/>
      <c r="Q1493" s="183"/>
      <c r="R1493" s="183"/>
      <c r="S1493" s="183"/>
      <c r="T1493" s="183"/>
      <c r="X1493" s="183"/>
    </row>
    <row r="1494" spans="4:24" x14ac:dyDescent="0.25">
      <c r="D1494" s="184"/>
      <c r="E1494" s="184"/>
      <c r="F1494" s="184"/>
      <c r="G1494" s="184"/>
      <c r="H1494" s="184"/>
      <c r="I1494" s="184"/>
      <c r="J1494" s="184"/>
      <c r="K1494" s="183"/>
      <c r="L1494" s="183"/>
      <c r="M1494" s="183"/>
      <c r="N1494" s="183"/>
      <c r="O1494" s="183"/>
      <c r="P1494" s="183"/>
      <c r="Q1494" s="183"/>
      <c r="R1494" s="183"/>
      <c r="S1494" s="183"/>
      <c r="T1494" s="183"/>
      <c r="X1494" s="183"/>
    </row>
    <row r="1495" spans="4:24" x14ac:dyDescent="0.25">
      <c r="D1495" s="184"/>
      <c r="E1495" s="184"/>
      <c r="F1495" s="184"/>
      <c r="G1495" s="184"/>
      <c r="H1495" s="184"/>
      <c r="I1495" s="184"/>
      <c r="J1495" s="184"/>
      <c r="K1495" s="183"/>
      <c r="L1495" s="183"/>
      <c r="M1495" s="183"/>
      <c r="N1495" s="183"/>
      <c r="O1495" s="183"/>
      <c r="P1495" s="183"/>
      <c r="Q1495" s="183"/>
      <c r="R1495" s="183"/>
      <c r="S1495" s="183"/>
      <c r="T1495" s="183"/>
      <c r="X1495" s="183"/>
    </row>
    <row r="1496" spans="4:24" x14ac:dyDescent="0.25">
      <c r="D1496" s="184"/>
      <c r="E1496" s="184"/>
      <c r="F1496" s="184"/>
      <c r="G1496" s="184"/>
      <c r="H1496" s="184"/>
      <c r="I1496" s="184"/>
      <c r="J1496" s="184"/>
      <c r="K1496" s="183"/>
      <c r="L1496" s="183"/>
      <c r="M1496" s="183"/>
      <c r="N1496" s="183"/>
      <c r="O1496" s="183"/>
      <c r="P1496" s="183"/>
      <c r="Q1496" s="183"/>
      <c r="R1496" s="183"/>
      <c r="S1496" s="183"/>
      <c r="T1496" s="183"/>
      <c r="X1496" s="183"/>
    </row>
    <row r="1497" spans="4:24" x14ac:dyDescent="0.25">
      <c r="D1497" s="184"/>
      <c r="E1497" s="184"/>
      <c r="F1497" s="184"/>
      <c r="G1497" s="184"/>
      <c r="H1497" s="184"/>
      <c r="I1497" s="184"/>
      <c r="J1497" s="184"/>
      <c r="K1497" s="183"/>
      <c r="L1497" s="183"/>
      <c r="M1497" s="183"/>
      <c r="N1497" s="183"/>
      <c r="O1497" s="183"/>
      <c r="P1497" s="183"/>
      <c r="Q1497" s="183"/>
      <c r="R1497" s="183"/>
      <c r="S1497" s="183"/>
      <c r="T1497" s="183"/>
      <c r="X1497" s="183"/>
    </row>
    <row r="1498" spans="4:24" x14ac:dyDescent="0.25">
      <c r="D1498" s="184"/>
      <c r="E1498" s="184"/>
      <c r="F1498" s="184"/>
      <c r="G1498" s="184"/>
      <c r="H1498" s="184"/>
      <c r="I1498" s="184"/>
      <c r="J1498" s="184"/>
      <c r="K1498" s="183"/>
      <c r="L1498" s="183"/>
      <c r="M1498" s="183"/>
      <c r="N1498" s="183"/>
      <c r="O1498" s="183"/>
      <c r="P1498" s="183"/>
      <c r="Q1498" s="183"/>
      <c r="R1498" s="183"/>
      <c r="S1498" s="183"/>
      <c r="T1498" s="183"/>
      <c r="X1498" s="183"/>
    </row>
    <row r="1499" spans="4:24" x14ac:dyDescent="0.25">
      <c r="D1499" s="184"/>
      <c r="E1499" s="184"/>
      <c r="F1499" s="184"/>
      <c r="G1499" s="184"/>
      <c r="H1499" s="184"/>
      <c r="I1499" s="184"/>
      <c r="J1499" s="184"/>
      <c r="K1499" s="183"/>
      <c r="L1499" s="183"/>
      <c r="M1499" s="183"/>
      <c r="N1499" s="183"/>
      <c r="O1499" s="183"/>
      <c r="P1499" s="183"/>
      <c r="Q1499" s="183"/>
      <c r="R1499" s="183"/>
      <c r="S1499" s="183"/>
      <c r="T1499" s="183"/>
      <c r="X1499" s="183"/>
    </row>
    <row r="1500" spans="4:24" x14ac:dyDescent="0.25">
      <c r="D1500" s="184"/>
      <c r="E1500" s="184"/>
      <c r="F1500" s="184"/>
      <c r="G1500" s="184"/>
      <c r="H1500" s="184"/>
      <c r="I1500" s="184"/>
      <c r="J1500" s="184"/>
      <c r="K1500" s="183"/>
      <c r="L1500" s="183"/>
      <c r="M1500" s="183"/>
      <c r="N1500" s="183"/>
      <c r="O1500" s="183"/>
      <c r="P1500" s="183"/>
      <c r="Q1500" s="183"/>
      <c r="R1500" s="183"/>
      <c r="S1500" s="183"/>
      <c r="T1500" s="183"/>
      <c r="X1500" s="183"/>
    </row>
    <row r="1501" spans="4:24" x14ac:dyDescent="0.25">
      <c r="D1501" s="184"/>
      <c r="E1501" s="184"/>
      <c r="F1501" s="184"/>
      <c r="G1501" s="184"/>
      <c r="H1501" s="184"/>
      <c r="I1501" s="184"/>
      <c r="J1501" s="184"/>
      <c r="K1501" s="183"/>
      <c r="L1501" s="183"/>
      <c r="M1501" s="183"/>
      <c r="N1501" s="183"/>
      <c r="O1501" s="183"/>
      <c r="P1501" s="183"/>
      <c r="Q1501" s="183"/>
      <c r="R1501" s="183"/>
      <c r="S1501" s="183"/>
      <c r="T1501" s="183"/>
      <c r="X1501" s="183"/>
    </row>
    <row r="1502" spans="4:24" x14ac:dyDescent="0.25">
      <c r="D1502" s="184"/>
      <c r="E1502" s="184"/>
      <c r="F1502" s="184"/>
      <c r="G1502" s="184"/>
      <c r="H1502" s="184"/>
      <c r="I1502" s="184"/>
      <c r="J1502" s="184"/>
      <c r="K1502" s="183"/>
      <c r="L1502" s="183"/>
      <c r="M1502" s="183"/>
      <c r="N1502" s="183"/>
      <c r="O1502" s="183"/>
      <c r="P1502" s="183"/>
      <c r="Q1502" s="183"/>
      <c r="R1502" s="183"/>
      <c r="S1502" s="183"/>
      <c r="T1502" s="183"/>
      <c r="X1502" s="183"/>
    </row>
    <row r="1503" spans="4:24" x14ac:dyDescent="0.25">
      <c r="D1503" s="184"/>
      <c r="E1503" s="184"/>
      <c r="F1503" s="184"/>
      <c r="G1503" s="184"/>
      <c r="H1503" s="184"/>
      <c r="I1503" s="184"/>
      <c r="J1503" s="184"/>
      <c r="K1503" s="183"/>
      <c r="L1503" s="183"/>
      <c r="M1503" s="183"/>
      <c r="N1503" s="183"/>
      <c r="O1503" s="183"/>
      <c r="P1503" s="183"/>
      <c r="Q1503" s="183"/>
      <c r="R1503" s="183"/>
      <c r="S1503" s="183"/>
      <c r="T1503" s="183"/>
      <c r="X1503" s="183"/>
    </row>
    <row r="1504" spans="4:24" x14ac:dyDescent="0.25">
      <c r="D1504" s="184"/>
      <c r="E1504" s="184"/>
      <c r="F1504" s="184"/>
      <c r="G1504" s="184"/>
      <c r="H1504" s="184"/>
      <c r="I1504" s="184"/>
      <c r="J1504" s="184"/>
      <c r="K1504" s="183"/>
      <c r="L1504" s="183"/>
      <c r="M1504" s="183"/>
      <c r="N1504" s="183"/>
      <c r="O1504" s="183"/>
      <c r="P1504" s="183"/>
      <c r="Q1504" s="183"/>
      <c r="R1504" s="183"/>
      <c r="S1504" s="183"/>
      <c r="T1504" s="183"/>
      <c r="X1504" s="183"/>
    </row>
    <row r="1505" spans="4:24" x14ac:dyDescent="0.25">
      <c r="D1505" s="184"/>
      <c r="E1505" s="184"/>
      <c r="F1505" s="184"/>
      <c r="G1505" s="184"/>
      <c r="H1505" s="184"/>
      <c r="I1505" s="184"/>
      <c r="J1505" s="184"/>
      <c r="K1505" s="183"/>
      <c r="L1505" s="183"/>
      <c r="M1505" s="183"/>
      <c r="N1505" s="183"/>
      <c r="O1505" s="183"/>
      <c r="P1505" s="183"/>
      <c r="Q1505" s="183"/>
      <c r="R1505" s="183"/>
      <c r="S1505" s="183"/>
      <c r="T1505" s="183"/>
      <c r="X1505" s="183"/>
    </row>
    <row r="1506" spans="4:24" x14ac:dyDescent="0.25">
      <c r="D1506" s="184"/>
      <c r="E1506" s="184"/>
      <c r="F1506" s="184"/>
      <c r="G1506" s="184"/>
      <c r="H1506" s="184"/>
      <c r="I1506" s="184"/>
      <c r="J1506" s="184"/>
      <c r="K1506" s="183"/>
      <c r="L1506" s="183"/>
      <c r="M1506" s="183"/>
      <c r="N1506" s="183"/>
      <c r="O1506" s="183"/>
      <c r="P1506" s="183"/>
      <c r="Q1506" s="183"/>
      <c r="R1506" s="183"/>
      <c r="S1506" s="183"/>
      <c r="T1506" s="183"/>
      <c r="X1506" s="183"/>
    </row>
    <row r="1507" spans="4:24" x14ac:dyDescent="0.25">
      <c r="D1507" s="184"/>
      <c r="E1507" s="184"/>
      <c r="F1507" s="184"/>
      <c r="G1507" s="184"/>
      <c r="H1507" s="184"/>
      <c r="I1507" s="184"/>
      <c r="J1507" s="184"/>
      <c r="K1507" s="183"/>
      <c r="L1507" s="183"/>
      <c r="M1507" s="183"/>
      <c r="N1507" s="183"/>
      <c r="O1507" s="183"/>
      <c r="P1507" s="183"/>
      <c r="Q1507" s="183"/>
      <c r="R1507" s="183"/>
      <c r="S1507" s="183"/>
      <c r="T1507" s="183"/>
      <c r="X1507" s="183"/>
    </row>
    <row r="1508" spans="4:24" x14ac:dyDescent="0.25">
      <c r="D1508" s="184"/>
      <c r="E1508" s="184"/>
      <c r="F1508" s="184"/>
      <c r="G1508" s="184"/>
      <c r="H1508" s="184"/>
      <c r="I1508" s="184"/>
      <c r="J1508" s="184"/>
      <c r="K1508" s="183"/>
      <c r="L1508" s="183"/>
      <c r="M1508" s="183"/>
      <c r="N1508" s="183"/>
      <c r="O1508" s="183"/>
      <c r="P1508" s="183"/>
      <c r="Q1508" s="183"/>
      <c r="R1508" s="183"/>
      <c r="S1508" s="183"/>
      <c r="T1508" s="183"/>
      <c r="X1508" s="183"/>
    </row>
    <row r="1509" spans="4:24" x14ac:dyDescent="0.25">
      <c r="D1509" s="184"/>
      <c r="E1509" s="184"/>
      <c r="F1509" s="184"/>
      <c r="G1509" s="184"/>
      <c r="H1509" s="184"/>
      <c r="I1509" s="184"/>
      <c r="J1509" s="184"/>
      <c r="K1509" s="183"/>
      <c r="L1509" s="183"/>
      <c r="M1509" s="183"/>
      <c r="N1509" s="183"/>
      <c r="O1509" s="183"/>
      <c r="P1509" s="183"/>
      <c r="Q1509" s="183"/>
      <c r="R1509" s="183"/>
      <c r="S1509" s="183"/>
      <c r="T1509" s="183"/>
      <c r="X1509" s="183"/>
    </row>
    <row r="1510" spans="4:24" x14ac:dyDescent="0.25">
      <c r="D1510" s="184"/>
      <c r="E1510" s="184"/>
      <c r="F1510" s="184"/>
      <c r="G1510" s="184"/>
      <c r="H1510" s="184"/>
      <c r="I1510" s="184"/>
      <c r="J1510" s="184"/>
      <c r="K1510" s="183"/>
      <c r="L1510" s="183"/>
      <c r="M1510" s="183"/>
      <c r="N1510" s="183"/>
      <c r="O1510" s="183"/>
      <c r="P1510" s="183"/>
      <c r="Q1510" s="183"/>
      <c r="R1510" s="183"/>
      <c r="S1510" s="183"/>
      <c r="T1510" s="183"/>
      <c r="X1510" s="183"/>
    </row>
    <row r="1511" spans="4:24" x14ac:dyDescent="0.25">
      <c r="D1511" s="184"/>
      <c r="E1511" s="184"/>
      <c r="F1511" s="184"/>
      <c r="G1511" s="184"/>
      <c r="H1511" s="184"/>
      <c r="I1511" s="184"/>
      <c r="J1511" s="184"/>
      <c r="K1511" s="183"/>
      <c r="L1511" s="183"/>
      <c r="M1511" s="183"/>
      <c r="N1511" s="183"/>
      <c r="O1511" s="183"/>
      <c r="P1511" s="183"/>
      <c r="Q1511" s="183"/>
      <c r="R1511" s="183"/>
      <c r="S1511" s="183"/>
      <c r="T1511" s="183"/>
      <c r="X1511" s="183"/>
    </row>
    <row r="1512" spans="4:24" x14ac:dyDescent="0.25">
      <c r="D1512" s="184"/>
      <c r="E1512" s="184"/>
      <c r="F1512" s="184"/>
      <c r="G1512" s="184"/>
      <c r="H1512" s="184"/>
      <c r="I1512" s="184"/>
      <c r="J1512" s="184"/>
      <c r="K1512" s="183"/>
      <c r="L1512" s="183"/>
      <c r="M1512" s="183"/>
      <c r="N1512" s="183"/>
      <c r="O1512" s="183"/>
      <c r="P1512" s="183"/>
      <c r="Q1512" s="183"/>
      <c r="R1512" s="183"/>
      <c r="S1512" s="183"/>
      <c r="T1512" s="183"/>
      <c r="X1512" s="183"/>
    </row>
    <row r="1513" spans="4:24" x14ac:dyDescent="0.25">
      <c r="D1513" s="184"/>
      <c r="E1513" s="184"/>
      <c r="F1513" s="184"/>
      <c r="G1513" s="184"/>
      <c r="H1513" s="184"/>
      <c r="I1513" s="184"/>
      <c r="J1513" s="184"/>
      <c r="K1513" s="183"/>
      <c r="L1513" s="183"/>
      <c r="M1513" s="183"/>
      <c r="N1513" s="183"/>
      <c r="O1513" s="183"/>
      <c r="P1513" s="183"/>
      <c r="Q1513" s="183"/>
      <c r="R1513" s="183"/>
      <c r="S1513" s="183"/>
      <c r="T1513" s="183"/>
      <c r="X1513" s="183"/>
    </row>
    <row r="1514" spans="4:24" x14ac:dyDescent="0.25">
      <c r="D1514" s="184"/>
      <c r="E1514" s="184"/>
      <c r="F1514" s="184"/>
      <c r="G1514" s="184"/>
      <c r="H1514" s="184"/>
      <c r="I1514" s="184"/>
      <c r="J1514" s="184"/>
      <c r="K1514" s="183"/>
      <c r="L1514" s="183"/>
      <c r="M1514" s="183"/>
      <c r="N1514" s="183"/>
      <c r="O1514" s="183"/>
      <c r="P1514" s="183"/>
      <c r="Q1514" s="183"/>
      <c r="R1514" s="183"/>
      <c r="S1514" s="183"/>
      <c r="T1514" s="183"/>
      <c r="X1514" s="183"/>
    </row>
    <row r="1515" spans="4:24" x14ac:dyDescent="0.25">
      <c r="D1515" s="184"/>
      <c r="E1515" s="184"/>
      <c r="F1515" s="184"/>
      <c r="G1515" s="184"/>
      <c r="H1515" s="184"/>
      <c r="I1515" s="184"/>
      <c r="J1515" s="184"/>
      <c r="K1515" s="183"/>
      <c r="L1515" s="183"/>
      <c r="M1515" s="183"/>
      <c r="N1515" s="183"/>
      <c r="O1515" s="183"/>
      <c r="P1515" s="183"/>
      <c r="Q1515" s="183"/>
      <c r="R1515" s="183"/>
      <c r="S1515" s="183"/>
      <c r="T1515" s="183"/>
      <c r="X1515" s="183"/>
    </row>
    <row r="1516" spans="4:24" x14ac:dyDescent="0.25">
      <c r="D1516" s="184"/>
      <c r="E1516" s="184"/>
      <c r="F1516" s="184"/>
      <c r="G1516" s="184"/>
      <c r="H1516" s="184"/>
      <c r="I1516" s="184"/>
      <c r="J1516" s="184"/>
      <c r="K1516" s="183"/>
      <c r="L1516" s="183"/>
      <c r="M1516" s="183"/>
      <c r="N1516" s="183"/>
      <c r="O1516" s="183"/>
      <c r="P1516" s="183"/>
      <c r="Q1516" s="183"/>
      <c r="R1516" s="183"/>
      <c r="S1516" s="183"/>
      <c r="T1516" s="183"/>
      <c r="X1516" s="183"/>
    </row>
    <row r="1517" spans="4:24" x14ac:dyDescent="0.25">
      <c r="D1517" s="184"/>
      <c r="E1517" s="184"/>
      <c r="F1517" s="184"/>
      <c r="G1517" s="184"/>
      <c r="H1517" s="184"/>
      <c r="I1517" s="184"/>
      <c r="J1517" s="184"/>
      <c r="K1517" s="183"/>
      <c r="L1517" s="183"/>
      <c r="M1517" s="183"/>
      <c r="N1517" s="183"/>
      <c r="O1517" s="183"/>
      <c r="P1517" s="183"/>
      <c r="Q1517" s="183"/>
      <c r="R1517" s="183"/>
      <c r="S1517" s="183"/>
      <c r="T1517" s="183"/>
      <c r="X1517" s="183"/>
    </row>
    <row r="1518" spans="4:24" x14ac:dyDescent="0.25">
      <c r="D1518" s="184"/>
      <c r="E1518" s="184"/>
      <c r="F1518" s="184"/>
      <c r="G1518" s="184"/>
      <c r="H1518" s="184"/>
      <c r="I1518" s="184"/>
      <c r="J1518" s="184"/>
      <c r="K1518" s="183"/>
      <c r="L1518" s="183"/>
      <c r="M1518" s="183"/>
      <c r="N1518" s="183"/>
      <c r="O1518" s="183"/>
      <c r="P1518" s="183"/>
      <c r="Q1518" s="183"/>
      <c r="R1518" s="183"/>
      <c r="S1518" s="183"/>
      <c r="T1518" s="183"/>
      <c r="X1518" s="183"/>
    </row>
    <row r="1519" spans="4:24" x14ac:dyDescent="0.25">
      <c r="D1519" s="184"/>
      <c r="E1519" s="184"/>
      <c r="F1519" s="184"/>
      <c r="G1519" s="184"/>
      <c r="H1519" s="184"/>
      <c r="I1519" s="184"/>
      <c r="J1519" s="184"/>
      <c r="K1519" s="183"/>
      <c r="L1519" s="183"/>
      <c r="M1519" s="183"/>
      <c r="N1519" s="183"/>
      <c r="O1519" s="183"/>
      <c r="P1519" s="183"/>
      <c r="Q1519" s="183"/>
      <c r="R1519" s="183"/>
      <c r="S1519" s="183"/>
      <c r="T1519" s="183"/>
      <c r="X1519" s="183"/>
    </row>
    <row r="1520" spans="4:24" x14ac:dyDescent="0.25">
      <c r="D1520" s="184"/>
      <c r="E1520" s="184"/>
      <c r="F1520" s="184"/>
      <c r="G1520" s="184"/>
      <c r="H1520" s="184"/>
      <c r="I1520" s="184"/>
      <c r="J1520" s="184"/>
      <c r="K1520" s="183"/>
      <c r="L1520" s="183"/>
      <c r="M1520" s="183"/>
      <c r="N1520" s="183"/>
      <c r="O1520" s="183"/>
      <c r="P1520" s="183"/>
      <c r="Q1520" s="183"/>
      <c r="R1520" s="183"/>
      <c r="S1520" s="183"/>
      <c r="T1520" s="183"/>
      <c r="X1520" s="183"/>
    </row>
    <row r="1521" spans="4:24" x14ac:dyDescent="0.25">
      <c r="D1521" s="184"/>
      <c r="E1521" s="184"/>
      <c r="F1521" s="184"/>
      <c r="G1521" s="184"/>
      <c r="H1521" s="184"/>
      <c r="I1521" s="184"/>
      <c r="J1521" s="184"/>
      <c r="K1521" s="183"/>
      <c r="L1521" s="183"/>
      <c r="M1521" s="183"/>
      <c r="N1521" s="183"/>
      <c r="O1521" s="183"/>
      <c r="P1521" s="183"/>
      <c r="Q1521" s="183"/>
      <c r="R1521" s="183"/>
      <c r="S1521" s="183"/>
      <c r="T1521" s="183"/>
      <c r="X1521" s="183"/>
    </row>
    <row r="1522" spans="4:24" x14ac:dyDescent="0.25">
      <c r="D1522" s="184"/>
      <c r="E1522" s="184"/>
      <c r="F1522" s="184"/>
      <c r="G1522" s="184"/>
      <c r="H1522" s="184"/>
      <c r="I1522" s="184"/>
      <c r="J1522" s="184"/>
      <c r="K1522" s="183"/>
      <c r="L1522" s="183"/>
      <c r="M1522" s="183"/>
      <c r="N1522" s="183"/>
      <c r="O1522" s="183"/>
      <c r="P1522" s="183"/>
      <c r="Q1522" s="183"/>
      <c r="R1522" s="183"/>
      <c r="S1522" s="183"/>
      <c r="T1522" s="183"/>
      <c r="X1522" s="183"/>
    </row>
    <row r="1523" spans="4:24" x14ac:dyDescent="0.25">
      <c r="D1523" s="184"/>
      <c r="E1523" s="184"/>
      <c r="F1523" s="184"/>
      <c r="G1523" s="184"/>
      <c r="H1523" s="184"/>
      <c r="I1523" s="184"/>
      <c r="J1523" s="184"/>
      <c r="K1523" s="183"/>
      <c r="L1523" s="183"/>
      <c r="M1523" s="183"/>
      <c r="N1523" s="183"/>
      <c r="O1523" s="183"/>
      <c r="P1523" s="183"/>
      <c r="Q1523" s="183"/>
      <c r="R1523" s="183"/>
      <c r="S1523" s="183"/>
      <c r="T1523" s="183"/>
      <c r="X1523" s="183"/>
    </row>
    <row r="1524" spans="4:24" x14ac:dyDescent="0.25">
      <c r="D1524" s="184"/>
      <c r="E1524" s="184"/>
      <c r="F1524" s="184"/>
      <c r="G1524" s="184"/>
      <c r="H1524" s="184"/>
      <c r="I1524" s="184"/>
      <c r="J1524" s="184"/>
      <c r="K1524" s="183"/>
      <c r="L1524" s="183"/>
      <c r="M1524" s="183"/>
      <c r="N1524" s="183"/>
      <c r="O1524" s="183"/>
      <c r="P1524" s="183"/>
      <c r="Q1524" s="183"/>
      <c r="R1524" s="183"/>
      <c r="S1524" s="183"/>
      <c r="T1524" s="183"/>
      <c r="X1524" s="183"/>
    </row>
    <row r="1525" spans="4:24" x14ac:dyDescent="0.25">
      <c r="D1525" s="184"/>
      <c r="E1525" s="184"/>
      <c r="F1525" s="184"/>
      <c r="G1525" s="184"/>
      <c r="H1525" s="184"/>
      <c r="I1525" s="184"/>
      <c r="J1525" s="184"/>
      <c r="K1525" s="183"/>
      <c r="L1525" s="183"/>
      <c r="M1525" s="183"/>
      <c r="N1525" s="183"/>
      <c r="O1525" s="183"/>
      <c r="P1525" s="183"/>
      <c r="Q1525" s="183"/>
      <c r="R1525" s="183"/>
      <c r="S1525" s="183"/>
      <c r="T1525" s="183"/>
      <c r="X1525" s="183"/>
    </row>
    <row r="1526" spans="4:24" x14ac:dyDescent="0.25">
      <c r="D1526" s="184"/>
      <c r="E1526" s="184"/>
      <c r="F1526" s="184"/>
      <c r="G1526" s="184"/>
      <c r="H1526" s="184"/>
      <c r="I1526" s="184"/>
      <c r="J1526" s="184"/>
      <c r="K1526" s="183"/>
      <c r="L1526" s="183"/>
      <c r="M1526" s="183"/>
      <c r="N1526" s="183"/>
      <c r="O1526" s="183"/>
      <c r="P1526" s="183"/>
      <c r="Q1526" s="183"/>
      <c r="R1526" s="183"/>
      <c r="S1526" s="183"/>
      <c r="T1526" s="183"/>
      <c r="X1526" s="183"/>
    </row>
    <row r="1527" spans="4:24" x14ac:dyDescent="0.25">
      <c r="D1527" s="184"/>
      <c r="E1527" s="184"/>
      <c r="F1527" s="184"/>
      <c r="G1527" s="184"/>
      <c r="H1527" s="184"/>
      <c r="I1527" s="184"/>
      <c r="J1527" s="184"/>
      <c r="K1527" s="183"/>
      <c r="L1527" s="183"/>
      <c r="M1527" s="183"/>
      <c r="N1527" s="183"/>
      <c r="O1527" s="183"/>
      <c r="P1527" s="183"/>
      <c r="Q1527" s="183"/>
      <c r="R1527" s="183"/>
      <c r="S1527" s="183"/>
      <c r="T1527" s="183"/>
      <c r="X1527" s="183"/>
    </row>
    <row r="1528" spans="4:24" x14ac:dyDescent="0.25">
      <c r="D1528" s="184"/>
      <c r="E1528" s="184"/>
      <c r="F1528" s="184"/>
      <c r="G1528" s="184"/>
      <c r="H1528" s="184"/>
      <c r="I1528" s="184"/>
      <c r="J1528" s="184"/>
      <c r="K1528" s="183"/>
      <c r="L1528" s="183"/>
      <c r="M1528" s="183"/>
      <c r="N1528" s="183"/>
      <c r="O1528" s="183"/>
      <c r="P1528" s="183"/>
      <c r="Q1528" s="183"/>
      <c r="R1528" s="183"/>
      <c r="S1528" s="183"/>
      <c r="T1528" s="183"/>
      <c r="X1528" s="183"/>
    </row>
    <row r="1529" spans="4:24" x14ac:dyDescent="0.25">
      <c r="D1529" s="184"/>
      <c r="E1529" s="184"/>
      <c r="F1529" s="184"/>
      <c r="G1529" s="184"/>
      <c r="H1529" s="184"/>
      <c r="I1529" s="184"/>
      <c r="J1529" s="184"/>
      <c r="K1529" s="183"/>
      <c r="L1529" s="183"/>
      <c r="M1529" s="183"/>
      <c r="N1529" s="183"/>
      <c r="O1529" s="183"/>
      <c r="P1529" s="183"/>
      <c r="Q1529" s="183"/>
      <c r="R1529" s="183"/>
      <c r="S1529" s="183"/>
      <c r="T1529" s="183"/>
      <c r="X1529" s="183"/>
    </row>
    <row r="1530" spans="4:24" x14ac:dyDescent="0.25">
      <c r="D1530" s="184"/>
      <c r="E1530" s="184"/>
      <c r="F1530" s="184"/>
      <c r="G1530" s="184"/>
      <c r="H1530" s="184"/>
      <c r="I1530" s="184"/>
      <c r="J1530" s="184"/>
      <c r="K1530" s="183"/>
      <c r="L1530" s="183"/>
      <c r="M1530" s="183"/>
      <c r="N1530" s="183"/>
      <c r="O1530" s="183"/>
      <c r="P1530" s="183"/>
      <c r="Q1530" s="183"/>
      <c r="R1530" s="183"/>
      <c r="S1530" s="183"/>
      <c r="T1530" s="183"/>
      <c r="X1530" s="183"/>
    </row>
    <row r="1531" spans="4:24" x14ac:dyDescent="0.25">
      <c r="D1531" s="184"/>
      <c r="E1531" s="184"/>
      <c r="F1531" s="184"/>
      <c r="G1531" s="184"/>
      <c r="H1531" s="184"/>
      <c r="I1531" s="184"/>
      <c r="J1531" s="184"/>
      <c r="K1531" s="183"/>
      <c r="L1531" s="183"/>
      <c r="M1531" s="183"/>
      <c r="N1531" s="183"/>
      <c r="O1531" s="183"/>
      <c r="P1531" s="183"/>
      <c r="Q1531" s="183"/>
      <c r="R1531" s="183"/>
      <c r="S1531" s="183"/>
      <c r="T1531" s="183"/>
      <c r="X1531" s="183"/>
    </row>
    <row r="1532" spans="4:24" x14ac:dyDescent="0.25">
      <c r="D1532" s="184"/>
      <c r="E1532" s="184"/>
      <c r="F1532" s="184"/>
      <c r="G1532" s="184"/>
      <c r="H1532" s="184"/>
      <c r="I1532" s="184"/>
      <c r="J1532" s="184"/>
      <c r="K1532" s="183"/>
      <c r="L1532" s="183"/>
      <c r="M1532" s="183"/>
      <c r="N1532" s="183"/>
      <c r="O1532" s="183"/>
      <c r="P1532" s="183"/>
      <c r="Q1532" s="183"/>
      <c r="R1532" s="183"/>
      <c r="S1532" s="183"/>
      <c r="T1532" s="183"/>
      <c r="X1532" s="183"/>
    </row>
    <row r="1533" spans="4:24" x14ac:dyDescent="0.25">
      <c r="D1533" s="184"/>
      <c r="E1533" s="184"/>
      <c r="F1533" s="184"/>
      <c r="G1533" s="184"/>
      <c r="H1533" s="184"/>
      <c r="I1533" s="184"/>
      <c r="J1533" s="184"/>
      <c r="K1533" s="183"/>
      <c r="L1533" s="183"/>
      <c r="M1533" s="183"/>
      <c r="N1533" s="183"/>
      <c r="O1533" s="183"/>
      <c r="P1533" s="183"/>
      <c r="Q1533" s="183"/>
      <c r="R1533" s="183"/>
      <c r="S1533" s="183"/>
      <c r="T1533" s="183"/>
      <c r="X1533" s="183"/>
    </row>
    <row r="1534" spans="4:24" x14ac:dyDescent="0.25">
      <c r="D1534" s="184"/>
      <c r="E1534" s="184"/>
      <c r="F1534" s="184"/>
      <c r="G1534" s="184"/>
      <c r="H1534" s="184"/>
      <c r="I1534" s="184"/>
      <c r="J1534" s="184"/>
      <c r="K1534" s="183"/>
      <c r="L1534" s="183"/>
      <c r="M1534" s="183"/>
      <c r="N1534" s="183"/>
      <c r="O1534" s="183"/>
      <c r="P1534" s="183"/>
      <c r="Q1534" s="183"/>
      <c r="R1534" s="183"/>
      <c r="S1534" s="183"/>
      <c r="T1534" s="183"/>
      <c r="X1534" s="183"/>
    </row>
    <row r="1535" spans="4:24" x14ac:dyDescent="0.25">
      <c r="D1535" s="184"/>
      <c r="E1535" s="184"/>
      <c r="F1535" s="184"/>
      <c r="G1535" s="184"/>
      <c r="H1535" s="184"/>
      <c r="I1535" s="184"/>
      <c r="J1535" s="184"/>
      <c r="K1535" s="183"/>
      <c r="L1535" s="183"/>
      <c r="M1535" s="183"/>
      <c r="N1535" s="183"/>
      <c r="O1535" s="183"/>
      <c r="P1535" s="183"/>
      <c r="Q1535" s="183"/>
      <c r="R1535" s="183"/>
      <c r="S1535" s="183"/>
      <c r="T1535" s="183"/>
      <c r="X1535" s="183"/>
    </row>
    <row r="1536" spans="4:24" x14ac:dyDescent="0.25">
      <c r="D1536" s="184"/>
      <c r="E1536" s="184"/>
      <c r="F1536" s="184"/>
      <c r="G1536" s="184"/>
      <c r="H1536" s="184"/>
      <c r="I1536" s="184"/>
      <c r="J1536" s="184"/>
      <c r="K1536" s="183"/>
      <c r="L1536" s="183"/>
      <c r="M1536" s="183"/>
      <c r="N1536" s="183"/>
      <c r="O1536" s="183"/>
      <c r="P1536" s="183"/>
      <c r="Q1536" s="183"/>
      <c r="R1536" s="183"/>
      <c r="S1536" s="183"/>
      <c r="T1536" s="183"/>
      <c r="X1536" s="183"/>
    </row>
    <row r="1537" spans="4:24" x14ac:dyDescent="0.25">
      <c r="D1537" s="184"/>
      <c r="E1537" s="184"/>
      <c r="F1537" s="184"/>
      <c r="G1537" s="184"/>
      <c r="H1537" s="184"/>
      <c r="I1537" s="184"/>
      <c r="J1537" s="184"/>
      <c r="K1537" s="183"/>
      <c r="L1537" s="183"/>
      <c r="M1537" s="183"/>
      <c r="N1537" s="183"/>
      <c r="O1537" s="183"/>
      <c r="P1537" s="183"/>
      <c r="Q1537" s="183"/>
      <c r="R1537" s="183"/>
      <c r="S1537" s="183"/>
      <c r="T1537" s="183"/>
      <c r="X1537" s="183"/>
    </row>
    <row r="1538" spans="4:24" x14ac:dyDescent="0.25">
      <c r="D1538" s="184"/>
      <c r="E1538" s="184"/>
      <c r="F1538" s="184"/>
      <c r="G1538" s="184"/>
      <c r="H1538" s="184"/>
      <c r="I1538" s="184"/>
      <c r="J1538" s="184"/>
      <c r="K1538" s="183"/>
      <c r="L1538" s="183"/>
      <c r="M1538" s="183"/>
      <c r="N1538" s="183"/>
      <c r="O1538" s="183"/>
      <c r="P1538" s="183"/>
      <c r="Q1538" s="183"/>
      <c r="R1538" s="183"/>
      <c r="S1538" s="183"/>
      <c r="T1538" s="183"/>
      <c r="X1538" s="183"/>
    </row>
    <row r="1539" spans="4:24" x14ac:dyDescent="0.25">
      <c r="D1539" s="184"/>
      <c r="E1539" s="184"/>
      <c r="F1539" s="184"/>
      <c r="G1539" s="184"/>
      <c r="H1539" s="184"/>
      <c r="I1539" s="184"/>
      <c r="J1539" s="184"/>
      <c r="K1539" s="183"/>
      <c r="L1539" s="183"/>
      <c r="M1539" s="183"/>
      <c r="N1539" s="183"/>
      <c r="O1539" s="183"/>
      <c r="P1539" s="183"/>
      <c r="Q1539" s="183"/>
      <c r="R1539" s="183"/>
      <c r="S1539" s="183"/>
      <c r="T1539" s="183"/>
      <c r="X1539" s="183"/>
    </row>
    <row r="1540" spans="4:24" x14ac:dyDescent="0.25">
      <c r="D1540" s="184"/>
      <c r="E1540" s="184"/>
      <c r="F1540" s="184"/>
      <c r="G1540" s="184"/>
      <c r="H1540" s="184"/>
      <c r="I1540" s="184"/>
      <c r="J1540" s="184"/>
      <c r="K1540" s="183"/>
      <c r="L1540" s="183"/>
      <c r="M1540" s="183"/>
      <c r="N1540" s="183"/>
      <c r="O1540" s="183"/>
      <c r="P1540" s="183"/>
      <c r="Q1540" s="183"/>
      <c r="R1540" s="183"/>
      <c r="S1540" s="183"/>
      <c r="T1540" s="183"/>
      <c r="X1540" s="183"/>
    </row>
    <row r="1541" spans="4:24" x14ac:dyDescent="0.25">
      <c r="D1541" s="184"/>
      <c r="E1541" s="184"/>
      <c r="F1541" s="184"/>
      <c r="G1541" s="184"/>
      <c r="H1541" s="184"/>
      <c r="I1541" s="184"/>
      <c r="J1541" s="184"/>
      <c r="K1541" s="183"/>
      <c r="L1541" s="183"/>
      <c r="M1541" s="183"/>
      <c r="N1541" s="183"/>
      <c r="O1541" s="183"/>
      <c r="P1541" s="183"/>
      <c r="Q1541" s="183"/>
      <c r="R1541" s="183"/>
      <c r="S1541" s="183"/>
      <c r="T1541" s="183"/>
      <c r="X1541" s="183"/>
    </row>
    <row r="1542" spans="4:24" x14ac:dyDescent="0.25">
      <c r="D1542" s="184"/>
      <c r="E1542" s="184"/>
      <c r="F1542" s="184"/>
      <c r="G1542" s="184"/>
      <c r="H1542" s="184"/>
      <c r="I1542" s="184"/>
      <c r="J1542" s="184"/>
      <c r="K1542" s="183"/>
      <c r="L1542" s="183"/>
      <c r="M1542" s="183"/>
      <c r="N1542" s="183"/>
      <c r="O1542" s="183"/>
      <c r="P1542" s="183"/>
      <c r="Q1542" s="183"/>
      <c r="R1542" s="183"/>
      <c r="S1542" s="183"/>
      <c r="T1542" s="183"/>
      <c r="X1542" s="183"/>
    </row>
    <row r="1543" spans="4:24" x14ac:dyDescent="0.25">
      <c r="D1543" s="184"/>
      <c r="E1543" s="184"/>
      <c r="F1543" s="184"/>
      <c r="G1543" s="184"/>
      <c r="H1543" s="184"/>
      <c r="I1543" s="184"/>
      <c r="J1543" s="184"/>
      <c r="K1543" s="183"/>
      <c r="L1543" s="183"/>
      <c r="M1543" s="183"/>
      <c r="N1543" s="183"/>
      <c r="O1543" s="183"/>
      <c r="P1543" s="183"/>
      <c r="Q1543" s="183"/>
      <c r="R1543" s="183"/>
      <c r="S1543" s="183"/>
      <c r="T1543" s="183"/>
      <c r="X1543" s="183"/>
    </row>
    <row r="1544" spans="4:24" x14ac:dyDescent="0.25">
      <c r="D1544" s="184"/>
      <c r="E1544" s="184"/>
      <c r="F1544" s="184"/>
      <c r="G1544" s="184"/>
      <c r="H1544" s="184"/>
      <c r="I1544" s="184"/>
      <c r="J1544" s="184"/>
      <c r="K1544" s="183"/>
      <c r="L1544" s="183"/>
      <c r="M1544" s="183"/>
      <c r="N1544" s="183"/>
      <c r="O1544" s="183"/>
      <c r="P1544" s="183"/>
      <c r="Q1544" s="183"/>
      <c r="R1544" s="183"/>
      <c r="S1544" s="183"/>
      <c r="T1544" s="183"/>
      <c r="X1544" s="183"/>
    </row>
    <row r="1545" spans="4:24" x14ac:dyDescent="0.25">
      <c r="D1545" s="184"/>
      <c r="E1545" s="184"/>
      <c r="F1545" s="184"/>
      <c r="G1545" s="184"/>
      <c r="H1545" s="184"/>
      <c r="I1545" s="184"/>
      <c r="J1545" s="184"/>
      <c r="K1545" s="183"/>
      <c r="L1545" s="183"/>
      <c r="M1545" s="183"/>
      <c r="N1545" s="183"/>
      <c r="O1545" s="183"/>
      <c r="P1545" s="183"/>
      <c r="Q1545" s="183"/>
      <c r="R1545" s="183"/>
      <c r="S1545" s="183"/>
      <c r="T1545" s="183"/>
      <c r="X1545" s="183"/>
    </row>
    <row r="1546" spans="4:24" x14ac:dyDescent="0.25">
      <c r="D1546" s="184"/>
      <c r="E1546" s="184"/>
      <c r="F1546" s="184"/>
      <c r="G1546" s="184"/>
      <c r="H1546" s="184"/>
      <c r="I1546" s="184"/>
      <c r="J1546" s="184"/>
      <c r="K1546" s="183"/>
      <c r="L1546" s="183"/>
      <c r="M1546" s="183"/>
      <c r="N1546" s="183"/>
      <c r="O1546" s="183"/>
      <c r="P1546" s="183"/>
      <c r="Q1546" s="183"/>
      <c r="R1546" s="183"/>
      <c r="S1546" s="183"/>
      <c r="T1546" s="183"/>
      <c r="X1546" s="183"/>
    </row>
    <row r="1547" spans="4:24" x14ac:dyDescent="0.25">
      <c r="D1547" s="184"/>
      <c r="E1547" s="184"/>
      <c r="F1547" s="184"/>
      <c r="G1547" s="184"/>
      <c r="H1547" s="184"/>
      <c r="I1547" s="184"/>
      <c r="J1547" s="184"/>
      <c r="K1547" s="183"/>
      <c r="L1547" s="183"/>
      <c r="M1547" s="183"/>
      <c r="N1547" s="183"/>
      <c r="O1547" s="183"/>
      <c r="P1547" s="183"/>
      <c r="Q1547" s="183"/>
      <c r="R1547" s="183"/>
      <c r="S1547" s="183"/>
      <c r="T1547" s="183"/>
      <c r="X1547" s="183"/>
    </row>
    <row r="1548" spans="4:24" x14ac:dyDescent="0.25">
      <c r="D1548" s="184"/>
      <c r="E1548" s="184"/>
      <c r="F1548" s="184"/>
      <c r="G1548" s="184"/>
      <c r="H1548" s="184"/>
      <c r="I1548" s="184"/>
      <c r="J1548" s="184"/>
      <c r="K1548" s="183"/>
      <c r="L1548" s="183"/>
      <c r="M1548" s="183"/>
      <c r="N1548" s="183"/>
      <c r="O1548" s="183"/>
      <c r="P1548" s="183"/>
      <c r="Q1548" s="183"/>
      <c r="R1548" s="183"/>
      <c r="S1548" s="183"/>
      <c r="T1548" s="183"/>
      <c r="X1548" s="183"/>
    </row>
    <row r="1549" spans="4:24" x14ac:dyDescent="0.25">
      <c r="D1549" s="184"/>
      <c r="E1549" s="184"/>
      <c r="F1549" s="184"/>
      <c r="G1549" s="184"/>
      <c r="H1549" s="184"/>
      <c r="I1549" s="184"/>
      <c r="J1549" s="184"/>
      <c r="K1549" s="183"/>
      <c r="L1549" s="183"/>
      <c r="M1549" s="183"/>
      <c r="N1549" s="183"/>
      <c r="O1549" s="183"/>
      <c r="P1549" s="183"/>
      <c r="Q1549" s="183"/>
      <c r="R1549" s="183"/>
      <c r="S1549" s="183"/>
      <c r="T1549" s="183"/>
      <c r="X1549" s="183"/>
    </row>
    <row r="1550" spans="4:24" x14ac:dyDescent="0.25">
      <c r="D1550" s="184"/>
      <c r="E1550" s="184"/>
      <c r="F1550" s="184"/>
      <c r="G1550" s="184"/>
      <c r="H1550" s="184"/>
      <c r="I1550" s="184"/>
      <c r="J1550" s="184"/>
      <c r="K1550" s="183"/>
      <c r="L1550" s="183"/>
      <c r="M1550" s="183"/>
      <c r="N1550" s="183"/>
      <c r="O1550" s="183"/>
      <c r="P1550" s="183"/>
      <c r="Q1550" s="183"/>
      <c r="R1550" s="183"/>
      <c r="S1550" s="183"/>
      <c r="T1550" s="183"/>
      <c r="X1550" s="183"/>
    </row>
    <row r="1551" spans="4:24" x14ac:dyDescent="0.25">
      <c r="D1551" s="184"/>
      <c r="E1551" s="184"/>
      <c r="F1551" s="184"/>
      <c r="G1551" s="184"/>
      <c r="H1551" s="184"/>
      <c r="I1551" s="184"/>
      <c r="J1551" s="184"/>
      <c r="K1551" s="183"/>
      <c r="L1551" s="183"/>
      <c r="M1551" s="183"/>
      <c r="N1551" s="183"/>
      <c r="O1551" s="183"/>
      <c r="P1551" s="183"/>
      <c r="Q1551" s="183"/>
      <c r="R1551" s="183"/>
      <c r="S1551" s="183"/>
      <c r="T1551" s="183"/>
      <c r="X1551" s="183"/>
    </row>
    <row r="1552" spans="4:24" x14ac:dyDescent="0.25">
      <c r="D1552" s="184"/>
      <c r="E1552" s="184"/>
      <c r="F1552" s="184"/>
      <c r="G1552" s="184"/>
      <c r="H1552" s="184"/>
      <c r="I1552" s="184"/>
      <c r="J1552" s="184"/>
      <c r="K1552" s="183"/>
      <c r="L1552" s="183"/>
      <c r="M1552" s="183"/>
      <c r="N1552" s="183"/>
      <c r="O1552" s="183"/>
      <c r="P1552" s="183"/>
      <c r="Q1552" s="183"/>
      <c r="R1552" s="183"/>
      <c r="S1552" s="183"/>
      <c r="T1552" s="183"/>
      <c r="X1552" s="183"/>
    </row>
    <row r="1553" spans="4:24" x14ac:dyDescent="0.25">
      <c r="D1553" s="184"/>
      <c r="E1553" s="184"/>
      <c r="F1553" s="184"/>
      <c r="G1553" s="184"/>
      <c r="H1553" s="184"/>
      <c r="I1553" s="184"/>
      <c r="J1553" s="184"/>
      <c r="K1553" s="183"/>
      <c r="L1553" s="183"/>
      <c r="M1553" s="183"/>
      <c r="N1553" s="183"/>
      <c r="O1553" s="183"/>
      <c r="P1553" s="183"/>
      <c r="Q1553" s="183"/>
      <c r="R1553" s="183"/>
      <c r="S1553" s="183"/>
      <c r="T1553" s="183"/>
      <c r="X1553" s="183"/>
    </row>
    <row r="1554" spans="4:24" x14ac:dyDescent="0.25">
      <c r="D1554" s="184"/>
      <c r="E1554" s="184"/>
      <c r="F1554" s="184"/>
      <c r="G1554" s="184"/>
      <c r="H1554" s="184"/>
      <c r="I1554" s="184"/>
      <c r="J1554" s="184"/>
      <c r="K1554" s="183"/>
      <c r="L1554" s="183"/>
      <c r="M1554" s="183"/>
      <c r="N1554" s="183"/>
      <c r="O1554" s="183"/>
      <c r="P1554" s="183"/>
      <c r="Q1554" s="183"/>
      <c r="R1554" s="183"/>
      <c r="S1554" s="183"/>
      <c r="T1554" s="183"/>
      <c r="X1554" s="183"/>
    </row>
    <row r="1555" spans="4:24" x14ac:dyDescent="0.25">
      <c r="D1555" s="184"/>
      <c r="E1555" s="184"/>
      <c r="F1555" s="184"/>
      <c r="G1555" s="184"/>
      <c r="H1555" s="184"/>
      <c r="I1555" s="184"/>
      <c r="J1555" s="184"/>
      <c r="K1555" s="183"/>
      <c r="L1555" s="183"/>
      <c r="M1555" s="183"/>
      <c r="N1555" s="183"/>
      <c r="O1555" s="183"/>
      <c r="P1555" s="183"/>
      <c r="Q1555" s="183"/>
      <c r="R1555" s="183"/>
      <c r="S1555" s="183"/>
      <c r="T1555" s="183"/>
      <c r="X1555" s="183"/>
    </row>
    <row r="1556" spans="4:24" x14ac:dyDescent="0.25">
      <c r="D1556" s="184"/>
      <c r="E1556" s="184"/>
      <c r="F1556" s="184"/>
      <c r="G1556" s="184"/>
      <c r="H1556" s="184"/>
      <c r="I1556" s="184"/>
      <c r="J1556" s="184"/>
      <c r="K1556" s="183"/>
      <c r="L1556" s="183"/>
      <c r="M1556" s="183"/>
      <c r="N1556" s="183"/>
      <c r="O1556" s="183"/>
      <c r="P1556" s="183"/>
      <c r="Q1556" s="183"/>
      <c r="R1556" s="183"/>
      <c r="S1556" s="183"/>
      <c r="T1556" s="183"/>
      <c r="X1556" s="183"/>
    </row>
    <row r="1557" spans="4:24" x14ac:dyDescent="0.25">
      <c r="D1557" s="184"/>
      <c r="E1557" s="184"/>
      <c r="F1557" s="184"/>
      <c r="G1557" s="184"/>
      <c r="H1557" s="184"/>
      <c r="I1557" s="184"/>
      <c r="J1557" s="184"/>
      <c r="K1557" s="183"/>
      <c r="L1557" s="183"/>
      <c r="M1557" s="183"/>
      <c r="N1557" s="183"/>
      <c r="O1557" s="183"/>
      <c r="P1557" s="183"/>
      <c r="Q1557" s="183"/>
      <c r="R1557" s="183"/>
      <c r="S1557" s="183"/>
      <c r="T1557" s="183"/>
      <c r="X1557" s="183"/>
    </row>
    <row r="1558" spans="4:24" x14ac:dyDescent="0.25">
      <c r="D1558" s="184"/>
      <c r="E1558" s="184"/>
      <c r="F1558" s="184"/>
      <c r="G1558" s="184"/>
      <c r="H1558" s="184"/>
      <c r="I1558" s="184"/>
      <c r="J1558" s="184"/>
      <c r="K1558" s="183"/>
      <c r="L1558" s="183"/>
      <c r="M1558" s="183"/>
      <c r="N1558" s="183"/>
      <c r="O1558" s="183"/>
      <c r="P1558" s="183"/>
      <c r="Q1558" s="183"/>
      <c r="R1558" s="183"/>
      <c r="S1558" s="183"/>
      <c r="T1558" s="183"/>
      <c r="X1558" s="183"/>
    </row>
    <row r="1559" spans="4:24" x14ac:dyDescent="0.25">
      <c r="D1559" s="184"/>
      <c r="E1559" s="184"/>
      <c r="F1559" s="184"/>
      <c r="G1559" s="184"/>
      <c r="H1559" s="184"/>
      <c r="I1559" s="184"/>
      <c r="J1559" s="184"/>
      <c r="K1559" s="183"/>
      <c r="L1559" s="183"/>
      <c r="M1559" s="183"/>
      <c r="N1559" s="183"/>
      <c r="O1559" s="183"/>
      <c r="P1559" s="183"/>
      <c r="Q1559" s="183"/>
      <c r="R1559" s="183"/>
      <c r="S1559" s="183"/>
      <c r="T1559" s="183"/>
      <c r="X1559" s="183"/>
    </row>
    <row r="1560" spans="4:24" x14ac:dyDescent="0.25">
      <c r="D1560" s="184"/>
      <c r="E1560" s="184"/>
      <c r="F1560" s="184"/>
      <c r="G1560" s="184"/>
      <c r="H1560" s="184"/>
      <c r="I1560" s="184"/>
      <c r="J1560" s="184"/>
      <c r="K1560" s="183"/>
      <c r="L1560" s="183"/>
      <c r="M1560" s="183"/>
      <c r="N1560" s="183"/>
      <c r="O1560" s="183"/>
      <c r="P1560" s="183"/>
      <c r="Q1560" s="183"/>
      <c r="R1560" s="183"/>
      <c r="S1560" s="183"/>
      <c r="T1560" s="183"/>
      <c r="X1560" s="183"/>
    </row>
    <row r="1561" spans="4:24" x14ac:dyDescent="0.25">
      <c r="D1561" s="184"/>
      <c r="E1561" s="184"/>
      <c r="F1561" s="184"/>
      <c r="G1561" s="184"/>
      <c r="H1561" s="184"/>
      <c r="I1561" s="184"/>
      <c r="J1561" s="184"/>
      <c r="K1561" s="183"/>
      <c r="L1561" s="183"/>
      <c r="M1561" s="183"/>
      <c r="N1561" s="183"/>
      <c r="O1561" s="183"/>
      <c r="P1561" s="183"/>
      <c r="Q1561" s="183"/>
      <c r="R1561" s="183"/>
      <c r="S1561" s="183"/>
      <c r="T1561" s="183"/>
      <c r="X1561" s="183"/>
    </row>
    <row r="1562" spans="4:24" x14ac:dyDescent="0.25">
      <c r="D1562" s="184"/>
      <c r="E1562" s="184"/>
      <c r="F1562" s="184"/>
      <c r="G1562" s="184"/>
      <c r="H1562" s="184"/>
      <c r="I1562" s="184"/>
      <c r="J1562" s="184"/>
      <c r="K1562" s="183"/>
      <c r="L1562" s="183"/>
      <c r="M1562" s="183"/>
      <c r="N1562" s="183"/>
      <c r="O1562" s="183"/>
      <c r="P1562" s="183"/>
      <c r="Q1562" s="183"/>
      <c r="R1562" s="183"/>
      <c r="S1562" s="183"/>
      <c r="T1562" s="183"/>
      <c r="X1562" s="183"/>
    </row>
    <row r="1563" spans="4:24" x14ac:dyDescent="0.25">
      <c r="D1563" s="184"/>
      <c r="E1563" s="184"/>
      <c r="F1563" s="184"/>
      <c r="G1563" s="184"/>
      <c r="H1563" s="184"/>
      <c r="I1563" s="184"/>
      <c r="J1563" s="184"/>
      <c r="K1563" s="183"/>
      <c r="L1563" s="183"/>
      <c r="M1563" s="183"/>
      <c r="N1563" s="183"/>
      <c r="O1563" s="183"/>
      <c r="P1563" s="183"/>
      <c r="Q1563" s="183"/>
      <c r="R1563" s="183"/>
      <c r="S1563" s="183"/>
      <c r="T1563" s="183"/>
      <c r="X1563" s="183"/>
    </row>
    <row r="1564" spans="4:24" x14ac:dyDescent="0.25">
      <c r="D1564" s="184"/>
      <c r="E1564" s="184"/>
      <c r="F1564" s="184"/>
      <c r="G1564" s="184"/>
      <c r="H1564" s="184"/>
      <c r="I1564" s="184"/>
      <c r="J1564" s="184"/>
      <c r="K1564" s="183"/>
      <c r="L1564" s="183"/>
      <c r="M1564" s="183"/>
      <c r="N1564" s="183"/>
      <c r="O1564" s="183"/>
      <c r="P1564" s="183"/>
      <c r="Q1564" s="183"/>
      <c r="R1564" s="183"/>
      <c r="S1564" s="183"/>
      <c r="T1564" s="183"/>
      <c r="X1564" s="183"/>
    </row>
    <row r="1565" spans="4:24" x14ac:dyDescent="0.25">
      <c r="D1565" s="184"/>
      <c r="E1565" s="184"/>
      <c r="F1565" s="184"/>
      <c r="G1565" s="184"/>
      <c r="H1565" s="184"/>
      <c r="I1565" s="184"/>
      <c r="J1565" s="184"/>
      <c r="K1565" s="183"/>
      <c r="L1565" s="183"/>
      <c r="M1565" s="183"/>
      <c r="N1565" s="183"/>
      <c r="O1565" s="183"/>
      <c r="P1565" s="183"/>
      <c r="Q1565" s="183"/>
      <c r="R1565" s="183"/>
      <c r="S1565" s="183"/>
      <c r="T1565" s="183"/>
      <c r="X1565" s="183"/>
    </row>
    <row r="1566" spans="4:24" x14ac:dyDescent="0.25">
      <c r="D1566" s="184"/>
      <c r="E1566" s="184"/>
      <c r="F1566" s="184"/>
      <c r="G1566" s="184"/>
      <c r="H1566" s="184"/>
      <c r="I1566" s="184"/>
      <c r="J1566" s="184"/>
      <c r="K1566" s="183"/>
      <c r="L1566" s="183"/>
      <c r="M1566" s="183"/>
      <c r="N1566" s="183"/>
      <c r="O1566" s="183"/>
      <c r="P1566" s="183"/>
      <c r="Q1566" s="183"/>
      <c r="R1566" s="183"/>
      <c r="S1566" s="183"/>
      <c r="T1566" s="183"/>
      <c r="X1566" s="183"/>
    </row>
    <row r="1567" spans="4:24" x14ac:dyDescent="0.25">
      <c r="D1567" s="184"/>
      <c r="E1567" s="184"/>
      <c r="F1567" s="184"/>
      <c r="G1567" s="184"/>
      <c r="H1567" s="184"/>
      <c r="I1567" s="184"/>
      <c r="J1567" s="184"/>
      <c r="K1567" s="183"/>
      <c r="L1567" s="183"/>
      <c r="M1567" s="183"/>
      <c r="N1567" s="183"/>
      <c r="O1567" s="183"/>
      <c r="P1567" s="183"/>
      <c r="Q1567" s="183"/>
      <c r="R1567" s="183"/>
      <c r="S1567" s="183"/>
      <c r="T1567" s="183"/>
      <c r="X1567" s="183"/>
    </row>
    <row r="1568" spans="4:24" x14ac:dyDescent="0.25">
      <c r="D1568" s="184"/>
      <c r="E1568" s="184"/>
      <c r="F1568" s="184"/>
      <c r="G1568" s="184"/>
      <c r="H1568" s="184"/>
      <c r="I1568" s="184"/>
      <c r="J1568" s="184"/>
      <c r="K1568" s="183"/>
      <c r="L1568" s="183"/>
      <c r="M1568" s="183"/>
      <c r="N1568" s="183"/>
      <c r="O1568" s="183"/>
      <c r="P1568" s="183"/>
      <c r="Q1568" s="183"/>
      <c r="R1568" s="183"/>
      <c r="S1568" s="183"/>
      <c r="T1568" s="183"/>
      <c r="X1568" s="183"/>
    </row>
    <row r="1569" spans="4:24" x14ac:dyDescent="0.25">
      <c r="D1569" s="184"/>
      <c r="E1569" s="184"/>
      <c r="F1569" s="184"/>
      <c r="G1569" s="184"/>
      <c r="H1569" s="184"/>
      <c r="I1569" s="184"/>
      <c r="J1569" s="184"/>
      <c r="K1569" s="183"/>
      <c r="L1569" s="183"/>
      <c r="M1569" s="183"/>
      <c r="N1569" s="183"/>
      <c r="O1569" s="183"/>
      <c r="P1569" s="183"/>
      <c r="Q1569" s="183"/>
      <c r="R1569" s="183"/>
      <c r="S1569" s="183"/>
      <c r="T1569" s="183"/>
      <c r="X1569" s="183"/>
    </row>
    <row r="1570" spans="4:24" x14ac:dyDescent="0.25">
      <c r="D1570" s="184"/>
      <c r="E1570" s="184"/>
      <c r="F1570" s="184"/>
      <c r="G1570" s="184"/>
      <c r="H1570" s="184"/>
      <c r="I1570" s="184"/>
      <c r="J1570" s="184"/>
      <c r="K1570" s="183"/>
      <c r="L1570" s="183"/>
      <c r="M1570" s="183"/>
      <c r="N1570" s="183"/>
      <c r="O1570" s="183"/>
      <c r="P1570" s="183"/>
      <c r="Q1570" s="183"/>
      <c r="R1570" s="183"/>
      <c r="S1570" s="183"/>
      <c r="T1570" s="183"/>
      <c r="X1570" s="183"/>
    </row>
    <row r="1571" spans="4:24" x14ac:dyDescent="0.25">
      <c r="D1571" s="184"/>
      <c r="E1571" s="184"/>
      <c r="F1571" s="184"/>
      <c r="G1571" s="184"/>
      <c r="H1571" s="184"/>
      <c r="I1571" s="184"/>
      <c r="J1571" s="184"/>
      <c r="K1571" s="183"/>
      <c r="L1571" s="183"/>
      <c r="M1571" s="183"/>
      <c r="N1571" s="183"/>
      <c r="O1571" s="183"/>
      <c r="P1571" s="183"/>
      <c r="Q1571" s="183"/>
      <c r="R1571" s="183"/>
      <c r="S1571" s="183"/>
      <c r="T1571" s="183"/>
      <c r="X1571" s="183"/>
    </row>
    <row r="1572" spans="4:24" x14ac:dyDescent="0.25">
      <c r="D1572" s="184"/>
      <c r="E1572" s="184"/>
      <c r="F1572" s="184"/>
      <c r="G1572" s="184"/>
      <c r="H1572" s="184"/>
      <c r="I1572" s="184"/>
      <c r="J1572" s="184"/>
      <c r="K1572" s="183"/>
      <c r="L1572" s="183"/>
      <c r="M1572" s="183"/>
      <c r="N1572" s="183"/>
      <c r="O1572" s="183"/>
      <c r="P1572" s="183"/>
      <c r="Q1572" s="183"/>
      <c r="R1572" s="183"/>
      <c r="S1572" s="183"/>
      <c r="T1572" s="183"/>
      <c r="X1572" s="183"/>
    </row>
    <row r="1573" spans="4:24" x14ac:dyDescent="0.25">
      <c r="D1573" s="184"/>
      <c r="E1573" s="184"/>
      <c r="F1573" s="184"/>
      <c r="G1573" s="184"/>
      <c r="H1573" s="184"/>
      <c r="I1573" s="184"/>
      <c r="J1573" s="184"/>
      <c r="K1573" s="183"/>
      <c r="L1573" s="183"/>
      <c r="M1573" s="183"/>
      <c r="N1573" s="183"/>
      <c r="O1573" s="183"/>
      <c r="P1573" s="183"/>
      <c r="Q1573" s="183"/>
      <c r="R1573" s="183"/>
      <c r="S1573" s="183"/>
      <c r="T1573" s="183"/>
      <c r="X1573" s="183"/>
    </row>
    <row r="1574" spans="4:24" x14ac:dyDescent="0.25">
      <c r="D1574" s="184"/>
      <c r="E1574" s="184"/>
      <c r="F1574" s="184"/>
      <c r="G1574" s="184"/>
      <c r="H1574" s="184"/>
      <c r="I1574" s="184"/>
      <c r="J1574" s="184"/>
      <c r="K1574" s="183"/>
      <c r="L1574" s="183"/>
      <c r="M1574" s="183"/>
      <c r="N1574" s="183"/>
      <c r="O1574" s="183"/>
      <c r="P1574" s="183"/>
      <c r="Q1574" s="183"/>
      <c r="R1574" s="183"/>
      <c r="S1574" s="183"/>
      <c r="T1574" s="183"/>
      <c r="X1574" s="183"/>
    </row>
    <row r="1575" spans="4:24" x14ac:dyDescent="0.25">
      <c r="D1575" s="184"/>
      <c r="E1575" s="184"/>
      <c r="F1575" s="184"/>
      <c r="G1575" s="184"/>
      <c r="H1575" s="184"/>
      <c r="I1575" s="184"/>
      <c r="J1575" s="184"/>
      <c r="K1575" s="183"/>
      <c r="L1575" s="183"/>
      <c r="M1575" s="183"/>
      <c r="N1575" s="183"/>
      <c r="O1575" s="183"/>
      <c r="P1575" s="183"/>
      <c r="Q1575" s="183"/>
      <c r="R1575" s="183"/>
      <c r="S1575" s="183"/>
      <c r="T1575" s="183"/>
      <c r="X1575" s="183"/>
    </row>
    <row r="1576" spans="4:24" x14ac:dyDescent="0.25">
      <c r="D1576" s="184"/>
      <c r="E1576" s="184"/>
      <c r="F1576" s="184"/>
      <c r="G1576" s="184"/>
      <c r="H1576" s="184"/>
      <c r="I1576" s="184"/>
      <c r="J1576" s="184"/>
      <c r="K1576" s="183"/>
      <c r="L1576" s="183"/>
      <c r="M1576" s="183"/>
      <c r="N1576" s="183"/>
      <c r="O1576" s="183"/>
      <c r="P1576" s="183"/>
      <c r="Q1576" s="183"/>
      <c r="R1576" s="183"/>
      <c r="S1576" s="183"/>
      <c r="T1576" s="183"/>
      <c r="X1576" s="183"/>
    </row>
    <row r="1577" spans="4:24" x14ac:dyDescent="0.25">
      <c r="D1577" s="184"/>
      <c r="E1577" s="184"/>
      <c r="F1577" s="184"/>
      <c r="G1577" s="184"/>
      <c r="H1577" s="184"/>
      <c r="I1577" s="184"/>
      <c r="J1577" s="184"/>
      <c r="K1577" s="183"/>
      <c r="L1577" s="183"/>
      <c r="M1577" s="183"/>
      <c r="N1577" s="183"/>
      <c r="O1577" s="183"/>
      <c r="P1577" s="183"/>
      <c r="Q1577" s="183"/>
      <c r="R1577" s="183"/>
      <c r="S1577" s="183"/>
      <c r="T1577" s="183"/>
      <c r="X1577" s="183"/>
    </row>
    <row r="1578" spans="4:24" x14ac:dyDescent="0.25">
      <c r="D1578" s="184"/>
      <c r="E1578" s="184"/>
      <c r="F1578" s="184"/>
      <c r="G1578" s="184"/>
      <c r="H1578" s="184"/>
      <c r="I1578" s="184"/>
      <c r="J1578" s="184"/>
      <c r="K1578" s="183"/>
      <c r="L1578" s="183"/>
      <c r="M1578" s="183"/>
      <c r="N1578" s="183"/>
      <c r="O1578" s="183"/>
      <c r="P1578" s="183"/>
      <c r="Q1578" s="183"/>
      <c r="R1578" s="183"/>
      <c r="S1578" s="183"/>
      <c r="T1578" s="183"/>
      <c r="X1578" s="183"/>
    </row>
    <row r="1579" spans="4:24" x14ac:dyDescent="0.25">
      <c r="D1579" s="184"/>
      <c r="E1579" s="184"/>
      <c r="F1579" s="184"/>
      <c r="G1579" s="184"/>
      <c r="H1579" s="184"/>
      <c r="I1579" s="184"/>
      <c r="J1579" s="184"/>
      <c r="K1579" s="183"/>
      <c r="L1579" s="183"/>
      <c r="M1579" s="183"/>
      <c r="N1579" s="183"/>
      <c r="O1579" s="183"/>
      <c r="P1579" s="183"/>
      <c r="Q1579" s="183"/>
      <c r="R1579" s="183"/>
      <c r="S1579" s="183"/>
      <c r="T1579" s="183"/>
      <c r="X1579" s="183"/>
    </row>
    <row r="1580" spans="4:24" x14ac:dyDescent="0.25">
      <c r="D1580" s="184"/>
      <c r="E1580" s="184"/>
      <c r="F1580" s="184"/>
      <c r="G1580" s="184"/>
      <c r="H1580" s="184"/>
      <c r="I1580" s="184"/>
      <c r="J1580" s="184"/>
      <c r="K1580" s="183"/>
      <c r="L1580" s="183"/>
      <c r="M1580" s="183"/>
      <c r="N1580" s="183"/>
      <c r="O1580" s="183"/>
      <c r="P1580" s="183"/>
      <c r="Q1580" s="183"/>
      <c r="R1580" s="183"/>
      <c r="S1580" s="183"/>
      <c r="T1580" s="183"/>
      <c r="X1580" s="183"/>
    </row>
    <row r="1581" spans="4:24" x14ac:dyDescent="0.25">
      <c r="D1581" s="184"/>
      <c r="E1581" s="184"/>
      <c r="F1581" s="184"/>
      <c r="G1581" s="184"/>
      <c r="H1581" s="184"/>
      <c r="I1581" s="184"/>
      <c r="J1581" s="184"/>
      <c r="K1581" s="183"/>
      <c r="L1581" s="183"/>
      <c r="M1581" s="183"/>
      <c r="N1581" s="183"/>
      <c r="O1581" s="183"/>
      <c r="P1581" s="183"/>
      <c r="Q1581" s="183"/>
      <c r="R1581" s="183"/>
      <c r="S1581" s="183"/>
      <c r="T1581" s="183"/>
      <c r="X1581" s="183"/>
    </row>
    <row r="1582" spans="4:24" x14ac:dyDescent="0.25">
      <c r="D1582" s="184"/>
      <c r="E1582" s="184"/>
      <c r="F1582" s="184"/>
      <c r="G1582" s="184"/>
      <c r="H1582" s="184"/>
      <c r="I1582" s="184"/>
      <c r="J1582" s="184"/>
      <c r="K1582" s="183"/>
      <c r="L1582" s="183"/>
      <c r="M1582" s="183"/>
      <c r="N1582" s="183"/>
      <c r="O1582" s="183"/>
      <c r="P1582" s="183"/>
      <c r="Q1582" s="183"/>
      <c r="R1582" s="183"/>
      <c r="S1582" s="183"/>
      <c r="T1582" s="183"/>
      <c r="X1582" s="183"/>
    </row>
    <row r="1583" spans="4:24" x14ac:dyDescent="0.25">
      <c r="D1583" s="184"/>
      <c r="E1583" s="184"/>
      <c r="F1583" s="184"/>
      <c r="G1583" s="184"/>
      <c r="H1583" s="184"/>
      <c r="I1583" s="184"/>
      <c r="J1583" s="184"/>
      <c r="K1583" s="183"/>
      <c r="L1583" s="183"/>
      <c r="M1583" s="183"/>
      <c r="N1583" s="183"/>
      <c r="O1583" s="183"/>
      <c r="P1583" s="183"/>
      <c r="Q1583" s="183"/>
      <c r="R1583" s="183"/>
      <c r="S1583" s="183"/>
      <c r="T1583" s="183"/>
      <c r="X1583" s="183"/>
    </row>
    <row r="1584" spans="4:24" x14ac:dyDescent="0.25">
      <c r="D1584" s="184"/>
      <c r="E1584" s="184"/>
      <c r="F1584" s="184"/>
      <c r="G1584" s="184"/>
      <c r="H1584" s="184"/>
      <c r="I1584" s="184"/>
      <c r="J1584" s="184"/>
      <c r="K1584" s="183"/>
      <c r="L1584" s="183"/>
      <c r="M1584" s="183"/>
      <c r="N1584" s="183"/>
      <c r="O1584" s="183"/>
      <c r="P1584" s="183"/>
      <c r="Q1584" s="183"/>
      <c r="R1584" s="183"/>
      <c r="S1584" s="183"/>
      <c r="T1584" s="183"/>
      <c r="X1584" s="183"/>
    </row>
    <row r="1585" spans="4:24" x14ac:dyDescent="0.25">
      <c r="D1585" s="184"/>
      <c r="E1585" s="184"/>
      <c r="F1585" s="184"/>
      <c r="G1585" s="184"/>
      <c r="H1585" s="184"/>
      <c r="I1585" s="184"/>
      <c r="J1585" s="184"/>
      <c r="K1585" s="183"/>
      <c r="L1585" s="183"/>
      <c r="M1585" s="183"/>
      <c r="N1585" s="183"/>
      <c r="O1585" s="183"/>
      <c r="P1585" s="183"/>
      <c r="Q1585" s="183"/>
      <c r="R1585" s="183"/>
      <c r="S1585" s="183"/>
      <c r="T1585" s="183"/>
      <c r="X1585" s="183"/>
    </row>
    <row r="1586" spans="4:24" x14ac:dyDescent="0.25">
      <c r="D1586" s="184"/>
      <c r="E1586" s="184"/>
      <c r="F1586" s="184"/>
      <c r="G1586" s="184"/>
      <c r="H1586" s="184"/>
      <c r="I1586" s="184"/>
      <c r="J1586" s="184"/>
      <c r="K1586" s="183"/>
      <c r="L1586" s="183"/>
      <c r="M1586" s="183"/>
      <c r="N1586" s="183"/>
      <c r="O1586" s="183"/>
      <c r="P1586" s="183"/>
      <c r="Q1586" s="183"/>
      <c r="R1586" s="183"/>
      <c r="S1586" s="183"/>
      <c r="T1586" s="183"/>
      <c r="X1586" s="183"/>
    </row>
    <row r="1587" spans="4:24" x14ac:dyDescent="0.25">
      <c r="D1587" s="184"/>
      <c r="E1587" s="184"/>
      <c r="F1587" s="184"/>
      <c r="G1587" s="184"/>
      <c r="H1587" s="184"/>
      <c r="I1587" s="184"/>
      <c r="J1587" s="184"/>
      <c r="K1587" s="183"/>
      <c r="L1587" s="183"/>
      <c r="M1587" s="183"/>
      <c r="N1587" s="183"/>
      <c r="O1587" s="183"/>
      <c r="P1587" s="183"/>
      <c r="Q1587" s="183"/>
      <c r="R1587" s="183"/>
      <c r="S1587" s="183"/>
      <c r="T1587" s="183"/>
      <c r="X1587" s="183"/>
    </row>
    <row r="1588" spans="4:24" x14ac:dyDescent="0.25">
      <c r="D1588" s="184"/>
      <c r="E1588" s="184"/>
      <c r="F1588" s="184"/>
      <c r="G1588" s="184"/>
      <c r="H1588" s="184"/>
      <c r="I1588" s="184"/>
      <c r="J1588" s="184"/>
      <c r="K1588" s="183"/>
      <c r="L1588" s="183"/>
      <c r="M1588" s="183"/>
      <c r="N1588" s="183"/>
      <c r="O1588" s="183"/>
      <c r="P1588" s="183"/>
      <c r="Q1588" s="183"/>
      <c r="R1588" s="183"/>
      <c r="S1588" s="183"/>
      <c r="T1588" s="183"/>
      <c r="X1588" s="183"/>
    </row>
    <row r="1589" spans="4:24" x14ac:dyDescent="0.25">
      <c r="D1589" s="184"/>
      <c r="E1589" s="184"/>
      <c r="F1589" s="184"/>
      <c r="G1589" s="184"/>
      <c r="H1589" s="184"/>
      <c r="I1589" s="184"/>
      <c r="J1589" s="184"/>
      <c r="K1589" s="183"/>
      <c r="L1589" s="183"/>
      <c r="M1589" s="183"/>
      <c r="N1589" s="183"/>
      <c r="O1589" s="183"/>
      <c r="P1589" s="183"/>
      <c r="Q1589" s="183"/>
      <c r="R1589" s="183"/>
      <c r="S1589" s="183"/>
      <c r="T1589" s="183"/>
      <c r="X1589" s="183"/>
    </row>
    <row r="1590" spans="4:24" x14ac:dyDescent="0.25">
      <c r="D1590" s="184"/>
      <c r="E1590" s="184"/>
      <c r="F1590" s="184"/>
      <c r="G1590" s="184"/>
      <c r="H1590" s="184"/>
      <c r="I1590" s="184"/>
      <c r="J1590" s="184"/>
      <c r="K1590" s="183"/>
      <c r="L1590" s="183"/>
      <c r="M1590" s="183"/>
      <c r="N1590" s="183"/>
      <c r="O1590" s="183"/>
      <c r="P1590" s="183"/>
      <c r="Q1590" s="183"/>
      <c r="R1590" s="183"/>
      <c r="S1590" s="183"/>
      <c r="T1590" s="183"/>
      <c r="X1590" s="183"/>
    </row>
    <row r="1591" spans="4:24" x14ac:dyDescent="0.25">
      <c r="D1591" s="184"/>
      <c r="E1591" s="184"/>
      <c r="F1591" s="184"/>
      <c r="G1591" s="184"/>
      <c r="H1591" s="184"/>
      <c r="I1591" s="184"/>
      <c r="J1591" s="184"/>
      <c r="K1591" s="183"/>
      <c r="L1591" s="183"/>
      <c r="M1591" s="183"/>
      <c r="N1591" s="183"/>
      <c r="O1591" s="183"/>
      <c r="P1591" s="183"/>
      <c r="Q1591" s="183"/>
      <c r="R1591" s="183"/>
      <c r="S1591" s="183"/>
      <c r="T1591" s="183"/>
      <c r="X1591" s="183"/>
    </row>
    <row r="1592" spans="4:24" x14ac:dyDescent="0.25">
      <c r="D1592" s="184"/>
      <c r="E1592" s="184"/>
      <c r="F1592" s="184"/>
      <c r="G1592" s="184"/>
      <c r="H1592" s="184"/>
      <c r="I1592" s="184"/>
      <c r="J1592" s="184"/>
      <c r="K1592" s="183"/>
      <c r="L1592" s="183"/>
      <c r="M1592" s="183"/>
      <c r="N1592" s="183"/>
      <c r="O1592" s="183"/>
      <c r="P1592" s="183"/>
      <c r="Q1592" s="183"/>
      <c r="R1592" s="183"/>
      <c r="S1592" s="183"/>
      <c r="T1592" s="183"/>
      <c r="X1592" s="183"/>
    </row>
    <row r="1593" spans="4:24" x14ac:dyDescent="0.25">
      <c r="D1593" s="184"/>
      <c r="E1593" s="184"/>
      <c r="F1593" s="184"/>
      <c r="G1593" s="184"/>
      <c r="H1593" s="184"/>
      <c r="I1593" s="184"/>
      <c r="J1593" s="184"/>
      <c r="K1593" s="183"/>
      <c r="L1593" s="183"/>
      <c r="M1593" s="183"/>
      <c r="N1593" s="183"/>
      <c r="O1593" s="183"/>
      <c r="P1593" s="183"/>
      <c r="Q1593" s="183"/>
      <c r="R1593" s="183"/>
      <c r="S1593" s="183"/>
      <c r="T1593" s="183"/>
      <c r="X1593" s="183"/>
    </row>
    <row r="1594" spans="4:24" x14ac:dyDescent="0.25">
      <c r="D1594" s="184"/>
      <c r="E1594" s="184"/>
      <c r="F1594" s="184"/>
      <c r="G1594" s="184"/>
      <c r="H1594" s="184"/>
      <c r="I1594" s="184"/>
      <c r="J1594" s="184"/>
      <c r="K1594" s="183"/>
      <c r="L1594" s="183"/>
      <c r="M1594" s="183"/>
      <c r="N1594" s="183"/>
      <c r="O1594" s="183"/>
      <c r="P1594" s="183"/>
      <c r="Q1594" s="183"/>
      <c r="R1594" s="183"/>
      <c r="S1594" s="183"/>
      <c r="T1594" s="183"/>
      <c r="X1594" s="183"/>
    </row>
    <row r="1595" spans="4:24" x14ac:dyDescent="0.25">
      <c r="D1595" s="184"/>
      <c r="E1595" s="184"/>
      <c r="F1595" s="184"/>
      <c r="G1595" s="184"/>
      <c r="H1595" s="184"/>
      <c r="I1595" s="184"/>
      <c r="J1595" s="184"/>
      <c r="K1595" s="183"/>
      <c r="L1595" s="183"/>
      <c r="M1595" s="183"/>
      <c r="N1595" s="183"/>
      <c r="O1595" s="183"/>
      <c r="P1595" s="183"/>
      <c r="Q1595" s="183"/>
      <c r="R1595" s="183"/>
      <c r="S1595" s="183"/>
      <c r="T1595" s="183"/>
      <c r="X1595" s="183"/>
    </row>
    <row r="1596" spans="4:24" x14ac:dyDescent="0.25">
      <c r="D1596" s="184"/>
      <c r="E1596" s="184"/>
      <c r="F1596" s="184"/>
      <c r="G1596" s="184"/>
      <c r="H1596" s="184"/>
      <c r="I1596" s="184"/>
      <c r="J1596" s="184"/>
      <c r="K1596" s="183"/>
      <c r="L1596" s="183"/>
      <c r="M1596" s="183"/>
      <c r="N1596" s="183"/>
      <c r="O1596" s="183"/>
      <c r="P1596" s="183"/>
      <c r="Q1596" s="183"/>
      <c r="R1596" s="183"/>
      <c r="S1596" s="183"/>
      <c r="T1596" s="183"/>
      <c r="X1596" s="183"/>
    </row>
    <row r="1597" spans="4:24" x14ac:dyDescent="0.25">
      <c r="D1597" s="184"/>
      <c r="E1597" s="184"/>
      <c r="F1597" s="184"/>
      <c r="G1597" s="184"/>
      <c r="H1597" s="184"/>
      <c r="I1597" s="184"/>
      <c r="J1597" s="184"/>
      <c r="K1597" s="183"/>
      <c r="L1597" s="183"/>
      <c r="M1597" s="183"/>
      <c r="N1597" s="183"/>
      <c r="O1597" s="183"/>
      <c r="P1597" s="183"/>
      <c r="Q1597" s="183"/>
      <c r="R1597" s="183"/>
      <c r="S1597" s="183"/>
      <c r="T1597" s="183"/>
      <c r="X1597" s="183"/>
    </row>
    <row r="1598" spans="4:24" x14ac:dyDescent="0.25">
      <c r="D1598" s="184"/>
      <c r="E1598" s="184"/>
      <c r="F1598" s="184"/>
      <c r="G1598" s="184"/>
      <c r="H1598" s="184"/>
      <c r="I1598" s="184"/>
      <c r="J1598" s="184"/>
      <c r="K1598" s="183"/>
      <c r="L1598" s="183"/>
      <c r="M1598" s="183"/>
      <c r="N1598" s="183"/>
      <c r="O1598" s="183"/>
      <c r="P1598" s="183"/>
      <c r="Q1598" s="183"/>
      <c r="R1598" s="183"/>
      <c r="S1598" s="183"/>
      <c r="T1598" s="183"/>
      <c r="X1598" s="183"/>
    </row>
    <row r="1599" spans="4:24" x14ac:dyDescent="0.25">
      <c r="D1599" s="184"/>
      <c r="E1599" s="184"/>
      <c r="F1599" s="184"/>
      <c r="G1599" s="184"/>
      <c r="H1599" s="184"/>
      <c r="I1599" s="184"/>
      <c r="J1599" s="184"/>
      <c r="K1599" s="183"/>
      <c r="L1599" s="183"/>
      <c r="M1599" s="183"/>
      <c r="N1599" s="183"/>
      <c r="O1599" s="183"/>
      <c r="P1599" s="183"/>
      <c r="Q1599" s="183"/>
      <c r="R1599" s="183"/>
      <c r="S1599" s="183"/>
      <c r="T1599" s="183"/>
      <c r="X1599" s="183"/>
    </row>
    <row r="1600" spans="4:24" x14ac:dyDescent="0.25">
      <c r="D1600" s="184"/>
      <c r="E1600" s="184"/>
      <c r="F1600" s="184"/>
      <c r="G1600" s="184"/>
      <c r="H1600" s="184"/>
      <c r="I1600" s="184"/>
      <c r="J1600" s="184"/>
      <c r="K1600" s="183"/>
      <c r="L1600" s="183"/>
      <c r="M1600" s="183"/>
      <c r="N1600" s="183"/>
      <c r="O1600" s="183"/>
      <c r="P1600" s="183"/>
      <c r="Q1600" s="183"/>
      <c r="R1600" s="183"/>
      <c r="S1600" s="183"/>
      <c r="T1600" s="183"/>
      <c r="X1600" s="183"/>
    </row>
    <row r="1601" spans="4:24" x14ac:dyDescent="0.25">
      <c r="D1601" s="184"/>
      <c r="E1601" s="184"/>
      <c r="F1601" s="184"/>
      <c r="G1601" s="184"/>
      <c r="H1601" s="184"/>
      <c r="I1601" s="184"/>
      <c r="J1601" s="184"/>
      <c r="K1601" s="183"/>
      <c r="L1601" s="183"/>
      <c r="M1601" s="183"/>
      <c r="N1601" s="183"/>
      <c r="O1601" s="183"/>
      <c r="P1601" s="183"/>
      <c r="Q1601" s="183"/>
      <c r="R1601" s="183"/>
      <c r="S1601" s="183"/>
      <c r="T1601" s="183"/>
      <c r="X1601" s="183"/>
    </row>
    <row r="1602" spans="4:24" x14ac:dyDescent="0.25">
      <c r="D1602" s="184"/>
      <c r="E1602" s="184"/>
      <c r="F1602" s="184"/>
      <c r="G1602" s="184"/>
      <c r="H1602" s="184"/>
      <c r="I1602" s="184"/>
      <c r="J1602" s="184"/>
      <c r="K1602" s="183"/>
      <c r="L1602" s="183"/>
      <c r="M1602" s="183"/>
      <c r="N1602" s="183"/>
      <c r="O1602" s="183"/>
      <c r="P1602" s="183"/>
      <c r="Q1602" s="183"/>
      <c r="R1602" s="183"/>
      <c r="S1602" s="183"/>
      <c r="T1602" s="183"/>
      <c r="X1602" s="183"/>
    </row>
    <row r="1603" spans="4:24" x14ac:dyDescent="0.25">
      <c r="D1603" s="184"/>
      <c r="E1603" s="184"/>
      <c r="F1603" s="184"/>
      <c r="G1603" s="184"/>
      <c r="H1603" s="184"/>
      <c r="I1603" s="184"/>
      <c r="J1603" s="184"/>
      <c r="K1603" s="183"/>
      <c r="L1603" s="183"/>
      <c r="M1603" s="183"/>
      <c r="N1603" s="183"/>
      <c r="O1603" s="183"/>
      <c r="P1603" s="183"/>
      <c r="Q1603" s="183"/>
      <c r="R1603" s="183"/>
      <c r="S1603" s="183"/>
      <c r="T1603" s="183"/>
      <c r="X1603" s="183"/>
    </row>
    <row r="1604" spans="4:24" x14ac:dyDescent="0.25">
      <c r="D1604" s="184"/>
      <c r="E1604" s="184"/>
      <c r="F1604" s="184"/>
      <c r="G1604" s="184"/>
      <c r="H1604" s="184"/>
      <c r="I1604" s="184"/>
      <c r="J1604" s="184"/>
      <c r="K1604" s="183"/>
      <c r="L1604" s="183"/>
      <c r="M1604" s="183"/>
      <c r="N1604" s="183"/>
      <c r="O1604" s="183"/>
      <c r="P1604" s="183"/>
      <c r="Q1604" s="183"/>
      <c r="R1604" s="183"/>
      <c r="S1604" s="183"/>
      <c r="T1604" s="183"/>
      <c r="X1604" s="183"/>
    </row>
    <row r="1605" spans="4:24" x14ac:dyDescent="0.25">
      <c r="D1605" s="184"/>
      <c r="E1605" s="184"/>
      <c r="F1605" s="184"/>
      <c r="G1605" s="184"/>
      <c r="H1605" s="184"/>
      <c r="I1605" s="184"/>
      <c r="J1605" s="184"/>
      <c r="K1605" s="183"/>
      <c r="L1605" s="183"/>
      <c r="M1605" s="183"/>
      <c r="N1605" s="183"/>
      <c r="O1605" s="183"/>
      <c r="P1605" s="183"/>
      <c r="Q1605" s="183"/>
      <c r="R1605" s="183"/>
      <c r="S1605" s="183"/>
      <c r="T1605" s="183"/>
      <c r="X1605" s="183"/>
    </row>
    <row r="1606" spans="4:24" x14ac:dyDescent="0.25">
      <c r="D1606" s="184"/>
      <c r="E1606" s="184"/>
      <c r="F1606" s="184"/>
      <c r="G1606" s="184"/>
      <c r="H1606" s="184"/>
      <c r="I1606" s="184"/>
      <c r="J1606" s="184"/>
      <c r="K1606" s="183"/>
      <c r="L1606" s="183"/>
      <c r="M1606" s="183"/>
      <c r="N1606" s="183"/>
      <c r="O1606" s="183"/>
      <c r="P1606" s="183"/>
      <c r="Q1606" s="183"/>
      <c r="R1606" s="183"/>
      <c r="S1606" s="183"/>
      <c r="T1606" s="183"/>
      <c r="X1606" s="183"/>
    </row>
    <row r="1607" spans="4:24" x14ac:dyDescent="0.25">
      <c r="D1607" s="184"/>
      <c r="E1607" s="184"/>
      <c r="F1607" s="184"/>
      <c r="G1607" s="184"/>
      <c r="H1607" s="184"/>
      <c r="I1607" s="184"/>
      <c r="J1607" s="184"/>
      <c r="K1607" s="183"/>
      <c r="L1607" s="183"/>
      <c r="M1607" s="183"/>
      <c r="N1607" s="183"/>
      <c r="O1607" s="183"/>
      <c r="P1607" s="183"/>
      <c r="Q1607" s="183"/>
      <c r="R1607" s="183"/>
      <c r="S1607" s="183"/>
      <c r="T1607" s="183"/>
      <c r="X1607" s="183"/>
    </row>
    <row r="1608" spans="4:24" x14ac:dyDescent="0.25">
      <c r="D1608" s="184"/>
      <c r="E1608" s="184"/>
      <c r="F1608" s="184"/>
      <c r="G1608" s="184"/>
      <c r="H1608" s="184"/>
      <c r="I1608" s="184"/>
      <c r="J1608" s="184"/>
      <c r="K1608" s="183"/>
      <c r="L1608" s="183"/>
      <c r="M1608" s="183"/>
      <c r="N1608" s="183"/>
      <c r="O1608" s="183"/>
      <c r="P1608" s="183"/>
      <c r="Q1608" s="183"/>
      <c r="R1608" s="183"/>
      <c r="S1608" s="183"/>
      <c r="T1608" s="183"/>
      <c r="X1608" s="183"/>
    </row>
    <row r="1609" spans="4:24" x14ac:dyDescent="0.25">
      <c r="D1609" s="184"/>
      <c r="E1609" s="184"/>
      <c r="F1609" s="184"/>
      <c r="G1609" s="184"/>
      <c r="H1609" s="184"/>
      <c r="I1609" s="184"/>
      <c r="J1609" s="184"/>
      <c r="K1609" s="183"/>
      <c r="L1609" s="183"/>
      <c r="M1609" s="183"/>
      <c r="N1609" s="183"/>
      <c r="O1609" s="183"/>
      <c r="P1609" s="183"/>
      <c r="Q1609" s="183"/>
      <c r="R1609" s="183"/>
      <c r="S1609" s="183"/>
      <c r="T1609" s="183"/>
      <c r="X1609" s="183"/>
    </row>
    <row r="1610" spans="4:24" x14ac:dyDescent="0.25">
      <c r="D1610" s="184"/>
      <c r="E1610" s="184"/>
      <c r="F1610" s="184"/>
      <c r="G1610" s="184"/>
      <c r="H1610" s="184"/>
      <c r="I1610" s="184"/>
      <c r="J1610" s="184"/>
      <c r="K1610" s="183"/>
      <c r="L1610" s="183"/>
      <c r="M1610" s="183"/>
      <c r="N1610" s="183"/>
      <c r="O1610" s="183"/>
      <c r="P1610" s="183"/>
      <c r="Q1610" s="183"/>
      <c r="R1610" s="183"/>
      <c r="S1610" s="183"/>
      <c r="T1610" s="183"/>
      <c r="X1610" s="183"/>
    </row>
    <row r="1611" spans="4:24" x14ac:dyDescent="0.25">
      <c r="D1611" s="184"/>
      <c r="E1611" s="184"/>
      <c r="F1611" s="184"/>
      <c r="G1611" s="184"/>
      <c r="H1611" s="184"/>
      <c r="I1611" s="184"/>
      <c r="J1611" s="184"/>
      <c r="K1611" s="183"/>
      <c r="L1611" s="183"/>
      <c r="M1611" s="183"/>
      <c r="N1611" s="183"/>
      <c r="O1611" s="183"/>
      <c r="P1611" s="183"/>
      <c r="Q1611" s="183"/>
      <c r="R1611" s="183"/>
      <c r="S1611" s="183"/>
      <c r="T1611" s="183"/>
      <c r="X1611" s="183"/>
    </row>
    <row r="1612" spans="4:24" x14ac:dyDescent="0.25">
      <c r="D1612" s="184"/>
      <c r="E1612" s="184"/>
      <c r="F1612" s="184"/>
      <c r="G1612" s="184"/>
      <c r="H1612" s="184"/>
      <c r="I1612" s="184"/>
      <c r="J1612" s="184"/>
      <c r="K1612" s="183"/>
      <c r="L1612" s="183"/>
      <c r="M1612" s="183"/>
      <c r="N1612" s="183"/>
      <c r="O1612" s="183"/>
      <c r="P1612" s="183"/>
      <c r="Q1612" s="183"/>
      <c r="R1612" s="183"/>
      <c r="S1612" s="183"/>
      <c r="T1612" s="183"/>
      <c r="X1612" s="183"/>
    </row>
    <row r="1613" spans="4:24" x14ac:dyDescent="0.25">
      <c r="D1613" s="184"/>
      <c r="E1613" s="184"/>
      <c r="F1613" s="184"/>
      <c r="G1613" s="184"/>
      <c r="H1613" s="184"/>
      <c r="I1613" s="184"/>
      <c r="J1613" s="184"/>
      <c r="K1613" s="183"/>
      <c r="L1613" s="183"/>
      <c r="M1613" s="183"/>
      <c r="N1613" s="183"/>
      <c r="O1613" s="183"/>
      <c r="P1613" s="183"/>
      <c r="Q1613" s="183"/>
      <c r="R1613" s="183"/>
      <c r="S1613" s="183"/>
      <c r="T1613" s="183"/>
      <c r="X1613" s="183"/>
    </row>
    <row r="1614" spans="4:24" x14ac:dyDescent="0.25">
      <c r="D1614" s="184"/>
      <c r="E1614" s="184"/>
      <c r="F1614" s="184"/>
      <c r="G1614" s="184"/>
      <c r="H1614" s="184"/>
      <c r="I1614" s="184"/>
      <c r="J1614" s="184"/>
      <c r="K1614" s="183"/>
      <c r="L1614" s="183"/>
      <c r="M1614" s="183"/>
      <c r="N1614" s="183"/>
      <c r="O1614" s="183"/>
      <c r="P1614" s="183"/>
      <c r="Q1614" s="183"/>
      <c r="R1614" s="183"/>
      <c r="S1614" s="183"/>
      <c r="T1614" s="183"/>
      <c r="X1614" s="183"/>
    </row>
    <row r="1615" spans="4:24" x14ac:dyDescent="0.25">
      <c r="D1615" s="184"/>
      <c r="E1615" s="184"/>
      <c r="F1615" s="184"/>
      <c r="G1615" s="184"/>
      <c r="H1615" s="184"/>
      <c r="I1615" s="184"/>
      <c r="J1615" s="184"/>
      <c r="K1615" s="183"/>
      <c r="L1615" s="183"/>
      <c r="M1615" s="183"/>
      <c r="N1615" s="183"/>
      <c r="O1615" s="183"/>
      <c r="P1615" s="183"/>
      <c r="Q1615" s="183"/>
      <c r="R1615" s="183"/>
      <c r="S1615" s="183"/>
      <c r="T1615" s="183"/>
      <c r="X1615" s="183"/>
    </row>
    <row r="1616" spans="4:24" x14ac:dyDescent="0.25">
      <c r="D1616" s="184"/>
      <c r="E1616" s="184"/>
      <c r="F1616" s="184"/>
      <c r="G1616" s="184"/>
      <c r="H1616" s="184"/>
      <c r="I1616" s="184"/>
      <c r="J1616" s="184"/>
      <c r="K1616" s="183"/>
      <c r="L1616" s="183"/>
      <c r="M1616" s="183"/>
      <c r="N1616" s="183"/>
      <c r="O1616" s="183"/>
      <c r="P1616" s="183"/>
      <c r="Q1616" s="183"/>
      <c r="R1616" s="183"/>
      <c r="S1616" s="183"/>
      <c r="T1616" s="183"/>
      <c r="X1616" s="183"/>
    </row>
    <row r="1617" spans="4:24" x14ac:dyDescent="0.25">
      <c r="D1617" s="184"/>
      <c r="E1617" s="184"/>
      <c r="F1617" s="184"/>
      <c r="G1617" s="184"/>
      <c r="H1617" s="184"/>
      <c r="I1617" s="184"/>
      <c r="J1617" s="184"/>
      <c r="K1617" s="183"/>
      <c r="L1617" s="183"/>
      <c r="M1617" s="183"/>
      <c r="N1617" s="183"/>
      <c r="O1617" s="183"/>
      <c r="P1617" s="183"/>
      <c r="Q1617" s="183"/>
      <c r="R1617" s="183"/>
      <c r="S1617" s="183"/>
      <c r="T1617" s="183"/>
      <c r="X1617" s="183"/>
    </row>
    <row r="1618" spans="4:24" x14ac:dyDescent="0.25">
      <c r="D1618" s="184"/>
      <c r="E1618" s="184"/>
      <c r="F1618" s="184"/>
      <c r="G1618" s="184"/>
      <c r="H1618" s="184"/>
      <c r="I1618" s="184"/>
      <c r="J1618" s="184"/>
      <c r="K1618" s="183"/>
      <c r="L1618" s="183"/>
      <c r="M1618" s="183"/>
      <c r="N1618" s="183"/>
      <c r="O1618" s="183"/>
      <c r="P1618" s="183"/>
      <c r="Q1618" s="183"/>
      <c r="R1618" s="183"/>
      <c r="S1618" s="183"/>
      <c r="T1618" s="183"/>
      <c r="X1618" s="183"/>
    </row>
    <row r="1619" spans="4:24" x14ac:dyDescent="0.25">
      <c r="D1619" s="184"/>
      <c r="E1619" s="184"/>
      <c r="F1619" s="184"/>
      <c r="G1619" s="184"/>
      <c r="H1619" s="184"/>
      <c r="I1619" s="184"/>
      <c r="J1619" s="184"/>
      <c r="K1619" s="183"/>
      <c r="L1619" s="183"/>
      <c r="M1619" s="183"/>
      <c r="N1619" s="183"/>
      <c r="O1619" s="183"/>
      <c r="P1619" s="183"/>
      <c r="Q1619" s="183"/>
      <c r="R1619" s="183"/>
      <c r="S1619" s="183"/>
      <c r="T1619" s="183"/>
      <c r="X1619" s="183"/>
    </row>
    <row r="1620" spans="4:24" x14ac:dyDescent="0.25">
      <c r="D1620" s="184"/>
      <c r="E1620" s="184"/>
      <c r="F1620" s="184"/>
      <c r="G1620" s="184"/>
      <c r="H1620" s="184"/>
      <c r="I1620" s="184"/>
      <c r="J1620" s="184"/>
      <c r="K1620" s="183"/>
      <c r="L1620" s="183"/>
      <c r="M1620" s="183"/>
      <c r="N1620" s="183"/>
      <c r="O1620" s="183"/>
      <c r="P1620" s="183"/>
      <c r="Q1620" s="183"/>
      <c r="R1620" s="183"/>
      <c r="S1620" s="183"/>
      <c r="T1620" s="183"/>
      <c r="X1620" s="183"/>
    </row>
    <row r="1621" spans="4:24" x14ac:dyDescent="0.25">
      <c r="D1621" s="184"/>
      <c r="E1621" s="184"/>
      <c r="F1621" s="184"/>
      <c r="G1621" s="184"/>
      <c r="H1621" s="184"/>
      <c r="I1621" s="184"/>
      <c r="J1621" s="184"/>
      <c r="K1621" s="183"/>
      <c r="L1621" s="183"/>
      <c r="M1621" s="183"/>
      <c r="N1621" s="183"/>
      <c r="O1621" s="183"/>
      <c r="P1621" s="183"/>
      <c r="Q1621" s="183"/>
      <c r="R1621" s="183"/>
      <c r="S1621" s="183"/>
      <c r="T1621" s="183"/>
      <c r="X1621" s="183"/>
    </row>
    <row r="1622" spans="4:24" x14ac:dyDescent="0.25">
      <c r="D1622" s="184"/>
      <c r="E1622" s="184"/>
      <c r="F1622" s="184"/>
      <c r="G1622" s="184"/>
      <c r="H1622" s="184"/>
      <c r="I1622" s="184"/>
      <c r="J1622" s="184"/>
      <c r="K1622" s="183"/>
      <c r="L1622" s="183"/>
      <c r="M1622" s="183"/>
      <c r="N1622" s="183"/>
      <c r="O1622" s="183"/>
      <c r="P1622" s="183"/>
      <c r="Q1622" s="183"/>
      <c r="R1622" s="183"/>
      <c r="S1622" s="183"/>
      <c r="T1622" s="183"/>
      <c r="X1622" s="183"/>
    </row>
    <row r="1623" spans="4:24" x14ac:dyDescent="0.25">
      <c r="D1623" s="184"/>
      <c r="E1623" s="184"/>
      <c r="F1623" s="184"/>
      <c r="G1623" s="184"/>
      <c r="H1623" s="184"/>
      <c r="I1623" s="184"/>
      <c r="J1623" s="184"/>
      <c r="K1623" s="183"/>
      <c r="L1623" s="183"/>
      <c r="M1623" s="183"/>
      <c r="N1623" s="183"/>
      <c r="O1623" s="183"/>
      <c r="P1623" s="183"/>
      <c r="Q1623" s="183"/>
      <c r="R1623" s="183"/>
      <c r="S1623" s="183"/>
      <c r="T1623" s="183"/>
      <c r="X1623" s="183"/>
    </row>
    <row r="1624" spans="4:24" x14ac:dyDescent="0.25">
      <c r="D1624" s="184"/>
      <c r="E1624" s="184"/>
      <c r="F1624" s="184"/>
      <c r="G1624" s="184"/>
      <c r="H1624" s="184"/>
      <c r="I1624" s="184"/>
      <c r="J1624" s="184"/>
      <c r="K1624" s="183"/>
      <c r="L1624" s="183"/>
      <c r="M1624" s="183"/>
      <c r="N1624" s="183"/>
      <c r="O1624" s="183"/>
      <c r="P1624" s="183"/>
      <c r="Q1624" s="183"/>
      <c r="R1624" s="183"/>
      <c r="S1624" s="183"/>
      <c r="T1624" s="183"/>
      <c r="X1624" s="183"/>
    </row>
    <row r="1625" spans="4:24" x14ac:dyDescent="0.25">
      <c r="D1625" s="184"/>
      <c r="E1625" s="184"/>
      <c r="F1625" s="184"/>
      <c r="G1625" s="184"/>
      <c r="H1625" s="184"/>
      <c r="I1625" s="184"/>
      <c r="J1625" s="184"/>
      <c r="K1625" s="183"/>
      <c r="L1625" s="183"/>
      <c r="M1625" s="183"/>
      <c r="N1625" s="183"/>
      <c r="O1625" s="183"/>
      <c r="P1625" s="183"/>
      <c r="Q1625" s="183"/>
      <c r="R1625" s="183"/>
      <c r="S1625" s="183"/>
      <c r="T1625" s="183"/>
      <c r="X1625" s="183"/>
    </row>
    <row r="1626" spans="4:24" x14ac:dyDescent="0.25">
      <c r="D1626" s="184"/>
      <c r="E1626" s="184"/>
      <c r="F1626" s="184"/>
      <c r="G1626" s="184"/>
      <c r="H1626" s="184"/>
      <c r="I1626" s="184"/>
      <c r="J1626" s="184"/>
      <c r="K1626" s="183"/>
      <c r="L1626" s="183"/>
      <c r="M1626" s="183"/>
      <c r="N1626" s="183"/>
      <c r="O1626" s="183"/>
      <c r="P1626" s="183"/>
      <c r="Q1626" s="183"/>
      <c r="R1626" s="183"/>
      <c r="S1626" s="183"/>
      <c r="T1626" s="183"/>
      <c r="X1626" s="183"/>
    </row>
    <row r="1627" spans="4:24" x14ac:dyDescent="0.25">
      <c r="D1627" s="184"/>
      <c r="E1627" s="184"/>
      <c r="F1627" s="184"/>
      <c r="G1627" s="184"/>
      <c r="H1627" s="184"/>
      <c r="I1627" s="184"/>
      <c r="J1627" s="184"/>
      <c r="K1627" s="183"/>
      <c r="L1627" s="183"/>
      <c r="M1627" s="183"/>
      <c r="N1627" s="183"/>
      <c r="O1627" s="183"/>
      <c r="P1627" s="183"/>
      <c r="Q1627" s="183"/>
      <c r="R1627" s="183"/>
      <c r="S1627" s="183"/>
      <c r="T1627" s="183"/>
      <c r="X1627" s="183"/>
    </row>
    <row r="1628" spans="4:24" x14ac:dyDescent="0.25">
      <c r="D1628" s="184"/>
      <c r="E1628" s="184"/>
      <c r="F1628" s="184"/>
      <c r="G1628" s="184"/>
      <c r="H1628" s="184"/>
      <c r="I1628" s="184"/>
      <c r="J1628" s="184"/>
      <c r="K1628" s="183"/>
      <c r="L1628" s="183"/>
      <c r="M1628" s="183"/>
      <c r="N1628" s="183"/>
      <c r="O1628" s="183"/>
      <c r="P1628" s="183"/>
      <c r="Q1628" s="183"/>
      <c r="R1628" s="183"/>
      <c r="S1628" s="183"/>
      <c r="T1628" s="183"/>
      <c r="X1628" s="183"/>
    </row>
    <row r="1629" spans="4:24" x14ac:dyDescent="0.25">
      <c r="D1629" s="184"/>
      <c r="E1629" s="184"/>
      <c r="F1629" s="184"/>
      <c r="G1629" s="184"/>
      <c r="H1629" s="184"/>
      <c r="I1629" s="184"/>
      <c r="J1629" s="184"/>
      <c r="K1629" s="183"/>
      <c r="L1629" s="183"/>
      <c r="M1629" s="183"/>
      <c r="N1629" s="183"/>
      <c r="O1629" s="183"/>
      <c r="P1629" s="183"/>
      <c r="Q1629" s="183"/>
      <c r="R1629" s="183"/>
      <c r="S1629" s="183"/>
      <c r="T1629" s="183"/>
      <c r="X1629" s="183"/>
    </row>
    <row r="1630" spans="4:24" x14ac:dyDescent="0.25">
      <c r="D1630" s="184"/>
      <c r="E1630" s="184"/>
      <c r="F1630" s="184"/>
      <c r="G1630" s="184"/>
      <c r="H1630" s="184"/>
      <c r="I1630" s="184"/>
      <c r="J1630" s="184"/>
      <c r="K1630" s="183"/>
      <c r="L1630" s="183"/>
      <c r="M1630" s="183"/>
      <c r="N1630" s="183"/>
      <c r="O1630" s="183"/>
      <c r="P1630" s="183"/>
      <c r="Q1630" s="183"/>
      <c r="R1630" s="183"/>
      <c r="S1630" s="183"/>
      <c r="T1630" s="183"/>
      <c r="X1630" s="183"/>
    </row>
    <row r="1631" spans="4:24" x14ac:dyDescent="0.25">
      <c r="D1631" s="184"/>
      <c r="E1631" s="184"/>
      <c r="F1631" s="184"/>
      <c r="G1631" s="184"/>
      <c r="H1631" s="184"/>
      <c r="I1631" s="184"/>
      <c r="J1631" s="184"/>
      <c r="K1631" s="183"/>
      <c r="L1631" s="183"/>
      <c r="M1631" s="183"/>
      <c r="N1631" s="183"/>
      <c r="O1631" s="183"/>
      <c r="P1631" s="183"/>
      <c r="Q1631" s="183"/>
      <c r="R1631" s="183"/>
      <c r="S1631" s="183"/>
      <c r="T1631" s="183"/>
      <c r="X1631" s="183"/>
    </row>
    <row r="1632" spans="4:24" x14ac:dyDescent="0.25">
      <c r="D1632" s="184"/>
      <c r="E1632" s="184"/>
      <c r="F1632" s="184"/>
      <c r="G1632" s="184"/>
      <c r="H1632" s="184"/>
      <c r="I1632" s="184"/>
      <c r="J1632" s="184"/>
      <c r="K1632" s="183"/>
      <c r="L1632" s="183"/>
      <c r="M1632" s="183"/>
      <c r="N1632" s="183"/>
      <c r="O1632" s="183"/>
      <c r="P1632" s="183"/>
      <c r="Q1632" s="183"/>
      <c r="R1632" s="183"/>
      <c r="S1632" s="183"/>
      <c r="T1632" s="183"/>
      <c r="X1632" s="183"/>
    </row>
    <row r="1633" spans="4:24" x14ac:dyDescent="0.25">
      <c r="D1633" s="184"/>
      <c r="E1633" s="184"/>
      <c r="F1633" s="184"/>
      <c r="G1633" s="184"/>
      <c r="H1633" s="184"/>
      <c r="I1633" s="184"/>
      <c r="J1633" s="184"/>
      <c r="K1633" s="183"/>
      <c r="L1633" s="183"/>
      <c r="M1633" s="183"/>
      <c r="N1633" s="183"/>
      <c r="O1633" s="183"/>
      <c r="P1633" s="183"/>
      <c r="Q1633" s="183"/>
      <c r="R1633" s="183"/>
      <c r="S1633" s="183"/>
      <c r="T1633" s="183"/>
      <c r="X1633" s="183"/>
    </row>
    <row r="1634" spans="4:24" x14ac:dyDescent="0.25">
      <c r="D1634" s="184"/>
      <c r="E1634" s="184"/>
      <c r="F1634" s="184"/>
      <c r="G1634" s="184"/>
      <c r="H1634" s="184"/>
      <c r="I1634" s="184"/>
      <c r="J1634" s="184"/>
      <c r="K1634" s="183"/>
      <c r="L1634" s="183"/>
      <c r="M1634" s="183"/>
      <c r="N1634" s="183"/>
      <c r="O1634" s="183"/>
      <c r="P1634" s="183"/>
      <c r="Q1634" s="183"/>
      <c r="R1634" s="183"/>
      <c r="S1634" s="183"/>
      <c r="T1634" s="183"/>
      <c r="X1634" s="183"/>
    </row>
    <row r="1635" spans="4:24" x14ac:dyDescent="0.25">
      <c r="D1635" s="184"/>
      <c r="E1635" s="184"/>
      <c r="F1635" s="184"/>
      <c r="G1635" s="184"/>
      <c r="H1635" s="184"/>
      <c r="I1635" s="184"/>
      <c r="J1635" s="184"/>
      <c r="K1635" s="183"/>
      <c r="L1635" s="183"/>
      <c r="M1635" s="183"/>
      <c r="N1635" s="183"/>
      <c r="O1635" s="183"/>
      <c r="P1635" s="183"/>
      <c r="Q1635" s="183"/>
      <c r="R1635" s="183"/>
      <c r="S1635" s="183"/>
      <c r="T1635" s="183"/>
      <c r="X1635" s="183"/>
    </row>
    <row r="1636" spans="4:24" x14ac:dyDescent="0.25">
      <c r="D1636" s="184"/>
      <c r="E1636" s="184"/>
      <c r="F1636" s="184"/>
      <c r="G1636" s="184"/>
      <c r="H1636" s="184"/>
      <c r="I1636" s="184"/>
      <c r="J1636" s="184"/>
      <c r="K1636" s="183"/>
      <c r="L1636" s="183"/>
      <c r="M1636" s="183"/>
      <c r="N1636" s="183"/>
      <c r="O1636" s="183"/>
      <c r="P1636" s="183"/>
      <c r="Q1636" s="183"/>
      <c r="R1636" s="183"/>
      <c r="S1636" s="183"/>
      <c r="T1636" s="183"/>
      <c r="X1636" s="183"/>
    </row>
    <row r="1637" spans="4:24" x14ac:dyDescent="0.25">
      <c r="D1637" s="184"/>
      <c r="E1637" s="184"/>
      <c r="F1637" s="184"/>
      <c r="G1637" s="184"/>
      <c r="H1637" s="184"/>
      <c r="I1637" s="184"/>
      <c r="J1637" s="184"/>
      <c r="K1637" s="183"/>
      <c r="L1637" s="183"/>
      <c r="M1637" s="183"/>
      <c r="N1637" s="183"/>
      <c r="O1637" s="183"/>
      <c r="P1637" s="183"/>
      <c r="Q1637" s="183"/>
      <c r="R1637" s="183"/>
      <c r="S1637" s="183"/>
      <c r="T1637" s="183"/>
      <c r="X1637" s="183"/>
    </row>
    <row r="1638" spans="4:24" x14ac:dyDescent="0.25">
      <c r="D1638" s="184"/>
      <c r="E1638" s="184"/>
      <c r="F1638" s="184"/>
      <c r="G1638" s="184"/>
      <c r="H1638" s="184"/>
      <c r="I1638" s="184"/>
      <c r="J1638" s="184"/>
      <c r="K1638" s="183"/>
      <c r="L1638" s="183"/>
      <c r="M1638" s="183"/>
      <c r="N1638" s="183"/>
      <c r="O1638" s="183"/>
      <c r="P1638" s="183"/>
      <c r="Q1638" s="183"/>
      <c r="R1638" s="183"/>
      <c r="S1638" s="183"/>
      <c r="T1638" s="183"/>
      <c r="X1638" s="183"/>
    </row>
    <row r="1639" spans="4:24" x14ac:dyDescent="0.25">
      <c r="D1639" s="184"/>
      <c r="E1639" s="184"/>
      <c r="F1639" s="184"/>
      <c r="G1639" s="184"/>
      <c r="H1639" s="184"/>
      <c r="I1639" s="184"/>
      <c r="J1639" s="184"/>
      <c r="K1639" s="183"/>
      <c r="L1639" s="183"/>
      <c r="M1639" s="183"/>
      <c r="N1639" s="183"/>
      <c r="O1639" s="183"/>
      <c r="P1639" s="183"/>
      <c r="Q1639" s="183"/>
      <c r="R1639" s="183"/>
      <c r="S1639" s="183"/>
      <c r="T1639" s="183"/>
      <c r="X1639" s="183"/>
    </row>
    <row r="1640" spans="4:24" x14ac:dyDescent="0.25">
      <c r="D1640" s="184"/>
      <c r="E1640" s="184"/>
      <c r="F1640" s="184"/>
      <c r="G1640" s="184"/>
      <c r="H1640" s="184"/>
      <c r="I1640" s="184"/>
      <c r="J1640" s="184"/>
      <c r="K1640" s="183"/>
      <c r="L1640" s="183"/>
      <c r="M1640" s="183"/>
      <c r="N1640" s="183"/>
      <c r="O1640" s="183"/>
      <c r="P1640" s="183"/>
      <c r="Q1640" s="183"/>
      <c r="R1640" s="183"/>
      <c r="S1640" s="183"/>
      <c r="T1640" s="183"/>
      <c r="X1640" s="183"/>
    </row>
    <row r="1641" spans="4:24" x14ac:dyDescent="0.25">
      <c r="D1641" s="184"/>
      <c r="E1641" s="184"/>
      <c r="F1641" s="184"/>
      <c r="G1641" s="184"/>
      <c r="H1641" s="184"/>
      <c r="I1641" s="184"/>
      <c r="J1641" s="184"/>
      <c r="K1641" s="183"/>
      <c r="L1641" s="183"/>
      <c r="M1641" s="183"/>
      <c r="N1641" s="183"/>
      <c r="O1641" s="183"/>
      <c r="P1641" s="183"/>
      <c r="Q1641" s="183"/>
      <c r="R1641" s="183"/>
      <c r="S1641" s="183"/>
      <c r="T1641" s="183"/>
      <c r="X1641" s="183"/>
    </row>
    <row r="1642" spans="4:24" x14ac:dyDescent="0.25">
      <c r="D1642" s="184"/>
      <c r="E1642" s="184"/>
      <c r="F1642" s="184"/>
      <c r="G1642" s="184"/>
      <c r="H1642" s="184"/>
      <c r="I1642" s="184"/>
      <c r="J1642" s="184"/>
      <c r="K1642" s="183"/>
      <c r="L1642" s="183"/>
      <c r="M1642" s="183"/>
      <c r="N1642" s="183"/>
      <c r="O1642" s="183"/>
      <c r="P1642" s="183"/>
      <c r="Q1642" s="183"/>
      <c r="R1642" s="183"/>
      <c r="S1642" s="183"/>
      <c r="T1642" s="183"/>
      <c r="X1642" s="183"/>
    </row>
    <row r="1643" spans="4:24" x14ac:dyDescent="0.25">
      <c r="D1643" s="184"/>
      <c r="E1643" s="184"/>
      <c r="F1643" s="184"/>
      <c r="G1643" s="184"/>
      <c r="H1643" s="184"/>
      <c r="I1643" s="184"/>
      <c r="J1643" s="184"/>
      <c r="K1643" s="183"/>
      <c r="L1643" s="183"/>
      <c r="M1643" s="183"/>
      <c r="N1643" s="183"/>
      <c r="O1643" s="183"/>
      <c r="P1643" s="183"/>
      <c r="Q1643" s="183"/>
      <c r="R1643" s="183"/>
      <c r="S1643" s="183"/>
      <c r="T1643" s="183"/>
      <c r="X1643" s="183"/>
    </row>
    <row r="1644" spans="4:24" x14ac:dyDescent="0.25">
      <c r="D1644" s="184"/>
      <c r="E1644" s="184"/>
      <c r="F1644" s="184"/>
      <c r="G1644" s="184"/>
      <c r="H1644" s="184"/>
      <c r="I1644" s="184"/>
      <c r="J1644" s="184"/>
      <c r="K1644" s="183"/>
      <c r="L1644" s="183"/>
      <c r="M1644" s="183"/>
      <c r="N1644" s="183"/>
      <c r="O1644" s="183"/>
      <c r="P1644" s="183"/>
      <c r="Q1644" s="183"/>
      <c r="R1644" s="183"/>
      <c r="S1644" s="183"/>
      <c r="T1644" s="183"/>
      <c r="X1644" s="183"/>
    </row>
    <row r="1645" spans="4:24" x14ac:dyDescent="0.25">
      <c r="D1645" s="184"/>
      <c r="E1645" s="184"/>
      <c r="F1645" s="184"/>
      <c r="G1645" s="184"/>
      <c r="H1645" s="184"/>
      <c r="I1645" s="184"/>
      <c r="J1645" s="184"/>
      <c r="K1645" s="183"/>
      <c r="L1645" s="183"/>
      <c r="M1645" s="183"/>
      <c r="N1645" s="183"/>
      <c r="O1645" s="183"/>
      <c r="P1645" s="183"/>
      <c r="Q1645" s="183"/>
      <c r="R1645" s="183"/>
      <c r="S1645" s="183"/>
      <c r="T1645" s="183"/>
      <c r="X1645" s="183"/>
    </row>
    <row r="1646" spans="4:24" x14ac:dyDescent="0.25">
      <c r="D1646" s="184"/>
      <c r="E1646" s="184"/>
      <c r="F1646" s="184"/>
      <c r="G1646" s="184"/>
      <c r="H1646" s="184"/>
      <c r="I1646" s="184"/>
      <c r="J1646" s="184"/>
      <c r="K1646" s="183"/>
      <c r="L1646" s="183"/>
      <c r="M1646" s="183"/>
      <c r="N1646" s="183"/>
      <c r="O1646" s="183"/>
      <c r="P1646" s="183"/>
      <c r="Q1646" s="183"/>
      <c r="R1646" s="183"/>
      <c r="S1646" s="183"/>
      <c r="T1646" s="183"/>
      <c r="X1646" s="183"/>
    </row>
    <row r="1647" spans="4:24" x14ac:dyDescent="0.25">
      <c r="D1647" s="184"/>
      <c r="E1647" s="184"/>
      <c r="F1647" s="184"/>
      <c r="G1647" s="184"/>
      <c r="H1647" s="184"/>
      <c r="I1647" s="184"/>
      <c r="J1647" s="184"/>
      <c r="K1647" s="183"/>
      <c r="L1647" s="183"/>
      <c r="M1647" s="183"/>
      <c r="N1647" s="183"/>
      <c r="O1647" s="183"/>
      <c r="P1647" s="183"/>
      <c r="Q1647" s="183"/>
      <c r="R1647" s="183"/>
      <c r="S1647" s="183"/>
      <c r="T1647" s="183"/>
      <c r="X1647" s="183"/>
    </row>
    <row r="1648" spans="4:24" x14ac:dyDescent="0.25">
      <c r="D1648" s="184"/>
      <c r="E1648" s="184"/>
      <c r="F1648" s="184"/>
      <c r="G1648" s="184"/>
      <c r="H1648" s="184"/>
      <c r="I1648" s="184"/>
      <c r="J1648" s="184"/>
      <c r="K1648" s="183"/>
      <c r="L1648" s="183"/>
      <c r="M1648" s="183"/>
      <c r="N1648" s="183"/>
      <c r="O1648" s="183"/>
      <c r="P1648" s="183"/>
      <c r="Q1648" s="183"/>
      <c r="R1648" s="183"/>
      <c r="S1648" s="183"/>
      <c r="T1648" s="183"/>
      <c r="X1648" s="183"/>
    </row>
    <row r="1649" spans="4:24" x14ac:dyDescent="0.25">
      <c r="D1649" s="184"/>
      <c r="E1649" s="184"/>
      <c r="F1649" s="184"/>
      <c r="G1649" s="184"/>
      <c r="H1649" s="184"/>
      <c r="I1649" s="184"/>
      <c r="J1649" s="184"/>
      <c r="K1649" s="183"/>
      <c r="L1649" s="183"/>
      <c r="M1649" s="183"/>
      <c r="N1649" s="183"/>
      <c r="O1649" s="183"/>
      <c r="P1649" s="183"/>
      <c r="Q1649" s="183"/>
      <c r="R1649" s="183"/>
      <c r="S1649" s="183"/>
      <c r="T1649" s="183"/>
      <c r="X1649" s="183"/>
    </row>
    <row r="1650" spans="4:24" x14ac:dyDescent="0.25">
      <c r="D1650" s="184"/>
      <c r="E1650" s="184"/>
      <c r="F1650" s="184"/>
      <c r="G1650" s="184"/>
      <c r="H1650" s="184"/>
      <c r="I1650" s="184"/>
      <c r="J1650" s="184"/>
      <c r="K1650" s="183"/>
      <c r="L1650" s="183"/>
      <c r="M1650" s="183"/>
      <c r="N1650" s="183"/>
      <c r="O1650" s="183"/>
      <c r="P1650" s="183"/>
      <c r="Q1650" s="183"/>
      <c r="R1650" s="183"/>
      <c r="S1650" s="183"/>
      <c r="T1650" s="183"/>
      <c r="X1650" s="183"/>
    </row>
    <row r="1651" spans="4:24" x14ac:dyDescent="0.25">
      <c r="D1651" s="184"/>
      <c r="E1651" s="184"/>
      <c r="F1651" s="184"/>
      <c r="G1651" s="184"/>
      <c r="H1651" s="184"/>
      <c r="I1651" s="184"/>
      <c r="J1651" s="184"/>
      <c r="K1651" s="183"/>
      <c r="L1651" s="183"/>
      <c r="M1651" s="183"/>
      <c r="N1651" s="183"/>
      <c r="O1651" s="183"/>
      <c r="P1651" s="183"/>
      <c r="Q1651" s="183"/>
      <c r="R1651" s="183"/>
      <c r="S1651" s="183"/>
      <c r="T1651" s="183"/>
      <c r="X1651" s="183"/>
    </row>
    <row r="1652" spans="4:24" x14ac:dyDescent="0.25">
      <c r="D1652" s="184"/>
      <c r="E1652" s="184"/>
      <c r="F1652" s="184"/>
      <c r="G1652" s="184"/>
      <c r="H1652" s="184"/>
      <c r="I1652" s="184"/>
      <c r="J1652" s="184"/>
      <c r="K1652" s="183"/>
      <c r="L1652" s="183"/>
      <c r="M1652" s="183"/>
      <c r="N1652" s="183"/>
      <c r="O1652" s="183"/>
      <c r="P1652" s="183"/>
      <c r="Q1652" s="183"/>
      <c r="R1652" s="183"/>
      <c r="S1652" s="183"/>
      <c r="T1652" s="183"/>
      <c r="X1652" s="183"/>
    </row>
    <row r="1653" spans="4:24" x14ac:dyDescent="0.25">
      <c r="D1653" s="184"/>
      <c r="E1653" s="184"/>
      <c r="F1653" s="184"/>
      <c r="G1653" s="184"/>
      <c r="H1653" s="184"/>
      <c r="I1653" s="184"/>
      <c r="J1653" s="184"/>
      <c r="K1653" s="183"/>
      <c r="L1653" s="183"/>
      <c r="M1653" s="183"/>
      <c r="N1653" s="183"/>
      <c r="O1653" s="183"/>
      <c r="P1653" s="183"/>
      <c r="Q1653" s="183"/>
      <c r="R1653" s="183"/>
      <c r="S1653" s="183"/>
      <c r="T1653" s="183"/>
      <c r="X1653" s="183"/>
    </row>
    <row r="1654" spans="4:24" x14ac:dyDescent="0.25">
      <c r="D1654" s="184"/>
      <c r="E1654" s="184"/>
      <c r="F1654" s="184"/>
      <c r="G1654" s="184"/>
      <c r="H1654" s="184"/>
      <c r="I1654" s="184"/>
      <c r="J1654" s="184"/>
      <c r="K1654" s="183"/>
      <c r="L1654" s="183"/>
      <c r="M1654" s="183"/>
      <c r="N1654" s="183"/>
      <c r="O1654" s="183"/>
      <c r="P1654" s="183"/>
      <c r="Q1654" s="183"/>
      <c r="R1654" s="183"/>
      <c r="S1654" s="183"/>
      <c r="T1654" s="183"/>
      <c r="X1654" s="183"/>
    </row>
    <row r="1655" spans="4:24" x14ac:dyDescent="0.25">
      <c r="D1655" s="184"/>
      <c r="E1655" s="184"/>
      <c r="F1655" s="184"/>
      <c r="G1655" s="184"/>
      <c r="H1655" s="184"/>
      <c r="I1655" s="184"/>
      <c r="J1655" s="184"/>
      <c r="K1655" s="183"/>
      <c r="L1655" s="183"/>
      <c r="M1655" s="183"/>
      <c r="N1655" s="183"/>
      <c r="O1655" s="183"/>
      <c r="P1655" s="183"/>
      <c r="Q1655" s="183"/>
      <c r="R1655" s="183"/>
      <c r="S1655" s="183"/>
      <c r="T1655" s="183"/>
      <c r="X1655" s="183"/>
    </row>
    <row r="1656" spans="4:24" x14ac:dyDescent="0.25">
      <c r="D1656" s="184"/>
      <c r="E1656" s="184"/>
      <c r="F1656" s="184"/>
      <c r="G1656" s="184"/>
      <c r="H1656" s="184"/>
      <c r="I1656" s="184"/>
      <c r="J1656" s="184"/>
      <c r="K1656" s="183"/>
      <c r="L1656" s="183"/>
      <c r="M1656" s="183"/>
      <c r="N1656" s="183"/>
      <c r="O1656" s="183"/>
      <c r="P1656" s="183"/>
      <c r="Q1656" s="183"/>
      <c r="R1656" s="183"/>
      <c r="S1656" s="183"/>
      <c r="T1656" s="183"/>
      <c r="X1656" s="183"/>
    </row>
    <row r="1657" spans="4:24" x14ac:dyDescent="0.25">
      <c r="D1657" s="184"/>
      <c r="E1657" s="184"/>
      <c r="F1657" s="184"/>
      <c r="G1657" s="184"/>
      <c r="H1657" s="184"/>
      <c r="I1657" s="184"/>
      <c r="J1657" s="184"/>
      <c r="K1657" s="183"/>
      <c r="L1657" s="183"/>
      <c r="M1657" s="183"/>
      <c r="N1657" s="183"/>
      <c r="O1657" s="183"/>
      <c r="P1657" s="183"/>
      <c r="Q1657" s="183"/>
      <c r="R1657" s="183"/>
      <c r="S1657" s="183"/>
      <c r="T1657" s="183"/>
      <c r="X1657" s="183"/>
    </row>
    <row r="1658" spans="4:24" x14ac:dyDescent="0.25">
      <c r="D1658" s="184"/>
      <c r="E1658" s="184"/>
      <c r="F1658" s="184"/>
      <c r="G1658" s="184"/>
      <c r="H1658" s="184"/>
      <c r="I1658" s="184"/>
      <c r="J1658" s="184"/>
      <c r="K1658" s="183"/>
      <c r="L1658" s="183"/>
      <c r="M1658" s="183"/>
      <c r="N1658" s="183"/>
      <c r="O1658" s="183"/>
      <c r="P1658" s="183"/>
      <c r="Q1658" s="183"/>
      <c r="R1658" s="183"/>
      <c r="S1658" s="183"/>
      <c r="T1658" s="183"/>
      <c r="X1658" s="183"/>
    </row>
    <row r="1659" spans="4:24" x14ac:dyDescent="0.25">
      <c r="D1659" s="184"/>
      <c r="E1659" s="184"/>
      <c r="F1659" s="184"/>
      <c r="G1659" s="184"/>
      <c r="H1659" s="184"/>
      <c r="I1659" s="184"/>
      <c r="J1659" s="184"/>
      <c r="K1659" s="183"/>
      <c r="L1659" s="183"/>
      <c r="M1659" s="183"/>
      <c r="N1659" s="183"/>
      <c r="O1659" s="183"/>
      <c r="P1659" s="183"/>
      <c r="Q1659" s="183"/>
      <c r="R1659" s="183"/>
      <c r="S1659" s="183"/>
      <c r="T1659" s="183"/>
      <c r="X1659" s="183"/>
    </row>
    <row r="1660" spans="4:24" x14ac:dyDescent="0.25">
      <c r="D1660" s="184"/>
      <c r="E1660" s="184"/>
      <c r="F1660" s="184"/>
      <c r="G1660" s="184"/>
      <c r="H1660" s="184"/>
      <c r="I1660" s="184"/>
      <c r="J1660" s="184"/>
      <c r="K1660" s="183"/>
      <c r="L1660" s="183"/>
      <c r="M1660" s="183"/>
      <c r="N1660" s="183"/>
      <c r="O1660" s="183"/>
      <c r="P1660" s="183"/>
      <c r="Q1660" s="183"/>
      <c r="R1660" s="183"/>
      <c r="S1660" s="183"/>
      <c r="T1660" s="183"/>
      <c r="X1660" s="183"/>
    </row>
    <row r="1661" spans="4:24" x14ac:dyDescent="0.25">
      <c r="D1661" s="184"/>
      <c r="E1661" s="184"/>
      <c r="F1661" s="184"/>
      <c r="G1661" s="184"/>
      <c r="H1661" s="184"/>
      <c r="I1661" s="184"/>
      <c r="J1661" s="184"/>
      <c r="K1661" s="183"/>
      <c r="L1661" s="183"/>
      <c r="M1661" s="183"/>
      <c r="N1661" s="183"/>
      <c r="O1661" s="183"/>
      <c r="P1661" s="183"/>
      <c r="Q1661" s="183"/>
      <c r="R1661" s="183"/>
      <c r="S1661" s="183"/>
      <c r="T1661" s="183"/>
      <c r="X1661" s="183"/>
    </row>
    <row r="1662" spans="4:24" x14ac:dyDescent="0.25">
      <c r="D1662" s="184"/>
      <c r="E1662" s="184"/>
      <c r="F1662" s="184"/>
      <c r="G1662" s="184"/>
      <c r="H1662" s="184"/>
      <c r="I1662" s="184"/>
      <c r="J1662" s="184"/>
      <c r="K1662" s="183"/>
      <c r="L1662" s="183"/>
      <c r="M1662" s="183"/>
      <c r="N1662" s="183"/>
      <c r="O1662" s="183"/>
      <c r="P1662" s="183"/>
      <c r="Q1662" s="183"/>
      <c r="R1662" s="183"/>
      <c r="S1662" s="183"/>
      <c r="T1662" s="183"/>
      <c r="X1662" s="183"/>
    </row>
    <row r="1663" spans="4:24" x14ac:dyDescent="0.25">
      <c r="D1663" s="184"/>
      <c r="E1663" s="184"/>
      <c r="F1663" s="184"/>
      <c r="G1663" s="184"/>
      <c r="H1663" s="184"/>
      <c r="I1663" s="184"/>
      <c r="J1663" s="184"/>
      <c r="K1663" s="183"/>
      <c r="L1663" s="183"/>
      <c r="M1663" s="183"/>
      <c r="N1663" s="183"/>
      <c r="O1663" s="183"/>
      <c r="P1663" s="183"/>
      <c r="Q1663" s="183"/>
      <c r="R1663" s="183"/>
      <c r="S1663" s="183"/>
      <c r="T1663" s="183"/>
      <c r="X1663" s="183"/>
    </row>
    <row r="1664" spans="4:24" x14ac:dyDescent="0.25">
      <c r="D1664" s="184"/>
      <c r="E1664" s="184"/>
      <c r="F1664" s="184"/>
      <c r="G1664" s="184"/>
      <c r="H1664" s="184"/>
      <c r="I1664" s="184"/>
      <c r="J1664" s="184"/>
      <c r="K1664" s="183"/>
      <c r="L1664" s="183"/>
      <c r="M1664" s="183"/>
      <c r="N1664" s="183"/>
      <c r="O1664" s="183"/>
      <c r="P1664" s="183"/>
      <c r="Q1664" s="183"/>
      <c r="R1664" s="183"/>
      <c r="S1664" s="183"/>
      <c r="T1664" s="183"/>
      <c r="X1664" s="183"/>
    </row>
    <row r="1665" spans="4:24" x14ac:dyDescent="0.25">
      <c r="D1665" s="184"/>
      <c r="E1665" s="184"/>
      <c r="F1665" s="184"/>
      <c r="G1665" s="184"/>
      <c r="H1665" s="184"/>
      <c r="I1665" s="184"/>
      <c r="J1665" s="184"/>
      <c r="K1665" s="183"/>
      <c r="L1665" s="183"/>
      <c r="M1665" s="183"/>
      <c r="N1665" s="183"/>
      <c r="O1665" s="183"/>
      <c r="P1665" s="183"/>
      <c r="Q1665" s="183"/>
      <c r="R1665" s="183"/>
      <c r="S1665" s="183"/>
      <c r="T1665" s="183"/>
      <c r="X1665" s="183"/>
    </row>
    <row r="1666" spans="4:24" x14ac:dyDescent="0.25">
      <c r="D1666" s="184"/>
      <c r="E1666" s="184"/>
      <c r="F1666" s="184"/>
      <c r="G1666" s="184"/>
      <c r="H1666" s="184"/>
      <c r="I1666" s="184"/>
      <c r="J1666" s="184"/>
      <c r="K1666" s="183"/>
      <c r="L1666" s="183"/>
      <c r="M1666" s="183"/>
      <c r="N1666" s="183"/>
      <c r="O1666" s="183"/>
      <c r="P1666" s="183"/>
      <c r="Q1666" s="183"/>
      <c r="R1666" s="183"/>
      <c r="S1666" s="183"/>
      <c r="T1666" s="183"/>
      <c r="X1666" s="183"/>
    </row>
    <row r="1667" spans="4:24" x14ac:dyDescent="0.25">
      <c r="D1667" s="184"/>
      <c r="E1667" s="184"/>
      <c r="F1667" s="184"/>
      <c r="G1667" s="184"/>
      <c r="H1667" s="184"/>
      <c r="I1667" s="184"/>
      <c r="J1667" s="184"/>
      <c r="K1667" s="183"/>
      <c r="L1667" s="183"/>
      <c r="M1667" s="183"/>
      <c r="N1667" s="183"/>
      <c r="O1667" s="183"/>
      <c r="P1667" s="183"/>
      <c r="Q1667" s="183"/>
      <c r="R1667" s="183"/>
      <c r="S1667" s="183"/>
      <c r="T1667" s="183"/>
      <c r="X1667" s="183"/>
    </row>
    <row r="1668" spans="4:24" x14ac:dyDescent="0.25">
      <c r="D1668" s="184"/>
      <c r="E1668" s="184"/>
      <c r="F1668" s="184"/>
      <c r="G1668" s="184"/>
      <c r="H1668" s="184"/>
      <c r="I1668" s="184"/>
      <c r="J1668" s="184"/>
      <c r="K1668" s="183"/>
      <c r="L1668" s="183"/>
      <c r="M1668" s="183"/>
      <c r="N1668" s="183"/>
      <c r="O1668" s="183"/>
      <c r="P1668" s="183"/>
      <c r="Q1668" s="183"/>
      <c r="R1668" s="183"/>
      <c r="S1668" s="183"/>
      <c r="T1668" s="183"/>
      <c r="X1668" s="183"/>
    </row>
    <row r="1669" spans="4:24" x14ac:dyDescent="0.25">
      <c r="D1669" s="184"/>
      <c r="E1669" s="184"/>
      <c r="F1669" s="184"/>
      <c r="G1669" s="184"/>
      <c r="H1669" s="184"/>
      <c r="I1669" s="184"/>
      <c r="J1669" s="184"/>
      <c r="K1669" s="183"/>
      <c r="L1669" s="183"/>
      <c r="M1669" s="183"/>
      <c r="N1669" s="183"/>
      <c r="O1669" s="183"/>
      <c r="P1669" s="183"/>
      <c r="Q1669" s="183"/>
      <c r="R1669" s="183"/>
      <c r="S1669" s="183"/>
      <c r="T1669" s="183"/>
      <c r="X1669" s="183"/>
    </row>
    <row r="1670" spans="4:24" x14ac:dyDescent="0.25">
      <c r="D1670" s="184"/>
      <c r="E1670" s="184"/>
      <c r="F1670" s="184"/>
      <c r="G1670" s="184"/>
      <c r="H1670" s="184"/>
      <c r="I1670" s="184"/>
      <c r="J1670" s="184"/>
      <c r="K1670" s="183"/>
      <c r="L1670" s="183"/>
      <c r="M1670" s="183"/>
      <c r="N1670" s="183"/>
      <c r="O1670" s="183"/>
      <c r="P1670" s="183"/>
      <c r="Q1670" s="183"/>
      <c r="R1670" s="183"/>
      <c r="S1670" s="183"/>
      <c r="T1670" s="183"/>
      <c r="X1670" s="183"/>
    </row>
    <row r="1671" spans="4:24" x14ac:dyDescent="0.25">
      <c r="D1671" s="184"/>
      <c r="E1671" s="184"/>
      <c r="F1671" s="184"/>
      <c r="G1671" s="184"/>
      <c r="H1671" s="184"/>
      <c r="I1671" s="184"/>
      <c r="J1671" s="184"/>
      <c r="K1671" s="183"/>
      <c r="L1671" s="183"/>
      <c r="M1671" s="183"/>
      <c r="N1671" s="183"/>
      <c r="O1671" s="183"/>
      <c r="P1671" s="183"/>
      <c r="Q1671" s="183"/>
      <c r="R1671" s="183"/>
      <c r="S1671" s="183"/>
      <c r="T1671" s="183"/>
      <c r="X1671" s="183"/>
    </row>
    <row r="1672" spans="4:24" x14ac:dyDescent="0.25">
      <c r="D1672" s="184"/>
      <c r="E1672" s="184"/>
      <c r="F1672" s="184"/>
      <c r="G1672" s="184"/>
      <c r="H1672" s="184"/>
      <c r="I1672" s="184"/>
      <c r="J1672" s="184"/>
      <c r="K1672" s="183"/>
      <c r="L1672" s="183"/>
      <c r="M1672" s="183"/>
      <c r="N1672" s="183"/>
      <c r="O1672" s="183"/>
      <c r="P1672" s="183"/>
      <c r="Q1672" s="183"/>
      <c r="R1672" s="183"/>
      <c r="S1672" s="183"/>
      <c r="T1672" s="183"/>
      <c r="X1672" s="183"/>
    </row>
    <row r="1673" spans="4:24" x14ac:dyDescent="0.25">
      <c r="D1673" s="184"/>
      <c r="E1673" s="184"/>
      <c r="F1673" s="184"/>
      <c r="G1673" s="184"/>
      <c r="H1673" s="184"/>
      <c r="I1673" s="184"/>
      <c r="J1673" s="184"/>
      <c r="K1673" s="183"/>
      <c r="L1673" s="183"/>
      <c r="M1673" s="183"/>
      <c r="N1673" s="183"/>
      <c r="O1673" s="183"/>
      <c r="P1673" s="183"/>
      <c r="Q1673" s="183"/>
      <c r="R1673" s="183"/>
      <c r="S1673" s="183"/>
      <c r="T1673" s="183"/>
      <c r="X1673" s="183"/>
    </row>
    <row r="1674" spans="4:24" x14ac:dyDescent="0.25">
      <c r="D1674" s="184"/>
      <c r="E1674" s="184"/>
      <c r="F1674" s="184"/>
      <c r="G1674" s="184"/>
      <c r="H1674" s="184"/>
      <c r="I1674" s="184"/>
      <c r="J1674" s="184"/>
      <c r="K1674" s="183"/>
      <c r="L1674" s="183"/>
      <c r="M1674" s="183"/>
      <c r="N1674" s="183"/>
      <c r="O1674" s="183"/>
      <c r="P1674" s="183"/>
      <c r="Q1674" s="183"/>
      <c r="R1674" s="183"/>
      <c r="S1674" s="183"/>
      <c r="T1674" s="183"/>
      <c r="X1674" s="183"/>
    </row>
    <row r="1675" spans="4:24" x14ac:dyDescent="0.25">
      <c r="D1675" s="184"/>
      <c r="E1675" s="184"/>
      <c r="F1675" s="184"/>
      <c r="G1675" s="184"/>
      <c r="H1675" s="184"/>
      <c r="I1675" s="184"/>
      <c r="J1675" s="184"/>
      <c r="K1675" s="183"/>
      <c r="L1675" s="183"/>
      <c r="M1675" s="183"/>
      <c r="N1675" s="183"/>
      <c r="O1675" s="183"/>
      <c r="P1675" s="183"/>
      <c r="Q1675" s="183"/>
      <c r="R1675" s="183"/>
      <c r="S1675" s="183"/>
      <c r="T1675" s="183"/>
      <c r="X1675" s="183"/>
    </row>
    <row r="1676" spans="4:24" x14ac:dyDescent="0.25">
      <c r="D1676" s="184"/>
      <c r="E1676" s="184"/>
      <c r="F1676" s="184"/>
      <c r="G1676" s="184"/>
      <c r="H1676" s="184"/>
      <c r="I1676" s="184"/>
      <c r="J1676" s="184"/>
      <c r="K1676" s="183"/>
      <c r="L1676" s="183"/>
      <c r="M1676" s="183"/>
      <c r="N1676" s="183"/>
      <c r="O1676" s="183"/>
      <c r="P1676" s="183"/>
      <c r="Q1676" s="183"/>
      <c r="R1676" s="183"/>
      <c r="S1676" s="183"/>
      <c r="T1676" s="183"/>
      <c r="X1676" s="183"/>
    </row>
    <row r="1677" spans="4:24" x14ac:dyDescent="0.25">
      <c r="D1677" s="184"/>
      <c r="E1677" s="184"/>
      <c r="F1677" s="184"/>
      <c r="G1677" s="184"/>
      <c r="H1677" s="184"/>
      <c r="I1677" s="184"/>
      <c r="J1677" s="184"/>
      <c r="K1677" s="183"/>
      <c r="L1677" s="183"/>
      <c r="M1677" s="183"/>
      <c r="N1677" s="183"/>
      <c r="O1677" s="183"/>
      <c r="P1677" s="183"/>
      <c r="Q1677" s="183"/>
      <c r="R1677" s="183"/>
      <c r="S1677" s="183"/>
      <c r="T1677" s="183"/>
      <c r="X1677" s="183"/>
    </row>
    <row r="1678" spans="4:24" x14ac:dyDescent="0.25">
      <c r="D1678" s="184"/>
      <c r="E1678" s="184"/>
      <c r="F1678" s="184"/>
      <c r="G1678" s="184"/>
      <c r="H1678" s="184"/>
      <c r="I1678" s="184"/>
      <c r="J1678" s="184"/>
      <c r="K1678" s="183"/>
      <c r="L1678" s="183"/>
      <c r="M1678" s="183"/>
      <c r="N1678" s="183"/>
      <c r="O1678" s="183"/>
      <c r="P1678" s="183"/>
      <c r="Q1678" s="183"/>
      <c r="R1678" s="183"/>
      <c r="S1678" s="183"/>
      <c r="T1678" s="183"/>
      <c r="X1678" s="183"/>
    </row>
    <row r="1679" spans="4:24" x14ac:dyDescent="0.25">
      <c r="D1679" s="184"/>
      <c r="E1679" s="184"/>
      <c r="F1679" s="184"/>
      <c r="G1679" s="184"/>
      <c r="H1679" s="184"/>
      <c r="I1679" s="184"/>
      <c r="J1679" s="184"/>
      <c r="K1679" s="183"/>
      <c r="L1679" s="183"/>
      <c r="M1679" s="183"/>
      <c r="N1679" s="183"/>
      <c r="O1679" s="183"/>
      <c r="P1679" s="183"/>
      <c r="Q1679" s="183"/>
      <c r="R1679" s="183"/>
      <c r="S1679" s="183"/>
      <c r="T1679" s="183"/>
      <c r="X1679" s="183"/>
    </row>
    <row r="1680" spans="4:24" x14ac:dyDescent="0.25">
      <c r="D1680" s="184"/>
      <c r="E1680" s="184"/>
      <c r="F1680" s="184"/>
      <c r="G1680" s="184"/>
      <c r="H1680" s="184"/>
      <c r="I1680" s="184"/>
      <c r="J1680" s="184"/>
      <c r="K1680" s="183"/>
      <c r="L1680" s="183"/>
      <c r="M1680" s="183"/>
      <c r="N1680" s="183"/>
      <c r="O1680" s="183"/>
      <c r="P1680" s="183"/>
      <c r="Q1680" s="183"/>
      <c r="R1680" s="183"/>
      <c r="S1680" s="183"/>
      <c r="T1680" s="183"/>
      <c r="X1680" s="183"/>
    </row>
    <row r="1681" spans="4:24" x14ac:dyDescent="0.25">
      <c r="D1681" s="184"/>
      <c r="E1681" s="184"/>
      <c r="F1681" s="184"/>
      <c r="G1681" s="184"/>
      <c r="H1681" s="184"/>
      <c r="I1681" s="184"/>
      <c r="J1681" s="184"/>
      <c r="K1681" s="183"/>
      <c r="L1681" s="183"/>
      <c r="M1681" s="183"/>
      <c r="N1681" s="183"/>
      <c r="O1681" s="183"/>
      <c r="P1681" s="183"/>
      <c r="Q1681" s="183"/>
      <c r="R1681" s="183"/>
      <c r="S1681" s="183"/>
      <c r="T1681" s="183"/>
      <c r="X1681" s="183"/>
    </row>
    <row r="1682" spans="4:24" x14ac:dyDescent="0.25">
      <c r="D1682" s="184"/>
      <c r="E1682" s="184"/>
      <c r="F1682" s="184"/>
      <c r="G1682" s="184"/>
      <c r="H1682" s="184"/>
      <c r="I1682" s="184"/>
      <c r="J1682" s="184"/>
      <c r="K1682" s="183"/>
      <c r="L1682" s="183"/>
      <c r="M1682" s="183"/>
      <c r="N1682" s="183"/>
      <c r="O1682" s="183"/>
      <c r="P1682" s="183"/>
      <c r="Q1682" s="183"/>
      <c r="R1682" s="183"/>
      <c r="S1682" s="183"/>
      <c r="T1682" s="183"/>
      <c r="X1682" s="183"/>
    </row>
    <row r="1683" spans="4:24" x14ac:dyDescent="0.25">
      <c r="D1683" s="184"/>
      <c r="E1683" s="184"/>
      <c r="F1683" s="184"/>
      <c r="G1683" s="184"/>
      <c r="H1683" s="184"/>
      <c r="I1683" s="184"/>
      <c r="J1683" s="184"/>
      <c r="K1683" s="183"/>
      <c r="L1683" s="183"/>
      <c r="M1683" s="183"/>
      <c r="N1683" s="183"/>
      <c r="O1683" s="183"/>
      <c r="P1683" s="183"/>
      <c r="Q1683" s="183"/>
      <c r="R1683" s="183"/>
      <c r="S1683" s="183"/>
      <c r="T1683" s="183"/>
      <c r="X1683" s="183"/>
    </row>
    <row r="1684" spans="4:24" x14ac:dyDescent="0.25">
      <c r="D1684" s="184"/>
      <c r="E1684" s="184"/>
      <c r="F1684" s="184"/>
      <c r="G1684" s="184"/>
      <c r="H1684" s="184"/>
      <c r="I1684" s="184"/>
      <c r="J1684" s="184"/>
      <c r="K1684" s="183"/>
      <c r="L1684" s="183"/>
      <c r="M1684" s="183"/>
      <c r="N1684" s="183"/>
      <c r="O1684" s="183"/>
      <c r="P1684" s="183"/>
      <c r="Q1684" s="183"/>
      <c r="R1684" s="183"/>
      <c r="S1684" s="183"/>
      <c r="T1684" s="183"/>
      <c r="X1684" s="183"/>
    </row>
    <row r="1685" spans="4:24" x14ac:dyDescent="0.25">
      <c r="D1685" s="184"/>
      <c r="E1685" s="184"/>
      <c r="F1685" s="184"/>
      <c r="G1685" s="184"/>
      <c r="H1685" s="184"/>
      <c r="I1685" s="184"/>
      <c r="J1685" s="184"/>
      <c r="K1685" s="183"/>
      <c r="L1685" s="183"/>
      <c r="M1685" s="183"/>
      <c r="N1685" s="183"/>
      <c r="O1685" s="183"/>
      <c r="P1685" s="183"/>
      <c r="Q1685" s="183"/>
      <c r="R1685" s="183"/>
      <c r="S1685" s="183"/>
      <c r="T1685" s="183"/>
      <c r="X1685" s="183"/>
    </row>
    <row r="1686" spans="4:24" x14ac:dyDescent="0.25">
      <c r="D1686" s="184"/>
      <c r="E1686" s="184"/>
      <c r="F1686" s="184"/>
      <c r="G1686" s="184"/>
      <c r="H1686" s="184"/>
      <c r="I1686" s="184"/>
      <c r="J1686" s="184"/>
      <c r="K1686" s="183"/>
      <c r="L1686" s="183"/>
      <c r="M1686" s="183"/>
      <c r="N1686" s="183"/>
      <c r="O1686" s="183"/>
      <c r="P1686" s="183"/>
      <c r="Q1686" s="183"/>
      <c r="R1686" s="183"/>
      <c r="S1686" s="183"/>
      <c r="T1686" s="183"/>
      <c r="X1686" s="183"/>
    </row>
    <row r="1687" spans="4:24" x14ac:dyDescent="0.25">
      <c r="D1687" s="184"/>
      <c r="E1687" s="184"/>
      <c r="F1687" s="184"/>
      <c r="G1687" s="184"/>
      <c r="H1687" s="184"/>
      <c r="I1687" s="184"/>
      <c r="J1687" s="184"/>
      <c r="K1687" s="183"/>
      <c r="L1687" s="183"/>
      <c r="M1687" s="183"/>
      <c r="N1687" s="183"/>
      <c r="O1687" s="183"/>
      <c r="P1687" s="183"/>
      <c r="Q1687" s="183"/>
      <c r="R1687" s="183"/>
      <c r="S1687" s="183"/>
      <c r="T1687" s="183"/>
      <c r="X1687" s="183"/>
    </row>
    <row r="1688" spans="4:24" x14ac:dyDescent="0.25">
      <c r="D1688" s="184"/>
      <c r="E1688" s="184"/>
      <c r="F1688" s="184"/>
      <c r="G1688" s="184"/>
      <c r="H1688" s="184"/>
      <c r="I1688" s="184"/>
      <c r="J1688" s="184"/>
      <c r="K1688" s="183"/>
      <c r="L1688" s="183"/>
      <c r="M1688" s="183"/>
      <c r="N1688" s="183"/>
      <c r="O1688" s="183"/>
      <c r="P1688" s="183"/>
      <c r="Q1688" s="183"/>
      <c r="R1688" s="183"/>
      <c r="S1688" s="183"/>
      <c r="T1688" s="183"/>
      <c r="X1688" s="183"/>
    </row>
    <row r="1689" spans="4:24" x14ac:dyDescent="0.25">
      <c r="D1689" s="184"/>
      <c r="E1689" s="184"/>
      <c r="F1689" s="184"/>
      <c r="G1689" s="184"/>
      <c r="H1689" s="184"/>
      <c r="I1689" s="184"/>
      <c r="J1689" s="184"/>
      <c r="K1689" s="183"/>
      <c r="L1689" s="183"/>
      <c r="M1689" s="183"/>
      <c r="N1689" s="183"/>
      <c r="O1689" s="183"/>
      <c r="P1689" s="183"/>
      <c r="Q1689" s="183"/>
      <c r="R1689" s="183"/>
      <c r="S1689" s="183"/>
      <c r="T1689" s="183"/>
      <c r="X1689" s="183"/>
    </row>
    <row r="1690" spans="4:24" x14ac:dyDescent="0.25">
      <c r="D1690" s="184"/>
      <c r="E1690" s="184"/>
      <c r="F1690" s="184"/>
      <c r="G1690" s="184"/>
      <c r="H1690" s="184"/>
      <c r="I1690" s="184"/>
      <c r="J1690" s="184"/>
      <c r="K1690" s="183"/>
      <c r="L1690" s="183"/>
      <c r="M1690" s="183"/>
      <c r="N1690" s="183"/>
      <c r="O1690" s="183"/>
      <c r="P1690" s="183"/>
      <c r="Q1690" s="183"/>
      <c r="R1690" s="183"/>
      <c r="S1690" s="183"/>
      <c r="T1690" s="183"/>
      <c r="X1690" s="183"/>
    </row>
    <row r="1691" spans="4:24" x14ac:dyDescent="0.25">
      <c r="D1691" s="184"/>
      <c r="E1691" s="184"/>
      <c r="F1691" s="184"/>
      <c r="G1691" s="184"/>
      <c r="H1691" s="184"/>
      <c r="I1691" s="184"/>
      <c r="J1691" s="184"/>
      <c r="K1691" s="183"/>
      <c r="L1691" s="183"/>
      <c r="M1691" s="183"/>
      <c r="N1691" s="183"/>
      <c r="O1691" s="183"/>
      <c r="P1691" s="183"/>
      <c r="Q1691" s="183"/>
      <c r="R1691" s="183"/>
      <c r="S1691" s="183"/>
      <c r="T1691" s="183"/>
      <c r="X1691" s="183"/>
    </row>
    <row r="1692" spans="4:24" x14ac:dyDescent="0.25">
      <c r="D1692" s="184"/>
      <c r="E1692" s="184"/>
      <c r="F1692" s="184"/>
      <c r="G1692" s="184"/>
      <c r="H1692" s="184"/>
      <c r="I1692" s="184"/>
      <c r="J1692" s="184"/>
      <c r="K1692" s="183"/>
      <c r="L1692" s="183"/>
      <c r="M1692" s="183"/>
      <c r="N1692" s="183"/>
      <c r="O1692" s="183"/>
      <c r="P1692" s="183"/>
      <c r="Q1692" s="183"/>
      <c r="R1692" s="183"/>
      <c r="S1692" s="183"/>
      <c r="T1692" s="183"/>
      <c r="X1692" s="183"/>
    </row>
    <row r="1693" spans="4:24" x14ac:dyDescent="0.25">
      <c r="D1693" s="184"/>
      <c r="E1693" s="184"/>
      <c r="F1693" s="184"/>
      <c r="G1693" s="184"/>
      <c r="H1693" s="184"/>
      <c r="I1693" s="184"/>
      <c r="J1693" s="184"/>
      <c r="K1693" s="183"/>
      <c r="L1693" s="183"/>
      <c r="M1693" s="183"/>
      <c r="N1693" s="183"/>
      <c r="O1693" s="183"/>
      <c r="P1693" s="183"/>
      <c r="Q1693" s="183"/>
      <c r="R1693" s="183"/>
      <c r="S1693" s="183"/>
      <c r="T1693" s="183"/>
      <c r="X1693" s="183"/>
    </row>
    <row r="1694" spans="4:24" x14ac:dyDescent="0.25">
      <c r="D1694" s="184"/>
      <c r="E1694" s="184"/>
      <c r="F1694" s="184"/>
      <c r="G1694" s="184"/>
      <c r="H1694" s="184"/>
      <c r="I1694" s="184"/>
      <c r="J1694" s="184"/>
      <c r="K1694" s="183"/>
      <c r="L1694" s="183"/>
      <c r="M1694" s="183"/>
      <c r="N1694" s="183"/>
      <c r="O1694" s="183"/>
      <c r="P1694" s="183"/>
      <c r="Q1694" s="183"/>
      <c r="R1694" s="183"/>
      <c r="S1694" s="183"/>
      <c r="T1694" s="183"/>
      <c r="X1694" s="183"/>
    </row>
    <row r="1695" spans="4:24" x14ac:dyDescent="0.25">
      <c r="D1695" s="184"/>
      <c r="E1695" s="184"/>
      <c r="F1695" s="184"/>
      <c r="G1695" s="184"/>
      <c r="H1695" s="184"/>
      <c r="I1695" s="184"/>
      <c r="J1695" s="184"/>
      <c r="K1695" s="183"/>
      <c r="L1695" s="183"/>
      <c r="M1695" s="183"/>
      <c r="N1695" s="183"/>
      <c r="O1695" s="183"/>
      <c r="P1695" s="183"/>
      <c r="Q1695" s="183"/>
      <c r="R1695" s="183"/>
      <c r="S1695" s="183"/>
      <c r="T1695" s="183"/>
      <c r="X1695" s="183"/>
    </row>
    <row r="1696" spans="4:24" x14ac:dyDescent="0.25">
      <c r="D1696" s="184"/>
      <c r="E1696" s="184"/>
      <c r="F1696" s="184"/>
      <c r="G1696" s="184"/>
      <c r="H1696" s="184"/>
      <c r="I1696" s="184"/>
      <c r="J1696" s="184"/>
      <c r="K1696" s="183"/>
      <c r="L1696" s="183"/>
      <c r="M1696" s="183"/>
      <c r="N1696" s="183"/>
      <c r="O1696" s="183"/>
      <c r="P1696" s="183"/>
      <c r="Q1696" s="183"/>
      <c r="R1696" s="183"/>
      <c r="S1696" s="183"/>
      <c r="T1696" s="183"/>
      <c r="X1696" s="183"/>
    </row>
    <row r="1697" spans="4:24" x14ac:dyDescent="0.25">
      <c r="D1697" s="184"/>
      <c r="E1697" s="184"/>
      <c r="F1697" s="184"/>
      <c r="G1697" s="184"/>
      <c r="H1697" s="184"/>
      <c r="I1697" s="184"/>
      <c r="J1697" s="184"/>
      <c r="K1697" s="183"/>
      <c r="L1697" s="183"/>
      <c r="M1697" s="183"/>
      <c r="N1697" s="183"/>
      <c r="O1697" s="183"/>
      <c r="P1697" s="183"/>
      <c r="Q1697" s="183"/>
      <c r="R1697" s="183"/>
      <c r="S1697" s="183"/>
      <c r="T1697" s="183"/>
      <c r="X1697" s="183"/>
    </row>
    <row r="1698" spans="4:24" x14ac:dyDescent="0.25">
      <c r="D1698" s="184"/>
      <c r="E1698" s="184"/>
      <c r="F1698" s="184"/>
      <c r="G1698" s="184"/>
      <c r="H1698" s="184"/>
      <c r="I1698" s="184"/>
      <c r="J1698" s="184"/>
      <c r="K1698" s="183"/>
      <c r="L1698" s="183"/>
      <c r="M1698" s="183"/>
      <c r="N1698" s="183"/>
      <c r="O1698" s="183"/>
      <c r="P1698" s="183"/>
      <c r="Q1698" s="183"/>
      <c r="R1698" s="183"/>
      <c r="S1698" s="183"/>
      <c r="T1698" s="183"/>
      <c r="X1698" s="183"/>
    </row>
    <row r="1699" spans="4:24" x14ac:dyDescent="0.25">
      <c r="D1699" s="184"/>
      <c r="E1699" s="184"/>
      <c r="F1699" s="184"/>
      <c r="G1699" s="184"/>
      <c r="H1699" s="184"/>
      <c r="I1699" s="184"/>
      <c r="J1699" s="184"/>
      <c r="K1699" s="183"/>
      <c r="L1699" s="183"/>
      <c r="M1699" s="183"/>
      <c r="N1699" s="183"/>
      <c r="O1699" s="183"/>
      <c r="P1699" s="183"/>
      <c r="Q1699" s="183"/>
      <c r="R1699" s="183"/>
      <c r="S1699" s="183"/>
      <c r="T1699" s="183"/>
      <c r="X1699" s="183"/>
    </row>
    <row r="1700" spans="4:24" x14ac:dyDescent="0.25">
      <c r="D1700" s="184"/>
      <c r="E1700" s="184"/>
      <c r="F1700" s="184"/>
      <c r="G1700" s="184"/>
      <c r="H1700" s="184"/>
      <c r="I1700" s="184"/>
      <c r="J1700" s="184"/>
      <c r="K1700" s="183"/>
      <c r="L1700" s="183"/>
      <c r="M1700" s="183"/>
      <c r="N1700" s="183"/>
      <c r="O1700" s="183"/>
      <c r="P1700" s="183"/>
      <c r="Q1700" s="183"/>
      <c r="R1700" s="183"/>
      <c r="S1700" s="183"/>
      <c r="T1700" s="183"/>
      <c r="X1700" s="183"/>
    </row>
    <row r="1701" spans="4:24" x14ac:dyDescent="0.25">
      <c r="D1701" s="184"/>
      <c r="E1701" s="184"/>
      <c r="F1701" s="184"/>
      <c r="G1701" s="184"/>
      <c r="H1701" s="184"/>
      <c r="I1701" s="184"/>
      <c r="J1701" s="184"/>
      <c r="K1701" s="183"/>
      <c r="L1701" s="183"/>
      <c r="M1701" s="183"/>
      <c r="N1701" s="183"/>
      <c r="O1701" s="183"/>
      <c r="P1701" s="183"/>
      <c r="Q1701" s="183"/>
      <c r="R1701" s="183"/>
      <c r="S1701" s="183"/>
      <c r="T1701" s="183"/>
      <c r="X1701" s="183"/>
    </row>
    <row r="1702" spans="4:24" x14ac:dyDescent="0.25">
      <c r="D1702" s="184"/>
      <c r="E1702" s="184"/>
      <c r="F1702" s="184"/>
      <c r="G1702" s="184"/>
      <c r="H1702" s="184"/>
      <c r="I1702" s="184"/>
      <c r="J1702" s="184"/>
      <c r="K1702" s="183"/>
      <c r="L1702" s="183"/>
      <c r="M1702" s="183"/>
      <c r="N1702" s="183"/>
      <c r="O1702" s="183"/>
      <c r="P1702" s="183"/>
      <c r="Q1702" s="183"/>
      <c r="R1702" s="183"/>
      <c r="S1702" s="183"/>
      <c r="T1702" s="183"/>
      <c r="X1702" s="183"/>
    </row>
    <row r="1703" spans="4:24" x14ac:dyDescent="0.25">
      <c r="D1703" s="184"/>
      <c r="E1703" s="184"/>
      <c r="F1703" s="184"/>
      <c r="G1703" s="184"/>
      <c r="H1703" s="184"/>
      <c r="I1703" s="184"/>
      <c r="J1703" s="184"/>
      <c r="K1703" s="183"/>
      <c r="L1703" s="183"/>
      <c r="M1703" s="183"/>
      <c r="N1703" s="183"/>
      <c r="O1703" s="183"/>
      <c r="P1703" s="183"/>
      <c r="Q1703" s="183"/>
      <c r="R1703" s="183"/>
      <c r="S1703" s="183"/>
      <c r="T1703" s="183"/>
      <c r="X1703" s="183"/>
    </row>
    <row r="1704" spans="4:24" x14ac:dyDescent="0.25">
      <c r="D1704" s="184"/>
      <c r="E1704" s="184"/>
      <c r="F1704" s="184"/>
      <c r="G1704" s="184"/>
      <c r="H1704" s="184"/>
      <c r="I1704" s="184"/>
      <c r="J1704" s="184"/>
      <c r="K1704" s="183"/>
      <c r="L1704" s="183"/>
      <c r="M1704" s="183"/>
      <c r="N1704" s="183"/>
      <c r="O1704" s="183"/>
      <c r="P1704" s="183"/>
      <c r="Q1704" s="183"/>
      <c r="R1704" s="183"/>
      <c r="S1704" s="183"/>
      <c r="T1704" s="183"/>
      <c r="X1704" s="183"/>
    </row>
    <row r="1705" spans="4:24" x14ac:dyDescent="0.25">
      <c r="D1705" s="184"/>
      <c r="E1705" s="184"/>
      <c r="F1705" s="184"/>
      <c r="G1705" s="184"/>
      <c r="H1705" s="184"/>
      <c r="I1705" s="184"/>
      <c r="J1705" s="184"/>
      <c r="K1705" s="183"/>
      <c r="L1705" s="183"/>
      <c r="M1705" s="183"/>
      <c r="N1705" s="183"/>
      <c r="O1705" s="183"/>
      <c r="P1705" s="183"/>
      <c r="Q1705" s="183"/>
      <c r="R1705" s="183"/>
      <c r="S1705" s="183"/>
      <c r="T1705" s="183"/>
      <c r="X1705" s="183"/>
    </row>
    <row r="1706" spans="4:24" x14ac:dyDescent="0.25">
      <c r="D1706" s="184"/>
      <c r="E1706" s="184"/>
      <c r="F1706" s="184"/>
      <c r="G1706" s="184"/>
      <c r="H1706" s="184"/>
      <c r="I1706" s="184"/>
      <c r="J1706" s="184"/>
      <c r="K1706" s="183"/>
      <c r="L1706" s="183"/>
      <c r="M1706" s="183"/>
      <c r="N1706" s="183"/>
      <c r="O1706" s="183"/>
      <c r="P1706" s="183"/>
      <c r="Q1706" s="183"/>
      <c r="R1706" s="183"/>
      <c r="S1706" s="183"/>
      <c r="T1706" s="183"/>
      <c r="X1706" s="183"/>
    </row>
    <row r="1707" spans="4:24" x14ac:dyDescent="0.25">
      <c r="D1707" s="184"/>
      <c r="E1707" s="184"/>
      <c r="F1707" s="184"/>
      <c r="G1707" s="184"/>
      <c r="H1707" s="184"/>
      <c r="I1707" s="184"/>
      <c r="J1707" s="184"/>
      <c r="K1707" s="183"/>
      <c r="L1707" s="183"/>
      <c r="M1707" s="183"/>
      <c r="N1707" s="183"/>
      <c r="O1707" s="183"/>
      <c r="P1707" s="183"/>
      <c r="Q1707" s="183"/>
      <c r="R1707" s="183"/>
      <c r="S1707" s="183"/>
      <c r="T1707" s="183"/>
      <c r="X1707" s="183"/>
    </row>
    <row r="1708" spans="4:24" x14ac:dyDescent="0.25">
      <c r="D1708" s="184"/>
      <c r="E1708" s="184"/>
      <c r="F1708" s="184"/>
      <c r="G1708" s="184"/>
      <c r="H1708" s="184"/>
      <c r="I1708" s="184"/>
      <c r="J1708" s="184"/>
      <c r="K1708" s="183"/>
      <c r="L1708" s="183"/>
      <c r="M1708" s="183"/>
      <c r="N1708" s="183"/>
      <c r="O1708" s="183"/>
      <c r="P1708" s="183"/>
      <c r="Q1708" s="183"/>
      <c r="R1708" s="183"/>
      <c r="S1708" s="183"/>
      <c r="T1708" s="183"/>
      <c r="X1708" s="183"/>
    </row>
    <row r="1709" spans="4:24" x14ac:dyDescent="0.25">
      <c r="D1709" s="184"/>
      <c r="E1709" s="184"/>
      <c r="F1709" s="184"/>
      <c r="G1709" s="184"/>
      <c r="H1709" s="184"/>
      <c r="I1709" s="184"/>
      <c r="J1709" s="184"/>
      <c r="K1709" s="183"/>
      <c r="L1709" s="183"/>
      <c r="M1709" s="183"/>
      <c r="N1709" s="183"/>
      <c r="O1709" s="183"/>
      <c r="P1709" s="183"/>
      <c r="Q1709" s="183"/>
      <c r="R1709" s="183"/>
      <c r="S1709" s="183"/>
      <c r="T1709" s="183"/>
      <c r="X1709" s="183"/>
    </row>
    <row r="1710" spans="4:24" x14ac:dyDescent="0.25">
      <c r="D1710" s="184"/>
      <c r="E1710" s="184"/>
      <c r="F1710" s="184"/>
      <c r="G1710" s="184"/>
      <c r="H1710" s="184"/>
      <c r="I1710" s="184"/>
      <c r="J1710" s="184"/>
      <c r="K1710" s="183"/>
      <c r="L1710" s="183"/>
      <c r="M1710" s="183"/>
      <c r="N1710" s="183"/>
      <c r="O1710" s="183"/>
      <c r="P1710" s="183"/>
      <c r="Q1710" s="183"/>
      <c r="R1710" s="183"/>
      <c r="S1710" s="183"/>
      <c r="T1710" s="183"/>
      <c r="X1710" s="183"/>
    </row>
    <row r="1711" spans="4:24" x14ac:dyDescent="0.25">
      <c r="D1711" s="184"/>
      <c r="E1711" s="184"/>
      <c r="F1711" s="184"/>
      <c r="G1711" s="184"/>
      <c r="H1711" s="184"/>
      <c r="I1711" s="184"/>
      <c r="J1711" s="184"/>
      <c r="K1711" s="183"/>
      <c r="L1711" s="183"/>
      <c r="M1711" s="183"/>
      <c r="N1711" s="183"/>
      <c r="O1711" s="183"/>
      <c r="P1711" s="183"/>
      <c r="Q1711" s="183"/>
      <c r="R1711" s="183"/>
      <c r="S1711" s="183"/>
      <c r="T1711" s="183"/>
      <c r="X1711" s="183"/>
    </row>
    <row r="1712" spans="4:24" x14ac:dyDescent="0.25">
      <c r="D1712" s="184"/>
      <c r="E1712" s="184"/>
      <c r="F1712" s="184"/>
      <c r="G1712" s="184"/>
      <c r="H1712" s="184"/>
      <c r="I1712" s="184"/>
      <c r="J1712" s="184"/>
      <c r="K1712" s="183"/>
      <c r="L1712" s="183"/>
      <c r="M1712" s="183"/>
      <c r="N1712" s="183"/>
      <c r="O1712" s="183"/>
      <c r="P1712" s="183"/>
      <c r="Q1712" s="183"/>
      <c r="R1712" s="183"/>
      <c r="S1712" s="183"/>
      <c r="T1712" s="183"/>
      <c r="X1712" s="183"/>
    </row>
    <row r="1713" spans="4:24" x14ac:dyDescent="0.25">
      <c r="D1713" s="184"/>
      <c r="E1713" s="184"/>
      <c r="F1713" s="184"/>
      <c r="G1713" s="184"/>
      <c r="H1713" s="184"/>
      <c r="I1713" s="184"/>
      <c r="J1713" s="184"/>
      <c r="K1713" s="183"/>
      <c r="L1713" s="183"/>
      <c r="M1713" s="183"/>
      <c r="N1713" s="183"/>
      <c r="O1713" s="183"/>
      <c r="P1713" s="183"/>
      <c r="Q1713" s="183"/>
      <c r="R1713" s="183"/>
      <c r="S1713" s="183"/>
      <c r="T1713" s="183"/>
      <c r="X1713" s="183"/>
    </row>
    <row r="1714" spans="4:24" x14ac:dyDescent="0.25">
      <c r="D1714" s="184"/>
      <c r="E1714" s="184"/>
      <c r="F1714" s="184"/>
      <c r="G1714" s="184"/>
      <c r="H1714" s="184"/>
      <c r="I1714" s="184"/>
      <c r="J1714" s="184"/>
      <c r="K1714" s="183"/>
      <c r="L1714" s="183"/>
      <c r="M1714" s="183"/>
      <c r="N1714" s="183"/>
      <c r="O1714" s="183"/>
      <c r="P1714" s="183"/>
      <c r="Q1714" s="183"/>
      <c r="R1714" s="183"/>
      <c r="S1714" s="183"/>
      <c r="T1714" s="183"/>
      <c r="X1714" s="183"/>
    </row>
    <row r="1715" spans="4:24" x14ac:dyDescent="0.25">
      <c r="D1715" s="184"/>
      <c r="E1715" s="184"/>
      <c r="F1715" s="184"/>
      <c r="G1715" s="184"/>
      <c r="H1715" s="184"/>
      <c r="I1715" s="184"/>
      <c r="J1715" s="184"/>
      <c r="K1715" s="183"/>
      <c r="L1715" s="183"/>
      <c r="M1715" s="183"/>
      <c r="N1715" s="183"/>
      <c r="O1715" s="183"/>
      <c r="P1715" s="183"/>
      <c r="Q1715" s="183"/>
      <c r="R1715" s="183"/>
      <c r="S1715" s="183"/>
      <c r="T1715" s="183"/>
      <c r="X1715" s="183"/>
    </row>
    <row r="1716" spans="4:24" x14ac:dyDescent="0.25">
      <c r="D1716" s="184"/>
      <c r="E1716" s="184"/>
      <c r="F1716" s="184"/>
      <c r="G1716" s="184"/>
      <c r="H1716" s="184"/>
      <c r="I1716" s="184"/>
      <c r="J1716" s="184"/>
      <c r="K1716" s="183"/>
      <c r="L1716" s="183"/>
      <c r="M1716" s="183"/>
      <c r="N1716" s="183"/>
      <c r="O1716" s="183"/>
      <c r="P1716" s="183"/>
      <c r="Q1716" s="183"/>
      <c r="R1716" s="183"/>
      <c r="S1716" s="183"/>
      <c r="T1716" s="183"/>
      <c r="X1716" s="183"/>
    </row>
    <row r="1717" spans="4:24" x14ac:dyDescent="0.25">
      <c r="D1717" s="184"/>
      <c r="E1717" s="184"/>
      <c r="F1717" s="184"/>
      <c r="G1717" s="184"/>
      <c r="H1717" s="184"/>
      <c r="I1717" s="184"/>
      <c r="J1717" s="184"/>
      <c r="K1717" s="183"/>
      <c r="L1717" s="183"/>
      <c r="M1717" s="183"/>
      <c r="N1717" s="183"/>
      <c r="O1717" s="183"/>
      <c r="P1717" s="183"/>
      <c r="Q1717" s="183"/>
      <c r="R1717" s="183"/>
      <c r="S1717" s="183"/>
      <c r="T1717" s="183"/>
      <c r="X1717" s="183"/>
    </row>
    <row r="1718" spans="4:24" x14ac:dyDescent="0.25">
      <c r="D1718" s="184"/>
      <c r="E1718" s="184"/>
      <c r="F1718" s="184"/>
      <c r="G1718" s="184"/>
      <c r="H1718" s="184"/>
      <c r="I1718" s="184"/>
      <c r="J1718" s="184"/>
      <c r="K1718" s="183"/>
      <c r="L1718" s="183"/>
      <c r="M1718" s="183"/>
      <c r="N1718" s="183"/>
      <c r="O1718" s="183"/>
      <c r="P1718" s="183"/>
      <c r="Q1718" s="183"/>
      <c r="R1718" s="183"/>
      <c r="S1718" s="183"/>
      <c r="T1718" s="183"/>
      <c r="X1718" s="183"/>
    </row>
    <row r="1719" spans="4:24" x14ac:dyDescent="0.25">
      <c r="D1719" s="184"/>
      <c r="E1719" s="184"/>
      <c r="F1719" s="184"/>
      <c r="G1719" s="184"/>
      <c r="H1719" s="184"/>
      <c r="I1719" s="184"/>
      <c r="J1719" s="184"/>
      <c r="K1719" s="183"/>
      <c r="L1719" s="183"/>
      <c r="M1719" s="183"/>
      <c r="N1719" s="183"/>
      <c r="O1719" s="183"/>
      <c r="P1719" s="183"/>
      <c r="Q1719" s="183"/>
      <c r="R1719" s="183"/>
      <c r="S1719" s="183"/>
      <c r="T1719" s="183"/>
      <c r="X1719" s="183"/>
    </row>
    <row r="1720" spans="4:24" x14ac:dyDescent="0.25">
      <c r="D1720" s="184"/>
      <c r="E1720" s="184"/>
      <c r="F1720" s="184"/>
      <c r="G1720" s="184"/>
      <c r="H1720" s="184"/>
      <c r="I1720" s="184"/>
      <c r="J1720" s="184"/>
      <c r="K1720" s="183"/>
      <c r="L1720" s="183"/>
      <c r="M1720" s="183"/>
      <c r="N1720" s="183"/>
      <c r="O1720" s="183"/>
      <c r="P1720" s="183"/>
      <c r="Q1720" s="183"/>
      <c r="R1720" s="183"/>
      <c r="S1720" s="183"/>
      <c r="T1720" s="183"/>
      <c r="X1720" s="183"/>
    </row>
    <row r="1721" spans="4:24" x14ac:dyDescent="0.25">
      <c r="D1721" s="184"/>
      <c r="E1721" s="184"/>
      <c r="F1721" s="184"/>
      <c r="G1721" s="184"/>
      <c r="H1721" s="184"/>
      <c r="I1721" s="184"/>
      <c r="J1721" s="184"/>
      <c r="K1721" s="183"/>
      <c r="L1721" s="183"/>
      <c r="M1721" s="183"/>
      <c r="N1721" s="183"/>
      <c r="O1721" s="183"/>
      <c r="P1721" s="183"/>
      <c r="Q1721" s="183"/>
      <c r="R1721" s="183"/>
      <c r="S1721" s="183"/>
      <c r="T1721" s="183"/>
      <c r="X1721" s="183"/>
    </row>
    <row r="1722" spans="4:24" x14ac:dyDescent="0.25">
      <c r="D1722" s="184"/>
      <c r="E1722" s="184"/>
      <c r="F1722" s="184"/>
      <c r="G1722" s="184"/>
      <c r="H1722" s="184"/>
      <c r="I1722" s="184"/>
      <c r="J1722" s="184"/>
      <c r="K1722" s="183"/>
      <c r="L1722" s="183"/>
      <c r="M1722" s="183"/>
      <c r="N1722" s="183"/>
      <c r="O1722" s="183"/>
      <c r="P1722" s="183"/>
      <c r="Q1722" s="183"/>
      <c r="R1722" s="183"/>
      <c r="S1722" s="183"/>
      <c r="T1722" s="183"/>
      <c r="X1722" s="183"/>
    </row>
    <row r="1723" spans="4:24" x14ac:dyDescent="0.25">
      <c r="D1723" s="184"/>
      <c r="E1723" s="184"/>
      <c r="F1723" s="184"/>
      <c r="G1723" s="184"/>
      <c r="H1723" s="184"/>
      <c r="I1723" s="184"/>
      <c r="J1723" s="184"/>
      <c r="K1723" s="183"/>
      <c r="L1723" s="183"/>
      <c r="M1723" s="183"/>
      <c r="N1723" s="183"/>
      <c r="O1723" s="183"/>
      <c r="P1723" s="183"/>
      <c r="Q1723" s="183"/>
      <c r="R1723" s="183"/>
      <c r="S1723" s="183"/>
      <c r="T1723" s="183"/>
      <c r="X1723" s="183"/>
    </row>
    <row r="1724" spans="4:24" x14ac:dyDescent="0.25">
      <c r="D1724" s="184"/>
      <c r="E1724" s="184"/>
      <c r="F1724" s="184"/>
      <c r="G1724" s="184"/>
      <c r="H1724" s="184"/>
      <c r="I1724" s="184"/>
      <c r="J1724" s="184"/>
      <c r="K1724" s="183"/>
      <c r="L1724" s="183"/>
      <c r="M1724" s="183"/>
      <c r="N1724" s="183"/>
      <c r="O1724" s="183"/>
      <c r="P1724" s="183"/>
      <c r="Q1724" s="183"/>
      <c r="R1724" s="183"/>
      <c r="S1724" s="183"/>
      <c r="T1724" s="183"/>
      <c r="X1724" s="183"/>
    </row>
    <row r="1725" spans="4:24" x14ac:dyDescent="0.25">
      <c r="D1725" s="184"/>
      <c r="E1725" s="184"/>
      <c r="F1725" s="184"/>
      <c r="G1725" s="184"/>
      <c r="H1725" s="184"/>
      <c r="I1725" s="184"/>
      <c r="J1725" s="184"/>
      <c r="K1725" s="183"/>
      <c r="L1725" s="183"/>
      <c r="M1725" s="183"/>
      <c r="N1725" s="183"/>
      <c r="O1725" s="183"/>
      <c r="P1725" s="183"/>
      <c r="Q1725" s="183"/>
      <c r="R1725" s="183"/>
      <c r="S1725" s="183"/>
      <c r="T1725" s="183"/>
      <c r="X1725" s="183"/>
    </row>
    <row r="1726" spans="4:24" x14ac:dyDescent="0.25">
      <c r="D1726" s="184"/>
      <c r="E1726" s="184"/>
      <c r="F1726" s="184"/>
      <c r="G1726" s="184"/>
      <c r="H1726" s="184"/>
      <c r="I1726" s="184"/>
      <c r="J1726" s="184"/>
      <c r="K1726" s="183"/>
      <c r="L1726" s="183"/>
      <c r="M1726" s="183"/>
      <c r="N1726" s="183"/>
      <c r="O1726" s="183"/>
      <c r="P1726" s="183"/>
      <c r="Q1726" s="183"/>
      <c r="R1726" s="183"/>
      <c r="S1726" s="183"/>
      <c r="T1726" s="183"/>
      <c r="X1726" s="183"/>
    </row>
    <row r="1727" spans="4:24" x14ac:dyDescent="0.25">
      <c r="D1727" s="184"/>
      <c r="E1727" s="184"/>
      <c r="F1727" s="184"/>
      <c r="G1727" s="184"/>
      <c r="H1727" s="184"/>
      <c r="I1727" s="184"/>
      <c r="J1727" s="184"/>
      <c r="K1727" s="183"/>
      <c r="L1727" s="183"/>
      <c r="M1727" s="183"/>
      <c r="N1727" s="183"/>
      <c r="O1727" s="183"/>
      <c r="P1727" s="183"/>
      <c r="Q1727" s="183"/>
      <c r="R1727" s="183"/>
      <c r="S1727" s="183"/>
      <c r="T1727" s="183"/>
      <c r="X1727" s="183"/>
    </row>
    <row r="1728" spans="4:24" x14ac:dyDescent="0.25">
      <c r="D1728" s="184"/>
      <c r="E1728" s="184"/>
      <c r="F1728" s="184"/>
      <c r="G1728" s="184"/>
      <c r="H1728" s="184"/>
      <c r="I1728" s="184"/>
      <c r="J1728" s="184"/>
      <c r="K1728" s="183"/>
      <c r="L1728" s="183"/>
      <c r="M1728" s="183"/>
      <c r="N1728" s="183"/>
      <c r="O1728" s="183"/>
      <c r="P1728" s="183"/>
      <c r="Q1728" s="183"/>
      <c r="R1728" s="183"/>
      <c r="S1728" s="183"/>
      <c r="T1728" s="183"/>
      <c r="X1728" s="183"/>
    </row>
    <row r="1729" spans="4:24" x14ac:dyDescent="0.25">
      <c r="D1729" s="184"/>
      <c r="E1729" s="184"/>
      <c r="F1729" s="184"/>
      <c r="G1729" s="184"/>
      <c r="H1729" s="184"/>
      <c r="I1729" s="184"/>
      <c r="J1729" s="184"/>
      <c r="K1729" s="183"/>
      <c r="L1729" s="183"/>
      <c r="M1729" s="183"/>
      <c r="N1729" s="183"/>
      <c r="O1729" s="183"/>
      <c r="P1729" s="183"/>
      <c r="Q1729" s="183"/>
      <c r="R1729" s="183"/>
      <c r="S1729" s="183"/>
      <c r="T1729" s="183"/>
      <c r="X1729" s="183"/>
    </row>
    <row r="1730" spans="4:24" x14ac:dyDescent="0.25">
      <c r="D1730" s="184"/>
      <c r="E1730" s="184"/>
      <c r="F1730" s="184"/>
      <c r="G1730" s="184"/>
      <c r="H1730" s="184"/>
      <c r="I1730" s="184"/>
      <c r="J1730" s="184"/>
      <c r="K1730" s="183"/>
      <c r="L1730" s="183"/>
      <c r="M1730" s="183"/>
      <c r="N1730" s="183"/>
      <c r="O1730" s="183"/>
      <c r="P1730" s="183"/>
      <c r="Q1730" s="183"/>
      <c r="R1730" s="183"/>
      <c r="S1730" s="183"/>
      <c r="T1730" s="183"/>
      <c r="X1730" s="183"/>
    </row>
    <row r="1731" spans="4:24" x14ac:dyDescent="0.25">
      <c r="D1731" s="184"/>
      <c r="E1731" s="184"/>
      <c r="F1731" s="184"/>
      <c r="G1731" s="184"/>
      <c r="H1731" s="184"/>
      <c r="I1731" s="184"/>
      <c r="J1731" s="184"/>
      <c r="K1731" s="183"/>
      <c r="L1731" s="183"/>
      <c r="M1731" s="183"/>
      <c r="N1731" s="183"/>
      <c r="O1731" s="183"/>
      <c r="P1731" s="183"/>
      <c r="Q1731" s="183"/>
      <c r="R1731" s="183"/>
      <c r="S1731" s="183"/>
      <c r="T1731" s="183"/>
      <c r="X1731" s="183"/>
    </row>
    <row r="1732" spans="4:24" x14ac:dyDescent="0.25">
      <c r="D1732" s="184"/>
      <c r="E1732" s="184"/>
      <c r="F1732" s="184"/>
      <c r="G1732" s="184"/>
      <c r="H1732" s="184"/>
      <c r="I1732" s="184"/>
      <c r="J1732" s="184"/>
      <c r="K1732" s="183"/>
      <c r="L1732" s="183"/>
      <c r="M1732" s="183"/>
      <c r="N1732" s="183"/>
      <c r="O1732" s="183"/>
      <c r="P1732" s="183"/>
      <c r="Q1732" s="183"/>
      <c r="R1732" s="183"/>
      <c r="S1732" s="183"/>
      <c r="T1732" s="183"/>
      <c r="X1732" s="183"/>
    </row>
    <row r="1733" spans="4:24" x14ac:dyDescent="0.25">
      <c r="D1733" s="184"/>
      <c r="E1733" s="184"/>
      <c r="F1733" s="184"/>
      <c r="G1733" s="184"/>
      <c r="H1733" s="184"/>
      <c r="I1733" s="184"/>
      <c r="J1733" s="184"/>
      <c r="K1733" s="183"/>
      <c r="L1733" s="183"/>
      <c r="M1733" s="183"/>
      <c r="N1733" s="183"/>
      <c r="O1733" s="183"/>
      <c r="P1733" s="183"/>
      <c r="Q1733" s="183"/>
      <c r="R1733" s="183"/>
      <c r="S1733" s="183"/>
      <c r="T1733" s="183"/>
      <c r="X1733" s="183"/>
    </row>
    <row r="1734" spans="4:24" x14ac:dyDescent="0.25">
      <c r="D1734" s="184"/>
      <c r="E1734" s="184"/>
      <c r="F1734" s="184"/>
      <c r="G1734" s="184"/>
      <c r="H1734" s="184"/>
      <c r="I1734" s="184"/>
      <c r="J1734" s="184"/>
      <c r="K1734" s="183"/>
      <c r="L1734" s="183"/>
      <c r="M1734" s="183"/>
      <c r="N1734" s="183"/>
      <c r="O1734" s="183"/>
      <c r="P1734" s="183"/>
      <c r="Q1734" s="183"/>
      <c r="R1734" s="183"/>
      <c r="S1734" s="183"/>
      <c r="T1734" s="183"/>
      <c r="X1734" s="183"/>
    </row>
    <row r="1735" spans="4:24" x14ac:dyDescent="0.25">
      <c r="D1735" s="184"/>
      <c r="E1735" s="184"/>
      <c r="F1735" s="184"/>
      <c r="G1735" s="184"/>
      <c r="H1735" s="184"/>
      <c r="I1735" s="184"/>
      <c r="J1735" s="184"/>
      <c r="K1735" s="183"/>
      <c r="L1735" s="183"/>
      <c r="M1735" s="183"/>
      <c r="N1735" s="183"/>
      <c r="O1735" s="183"/>
      <c r="P1735" s="183"/>
      <c r="Q1735" s="183"/>
      <c r="R1735" s="183"/>
      <c r="S1735" s="183"/>
      <c r="T1735" s="183"/>
      <c r="X1735" s="183"/>
    </row>
    <row r="1736" spans="4:24" x14ac:dyDescent="0.25">
      <c r="D1736" s="184"/>
      <c r="E1736" s="184"/>
      <c r="F1736" s="184"/>
      <c r="G1736" s="184"/>
      <c r="H1736" s="184"/>
      <c r="I1736" s="184"/>
      <c r="J1736" s="184"/>
      <c r="K1736" s="183"/>
      <c r="L1736" s="183"/>
      <c r="M1736" s="183"/>
      <c r="N1736" s="183"/>
      <c r="O1736" s="183"/>
      <c r="P1736" s="183"/>
      <c r="Q1736" s="183"/>
      <c r="R1736" s="183"/>
      <c r="S1736" s="183"/>
      <c r="T1736" s="183"/>
      <c r="X1736" s="183"/>
    </row>
    <row r="1737" spans="4:24" x14ac:dyDescent="0.25">
      <c r="D1737" s="184"/>
      <c r="E1737" s="184"/>
      <c r="F1737" s="184"/>
      <c r="G1737" s="184"/>
      <c r="H1737" s="184"/>
      <c r="I1737" s="184"/>
      <c r="J1737" s="184"/>
      <c r="K1737" s="183"/>
      <c r="L1737" s="183"/>
      <c r="M1737" s="183"/>
      <c r="N1737" s="183"/>
      <c r="O1737" s="183"/>
      <c r="P1737" s="183"/>
      <c r="Q1737" s="183"/>
      <c r="R1737" s="183"/>
      <c r="S1737" s="183"/>
      <c r="T1737" s="183"/>
      <c r="X1737" s="183"/>
    </row>
    <row r="1738" spans="4:24" x14ac:dyDescent="0.25">
      <c r="D1738" s="184"/>
      <c r="E1738" s="184"/>
      <c r="F1738" s="184"/>
      <c r="G1738" s="184"/>
      <c r="H1738" s="184"/>
      <c r="I1738" s="184"/>
      <c r="J1738" s="184"/>
      <c r="K1738" s="183"/>
      <c r="L1738" s="183"/>
      <c r="M1738" s="183"/>
      <c r="N1738" s="183"/>
      <c r="O1738" s="183"/>
      <c r="P1738" s="183"/>
      <c r="Q1738" s="183"/>
      <c r="R1738" s="183"/>
      <c r="S1738" s="183"/>
      <c r="T1738" s="183"/>
      <c r="X1738" s="183"/>
    </row>
    <row r="1739" spans="4:24" x14ac:dyDescent="0.25">
      <c r="D1739" s="184"/>
      <c r="E1739" s="184"/>
      <c r="F1739" s="184"/>
      <c r="G1739" s="184"/>
      <c r="H1739" s="184"/>
      <c r="I1739" s="184"/>
      <c r="J1739" s="184"/>
      <c r="K1739" s="183"/>
      <c r="L1739" s="183"/>
      <c r="M1739" s="183"/>
      <c r="N1739" s="183"/>
      <c r="O1739" s="183"/>
      <c r="P1739" s="183"/>
      <c r="Q1739" s="183"/>
      <c r="R1739" s="183"/>
      <c r="S1739" s="183"/>
      <c r="T1739" s="183"/>
      <c r="X1739" s="183"/>
    </row>
    <row r="1740" spans="4:24" x14ac:dyDescent="0.25">
      <c r="D1740" s="184"/>
      <c r="E1740" s="184"/>
      <c r="F1740" s="184"/>
      <c r="G1740" s="184"/>
      <c r="H1740" s="184"/>
      <c r="I1740" s="184"/>
      <c r="J1740" s="184"/>
      <c r="K1740" s="183"/>
      <c r="L1740" s="183"/>
      <c r="M1740" s="183"/>
      <c r="N1740" s="183"/>
      <c r="O1740" s="183"/>
      <c r="P1740" s="183"/>
      <c r="Q1740" s="183"/>
      <c r="R1740" s="183"/>
      <c r="S1740" s="183"/>
      <c r="T1740" s="183"/>
      <c r="X1740" s="183"/>
    </row>
    <row r="1741" spans="4:24" x14ac:dyDescent="0.25">
      <c r="D1741" s="184"/>
      <c r="E1741" s="184"/>
      <c r="F1741" s="184"/>
      <c r="G1741" s="184"/>
      <c r="H1741" s="184"/>
      <c r="I1741" s="184"/>
      <c r="J1741" s="184"/>
      <c r="K1741" s="183"/>
      <c r="L1741" s="183"/>
      <c r="M1741" s="183"/>
      <c r="N1741" s="183"/>
      <c r="O1741" s="183"/>
      <c r="P1741" s="183"/>
      <c r="Q1741" s="183"/>
      <c r="R1741" s="183"/>
      <c r="S1741" s="183"/>
      <c r="T1741" s="183"/>
      <c r="X1741" s="183"/>
    </row>
    <row r="1742" spans="4:24" x14ac:dyDescent="0.25">
      <c r="D1742" s="184"/>
      <c r="E1742" s="184"/>
      <c r="F1742" s="184"/>
      <c r="G1742" s="184"/>
      <c r="H1742" s="184"/>
      <c r="I1742" s="184"/>
      <c r="J1742" s="184"/>
      <c r="K1742" s="183"/>
      <c r="L1742" s="183"/>
      <c r="M1742" s="183"/>
      <c r="N1742" s="183"/>
      <c r="O1742" s="183"/>
      <c r="P1742" s="183"/>
      <c r="Q1742" s="183"/>
      <c r="R1742" s="183"/>
      <c r="S1742" s="183"/>
      <c r="T1742" s="183"/>
      <c r="X1742" s="183"/>
    </row>
    <row r="1743" spans="4:24" x14ac:dyDescent="0.25">
      <c r="D1743" s="184"/>
      <c r="E1743" s="184"/>
      <c r="F1743" s="184"/>
      <c r="G1743" s="184"/>
      <c r="H1743" s="184"/>
      <c r="I1743" s="184"/>
      <c r="J1743" s="184"/>
      <c r="K1743" s="183"/>
      <c r="L1743" s="183"/>
      <c r="M1743" s="183"/>
      <c r="N1743" s="183"/>
      <c r="O1743" s="183"/>
      <c r="P1743" s="183"/>
      <c r="Q1743" s="183"/>
      <c r="R1743" s="183"/>
      <c r="S1743" s="183"/>
      <c r="T1743" s="183"/>
      <c r="X1743" s="183"/>
    </row>
    <row r="1744" spans="4:24" x14ac:dyDescent="0.25">
      <c r="D1744" s="184"/>
      <c r="E1744" s="184"/>
      <c r="F1744" s="184"/>
      <c r="G1744" s="184"/>
      <c r="H1744" s="184"/>
      <c r="I1744" s="184"/>
      <c r="J1744" s="184"/>
      <c r="K1744" s="183"/>
      <c r="L1744" s="183"/>
      <c r="M1744" s="183"/>
      <c r="N1744" s="183"/>
      <c r="O1744" s="183"/>
      <c r="P1744" s="183"/>
      <c r="Q1744" s="183"/>
      <c r="R1744" s="183"/>
      <c r="S1744" s="183"/>
      <c r="T1744" s="183"/>
      <c r="X1744" s="183"/>
    </row>
    <row r="1745" spans="4:24" x14ac:dyDescent="0.25">
      <c r="D1745" s="184"/>
      <c r="E1745" s="184"/>
      <c r="F1745" s="184"/>
      <c r="G1745" s="184"/>
      <c r="H1745" s="184"/>
      <c r="I1745" s="184"/>
      <c r="J1745" s="184"/>
      <c r="K1745" s="183"/>
      <c r="L1745" s="183"/>
      <c r="M1745" s="183"/>
      <c r="N1745" s="183"/>
      <c r="O1745" s="183"/>
      <c r="P1745" s="183"/>
      <c r="Q1745" s="183"/>
      <c r="R1745" s="183"/>
      <c r="S1745" s="183"/>
      <c r="T1745" s="183"/>
      <c r="X1745" s="183"/>
    </row>
    <row r="1746" spans="4:24" x14ac:dyDescent="0.25">
      <c r="D1746" s="184"/>
      <c r="E1746" s="184"/>
      <c r="F1746" s="184"/>
      <c r="G1746" s="184"/>
      <c r="H1746" s="184"/>
      <c r="I1746" s="184"/>
      <c r="J1746" s="184"/>
      <c r="K1746" s="183"/>
      <c r="L1746" s="183"/>
      <c r="M1746" s="183"/>
      <c r="N1746" s="183"/>
      <c r="O1746" s="183"/>
      <c r="P1746" s="183"/>
      <c r="Q1746" s="183"/>
      <c r="R1746" s="183"/>
      <c r="S1746" s="183"/>
      <c r="T1746" s="183"/>
      <c r="X1746" s="183"/>
    </row>
    <row r="1747" spans="4:24" x14ac:dyDescent="0.25">
      <c r="D1747" s="184"/>
      <c r="E1747" s="184"/>
      <c r="F1747" s="184"/>
      <c r="G1747" s="184"/>
      <c r="H1747" s="184"/>
      <c r="I1747" s="184"/>
      <c r="J1747" s="184"/>
      <c r="K1747" s="183"/>
      <c r="L1747" s="183"/>
      <c r="M1747" s="183"/>
      <c r="N1747" s="183"/>
      <c r="O1747" s="183"/>
      <c r="P1747" s="183"/>
      <c r="Q1747" s="183"/>
      <c r="R1747" s="183"/>
      <c r="S1747" s="183"/>
      <c r="T1747" s="183"/>
      <c r="X1747" s="183"/>
    </row>
    <row r="1748" spans="4:24" x14ac:dyDescent="0.25">
      <c r="D1748" s="184"/>
      <c r="E1748" s="184"/>
      <c r="F1748" s="184"/>
      <c r="G1748" s="184"/>
      <c r="H1748" s="184"/>
      <c r="I1748" s="184"/>
      <c r="J1748" s="184"/>
      <c r="K1748" s="183"/>
      <c r="L1748" s="183"/>
      <c r="M1748" s="183"/>
      <c r="N1748" s="183"/>
      <c r="O1748" s="183"/>
      <c r="P1748" s="183"/>
      <c r="Q1748" s="183"/>
      <c r="R1748" s="183"/>
      <c r="S1748" s="183"/>
      <c r="T1748" s="183"/>
      <c r="X1748" s="183"/>
    </row>
    <row r="1749" spans="4:24" x14ac:dyDescent="0.25">
      <c r="D1749" s="184"/>
      <c r="E1749" s="184"/>
      <c r="F1749" s="184"/>
      <c r="G1749" s="184"/>
      <c r="H1749" s="184"/>
      <c r="I1749" s="184"/>
      <c r="J1749" s="184"/>
      <c r="K1749" s="183"/>
      <c r="L1749" s="183"/>
      <c r="M1749" s="183"/>
      <c r="N1749" s="183"/>
      <c r="O1749" s="183"/>
      <c r="P1749" s="183"/>
      <c r="Q1749" s="183"/>
      <c r="R1749" s="183"/>
      <c r="S1749" s="183"/>
      <c r="T1749" s="183"/>
      <c r="X1749" s="183"/>
    </row>
    <row r="1750" spans="4:24" x14ac:dyDescent="0.25">
      <c r="D1750" s="184"/>
      <c r="E1750" s="184"/>
      <c r="F1750" s="184"/>
      <c r="G1750" s="184"/>
      <c r="H1750" s="184"/>
      <c r="I1750" s="184"/>
      <c r="J1750" s="184"/>
      <c r="K1750" s="183"/>
      <c r="L1750" s="183"/>
      <c r="M1750" s="183"/>
      <c r="N1750" s="183"/>
      <c r="O1750" s="183"/>
      <c r="P1750" s="183"/>
      <c r="Q1750" s="183"/>
      <c r="R1750" s="183"/>
      <c r="S1750" s="183"/>
      <c r="T1750" s="183"/>
      <c r="X1750" s="183"/>
    </row>
    <row r="1751" spans="4:24" x14ac:dyDescent="0.25">
      <c r="D1751" s="184"/>
      <c r="E1751" s="184"/>
      <c r="F1751" s="184"/>
      <c r="G1751" s="184"/>
      <c r="H1751" s="184"/>
      <c r="I1751" s="184"/>
      <c r="J1751" s="184"/>
      <c r="K1751" s="183"/>
      <c r="L1751" s="183"/>
      <c r="M1751" s="183"/>
      <c r="N1751" s="183"/>
      <c r="O1751" s="183"/>
      <c r="P1751" s="183"/>
      <c r="Q1751" s="183"/>
      <c r="R1751" s="183"/>
      <c r="S1751" s="183"/>
      <c r="T1751" s="183"/>
      <c r="X1751" s="183"/>
    </row>
    <row r="1752" spans="4:24" x14ac:dyDescent="0.25">
      <c r="D1752" s="184"/>
      <c r="E1752" s="184"/>
      <c r="F1752" s="184"/>
      <c r="G1752" s="184"/>
      <c r="H1752" s="184"/>
      <c r="I1752" s="184"/>
      <c r="J1752" s="184"/>
      <c r="K1752" s="183"/>
      <c r="L1752" s="183"/>
      <c r="M1752" s="183"/>
      <c r="N1752" s="183"/>
      <c r="O1752" s="183"/>
      <c r="P1752" s="183"/>
      <c r="Q1752" s="183"/>
      <c r="R1752" s="183"/>
      <c r="S1752" s="183"/>
      <c r="T1752" s="183"/>
      <c r="X1752" s="183"/>
    </row>
    <row r="1753" spans="4:24" x14ac:dyDescent="0.25">
      <c r="D1753" s="184"/>
      <c r="E1753" s="184"/>
      <c r="F1753" s="184"/>
      <c r="G1753" s="184"/>
      <c r="H1753" s="184"/>
      <c r="I1753" s="184"/>
      <c r="J1753" s="184"/>
      <c r="K1753" s="183"/>
      <c r="L1753" s="183"/>
      <c r="M1753" s="183"/>
      <c r="N1753" s="183"/>
      <c r="O1753" s="183"/>
      <c r="P1753" s="183"/>
      <c r="Q1753" s="183"/>
      <c r="R1753" s="183"/>
      <c r="S1753" s="183"/>
      <c r="T1753" s="183"/>
      <c r="X1753" s="183"/>
    </row>
    <row r="1754" spans="4:24" x14ac:dyDescent="0.25">
      <c r="D1754" s="184"/>
      <c r="E1754" s="184"/>
      <c r="F1754" s="184"/>
      <c r="G1754" s="184"/>
      <c r="H1754" s="184"/>
      <c r="I1754" s="184"/>
      <c r="J1754" s="184"/>
      <c r="K1754" s="183"/>
      <c r="L1754" s="183"/>
      <c r="M1754" s="183"/>
      <c r="N1754" s="183"/>
      <c r="O1754" s="183"/>
      <c r="P1754" s="183"/>
      <c r="Q1754" s="183"/>
      <c r="R1754" s="183"/>
      <c r="S1754" s="183"/>
      <c r="T1754" s="183"/>
      <c r="X1754" s="183"/>
    </row>
    <row r="1755" spans="4:24" x14ac:dyDescent="0.25">
      <c r="D1755" s="184"/>
      <c r="E1755" s="184"/>
      <c r="F1755" s="184"/>
      <c r="G1755" s="184"/>
      <c r="H1755" s="184"/>
      <c r="I1755" s="184"/>
      <c r="J1755" s="184"/>
      <c r="K1755" s="183"/>
      <c r="L1755" s="183"/>
      <c r="M1755" s="183"/>
      <c r="N1755" s="183"/>
      <c r="O1755" s="183"/>
      <c r="P1755" s="183"/>
      <c r="Q1755" s="183"/>
      <c r="R1755" s="183"/>
      <c r="S1755" s="183"/>
      <c r="T1755" s="183"/>
      <c r="X1755" s="183"/>
    </row>
    <row r="1756" spans="4:24" x14ac:dyDescent="0.25">
      <c r="D1756" s="184"/>
      <c r="E1756" s="184"/>
      <c r="F1756" s="184"/>
      <c r="G1756" s="184"/>
      <c r="H1756" s="184"/>
      <c r="I1756" s="184"/>
      <c r="J1756" s="184"/>
      <c r="K1756" s="183"/>
      <c r="L1756" s="183"/>
      <c r="M1756" s="183"/>
      <c r="N1756" s="183"/>
      <c r="O1756" s="183"/>
      <c r="P1756" s="183"/>
      <c r="Q1756" s="183"/>
      <c r="R1756" s="183"/>
      <c r="S1756" s="183"/>
      <c r="T1756" s="183"/>
      <c r="X1756" s="183"/>
    </row>
    <row r="1757" spans="4:24" x14ac:dyDescent="0.25">
      <c r="D1757" s="184"/>
      <c r="E1757" s="184"/>
      <c r="F1757" s="184"/>
      <c r="G1757" s="184"/>
      <c r="H1757" s="184"/>
      <c r="I1757" s="184"/>
      <c r="J1757" s="184"/>
      <c r="K1757" s="183"/>
      <c r="L1757" s="183"/>
      <c r="M1757" s="183"/>
      <c r="N1757" s="183"/>
      <c r="O1757" s="183"/>
      <c r="P1757" s="183"/>
      <c r="Q1757" s="183"/>
      <c r="R1757" s="183"/>
      <c r="S1757" s="183"/>
      <c r="T1757" s="183"/>
      <c r="X1757" s="183"/>
    </row>
    <row r="1758" spans="4:24" x14ac:dyDescent="0.25">
      <c r="D1758" s="184"/>
      <c r="E1758" s="184"/>
      <c r="F1758" s="184"/>
      <c r="G1758" s="184"/>
      <c r="H1758" s="184"/>
      <c r="I1758" s="184"/>
      <c r="J1758" s="184"/>
      <c r="K1758" s="183"/>
      <c r="L1758" s="183"/>
      <c r="M1758" s="183"/>
      <c r="N1758" s="183"/>
      <c r="O1758" s="183"/>
      <c r="P1758" s="183"/>
      <c r="Q1758" s="183"/>
      <c r="R1758" s="183"/>
      <c r="S1758" s="183"/>
      <c r="T1758" s="183"/>
      <c r="X1758" s="183"/>
    </row>
    <row r="1759" spans="4:24" x14ac:dyDescent="0.25">
      <c r="D1759" s="184"/>
      <c r="E1759" s="184"/>
      <c r="F1759" s="184"/>
      <c r="G1759" s="184"/>
      <c r="H1759" s="184"/>
      <c r="I1759" s="184"/>
      <c r="J1759" s="184"/>
      <c r="K1759" s="183"/>
      <c r="L1759" s="183"/>
      <c r="M1759" s="183"/>
      <c r="N1759" s="183"/>
      <c r="O1759" s="183"/>
      <c r="P1759" s="183"/>
      <c r="Q1759" s="183"/>
      <c r="R1759" s="183"/>
      <c r="S1759" s="183"/>
      <c r="T1759" s="183"/>
      <c r="X1759" s="183"/>
    </row>
    <row r="1760" spans="4:24" x14ac:dyDescent="0.25">
      <c r="D1760" s="184"/>
      <c r="E1760" s="184"/>
      <c r="F1760" s="184"/>
      <c r="G1760" s="184"/>
      <c r="H1760" s="184"/>
      <c r="I1760" s="184"/>
      <c r="J1760" s="184"/>
      <c r="K1760" s="183"/>
      <c r="L1760" s="183"/>
      <c r="M1760" s="183"/>
      <c r="N1760" s="183"/>
      <c r="O1760" s="183"/>
      <c r="P1760" s="183"/>
      <c r="Q1760" s="183"/>
      <c r="R1760" s="183"/>
      <c r="S1760" s="183"/>
      <c r="T1760" s="183"/>
      <c r="X1760" s="183"/>
    </row>
    <row r="1761" spans="4:24" x14ac:dyDescent="0.25">
      <c r="D1761" s="184"/>
      <c r="E1761" s="184"/>
      <c r="F1761" s="184"/>
      <c r="G1761" s="184"/>
      <c r="H1761" s="184"/>
      <c r="I1761" s="184"/>
      <c r="J1761" s="184"/>
      <c r="K1761" s="183"/>
      <c r="L1761" s="183"/>
      <c r="M1761" s="183"/>
      <c r="N1761" s="183"/>
      <c r="O1761" s="183"/>
      <c r="P1761" s="183"/>
      <c r="Q1761" s="183"/>
      <c r="R1761" s="183"/>
      <c r="S1761" s="183"/>
      <c r="T1761" s="183"/>
      <c r="X1761" s="183"/>
    </row>
    <row r="1762" spans="4:24" x14ac:dyDescent="0.25">
      <c r="D1762" s="184"/>
      <c r="E1762" s="184"/>
      <c r="F1762" s="184"/>
      <c r="G1762" s="184"/>
      <c r="H1762" s="184"/>
      <c r="I1762" s="184"/>
      <c r="J1762" s="184"/>
      <c r="K1762" s="183"/>
      <c r="L1762" s="183"/>
      <c r="M1762" s="183"/>
      <c r="N1762" s="183"/>
      <c r="O1762" s="183"/>
      <c r="P1762" s="183"/>
      <c r="Q1762" s="183"/>
      <c r="R1762" s="183"/>
      <c r="S1762" s="183"/>
      <c r="T1762" s="183"/>
      <c r="X1762" s="183"/>
    </row>
    <row r="1763" spans="4:24" x14ac:dyDescent="0.25">
      <c r="D1763" s="184"/>
      <c r="E1763" s="184"/>
      <c r="F1763" s="184"/>
      <c r="G1763" s="184"/>
      <c r="H1763" s="184"/>
      <c r="I1763" s="184"/>
      <c r="J1763" s="184"/>
      <c r="K1763" s="183"/>
      <c r="L1763" s="183"/>
      <c r="M1763" s="183"/>
      <c r="N1763" s="183"/>
      <c r="O1763" s="183"/>
      <c r="P1763" s="183"/>
      <c r="Q1763" s="183"/>
      <c r="R1763" s="183"/>
      <c r="S1763" s="183"/>
      <c r="T1763" s="183"/>
      <c r="X1763" s="183"/>
    </row>
    <row r="1764" spans="4:24" x14ac:dyDescent="0.25">
      <c r="D1764" s="184"/>
      <c r="E1764" s="184"/>
      <c r="F1764" s="184"/>
      <c r="G1764" s="184"/>
      <c r="H1764" s="184"/>
      <c r="I1764" s="184"/>
      <c r="J1764" s="184"/>
      <c r="K1764" s="183"/>
      <c r="L1764" s="183"/>
      <c r="M1764" s="183"/>
      <c r="N1764" s="183"/>
      <c r="O1764" s="183"/>
      <c r="P1764" s="183"/>
      <c r="Q1764" s="183"/>
      <c r="R1764" s="183"/>
      <c r="S1764" s="183"/>
      <c r="T1764" s="183"/>
      <c r="X1764" s="183"/>
    </row>
    <row r="1765" spans="4:24" x14ac:dyDescent="0.25">
      <c r="D1765" s="184"/>
      <c r="E1765" s="184"/>
      <c r="F1765" s="184"/>
      <c r="G1765" s="184"/>
      <c r="H1765" s="184"/>
      <c r="I1765" s="184"/>
      <c r="J1765" s="184"/>
      <c r="K1765" s="183"/>
      <c r="L1765" s="183"/>
      <c r="M1765" s="183"/>
      <c r="N1765" s="183"/>
      <c r="O1765" s="183"/>
      <c r="P1765" s="183"/>
      <c r="Q1765" s="183"/>
      <c r="R1765" s="183"/>
      <c r="S1765" s="183"/>
      <c r="T1765" s="183"/>
      <c r="X1765" s="183"/>
    </row>
    <row r="1766" spans="4:24" x14ac:dyDescent="0.25">
      <c r="D1766" s="184"/>
      <c r="E1766" s="184"/>
      <c r="F1766" s="184"/>
      <c r="G1766" s="184"/>
      <c r="H1766" s="184"/>
      <c r="I1766" s="184"/>
      <c r="J1766" s="184"/>
      <c r="K1766" s="183"/>
      <c r="L1766" s="183"/>
      <c r="M1766" s="183"/>
      <c r="N1766" s="183"/>
      <c r="O1766" s="183"/>
      <c r="P1766" s="183"/>
      <c r="Q1766" s="183"/>
      <c r="R1766" s="183"/>
      <c r="S1766" s="183"/>
      <c r="T1766" s="183"/>
      <c r="X1766" s="183"/>
    </row>
    <row r="1767" spans="4:24" x14ac:dyDescent="0.25">
      <c r="D1767" s="184"/>
      <c r="E1767" s="184"/>
      <c r="F1767" s="184"/>
      <c r="G1767" s="184"/>
      <c r="H1767" s="184"/>
      <c r="I1767" s="184"/>
      <c r="J1767" s="184"/>
      <c r="K1767" s="183"/>
      <c r="L1767" s="183"/>
      <c r="M1767" s="183"/>
      <c r="N1767" s="183"/>
      <c r="O1767" s="183"/>
      <c r="P1767" s="183"/>
      <c r="Q1767" s="183"/>
      <c r="R1767" s="183"/>
      <c r="S1767" s="183"/>
      <c r="T1767" s="183"/>
      <c r="X1767" s="183"/>
    </row>
    <row r="1768" spans="4:24" x14ac:dyDescent="0.25">
      <c r="D1768" s="184"/>
      <c r="E1768" s="184"/>
      <c r="F1768" s="184"/>
      <c r="G1768" s="184"/>
      <c r="H1768" s="184"/>
      <c r="I1768" s="184"/>
      <c r="J1768" s="184"/>
      <c r="K1768" s="183"/>
      <c r="L1768" s="183"/>
      <c r="M1768" s="183"/>
      <c r="N1768" s="183"/>
      <c r="O1768" s="183"/>
      <c r="P1768" s="183"/>
      <c r="Q1768" s="183"/>
      <c r="R1768" s="183"/>
      <c r="S1768" s="183"/>
      <c r="T1768" s="183"/>
      <c r="X1768" s="183"/>
    </row>
    <row r="1769" spans="4:24" x14ac:dyDescent="0.25">
      <c r="D1769" s="184"/>
      <c r="E1769" s="184"/>
      <c r="F1769" s="184"/>
      <c r="G1769" s="184"/>
      <c r="H1769" s="184"/>
      <c r="I1769" s="184"/>
      <c r="J1769" s="184"/>
      <c r="K1769" s="183"/>
      <c r="L1769" s="183"/>
      <c r="M1769" s="183"/>
      <c r="N1769" s="183"/>
      <c r="O1769" s="183"/>
      <c r="P1769" s="183"/>
      <c r="Q1769" s="183"/>
      <c r="R1769" s="183"/>
      <c r="S1769" s="183"/>
      <c r="T1769" s="183"/>
      <c r="X1769" s="183"/>
    </row>
    <row r="1770" spans="4:24" x14ac:dyDescent="0.25">
      <c r="D1770" s="184"/>
      <c r="E1770" s="184"/>
      <c r="F1770" s="184"/>
      <c r="G1770" s="184"/>
      <c r="H1770" s="184"/>
      <c r="I1770" s="184"/>
      <c r="J1770" s="184"/>
      <c r="K1770" s="183"/>
      <c r="L1770" s="183"/>
      <c r="M1770" s="183"/>
      <c r="N1770" s="183"/>
      <c r="O1770" s="183"/>
      <c r="P1770" s="183"/>
      <c r="Q1770" s="183"/>
      <c r="R1770" s="183"/>
      <c r="S1770" s="183"/>
      <c r="T1770" s="183"/>
      <c r="X1770" s="183"/>
    </row>
    <row r="1771" spans="4:24" x14ac:dyDescent="0.25">
      <c r="D1771" s="184"/>
      <c r="E1771" s="184"/>
      <c r="F1771" s="184"/>
      <c r="G1771" s="184"/>
      <c r="H1771" s="184"/>
      <c r="I1771" s="184"/>
      <c r="J1771" s="184"/>
      <c r="K1771" s="183"/>
      <c r="L1771" s="183"/>
      <c r="M1771" s="183"/>
      <c r="N1771" s="183"/>
      <c r="O1771" s="183"/>
      <c r="P1771" s="183"/>
      <c r="Q1771" s="183"/>
      <c r="R1771" s="183"/>
      <c r="S1771" s="183"/>
      <c r="T1771" s="183"/>
      <c r="X1771" s="183"/>
    </row>
    <row r="1772" spans="4:24" x14ac:dyDescent="0.25">
      <c r="D1772" s="184"/>
      <c r="E1772" s="184"/>
      <c r="F1772" s="184"/>
      <c r="G1772" s="184"/>
      <c r="H1772" s="184"/>
      <c r="I1772" s="184"/>
      <c r="J1772" s="184"/>
      <c r="K1772" s="183"/>
      <c r="L1772" s="183"/>
      <c r="M1772" s="183"/>
      <c r="N1772" s="183"/>
      <c r="O1772" s="183"/>
      <c r="P1772" s="183"/>
      <c r="Q1772" s="183"/>
      <c r="R1772" s="183"/>
      <c r="S1772" s="183"/>
      <c r="T1772" s="183"/>
      <c r="X1772" s="183"/>
    </row>
    <row r="1773" spans="4:24" x14ac:dyDescent="0.25">
      <c r="D1773" s="184"/>
      <c r="E1773" s="184"/>
      <c r="F1773" s="184"/>
      <c r="G1773" s="184"/>
      <c r="H1773" s="184"/>
      <c r="I1773" s="184"/>
      <c r="J1773" s="184"/>
      <c r="K1773" s="183"/>
      <c r="L1773" s="183"/>
      <c r="M1773" s="183"/>
      <c r="N1773" s="183"/>
      <c r="O1773" s="183"/>
      <c r="P1773" s="183"/>
      <c r="Q1773" s="183"/>
      <c r="R1773" s="183"/>
      <c r="S1773" s="183"/>
      <c r="T1773" s="183"/>
      <c r="X1773" s="183"/>
    </row>
    <row r="1774" spans="4:24" x14ac:dyDescent="0.25">
      <c r="D1774" s="184"/>
      <c r="E1774" s="184"/>
      <c r="F1774" s="184"/>
      <c r="G1774" s="184"/>
      <c r="H1774" s="184"/>
      <c r="I1774" s="184"/>
      <c r="J1774" s="184"/>
      <c r="K1774" s="183"/>
      <c r="L1774" s="183"/>
      <c r="M1774" s="183"/>
      <c r="N1774" s="183"/>
      <c r="O1774" s="183"/>
      <c r="P1774" s="183"/>
      <c r="Q1774" s="183"/>
      <c r="R1774" s="183"/>
      <c r="S1774" s="183"/>
      <c r="T1774" s="183"/>
      <c r="X1774" s="183"/>
    </row>
    <row r="1775" spans="4:24" x14ac:dyDescent="0.25">
      <c r="D1775" s="184"/>
      <c r="E1775" s="184"/>
      <c r="F1775" s="184"/>
      <c r="G1775" s="184"/>
      <c r="H1775" s="184"/>
      <c r="I1775" s="184"/>
      <c r="J1775" s="184"/>
      <c r="K1775" s="183"/>
      <c r="L1775" s="183"/>
      <c r="M1775" s="183"/>
      <c r="N1775" s="183"/>
      <c r="O1775" s="183"/>
      <c r="P1775" s="183"/>
      <c r="Q1775" s="183"/>
      <c r="R1775" s="183"/>
      <c r="S1775" s="183"/>
      <c r="T1775" s="183"/>
      <c r="X1775" s="183"/>
    </row>
    <row r="1776" spans="4:24" x14ac:dyDescent="0.25">
      <c r="D1776" s="184"/>
      <c r="E1776" s="184"/>
      <c r="F1776" s="184"/>
      <c r="G1776" s="184"/>
      <c r="H1776" s="184"/>
      <c r="I1776" s="184"/>
      <c r="J1776" s="184"/>
      <c r="K1776" s="183"/>
      <c r="L1776" s="183"/>
      <c r="M1776" s="183"/>
      <c r="N1776" s="183"/>
      <c r="O1776" s="183"/>
      <c r="P1776" s="183"/>
      <c r="Q1776" s="183"/>
      <c r="R1776" s="183"/>
      <c r="S1776" s="183"/>
      <c r="T1776" s="183"/>
      <c r="X1776" s="183"/>
    </row>
    <row r="1777" spans="4:24" x14ac:dyDescent="0.25">
      <c r="D1777" s="184"/>
      <c r="E1777" s="184"/>
      <c r="F1777" s="184"/>
      <c r="G1777" s="184"/>
      <c r="H1777" s="184"/>
      <c r="I1777" s="184"/>
      <c r="J1777" s="184"/>
      <c r="K1777" s="183"/>
      <c r="L1777" s="183"/>
      <c r="M1777" s="183"/>
      <c r="N1777" s="183"/>
      <c r="O1777" s="183"/>
      <c r="P1777" s="183"/>
      <c r="Q1777" s="183"/>
      <c r="R1777" s="183"/>
      <c r="S1777" s="183"/>
      <c r="T1777" s="183"/>
      <c r="X1777" s="183"/>
    </row>
    <row r="1778" spans="4:24" x14ac:dyDescent="0.25">
      <c r="D1778" s="184"/>
      <c r="E1778" s="184"/>
      <c r="F1778" s="184"/>
      <c r="G1778" s="184"/>
      <c r="H1778" s="184"/>
      <c r="I1778" s="184"/>
      <c r="J1778" s="184"/>
      <c r="K1778" s="183"/>
      <c r="L1778" s="183"/>
      <c r="M1778" s="183"/>
      <c r="N1778" s="183"/>
      <c r="O1778" s="183"/>
      <c r="P1778" s="183"/>
      <c r="Q1778" s="183"/>
      <c r="R1778" s="183"/>
      <c r="S1778" s="183"/>
      <c r="T1778" s="183"/>
      <c r="X1778" s="183"/>
    </row>
    <row r="1779" spans="4:24" x14ac:dyDescent="0.25">
      <c r="D1779" s="184"/>
      <c r="E1779" s="184"/>
      <c r="F1779" s="184"/>
      <c r="G1779" s="184"/>
      <c r="H1779" s="184"/>
      <c r="I1779" s="184"/>
      <c r="J1779" s="184"/>
      <c r="K1779" s="183"/>
      <c r="L1779" s="183"/>
      <c r="M1779" s="183"/>
      <c r="N1779" s="183"/>
      <c r="O1779" s="183"/>
      <c r="P1779" s="183"/>
      <c r="Q1779" s="183"/>
      <c r="R1779" s="183"/>
      <c r="S1779" s="183"/>
      <c r="T1779" s="183"/>
      <c r="X1779" s="183"/>
    </row>
    <row r="1780" spans="4:24" x14ac:dyDescent="0.25">
      <c r="D1780" s="184"/>
      <c r="E1780" s="184"/>
      <c r="F1780" s="184"/>
      <c r="G1780" s="184"/>
      <c r="H1780" s="184"/>
      <c r="I1780" s="184"/>
      <c r="J1780" s="184"/>
      <c r="K1780" s="183"/>
      <c r="L1780" s="183"/>
      <c r="M1780" s="183"/>
      <c r="N1780" s="183"/>
      <c r="O1780" s="183"/>
      <c r="P1780" s="183"/>
      <c r="Q1780" s="183"/>
      <c r="R1780" s="183"/>
      <c r="S1780" s="183"/>
      <c r="T1780" s="183"/>
      <c r="X1780" s="183"/>
    </row>
    <row r="1781" spans="4:24" x14ac:dyDescent="0.25">
      <c r="D1781" s="184"/>
      <c r="E1781" s="184"/>
      <c r="F1781" s="184"/>
      <c r="G1781" s="184"/>
      <c r="H1781" s="184"/>
      <c r="I1781" s="184"/>
      <c r="J1781" s="184"/>
      <c r="K1781" s="183"/>
      <c r="L1781" s="183"/>
      <c r="M1781" s="183"/>
      <c r="N1781" s="183"/>
      <c r="O1781" s="183"/>
      <c r="P1781" s="183"/>
      <c r="Q1781" s="183"/>
      <c r="R1781" s="183"/>
      <c r="S1781" s="183"/>
      <c r="T1781" s="183"/>
      <c r="X1781" s="183"/>
    </row>
    <row r="1782" spans="4:24" x14ac:dyDescent="0.25">
      <c r="D1782" s="184"/>
      <c r="E1782" s="184"/>
      <c r="F1782" s="184"/>
      <c r="G1782" s="184"/>
      <c r="H1782" s="184"/>
      <c r="I1782" s="184"/>
      <c r="J1782" s="184"/>
      <c r="K1782" s="183"/>
      <c r="L1782" s="183"/>
      <c r="M1782" s="183"/>
      <c r="N1782" s="183"/>
      <c r="O1782" s="183"/>
      <c r="P1782" s="183"/>
      <c r="Q1782" s="183"/>
      <c r="R1782" s="183"/>
      <c r="S1782" s="183"/>
      <c r="T1782" s="183"/>
      <c r="X1782" s="183"/>
    </row>
    <row r="1783" spans="4:24" x14ac:dyDescent="0.25">
      <c r="D1783" s="184"/>
      <c r="E1783" s="184"/>
      <c r="F1783" s="184"/>
      <c r="G1783" s="184"/>
      <c r="H1783" s="184"/>
      <c r="I1783" s="184"/>
      <c r="J1783" s="184"/>
      <c r="K1783" s="183"/>
      <c r="L1783" s="183"/>
      <c r="M1783" s="183"/>
      <c r="N1783" s="183"/>
      <c r="O1783" s="183"/>
      <c r="P1783" s="183"/>
      <c r="Q1783" s="183"/>
      <c r="R1783" s="183"/>
      <c r="S1783" s="183"/>
      <c r="T1783" s="183"/>
      <c r="X1783" s="183"/>
    </row>
    <row r="1784" spans="4:24" x14ac:dyDescent="0.25">
      <c r="D1784" s="184"/>
      <c r="E1784" s="184"/>
      <c r="F1784" s="184"/>
      <c r="G1784" s="184"/>
      <c r="H1784" s="184"/>
      <c r="I1784" s="184"/>
      <c r="J1784" s="184"/>
      <c r="K1784" s="183"/>
      <c r="L1784" s="183"/>
      <c r="M1784" s="183"/>
      <c r="N1784" s="183"/>
      <c r="O1784" s="183"/>
      <c r="P1784" s="183"/>
      <c r="Q1784" s="183"/>
      <c r="R1784" s="183"/>
      <c r="S1784" s="183"/>
      <c r="T1784" s="183"/>
      <c r="X1784" s="183"/>
    </row>
    <row r="1785" spans="4:24" x14ac:dyDescent="0.25">
      <c r="D1785" s="184"/>
      <c r="E1785" s="184"/>
      <c r="F1785" s="184"/>
      <c r="G1785" s="184"/>
      <c r="H1785" s="184"/>
      <c r="I1785" s="184"/>
      <c r="J1785" s="184"/>
      <c r="K1785" s="183"/>
      <c r="L1785" s="183"/>
      <c r="M1785" s="183"/>
      <c r="N1785" s="183"/>
      <c r="O1785" s="183"/>
      <c r="P1785" s="183"/>
      <c r="Q1785" s="183"/>
      <c r="R1785" s="183"/>
      <c r="S1785" s="183"/>
      <c r="T1785" s="183"/>
      <c r="X1785" s="183"/>
    </row>
    <row r="1786" spans="4:24" x14ac:dyDescent="0.25">
      <c r="D1786" s="184"/>
      <c r="E1786" s="184"/>
      <c r="F1786" s="184"/>
      <c r="G1786" s="184"/>
      <c r="H1786" s="184"/>
      <c r="I1786" s="184"/>
      <c r="J1786" s="184"/>
      <c r="K1786" s="183"/>
      <c r="L1786" s="183"/>
      <c r="M1786" s="183"/>
      <c r="N1786" s="183"/>
      <c r="O1786" s="183"/>
      <c r="P1786" s="183"/>
      <c r="Q1786" s="183"/>
      <c r="R1786" s="183"/>
      <c r="S1786" s="183"/>
      <c r="T1786" s="183"/>
      <c r="X1786" s="183"/>
    </row>
    <row r="1787" spans="4:24" x14ac:dyDescent="0.25">
      <c r="D1787" s="184"/>
      <c r="E1787" s="184"/>
      <c r="F1787" s="184"/>
      <c r="G1787" s="184"/>
      <c r="H1787" s="184"/>
      <c r="I1787" s="184"/>
      <c r="J1787" s="184"/>
      <c r="K1787" s="183"/>
      <c r="L1787" s="183"/>
      <c r="M1787" s="183"/>
      <c r="N1787" s="183"/>
      <c r="O1787" s="183"/>
      <c r="P1787" s="183"/>
      <c r="Q1787" s="183"/>
      <c r="R1787" s="183"/>
      <c r="S1787" s="183"/>
      <c r="T1787" s="183"/>
      <c r="X1787" s="183"/>
    </row>
    <row r="1788" spans="4:24" x14ac:dyDescent="0.25">
      <c r="D1788" s="184"/>
      <c r="E1788" s="184"/>
      <c r="F1788" s="184"/>
      <c r="G1788" s="184"/>
      <c r="H1788" s="184"/>
      <c r="I1788" s="184"/>
      <c r="J1788" s="184"/>
      <c r="K1788" s="183"/>
      <c r="L1788" s="183"/>
      <c r="M1788" s="183"/>
      <c r="N1788" s="183"/>
      <c r="O1788" s="183"/>
      <c r="P1788" s="183"/>
      <c r="Q1788" s="183"/>
      <c r="R1788" s="183"/>
      <c r="S1788" s="183"/>
      <c r="T1788" s="183"/>
      <c r="X1788" s="183"/>
    </row>
    <row r="1789" spans="4:24" x14ac:dyDescent="0.25">
      <c r="D1789" s="184"/>
      <c r="E1789" s="184"/>
      <c r="F1789" s="184"/>
      <c r="G1789" s="184"/>
      <c r="H1789" s="184"/>
      <c r="I1789" s="184"/>
      <c r="J1789" s="184"/>
      <c r="K1789" s="183"/>
      <c r="L1789" s="183"/>
      <c r="M1789" s="183"/>
      <c r="N1789" s="183"/>
      <c r="O1789" s="183"/>
      <c r="P1789" s="183"/>
      <c r="Q1789" s="183"/>
      <c r="R1789" s="183"/>
      <c r="S1789" s="183"/>
      <c r="T1789" s="183"/>
      <c r="X1789" s="183"/>
    </row>
    <row r="1790" spans="4:24" x14ac:dyDescent="0.25">
      <c r="D1790" s="184"/>
      <c r="E1790" s="184"/>
      <c r="F1790" s="184"/>
      <c r="G1790" s="184"/>
      <c r="H1790" s="184"/>
      <c r="I1790" s="184"/>
      <c r="J1790" s="184"/>
      <c r="K1790" s="183"/>
      <c r="L1790" s="183"/>
      <c r="M1790" s="183"/>
      <c r="N1790" s="183"/>
      <c r="O1790" s="183"/>
      <c r="P1790" s="183"/>
      <c r="Q1790" s="183"/>
      <c r="R1790" s="183"/>
      <c r="S1790" s="183"/>
      <c r="T1790" s="183"/>
      <c r="X1790" s="183"/>
    </row>
    <row r="1791" spans="4:24" x14ac:dyDescent="0.25">
      <c r="D1791" s="184"/>
      <c r="E1791" s="184"/>
      <c r="F1791" s="184"/>
      <c r="G1791" s="184"/>
      <c r="H1791" s="184"/>
      <c r="I1791" s="184"/>
      <c r="J1791" s="184"/>
      <c r="K1791" s="183"/>
      <c r="L1791" s="183"/>
      <c r="M1791" s="183"/>
      <c r="N1791" s="183"/>
      <c r="O1791" s="183"/>
      <c r="P1791" s="183"/>
      <c r="Q1791" s="183"/>
      <c r="R1791" s="183"/>
      <c r="S1791" s="183"/>
      <c r="T1791" s="183"/>
      <c r="X1791" s="183"/>
    </row>
    <row r="1792" spans="4:24" x14ac:dyDescent="0.25">
      <c r="D1792" s="184"/>
      <c r="E1792" s="184"/>
      <c r="F1792" s="184"/>
      <c r="G1792" s="184"/>
      <c r="H1792" s="184"/>
      <c r="I1792" s="184"/>
      <c r="J1792" s="184"/>
      <c r="K1792" s="183"/>
      <c r="L1792" s="183"/>
      <c r="M1792" s="183"/>
      <c r="N1792" s="183"/>
      <c r="O1792" s="183"/>
      <c r="P1792" s="183"/>
      <c r="Q1792" s="183"/>
      <c r="R1792" s="183"/>
      <c r="S1792" s="183"/>
      <c r="T1792" s="183"/>
      <c r="X1792" s="183"/>
    </row>
    <row r="1793" spans="4:24" x14ac:dyDescent="0.25">
      <c r="D1793" s="184"/>
      <c r="E1793" s="184"/>
      <c r="F1793" s="184"/>
      <c r="G1793" s="184"/>
      <c r="H1793" s="184"/>
      <c r="I1793" s="184"/>
      <c r="J1793" s="184"/>
      <c r="K1793" s="183"/>
      <c r="L1793" s="183"/>
      <c r="M1793" s="183"/>
      <c r="N1793" s="183"/>
      <c r="O1793" s="183"/>
      <c r="P1793" s="183"/>
      <c r="Q1793" s="183"/>
      <c r="R1793" s="183"/>
      <c r="S1793" s="183"/>
      <c r="T1793" s="183"/>
      <c r="X1793" s="183"/>
    </row>
    <row r="1794" spans="4:24" x14ac:dyDescent="0.25">
      <c r="D1794" s="184"/>
      <c r="E1794" s="184"/>
      <c r="F1794" s="184"/>
      <c r="G1794" s="184"/>
      <c r="H1794" s="184"/>
      <c r="I1794" s="184"/>
      <c r="J1794" s="184"/>
      <c r="K1794" s="183"/>
      <c r="L1794" s="183"/>
      <c r="M1794" s="183"/>
      <c r="N1794" s="183"/>
      <c r="O1794" s="183"/>
      <c r="P1794" s="183"/>
      <c r="Q1794" s="183"/>
      <c r="R1794" s="183"/>
      <c r="S1794" s="183"/>
      <c r="T1794" s="183"/>
      <c r="X1794" s="183"/>
    </row>
    <row r="1795" spans="4:24" x14ac:dyDescent="0.25">
      <c r="D1795" s="184"/>
      <c r="E1795" s="184"/>
      <c r="F1795" s="184"/>
      <c r="G1795" s="184"/>
      <c r="H1795" s="184"/>
      <c r="I1795" s="184"/>
      <c r="J1795" s="184"/>
      <c r="K1795" s="183"/>
      <c r="L1795" s="183"/>
      <c r="M1795" s="183"/>
      <c r="N1795" s="183"/>
      <c r="O1795" s="183"/>
      <c r="P1795" s="183"/>
      <c r="Q1795" s="183"/>
      <c r="R1795" s="183"/>
      <c r="S1795" s="183"/>
      <c r="T1795" s="183"/>
      <c r="X1795" s="183"/>
    </row>
    <row r="1796" spans="4:24" x14ac:dyDescent="0.25">
      <c r="D1796" s="184"/>
      <c r="E1796" s="184"/>
      <c r="F1796" s="184"/>
      <c r="G1796" s="184"/>
      <c r="H1796" s="184"/>
      <c r="I1796" s="184"/>
      <c r="J1796" s="184"/>
      <c r="K1796" s="183"/>
      <c r="L1796" s="183"/>
      <c r="M1796" s="183"/>
      <c r="N1796" s="183"/>
      <c r="O1796" s="183"/>
      <c r="P1796" s="183"/>
      <c r="Q1796" s="183"/>
      <c r="R1796" s="183"/>
      <c r="S1796" s="183"/>
      <c r="T1796" s="183"/>
      <c r="X1796" s="183"/>
    </row>
    <row r="1797" spans="4:24" x14ac:dyDescent="0.25">
      <c r="D1797" s="184"/>
      <c r="E1797" s="184"/>
      <c r="F1797" s="184"/>
      <c r="G1797" s="184"/>
      <c r="H1797" s="184"/>
      <c r="I1797" s="184"/>
      <c r="J1797" s="184"/>
      <c r="K1797" s="183"/>
      <c r="L1797" s="183"/>
      <c r="M1797" s="183"/>
      <c r="N1797" s="183"/>
      <c r="O1797" s="183"/>
      <c r="P1797" s="183"/>
      <c r="Q1797" s="183"/>
      <c r="R1797" s="183"/>
      <c r="S1797" s="183"/>
      <c r="T1797" s="183"/>
      <c r="X1797" s="183"/>
    </row>
    <row r="1798" spans="4:24" x14ac:dyDescent="0.25">
      <c r="D1798" s="184"/>
      <c r="E1798" s="184"/>
      <c r="F1798" s="184"/>
      <c r="G1798" s="184"/>
      <c r="H1798" s="184"/>
      <c r="I1798" s="184"/>
      <c r="J1798" s="184"/>
      <c r="K1798" s="183"/>
      <c r="L1798" s="183"/>
      <c r="M1798" s="183"/>
      <c r="N1798" s="183"/>
      <c r="O1798" s="183"/>
      <c r="P1798" s="183"/>
      <c r="Q1798" s="183"/>
      <c r="R1798" s="183"/>
      <c r="S1798" s="183"/>
      <c r="T1798" s="183"/>
      <c r="X1798" s="183"/>
    </row>
    <row r="1799" spans="4:24" x14ac:dyDescent="0.25">
      <c r="D1799" s="184"/>
      <c r="E1799" s="184"/>
      <c r="F1799" s="184"/>
      <c r="G1799" s="184"/>
      <c r="H1799" s="184"/>
      <c r="I1799" s="184"/>
      <c r="J1799" s="184"/>
      <c r="K1799" s="183"/>
      <c r="L1799" s="183"/>
      <c r="M1799" s="183"/>
      <c r="N1799" s="183"/>
      <c r="O1799" s="183"/>
      <c r="P1799" s="183"/>
      <c r="Q1799" s="183"/>
      <c r="R1799" s="183"/>
      <c r="S1799" s="183"/>
      <c r="T1799" s="183"/>
      <c r="X1799" s="183"/>
    </row>
    <row r="1800" spans="4:24" x14ac:dyDescent="0.25">
      <c r="D1800" s="184"/>
      <c r="E1800" s="184"/>
      <c r="F1800" s="184"/>
      <c r="G1800" s="184"/>
      <c r="H1800" s="184"/>
      <c r="I1800" s="184"/>
      <c r="J1800" s="184"/>
      <c r="K1800" s="183"/>
      <c r="L1800" s="183"/>
      <c r="M1800" s="183"/>
      <c r="N1800" s="183"/>
      <c r="O1800" s="183"/>
      <c r="P1800" s="183"/>
      <c r="Q1800" s="183"/>
      <c r="R1800" s="183"/>
      <c r="S1800" s="183"/>
      <c r="T1800" s="183"/>
      <c r="X1800" s="183"/>
    </row>
    <row r="1801" spans="4:24" x14ac:dyDescent="0.25">
      <c r="D1801" s="184"/>
      <c r="E1801" s="184"/>
      <c r="F1801" s="184"/>
      <c r="G1801" s="184"/>
      <c r="H1801" s="184"/>
      <c r="I1801" s="184"/>
      <c r="J1801" s="184"/>
      <c r="K1801" s="183"/>
      <c r="L1801" s="183"/>
      <c r="M1801" s="183"/>
      <c r="N1801" s="183"/>
      <c r="O1801" s="183"/>
      <c r="P1801" s="183"/>
      <c r="Q1801" s="183"/>
      <c r="R1801" s="183"/>
      <c r="S1801" s="183"/>
      <c r="T1801" s="183"/>
      <c r="X1801" s="183"/>
    </row>
    <row r="1802" spans="4:24" x14ac:dyDescent="0.25">
      <c r="D1802" s="184"/>
      <c r="E1802" s="184"/>
      <c r="F1802" s="184"/>
      <c r="G1802" s="184"/>
      <c r="H1802" s="184"/>
      <c r="I1802" s="184"/>
      <c r="J1802" s="184"/>
      <c r="K1802" s="183"/>
      <c r="L1802" s="183"/>
      <c r="M1802" s="183"/>
      <c r="N1802" s="183"/>
      <c r="O1802" s="183"/>
      <c r="P1802" s="183"/>
      <c r="Q1802" s="183"/>
      <c r="R1802" s="183"/>
      <c r="S1802" s="183"/>
      <c r="T1802" s="183"/>
      <c r="X1802" s="183"/>
    </row>
    <row r="1803" spans="4:24" x14ac:dyDescent="0.25">
      <c r="D1803" s="184"/>
      <c r="E1803" s="184"/>
      <c r="F1803" s="184"/>
      <c r="G1803" s="184"/>
      <c r="H1803" s="184"/>
      <c r="I1803" s="184"/>
      <c r="J1803" s="184"/>
      <c r="K1803" s="183"/>
      <c r="L1803" s="183"/>
      <c r="M1803" s="183"/>
      <c r="N1803" s="183"/>
      <c r="O1803" s="183"/>
      <c r="P1803" s="183"/>
      <c r="Q1803" s="183"/>
      <c r="R1803" s="183"/>
      <c r="S1803" s="183"/>
      <c r="T1803" s="183"/>
      <c r="X1803" s="183"/>
    </row>
    <row r="1804" spans="4:24" x14ac:dyDescent="0.25">
      <c r="D1804" s="184"/>
      <c r="E1804" s="184"/>
      <c r="F1804" s="184"/>
      <c r="G1804" s="184"/>
      <c r="H1804" s="184"/>
      <c r="I1804" s="184"/>
      <c r="J1804" s="184"/>
      <c r="K1804" s="183"/>
      <c r="L1804" s="183"/>
      <c r="M1804" s="183"/>
      <c r="N1804" s="183"/>
      <c r="O1804" s="183"/>
      <c r="P1804" s="183"/>
      <c r="Q1804" s="183"/>
      <c r="R1804" s="183"/>
      <c r="S1804" s="183"/>
      <c r="T1804" s="183"/>
      <c r="X1804" s="183"/>
    </row>
    <row r="1805" spans="4:24" x14ac:dyDescent="0.25">
      <c r="D1805" s="184"/>
      <c r="E1805" s="184"/>
      <c r="F1805" s="184"/>
      <c r="G1805" s="184"/>
      <c r="H1805" s="184"/>
      <c r="I1805" s="184"/>
      <c r="J1805" s="184"/>
      <c r="K1805" s="183"/>
      <c r="L1805" s="183"/>
      <c r="M1805" s="183"/>
      <c r="N1805" s="183"/>
      <c r="O1805" s="183"/>
      <c r="P1805" s="183"/>
      <c r="Q1805" s="183"/>
      <c r="R1805" s="183"/>
      <c r="S1805" s="183"/>
      <c r="T1805" s="183"/>
      <c r="X1805" s="183"/>
    </row>
    <row r="1806" spans="4:24" x14ac:dyDescent="0.25">
      <c r="D1806" s="184"/>
      <c r="E1806" s="184"/>
      <c r="F1806" s="184"/>
      <c r="G1806" s="184"/>
      <c r="H1806" s="184"/>
      <c r="I1806" s="184"/>
      <c r="J1806" s="184"/>
      <c r="K1806" s="183"/>
      <c r="L1806" s="183"/>
      <c r="M1806" s="183"/>
      <c r="N1806" s="183"/>
      <c r="O1806" s="183"/>
      <c r="P1806" s="183"/>
      <c r="Q1806" s="183"/>
      <c r="R1806" s="183"/>
      <c r="S1806" s="183"/>
      <c r="T1806" s="183"/>
      <c r="X1806" s="183"/>
    </row>
    <row r="1807" spans="4:24" x14ac:dyDescent="0.25">
      <c r="D1807" s="184"/>
      <c r="E1807" s="184"/>
      <c r="F1807" s="184"/>
      <c r="G1807" s="184"/>
      <c r="H1807" s="184"/>
      <c r="I1807" s="184"/>
      <c r="J1807" s="184"/>
      <c r="K1807" s="183"/>
      <c r="L1807" s="183"/>
      <c r="M1807" s="183"/>
      <c r="N1807" s="183"/>
      <c r="O1807" s="183"/>
      <c r="P1807" s="183"/>
      <c r="Q1807" s="183"/>
      <c r="R1807" s="183"/>
      <c r="S1807" s="183"/>
      <c r="T1807" s="183"/>
      <c r="X1807" s="183"/>
    </row>
    <row r="1808" spans="4:24" x14ac:dyDescent="0.25">
      <c r="D1808" s="184"/>
      <c r="E1808" s="184"/>
      <c r="F1808" s="184"/>
      <c r="G1808" s="184"/>
      <c r="H1808" s="184"/>
      <c r="I1808" s="184"/>
      <c r="J1808" s="184"/>
      <c r="K1808" s="183"/>
      <c r="L1808" s="183"/>
      <c r="M1808" s="183"/>
      <c r="N1808" s="183"/>
      <c r="O1808" s="183"/>
      <c r="P1808" s="183"/>
      <c r="Q1808" s="183"/>
      <c r="R1808" s="183"/>
      <c r="S1808" s="183"/>
      <c r="T1808" s="183"/>
      <c r="X1808" s="183"/>
    </row>
    <row r="1809" spans="4:24" x14ac:dyDescent="0.25">
      <c r="D1809" s="184"/>
      <c r="E1809" s="184"/>
      <c r="F1809" s="184"/>
      <c r="G1809" s="184"/>
      <c r="H1809" s="184"/>
      <c r="I1809" s="184"/>
      <c r="J1809" s="184"/>
      <c r="K1809" s="183"/>
      <c r="L1809" s="183"/>
      <c r="M1809" s="183"/>
      <c r="N1809" s="183"/>
      <c r="O1809" s="183"/>
      <c r="P1809" s="183"/>
      <c r="Q1809" s="183"/>
      <c r="R1809" s="183"/>
      <c r="S1809" s="183"/>
      <c r="T1809" s="183"/>
      <c r="X1809" s="183"/>
    </row>
    <row r="1810" spans="4:24" x14ac:dyDescent="0.25">
      <c r="D1810" s="184"/>
      <c r="E1810" s="184"/>
      <c r="F1810" s="184"/>
      <c r="G1810" s="184"/>
      <c r="H1810" s="184"/>
      <c r="I1810" s="184"/>
      <c r="J1810" s="184"/>
      <c r="K1810" s="183"/>
      <c r="L1810" s="183"/>
      <c r="M1810" s="183"/>
      <c r="N1810" s="183"/>
      <c r="O1810" s="183"/>
      <c r="P1810" s="183"/>
      <c r="Q1810" s="183"/>
      <c r="R1810" s="183"/>
      <c r="S1810" s="183"/>
      <c r="T1810" s="183"/>
      <c r="X1810" s="183"/>
    </row>
    <row r="1811" spans="4:24" x14ac:dyDescent="0.25">
      <c r="D1811" s="184"/>
      <c r="E1811" s="184"/>
      <c r="F1811" s="184"/>
      <c r="G1811" s="184"/>
      <c r="H1811" s="184"/>
      <c r="I1811" s="184"/>
      <c r="J1811" s="184"/>
      <c r="K1811" s="183"/>
      <c r="L1811" s="183"/>
      <c r="M1811" s="183"/>
      <c r="N1811" s="183"/>
      <c r="O1811" s="183"/>
      <c r="P1811" s="183"/>
      <c r="Q1811" s="183"/>
      <c r="R1811" s="183"/>
      <c r="S1811" s="183"/>
      <c r="T1811" s="183"/>
      <c r="X1811" s="183"/>
    </row>
    <row r="1812" spans="4:24" x14ac:dyDescent="0.25">
      <c r="D1812" s="184"/>
      <c r="E1812" s="184"/>
      <c r="F1812" s="184"/>
      <c r="G1812" s="184"/>
      <c r="H1812" s="184"/>
      <c r="I1812" s="184"/>
      <c r="J1812" s="184"/>
      <c r="K1812" s="183"/>
      <c r="L1812" s="183"/>
      <c r="M1812" s="183"/>
      <c r="N1812" s="183"/>
      <c r="O1812" s="183"/>
      <c r="P1812" s="183"/>
      <c r="Q1812" s="183"/>
      <c r="R1812" s="183"/>
      <c r="S1812" s="183"/>
      <c r="T1812" s="183"/>
      <c r="X1812" s="183"/>
    </row>
    <row r="1813" spans="4:24" x14ac:dyDescent="0.25">
      <c r="D1813" s="184"/>
      <c r="E1813" s="184"/>
      <c r="F1813" s="184"/>
      <c r="G1813" s="184"/>
      <c r="H1813" s="184"/>
      <c r="I1813" s="184"/>
      <c r="J1813" s="184"/>
      <c r="K1813" s="183"/>
      <c r="L1813" s="183"/>
      <c r="M1813" s="183"/>
      <c r="N1813" s="183"/>
      <c r="O1813" s="183"/>
      <c r="P1813" s="183"/>
      <c r="Q1813" s="183"/>
      <c r="R1813" s="183"/>
      <c r="S1813" s="183"/>
      <c r="T1813" s="183"/>
      <c r="X1813" s="183"/>
    </row>
    <row r="1814" spans="4:24" x14ac:dyDescent="0.25">
      <c r="D1814" s="184"/>
      <c r="E1814" s="184"/>
      <c r="F1814" s="184"/>
      <c r="G1814" s="184"/>
      <c r="H1814" s="184"/>
      <c r="I1814" s="184"/>
      <c r="J1814" s="184"/>
      <c r="K1814" s="183"/>
      <c r="L1814" s="183"/>
      <c r="M1814" s="183"/>
      <c r="N1814" s="183"/>
      <c r="O1814" s="183"/>
      <c r="P1814" s="183"/>
      <c r="Q1814" s="183"/>
      <c r="R1814" s="183"/>
      <c r="S1814" s="183"/>
      <c r="T1814" s="183"/>
      <c r="X1814" s="183"/>
    </row>
    <row r="1815" spans="4:24" x14ac:dyDescent="0.25">
      <c r="D1815" s="184"/>
      <c r="E1815" s="184"/>
      <c r="F1815" s="184"/>
      <c r="G1815" s="184"/>
      <c r="H1815" s="184"/>
      <c r="I1815" s="184"/>
      <c r="J1815" s="184"/>
      <c r="K1815" s="183"/>
      <c r="L1815" s="183"/>
      <c r="M1815" s="183"/>
      <c r="N1815" s="183"/>
      <c r="O1815" s="183"/>
      <c r="P1815" s="183"/>
      <c r="Q1815" s="183"/>
      <c r="R1815" s="183"/>
      <c r="S1815" s="183"/>
      <c r="T1815" s="183"/>
      <c r="X1815" s="183"/>
    </row>
    <row r="1816" spans="4:24" x14ac:dyDescent="0.25">
      <c r="D1816" s="184"/>
      <c r="E1816" s="184"/>
      <c r="F1816" s="184"/>
      <c r="G1816" s="184"/>
      <c r="H1816" s="184"/>
      <c r="I1816" s="184"/>
      <c r="J1816" s="184"/>
      <c r="K1816" s="183"/>
      <c r="L1816" s="183"/>
      <c r="M1816" s="183"/>
      <c r="N1816" s="183"/>
      <c r="O1816" s="183"/>
      <c r="P1816" s="183"/>
      <c r="Q1816" s="183"/>
      <c r="R1816" s="183"/>
      <c r="S1816" s="183"/>
      <c r="T1816" s="183"/>
      <c r="X1816" s="183"/>
    </row>
    <row r="1817" spans="4:24" x14ac:dyDescent="0.25">
      <c r="D1817" s="184"/>
      <c r="E1817" s="184"/>
      <c r="F1817" s="184"/>
      <c r="G1817" s="184"/>
      <c r="H1817" s="184"/>
      <c r="I1817" s="184"/>
      <c r="J1817" s="184"/>
      <c r="K1817" s="183"/>
      <c r="L1817" s="183"/>
      <c r="M1817" s="183"/>
      <c r="N1817" s="183"/>
      <c r="O1817" s="183"/>
      <c r="P1817" s="183"/>
      <c r="Q1817" s="183"/>
      <c r="R1817" s="183"/>
      <c r="S1817" s="183"/>
      <c r="T1817" s="183"/>
      <c r="X1817" s="183"/>
    </row>
    <row r="1818" spans="4:24" x14ac:dyDescent="0.25">
      <c r="D1818" s="184"/>
      <c r="E1818" s="184"/>
      <c r="F1818" s="184"/>
      <c r="G1818" s="184"/>
      <c r="H1818" s="184"/>
      <c r="I1818" s="184"/>
      <c r="J1818" s="184"/>
      <c r="K1818" s="183"/>
      <c r="L1818" s="183"/>
      <c r="M1818" s="183"/>
      <c r="N1818" s="183"/>
      <c r="O1818" s="183"/>
      <c r="P1818" s="183"/>
      <c r="Q1818" s="183"/>
      <c r="R1818" s="183"/>
      <c r="S1818" s="183"/>
      <c r="T1818" s="183"/>
      <c r="X1818" s="183"/>
    </row>
    <row r="1819" spans="4:24" x14ac:dyDescent="0.25">
      <c r="D1819" s="184"/>
      <c r="E1819" s="184"/>
      <c r="F1819" s="184"/>
      <c r="G1819" s="184"/>
      <c r="H1819" s="184"/>
      <c r="I1819" s="184"/>
      <c r="J1819" s="184"/>
      <c r="K1819" s="183"/>
      <c r="L1819" s="183"/>
      <c r="M1819" s="183"/>
      <c r="N1819" s="183"/>
      <c r="O1819" s="183"/>
      <c r="P1819" s="183"/>
      <c r="Q1819" s="183"/>
      <c r="R1819" s="183"/>
      <c r="S1819" s="183"/>
      <c r="T1819" s="183"/>
      <c r="X1819" s="183"/>
    </row>
    <row r="1820" spans="4:24" x14ac:dyDescent="0.25">
      <c r="D1820" s="184"/>
      <c r="E1820" s="184"/>
      <c r="F1820" s="184"/>
      <c r="G1820" s="184"/>
      <c r="H1820" s="184"/>
      <c r="I1820" s="184"/>
      <c r="J1820" s="184"/>
      <c r="K1820" s="183"/>
      <c r="L1820" s="183"/>
      <c r="M1820" s="183"/>
      <c r="N1820" s="183"/>
      <c r="O1820" s="183"/>
      <c r="P1820" s="183"/>
      <c r="Q1820" s="183"/>
      <c r="R1820" s="183"/>
      <c r="S1820" s="183"/>
      <c r="T1820" s="183"/>
      <c r="X1820" s="183"/>
    </row>
    <row r="1821" spans="4:24" x14ac:dyDescent="0.25">
      <c r="D1821" s="184"/>
      <c r="E1821" s="184"/>
      <c r="F1821" s="184"/>
      <c r="G1821" s="184"/>
      <c r="H1821" s="184"/>
      <c r="I1821" s="184"/>
      <c r="J1821" s="184"/>
      <c r="K1821" s="183"/>
      <c r="L1821" s="183"/>
      <c r="M1821" s="183"/>
      <c r="N1821" s="183"/>
      <c r="O1821" s="183"/>
      <c r="P1821" s="183"/>
      <c r="Q1821" s="183"/>
      <c r="R1821" s="183"/>
      <c r="S1821" s="183"/>
      <c r="T1821" s="183"/>
      <c r="X1821" s="183"/>
    </row>
    <row r="1822" spans="4:24" x14ac:dyDescent="0.25">
      <c r="D1822" s="184"/>
      <c r="E1822" s="184"/>
      <c r="F1822" s="184"/>
      <c r="G1822" s="184"/>
      <c r="H1822" s="184"/>
      <c r="I1822" s="184"/>
      <c r="J1822" s="184"/>
      <c r="K1822" s="183"/>
      <c r="L1822" s="183"/>
      <c r="M1822" s="183"/>
      <c r="N1822" s="183"/>
      <c r="O1822" s="183"/>
      <c r="P1822" s="183"/>
      <c r="Q1822" s="183"/>
      <c r="R1822" s="183"/>
      <c r="S1822" s="183"/>
      <c r="T1822" s="183"/>
      <c r="X1822" s="183"/>
    </row>
    <row r="1823" spans="4:24" x14ac:dyDescent="0.25">
      <c r="D1823" s="184"/>
      <c r="E1823" s="184"/>
      <c r="F1823" s="184"/>
      <c r="G1823" s="184"/>
      <c r="H1823" s="184"/>
      <c r="I1823" s="184"/>
      <c r="J1823" s="184"/>
      <c r="K1823" s="183"/>
      <c r="L1823" s="183"/>
      <c r="M1823" s="183"/>
      <c r="N1823" s="183"/>
      <c r="O1823" s="183"/>
      <c r="P1823" s="183"/>
      <c r="Q1823" s="183"/>
      <c r="R1823" s="183"/>
      <c r="S1823" s="183"/>
      <c r="T1823" s="183"/>
      <c r="X1823" s="183"/>
    </row>
    <row r="1824" spans="4:24" x14ac:dyDescent="0.25">
      <c r="D1824" s="184"/>
      <c r="E1824" s="184"/>
      <c r="F1824" s="184"/>
      <c r="G1824" s="184"/>
      <c r="H1824" s="184"/>
      <c r="I1824" s="184"/>
      <c r="J1824" s="184"/>
      <c r="K1824" s="183"/>
      <c r="L1824" s="183"/>
      <c r="M1824" s="183"/>
      <c r="N1824" s="183"/>
      <c r="O1824" s="183"/>
      <c r="P1824" s="183"/>
      <c r="Q1824" s="183"/>
      <c r="R1824" s="183"/>
      <c r="S1824" s="183"/>
      <c r="T1824" s="183"/>
      <c r="X1824" s="183"/>
    </row>
    <row r="1825" spans="4:24" x14ac:dyDescent="0.25">
      <c r="D1825" s="184"/>
      <c r="E1825" s="184"/>
      <c r="F1825" s="184"/>
      <c r="G1825" s="184"/>
      <c r="H1825" s="184"/>
      <c r="I1825" s="184"/>
      <c r="J1825" s="184"/>
      <c r="K1825" s="183"/>
      <c r="L1825" s="183"/>
      <c r="M1825" s="183"/>
      <c r="N1825" s="183"/>
      <c r="O1825" s="183"/>
      <c r="P1825" s="183"/>
      <c r="Q1825" s="183"/>
      <c r="R1825" s="183"/>
      <c r="S1825" s="183"/>
      <c r="T1825" s="183"/>
      <c r="X1825" s="183"/>
    </row>
    <row r="1826" spans="4:24" x14ac:dyDescent="0.25">
      <c r="D1826" s="184"/>
      <c r="E1826" s="184"/>
      <c r="F1826" s="184"/>
      <c r="G1826" s="184"/>
      <c r="H1826" s="184"/>
      <c r="I1826" s="184"/>
      <c r="J1826" s="184"/>
      <c r="K1826" s="183"/>
      <c r="L1826" s="183"/>
      <c r="M1826" s="183"/>
      <c r="N1826" s="183"/>
      <c r="O1826" s="183"/>
      <c r="P1826" s="183"/>
      <c r="Q1826" s="183"/>
      <c r="R1826" s="183"/>
      <c r="S1826" s="183"/>
      <c r="T1826" s="183"/>
      <c r="X1826" s="183"/>
    </row>
    <row r="1827" spans="4:24" x14ac:dyDescent="0.25">
      <c r="D1827" s="184"/>
      <c r="E1827" s="184"/>
      <c r="F1827" s="184"/>
      <c r="G1827" s="184"/>
      <c r="H1827" s="184"/>
      <c r="I1827" s="184"/>
      <c r="J1827" s="184"/>
      <c r="K1827" s="183"/>
      <c r="L1827" s="183"/>
      <c r="M1827" s="183"/>
      <c r="N1827" s="183"/>
      <c r="O1827" s="183"/>
      <c r="P1827" s="183"/>
      <c r="Q1827" s="183"/>
      <c r="R1827" s="183"/>
      <c r="S1827" s="183"/>
      <c r="T1827" s="183"/>
      <c r="X1827" s="183"/>
    </row>
    <row r="1828" spans="4:24" x14ac:dyDescent="0.25">
      <c r="D1828" s="184"/>
      <c r="E1828" s="184"/>
      <c r="F1828" s="184"/>
      <c r="G1828" s="184"/>
      <c r="H1828" s="184"/>
      <c r="I1828" s="184"/>
      <c r="J1828" s="184"/>
      <c r="K1828" s="183"/>
      <c r="L1828" s="183"/>
      <c r="M1828" s="183"/>
      <c r="N1828" s="183"/>
      <c r="O1828" s="183"/>
      <c r="P1828" s="183"/>
      <c r="Q1828" s="183"/>
      <c r="R1828" s="183"/>
      <c r="S1828" s="183"/>
      <c r="T1828" s="183"/>
      <c r="X1828" s="183"/>
    </row>
    <row r="1829" spans="4:24" x14ac:dyDescent="0.25">
      <c r="D1829" s="184"/>
      <c r="E1829" s="184"/>
      <c r="F1829" s="184"/>
      <c r="G1829" s="184"/>
      <c r="H1829" s="184"/>
      <c r="I1829" s="184"/>
      <c r="J1829" s="184"/>
      <c r="K1829" s="183"/>
      <c r="L1829" s="183"/>
      <c r="M1829" s="183"/>
      <c r="N1829" s="183"/>
      <c r="O1829" s="183"/>
      <c r="P1829" s="183"/>
      <c r="Q1829" s="183"/>
      <c r="R1829" s="183"/>
      <c r="S1829" s="183"/>
      <c r="T1829" s="183"/>
      <c r="X1829" s="183"/>
    </row>
    <row r="1830" spans="4:24" x14ac:dyDescent="0.25">
      <c r="D1830" s="184"/>
      <c r="E1830" s="184"/>
      <c r="F1830" s="184"/>
      <c r="G1830" s="184"/>
      <c r="H1830" s="184"/>
      <c r="I1830" s="184"/>
      <c r="J1830" s="184"/>
      <c r="K1830" s="183"/>
      <c r="L1830" s="183"/>
      <c r="M1830" s="183"/>
      <c r="N1830" s="183"/>
      <c r="O1830" s="183"/>
      <c r="P1830" s="183"/>
      <c r="Q1830" s="183"/>
      <c r="R1830" s="183"/>
      <c r="S1830" s="183"/>
      <c r="T1830" s="183"/>
      <c r="X1830" s="183"/>
    </row>
    <row r="1831" spans="4:24" x14ac:dyDescent="0.25">
      <c r="D1831" s="184"/>
      <c r="E1831" s="184"/>
      <c r="F1831" s="184"/>
      <c r="G1831" s="184"/>
      <c r="H1831" s="184"/>
      <c r="I1831" s="184"/>
      <c r="J1831" s="184"/>
      <c r="K1831" s="183"/>
      <c r="L1831" s="183"/>
      <c r="M1831" s="183"/>
      <c r="N1831" s="183"/>
      <c r="O1831" s="183"/>
      <c r="P1831" s="183"/>
      <c r="Q1831" s="183"/>
      <c r="R1831" s="183"/>
      <c r="S1831" s="183"/>
      <c r="T1831" s="183"/>
      <c r="X1831" s="183"/>
    </row>
    <row r="1832" spans="4:24" x14ac:dyDescent="0.25">
      <c r="D1832" s="184"/>
      <c r="E1832" s="184"/>
      <c r="F1832" s="184"/>
      <c r="G1832" s="184"/>
      <c r="H1832" s="184"/>
      <c r="I1832" s="184"/>
      <c r="J1832" s="184"/>
      <c r="K1832" s="183"/>
      <c r="L1832" s="183"/>
      <c r="M1832" s="183"/>
      <c r="N1832" s="183"/>
      <c r="O1832" s="183"/>
      <c r="P1832" s="183"/>
      <c r="Q1832" s="183"/>
      <c r="R1832" s="183"/>
      <c r="S1832" s="183"/>
      <c r="T1832" s="183"/>
      <c r="X1832" s="183"/>
    </row>
    <row r="1833" spans="4:24" x14ac:dyDescent="0.25">
      <c r="D1833" s="184"/>
      <c r="E1833" s="184"/>
      <c r="F1833" s="184"/>
      <c r="G1833" s="184"/>
      <c r="H1833" s="184"/>
      <c r="I1833" s="184"/>
      <c r="J1833" s="184"/>
      <c r="K1833" s="183"/>
      <c r="L1833" s="183"/>
      <c r="M1833" s="183"/>
      <c r="N1833" s="183"/>
      <c r="O1833" s="183"/>
      <c r="P1833" s="183"/>
      <c r="Q1833" s="183"/>
      <c r="R1833" s="183"/>
      <c r="S1833" s="183"/>
      <c r="T1833" s="183"/>
      <c r="X1833" s="183"/>
    </row>
    <row r="1834" spans="4:24" x14ac:dyDescent="0.25">
      <c r="D1834" s="184"/>
      <c r="E1834" s="184"/>
      <c r="F1834" s="184"/>
      <c r="G1834" s="184"/>
      <c r="H1834" s="184"/>
      <c r="I1834" s="184"/>
      <c r="J1834" s="184"/>
      <c r="K1834" s="183"/>
      <c r="L1834" s="183"/>
      <c r="M1834" s="183"/>
      <c r="N1834" s="183"/>
      <c r="O1834" s="183"/>
      <c r="P1834" s="183"/>
      <c r="Q1834" s="183"/>
      <c r="R1834" s="183"/>
      <c r="S1834" s="183"/>
      <c r="T1834" s="183"/>
      <c r="X1834" s="183"/>
    </row>
    <row r="1835" spans="4:24" x14ac:dyDescent="0.25">
      <c r="D1835" s="184"/>
      <c r="E1835" s="184"/>
      <c r="F1835" s="184"/>
      <c r="G1835" s="184"/>
      <c r="H1835" s="184"/>
      <c r="I1835" s="184"/>
      <c r="J1835" s="184"/>
      <c r="K1835" s="183"/>
      <c r="L1835" s="183"/>
      <c r="M1835" s="183"/>
      <c r="N1835" s="183"/>
      <c r="O1835" s="183"/>
      <c r="P1835" s="183"/>
      <c r="Q1835" s="183"/>
      <c r="R1835" s="183"/>
      <c r="S1835" s="183"/>
      <c r="T1835" s="183"/>
      <c r="X1835" s="183"/>
    </row>
    <row r="1836" spans="4:24" x14ac:dyDescent="0.25">
      <c r="D1836" s="184"/>
      <c r="E1836" s="184"/>
      <c r="F1836" s="184"/>
      <c r="G1836" s="184"/>
      <c r="H1836" s="184"/>
      <c r="I1836" s="184"/>
      <c r="J1836" s="184"/>
      <c r="K1836" s="183"/>
      <c r="L1836" s="183"/>
      <c r="M1836" s="183"/>
      <c r="N1836" s="183"/>
      <c r="O1836" s="183"/>
      <c r="P1836" s="183"/>
      <c r="Q1836" s="183"/>
      <c r="R1836" s="183"/>
      <c r="S1836" s="183"/>
      <c r="T1836" s="183"/>
      <c r="X1836" s="183"/>
    </row>
    <row r="1837" spans="4:24" x14ac:dyDescent="0.25">
      <c r="D1837" s="184"/>
      <c r="E1837" s="184"/>
      <c r="F1837" s="184"/>
      <c r="G1837" s="184"/>
      <c r="H1837" s="184"/>
      <c r="I1837" s="184"/>
      <c r="J1837" s="184"/>
      <c r="K1837" s="183"/>
      <c r="L1837" s="183"/>
      <c r="M1837" s="183"/>
      <c r="N1837" s="183"/>
      <c r="O1837" s="183"/>
      <c r="P1837" s="183"/>
      <c r="Q1837" s="183"/>
      <c r="R1837" s="183"/>
      <c r="S1837" s="183"/>
      <c r="T1837" s="183"/>
      <c r="X1837" s="183"/>
    </row>
    <row r="1838" spans="4:24" x14ac:dyDescent="0.25">
      <c r="D1838" s="184"/>
      <c r="E1838" s="184"/>
      <c r="F1838" s="184"/>
      <c r="G1838" s="184"/>
      <c r="H1838" s="184"/>
      <c r="I1838" s="184"/>
      <c r="J1838" s="184"/>
      <c r="K1838" s="183"/>
      <c r="L1838" s="183"/>
      <c r="M1838" s="183"/>
      <c r="N1838" s="183"/>
      <c r="O1838" s="183"/>
      <c r="P1838" s="183"/>
      <c r="Q1838" s="183"/>
      <c r="R1838" s="183"/>
      <c r="S1838" s="183"/>
      <c r="T1838" s="183"/>
      <c r="X1838" s="183"/>
    </row>
    <row r="1839" spans="4:24" x14ac:dyDescent="0.25">
      <c r="D1839" s="184"/>
      <c r="E1839" s="184"/>
      <c r="F1839" s="184"/>
      <c r="G1839" s="184"/>
      <c r="H1839" s="184"/>
      <c r="I1839" s="184"/>
      <c r="J1839" s="184"/>
      <c r="K1839" s="183"/>
      <c r="L1839" s="183"/>
      <c r="M1839" s="183"/>
      <c r="N1839" s="183"/>
      <c r="O1839" s="183"/>
      <c r="P1839" s="183"/>
      <c r="Q1839" s="183"/>
      <c r="R1839" s="183"/>
      <c r="S1839" s="183"/>
      <c r="T1839" s="183"/>
      <c r="X1839" s="183"/>
    </row>
    <row r="1840" spans="4:24" x14ac:dyDescent="0.25">
      <c r="D1840" s="184"/>
      <c r="E1840" s="184"/>
      <c r="F1840" s="184"/>
      <c r="G1840" s="184"/>
      <c r="H1840" s="184"/>
      <c r="I1840" s="184"/>
      <c r="J1840" s="184"/>
      <c r="K1840" s="183"/>
      <c r="L1840" s="183"/>
      <c r="M1840" s="183"/>
      <c r="N1840" s="183"/>
      <c r="O1840" s="183"/>
      <c r="P1840" s="183"/>
      <c r="Q1840" s="183"/>
      <c r="R1840" s="183"/>
      <c r="S1840" s="183"/>
      <c r="T1840" s="183"/>
      <c r="X1840" s="183"/>
    </row>
    <row r="1841" spans="4:24" x14ac:dyDescent="0.25">
      <c r="D1841" s="184"/>
      <c r="E1841" s="184"/>
      <c r="F1841" s="184"/>
      <c r="G1841" s="184"/>
      <c r="H1841" s="184"/>
      <c r="I1841" s="184"/>
      <c r="J1841" s="184"/>
      <c r="K1841" s="183"/>
      <c r="L1841" s="183"/>
      <c r="M1841" s="183"/>
      <c r="N1841" s="183"/>
      <c r="O1841" s="183"/>
      <c r="P1841" s="183"/>
      <c r="Q1841" s="183"/>
      <c r="R1841" s="183"/>
      <c r="S1841" s="183"/>
      <c r="T1841" s="183"/>
      <c r="X1841" s="183"/>
    </row>
    <row r="1842" spans="4:24" x14ac:dyDescent="0.25">
      <c r="D1842" s="184"/>
      <c r="E1842" s="184"/>
      <c r="F1842" s="184"/>
      <c r="G1842" s="184"/>
      <c r="H1842" s="184"/>
      <c r="I1842" s="184"/>
      <c r="J1842" s="184"/>
      <c r="K1842" s="183"/>
      <c r="L1842" s="183"/>
      <c r="M1842" s="183"/>
      <c r="N1842" s="183"/>
      <c r="O1842" s="183"/>
      <c r="P1842" s="183"/>
      <c r="Q1842" s="183"/>
      <c r="R1842" s="183"/>
      <c r="S1842" s="183"/>
      <c r="T1842" s="183"/>
      <c r="X1842" s="183"/>
    </row>
    <row r="1843" spans="4:24" x14ac:dyDescent="0.25">
      <c r="D1843" s="184"/>
      <c r="E1843" s="184"/>
      <c r="F1843" s="184"/>
      <c r="G1843" s="184"/>
      <c r="H1843" s="184"/>
      <c r="I1843" s="184"/>
      <c r="J1843" s="184"/>
      <c r="K1843" s="183"/>
      <c r="L1843" s="183"/>
      <c r="M1843" s="183"/>
      <c r="N1843" s="183"/>
      <c r="O1843" s="183"/>
      <c r="P1843" s="183"/>
      <c r="Q1843" s="183"/>
      <c r="R1843" s="183"/>
      <c r="S1843" s="183"/>
      <c r="T1843" s="183"/>
      <c r="X1843" s="183"/>
    </row>
    <row r="1844" spans="4:24" x14ac:dyDescent="0.25">
      <c r="D1844" s="184"/>
      <c r="E1844" s="184"/>
      <c r="F1844" s="184"/>
      <c r="G1844" s="184"/>
      <c r="H1844" s="184"/>
      <c r="I1844" s="184"/>
      <c r="J1844" s="184"/>
      <c r="K1844" s="183"/>
      <c r="L1844" s="183"/>
      <c r="M1844" s="183"/>
      <c r="N1844" s="183"/>
      <c r="O1844" s="183"/>
      <c r="P1844" s="183"/>
      <c r="Q1844" s="183"/>
      <c r="R1844" s="183"/>
      <c r="S1844" s="183"/>
      <c r="T1844" s="183"/>
      <c r="X1844" s="183"/>
    </row>
    <row r="1845" spans="4:24" x14ac:dyDescent="0.25">
      <c r="D1845" s="184"/>
      <c r="E1845" s="184"/>
      <c r="F1845" s="184"/>
      <c r="G1845" s="184"/>
      <c r="H1845" s="184"/>
      <c r="I1845" s="184"/>
      <c r="J1845" s="184"/>
      <c r="K1845" s="183"/>
      <c r="L1845" s="183"/>
      <c r="M1845" s="183"/>
      <c r="N1845" s="183"/>
      <c r="O1845" s="183"/>
      <c r="P1845" s="183"/>
      <c r="Q1845" s="183"/>
      <c r="R1845" s="183"/>
      <c r="S1845" s="183"/>
      <c r="T1845" s="183"/>
      <c r="X1845" s="183"/>
    </row>
    <row r="1846" spans="4:24" x14ac:dyDescent="0.25">
      <c r="D1846" s="184"/>
      <c r="E1846" s="184"/>
      <c r="F1846" s="184"/>
      <c r="G1846" s="184"/>
      <c r="H1846" s="184"/>
      <c r="I1846" s="184"/>
      <c r="J1846" s="184"/>
      <c r="K1846" s="183"/>
      <c r="L1846" s="183"/>
      <c r="M1846" s="183"/>
      <c r="N1846" s="183"/>
      <c r="O1846" s="183"/>
      <c r="P1846" s="183"/>
      <c r="Q1846" s="183"/>
      <c r="R1846" s="183"/>
      <c r="S1846" s="183"/>
      <c r="T1846" s="183"/>
      <c r="X1846" s="183"/>
    </row>
    <row r="1847" spans="4:24" x14ac:dyDescent="0.25">
      <c r="D1847" s="184"/>
      <c r="E1847" s="184"/>
      <c r="F1847" s="184"/>
      <c r="G1847" s="184"/>
      <c r="H1847" s="184"/>
      <c r="I1847" s="184"/>
      <c r="J1847" s="184"/>
      <c r="K1847" s="183"/>
      <c r="L1847" s="183"/>
      <c r="M1847" s="183"/>
      <c r="N1847" s="183"/>
      <c r="O1847" s="183"/>
      <c r="P1847" s="183"/>
      <c r="Q1847" s="183"/>
      <c r="R1847" s="183"/>
      <c r="S1847" s="183"/>
      <c r="T1847" s="183"/>
      <c r="X1847" s="183"/>
    </row>
    <row r="1848" spans="4:24" x14ac:dyDescent="0.25">
      <c r="D1848" s="184"/>
      <c r="E1848" s="184"/>
      <c r="F1848" s="184"/>
      <c r="G1848" s="184"/>
      <c r="H1848" s="184"/>
      <c r="I1848" s="184"/>
      <c r="J1848" s="184"/>
      <c r="K1848" s="183"/>
      <c r="L1848" s="183"/>
      <c r="M1848" s="183"/>
      <c r="N1848" s="183"/>
      <c r="O1848" s="183"/>
      <c r="P1848" s="183"/>
      <c r="Q1848" s="183"/>
      <c r="R1848" s="183"/>
      <c r="S1848" s="183"/>
      <c r="T1848" s="183"/>
      <c r="X1848" s="183"/>
    </row>
    <row r="1849" spans="4:24" x14ac:dyDescent="0.25">
      <c r="D1849" s="184"/>
      <c r="E1849" s="184"/>
      <c r="F1849" s="184"/>
      <c r="G1849" s="184"/>
      <c r="H1849" s="184"/>
      <c r="I1849" s="184"/>
      <c r="J1849" s="184"/>
      <c r="K1849" s="183"/>
      <c r="L1849" s="183"/>
      <c r="M1849" s="183"/>
      <c r="N1849" s="183"/>
      <c r="O1849" s="183"/>
      <c r="P1849" s="183"/>
      <c r="Q1849" s="183"/>
      <c r="R1849" s="183"/>
      <c r="S1849" s="183"/>
      <c r="T1849" s="183"/>
      <c r="X1849" s="183"/>
    </row>
    <row r="1850" spans="4:24" x14ac:dyDescent="0.25">
      <c r="D1850" s="184"/>
      <c r="E1850" s="184"/>
      <c r="F1850" s="184"/>
      <c r="G1850" s="184"/>
      <c r="H1850" s="184"/>
      <c r="I1850" s="184"/>
      <c r="J1850" s="184"/>
      <c r="K1850" s="183"/>
      <c r="L1850" s="183"/>
      <c r="M1850" s="183"/>
      <c r="N1850" s="183"/>
      <c r="O1850" s="183"/>
      <c r="P1850" s="183"/>
      <c r="Q1850" s="183"/>
      <c r="R1850" s="183"/>
      <c r="S1850" s="183"/>
      <c r="T1850" s="183"/>
      <c r="X1850" s="183"/>
    </row>
    <row r="1851" spans="4:24" x14ac:dyDescent="0.25">
      <c r="D1851" s="184"/>
      <c r="E1851" s="184"/>
      <c r="F1851" s="184"/>
      <c r="G1851" s="184"/>
      <c r="H1851" s="184"/>
      <c r="I1851" s="184"/>
      <c r="J1851" s="184"/>
      <c r="K1851" s="183"/>
      <c r="L1851" s="183"/>
      <c r="M1851" s="183"/>
      <c r="N1851" s="183"/>
      <c r="O1851" s="183"/>
      <c r="P1851" s="183"/>
      <c r="Q1851" s="183"/>
      <c r="R1851" s="183"/>
      <c r="S1851" s="183"/>
      <c r="T1851" s="183"/>
      <c r="X1851" s="183"/>
    </row>
    <row r="1852" spans="4:24" x14ac:dyDescent="0.25">
      <c r="D1852" s="184"/>
      <c r="E1852" s="184"/>
      <c r="F1852" s="184"/>
      <c r="G1852" s="184"/>
      <c r="H1852" s="184"/>
      <c r="I1852" s="184"/>
      <c r="J1852" s="184"/>
      <c r="K1852" s="183"/>
      <c r="L1852" s="183"/>
      <c r="M1852" s="183"/>
      <c r="N1852" s="183"/>
      <c r="O1852" s="183"/>
      <c r="P1852" s="183"/>
      <c r="Q1852" s="183"/>
      <c r="R1852" s="183"/>
      <c r="S1852" s="183"/>
      <c r="T1852" s="183"/>
      <c r="X1852" s="183"/>
    </row>
    <row r="1853" spans="4:24" x14ac:dyDescent="0.25">
      <c r="D1853" s="184"/>
      <c r="E1853" s="184"/>
      <c r="F1853" s="184"/>
      <c r="G1853" s="184"/>
      <c r="H1853" s="184"/>
      <c r="I1853" s="184"/>
      <c r="J1853" s="184"/>
      <c r="K1853" s="183"/>
      <c r="L1853" s="183"/>
      <c r="M1853" s="183"/>
      <c r="N1853" s="183"/>
      <c r="O1853" s="183"/>
      <c r="P1853" s="183"/>
      <c r="Q1853" s="183"/>
      <c r="R1853" s="183"/>
      <c r="S1853" s="183"/>
      <c r="T1853" s="183"/>
      <c r="X1853" s="183"/>
    </row>
    <row r="1854" spans="4:24" x14ac:dyDescent="0.25">
      <c r="D1854" s="184"/>
      <c r="E1854" s="184"/>
      <c r="F1854" s="184"/>
      <c r="G1854" s="184"/>
      <c r="H1854" s="184"/>
      <c r="I1854" s="184"/>
      <c r="J1854" s="184"/>
      <c r="K1854" s="183"/>
      <c r="L1854" s="183"/>
      <c r="M1854" s="183"/>
      <c r="N1854" s="183"/>
      <c r="O1854" s="183"/>
      <c r="P1854" s="183"/>
      <c r="Q1854" s="183"/>
      <c r="R1854" s="183"/>
      <c r="S1854" s="183"/>
      <c r="T1854" s="183"/>
      <c r="X1854" s="183"/>
    </row>
    <row r="1855" spans="4:24" x14ac:dyDescent="0.25">
      <c r="D1855" s="184"/>
      <c r="E1855" s="184"/>
      <c r="F1855" s="184"/>
      <c r="G1855" s="184"/>
      <c r="H1855" s="184"/>
      <c r="I1855" s="184"/>
      <c r="J1855" s="184"/>
      <c r="K1855" s="183"/>
      <c r="L1855" s="183"/>
      <c r="M1855" s="183"/>
      <c r="N1855" s="183"/>
      <c r="O1855" s="183"/>
      <c r="P1855" s="183"/>
      <c r="Q1855" s="183"/>
      <c r="R1855" s="183"/>
      <c r="S1855" s="183"/>
      <c r="T1855" s="183"/>
      <c r="X1855" s="183"/>
    </row>
    <row r="1856" spans="4:24" x14ac:dyDescent="0.25">
      <c r="D1856" s="184"/>
      <c r="E1856" s="184"/>
      <c r="F1856" s="184"/>
      <c r="G1856" s="184"/>
      <c r="H1856" s="184"/>
      <c r="I1856" s="184"/>
      <c r="J1856" s="184"/>
      <c r="K1856" s="183"/>
      <c r="L1856" s="183"/>
      <c r="M1856" s="183"/>
      <c r="N1856" s="183"/>
      <c r="O1856" s="183"/>
      <c r="P1856" s="183"/>
      <c r="Q1856" s="183"/>
      <c r="R1856" s="183"/>
      <c r="S1856" s="183"/>
      <c r="T1856" s="183"/>
      <c r="X1856" s="183"/>
    </row>
    <row r="1857" spans="4:24" x14ac:dyDescent="0.25">
      <c r="D1857" s="184"/>
      <c r="E1857" s="184"/>
      <c r="F1857" s="184"/>
      <c r="G1857" s="184"/>
      <c r="H1857" s="184"/>
      <c r="I1857" s="184"/>
      <c r="J1857" s="184"/>
      <c r="K1857" s="183"/>
      <c r="L1857" s="183"/>
      <c r="M1857" s="183"/>
      <c r="N1857" s="183"/>
      <c r="O1857" s="183"/>
      <c r="P1857" s="183"/>
      <c r="Q1857" s="183"/>
      <c r="R1857" s="183"/>
      <c r="S1857" s="183"/>
      <c r="T1857" s="183"/>
      <c r="X1857" s="183"/>
    </row>
    <row r="1858" spans="4:24" x14ac:dyDescent="0.25">
      <c r="D1858" s="184"/>
      <c r="E1858" s="184"/>
      <c r="F1858" s="184"/>
      <c r="G1858" s="184"/>
      <c r="H1858" s="184"/>
      <c r="I1858" s="184"/>
      <c r="J1858" s="184"/>
      <c r="K1858" s="183"/>
      <c r="L1858" s="183"/>
      <c r="M1858" s="183"/>
      <c r="N1858" s="183"/>
      <c r="O1858" s="183"/>
      <c r="P1858" s="183"/>
      <c r="Q1858" s="183"/>
      <c r="R1858" s="183"/>
      <c r="S1858" s="183"/>
      <c r="T1858" s="183"/>
      <c r="X1858" s="183"/>
    </row>
    <row r="1859" spans="4:24" x14ac:dyDescent="0.25">
      <c r="D1859" s="184"/>
      <c r="E1859" s="184"/>
      <c r="F1859" s="184"/>
      <c r="G1859" s="184"/>
      <c r="H1859" s="184"/>
      <c r="I1859" s="184"/>
      <c r="J1859" s="184"/>
      <c r="K1859" s="183"/>
      <c r="L1859" s="183"/>
      <c r="M1859" s="183"/>
      <c r="N1859" s="183"/>
      <c r="O1859" s="183"/>
      <c r="P1859" s="183"/>
      <c r="Q1859" s="183"/>
      <c r="R1859" s="183"/>
      <c r="S1859" s="183"/>
      <c r="T1859" s="183"/>
      <c r="X1859" s="183"/>
    </row>
    <row r="1860" spans="4:24" x14ac:dyDescent="0.25">
      <c r="D1860" s="184"/>
      <c r="E1860" s="184"/>
      <c r="F1860" s="184"/>
      <c r="G1860" s="184"/>
      <c r="H1860" s="184"/>
      <c r="I1860" s="184"/>
      <c r="J1860" s="184"/>
      <c r="K1860" s="183"/>
      <c r="L1860" s="183"/>
      <c r="M1860" s="183"/>
      <c r="N1860" s="183"/>
      <c r="O1860" s="183"/>
      <c r="P1860" s="183"/>
      <c r="Q1860" s="183"/>
      <c r="R1860" s="183"/>
      <c r="S1860" s="183"/>
      <c r="T1860" s="183"/>
      <c r="X1860" s="183"/>
    </row>
    <row r="1861" spans="4:24" x14ac:dyDescent="0.25">
      <c r="D1861" s="184"/>
      <c r="E1861" s="184"/>
      <c r="F1861" s="184"/>
      <c r="G1861" s="184"/>
      <c r="H1861" s="184"/>
      <c r="I1861" s="184"/>
      <c r="J1861" s="184"/>
      <c r="K1861" s="183"/>
      <c r="L1861" s="183"/>
      <c r="M1861" s="183"/>
      <c r="N1861" s="183"/>
      <c r="O1861" s="183"/>
      <c r="P1861" s="183"/>
      <c r="Q1861" s="183"/>
      <c r="R1861" s="183"/>
      <c r="S1861" s="183"/>
      <c r="T1861" s="183"/>
      <c r="X1861" s="183"/>
    </row>
    <row r="1862" spans="4:24" x14ac:dyDescent="0.25">
      <c r="D1862" s="184"/>
      <c r="E1862" s="184"/>
      <c r="F1862" s="184"/>
      <c r="G1862" s="184"/>
      <c r="H1862" s="184"/>
      <c r="I1862" s="184"/>
      <c r="J1862" s="184"/>
      <c r="K1862" s="183"/>
      <c r="L1862" s="183"/>
      <c r="M1862" s="183"/>
      <c r="N1862" s="183"/>
      <c r="O1862" s="183"/>
      <c r="P1862" s="183"/>
      <c r="Q1862" s="183"/>
      <c r="R1862" s="183"/>
      <c r="S1862" s="183"/>
      <c r="T1862" s="183"/>
      <c r="X1862" s="183"/>
    </row>
    <row r="1863" spans="4:24" x14ac:dyDescent="0.25">
      <c r="D1863" s="184"/>
      <c r="E1863" s="184"/>
      <c r="F1863" s="184"/>
      <c r="G1863" s="184"/>
      <c r="H1863" s="184"/>
      <c r="I1863" s="184"/>
      <c r="J1863" s="184"/>
      <c r="K1863" s="183"/>
      <c r="L1863" s="183"/>
      <c r="M1863" s="183"/>
      <c r="N1863" s="183"/>
      <c r="O1863" s="183"/>
      <c r="P1863" s="183"/>
      <c r="Q1863" s="183"/>
      <c r="R1863" s="183"/>
      <c r="S1863" s="183"/>
      <c r="T1863" s="183"/>
      <c r="X1863" s="183"/>
    </row>
    <row r="1864" spans="4:24" x14ac:dyDescent="0.25">
      <c r="D1864" s="184"/>
      <c r="E1864" s="184"/>
      <c r="F1864" s="184"/>
      <c r="G1864" s="184"/>
      <c r="H1864" s="184"/>
      <c r="I1864" s="184"/>
      <c r="J1864" s="184"/>
      <c r="K1864" s="183"/>
      <c r="L1864" s="183"/>
      <c r="M1864" s="183"/>
      <c r="N1864" s="183"/>
      <c r="O1864" s="183"/>
      <c r="P1864" s="183"/>
      <c r="Q1864" s="183"/>
      <c r="R1864" s="183"/>
      <c r="S1864" s="183"/>
      <c r="T1864" s="183"/>
      <c r="X1864" s="183"/>
    </row>
    <row r="1865" spans="4:24" x14ac:dyDescent="0.25">
      <c r="D1865" s="184"/>
      <c r="E1865" s="184"/>
      <c r="F1865" s="184"/>
      <c r="G1865" s="184"/>
      <c r="H1865" s="184"/>
      <c r="I1865" s="184"/>
      <c r="J1865" s="184"/>
      <c r="K1865" s="183"/>
      <c r="L1865" s="183"/>
      <c r="M1865" s="183"/>
      <c r="N1865" s="183"/>
      <c r="O1865" s="183"/>
      <c r="P1865" s="183"/>
      <c r="Q1865" s="183"/>
      <c r="R1865" s="183"/>
      <c r="S1865" s="183"/>
      <c r="T1865" s="183"/>
      <c r="X1865" s="183"/>
    </row>
    <row r="1866" spans="4:24" x14ac:dyDescent="0.25">
      <c r="D1866" s="184"/>
      <c r="E1866" s="184"/>
      <c r="F1866" s="184"/>
      <c r="G1866" s="184"/>
      <c r="H1866" s="184"/>
      <c r="I1866" s="184"/>
      <c r="J1866" s="184"/>
      <c r="K1866" s="183"/>
      <c r="L1866" s="183"/>
      <c r="M1866" s="183"/>
      <c r="N1866" s="183"/>
      <c r="O1866" s="183"/>
      <c r="P1866" s="183"/>
      <c r="Q1866" s="183"/>
      <c r="R1866" s="183"/>
      <c r="S1866" s="183"/>
      <c r="T1866" s="183"/>
      <c r="X1866" s="183"/>
    </row>
    <row r="1867" spans="4:24" x14ac:dyDescent="0.25">
      <c r="D1867" s="184"/>
      <c r="E1867" s="184"/>
      <c r="F1867" s="184"/>
      <c r="G1867" s="184"/>
      <c r="H1867" s="184"/>
      <c r="I1867" s="184"/>
      <c r="J1867" s="184"/>
      <c r="K1867" s="183"/>
      <c r="L1867" s="183"/>
      <c r="M1867" s="183"/>
      <c r="N1867" s="183"/>
      <c r="O1867" s="183"/>
      <c r="P1867" s="183"/>
      <c r="Q1867" s="183"/>
      <c r="R1867" s="183"/>
      <c r="S1867" s="183"/>
      <c r="T1867" s="183"/>
      <c r="X1867" s="183"/>
    </row>
    <row r="1868" spans="4:24" x14ac:dyDescent="0.25">
      <c r="D1868" s="184"/>
      <c r="E1868" s="184"/>
      <c r="F1868" s="184"/>
      <c r="G1868" s="184"/>
      <c r="H1868" s="184"/>
      <c r="I1868" s="184"/>
      <c r="J1868" s="184"/>
      <c r="K1868" s="183"/>
      <c r="L1868" s="183"/>
      <c r="M1868" s="183"/>
      <c r="N1868" s="183"/>
      <c r="O1868" s="183"/>
      <c r="P1868" s="183"/>
      <c r="Q1868" s="183"/>
      <c r="R1868" s="183"/>
      <c r="S1868" s="183"/>
      <c r="T1868" s="183"/>
      <c r="X1868" s="183"/>
    </row>
    <row r="1869" spans="4:24" x14ac:dyDescent="0.25">
      <c r="D1869" s="184"/>
      <c r="E1869" s="184"/>
      <c r="F1869" s="184"/>
      <c r="G1869" s="184"/>
      <c r="H1869" s="184"/>
      <c r="I1869" s="184"/>
      <c r="J1869" s="184"/>
      <c r="K1869" s="183"/>
      <c r="L1869" s="183"/>
      <c r="M1869" s="183"/>
      <c r="N1869" s="183"/>
      <c r="O1869" s="183"/>
      <c r="P1869" s="183"/>
      <c r="Q1869" s="183"/>
      <c r="R1869" s="183"/>
      <c r="S1869" s="183"/>
      <c r="T1869" s="183"/>
      <c r="X1869" s="183"/>
    </row>
    <row r="1870" spans="4:24" x14ac:dyDescent="0.25">
      <c r="D1870" s="184"/>
      <c r="E1870" s="184"/>
      <c r="F1870" s="184"/>
      <c r="G1870" s="184"/>
      <c r="H1870" s="184"/>
      <c r="I1870" s="184"/>
      <c r="J1870" s="184"/>
      <c r="K1870" s="183"/>
      <c r="L1870" s="183"/>
      <c r="M1870" s="183"/>
      <c r="N1870" s="183"/>
      <c r="O1870" s="183"/>
      <c r="P1870" s="183"/>
      <c r="Q1870" s="183"/>
      <c r="R1870" s="183"/>
      <c r="S1870" s="183"/>
      <c r="T1870" s="183"/>
      <c r="X1870" s="183"/>
    </row>
    <row r="1871" spans="4:24" x14ac:dyDescent="0.25">
      <c r="D1871" s="184"/>
      <c r="E1871" s="184"/>
      <c r="F1871" s="184"/>
      <c r="G1871" s="184"/>
      <c r="H1871" s="184"/>
      <c r="I1871" s="184"/>
      <c r="J1871" s="184"/>
      <c r="K1871" s="183"/>
      <c r="L1871" s="183"/>
      <c r="M1871" s="183"/>
      <c r="N1871" s="183"/>
      <c r="O1871" s="183"/>
      <c r="P1871" s="183"/>
      <c r="Q1871" s="183"/>
      <c r="R1871" s="183"/>
      <c r="S1871" s="183"/>
      <c r="T1871" s="183"/>
      <c r="X1871" s="183"/>
    </row>
    <row r="1872" spans="4:24" x14ac:dyDescent="0.25">
      <c r="D1872" s="184"/>
      <c r="E1872" s="184"/>
      <c r="F1872" s="184"/>
      <c r="G1872" s="184"/>
      <c r="H1872" s="184"/>
      <c r="I1872" s="184"/>
      <c r="J1872" s="184"/>
      <c r="K1872" s="183"/>
      <c r="L1872" s="183"/>
      <c r="M1872" s="183"/>
      <c r="N1872" s="183"/>
      <c r="O1872" s="183"/>
      <c r="P1872" s="183"/>
      <c r="Q1872" s="183"/>
      <c r="R1872" s="183"/>
      <c r="S1872" s="183"/>
      <c r="T1872" s="183"/>
      <c r="X1872" s="183"/>
    </row>
    <row r="1873" spans="4:24" x14ac:dyDescent="0.25">
      <c r="D1873" s="184"/>
      <c r="E1873" s="184"/>
      <c r="F1873" s="184"/>
      <c r="G1873" s="184"/>
      <c r="H1873" s="184"/>
      <c r="I1873" s="184"/>
      <c r="J1873" s="184"/>
      <c r="K1873" s="183"/>
      <c r="L1873" s="183"/>
      <c r="M1873" s="183"/>
      <c r="N1873" s="183"/>
      <c r="O1873" s="183"/>
      <c r="P1873" s="183"/>
      <c r="Q1873" s="183"/>
      <c r="R1873" s="183"/>
      <c r="S1873" s="183"/>
      <c r="T1873" s="183"/>
      <c r="X1873" s="183"/>
    </row>
    <row r="1874" spans="4:24" x14ac:dyDescent="0.25">
      <c r="D1874" s="184"/>
      <c r="E1874" s="184"/>
      <c r="F1874" s="184"/>
      <c r="G1874" s="184"/>
      <c r="H1874" s="184"/>
      <c r="I1874" s="184"/>
      <c r="J1874" s="184"/>
      <c r="K1874" s="183"/>
      <c r="L1874" s="183"/>
      <c r="M1874" s="183"/>
      <c r="N1874" s="183"/>
      <c r="O1874" s="183"/>
      <c r="P1874" s="183"/>
      <c r="Q1874" s="183"/>
      <c r="R1874" s="183"/>
      <c r="S1874" s="183"/>
      <c r="T1874" s="183"/>
      <c r="X1874" s="183"/>
    </row>
    <row r="1875" spans="4:24" x14ac:dyDescent="0.25">
      <c r="D1875" s="184"/>
      <c r="E1875" s="184"/>
      <c r="F1875" s="184"/>
      <c r="G1875" s="184"/>
      <c r="H1875" s="184"/>
      <c r="I1875" s="184"/>
      <c r="J1875" s="184"/>
      <c r="K1875" s="183"/>
      <c r="L1875" s="183"/>
      <c r="M1875" s="183"/>
      <c r="N1875" s="183"/>
      <c r="O1875" s="183"/>
      <c r="P1875" s="183"/>
      <c r="Q1875" s="183"/>
      <c r="R1875" s="183"/>
      <c r="S1875" s="183"/>
      <c r="T1875" s="183"/>
      <c r="X1875" s="183"/>
    </row>
    <row r="1876" spans="4:24" x14ac:dyDescent="0.25">
      <c r="D1876" s="184"/>
      <c r="E1876" s="184"/>
      <c r="F1876" s="184"/>
      <c r="G1876" s="184"/>
      <c r="H1876" s="184"/>
      <c r="I1876" s="184"/>
      <c r="J1876" s="184"/>
      <c r="K1876" s="183"/>
      <c r="L1876" s="183"/>
      <c r="M1876" s="183"/>
      <c r="N1876" s="183"/>
      <c r="O1876" s="183"/>
      <c r="P1876" s="183"/>
      <c r="Q1876" s="183"/>
      <c r="R1876" s="183"/>
      <c r="S1876" s="183"/>
      <c r="T1876" s="183"/>
      <c r="X1876" s="183"/>
    </row>
    <row r="1877" spans="4:24" x14ac:dyDescent="0.25">
      <c r="D1877" s="184"/>
      <c r="E1877" s="184"/>
      <c r="F1877" s="184"/>
      <c r="G1877" s="184"/>
      <c r="H1877" s="184"/>
      <c r="I1877" s="184"/>
      <c r="J1877" s="184"/>
      <c r="K1877" s="183"/>
      <c r="L1877" s="183"/>
      <c r="M1877" s="183"/>
      <c r="N1877" s="183"/>
      <c r="O1877" s="183"/>
      <c r="P1877" s="183"/>
      <c r="Q1877" s="183"/>
      <c r="R1877" s="183"/>
      <c r="S1877" s="183"/>
      <c r="T1877" s="183"/>
      <c r="X1877" s="183"/>
    </row>
    <row r="1878" spans="4:24" x14ac:dyDescent="0.25">
      <c r="D1878" s="184"/>
      <c r="E1878" s="184"/>
      <c r="F1878" s="184"/>
      <c r="G1878" s="184"/>
      <c r="H1878" s="184"/>
      <c r="I1878" s="184"/>
      <c r="J1878" s="184"/>
      <c r="K1878" s="183"/>
      <c r="L1878" s="183"/>
      <c r="M1878" s="183"/>
      <c r="N1878" s="183"/>
      <c r="O1878" s="183"/>
      <c r="P1878" s="183"/>
      <c r="Q1878" s="183"/>
      <c r="R1878" s="183"/>
      <c r="S1878" s="183"/>
      <c r="T1878" s="183"/>
      <c r="X1878" s="183"/>
    </row>
    <row r="1879" spans="4:24" x14ac:dyDescent="0.25">
      <c r="D1879" s="184"/>
      <c r="E1879" s="184"/>
      <c r="F1879" s="184"/>
      <c r="G1879" s="184"/>
      <c r="H1879" s="184"/>
      <c r="I1879" s="184"/>
      <c r="J1879" s="184"/>
      <c r="K1879" s="183"/>
      <c r="L1879" s="183"/>
      <c r="M1879" s="183"/>
      <c r="N1879" s="183"/>
      <c r="O1879" s="183"/>
      <c r="P1879" s="183"/>
      <c r="Q1879" s="183"/>
      <c r="R1879" s="183"/>
      <c r="S1879" s="183"/>
      <c r="T1879" s="183"/>
      <c r="X1879" s="183"/>
    </row>
    <row r="1880" spans="4:24" x14ac:dyDescent="0.25">
      <c r="D1880" s="184"/>
      <c r="E1880" s="184"/>
      <c r="F1880" s="184"/>
      <c r="G1880" s="184"/>
      <c r="H1880" s="184"/>
      <c r="I1880" s="184"/>
      <c r="J1880" s="184"/>
      <c r="K1880" s="183"/>
      <c r="L1880" s="183"/>
      <c r="M1880" s="183"/>
      <c r="N1880" s="183"/>
      <c r="O1880" s="183"/>
      <c r="P1880" s="183"/>
      <c r="Q1880" s="183"/>
      <c r="R1880" s="183"/>
      <c r="S1880" s="183"/>
      <c r="T1880" s="183"/>
      <c r="X1880" s="183"/>
    </row>
    <row r="1881" spans="4:24" x14ac:dyDescent="0.25">
      <c r="D1881" s="184"/>
      <c r="E1881" s="184"/>
      <c r="F1881" s="184"/>
      <c r="G1881" s="184"/>
      <c r="H1881" s="184"/>
      <c r="I1881" s="184"/>
      <c r="J1881" s="184"/>
      <c r="K1881" s="183"/>
      <c r="L1881" s="183"/>
      <c r="M1881" s="183"/>
      <c r="N1881" s="183"/>
      <c r="O1881" s="183"/>
      <c r="P1881" s="183"/>
      <c r="Q1881" s="183"/>
      <c r="R1881" s="183"/>
      <c r="S1881" s="183"/>
      <c r="T1881" s="183"/>
      <c r="X1881" s="183"/>
    </row>
    <row r="1882" spans="4:24" x14ac:dyDescent="0.25">
      <c r="D1882" s="184"/>
      <c r="E1882" s="184"/>
      <c r="F1882" s="184"/>
      <c r="G1882" s="184"/>
      <c r="H1882" s="184"/>
      <c r="I1882" s="184"/>
      <c r="J1882" s="184"/>
      <c r="K1882" s="183"/>
      <c r="L1882" s="183"/>
      <c r="M1882" s="183"/>
      <c r="N1882" s="183"/>
      <c r="O1882" s="183"/>
      <c r="P1882" s="183"/>
      <c r="Q1882" s="183"/>
      <c r="R1882" s="183"/>
      <c r="S1882" s="183"/>
      <c r="T1882" s="183"/>
      <c r="X1882" s="183"/>
    </row>
    <row r="1883" spans="4:24" x14ac:dyDescent="0.25">
      <c r="D1883" s="184"/>
      <c r="E1883" s="184"/>
      <c r="F1883" s="184"/>
      <c r="G1883" s="184"/>
      <c r="H1883" s="184"/>
      <c r="I1883" s="184"/>
      <c r="J1883" s="184"/>
      <c r="K1883" s="183"/>
      <c r="L1883" s="183"/>
      <c r="M1883" s="183"/>
      <c r="N1883" s="183"/>
      <c r="O1883" s="183"/>
      <c r="P1883" s="183"/>
      <c r="Q1883" s="183"/>
      <c r="R1883" s="183"/>
      <c r="S1883" s="183"/>
      <c r="T1883" s="183"/>
      <c r="X1883" s="183"/>
    </row>
    <row r="1884" spans="4:24" x14ac:dyDescent="0.25">
      <c r="D1884" s="184"/>
      <c r="E1884" s="184"/>
      <c r="F1884" s="184"/>
      <c r="G1884" s="184"/>
      <c r="H1884" s="184"/>
      <c r="I1884" s="184"/>
      <c r="J1884" s="184"/>
      <c r="K1884" s="183"/>
      <c r="L1884" s="183"/>
      <c r="M1884" s="183"/>
      <c r="N1884" s="183"/>
      <c r="O1884" s="183"/>
      <c r="P1884" s="183"/>
      <c r="Q1884" s="183"/>
      <c r="R1884" s="183"/>
      <c r="S1884" s="183"/>
      <c r="T1884" s="183"/>
      <c r="X1884" s="183"/>
    </row>
    <row r="1885" spans="4:24" x14ac:dyDescent="0.25">
      <c r="D1885" s="184"/>
      <c r="E1885" s="184"/>
      <c r="F1885" s="184"/>
      <c r="G1885" s="184"/>
      <c r="H1885" s="184"/>
      <c r="I1885" s="184"/>
      <c r="J1885" s="184"/>
      <c r="K1885" s="183"/>
      <c r="L1885" s="183"/>
      <c r="M1885" s="183"/>
      <c r="N1885" s="183"/>
      <c r="O1885" s="183"/>
      <c r="P1885" s="183"/>
      <c r="Q1885" s="183"/>
      <c r="R1885" s="183"/>
      <c r="S1885" s="183"/>
      <c r="T1885" s="183"/>
      <c r="X1885" s="183"/>
    </row>
    <row r="1886" spans="4:24" x14ac:dyDescent="0.25">
      <c r="D1886" s="184"/>
      <c r="E1886" s="184"/>
      <c r="F1886" s="184"/>
      <c r="G1886" s="184"/>
      <c r="H1886" s="184"/>
      <c r="I1886" s="184"/>
      <c r="J1886" s="184"/>
      <c r="K1886" s="183"/>
      <c r="L1886" s="183"/>
      <c r="M1886" s="183"/>
      <c r="N1886" s="183"/>
      <c r="O1886" s="183"/>
      <c r="P1886" s="183"/>
      <c r="Q1886" s="183"/>
      <c r="R1886" s="183"/>
      <c r="S1886" s="183"/>
      <c r="T1886" s="183"/>
      <c r="X1886" s="183"/>
    </row>
    <row r="1887" spans="4:24" x14ac:dyDescent="0.25">
      <c r="D1887" s="184"/>
      <c r="E1887" s="184"/>
      <c r="F1887" s="184"/>
      <c r="G1887" s="184"/>
      <c r="H1887" s="184"/>
      <c r="I1887" s="184"/>
      <c r="J1887" s="184"/>
      <c r="K1887" s="183"/>
      <c r="L1887" s="183"/>
      <c r="M1887" s="183"/>
      <c r="N1887" s="183"/>
      <c r="O1887" s="183"/>
      <c r="P1887" s="183"/>
      <c r="Q1887" s="183"/>
      <c r="R1887" s="183"/>
      <c r="S1887" s="183"/>
      <c r="T1887" s="183"/>
      <c r="X1887" s="183"/>
    </row>
    <row r="1888" spans="4:24" x14ac:dyDescent="0.25">
      <c r="D1888" s="184"/>
      <c r="E1888" s="184"/>
      <c r="F1888" s="184"/>
      <c r="G1888" s="184"/>
      <c r="H1888" s="184"/>
      <c r="I1888" s="184"/>
      <c r="J1888" s="184"/>
      <c r="K1888" s="183"/>
      <c r="L1888" s="183"/>
      <c r="M1888" s="183"/>
      <c r="N1888" s="183"/>
      <c r="O1888" s="183"/>
      <c r="P1888" s="183"/>
      <c r="Q1888" s="183"/>
      <c r="R1888" s="183"/>
      <c r="S1888" s="183"/>
      <c r="T1888" s="183"/>
      <c r="X1888" s="183"/>
    </row>
    <row r="1889" spans="4:24" x14ac:dyDescent="0.25">
      <c r="D1889" s="184"/>
      <c r="E1889" s="184"/>
      <c r="F1889" s="184"/>
      <c r="G1889" s="184"/>
      <c r="H1889" s="184"/>
      <c r="I1889" s="184"/>
      <c r="J1889" s="184"/>
      <c r="K1889" s="183"/>
      <c r="L1889" s="183"/>
      <c r="M1889" s="183"/>
      <c r="N1889" s="183"/>
      <c r="O1889" s="183"/>
      <c r="P1889" s="183"/>
      <c r="Q1889" s="183"/>
      <c r="R1889" s="183"/>
      <c r="S1889" s="183"/>
      <c r="T1889" s="183"/>
      <c r="X1889" s="183"/>
    </row>
    <row r="1890" spans="4:24" x14ac:dyDescent="0.25">
      <c r="D1890" s="184"/>
      <c r="E1890" s="184"/>
      <c r="F1890" s="184"/>
      <c r="G1890" s="184"/>
      <c r="H1890" s="184"/>
      <c r="I1890" s="184"/>
      <c r="J1890" s="184"/>
      <c r="K1890" s="183"/>
      <c r="L1890" s="183"/>
      <c r="M1890" s="183"/>
      <c r="N1890" s="183"/>
      <c r="O1890" s="183"/>
      <c r="P1890" s="183"/>
      <c r="Q1890" s="183"/>
      <c r="R1890" s="183"/>
      <c r="S1890" s="183"/>
      <c r="T1890" s="183"/>
      <c r="X1890" s="183"/>
    </row>
    <row r="1891" spans="4:24" x14ac:dyDescent="0.25">
      <c r="D1891" s="184"/>
      <c r="E1891" s="184"/>
      <c r="F1891" s="184"/>
      <c r="G1891" s="184"/>
      <c r="H1891" s="184"/>
      <c r="I1891" s="184"/>
      <c r="J1891" s="184"/>
      <c r="K1891" s="183"/>
      <c r="L1891" s="183"/>
      <c r="M1891" s="183"/>
      <c r="N1891" s="183"/>
      <c r="O1891" s="183"/>
      <c r="P1891" s="183"/>
      <c r="Q1891" s="183"/>
      <c r="R1891" s="183"/>
      <c r="S1891" s="183"/>
      <c r="T1891" s="183"/>
      <c r="X1891" s="183"/>
    </row>
    <row r="1892" spans="4:24" x14ac:dyDescent="0.25">
      <c r="D1892" s="184"/>
      <c r="E1892" s="184"/>
      <c r="F1892" s="184"/>
      <c r="G1892" s="184"/>
      <c r="H1892" s="184"/>
      <c r="I1892" s="184"/>
      <c r="J1892" s="184"/>
      <c r="K1892" s="183"/>
      <c r="L1892" s="183"/>
      <c r="M1892" s="183"/>
      <c r="N1892" s="183"/>
      <c r="O1892" s="183"/>
      <c r="P1892" s="183"/>
      <c r="Q1892" s="183"/>
      <c r="R1892" s="183"/>
      <c r="S1892" s="183"/>
      <c r="T1892" s="183"/>
      <c r="X1892" s="183"/>
    </row>
    <row r="1893" spans="4:24" x14ac:dyDescent="0.25">
      <c r="D1893" s="184"/>
      <c r="E1893" s="184"/>
      <c r="F1893" s="184"/>
      <c r="G1893" s="184"/>
      <c r="H1893" s="184"/>
      <c r="I1893" s="184"/>
      <c r="J1893" s="184"/>
      <c r="K1893" s="183"/>
      <c r="L1893" s="183"/>
      <c r="M1893" s="183"/>
      <c r="N1893" s="183"/>
      <c r="O1893" s="183"/>
      <c r="P1893" s="183"/>
      <c r="Q1893" s="183"/>
      <c r="R1893" s="183"/>
      <c r="S1893" s="183"/>
      <c r="T1893" s="183"/>
      <c r="X1893" s="183"/>
    </row>
    <row r="1894" spans="4:24" x14ac:dyDescent="0.25">
      <c r="D1894" s="184"/>
      <c r="E1894" s="184"/>
      <c r="F1894" s="184"/>
      <c r="G1894" s="184"/>
      <c r="H1894" s="184"/>
      <c r="I1894" s="184"/>
      <c r="J1894" s="184"/>
      <c r="K1894" s="183"/>
      <c r="L1894" s="183"/>
      <c r="M1894" s="183"/>
      <c r="N1894" s="183"/>
      <c r="O1894" s="183"/>
      <c r="P1894" s="183"/>
      <c r="Q1894" s="183"/>
      <c r="R1894" s="183"/>
      <c r="S1894" s="183"/>
      <c r="T1894" s="183"/>
      <c r="X1894" s="183"/>
    </row>
    <row r="1895" spans="4:24" x14ac:dyDescent="0.25">
      <c r="D1895" s="184"/>
      <c r="E1895" s="184"/>
      <c r="F1895" s="184"/>
      <c r="G1895" s="184"/>
      <c r="H1895" s="184"/>
      <c r="I1895" s="184"/>
      <c r="J1895" s="184"/>
      <c r="K1895" s="183"/>
      <c r="L1895" s="183"/>
      <c r="M1895" s="183"/>
      <c r="N1895" s="183"/>
      <c r="O1895" s="183"/>
      <c r="P1895" s="183"/>
      <c r="Q1895" s="183"/>
      <c r="R1895" s="183"/>
      <c r="S1895" s="183"/>
      <c r="T1895" s="183"/>
      <c r="X1895" s="183"/>
    </row>
    <row r="1896" spans="4:24" x14ac:dyDescent="0.25">
      <c r="D1896" s="184"/>
      <c r="E1896" s="184"/>
      <c r="F1896" s="184"/>
      <c r="G1896" s="184"/>
      <c r="H1896" s="184"/>
      <c r="I1896" s="184"/>
      <c r="J1896" s="184"/>
      <c r="K1896" s="183"/>
      <c r="L1896" s="183"/>
      <c r="M1896" s="183"/>
      <c r="N1896" s="183"/>
      <c r="O1896" s="183"/>
      <c r="P1896" s="183"/>
      <c r="Q1896" s="183"/>
      <c r="R1896" s="183"/>
      <c r="S1896" s="183"/>
      <c r="T1896" s="183"/>
      <c r="X1896" s="183"/>
    </row>
    <row r="1897" spans="4:24" x14ac:dyDescent="0.25">
      <c r="D1897" s="184"/>
      <c r="E1897" s="184"/>
      <c r="F1897" s="184"/>
      <c r="G1897" s="184"/>
      <c r="H1897" s="184"/>
      <c r="I1897" s="184"/>
      <c r="J1897" s="184"/>
      <c r="K1897" s="183"/>
      <c r="L1897" s="183"/>
      <c r="M1897" s="183"/>
      <c r="N1897" s="183"/>
      <c r="O1897" s="183"/>
      <c r="P1897" s="183"/>
      <c r="Q1897" s="183"/>
      <c r="R1897" s="183"/>
      <c r="S1897" s="183"/>
      <c r="T1897" s="183"/>
      <c r="X1897" s="183"/>
    </row>
    <row r="1898" spans="4:24" x14ac:dyDescent="0.25">
      <c r="D1898" s="184"/>
      <c r="E1898" s="184"/>
      <c r="F1898" s="184"/>
      <c r="G1898" s="184"/>
      <c r="H1898" s="184"/>
      <c r="I1898" s="184"/>
      <c r="J1898" s="184"/>
      <c r="K1898" s="183"/>
      <c r="L1898" s="183"/>
      <c r="M1898" s="183"/>
      <c r="N1898" s="183"/>
      <c r="O1898" s="183"/>
      <c r="P1898" s="183"/>
      <c r="Q1898" s="183"/>
      <c r="R1898" s="183"/>
      <c r="S1898" s="183"/>
      <c r="T1898" s="183"/>
      <c r="X1898" s="183"/>
    </row>
    <row r="1899" spans="4:24" x14ac:dyDescent="0.25">
      <c r="D1899" s="184"/>
      <c r="E1899" s="184"/>
      <c r="F1899" s="184"/>
      <c r="G1899" s="184"/>
      <c r="H1899" s="184"/>
      <c r="I1899" s="184"/>
      <c r="J1899" s="184"/>
      <c r="K1899" s="183"/>
      <c r="L1899" s="183"/>
      <c r="M1899" s="183"/>
      <c r="N1899" s="183"/>
      <c r="O1899" s="183"/>
      <c r="P1899" s="183"/>
      <c r="Q1899" s="183"/>
      <c r="R1899" s="183"/>
      <c r="S1899" s="183"/>
      <c r="T1899" s="183"/>
      <c r="X1899" s="183"/>
    </row>
    <row r="1900" spans="4:24" x14ac:dyDescent="0.25">
      <c r="D1900" s="184"/>
      <c r="E1900" s="184"/>
      <c r="F1900" s="184"/>
      <c r="G1900" s="184"/>
      <c r="H1900" s="184"/>
      <c r="I1900" s="184"/>
      <c r="J1900" s="184"/>
      <c r="K1900" s="183"/>
      <c r="L1900" s="183"/>
      <c r="M1900" s="183"/>
      <c r="N1900" s="183"/>
      <c r="O1900" s="183"/>
      <c r="P1900" s="183"/>
      <c r="Q1900" s="183"/>
      <c r="R1900" s="183"/>
      <c r="S1900" s="183"/>
      <c r="T1900" s="183"/>
      <c r="X1900" s="183"/>
    </row>
    <row r="1901" spans="4:24" x14ac:dyDescent="0.25">
      <c r="D1901" s="184"/>
      <c r="E1901" s="184"/>
      <c r="F1901" s="184"/>
      <c r="G1901" s="184"/>
      <c r="H1901" s="184"/>
      <c r="I1901" s="184"/>
      <c r="J1901" s="184"/>
      <c r="K1901" s="183"/>
      <c r="L1901" s="183"/>
      <c r="M1901" s="183"/>
      <c r="N1901" s="183"/>
      <c r="O1901" s="183"/>
      <c r="P1901" s="183"/>
      <c r="Q1901" s="183"/>
      <c r="R1901" s="183"/>
      <c r="S1901" s="183"/>
      <c r="T1901" s="183"/>
      <c r="X1901" s="183"/>
    </row>
    <row r="1902" spans="4:24" x14ac:dyDescent="0.25">
      <c r="D1902" s="184"/>
      <c r="E1902" s="184"/>
      <c r="F1902" s="184"/>
      <c r="G1902" s="184"/>
      <c r="H1902" s="184"/>
      <c r="I1902" s="184"/>
      <c r="J1902" s="184"/>
      <c r="K1902" s="183"/>
      <c r="L1902" s="183"/>
      <c r="M1902" s="183"/>
      <c r="N1902" s="183"/>
      <c r="O1902" s="183"/>
      <c r="P1902" s="183"/>
      <c r="Q1902" s="183"/>
      <c r="R1902" s="183"/>
      <c r="S1902" s="183"/>
      <c r="T1902" s="183"/>
      <c r="X1902" s="183"/>
    </row>
    <row r="1903" spans="4:24" x14ac:dyDescent="0.25">
      <c r="D1903" s="184"/>
      <c r="E1903" s="184"/>
      <c r="F1903" s="184"/>
      <c r="G1903" s="184"/>
      <c r="H1903" s="184"/>
      <c r="I1903" s="184"/>
      <c r="J1903" s="184"/>
      <c r="K1903" s="183"/>
      <c r="L1903" s="183"/>
      <c r="M1903" s="183"/>
      <c r="N1903" s="183"/>
      <c r="O1903" s="183"/>
      <c r="P1903" s="183"/>
      <c r="Q1903" s="183"/>
      <c r="R1903" s="183"/>
      <c r="S1903" s="183"/>
      <c r="T1903" s="183"/>
      <c r="X1903" s="183"/>
    </row>
    <row r="1904" spans="4:24" x14ac:dyDescent="0.25">
      <c r="D1904" s="184"/>
      <c r="E1904" s="184"/>
      <c r="F1904" s="184"/>
      <c r="G1904" s="184"/>
      <c r="H1904" s="184"/>
      <c r="I1904" s="184"/>
      <c r="J1904" s="184"/>
      <c r="K1904" s="183"/>
      <c r="L1904" s="183"/>
      <c r="M1904" s="183"/>
      <c r="N1904" s="183"/>
      <c r="O1904" s="183"/>
      <c r="P1904" s="183"/>
      <c r="Q1904" s="183"/>
      <c r="R1904" s="183"/>
      <c r="S1904" s="183"/>
      <c r="T1904" s="183"/>
      <c r="X1904" s="183"/>
    </row>
    <row r="1905" spans="4:24" x14ac:dyDescent="0.25">
      <c r="D1905" s="184"/>
      <c r="E1905" s="184"/>
      <c r="F1905" s="184"/>
      <c r="G1905" s="184"/>
      <c r="H1905" s="184"/>
      <c r="I1905" s="184"/>
      <c r="J1905" s="184"/>
      <c r="K1905" s="183"/>
      <c r="L1905" s="183"/>
      <c r="M1905" s="183"/>
      <c r="N1905" s="183"/>
      <c r="O1905" s="183"/>
      <c r="P1905" s="183"/>
      <c r="Q1905" s="183"/>
      <c r="R1905" s="183"/>
      <c r="S1905" s="183"/>
      <c r="T1905" s="183"/>
      <c r="X1905" s="183"/>
    </row>
    <row r="1906" spans="4:24" x14ac:dyDescent="0.25">
      <c r="D1906" s="184"/>
      <c r="E1906" s="184"/>
      <c r="F1906" s="184"/>
      <c r="G1906" s="184"/>
      <c r="H1906" s="184"/>
      <c r="I1906" s="184"/>
      <c r="J1906" s="184"/>
      <c r="K1906" s="183"/>
      <c r="L1906" s="183"/>
      <c r="M1906" s="183"/>
      <c r="N1906" s="183"/>
      <c r="O1906" s="183"/>
      <c r="P1906" s="183"/>
      <c r="Q1906" s="183"/>
      <c r="R1906" s="183"/>
      <c r="S1906" s="183"/>
      <c r="T1906" s="183"/>
      <c r="X1906" s="183"/>
    </row>
    <row r="1907" spans="4:24" x14ac:dyDescent="0.25">
      <c r="D1907" s="184"/>
      <c r="E1907" s="184"/>
      <c r="F1907" s="184"/>
      <c r="G1907" s="184"/>
      <c r="H1907" s="184"/>
      <c r="I1907" s="184"/>
      <c r="J1907" s="184"/>
      <c r="K1907" s="183"/>
      <c r="L1907" s="183"/>
      <c r="M1907" s="183"/>
      <c r="N1907" s="183"/>
      <c r="O1907" s="183"/>
      <c r="P1907" s="183"/>
      <c r="Q1907" s="183"/>
      <c r="R1907" s="183"/>
      <c r="S1907" s="183"/>
      <c r="T1907" s="183"/>
      <c r="X1907" s="183"/>
    </row>
    <row r="1908" spans="4:24" x14ac:dyDescent="0.25">
      <c r="D1908" s="184"/>
      <c r="E1908" s="184"/>
      <c r="F1908" s="184"/>
      <c r="G1908" s="184"/>
      <c r="H1908" s="184"/>
      <c r="I1908" s="184"/>
      <c r="J1908" s="184"/>
      <c r="K1908" s="183"/>
      <c r="L1908" s="183"/>
      <c r="M1908" s="183"/>
      <c r="N1908" s="183"/>
      <c r="O1908" s="183"/>
      <c r="P1908" s="183"/>
      <c r="Q1908" s="183"/>
      <c r="R1908" s="183"/>
      <c r="S1908" s="183"/>
      <c r="T1908" s="183"/>
      <c r="X1908" s="183"/>
    </row>
    <row r="1909" spans="4:24" x14ac:dyDescent="0.25">
      <c r="D1909" s="184"/>
      <c r="E1909" s="184"/>
      <c r="F1909" s="184"/>
      <c r="G1909" s="184"/>
      <c r="H1909" s="184"/>
      <c r="I1909" s="184"/>
      <c r="J1909" s="184"/>
      <c r="K1909" s="183"/>
      <c r="L1909" s="183"/>
      <c r="M1909" s="183"/>
      <c r="N1909" s="183"/>
      <c r="O1909" s="183"/>
      <c r="P1909" s="183"/>
      <c r="Q1909" s="183"/>
      <c r="R1909" s="183"/>
      <c r="S1909" s="183"/>
      <c r="T1909" s="183"/>
      <c r="X1909" s="183"/>
    </row>
    <row r="1910" spans="4:24" x14ac:dyDescent="0.25">
      <c r="D1910" s="184"/>
      <c r="E1910" s="184"/>
      <c r="F1910" s="184"/>
      <c r="G1910" s="184"/>
      <c r="H1910" s="184"/>
      <c r="I1910" s="184"/>
      <c r="J1910" s="184"/>
      <c r="K1910" s="183"/>
      <c r="L1910" s="183"/>
      <c r="M1910" s="183"/>
      <c r="N1910" s="183"/>
      <c r="O1910" s="183"/>
      <c r="P1910" s="183"/>
      <c r="Q1910" s="183"/>
      <c r="R1910" s="183"/>
      <c r="S1910" s="183"/>
      <c r="T1910" s="183"/>
      <c r="X1910" s="183"/>
    </row>
    <row r="1911" spans="4:24" x14ac:dyDescent="0.25">
      <c r="D1911" s="184"/>
      <c r="E1911" s="184"/>
      <c r="F1911" s="184"/>
      <c r="G1911" s="184"/>
      <c r="H1911" s="184"/>
      <c r="I1911" s="184"/>
      <c r="J1911" s="184"/>
      <c r="K1911" s="183"/>
      <c r="L1911" s="183"/>
      <c r="M1911" s="183"/>
      <c r="N1911" s="183"/>
      <c r="O1911" s="183"/>
      <c r="P1911" s="183"/>
      <c r="Q1911" s="183"/>
      <c r="R1911" s="183"/>
      <c r="S1911" s="183"/>
      <c r="T1911" s="183"/>
      <c r="X1911" s="183"/>
    </row>
    <row r="1912" spans="4:24" x14ac:dyDescent="0.25">
      <c r="D1912" s="184"/>
      <c r="E1912" s="184"/>
      <c r="F1912" s="184"/>
      <c r="G1912" s="184"/>
      <c r="H1912" s="184"/>
      <c r="I1912" s="184"/>
      <c r="J1912" s="184"/>
      <c r="K1912" s="183"/>
      <c r="L1912" s="183"/>
      <c r="M1912" s="183"/>
      <c r="N1912" s="183"/>
      <c r="O1912" s="183"/>
      <c r="P1912" s="183"/>
      <c r="Q1912" s="183"/>
      <c r="R1912" s="183"/>
      <c r="S1912" s="183"/>
      <c r="T1912" s="183"/>
      <c r="X1912" s="183"/>
    </row>
    <row r="1913" spans="4:24" x14ac:dyDescent="0.25">
      <c r="D1913" s="184"/>
      <c r="E1913" s="184"/>
      <c r="F1913" s="184"/>
      <c r="G1913" s="184"/>
      <c r="H1913" s="184"/>
      <c r="I1913" s="184"/>
      <c r="J1913" s="184"/>
      <c r="K1913" s="183"/>
      <c r="L1913" s="183"/>
      <c r="M1913" s="183"/>
      <c r="N1913" s="183"/>
      <c r="O1913" s="183"/>
      <c r="P1913" s="183"/>
      <c r="Q1913" s="183"/>
      <c r="R1913" s="183"/>
      <c r="S1913" s="183"/>
      <c r="T1913" s="183"/>
      <c r="X1913" s="183"/>
    </row>
    <row r="1914" spans="4:24" x14ac:dyDescent="0.25">
      <c r="D1914" s="184"/>
      <c r="E1914" s="184"/>
      <c r="F1914" s="184"/>
      <c r="G1914" s="184"/>
      <c r="H1914" s="184"/>
      <c r="I1914" s="184"/>
      <c r="J1914" s="184"/>
      <c r="K1914" s="183"/>
      <c r="L1914" s="183"/>
      <c r="M1914" s="183"/>
      <c r="N1914" s="183"/>
      <c r="O1914" s="183"/>
      <c r="P1914" s="183"/>
      <c r="Q1914" s="183"/>
      <c r="R1914" s="183"/>
      <c r="S1914" s="183"/>
      <c r="T1914" s="183"/>
      <c r="X1914" s="183"/>
    </row>
    <row r="1915" spans="4:24" x14ac:dyDescent="0.25">
      <c r="D1915" s="184"/>
      <c r="E1915" s="184"/>
      <c r="F1915" s="184"/>
      <c r="G1915" s="184"/>
      <c r="H1915" s="184"/>
      <c r="I1915" s="184"/>
      <c r="J1915" s="184"/>
      <c r="K1915" s="183"/>
      <c r="L1915" s="183"/>
      <c r="M1915" s="183"/>
      <c r="N1915" s="183"/>
      <c r="O1915" s="183"/>
      <c r="P1915" s="183"/>
      <c r="Q1915" s="183"/>
      <c r="R1915" s="183"/>
      <c r="S1915" s="183"/>
      <c r="T1915" s="183"/>
      <c r="X1915" s="183"/>
    </row>
    <row r="1916" spans="4:24" x14ac:dyDescent="0.25">
      <c r="D1916" s="184"/>
      <c r="E1916" s="184"/>
      <c r="F1916" s="184"/>
      <c r="G1916" s="184"/>
      <c r="H1916" s="184"/>
      <c r="I1916" s="184"/>
      <c r="J1916" s="184"/>
      <c r="K1916" s="183"/>
      <c r="L1916" s="183"/>
      <c r="M1916" s="183"/>
      <c r="N1916" s="183"/>
      <c r="O1916" s="183"/>
      <c r="P1916" s="183"/>
      <c r="Q1916" s="183"/>
      <c r="R1916" s="183"/>
      <c r="S1916" s="183"/>
      <c r="T1916" s="183"/>
      <c r="X1916" s="183"/>
    </row>
    <row r="1917" spans="4:24" x14ac:dyDescent="0.25">
      <c r="D1917" s="184"/>
      <c r="E1917" s="184"/>
      <c r="F1917" s="184"/>
      <c r="G1917" s="184"/>
      <c r="H1917" s="184"/>
      <c r="I1917" s="184"/>
      <c r="J1917" s="184"/>
      <c r="K1917" s="183"/>
      <c r="L1917" s="183"/>
      <c r="M1917" s="183"/>
      <c r="N1917" s="183"/>
      <c r="O1917" s="183"/>
      <c r="P1917" s="183"/>
      <c r="Q1917" s="183"/>
      <c r="R1917" s="183"/>
      <c r="S1917" s="183"/>
      <c r="T1917" s="183"/>
      <c r="X1917" s="183"/>
    </row>
    <row r="1918" spans="4:24" x14ac:dyDescent="0.25">
      <c r="D1918" s="184"/>
      <c r="E1918" s="184"/>
      <c r="F1918" s="184"/>
      <c r="G1918" s="184"/>
      <c r="H1918" s="184"/>
      <c r="I1918" s="184"/>
      <c r="J1918" s="184"/>
      <c r="K1918" s="183"/>
      <c r="L1918" s="183"/>
      <c r="M1918" s="183"/>
      <c r="N1918" s="183"/>
      <c r="O1918" s="183"/>
      <c r="P1918" s="183"/>
      <c r="Q1918" s="183"/>
      <c r="R1918" s="183"/>
      <c r="S1918" s="183"/>
      <c r="T1918" s="183"/>
      <c r="X1918" s="183"/>
    </row>
    <row r="1919" spans="4:24" x14ac:dyDescent="0.25">
      <c r="D1919" s="184"/>
      <c r="E1919" s="184"/>
      <c r="F1919" s="184"/>
      <c r="G1919" s="184"/>
      <c r="H1919" s="184"/>
      <c r="I1919" s="184"/>
      <c r="J1919" s="184"/>
      <c r="K1919" s="183"/>
      <c r="L1919" s="183"/>
      <c r="M1919" s="183"/>
      <c r="N1919" s="183"/>
      <c r="O1919" s="183"/>
      <c r="P1919" s="183"/>
      <c r="Q1919" s="183"/>
      <c r="R1919" s="183"/>
      <c r="S1919" s="183"/>
      <c r="T1919" s="183"/>
      <c r="X1919" s="183"/>
    </row>
    <row r="1920" spans="4:24" x14ac:dyDescent="0.25">
      <c r="D1920" s="184"/>
      <c r="E1920" s="184"/>
      <c r="F1920" s="184"/>
      <c r="G1920" s="184"/>
      <c r="H1920" s="184"/>
      <c r="I1920" s="184"/>
      <c r="J1920" s="184"/>
      <c r="K1920" s="183"/>
      <c r="L1920" s="183"/>
      <c r="M1920" s="183"/>
      <c r="N1920" s="183"/>
      <c r="O1920" s="183"/>
      <c r="P1920" s="183"/>
      <c r="Q1920" s="183"/>
      <c r="R1920" s="183"/>
      <c r="S1920" s="183"/>
      <c r="T1920" s="183"/>
      <c r="X1920" s="183"/>
    </row>
    <row r="1921" spans="4:24" x14ac:dyDescent="0.25">
      <c r="D1921" s="184"/>
      <c r="E1921" s="184"/>
      <c r="F1921" s="184"/>
      <c r="G1921" s="184"/>
      <c r="H1921" s="184"/>
      <c r="I1921" s="184"/>
      <c r="J1921" s="184"/>
      <c r="K1921" s="183"/>
      <c r="L1921" s="183"/>
      <c r="M1921" s="183"/>
      <c r="N1921" s="183"/>
      <c r="O1921" s="183"/>
      <c r="P1921" s="183"/>
      <c r="Q1921" s="183"/>
      <c r="R1921" s="183"/>
      <c r="S1921" s="183"/>
      <c r="T1921" s="183"/>
      <c r="X1921" s="183"/>
    </row>
    <row r="1922" spans="4:24" x14ac:dyDescent="0.25">
      <c r="D1922" s="184"/>
      <c r="E1922" s="184"/>
      <c r="F1922" s="184"/>
      <c r="G1922" s="184"/>
      <c r="H1922" s="184"/>
      <c r="I1922" s="184"/>
      <c r="J1922" s="184"/>
      <c r="K1922" s="183"/>
      <c r="L1922" s="183"/>
      <c r="M1922" s="183"/>
      <c r="N1922" s="183"/>
      <c r="O1922" s="183"/>
      <c r="P1922" s="183"/>
      <c r="Q1922" s="183"/>
      <c r="R1922" s="183"/>
      <c r="S1922" s="183"/>
      <c r="T1922" s="183"/>
      <c r="X1922" s="183"/>
    </row>
    <row r="1923" spans="4:24" x14ac:dyDescent="0.25">
      <c r="D1923" s="184"/>
      <c r="E1923" s="184"/>
      <c r="F1923" s="184"/>
      <c r="G1923" s="184"/>
      <c r="H1923" s="184"/>
      <c r="I1923" s="184"/>
      <c r="J1923" s="184"/>
      <c r="K1923" s="183"/>
      <c r="L1923" s="183"/>
      <c r="M1923" s="183"/>
      <c r="N1923" s="183"/>
      <c r="O1923" s="183"/>
      <c r="P1923" s="183"/>
      <c r="Q1923" s="183"/>
      <c r="R1923" s="183"/>
      <c r="S1923" s="183"/>
      <c r="T1923" s="183"/>
      <c r="X1923" s="183"/>
    </row>
    <row r="1924" spans="4:24" x14ac:dyDescent="0.25">
      <c r="D1924" s="184"/>
      <c r="E1924" s="184"/>
      <c r="F1924" s="184"/>
      <c r="G1924" s="184"/>
      <c r="H1924" s="184"/>
      <c r="I1924" s="184"/>
      <c r="J1924" s="184"/>
      <c r="K1924" s="183"/>
      <c r="L1924" s="183"/>
      <c r="M1924" s="183"/>
      <c r="N1924" s="183"/>
      <c r="O1924" s="183"/>
      <c r="P1924" s="183"/>
      <c r="Q1924" s="183"/>
      <c r="R1924" s="183"/>
      <c r="S1924" s="183"/>
      <c r="T1924" s="183"/>
      <c r="X1924" s="183"/>
    </row>
    <row r="1925" spans="4:24" x14ac:dyDescent="0.25">
      <c r="D1925" s="184"/>
      <c r="E1925" s="184"/>
      <c r="F1925" s="184"/>
      <c r="G1925" s="184"/>
      <c r="H1925" s="184"/>
      <c r="I1925" s="184"/>
      <c r="J1925" s="184"/>
      <c r="K1925" s="183"/>
      <c r="L1925" s="183"/>
      <c r="M1925" s="183"/>
      <c r="N1925" s="183"/>
      <c r="O1925" s="183"/>
      <c r="P1925" s="183"/>
      <c r="Q1925" s="183"/>
      <c r="R1925" s="183"/>
      <c r="S1925" s="183"/>
      <c r="T1925" s="183"/>
      <c r="X1925" s="183"/>
    </row>
    <row r="1926" spans="4:24" x14ac:dyDescent="0.25">
      <c r="D1926" s="184"/>
      <c r="E1926" s="184"/>
      <c r="F1926" s="184"/>
      <c r="G1926" s="184"/>
      <c r="H1926" s="184"/>
      <c r="I1926" s="184"/>
      <c r="J1926" s="184"/>
      <c r="K1926" s="183"/>
      <c r="L1926" s="183"/>
      <c r="M1926" s="183"/>
      <c r="N1926" s="183"/>
      <c r="O1926" s="183"/>
      <c r="P1926" s="183"/>
      <c r="Q1926" s="183"/>
      <c r="R1926" s="183"/>
      <c r="S1926" s="183"/>
      <c r="T1926" s="183"/>
      <c r="X1926" s="183"/>
    </row>
    <row r="1927" spans="4:24" x14ac:dyDescent="0.25">
      <c r="D1927" s="184"/>
      <c r="E1927" s="184"/>
      <c r="F1927" s="184"/>
      <c r="G1927" s="184"/>
      <c r="H1927" s="184"/>
      <c r="I1927" s="184"/>
      <c r="J1927" s="184"/>
      <c r="K1927" s="183"/>
      <c r="L1927" s="183"/>
      <c r="M1927" s="183"/>
      <c r="N1927" s="183"/>
      <c r="O1927" s="183"/>
      <c r="P1927" s="183"/>
      <c r="Q1927" s="183"/>
      <c r="R1927" s="183"/>
      <c r="S1927" s="183"/>
      <c r="T1927" s="183"/>
      <c r="X1927" s="183"/>
    </row>
    <row r="1928" spans="4:24" x14ac:dyDescent="0.25">
      <c r="D1928" s="184"/>
      <c r="E1928" s="184"/>
      <c r="F1928" s="184"/>
      <c r="G1928" s="184"/>
      <c r="H1928" s="184"/>
      <c r="I1928" s="184"/>
      <c r="J1928" s="184"/>
      <c r="K1928" s="183"/>
      <c r="L1928" s="183"/>
      <c r="M1928" s="183"/>
      <c r="N1928" s="183"/>
      <c r="O1928" s="183"/>
      <c r="P1928" s="183"/>
      <c r="Q1928" s="183"/>
      <c r="R1928" s="183"/>
      <c r="S1928" s="183"/>
      <c r="T1928" s="183"/>
      <c r="X1928" s="183"/>
    </row>
    <row r="1929" spans="4:24" x14ac:dyDescent="0.25">
      <c r="D1929" s="184"/>
      <c r="E1929" s="184"/>
      <c r="F1929" s="184"/>
      <c r="G1929" s="184"/>
      <c r="H1929" s="184"/>
      <c r="I1929" s="184"/>
      <c r="J1929" s="184"/>
      <c r="K1929" s="183"/>
      <c r="L1929" s="183"/>
      <c r="M1929" s="183"/>
      <c r="N1929" s="183"/>
      <c r="O1929" s="183"/>
      <c r="P1929" s="183"/>
      <c r="Q1929" s="183"/>
      <c r="R1929" s="183"/>
      <c r="S1929" s="183"/>
      <c r="T1929" s="183"/>
      <c r="X1929" s="183"/>
    </row>
    <row r="1930" spans="4:24" x14ac:dyDescent="0.25">
      <c r="D1930" s="184"/>
      <c r="E1930" s="184"/>
      <c r="F1930" s="184"/>
      <c r="G1930" s="184"/>
      <c r="H1930" s="184"/>
      <c r="I1930" s="184"/>
      <c r="J1930" s="184"/>
      <c r="K1930" s="183"/>
      <c r="L1930" s="183"/>
      <c r="M1930" s="183"/>
      <c r="N1930" s="183"/>
      <c r="O1930" s="183"/>
      <c r="P1930" s="183"/>
      <c r="Q1930" s="183"/>
      <c r="R1930" s="183"/>
      <c r="S1930" s="183"/>
      <c r="T1930" s="183"/>
      <c r="X1930" s="183"/>
    </row>
    <row r="1931" spans="4:24" x14ac:dyDescent="0.25">
      <c r="D1931" s="184"/>
      <c r="E1931" s="184"/>
      <c r="F1931" s="184"/>
      <c r="G1931" s="184"/>
      <c r="H1931" s="184"/>
      <c r="I1931" s="184"/>
      <c r="J1931" s="184"/>
      <c r="K1931" s="183"/>
      <c r="L1931" s="183"/>
      <c r="M1931" s="183"/>
      <c r="N1931" s="183"/>
      <c r="O1931" s="183"/>
      <c r="P1931" s="183"/>
      <c r="Q1931" s="183"/>
      <c r="R1931" s="183"/>
      <c r="S1931" s="183"/>
      <c r="T1931" s="183"/>
      <c r="X1931" s="183"/>
    </row>
    <row r="1932" spans="4:24" x14ac:dyDescent="0.25">
      <c r="D1932" s="184"/>
      <c r="E1932" s="184"/>
      <c r="F1932" s="184"/>
      <c r="G1932" s="184"/>
      <c r="H1932" s="184"/>
      <c r="I1932" s="184"/>
      <c r="J1932" s="184"/>
      <c r="K1932" s="183"/>
      <c r="L1932" s="183"/>
      <c r="M1932" s="183"/>
      <c r="N1932" s="183"/>
      <c r="O1932" s="183"/>
      <c r="P1932" s="183"/>
      <c r="Q1932" s="183"/>
      <c r="R1932" s="183"/>
      <c r="S1932" s="183"/>
      <c r="T1932" s="183"/>
      <c r="X1932" s="183"/>
    </row>
    <row r="1933" spans="4:24" x14ac:dyDescent="0.25">
      <c r="D1933" s="184"/>
      <c r="E1933" s="184"/>
      <c r="F1933" s="184"/>
      <c r="G1933" s="184"/>
      <c r="H1933" s="184"/>
      <c r="I1933" s="184"/>
      <c r="J1933" s="184"/>
      <c r="K1933" s="183"/>
      <c r="L1933" s="183"/>
      <c r="M1933" s="183"/>
      <c r="N1933" s="183"/>
      <c r="O1933" s="183"/>
      <c r="P1933" s="183"/>
      <c r="Q1933" s="183"/>
      <c r="R1933" s="183"/>
      <c r="S1933" s="183"/>
      <c r="T1933" s="183"/>
      <c r="X1933" s="183"/>
    </row>
    <row r="1934" spans="4:24" x14ac:dyDescent="0.25">
      <c r="D1934" s="184"/>
      <c r="E1934" s="184"/>
      <c r="F1934" s="184"/>
      <c r="G1934" s="184"/>
      <c r="H1934" s="184"/>
      <c r="I1934" s="184"/>
      <c r="J1934" s="184"/>
      <c r="K1934" s="183"/>
      <c r="L1934" s="183"/>
      <c r="M1934" s="183"/>
      <c r="N1934" s="183"/>
      <c r="O1934" s="183"/>
      <c r="P1934" s="183"/>
      <c r="Q1934" s="183"/>
      <c r="R1934" s="183"/>
      <c r="S1934" s="183"/>
      <c r="T1934" s="183"/>
      <c r="X1934" s="183"/>
    </row>
    <row r="1935" spans="4:24" x14ac:dyDescent="0.25">
      <c r="D1935" s="184"/>
      <c r="E1935" s="184"/>
      <c r="F1935" s="184"/>
      <c r="G1935" s="184"/>
      <c r="H1935" s="184"/>
      <c r="I1935" s="184"/>
      <c r="J1935" s="184"/>
      <c r="K1935" s="183"/>
      <c r="L1935" s="183"/>
      <c r="M1935" s="183"/>
      <c r="N1935" s="183"/>
      <c r="O1935" s="183"/>
      <c r="P1935" s="183"/>
      <c r="Q1935" s="183"/>
      <c r="R1935" s="183"/>
      <c r="S1935" s="183"/>
      <c r="T1935" s="183"/>
      <c r="X1935" s="183"/>
    </row>
    <row r="1936" spans="4:24" x14ac:dyDescent="0.25">
      <c r="D1936" s="184"/>
      <c r="E1936" s="184"/>
      <c r="F1936" s="184"/>
      <c r="G1936" s="184"/>
      <c r="H1936" s="184"/>
      <c r="I1936" s="184"/>
      <c r="J1936" s="184"/>
      <c r="K1936" s="183"/>
      <c r="L1936" s="183"/>
      <c r="M1936" s="183"/>
      <c r="N1936" s="183"/>
      <c r="O1936" s="183"/>
      <c r="P1936" s="183"/>
      <c r="Q1936" s="183"/>
      <c r="R1936" s="183"/>
      <c r="S1936" s="183"/>
      <c r="T1936" s="183"/>
      <c r="X1936" s="183"/>
    </row>
    <row r="1937" spans="4:24" x14ac:dyDescent="0.25">
      <c r="D1937" s="184"/>
      <c r="E1937" s="184"/>
      <c r="F1937" s="184"/>
      <c r="G1937" s="184"/>
      <c r="H1937" s="184"/>
      <c r="I1937" s="184"/>
      <c r="J1937" s="184"/>
      <c r="K1937" s="183"/>
      <c r="L1937" s="183"/>
      <c r="M1937" s="183"/>
      <c r="N1937" s="183"/>
      <c r="O1937" s="183"/>
      <c r="P1937" s="183"/>
      <c r="Q1937" s="183"/>
      <c r="R1937" s="183"/>
      <c r="S1937" s="183"/>
      <c r="T1937" s="183"/>
      <c r="X1937" s="183"/>
    </row>
    <row r="1938" spans="4:24" x14ac:dyDescent="0.25">
      <c r="D1938" s="184"/>
      <c r="E1938" s="184"/>
      <c r="F1938" s="184"/>
      <c r="G1938" s="184"/>
      <c r="H1938" s="184"/>
      <c r="I1938" s="184"/>
      <c r="J1938" s="184"/>
      <c r="K1938" s="183"/>
      <c r="L1938" s="183"/>
      <c r="M1938" s="183"/>
      <c r="N1938" s="183"/>
      <c r="O1938" s="183"/>
      <c r="P1938" s="183"/>
      <c r="Q1938" s="183"/>
      <c r="R1938" s="183"/>
      <c r="S1938" s="183"/>
      <c r="T1938" s="183"/>
      <c r="X1938" s="183"/>
    </row>
    <row r="1939" spans="4:24" x14ac:dyDescent="0.25">
      <c r="D1939" s="184"/>
      <c r="E1939" s="184"/>
      <c r="F1939" s="184"/>
      <c r="G1939" s="184"/>
      <c r="H1939" s="184"/>
      <c r="I1939" s="184"/>
      <c r="J1939" s="184"/>
      <c r="K1939" s="183"/>
      <c r="L1939" s="183"/>
      <c r="M1939" s="183"/>
      <c r="N1939" s="183"/>
      <c r="O1939" s="183"/>
      <c r="P1939" s="183"/>
      <c r="Q1939" s="183"/>
      <c r="R1939" s="183"/>
      <c r="S1939" s="183"/>
      <c r="T1939" s="183"/>
      <c r="X1939" s="183"/>
    </row>
    <row r="1940" spans="4:24" x14ac:dyDescent="0.25">
      <c r="D1940" s="184"/>
      <c r="E1940" s="184"/>
      <c r="F1940" s="184"/>
      <c r="G1940" s="184"/>
      <c r="H1940" s="184"/>
      <c r="I1940" s="184"/>
      <c r="J1940" s="184"/>
      <c r="K1940" s="183"/>
      <c r="L1940" s="183"/>
      <c r="M1940" s="183"/>
      <c r="N1940" s="183"/>
      <c r="O1940" s="183"/>
      <c r="P1940" s="183"/>
      <c r="Q1940" s="183"/>
      <c r="R1940" s="183"/>
      <c r="S1940" s="183"/>
      <c r="T1940" s="183"/>
      <c r="X1940" s="183"/>
    </row>
    <row r="1941" spans="4:24" x14ac:dyDescent="0.25">
      <c r="D1941" s="184"/>
      <c r="E1941" s="184"/>
      <c r="F1941" s="184"/>
      <c r="G1941" s="184"/>
      <c r="H1941" s="184"/>
      <c r="I1941" s="184"/>
      <c r="J1941" s="184"/>
      <c r="K1941" s="183"/>
      <c r="L1941" s="183"/>
      <c r="M1941" s="183"/>
      <c r="N1941" s="183"/>
      <c r="O1941" s="183"/>
      <c r="P1941" s="183"/>
      <c r="Q1941" s="183"/>
      <c r="R1941" s="183"/>
      <c r="S1941" s="183"/>
      <c r="T1941" s="183"/>
      <c r="X1941" s="183"/>
    </row>
    <row r="1942" spans="4:24" x14ac:dyDescent="0.25">
      <c r="D1942" s="184"/>
      <c r="E1942" s="184"/>
      <c r="F1942" s="184"/>
      <c r="G1942" s="184"/>
      <c r="H1942" s="184"/>
      <c r="I1942" s="184"/>
      <c r="J1942" s="184"/>
      <c r="K1942" s="183"/>
      <c r="L1942" s="183"/>
      <c r="M1942" s="183"/>
      <c r="N1942" s="183"/>
      <c r="O1942" s="183"/>
      <c r="P1942" s="183"/>
      <c r="Q1942" s="183"/>
      <c r="R1942" s="183"/>
      <c r="S1942" s="183"/>
      <c r="T1942" s="183"/>
      <c r="X1942" s="183"/>
    </row>
    <row r="1943" spans="4:24" x14ac:dyDescent="0.25">
      <c r="D1943" s="184"/>
      <c r="E1943" s="184"/>
      <c r="F1943" s="184"/>
      <c r="G1943" s="184"/>
      <c r="H1943" s="184"/>
      <c r="I1943" s="184"/>
      <c r="J1943" s="184"/>
      <c r="K1943" s="183"/>
      <c r="L1943" s="183"/>
      <c r="M1943" s="183"/>
      <c r="N1943" s="183"/>
      <c r="O1943" s="183"/>
      <c r="P1943" s="183"/>
      <c r="Q1943" s="183"/>
      <c r="R1943" s="183"/>
      <c r="S1943" s="183"/>
      <c r="T1943" s="183"/>
      <c r="X1943" s="183"/>
    </row>
    <row r="1944" spans="4:24" x14ac:dyDescent="0.25">
      <c r="D1944" s="184"/>
      <c r="E1944" s="184"/>
      <c r="F1944" s="184"/>
      <c r="G1944" s="184"/>
      <c r="H1944" s="184"/>
      <c r="I1944" s="184"/>
      <c r="J1944" s="184"/>
      <c r="K1944" s="183"/>
      <c r="L1944" s="183"/>
      <c r="M1944" s="183"/>
      <c r="N1944" s="183"/>
      <c r="O1944" s="183"/>
      <c r="P1944" s="183"/>
      <c r="Q1944" s="183"/>
      <c r="R1944" s="183"/>
      <c r="S1944" s="183"/>
      <c r="T1944" s="183"/>
      <c r="X1944" s="183"/>
    </row>
    <row r="1945" spans="4:24" x14ac:dyDescent="0.25">
      <c r="D1945" s="184"/>
      <c r="E1945" s="184"/>
      <c r="F1945" s="184"/>
      <c r="G1945" s="184"/>
      <c r="H1945" s="184"/>
      <c r="I1945" s="184"/>
      <c r="J1945" s="184"/>
      <c r="K1945" s="183"/>
      <c r="L1945" s="183"/>
      <c r="M1945" s="183"/>
      <c r="N1945" s="183"/>
      <c r="O1945" s="183"/>
      <c r="P1945" s="183"/>
      <c r="Q1945" s="183"/>
      <c r="R1945" s="183"/>
      <c r="S1945" s="183"/>
      <c r="T1945" s="183"/>
      <c r="X1945" s="183"/>
    </row>
    <row r="1946" spans="4:24" x14ac:dyDescent="0.25">
      <c r="D1946" s="184"/>
      <c r="E1946" s="184"/>
      <c r="F1946" s="184"/>
      <c r="G1946" s="184"/>
      <c r="H1946" s="184"/>
      <c r="I1946" s="184"/>
      <c r="J1946" s="184"/>
      <c r="K1946" s="183"/>
      <c r="L1946" s="183"/>
      <c r="M1946" s="183"/>
      <c r="N1946" s="183"/>
      <c r="O1946" s="183"/>
      <c r="P1946" s="183"/>
      <c r="Q1946" s="183"/>
      <c r="R1946" s="183"/>
      <c r="S1946" s="183"/>
      <c r="T1946" s="183"/>
      <c r="X1946" s="183"/>
    </row>
    <row r="1947" spans="4:24" x14ac:dyDescent="0.25">
      <c r="D1947" s="184"/>
      <c r="E1947" s="184"/>
      <c r="F1947" s="184"/>
      <c r="G1947" s="184"/>
      <c r="H1947" s="184"/>
      <c r="I1947" s="184"/>
      <c r="J1947" s="184"/>
      <c r="K1947" s="183"/>
      <c r="L1947" s="183"/>
      <c r="M1947" s="183"/>
      <c r="N1947" s="183"/>
      <c r="O1947" s="183"/>
      <c r="P1947" s="183"/>
      <c r="Q1947" s="183"/>
      <c r="R1947" s="183"/>
      <c r="S1947" s="183"/>
      <c r="T1947" s="183"/>
      <c r="X1947" s="183"/>
    </row>
    <row r="1948" spans="4:24" x14ac:dyDescent="0.25">
      <c r="D1948" s="184"/>
      <c r="E1948" s="184"/>
      <c r="F1948" s="184"/>
      <c r="G1948" s="184"/>
      <c r="H1948" s="184"/>
      <c r="I1948" s="184"/>
      <c r="J1948" s="184"/>
      <c r="K1948" s="183"/>
      <c r="L1948" s="183"/>
      <c r="M1948" s="183"/>
      <c r="N1948" s="183"/>
      <c r="O1948" s="183"/>
      <c r="P1948" s="183"/>
      <c r="Q1948" s="183"/>
      <c r="R1948" s="183"/>
      <c r="S1948" s="183"/>
      <c r="T1948" s="183"/>
      <c r="X1948" s="183"/>
    </row>
    <row r="1949" spans="4:24" x14ac:dyDescent="0.25">
      <c r="D1949" s="184"/>
      <c r="E1949" s="184"/>
      <c r="F1949" s="184"/>
      <c r="G1949" s="184"/>
      <c r="H1949" s="184"/>
      <c r="I1949" s="184"/>
      <c r="J1949" s="184"/>
      <c r="K1949" s="183"/>
      <c r="L1949" s="183"/>
      <c r="M1949" s="183"/>
      <c r="N1949" s="183"/>
      <c r="O1949" s="183"/>
      <c r="P1949" s="183"/>
      <c r="Q1949" s="183"/>
      <c r="R1949" s="183"/>
      <c r="S1949" s="183"/>
      <c r="T1949" s="183"/>
      <c r="X1949" s="183"/>
    </row>
    <row r="1950" spans="4:24" x14ac:dyDescent="0.25">
      <c r="D1950" s="184"/>
      <c r="E1950" s="184"/>
      <c r="F1950" s="184"/>
      <c r="G1950" s="184"/>
      <c r="H1950" s="184"/>
      <c r="I1950" s="184"/>
      <c r="J1950" s="184"/>
      <c r="K1950" s="183"/>
      <c r="L1950" s="183"/>
      <c r="M1950" s="183"/>
      <c r="N1950" s="183"/>
      <c r="O1950" s="183"/>
      <c r="P1950" s="183"/>
      <c r="Q1950" s="183"/>
      <c r="R1950" s="183"/>
      <c r="S1950" s="183"/>
      <c r="T1950" s="183"/>
      <c r="X1950" s="183"/>
    </row>
    <row r="1951" spans="4:24" x14ac:dyDescent="0.25">
      <c r="D1951" s="184"/>
      <c r="E1951" s="184"/>
      <c r="F1951" s="184"/>
      <c r="G1951" s="184"/>
      <c r="H1951" s="184"/>
      <c r="I1951" s="184"/>
      <c r="J1951" s="184"/>
      <c r="K1951" s="183"/>
      <c r="L1951" s="183"/>
      <c r="M1951" s="183"/>
      <c r="N1951" s="183"/>
      <c r="O1951" s="183"/>
      <c r="P1951" s="183"/>
      <c r="Q1951" s="183"/>
      <c r="R1951" s="183"/>
      <c r="S1951" s="183"/>
      <c r="T1951" s="183"/>
      <c r="X1951" s="183"/>
    </row>
    <row r="1952" spans="4:24" x14ac:dyDescent="0.25">
      <c r="D1952" s="184"/>
      <c r="E1952" s="184"/>
      <c r="F1952" s="184"/>
      <c r="G1952" s="184"/>
      <c r="H1952" s="184"/>
      <c r="I1952" s="184"/>
      <c r="J1952" s="184"/>
      <c r="K1952" s="183"/>
      <c r="L1952" s="183"/>
      <c r="M1952" s="183"/>
      <c r="N1952" s="183"/>
      <c r="O1952" s="183"/>
      <c r="P1952" s="183"/>
      <c r="Q1952" s="183"/>
      <c r="R1952" s="183"/>
      <c r="S1952" s="183"/>
      <c r="T1952" s="183"/>
      <c r="X1952" s="183"/>
    </row>
    <row r="1953" spans="4:24" x14ac:dyDescent="0.25">
      <c r="D1953" s="184"/>
      <c r="E1953" s="184"/>
      <c r="F1953" s="184"/>
      <c r="G1953" s="184"/>
      <c r="H1953" s="184"/>
      <c r="I1953" s="184"/>
      <c r="J1953" s="184"/>
      <c r="K1953" s="183"/>
      <c r="L1953" s="183"/>
      <c r="M1953" s="183"/>
      <c r="N1953" s="183"/>
      <c r="O1953" s="183"/>
      <c r="P1953" s="183"/>
      <c r="Q1953" s="183"/>
      <c r="R1953" s="183"/>
      <c r="S1953" s="183"/>
      <c r="T1953" s="183"/>
      <c r="X1953" s="183"/>
    </row>
    <row r="1954" spans="4:24" x14ac:dyDescent="0.25">
      <c r="D1954" s="184"/>
      <c r="E1954" s="184"/>
      <c r="F1954" s="184"/>
      <c r="G1954" s="184"/>
      <c r="H1954" s="184"/>
      <c r="I1954" s="184"/>
      <c r="J1954" s="184"/>
      <c r="K1954" s="183"/>
      <c r="L1954" s="183"/>
      <c r="M1954" s="183"/>
      <c r="N1954" s="183"/>
      <c r="O1954" s="183"/>
      <c r="P1954" s="183"/>
      <c r="Q1954" s="183"/>
      <c r="R1954" s="183"/>
      <c r="S1954" s="183"/>
      <c r="T1954" s="183"/>
      <c r="X1954" s="183"/>
    </row>
    <row r="1955" spans="4:24" x14ac:dyDescent="0.25">
      <c r="D1955" s="184"/>
      <c r="E1955" s="184"/>
      <c r="F1955" s="184"/>
      <c r="G1955" s="184"/>
      <c r="H1955" s="184"/>
      <c r="I1955" s="184"/>
      <c r="J1955" s="184"/>
      <c r="K1955" s="183"/>
      <c r="L1955" s="183"/>
      <c r="M1955" s="183"/>
      <c r="N1955" s="183"/>
      <c r="O1955" s="183"/>
      <c r="P1955" s="183"/>
      <c r="Q1955" s="183"/>
      <c r="R1955" s="183"/>
      <c r="S1955" s="183"/>
      <c r="T1955" s="183"/>
      <c r="X1955" s="183"/>
    </row>
    <row r="1956" spans="4:24" x14ac:dyDescent="0.25">
      <c r="D1956" s="184"/>
      <c r="E1956" s="184"/>
      <c r="F1956" s="184"/>
      <c r="G1956" s="184"/>
      <c r="H1956" s="184"/>
      <c r="I1956" s="184"/>
      <c r="J1956" s="184"/>
      <c r="K1956" s="183"/>
      <c r="L1956" s="183"/>
      <c r="M1956" s="183"/>
      <c r="N1956" s="183"/>
      <c r="O1956" s="183"/>
      <c r="P1956" s="183"/>
      <c r="Q1956" s="183"/>
      <c r="R1956" s="183"/>
      <c r="S1956" s="183"/>
      <c r="T1956" s="183"/>
      <c r="X1956" s="183"/>
    </row>
    <row r="1957" spans="4:24" x14ac:dyDescent="0.25">
      <c r="D1957" s="184"/>
      <c r="E1957" s="184"/>
      <c r="F1957" s="184"/>
      <c r="G1957" s="184"/>
      <c r="H1957" s="184"/>
      <c r="I1957" s="184"/>
      <c r="J1957" s="184"/>
      <c r="K1957" s="183"/>
      <c r="L1957" s="183"/>
      <c r="M1957" s="183"/>
      <c r="N1957" s="183"/>
      <c r="O1957" s="183"/>
      <c r="P1957" s="183"/>
      <c r="Q1957" s="183"/>
      <c r="R1957" s="183"/>
      <c r="S1957" s="183"/>
      <c r="T1957" s="183"/>
      <c r="X1957" s="183"/>
    </row>
    <row r="1958" spans="4:24" x14ac:dyDescent="0.25">
      <c r="D1958" s="184"/>
      <c r="E1958" s="184"/>
      <c r="F1958" s="184"/>
      <c r="G1958" s="184"/>
      <c r="H1958" s="184"/>
      <c r="I1958" s="184"/>
      <c r="J1958" s="184"/>
      <c r="K1958" s="183"/>
      <c r="L1958" s="183"/>
      <c r="M1958" s="183"/>
      <c r="N1958" s="183"/>
      <c r="O1958" s="183"/>
      <c r="P1958" s="183"/>
      <c r="Q1958" s="183"/>
      <c r="R1958" s="183"/>
      <c r="S1958" s="183"/>
      <c r="T1958" s="183"/>
      <c r="X1958" s="183"/>
    </row>
    <row r="1959" spans="4:24" x14ac:dyDescent="0.25">
      <c r="D1959" s="184"/>
      <c r="E1959" s="184"/>
      <c r="F1959" s="184"/>
      <c r="G1959" s="184"/>
      <c r="H1959" s="184"/>
      <c r="I1959" s="184"/>
      <c r="J1959" s="184"/>
      <c r="K1959" s="183"/>
      <c r="L1959" s="183"/>
      <c r="M1959" s="183"/>
      <c r="N1959" s="183"/>
      <c r="O1959" s="183"/>
      <c r="P1959" s="183"/>
      <c r="Q1959" s="183"/>
      <c r="R1959" s="183"/>
      <c r="S1959" s="183"/>
      <c r="T1959" s="183"/>
      <c r="X1959" s="183"/>
    </row>
    <row r="1960" spans="4:24" x14ac:dyDescent="0.25">
      <c r="D1960" s="184"/>
      <c r="E1960" s="184"/>
      <c r="F1960" s="184"/>
      <c r="G1960" s="184"/>
      <c r="H1960" s="184"/>
      <c r="I1960" s="184"/>
      <c r="J1960" s="184"/>
      <c r="K1960" s="183"/>
      <c r="L1960" s="183"/>
      <c r="M1960" s="183"/>
      <c r="N1960" s="183"/>
      <c r="O1960" s="183"/>
      <c r="P1960" s="183"/>
      <c r="Q1960" s="183"/>
      <c r="R1960" s="183"/>
      <c r="S1960" s="183"/>
      <c r="T1960" s="183"/>
      <c r="X1960" s="183"/>
    </row>
    <row r="1961" spans="4:24" x14ac:dyDescent="0.25">
      <c r="D1961" s="184"/>
      <c r="E1961" s="184"/>
      <c r="F1961" s="184"/>
      <c r="G1961" s="184"/>
      <c r="H1961" s="184"/>
      <c r="I1961" s="184"/>
      <c r="J1961" s="184"/>
      <c r="K1961" s="183"/>
      <c r="L1961" s="183"/>
      <c r="M1961" s="183"/>
      <c r="N1961" s="183"/>
      <c r="O1961" s="183"/>
      <c r="P1961" s="183"/>
      <c r="Q1961" s="183"/>
      <c r="R1961" s="183"/>
      <c r="S1961" s="183"/>
      <c r="T1961" s="183"/>
      <c r="X1961" s="183"/>
    </row>
    <row r="1962" spans="4:24" x14ac:dyDescent="0.25">
      <c r="D1962" s="184"/>
      <c r="E1962" s="184"/>
      <c r="F1962" s="184"/>
      <c r="G1962" s="184"/>
      <c r="H1962" s="184"/>
      <c r="I1962" s="184"/>
      <c r="J1962" s="184"/>
      <c r="K1962" s="183"/>
      <c r="L1962" s="183"/>
      <c r="M1962" s="183"/>
      <c r="N1962" s="183"/>
      <c r="O1962" s="183"/>
      <c r="P1962" s="183"/>
      <c r="Q1962" s="183"/>
      <c r="R1962" s="183"/>
      <c r="S1962" s="183"/>
      <c r="T1962" s="183"/>
      <c r="X1962" s="183"/>
    </row>
    <row r="1963" spans="4:24" x14ac:dyDescent="0.25">
      <c r="D1963" s="184"/>
      <c r="E1963" s="184"/>
      <c r="F1963" s="184"/>
      <c r="G1963" s="184"/>
      <c r="H1963" s="184"/>
      <c r="I1963" s="184"/>
      <c r="J1963" s="184"/>
      <c r="K1963" s="183"/>
      <c r="L1963" s="183"/>
      <c r="M1963" s="183"/>
      <c r="N1963" s="183"/>
      <c r="O1963" s="183"/>
      <c r="P1963" s="183"/>
      <c r="Q1963" s="183"/>
      <c r="R1963" s="183"/>
      <c r="S1963" s="183"/>
      <c r="T1963" s="183"/>
      <c r="X1963" s="183"/>
    </row>
    <row r="1964" spans="4:24" x14ac:dyDescent="0.25">
      <c r="D1964" s="184"/>
      <c r="E1964" s="184"/>
      <c r="F1964" s="184"/>
      <c r="G1964" s="184"/>
      <c r="H1964" s="184"/>
      <c r="I1964" s="184"/>
      <c r="J1964" s="184"/>
      <c r="K1964" s="183"/>
      <c r="L1964" s="183"/>
      <c r="M1964" s="183"/>
      <c r="N1964" s="183"/>
      <c r="O1964" s="183"/>
      <c r="P1964" s="183"/>
      <c r="Q1964" s="183"/>
      <c r="R1964" s="183"/>
      <c r="S1964" s="183"/>
      <c r="T1964" s="183"/>
      <c r="X1964" s="183"/>
    </row>
    <row r="1965" spans="4:24" x14ac:dyDescent="0.25">
      <c r="D1965" s="184"/>
      <c r="E1965" s="184"/>
      <c r="F1965" s="184"/>
      <c r="G1965" s="184"/>
      <c r="H1965" s="184"/>
      <c r="I1965" s="184"/>
      <c r="J1965" s="184"/>
      <c r="K1965" s="183"/>
      <c r="L1965" s="183"/>
      <c r="M1965" s="183"/>
      <c r="N1965" s="183"/>
      <c r="O1965" s="183"/>
      <c r="P1965" s="183"/>
      <c r="Q1965" s="183"/>
      <c r="R1965" s="183"/>
      <c r="S1965" s="183"/>
      <c r="T1965" s="183"/>
      <c r="X1965" s="183"/>
    </row>
    <row r="1966" spans="4:24" x14ac:dyDescent="0.25">
      <c r="D1966" s="184"/>
      <c r="E1966" s="184"/>
      <c r="F1966" s="184"/>
      <c r="G1966" s="184"/>
      <c r="H1966" s="184"/>
      <c r="I1966" s="184"/>
      <c r="J1966" s="184"/>
      <c r="K1966" s="183"/>
      <c r="L1966" s="183"/>
      <c r="M1966" s="183"/>
      <c r="N1966" s="183"/>
      <c r="O1966" s="183"/>
      <c r="P1966" s="183"/>
      <c r="Q1966" s="183"/>
      <c r="R1966" s="183"/>
      <c r="S1966" s="183"/>
      <c r="T1966" s="183"/>
      <c r="X1966" s="183"/>
    </row>
    <row r="1967" spans="4:24" x14ac:dyDescent="0.25">
      <c r="D1967" s="184"/>
      <c r="E1967" s="184"/>
      <c r="F1967" s="184"/>
      <c r="G1967" s="184"/>
      <c r="H1967" s="184"/>
      <c r="I1967" s="184"/>
      <c r="J1967" s="184"/>
      <c r="K1967" s="183"/>
      <c r="L1967" s="183"/>
      <c r="M1967" s="183"/>
      <c r="N1967" s="183"/>
      <c r="O1967" s="183"/>
      <c r="P1967" s="183"/>
      <c r="Q1967" s="183"/>
      <c r="R1967" s="183"/>
      <c r="S1967" s="183"/>
      <c r="T1967" s="183"/>
      <c r="X1967" s="183"/>
    </row>
    <row r="1968" spans="4:24" x14ac:dyDescent="0.25">
      <c r="D1968" s="184"/>
      <c r="E1968" s="184"/>
      <c r="F1968" s="184"/>
      <c r="G1968" s="184"/>
      <c r="H1968" s="184"/>
      <c r="I1968" s="184"/>
      <c r="J1968" s="184"/>
      <c r="K1968" s="183"/>
      <c r="L1968" s="183"/>
      <c r="M1968" s="183"/>
      <c r="N1968" s="183"/>
      <c r="O1968" s="183"/>
      <c r="P1968" s="183"/>
      <c r="Q1968" s="183"/>
      <c r="R1968" s="183"/>
      <c r="S1968" s="183"/>
      <c r="T1968" s="183"/>
      <c r="X1968" s="183"/>
    </row>
    <row r="1969" spans="4:24" x14ac:dyDescent="0.25">
      <c r="D1969" s="184"/>
      <c r="E1969" s="184"/>
      <c r="F1969" s="184"/>
      <c r="G1969" s="184"/>
      <c r="H1969" s="184"/>
      <c r="I1969" s="184"/>
      <c r="J1969" s="184"/>
      <c r="K1969" s="183"/>
      <c r="L1969" s="183"/>
      <c r="M1969" s="183"/>
      <c r="N1969" s="183"/>
      <c r="O1969" s="183"/>
      <c r="P1969" s="183"/>
      <c r="Q1969" s="183"/>
      <c r="R1969" s="183"/>
      <c r="S1969" s="183"/>
      <c r="T1969" s="183"/>
      <c r="X1969" s="183"/>
    </row>
    <row r="1970" spans="4:24" x14ac:dyDescent="0.25">
      <c r="D1970" s="184"/>
      <c r="E1970" s="184"/>
      <c r="F1970" s="184"/>
      <c r="G1970" s="184"/>
      <c r="H1970" s="184"/>
      <c r="I1970" s="184"/>
      <c r="J1970" s="184"/>
      <c r="K1970" s="183"/>
      <c r="L1970" s="183"/>
      <c r="M1970" s="183"/>
      <c r="N1970" s="183"/>
      <c r="O1970" s="183"/>
      <c r="P1970" s="183"/>
      <c r="Q1970" s="183"/>
      <c r="R1970" s="183"/>
      <c r="S1970" s="183"/>
      <c r="T1970" s="183"/>
      <c r="X1970" s="183"/>
    </row>
    <row r="1971" spans="4:24" x14ac:dyDescent="0.25">
      <c r="D1971" s="184"/>
      <c r="E1971" s="184"/>
      <c r="F1971" s="184"/>
      <c r="G1971" s="184"/>
      <c r="H1971" s="184"/>
      <c r="I1971" s="184"/>
      <c r="J1971" s="184"/>
      <c r="K1971" s="183"/>
      <c r="L1971" s="183"/>
      <c r="M1971" s="183"/>
      <c r="N1971" s="183"/>
      <c r="O1971" s="183"/>
      <c r="P1971" s="183"/>
      <c r="Q1971" s="183"/>
      <c r="R1971" s="183"/>
      <c r="S1971" s="183"/>
      <c r="T1971" s="183"/>
      <c r="X1971" s="183"/>
    </row>
    <row r="1972" spans="4:24" x14ac:dyDescent="0.25">
      <c r="D1972" s="184"/>
      <c r="E1972" s="184"/>
      <c r="F1972" s="184"/>
      <c r="G1972" s="184"/>
      <c r="H1972" s="184"/>
      <c r="I1972" s="184"/>
      <c r="J1972" s="184"/>
      <c r="K1972" s="183"/>
      <c r="L1972" s="183"/>
      <c r="M1972" s="183"/>
      <c r="N1972" s="183"/>
      <c r="O1972" s="183"/>
      <c r="P1972" s="183"/>
      <c r="Q1972" s="183"/>
      <c r="R1972" s="183"/>
      <c r="S1972" s="183"/>
      <c r="T1972" s="183"/>
      <c r="X1972" s="183"/>
    </row>
    <row r="1973" spans="4:24" x14ac:dyDescent="0.25">
      <c r="D1973" s="184"/>
      <c r="E1973" s="184"/>
      <c r="F1973" s="184"/>
      <c r="G1973" s="184"/>
      <c r="H1973" s="184"/>
      <c r="I1973" s="184"/>
      <c r="J1973" s="184"/>
      <c r="K1973" s="183"/>
      <c r="L1973" s="183"/>
      <c r="M1973" s="183"/>
      <c r="N1973" s="183"/>
      <c r="O1973" s="183"/>
      <c r="P1973" s="183"/>
      <c r="Q1973" s="183"/>
      <c r="R1973" s="183"/>
      <c r="S1973" s="183"/>
      <c r="T1973" s="183"/>
      <c r="X1973" s="183"/>
    </row>
    <row r="1974" spans="4:24" x14ac:dyDescent="0.25">
      <c r="D1974" s="184"/>
      <c r="E1974" s="184"/>
      <c r="F1974" s="184"/>
      <c r="G1974" s="184"/>
      <c r="H1974" s="184"/>
      <c r="I1974" s="184"/>
      <c r="J1974" s="184"/>
      <c r="K1974" s="183"/>
      <c r="L1974" s="183"/>
      <c r="M1974" s="183"/>
      <c r="N1974" s="183"/>
      <c r="O1974" s="183"/>
      <c r="P1974" s="183"/>
      <c r="Q1974" s="183"/>
      <c r="R1974" s="183"/>
      <c r="S1974" s="183"/>
      <c r="T1974" s="183"/>
      <c r="X1974" s="183"/>
    </row>
    <row r="1975" spans="4:24" x14ac:dyDescent="0.25">
      <c r="D1975" s="184"/>
      <c r="E1975" s="184"/>
      <c r="F1975" s="184"/>
      <c r="G1975" s="184"/>
      <c r="H1975" s="184"/>
      <c r="I1975" s="184"/>
      <c r="J1975" s="184"/>
      <c r="K1975" s="183"/>
      <c r="L1975" s="183"/>
      <c r="M1975" s="183"/>
      <c r="N1975" s="183"/>
      <c r="O1975" s="183"/>
      <c r="P1975" s="183"/>
      <c r="Q1975" s="183"/>
      <c r="R1975" s="183"/>
      <c r="S1975" s="183"/>
      <c r="T1975" s="183"/>
      <c r="X1975" s="183"/>
    </row>
    <row r="1976" spans="4:24" x14ac:dyDescent="0.25">
      <c r="D1976" s="184"/>
      <c r="E1976" s="184"/>
      <c r="F1976" s="184"/>
      <c r="G1976" s="184"/>
      <c r="H1976" s="184"/>
      <c r="I1976" s="184"/>
      <c r="J1976" s="184"/>
      <c r="K1976" s="183"/>
      <c r="L1976" s="183"/>
      <c r="M1976" s="183"/>
      <c r="N1976" s="183"/>
      <c r="O1976" s="183"/>
      <c r="P1976" s="183"/>
      <c r="Q1976" s="183"/>
      <c r="R1976" s="183"/>
      <c r="S1976" s="183"/>
      <c r="T1976" s="183"/>
      <c r="X1976" s="183"/>
    </row>
    <row r="1977" spans="4:24" x14ac:dyDescent="0.25">
      <c r="D1977" s="184"/>
      <c r="E1977" s="184"/>
      <c r="F1977" s="184"/>
      <c r="G1977" s="184"/>
      <c r="H1977" s="184"/>
      <c r="I1977" s="184"/>
      <c r="J1977" s="184"/>
      <c r="K1977" s="183"/>
      <c r="L1977" s="183"/>
      <c r="M1977" s="183"/>
      <c r="N1977" s="183"/>
      <c r="O1977" s="183"/>
      <c r="P1977" s="183"/>
      <c r="Q1977" s="183"/>
      <c r="R1977" s="183"/>
      <c r="S1977" s="183"/>
      <c r="T1977" s="183"/>
      <c r="X1977" s="183"/>
    </row>
    <row r="1978" spans="4:24" x14ac:dyDescent="0.25">
      <c r="D1978" s="184"/>
      <c r="E1978" s="184"/>
      <c r="F1978" s="184"/>
      <c r="G1978" s="184"/>
      <c r="H1978" s="184"/>
      <c r="I1978" s="184"/>
      <c r="J1978" s="184"/>
      <c r="K1978" s="183"/>
      <c r="L1978" s="183"/>
      <c r="M1978" s="183"/>
      <c r="N1978" s="183"/>
      <c r="O1978" s="183"/>
      <c r="P1978" s="183"/>
      <c r="Q1978" s="183"/>
      <c r="R1978" s="183"/>
      <c r="S1978" s="183"/>
      <c r="T1978" s="183"/>
      <c r="X1978" s="183"/>
    </row>
    <row r="1979" spans="4:24" x14ac:dyDescent="0.25">
      <c r="D1979" s="184"/>
      <c r="E1979" s="184"/>
      <c r="F1979" s="184"/>
      <c r="G1979" s="184"/>
      <c r="H1979" s="184"/>
      <c r="I1979" s="184"/>
      <c r="J1979" s="184"/>
      <c r="K1979" s="183"/>
      <c r="L1979" s="183"/>
      <c r="M1979" s="183"/>
      <c r="N1979" s="183"/>
      <c r="O1979" s="183"/>
      <c r="P1979" s="183"/>
      <c r="Q1979" s="183"/>
      <c r="R1979" s="183"/>
      <c r="S1979" s="183"/>
      <c r="T1979" s="183"/>
      <c r="X1979" s="183"/>
    </row>
    <row r="1980" spans="4:24" x14ac:dyDescent="0.25">
      <c r="D1980" s="184"/>
      <c r="E1980" s="184"/>
      <c r="F1980" s="184"/>
      <c r="G1980" s="184"/>
      <c r="H1980" s="184"/>
      <c r="I1980" s="184"/>
      <c r="J1980" s="184"/>
      <c r="K1980" s="183"/>
      <c r="L1980" s="183"/>
      <c r="M1980" s="183"/>
      <c r="N1980" s="183"/>
      <c r="O1980" s="183"/>
      <c r="P1980" s="183"/>
      <c r="Q1980" s="183"/>
      <c r="R1980" s="183"/>
      <c r="S1980" s="183"/>
      <c r="T1980" s="183"/>
      <c r="X1980" s="183"/>
    </row>
    <row r="1981" spans="4:24" x14ac:dyDescent="0.25">
      <c r="D1981" s="184"/>
      <c r="E1981" s="184"/>
      <c r="F1981" s="184"/>
      <c r="G1981" s="184"/>
      <c r="H1981" s="184"/>
      <c r="I1981" s="184"/>
      <c r="J1981" s="184"/>
      <c r="K1981" s="183"/>
      <c r="L1981" s="183"/>
      <c r="M1981" s="183"/>
      <c r="N1981" s="183"/>
      <c r="O1981" s="183"/>
      <c r="P1981" s="183"/>
      <c r="Q1981" s="183"/>
      <c r="R1981" s="183"/>
      <c r="S1981" s="183"/>
      <c r="T1981" s="183"/>
      <c r="X1981" s="183"/>
    </row>
    <row r="1982" spans="4:24" x14ac:dyDescent="0.25">
      <c r="D1982" s="184"/>
      <c r="E1982" s="184"/>
      <c r="F1982" s="184"/>
      <c r="G1982" s="184"/>
      <c r="H1982" s="184"/>
      <c r="I1982" s="184"/>
      <c r="J1982" s="184"/>
      <c r="K1982" s="183"/>
      <c r="L1982" s="183"/>
      <c r="M1982" s="183"/>
      <c r="N1982" s="183"/>
      <c r="O1982" s="183"/>
      <c r="P1982" s="183"/>
      <c r="Q1982" s="183"/>
      <c r="R1982" s="183"/>
      <c r="S1982" s="183"/>
      <c r="T1982" s="183"/>
      <c r="X1982" s="183"/>
    </row>
    <row r="1983" spans="4:24" x14ac:dyDescent="0.25">
      <c r="D1983" s="184"/>
      <c r="E1983" s="184"/>
      <c r="F1983" s="184"/>
      <c r="G1983" s="184"/>
      <c r="H1983" s="184"/>
      <c r="I1983" s="184"/>
      <c r="J1983" s="184"/>
      <c r="K1983" s="183"/>
      <c r="L1983" s="183"/>
      <c r="M1983" s="183"/>
      <c r="N1983" s="183"/>
      <c r="O1983" s="183"/>
      <c r="P1983" s="183"/>
      <c r="Q1983" s="183"/>
      <c r="R1983" s="183"/>
      <c r="S1983" s="183"/>
      <c r="T1983" s="183"/>
      <c r="X1983" s="183"/>
    </row>
    <row r="1984" spans="4:24" x14ac:dyDescent="0.25">
      <c r="D1984" s="184"/>
      <c r="E1984" s="184"/>
      <c r="F1984" s="184"/>
      <c r="G1984" s="184"/>
      <c r="H1984" s="184"/>
      <c r="I1984" s="184"/>
      <c r="J1984" s="184"/>
      <c r="K1984" s="183"/>
      <c r="L1984" s="183"/>
      <c r="M1984" s="183"/>
      <c r="N1984" s="183"/>
      <c r="O1984" s="183"/>
      <c r="P1984" s="183"/>
      <c r="Q1984" s="183"/>
      <c r="R1984" s="183"/>
      <c r="S1984" s="183"/>
      <c r="T1984" s="183"/>
      <c r="X1984" s="183"/>
    </row>
    <row r="1985" spans="4:24" x14ac:dyDescent="0.25">
      <c r="D1985" s="184"/>
      <c r="E1985" s="184"/>
      <c r="F1985" s="184"/>
      <c r="G1985" s="184"/>
      <c r="H1985" s="184"/>
      <c r="I1985" s="184"/>
      <c r="J1985" s="184"/>
      <c r="K1985" s="183"/>
      <c r="L1985" s="183"/>
      <c r="M1985" s="183"/>
      <c r="N1985" s="183"/>
      <c r="O1985" s="183"/>
      <c r="P1985" s="183"/>
      <c r="Q1985" s="183"/>
      <c r="R1985" s="183"/>
      <c r="S1985" s="183"/>
      <c r="T1985" s="183"/>
      <c r="X1985" s="183"/>
    </row>
    <row r="1986" spans="4:24" x14ac:dyDescent="0.25">
      <c r="D1986" s="184"/>
      <c r="E1986" s="184"/>
      <c r="F1986" s="184"/>
      <c r="G1986" s="184"/>
      <c r="H1986" s="184"/>
      <c r="I1986" s="184"/>
      <c r="J1986" s="184"/>
      <c r="K1986" s="183"/>
      <c r="L1986" s="183"/>
      <c r="M1986" s="183"/>
      <c r="N1986" s="183"/>
      <c r="O1986" s="183"/>
      <c r="P1986" s="183"/>
      <c r="Q1986" s="183"/>
      <c r="R1986" s="183"/>
      <c r="S1986" s="183"/>
      <c r="T1986" s="183"/>
      <c r="X1986" s="183"/>
    </row>
    <row r="1987" spans="4:24" x14ac:dyDescent="0.25">
      <c r="D1987" s="184"/>
      <c r="E1987" s="184"/>
      <c r="F1987" s="184"/>
      <c r="G1987" s="184"/>
      <c r="H1987" s="184"/>
      <c r="I1987" s="184"/>
      <c r="J1987" s="184"/>
      <c r="K1987" s="183"/>
      <c r="L1987" s="183"/>
      <c r="M1987" s="183"/>
      <c r="N1987" s="183"/>
      <c r="O1987" s="183"/>
      <c r="P1987" s="183"/>
      <c r="Q1987" s="183"/>
      <c r="R1987" s="183"/>
      <c r="S1987" s="183"/>
      <c r="T1987" s="183"/>
      <c r="X1987" s="183"/>
    </row>
    <row r="1988" spans="4:24" x14ac:dyDescent="0.25">
      <c r="D1988" s="184"/>
      <c r="E1988" s="184"/>
      <c r="F1988" s="184"/>
      <c r="G1988" s="184"/>
      <c r="H1988" s="184"/>
      <c r="I1988" s="184"/>
      <c r="J1988" s="184"/>
      <c r="K1988" s="183"/>
      <c r="L1988" s="183"/>
      <c r="M1988" s="183"/>
      <c r="N1988" s="183"/>
      <c r="O1988" s="183"/>
      <c r="P1988" s="183"/>
      <c r="Q1988" s="183"/>
      <c r="R1988" s="183"/>
      <c r="S1988" s="183"/>
      <c r="T1988" s="183"/>
      <c r="X1988" s="183"/>
    </row>
    <row r="1989" spans="4:24" x14ac:dyDescent="0.25">
      <c r="D1989" s="184"/>
      <c r="E1989" s="184"/>
      <c r="F1989" s="184"/>
      <c r="G1989" s="184"/>
      <c r="H1989" s="184"/>
      <c r="I1989" s="184"/>
      <c r="J1989" s="184"/>
      <c r="K1989" s="183"/>
      <c r="L1989" s="183"/>
      <c r="M1989" s="183"/>
      <c r="N1989" s="183"/>
      <c r="O1989" s="183"/>
      <c r="P1989" s="183"/>
      <c r="Q1989" s="183"/>
      <c r="R1989" s="183"/>
      <c r="S1989" s="183"/>
      <c r="T1989" s="183"/>
      <c r="X1989" s="183"/>
    </row>
    <row r="1990" spans="4:24" x14ac:dyDescent="0.25">
      <c r="D1990" s="184"/>
      <c r="E1990" s="184"/>
      <c r="F1990" s="184"/>
      <c r="G1990" s="184"/>
      <c r="H1990" s="184"/>
      <c r="I1990" s="184"/>
      <c r="J1990" s="184"/>
      <c r="K1990" s="183"/>
      <c r="L1990" s="183"/>
      <c r="M1990" s="183"/>
      <c r="N1990" s="183"/>
      <c r="O1990" s="183"/>
      <c r="P1990" s="183"/>
      <c r="Q1990" s="183"/>
      <c r="R1990" s="183"/>
      <c r="S1990" s="183"/>
      <c r="T1990" s="183"/>
      <c r="X1990" s="183"/>
    </row>
    <row r="1991" spans="4:24" x14ac:dyDescent="0.25">
      <c r="D1991" s="184"/>
      <c r="E1991" s="184"/>
      <c r="F1991" s="184"/>
      <c r="G1991" s="184"/>
      <c r="H1991" s="184"/>
      <c r="I1991" s="184"/>
      <c r="J1991" s="184"/>
      <c r="K1991" s="183"/>
      <c r="L1991" s="183"/>
      <c r="M1991" s="183"/>
      <c r="N1991" s="183"/>
      <c r="O1991" s="183"/>
      <c r="P1991" s="183"/>
      <c r="Q1991" s="183"/>
      <c r="R1991" s="183"/>
      <c r="S1991" s="183"/>
      <c r="T1991" s="183"/>
      <c r="X1991" s="183"/>
    </row>
    <row r="1992" spans="4:24" x14ac:dyDescent="0.25">
      <c r="D1992" s="184"/>
      <c r="E1992" s="184"/>
      <c r="F1992" s="184"/>
      <c r="G1992" s="184"/>
      <c r="H1992" s="184"/>
      <c r="I1992" s="184"/>
      <c r="J1992" s="184"/>
      <c r="K1992" s="183"/>
      <c r="L1992" s="183"/>
      <c r="M1992" s="183"/>
      <c r="N1992" s="183"/>
      <c r="O1992" s="183"/>
      <c r="P1992" s="183"/>
      <c r="Q1992" s="183"/>
      <c r="R1992" s="183"/>
      <c r="S1992" s="183"/>
      <c r="T1992" s="183"/>
      <c r="X1992" s="183"/>
    </row>
    <row r="1993" spans="4:24" x14ac:dyDescent="0.25">
      <c r="D1993" s="184"/>
      <c r="E1993" s="184"/>
      <c r="F1993" s="184"/>
      <c r="G1993" s="184"/>
      <c r="H1993" s="184"/>
      <c r="I1993" s="184"/>
      <c r="J1993" s="184"/>
      <c r="K1993" s="183"/>
      <c r="L1993" s="183"/>
      <c r="M1993" s="183"/>
      <c r="N1993" s="183"/>
      <c r="O1993" s="183"/>
      <c r="P1993" s="183"/>
      <c r="Q1993" s="183"/>
      <c r="R1993" s="183"/>
      <c r="S1993" s="183"/>
      <c r="T1993" s="183"/>
      <c r="X1993" s="183"/>
    </row>
    <row r="1994" spans="4:24" x14ac:dyDescent="0.25">
      <c r="D1994" s="184"/>
      <c r="E1994" s="184"/>
      <c r="F1994" s="184"/>
      <c r="G1994" s="184"/>
      <c r="H1994" s="184"/>
      <c r="I1994" s="184"/>
      <c r="J1994" s="184"/>
      <c r="K1994" s="183"/>
      <c r="L1994" s="183"/>
      <c r="M1994" s="183"/>
      <c r="N1994" s="183"/>
      <c r="O1994" s="183"/>
      <c r="P1994" s="183"/>
      <c r="Q1994" s="183"/>
      <c r="R1994" s="183"/>
      <c r="S1994" s="183"/>
      <c r="T1994" s="183"/>
      <c r="X1994" s="183"/>
    </row>
    <row r="1995" spans="4:24" x14ac:dyDescent="0.25">
      <c r="D1995" s="184"/>
      <c r="E1995" s="184"/>
      <c r="F1995" s="184"/>
      <c r="G1995" s="184"/>
      <c r="H1995" s="184"/>
      <c r="I1995" s="184"/>
      <c r="J1995" s="184"/>
      <c r="K1995" s="183"/>
      <c r="L1995" s="183"/>
      <c r="M1995" s="183"/>
      <c r="N1995" s="183"/>
      <c r="O1995" s="183"/>
      <c r="P1995" s="183"/>
      <c r="Q1995" s="183"/>
      <c r="R1995" s="183"/>
      <c r="S1995" s="183"/>
      <c r="T1995" s="183"/>
      <c r="X1995" s="183"/>
    </row>
    <row r="1996" spans="4:24" x14ac:dyDescent="0.25">
      <c r="D1996" s="184"/>
      <c r="E1996" s="184"/>
      <c r="F1996" s="184"/>
      <c r="G1996" s="184"/>
      <c r="H1996" s="184"/>
      <c r="I1996" s="184"/>
      <c r="J1996" s="184"/>
      <c r="K1996" s="183"/>
      <c r="L1996" s="183"/>
      <c r="M1996" s="183"/>
      <c r="N1996" s="183"/>
      <c r="O1996" s="183"/>
      <c r="P1996" s="183"/>
      <c r="Q1996" s="183"/>
      <c r="R1996" s="183"/>
      <c r="S1996" s="183"/>
      <c r="T1996" s="183"/>
      <c r="X1996" s="183"/>
    </row>
    <row r="1997" spans="4:24" x14ac:dyDescent="0.25">
      <c r="D1997" s="184"/>
      <c r="E1997" s="184"/>
      <c r="F1997" s="184"/>
      <c r="G1997" s="184"/>
      <c r="H1997" s="184"/>
      <c r="I1997" s="184"/>
      <c r="J1997" s="184"/>
      <c r="K1997" s="183"/>
      <c r="L1997" s="183"/>
      <c r="M1997" s="183"/>
      <c r="N1997" s="183"/>
      <c r="O1997" s="183"/>
      <c r="P1997" s="183"/>
      <c r="Q1997" s="183"/>
      <c r="R1997" s="183"/>
      <c r="S1997" s="183"/>
      <c r="T1997" s="183"/>
      <c r="X1997" s="183"/>
    </row>
    <row r="1998" spans="4:24" x14ac:dyDescent="0.25">
      <c r="D1998" s="184"/>
      <c r="E1998" s="184"/>
      <c r="F1998" s="184"/>
      <c r="G1998" s="184"/>
      <c r="H1998" s="184"/>
      <c r="I1998" s="184"/>
      <c r="J1998" s="184"/>
      <c r="K1998" s="183"/>
      <c r="L1998" s="183"/>
      <c r="M1998" s="183"/>
      <c r="N1998" s="183"/>
      <c r="O1998" s="183"/>
      <c r="P1998" s="183"/>
      <c r="Q1998" s="183"/>
      <c r="R1998" s="183"/>
      <c r="S1998" s="183"/>
      <c r="T1998" s="183"/>
      <c r="X1998" s="183"/>
    </row>
    <row r="1999" spans="4:24" x14ac:dyDescent="0.25">
      <c r="D1999" s="184"/>
      <c r="E1999" s="184"/>
      <c r="F1999" s="184"/>
      <c r="G1999" s="184"/>
      <c r="H1999" s="184"/>
      <c r="I1999" s="184"/>
      <c r="J1999" s="184"/>
      <c r="K1999" s="183"/>
      <c r="L1999" s="183"/>
      <c r="M1999" s="183"/>
      <c r="N1999" s="183"/>
      <c r="O1999" s="183"/>
      <c r="P1999" s="183"/>
      <c r="Q1999" s="183"/>
      <c r="R1999" s="183"/>
      <c r="S1999" s="183"/>
      <c r="T1999" s="183"/>
      <c r="X1999" s="183"/>
    </row>
    <row r="2000" spans="4:24" x14ac:dyDescent="0.25">
      <c r="D2000" s="184"/>
      <c r="E2000" s="184"/>
      <c r="F2000" s="184"/>
      <c r="G2000" s="184"/>
      <c r="H2000" s="184"/>
      <c r="I2000" s="184"/>
      <c r="J2000" s="184"/>
      <c r="K2000" s="183"/>
      <c r="L2000" s="183"/>
      <c r="M2000" s="183"/>
      <c r="N2000" s="183"/>
      <c r="O2000" s="183"/>
      <c r="P2000" s="183"/>
      <c r="Q2000" s="183"/>
      <c r="R2000" s="183"/>
      <c r="S2000" s="183"/>
      <c r="T2000" s="183"/>
      <c r="X2000" s="183"/>
    </row>
    <row r="2001" spans="4:24" x14ac:dyDescent="0.25">
      <c r="D2001" s="184"/>
      <c r="E2001" s="184"/>
      <c r="F2001" s="184"/>
      <c r="G2001" s="184"/>
      <c r="H2001" s="184"/>
      <c r="I2001" s="184"/>
      <c r="J2001" s="184"/>
      <c r="K2001" s="183"/>
      <c r="L2001" s="183"/>
      <c r="M2001" s="183"/>
      <c r="N2001" s="183"/>
      <c r="O2001" s="183"/>
      <c r="P2001" s="183"/>
      <c r="Q2001" s="183"/>
      <c r="R2001" s="183"/>
      <c r="S2001" s="183"/>
      <c r="T2001" s="183"/>
      <c r="X2001" s="183"/>
    </row>
    <row r="2002" spans="4:24" x14ac:dyDescent="0.25">
      <c r="D2002" s="184"/>
      <c r="E2002" s="184"/>
      <c r="F2002" s="184"/>
      <c r="G2002" s="184"/>
      <c r="H2002" s="184"/>
      <c r="I2002" s="184"/>
      <c r="J2002" s="184"/>
      <c r="K2002" s="183"/>
      <c r="L2002" s="183"/>
      <c r="M2002" s="183"/>
      <c r="N2002" s="183"/>
      <c r="O2002" s="183"/>
      <c r="P2002" s="183"/>
      <c r="Q2002" s="183"/>
      <c r="R2002" s="183"/>
      <c r="S2002" s="183"/>
      <c r="T2002" s="183"/>
      <c r="X2002" s="183"/>
    </row>
    <row r="2003" spans="4:24" x14ac:dyDescent="0.25">
      <c r="D2003" s="184"/>
      <c r="E2003" s="184"/>
      <c r="F2003" s="184"/>
      <c r="G2003" s="184"/>
      <c r="H2003" s="184"/>
      <c r="I2003" s="184"/>
      <c r="J2003" s="184"/>
      <c r="K2003" s="183"/>
      <c r="L2003" s="183"/>
      <c r="M2003" s="183"/>
      <c r="N2003" s="183"/>
      <c r="O2003" s="183"/>
      <c r="P2003" s="183"/>
      <c r="Q2003" s="183"/>
      <c r="R2003" s="183"/>
      <c r="S2003" s="183"/>
      <c r="T2003" s="183"/>
      <c r="X2003" s="183"/>
    </row>
    <row r="2004" spans="4:24" x14ac:dyDescent="0.25">
      <c r="D2004" s="184"/>
      <c r="E2004" s="184"/>
      <c r="F2004" s="184"/>
      <c r="G2004" s="184"/>
      <c r="H2004" s="184"/>
      <c r="I2004" s="184"/>
      <c r="J2004" s="184"/>
      <c r="K2004" s="183"/>
      <c r="L2004" s="183"/>
      <c r="M2004" s="183"/>
      <c r="N2004" s="183"/>
      <c r="O2004" s="183"/>
      <c r="P2004" s="183"/>
      <c r="Q2004" s="183"/>
      <c r="R2004" s="183"/>
      <c r="S2004" s="183"/>
      <c r="T2004" s="183"/>
      <c r="X2004" s="183"/>
    </row>
    <row r="2005" spans="4:24" x14ac:dyDescent="0.25">
      <c r="D2005" s="184"/>
      <c r="E2005" s="184"/>
      <c r="F2005" s="184"/>
      <c r="G2005" s="184"/>
      <c r="H2005" s="184"/>
      <c r="I2005" s="184"/>
      <c r="J2005" s="184"/>
      <c r="K2005" s="183"/>
      <c r="L2005" s="183"/>
      <c r="M2005" s="183"/>
      <c r="N2005" s="183"/>
      <c r="O2005" s="183"/>
      <c r="P2005" s="183"/>
      <c r="Q2005" s="183"/>
      <c r="R2005" s="183"/>
      <c r="S2005" s="183"/>
      <c r="T2005" s="183"/>
      <c r="X2005" s="183"/>
    </row>
    <row r="2006" spans="4:24" x14ac:dyDescent="0.25">
      <c r="D2006" s="184"/>
      <c r="E2006" s="184"/>
      <c r="F2006" s="184"/>
      <c r="G2006" s="184"/>
      <c r="H2006" s="184"/>
      <c r="I2006" s="184"/>
      <c r="J2006" s="184"/>
      <c r="K2006" s="183"/>
      <c r="L2006" s="183"/>
      <c r="M2006" s="183"/>
      <c r="N2006" s="183"/>
      <c r="O2006" s="183"/>
      <c r="P2006" s="183"/>
      <c r="Q2006" s="183"/>
      <c r="R2006" s="183"/>
      <c r="S2006" s="183"/>
      <c r="T2006" s="183"/>
      <c r="X2006" s="183"/>
    </row>
    <row r="2007" spans="4:24" x14ac:dyDescent="0.25">
      <c r="D2007" s="184"/>
      <c r="E2007" s="184"/>
      <c r="F2007" s="184"/>
      <c r="G2007" s="184"/>
      <c r="H2007" s="184"/>
      <c r="I2007" s="184"/>
      <c r="J2007" s="184"/>
      <c r="K2007" s="183"/>
      <c r="L2007" s="183"/>
      <c r="M2007" s="183"/>
      <c r="N2007" s="183"/>
      <c r="O2007" s="183"/>
      <c r="P2007" s="183"/>
      <c r="Q2007" s="183"/>
      <c r="R2007" s="183"/>
      <c r="S2007" s="183"/>
      <c r="T2007" s="183"/>
      <c r="X2007" s="183"/>
    </row>
    <row r="2008" spans="4:24" x14ac:dyDescent="0.25">
      <c r="D2008" s="184"/>
      <c r="E2008" s="184"/>
      <c r="F2008" s="184"/>
      <c r="G2008" s="184"/>
      <c r="H2008" s="184"/>
      <c r="I2008" s="184"/>
      <c r="J2008" s="184"/>
      <c r="K2008" s="183"/>
      <c r="L2008" s="183"/>
      <c r="M2008" s="183"/>
      <c r="N2008" s="183"/>
      <c r="O2008" s="183"/>
      <c r="P2008" s="183"/>
      <c r="Q2008" s="183"/>
      <c r="R2008" s="183"/>
      <c r="S2008" s="183"/>
      <c r="T2008" s="183"/>
      <c r="X2008" s="183"/>
    </row>
    <row r="2009" spans="4:24" x14ac:dyDescent="0.25">
      <c r="D2009" s="184"/>
      <c r="E2009" s="184"/>
      <c r="F2009" s="184"/>
      <c r="G2009" s="184"/>
      <c r="H2009" s="184"/>
      <c r="I2009" s="184"/>
      <c r="J2009" s="184"/>
      <c r="K2009" s="183"/>
      <c r="L2009" s="183"/>
      <c r="M2009" s="183"/>
      <c r="N2009" s="183"/>
      <c r="O2009" s="183"/>
      <c r="P2009" s="183"/>
      <c r="Q2009" s="183"/>
      <c r="R2009" s="183"/>
      <c r="S2009" s="183"/>
      <c r="T2009" s="183"/>
      <c r="X2009" s="183"/>
    </row>
    <row r="2010" spans="4:24" x14ac:dyDescent="0.25">
      <c r="D2010" s="184"/>
      <c r="E2010" s="184"/>
      <c r="F2010" s="184"/>
      <c r="G2010" s="184"/>
      <c r="H2010" s="184"/>
      <c r="I2010" s="184"/>
      <c r="J2010" s="184"/>
      <c r="K2010" s="183"/>
      <c r="L2010" s="183"/>
      <c r="M2010" s="183"/>
      <c r="N2010" s="183"/>
      <c r="O2010" s="183"/>
      <c r="P2010" s="183"/>
      <c r="Q2010" s="183"/>
      <c r="R2010" s="183"/>
      <c r="S2010" s="183"/>
      <c r="T2010" s="183"/>
      <c r="X2010" s="183"/>
    </row>
    <row r="2011" spans="4:24" x14ac:dyDescent="0.25">
      <c r="D2011" s="184"/>
      <c r="E2011" s="184"/>
      <c r="F2011" s="184"/>
      <c r="G2011" s="184"/>
      <c r="H2011" s="184"/>
      <c r="I2011" s="184"/>
      <c r="J2011" s="184"/>
      <c r="K2011" s="183"/>
      <c r="L2011" s="183"/>
      <c r="M2011" s="183"/>
      <c r="N2011" s="183"/>
      <c r="O2011" s="183"/>
      <c r="P2011" s="183"/>
      <c r="Q2011" s="183"/>
      <c r="R2011" s="183"/>
      <c r="S2011" s="183"/>
      <c r="T2011" s="183"/>
      <c r="X2011" s="183"/>
    </row>
    <row r="2012" spans="4:24" x14ac:dyDescent="0.25">
      <c r="D2012" s="184"/>
      <c r="E2012" s="184"/>
      <c r="F2012" s="184"/>
      <c r="G2012" s="184"/>
      <c r="H2012" s="184"/>
      <c r="I2012" s="184"/>
      <c r="J2012" s="184"/>
      <c r="K2012" s="183"/>
      <c r="L2012" s="183"/>
      <c r="M2012" s="183"/>
      <c r="N2012" s="183"/>
      <c r="O2012" s="183"/>
      <c r="P2012" s="183"/>
      <c r="Q2012" s="183"/>
      <c r="R2012" s="183"/>
      <c r="S2012" s="183"/>
      <c r="T2012" s="183"/>
      <c r="X2012" s="183"/>
    </row>
    <row r="2013" spans="4:24" x14ac:dyDescent="0.25">
      <c r="D2013" s="184"/>
      <c r="E2013" s="184"/>
      <c r="F2013" s="184"/>
      <c r="G2013" s="184"/>
      <c r="H2013" s="184"/>
      <c r="I2013" s="184"/>
      <c r="J2013" s="184"/>
      <c r="K2013" s="183"/>
      <c r="L2013" s="183"/>
      <c r="M2013" s="183"/>
      <c r="N2013" s="183"/>
      <c r="O2013" s="183"/>
      <c r="P2013" s="183"/>
      <c r="Q2013" s="183"/>
      <c r="R2013" s="183"/>
      <c r="S2013" s="183"/>
      <c r="T2013" s="183"/>
      <c r="X2013" s="183"/>
    </row>
    <row r="2014" spans="4:24" x14ac:dyDescent="0.25">
      <c r="D2014" s="184"/>
      <c r="E2014" s="184"/>
      <c r="F2014" s="184"/>
      <c r="G2014" s="184"/>
      <c r="H2014" s="184"/>
      <c r="I2014" s="184"/>
      <c r="J2014" s="184"/>
      <c r="K2014" s="183"/>
      <c r="L2014" s="183"/>
      <c r="M2014" s="183"/>
      <c r="N2014" s="183"/>
      <c r="O2014" s="183"/>
      <c r="P2014" s="183"/>
      <c r="Q2014" s="183"/>
      <c r="R2014" s="183"/>
      <c r="S2014" s="183"/>
      <c r="T2014" s="183"/>
      <c r="X2014" s="183"/>
    </row>
    <row r="2015" spans="4:24" x14ac:dyDescent="0.25">
      <c r="D2015" s="184"/>
      <c r="E2015" s="184"/>
      <c r="F2015" s="184"/>
      <c r="G2015" s="184"/>
      <c r="H2015" s="184"/>
      <c r="I2015" s="184"/>
      <c r="J2015" s="184"/>
      <c r="K2015" s="183"/>
      <c r="L2015" s="183"/>
      <c r="M2015" s="183"/>
      <c r="N2015" s="183"/>
      <c r="O2015" s="183"/>
      <c r="P2015" s="183"/>
      <c r="Q2015" s="183"/>
      <c r="R2015" s="183"/>
      <c r="S2015" s="183"/>
      <c r="T2015" s="183"/>
      <c r="X2015" s="183"/>
    </row>
    <row r="2016" spans="4:24" x14ac:dyDescent="0.25">
      <c r="D2016" s="184"/>
      <c r="E2016" s="184"/>
      <c r="F2016" s="184"/>
      <c r="G2016" s="184"/>
      <c r="H2016" s="184"/>
      <c r="I2016" s="184"/>
      <c r="J2016" s="184"/>
      <c r="K2016" s="183"/>
      <c r="L2016" s="183"/>
      <c r="M2016" s="183"/>
      <c r="N2016" s="183"/>
      <c r="O2016" s="183"/>
      <c r="P2016" s="183"/>
      <c r="Q2016" s="183"/>
      <c r="R2016" s="183"/>
      <c r="S2016" s="183"/>
      <c r="T2016" s="183"/>
      <c r="X2016" s="183"/>
    </row>
    <row r="2017" spans="4:24" x14ac:dyDescent="0.25">
      <c r="D2017" s="184"/>
      <c r="E2017" s="184"/>
      <c r="F2017" s="184"/>
      <c r="G2017" s="184"/>
      <c r="H2017" s="184"/>
      <c r="I2017" s="184"/>
      <c r="J2017" s="184"/>
      <c r="K2017" s="183"/>
      <c r="L2017" s="183"/>
      <c r="M2017" s="183"/>
      <c r="N2017" s="183"/>
      <c r="O2017" s="183"/>
      <c r="P2017" s="183"/>
      <c r="Q2017" s="183"/>
      <c r="R2017" s="183"/>
      <c r="S2017" s="183"/>
      <c r="T2017" s="183"/>
      <c r="X2017" s="183"/>
    </row>
    <row r="2018" spans="4:24" x14ac:dyDescent="0.25">
      <c r="D2018" s="184"/>
      <c r="E2018" s="184"/>
      <c r="F2018" s="184"/>
      <c r="G2018" s="184"/>
      <c r="H2018" s="184"/>
      <c r="I2018" s="184"/>
      <c r="J2018" s="184"/>
      <c r="K2018" s="183"/>
      <c r="L2018" s="183"/>
      <c r="M2018" s="183"/>
      <c r="N2018" s="183"/>
      <c r="O2018" s="183"/>
      <c r="P2018" s="183"/>
      <c r="Q2018" s="183"/>
      <c r="R2018" s="183"/>
      <c r="S2018" s="183"/>
      <c r="T2018" s="183"/>
      <c r="X2018" s="183"/>
    </row>
    <row r="2019" spans="4:24" x14ac:dyDescent="0.25">
      <c r="D2019" s="184"/>
      <c r="E2019" s="184"/>
      <c r="F2019" s="184"/>
      <c r="G2019" s="184"/>
      <c r="H2019" s="184"/>
      <c r="I2019" s="184"/>
      <c r="J2019" s="184"/>
      <c r="K2019" s="183"/>
      <c r="L2019" s="183"/>
      <c r="M2019" s="183"/>
      <c r="N2019" s="183"/>
      <c r="O2019" s="183"/>
      <c r="P2019" s="183"/>
      <c r="Q2019" s="183"/>
      <c r="R2019" s="183"/>
      <c r="S2019" s="183"/>
      <c r="T2019" s="183"/>
      <c r="X2019" s="183"/>
    </row>
    <row r="2020" spans="4:24" x14ac:dyDescent="0.25">
      <c r="D2020" s="184"/>
      <c r="E2020" s="184"/>
      <c r="F2020" s="184"/>
      <c r="G2020" s="184"/>
      <c r="H2020" s="184"/>
      <c r="I2020" s="184"/>
      <c r="J2020" s="184"/>
      <c r="K2020" s="183"/>
      <c r="L2020" s="183"/>
      <c r="M2020" s="183"/>
      <c r="N2020" s="183"/>
      <c r="O2020" s="183"/>
      <c r="P2020" s="183"/>
      <c r="Q2020" s="183"/>
      <c r="R2020" s="183"/>
      <c r="S2020" s="183"/>
      <c r="T2020" s="183"/>
      <c r="X2020" s="183"/>
    </row>
    <row r="2021" spans="4:24" x14ac:dyDescent="0.25">
      <c r="D2021" s="184"/>
      <c r="E2021" s="184"/>
      <c r="F2021" s="184"/>
      <c r="G2021" s="184"/>
      <c r="H2021" s="184"/>
      <c r="I2021" s="184"/>
      <c r="J2021" s="184"/>
      <c r="K2021" s="183"/>
      <c r="L2021" s="183"/>
      <c r="M2021" s="183"/>
      <c r="N2021" s="183"/>
      <c r="O2021" s="183"/>
      <c r="P2021" s="183"/>
      <c r="Q2021" s="183"/>
      <c r="R2021" s="183"/>
      <c r="S2021" s="183"/>
      <c r="T2021" s="183"/>
      <c r="X2021" s="183"/>
    </row>
    <row r="2022" spans="4:24" x14ac:dyDescent="0.25">
      <c r="D2022" s="184"/>
      <c r="E2022" s="184"/>
      <c r="F2022" s="184"/>
      <c r="G2022" s="184"/>
      <c r="H2022" s="184"/>
      <c r="I2022" s="184"/>
      <c r="J2022" s="184"/>
      <c r="K2022" s="183"/>
      <c r="L2022" s="183"/>
      <c r="M2022" s="183"/>
      <c r="N2022" s="183"/>
      <c r="O2022" s="183"/>
      <c r="P2022" s="183"/>
      <c r="Q2022" s="183"/>
      <c r="R2022" s="183"/>
      <c r="S2022" s="183"/>
      <c r="T2022" s="183"/>
      <c r="X2022" s="183"/>
    </row>
    <row r="2023" spans="4:24" x14ac:dyDescent="0.25">
      <c r="D2023" s="184"/>
      <c r="E2023" s="184"/>
      <c r="F2023" s="184"/>
      <c r="G2023" s="184"/>
      <c r="H2023" s="184"/>
      <c r="I2023" s="184"/>
      <c r="J2023" s="184"/>
      <c r="K2023" s="183"/>
      <c r="L2023" s="183"/>
      <c r="M2023" s="183"/>
      <c r="N2023" s="183"/>
      <c r="O2023" s="183"/>
      <c r="P2023" s="183"/>
      <c r="Q2023" s="183"/>
      <c r="R2023" s="183"/>
      <c r="S2023" s="183"/>
      <c r="T2023" s="183"/>
      <c r="X2023" s="183"/>
    </row>
    <row r="2024" spans="4:24" x14ac:dyDescent="0.25">
      <c r="D2024" s="184"/>
      <c r="E2024" s="184"/>
      <c r="F2024" s="184"/>
      <c r="G2024" s="184"/>
      <c r="H2024" s="184"/>
      <c r="I2024" s="184"/>
      <c r="J2024" s="184"/>
      <c r="K2024" s="183"/>
      <c r="L2024" s="183"/>
      <c r="M2024" s="183"/>
      <c r="N2024" s="183"/>
      <c r="O2024" s="183"/>
      <c r="P2024" s="183"/>
      <c r="Q2024" s="183"/>
      <c r="R2024" s="183"/>
      <c r="S2024" s="183"/>
      <c r="T2024" s="183"/>
      <c r="X2024" s="183"/>
    </row>
    <row r="2025" spans="4:24" x14ac:dyDescent="0.25">
      <c r="D2025" s="184"/>
      <c r="E2025" s="184"/>
      <c r="F2025" s="184"/>
      <c r="G2025" s="184"/>
      <c r="H2025" s="184"/>
      <c r="I2025" s="184"/>
      <c r="J2025" s="184"/>
      <c r="K2025" s="183"/>
      <c r="L2025" s="183"/>
      <c r="M2025" s="183"/>
      <c r="N2025" s="183"/>
      <c r="O2025" s="183"/>
      <c r="P2025" s="183"/>
      <c r="Q2025" s="183"/>
      <c r="R2025" s="183"/>
      <c r="S2025" s="183"/>
      <c r="T2025" s="183"/>
      <c r="X2025" s="183"/>
    </row>
    <row r="2026" spans="4:24" x14ac:dyDescent="0.25">
      <c r="D2026" s="184"/>
      <c r="E2026" s="184"/>
      <c r="F2026" s="184"/>
      <c r="G2026" s="184"/>
      <c r="H2026" s="184"/>
      <c r="I2026" s="184"/>
      <c r="J2026" s="184"/>
      <c r="K2026" s="183"/>
      <c r="L2026" s="183"/>
      <c r="M2026" s="183"/>
      <c r="N2026" s="183"/>
      <c r="O2026" s="183"/>
      <c r="P2026" s="183"/>
      <c r="Q2026" s="183"/>
      <c r="R2026" s="183"/>
      <c r="S2026" s="183"/>
      <c r="T2026" s="183"/>
      <c r="X2026" s="183"/>
    </row>
    <row r="2027" spans="4:24" x14ac:dyDescent="0.25">
      <c r="D2027" s="184"/>
      <c r="E2027" s="184"/>
      <c r="F2027" s="184"/>
      <c r="G2027" s="184"/>
      <c r="H2027" s="184"/>
      <c r="I2027" s="184"/>
      <c r="J2027" s="184"/>
      <c r="K2027" s="183"/>
      <c r="L2027" s="183"/>
      <c r="M2027" s="183"/>
      <c r="N2027" s="183"/>
      <c r="O2027" s="183"/>
      <c r="P2027" s="183"/>
      <c r="Q2027" s="183"/>
      <c r="R2027" s="183"/>
      <c r="S2027" s="183"/>
      <c r="T2027" s="183"/>
      <c r="X2027" s="183"/>
    </row>
    <row r="2028" spans="4:24" x14ac:dyDescent="0.25">
      <c r="D2028" s="184"/>
      <c r="E2028" s="184"/>
      <c r="F2028" s="184"/>
      <c r="G2028" s="184"/>
      <c r="H2028" s="184"/>
      <c r="I2028" s="184"/>
      <c r="J2028" s="184"/>
      <c r="K2028" s="183"/>
      <c r="L2028" s="183"/>
      <c r="M2028" s="183"/>
      <c r="N2028" s="183"/>
      <c r="O2028" s="183"/>
      <c r="P2028" s="183"/>
      <c r="Q2028" s="183"/>
      <c r="R2028" s="183"/>
      <c r="S2028" s="183"/>
      <c r="T2028" s="183"/>
      <c r="X2028" s="183"/>
    </row>
    <row r="2029" spans="4:24" x14ac:dyDescent="0.25">
      <c r="D2029" s="184"/>
      <c r="E2029" s="184"/>
      <c r="F2029" s="184"/>
      <c r="G2029" s="184"/>
      <c r="H2029" s="184"/>
      <c r="I2029" s="184"/>
      <c r="J2029" s="184"/>
      <c r="K2029" s="183"/>
      <c r="L2029" s="183"/>
      <c r="M2029" s="183"/>
      <c r="N2029" s="183"/>
      <c r="O2029" s="183"/>
      <c r="P2029" s="183"/>
      <c r="Q2029" s="183"/>
      <c r="R2029" s="183"/>
      <c r="S2029" s="183"/>
      <c r="T2029" s="183"/>
      <c r="X2029" s="183"/>
    </row>
    <row r="2030" spans="4:24" x14ac:dyDescent="0.25">
      <c r="D2030" s="184"/>
      <c r="E2030" s="184"/>
      <c r="F2030" s="184"/>
      <c r="G2030" s="184"/>
      <c r="H2030" s="184"/>
      <c r="I2030" s="184"/>
      <c r="J2030" s="184"/>
      <c r="K2030" s="183"/>
      <c r="L2030" s="183"/>
      <c r="M2030" s="183"/>
      <c r="N2030" s="183"/>
      <c r="O2030" s="183"/>
      <c r="P2030" s="183"/>
      <c r="Q2030" s="183"/>
      <c r="R2030" s="183"/>
      <c r="S2030" s="183"/>
      <c r="T2030" s="183"/>
      <c r="X2030" s="183"/>
    </row>
    <row r="2031" spans="4:24" x14ac:dyDescent="0.25">
      <c r="D2031" s="184"/>
      <c r="E2031" s="184"/>
      <c r="F2031" s="184"/>
      <c r="G2031" s="184"/>
      <c r="H2031" s="184"/>
      <c r="I2031" s="184"/>
      <c r="J2031" s="184"/>
      <c r="K2031" s="183"/>
      <c r="L2031" s="183"/>
      <c r="M2031" s="183"/>
      <c r="N2031" s="183"/>
      <c r="O2031" s="183"/>
      <c r="P2031" s="183"/>
      <c r="Q2031" s="183"/>
      <c r="R2031" s="183"/>
      <c r="S2031" s="183"/>
      <c r="T2031" s="183"/>
      <c r="X2031" s="183"/>
    </row>
    <row r="2032" spans="4:24" x14ac:dyDescent="0.25">
      <c r="D2032" s="184"/>
      <c r="E2032" s="184"/>
      <c r="F2032" s="184"/>
      <c r="G2032" s="184"/>
      <c r="H2032" s="184"/>
      <c r="I2032" s="184"/>
      <c r="J2032" s="184"/>
      <c r="K2032" s="183"/>
      <c r="L2032" s="183"/>
      <c r="M2032" s="183"/>
      <c r="N2032" s="183"/>
      <c r="O2032" s="183"/>
      <c r="P2032" s="183"/>
      <c r="Q2032" s="183"/>
      <c r="R2032" s="183"/>
      <c r="S2032" s="183"/>
      <c r="T2032" s="183"/>
      <c r="X2032" s="183"/>
    </row>
    <row r="2033" spans="4:24" x14ac:dyDescent="0.25">
      <c r="D2033" s="184"/>
      <c r="E2033" s="184"/>
      <c r="F2033" s="184"/>
      <c r="G2033" s="184"/>
      <c r="H2033" s="184"/>
      <c r="I2033" s="184"/>
      <c r="J2033" s="184"/>
      <c r="K2033" s="183"/>
      <c r="L2033" s="183"/>
      <c r="M2033" s="183"/>
      <c r="N2033" s="183"/>
      <c r="O2033" s="183"/>
      <c r="P2033" s="183"/>
      <c r="Q2033" s="183"/>
      <c r="R2033" s="183"/>
      <c r="S2033" s="183"/>
      <c r="T2033" s="183"/>
      <c r="X2033" s="183"/>
    </row>
    <row r="2034" spans="4:24" x14ac:dyDescent="0.25">
      <c r="D2034" s="184"/>
      <c r="E2034" s="184"/>
      <c r="F2034" s="184"/>
      <c r="G2034" s="184"/>
      <c r="H2034" s="184"/>
      <c r="I2034" s="184"/>
      <c r="J2034" s="184"/>
      <c r="K2034" s="183"/>
      <c r="L2034" s="183"/>
      <c r="M2034" s="183"/>
      <c r="N2034" s="183"/>
      <c r="O2034" s="183"/>
      <c r="P2034" s="183"/>
      <c r="Q2034" s="183"/>
      <c r="R2034" s="183"/>
      <c r="S2034" s="183"/>
      <c r="T2034" s="183"/>
      <c r="X2034" s="183"/>
    </row>
    <row r="2035" spans="4:24" x14ac:dyDescent="0.25">
      <c r="D2035" s="184"/>
      <c r="E2035" s="184"/>
      <c r="F2035" s="184"/>
      <c r="G2035" s="184"/>
      <c r="H2035" s="184"/>
      <c r="I2035" s="184"/>
      <c r="J2035" s="184"/>
      <c r="K2035" s="183"/>
      <c r="L2035" s="183"/>
      <c r="M2035" s="183"/>
      <c r="N2035" s="183"/>
      <c r="O2035" s="183"/>
      <c r="P2035" s="183"/>
      <c r="Q2035" s="183"/>
      <c r="R2035" s="183"/>
      <c r="S2035" s="183"/>
      <c r="T2035" s="183"/>
      <c r="X2035" s="183"/>
    </row>
    <row r="2036" spans="4:24" x14ac:dyDescent="0.25">
      <c r="D2036" s="184"/>
      <c r="E2036" s="184"/>
      <c r="F2036" s="184"/>
      <c r="G2036" s="184"/>
      <c r="H2036" s="184"/>
      <c r="I2036" s="184"/>
      <c r="J2036" s="184"/>
      <c r="K2036" s="183"/>
      <c r="L2036" s="183"/>
      <c r="M2036" s="183"/>
      <c r="N2036" s="183"/>
      <c r="O2036" s="183"/>
      <c r="P2036" s="183"/>
      <c r="Q2036" s="183"/>
      <c r="R2036" s="183"/>
      <c r="S2036" s="183"/>
      <c r="T2036" s="183"/>
      <c r="X2036" s="183"/>
    </row>
    <row r="2037" spans="4:24" x14ac:dyDescent="0.25">
      <c r="D2037" s="184"/>
      <c r="E2037" s="184"/>
      <c r="F2037" s="184"/>
      <c r="G2037" s="184"/>
      <c r="H2037" s="184"/>
      <c r="I2037" s="184"/>
      <c r="J2037" s="184"/>
      <c r="K2037" s="183"/>
      <c r="L2037" s="183"/>
      <c r="M2037" s="183"/>
      <c r="N2037" s="183"/>
      <c r="O2037" s="183"/>
      <c r="P2037" s="183"/>
      <c r="Q2037" s="183"/>
      <c r="R2037" s="183"/>
      <c r="S2037" s="183"/>
      <c r="T2037" s="183"/>
      <c r="X2037" s="183"/>
    </row>
    <row r="2038" spans="4:24" x14ac:dyDescent="0.25">
      <c r="D2038" s="184"/>
      <c r="E2038" s="184"/>
      <c r="F2038" s="184"/>
      <c r="G2038" s="184"/>
      <c r="H2038" s="184"/>
      <c r="I2038" s="184"/>
      <c r="J2038" s="184"/>
      <c r="K2038" s="183"/>
      <c r="L2038" s="183"/>
      <c r="M2038" s="183"/>
      <c r="N2038" s="183"/>
      <c r="O2038" s="183"/>
      <c r="P2038" s="183"/>
      <c r="Q2038" s="183"/>
      <c r="R2038" s="183"/>
      <c r="S2038" s="183"/>
      <c r="T2038" s="183"/>
      <c r="X2038" s="183"/>
    </row>
    <row r="2039" spans="4:24" x14ac:dyDescent="0.25">
      <c r="D2039" s="184"/>
      <c r="E2039" s="184"/>
      <c r="F2039" s="184"/>
      <c r="G2039" s="184"/>
      <c r="H2039" s="184"/>
      <c r="I2039" s="184"/>
      <c r="J2039" s="184"/>
      <c r="K2039" s="183"/>
      <c r="L2039" s="183"/>
      <c r="M2039" s="183"/>
      <c r="N2039" s="183"/>
      <c r="O2039" s="183"/>
      <c r="P2039" s="183"/>
      <c r="Q2039" s="183"/>
      <c r="R2039" s="183"/>
      <c r="S2039" s="183"/>
      <c r="T2039" s="183"/>
      <c r="X2039" s="183"/>
    </row>
    <row r="2040" spans="4:24" x14ac:dyDescent="0.25">
      <c r="D2040" s="184"/>
      <c r="E2040" s="184"/>
      <c r="F2040" s="184"/>
      <c r="G2040" s="184"/>
      <c r="H2040" s="184"/>
      <c r="I2040" s="184"/>
      <c r="J2040" s="184"/>
      <c r="K2040" s="183"/>
      <c r="L2040" s="183"/>
      <c r="M2040" s="183"/>
      <c r="N2040" s="183"/>
      <c r="O2040" s="183"/>
      <c r="P2040" s="183"/>
      <c r="Q2040" s="183"/>
      <c r="R2040" s="183"/>
      <c r="S2040" s="183"/>
      <c r="T2040" s="183"/>
      <c r="X2040" s="183"/>
    </row>
    <row r="2041" spans="4:24" x14ac:dyDescent="0.25">
      <c r="D2041" s="184"/>
      <c r="E2041" s="184"/>
      <c r="F2041" s="184"/>
      <c r="G2041" s="184"/>
      <c r="H2041" s="184"/>
      <c r="I2041" s="184"/>
      <c r="J2041" s="184"/>
      <c r="K2041" s="183"/>
      <c r="L2041" s="183"/>
      <c r="M2041" s="183"/>
      <c r="N2041" s="183"/>
      <c r="O2041" s="183"/>
      <c r="P2041" s="183"/>
      <c r="Q2041" s="183"/>
      <c r="R2041" s="183"/>
      <c r="S2041" s="183"/>
      <c r="T2041" s="183"/>
      <c r="X2041" s="183"/>
    </row>
    <row r="2042" spans="4:24" x14ac:dyDescent="0.25">
      <c r="D2042" s="184"/>
      <c r="E2042" s="184"/>
      <c r="F2042" s="184"/>
      <c r="G2042" s="184"/>
      <c r="H2042" s="184"/>
      <c r="I2042" s="184"/>
      <c r="J2042" s="184"/>
      <c r="K2042" s="183"/>
      <c r="L2042" s="183"/>
      <c r="M2042" s="183"/>
      <c r="N2042" s="183"/>
      <c r="O2042" s="183"/>
      <c r="P2042" s="183"/>
      <c r="Q2042" s="183"/>
      <c r="R2042" s="183"/>
      <c r="S2042" s="183"/>
      <c r="T2042" s="183"/>
      <c r="X2042" s="183"/>
    </row>
    <row r="2043" spans="4:24" x14ac:dyDescent="0.25">
      <c r="D2043" s="184"/>
      <c r="E2043" s="184"/>
      <c r="F2043" s="184"/>
      <c r="G2043" s="184"/>
      <c r="H2043" s="184"/>
      <c r="I2043" s="184"/>
      <c r="J2043" s="184"/>
      <c r="K2043" s="183"/>
      <c r="L2043" s="183"/>
      <c r="M2043" s="183"/>
      <c r="N2043" s="183"/>
      <c r="O2043" s="183"/>
      <c r="P2043" s="183"/>
      <c r="Q2043" s="183"/>
      <c r="R2043" s="183"/>
      <c r="S2043" s="183"/>
      <c r="T2043" s="183"/>
      <c r="X2043" s="183"/>
    </row>
    <row r="2044" spans="4:24" x14ac:dyDescent="0.25">
      <c r="D2044" s="184"/>
      <c r="E2044" s="184"/>
      <c r="F2044" s="184"/>
      <c r="G2044" s="184"/>
      <c r="H2044" s="184"/>
      <c r="I2044" s="184"/>
      <c r="J2044" s="184"/>
      <c r="K2044" s="183"/>
      <c r="L2044" s="183"/>
      <c r="M2044" s="183"/>
      <c r="N2044" s="183"/>
      <c r="O2044" s="183"/>
      <c r="P2044" s="183"/>
      <c r="Q2044" s="183"/>
      <c r="R2044" s="183"/>
      <c r="S2044" s="183"/>
      <c r="T2044" s="183"/>
      <c r="X2044" s="183"/>
    </row>
    <row r="2045" spans="4:24" x14ac:dyDescent="0.25">
      <c r="D2045" s="184"/>
      <c r="E2045" s="184"/>
      <c r="F2045" s="184"/>
      <c r="G2045" s="184"/>
      <c r="H2045" s="184"/>
      <c r="I2045" s="184"/>
      <c r="J2045" s="184"/>
      <c r="K2045" s="183"/>
      <c r="L2045" s="183"/>
      <c r="M2045" s="183"/>
      <c r="N2045" s="183"/>
      <c r="O2045" s="183"/>
      <c r="P2045" s="183"/>
      <c r="Q2045" s="183"/>
      <c r="R2045" s="183"/>
      <c r="S2045" s="183"/>
      <c r="T2045" s="183"/>
      <c r="X2045" s="183"/>
    </row>
    <row r="2046" spans="4:24" x14ac:dyDescent="0.25">
      <c r="D2046" s="184"/>
      <c r="E2046" s="184"/>
      <c r="F2046" s="184"/>
      <c r="G2046" s="184"/>
      <c r="H2046" s="184"/>
      <c r="I2046" s="184"/>
      <c r="J2046" s="184"/>
      <c r="K2046" s="183"/>
      <c r="L2046" s="183"/>
      <c r="M2046" s="183"/>
      <c r="N2046" s="183"/>
      <c r="O2046" s="183"/>
      <c r="P2046" s="183"/>
      <c r="Q2046" s="183"/>
      <c r="R2046" s="183"/>
      <c r="S2046" s="183"/>
      <c r="T2046" s="183"/>
      <c r="X2046" s="183"/>
    </row>
    <row r="2047" spans="4:24" x14ac:dyDescent="0.25">
      <c r="D2047" s="184"/>
      <c r="E2047" s="184"/>
      <c r="F2047" s="184"/>
      <c r="G2047" s="184"/>
      <c r="H2047" s="184"/>
      <c r="I2047" s="184"/>
      <c r="J2047" s="184"/>
      <c r="K2047" s="183"/>
      <c r="L2047" s="183"/>
      <c r="M2047" s="183"/>
      <c r="N2047" s="183"/>
      <c r="O2047" s="183"/>
      <c r="P2047" s="183"/>
      <c r="Q2047" s="183"/>
      <c r="R2047" s="183"/>
      <c r="S2047" s="183"/>
      <c r="T2047" s="183"/>
      <c r="X2047" s="183"/>
    </row>
    <row r="2048" spans="4:24" x14ac:dyDescent="0.25">
      <c r="D2048" s="184"/>
      <c r="E2048" s="184"/>
      <c r="F2048" s="184"/>
      <c r="G2048" s="184"/>
      <c r="H2048" s="184"/>
      <c r="I2048" s="184"/>
      <c r="J2048" s="184"/>
      <c r="K2048" s="183"/>
      <c r="L2048" s="183"/>
      <c r="M2048" s="183"/>
      <c r="N2048" s="183"/>
      <c r="O2048" s="183"/>
      <c r="P2048" s="183"/>
      <c r="Q2048" s="183"/>
      <c r="R2048" s="183"/>
      <c r="S2048" s="183"/>
      <c r="T2048" s="183"/>
      <c r="X2048" s="183"/>
    </row>
    <row r="2049" spans="4:24" x14ac:dyDescent="0.25">
      <c r="D2049" s="184"/>
      <c r="E2049" s="184"/>
      <c r="F2049" s="184"/>
      <c r="G2049" s="184"/>
      <c r="H2049" s="184"/>
      <c r="I2049" s="184"/>
      <c r="J2049" s="184"/>
      <c r="K2049" s="183"/>
      <c r="L2049" s="183"/>
      <c r="M2049" s="183"/>
      <c r="N2049" s="183"/>
      <c r="O2049" s="183"/>
      <c r="P2049" s="183"/>
      <c r="Q2049" s="183"/>
      <c r="R2049" s="183"/>
      <c r="S2049" s="183"/>
      <c r="T2049" s="183"/>
      <c r="X2049" s="183"/>
    </row>
    <row r="2050" spans="4:24" x14ac:dyDescent="0.25">
      <c r="D2050" s="184"/>
      <c r="E2050" s="184"/>
      <c r="F2050" s="184"/>
      <c r="G2050" s="184"/>
      <c r="H2050" s="184"/>
      <c r="I2050" s="184"/>
      <c r="J2050" s="184"/>
      <c r="K2050" s="183"/>
      <c r="L2050" s="183"/>
      <c r="M2050" s="183"/>
      <c r="N2050" s="183"/>
      <c r="O2050" s="183"/>
      <c r="P2050" s="183"/>
      <c r="Q2050" s="183"/>
      <c r="R2050" s="183"/>
      <c r="S2050" s="183"/>
      <c r="T2050" s="183"/>
      <c r="X2050" s="183"/>
    </row>
    <row r="2051" spans="4:24" x14ac:dyDescent="0.25">
      <c r="D2051" s="184"/>
      <c r="E2051" s="184"/>
      <c r="F2051" s="184"/>
      <c r="G2051" s="184"/>
      <c r="H2051" s="184"/>
      <c r="I2051" s="184"/>
      <c r="J2051" s="184"/>
      <c r="K2051" s="183"/>
      <c r="L2051" s="183"/>
      <c r="M2051" s="183"/>
      <c r="N2051" s="183"/>
      <c r="O2051" s="183"/>
      <c r="P2051" s="183"/>
      <c r="Q2051" s="183"/>
      <c r="R2051" s="183"/>
      <c r="S2051" s="183"/>
      <c r="T2051" s="183"/>
      <c r="X2051" s="183"/>
    </row>
    <row r="2052" spans="4:24" x14ac:dyDescent="0.25">
      <c r="D2052" s="184"/>
      <c r="E2052" s="184"/>
      <c r="F2052" s="184"/>
      <c r="G2052" s="184"/>
      <c r="H2052" s="184"/>
      <c r="I2052" s="184"/>
      <c r="J2052" s="184"/>
      <c r="K2052" s="183"/>
      <c r="L2052" s="183"/>
      <c r="M2052" s="183"/>
      <c r="N2052" s="183"/>
      <c r="O2052" s="183"/>
      <c r="P2052" s="183"/>
      <c r="Q2052" s="183"/>
      <c r="R2052" s="183"/>
      <c r="S2052" s="183"/>
      <c r="T2052" s="183"/>
      <c r="X2052" s="183"/>
    </row>
    <row r="2053" spans="4:24" x14ac:dyDescent="0.25">
      <c r="D2053" s="184"/>
      <c r="E2053" s="184"/>
      <c r="F2053" s="184"/>
      <c r="G2053" s="184"/>
      <c r="H2053" s="184"/>
      <c r="I2053" s="184"/>
      <c r="J2053" s="184"/>
      <c r="K2053" s="183"/>
      <c r="L2053" s="183"/>
      <c r="M2053" s="183"/>
      <c r="N2053" s="183"/>
      <c r="O2053" s="183"/>
      <c r="P2053" s="183"/>
      <c r="Q2053" s="183"/>
      <c r="R2053" s="183"/>
      <c r="S2053" s="183"/>
      <c r="T2053" s="183"/>
      <c r="X2053" s="183"/>
    </row>
    <row r="2054" spans="4:24" x14ac:dyDescent="0.25">
      <c r="D2054" s="184"/>
      <c r="E2054" s="184"/>
      <c r="F2054" s="184"/>
      <c r="G2054" s="184"/>
      <c r="H2054" s="184"/>
      <c r="I2054" s="184"/>
      <c r="J2054" s="184"/>
      <c r="K2054" s="183"/>
      <c r="L2054" s="183"/>
      <c r="M2054" s="183"/>
      <c r="N2054" s="183"/>
      <c r="O2054" s="183"/>
      <c r="P2054" s="183"/>
      <c r="Q2054" s="183"/>
      <c r="R2054" s="183"/>
      <c r="S2054" s="183"/>
      <c r="T2054" s="183"/>
      <c r="X2054" s="183"/>
    </row>
    <row r="2055" spans="4:24" x14ac:dyDescent="0.25">
      <c r="D2055" s="184"/>
      <c r="E2055" s="184"/>
      <c r="F2055" s="184"/>
      <c r="G2055" s="184"/>
      <c r="H2055" s="184"/>
      <c r="I2055" s="184"/>
      <c r="J2055" s="184"/>
      <c r="K2055" s="183"/>
      <c r="L2055" s="183"/>
      <c r="M2055" s="183"/>
      <c r="N2055" s="183"/>
      <c r="O2055" s="183"/>
      <c r="P2055" s="183"/>
      <c r="Q2055" s="183"/>
      <c r="R2055" s="183"/>
      <c r="S2055" s="183"/>
      <c r="T2055" s="183"/>
      <c r="X2055" s="183"/>
    </row>
    <row r="2056" spans="4:24" x14ac:dyDescent="0.25">
      <c r="D2056" s="184"/>
      <c r="E2056" s="184"/>
      <c r="F2056" s="184"/>
      <c r="G2056" s="184"/>
      <c r="H2056" s="184"/>
      <c r="I2056" s="184"/>
      <c r="J2056" s="184"/>
      <c r="K2056" s="183"/>
      <c r="L2056" s="183"/>
      <c r="M2056" s="183"/>
      <c r="N2056" s="183"/>
      <c r="O2056" s="183"/>
      <c r="P2056" s="183"/>
      <c r="Q2056" s="183"/>
      <c r="R2056" s="183"/>
      <c r="S2056" s="183"/>
      <c r="T2056" s="183"/>
      <c r="X2056" s="183"/>
    </row>
    <row r="2057" spans="4:24" x14ac:dyDescent="0.25">
      <c r="D2057" s="184"/>
      <c r="E2057" s="184"/>
      <c r="F2057" s="184"/>
      <c r="G2057" s="184"/>
      <c r="H2057" s="184"/>
      <c r="I2057" s="184"/>
      <c r="J2057" s="184"/>
      <c r="K2057" s="183"/>
      <c r="L2057" s="183"/>
      <c r="M2057" s="183"/>
      <c r="N2057" s="183"/>
      <c r="O2057" s="183"/>
      <c r="P2057" s="183"/>
      <c r="Q2057" s="183"/>
      <c r="R2057" s="183"/>
      <c r="S2057" s="183"/>
      <c r="T2057" s="183"/>
      <c r="X2057" s="183"/>
    </row>
    <row r="2058" spans="4:24" x14ac:dyDescent="0.25">
      <c r="D2058" s="184"/>
      <c r="E2058" s="184"/>
      <c r="F2058" s="184"/>
      <c r="G2058" s="184"/>
      <c r="H2058" s="184"/>
      <c r="I2058" s="184"/>
      <c r="J2058" s="184"/>
      <c r="K2058" s="183"/>
      <c r="L2058" s="183"/>
      <c r="M2058" s="183"/>
      <c r="N2058" s="183"/>
      <c r="O2058" s="183"/>
      <c r="P2058" s="183"/>
      <c r="Q2058" s="183"/>
      <c r="R2058" s="183"/>
      <c r="S2058" s="183"/>
      <c r="T2058" s="183"/>
      <c r="X2058" s="183"/>
    </row>
    <row r="2059" spans="4:24" x14ac:dyDescent="0.25">
      <c r="D2059" s="184"/>
      <c r="E2059" s="184"/>
      <c r="F2059" s="184"/>
      <c r="G2059" s="184"/>
      <c r="H2059" s="184"/>
      <c r="I2059" s="184"/>
      <c r="J2059" s="184"/>
      <c r="K2059" s="183"/>
      <c r="L2059" s="183"/>
      <c r="M2059" s="183"/>
      <c r="N2059" s="183"/>
      <c r="O2059" s="183"/>
      <c r="P2059" s="183"/>
      <c r="Q2059" s="183"/>
      <c r="R2059" s="183"/>
      <c r="S2059" s="183"/>
      <c r="T2059" s="183"/>
      <c r="X2059" s="183"/>
    </row>
    <row r="2060" spans="4:24" x14ac:dyDescent="0.25">
      <c r="D2060" s="184"/>
      <c r="E2060" s="184"/>
      <c r="F2060" s="184"/>
      <c r="G2060" s="184"/>
      <c r="H2060" s="184"/>
      <c r="I2060" s="184"/>
      <c r="J2060" s="184"/>
      <c r="K2060" s="183"/>
      <c r="L2060" s="183"/>
      <c r="M2060" s="183"/>
      <c r="N2060" s="183"/>
      <c r="O2060" s="183"/>
      <c r="P2060" s="183"/>
      <c r="Q2060" s="183"/>
      <c r="R2060" s="183"/>
      <c r="S2060" s="183"/>
      <c r="T2060" s="183"/>
      <c r="X2060" s="183"/>
    </row>
    <row r="2061" spans="4:24" x14ac:dyDescent="0.25">
      <c r="D2061" s="184"/>
      <c r="E2061" s="184"/>
      <c r="F2061" s="184"/>
      <c r="G2061" s="184"/>
      <c r="H2061" s="184"/>
      <c r="I2061" s="184"/>
      <c r="J2061" s="184"/>
      <c r="K2061" s="183"/>
      <c r="L2061" s="183"/>
      <c r="M2061" s="183"/>
      <c r="N2061" s="183"/>
      <c r="O2061" s="183"/>
      <c r="P2061" s="183"/>
      <c r="Q2061" s="183"/>
      <c r="R2061" s="183"/>
      <c r="S2061" s="183"/>
      <c r="T2061" s="183"/>
      <c r="X2061" s="183"/>
    </row>
    <row r="2062" spans="4:24" x14ac:dyDescent="0.25">
      <c r="D2062" s="184"/>
      <c r="E2062" s="184"/>
      <c r="F2062" s="184"/>
      <c r="G2062" s="184"/>
      <c r="H2062" s="184"/>
      <c r="I2062" s="184"/>
      <c r="J2062" s="184"/>
      <c r="K2062" s="183"/>
      <c r="L2062" s="183"/>
      <c r="M2062" s="183"/>
      <c r="N2062" s="183"/>
      <c r="O2062" s="183"/>
      <c r="P2062" s="183"/>
      <c r="Q2062" s="183"/>
      <c r="R2062" s="183"/>
      <c r="S2062" s="183"/>
      <c r="T2062" s="183"/>
      <c r="X2062" s="183"/>
    </row>
    <row r="2063" spans="4:24" x14ac:dyDescent="0.25">
      <c r="D2063" s="184"/>
      <c r="E2063" s="184"/>
      <c r="F2063" s="184"/>
      <c r="G2063" s="184"/>
      <c r="H2063" s="184"/>
      <c r="I2063" s="184"/>
      <c r="J2063" s="184"/>
      <c r="K2063" s="183"/>
      <c r="L2063" s="183"/>
      <c r="M2063" s="183"/>
      <c r="N2063" s="183"/>
      <c r="O2063" s="183"/>
      <c r="P2063" s="183"/>
      <c r="Q2063" s="183"/>
      <c r="R2063" s="183"/>
      <c r="S2063" s="183"/>
      <c r="T2063" s="183"/>
      <c r="X2063" s="183"/>
    </row>
    <row r="2064" spans="4:24" x14ac:dyDescent="0.25">
      <c r="D2064" s="184"/>
      <c r="E2064" s="184"/>
      <c r="F2064" s="184"/>
      <c r="G2064" s="184"/>
      <c r="H2064" s="184"/>
      <c r="I2064" s="184"/>
      <c r="J2064" s="184"/>
      <c r="K2064" s="183"/>
      <c r="L2064" s="183"/>
      <c r="M2064" s="183"/>
      <c r="N2064" s="183"/>
      <c r="O2064" s="183"/>
      <c r="P2064" s="183"/>
      <c r="Q2064" s="183"/>
      <c r="R2064" s="183"/>
      <c r="S2064" s="183"/>
      <c r="T2064" s="183"/>
      <c r="X2064" s="183"/>
    </row>
    <row r="2065" spans="4:24" x14ac:dyDescent="0.25">
      <c r="D2065" s="184"/>
      <c r="E2065" s="184"/>
      <c r="F2065" s="184"/>
      <c r="G2065" s="184"/>
      <c r="H2065" s="184"/>
      <c r="I2065" s="184"/>
      <c r="J2065" s="184"/>
      <c r="K2065" s="183"/>
      <c r="L2065" s="183"/>
      <c r="M2065" s="183"/>
      <c r="N2065" s="183"/>
      <c r="O2065" s="183"/>
      <c r="P2065" s="183"/>
      <c r="Q2065" s="183"/>
      <c r="R2065" s="183"/>
      <c r="S2065" s="183"/>
      <c r="T2065" s="183"/>
      <c r="X2065" s="183"/>
    </row>
    <row r="2066" spans="4:24" x14ac:dyDescent="0.25">
      <c r="D2066" s="184"/>
      <c r="E2066" s="184"/>
      <c r="F2066" s="184"/>
      <c r="G2066" s="184"/>
      <c r="H2066" s="184"/>
      <c r="I2066" s="184"/>
      <c r="J2066" s="184"/>
      <c r="K2066" s="183"/>
      <c r="L2066" s="183"/>
      <c r="M2066" s="183"/>
      <c r="N2066" s="183"/>
      <c r="O2066" s="183"/>
      <c r="P2066" s="183"/>
      <c r="Q2066" s="183"/>
      <c r="R2066" s="183"/>
      <c r="S2066" s="183"/>
      <c r="T2066" s="183"/>
      <c r="X2066" s="183"/>
    </row>
    <row r="2067" spans="4:24" x14ac:dyDescent="0.25">
      <c r="D2067" s="184"/>
      <c r="E2067" s="184"/>
      <c r="F2067" s="184"/>
      <c r="G2067" s="184"/>
      <c r="H2067" s="184"/>
      <c r="I2067" s="184"/>
      <c r="J2067" s="184"/>
      <c r="K2067" s="183"/>
      <c r="L2067" s="183"/>
      <c r="M2067" s="183"/>
      <c r="N2067" s="183"/>
      <c r="O2067" s="183"/>
      <c r="P2067" s="183"/>
      <c r="Q2067" s="183"/>
      <c r="R2067" s="183"/>
      <c r="S2067" s="183"/>
      <c r="T2067" s="183"/>
      <c r="X2067" s="183"/>
    </row>
    <row r="2068" spans="4:24" x14ac:dyDescent="0.25">
      <c r="D2068" s="184"/>
      <c r="E2068" s="184"/>
      <c r="F2068" s="184"/>
      <c r="G2068" s="184"/>
      <c r="H2068" s="184"/>
      <c r="I2068" s="184"/>
      <c r="J2068" s="184"/>
      <c r="K2068" s="183"/>
      <c r="L2068" s="183"/>
      <c r="M2068" s="183"/>
      <c r="N2068" s="183"/>
      <c r="O2068" s="183"/>
      <c r="P2068" s="183"/>
      <c r="Q2068" s="183"/>
      <c r="R2068" s="183"/>
      <c r="S2068" s="183"/>
      <c r="T2068" s="183"/>
      <c r="X2068" s="183"/>
    </row>
    <row r="2069" spans="4:24" x14ac:dyDescent="0.25">
      <c r="D2069" s="184"/>
      <c r="E2069" s="184"/>
      <c r="F2069" s="184"/>
      <c r="G2069" s="184"/>
      <c r="H2069" s="184"/>
      <c r="I2069" s="184"/>
      <c r="J2069" s="184"/>
      <c r="K2069" s="183"/>
      <c r="L2069" s="183"/>
      <c r="M2069" s="183"/>
      <c r="N2069" s="183"/>
      <c r="O2069" s="183"/>
      <c r="P2069" s="183"/>
      <c r="Q2069" s="183"/>
      <c r="R2069" s="183"/>
      <c r="S2069" s="183"/>
      <c r="T2069" s="183"/>
      <c r="X2069" s="183"/>
    </row>
    <row r="2070" spans="4:24" x14ac:dyDescent="0.25">
      <c r="D2070" s="184"/>
      <c r="E2070" s="184"/>
      <c r="F2070" s="184"/>
      <c r="G2070" s="184"/>
      <c r="H2070" s="184"/>
      <c r="I2070" s="184"/>
      <c r="J2070" s="184"/>
      <c r="K2070" s="183"/>
      <c r="L2070" s="183"/>
      <c r="M2070" s="183"/>
      <c r="N2070" s="183"/>
      <c r="O2070" s="183"/>
      <c r="P2070" s="183"/>
      <c r="Q2070" s="183"/>
      <c r="R2070" s="183"/>
      <c r="S2070" s="183"/>
      <c r="T2070" s="183"/>
      <c r="X2070" s="183"/>
    </row>
    <row r="2071" spans="4:24" x14ac:dyDescent="0.25">
      <c r="D2071" s="184"/>
      <c r="E2071" s="184"/>
      <c r="F2071" s="184"/>
      <c r="G2071" s="184"/>
      <c r="H2071" s="184"/>
      <c r="I2071" s="184"/>
      <c r="J2071" s="184"/>
      <c r="K2071" s="183"/>
      <c r="L2071" s="183"/>
      <c r="M2071" s="183"/>
      <c r="N2071" s="183"/>
      <c r="O2071" s="183"/>
      <c r="P2071" s="183"/>
      <c r="Q2071" s="183"/>
      <c r="R2071" s="183"/>
      <c r="S2071" s="183"/>
      <c r="T2071" s="183"/>
      <c r="X2071" s="183"/>
    </row>
    <row r="2072" spans="4:24" x14ac:dyDescent="0.25">
      <c r="D2072" s="184"/>
      <c r="E2072" s="184"/>
      <c r="F2072" s="184"/>
      <c r="G2072" s="184"/>
      <c r="H2072" s="184"/>
      <c r="I2072" s="184"/>
      <c r="J2072" s="184"/>
      <c r="K2072" s="183"/>
      <c r="L2072" s="183"/>
      <c r="M2072" s="183"/>
      <c r="N2072" s="183"/>
      <c r="O2072" s="183"/>
      <c r="P2072" s="183"/>
      <c r="Q2072" s="183"/>
      <c r="R2072" s="183"/>
      <c r="S2072" s="183"/>
      <c r="T2072" s="183"/>
      <c r="X2072" s="183"/>
    </row>
    <row r="2073" spans="4:24" x14ac:dyDescent="0.25">
      <c r="D2073" s="184"/>
      <c r="E2073" s="184"/>
      <c r="F2073" s="184"/>
      <c r="G2073" s="184"/>
      <c r="H2073" s="184"/>
      <c r="I2073" s="184"/>
      <c r="J2073" s="184"/>
      <c r="K2073" s="183"/>
      <c r="L2073" s="183"/>
      <c r="M2073" s="183"/>
      <c r="N2073" s="183"/>
      <c r="O2073" s="183"/>
      <c r="P2073" s="183"/>
      <c r="Q2073" s="183"/>
      <c r="R2073" s="183"/>
      <c r="S2073" s="183"/>
      <c r="T2073" s="183"/>
      <c r="X2073" s="183"/>
    </row>
    <row r="2074" spans="4:24" x14ac:dyDescent="0.25">
      <c r="D2074" s="184"/>
      <c r="E2074" s="184"/>
      <c r="F2074" s="184"/>
      <c r="G2074" s="184"/>
      <c r="H2074" s="184"/>
      <c r="I2074" s="184"/>
      <c r="J2074" s="184"/>
      <c r="K2074" s="183"/>
      <c r="L2074" s="183"/>
      <c r="M2074" s="183"/>
      <c r="N2074" s="183"/>
      <c r="O2074" s="183"/>
      <c r="P2074" s="183"/>
      <c r="Q2074" s="183"/>
      <c r="R2074" s="183"/>
      <c r="S2074" s="183"/>
      <c r="T2074" s="183"/>
      <c r="X2074" s="183"/>
    </row>
    <row r="2075" spans="4:24" x14ac:dyDescent="0.25">
      <c r="D2075" s="184"/>
      <c r="E2075" s="184"/>
      <c r="F2075" s="184"/>
      <c r="G2075" s="184"/>
      <c r="H2075" s="184"/>
      <c r="I2075" s="184"/>
      <c r="J2075" s="184"/>
      <c r="K2075" s="183"/>
      <c r="L2075" s="183"/>
      <c r="M2075" s="183"/>
      <c r="N2075" s="183"/>
      <c r="O2075" s="183"/>
      <c r="P2075" s="183"/>
      <c r="Q2075" s="183"/>
      <c r="R2075" s="183"/>
      <c r="S2075" s="183"/>
      <c r="T2075" s="183"/>
      <c r="X2075" s="183"/>
    </row>
    <row r="2076" spans="4:24" x14ac:dyDescent="0.25">
      <c r="D2076" s="184"/>
      <c r="E2076" s="184"/>
      <c r="F2076" s="184"/>
      <c r="G2076" s="184"/>
      <c r="H2076" s="184"/>
      <c r="I2076" s="184"/>
      <c r="J2076" s="184"/>
      <c r="K2076" s="183"/>
      <c r="L2076" s="183"/>
      <c r="M2076" s="183"/>
      <c r="N2076" s="183"/>
      <c r="O2076" s="183"/>
      <c r="P2076" s="183"/>
      <c r="Q2076" s="183"/>
      <c r="R2076" s="183"/>
      <c r="S2076" s="183"/>
      <c r="T2076" s="183"/>
      <c r="X2076" s="183"/>
    </row>
    <row r="2077" spans="4:24" x14ac:dyDescent="0.25">
      <c r="D2077" s="184"/>
      <c r="E2077" s="184"/>
      <c r="F2077" s="184"/>
      <c r="G2077" s="184"/>
      <c r="H2077" s="184"/>
      <c r="I2077" s="184"/>
      <c r="J2077" s="184"/>
      <c r="K2077" s="183"/>
      <c r="L2077" s="183"/>
      <c r="M2077" s="183"/>
      <c r="N2077" s="183"/>
      <c r="O2077" s="183"/>
      <c r="P2077" s="183"/>
      <c r="Q2077" s="183"/>
      <c r="R2077" s="183"/>
      <c r="S2077" s="183"/>
      <c r="T2077" s="183"/>
      <c r="X2077" s="183"/>
    </row>
    <row r="2078" spans="4:24" x14ac:dyDescent="0.25">
      <c r="D2078" s="184"/>
      <c r="E2078" s="184"/>
      <c r="F2078" s="184"/>
      <c r="G2078" s="184"/>
      <c r="H2078" s="184"/>
      <c r="I2078" s="184"/>
      <c r="J2078" s="184"/>
      <c r="K2078" s="183"/>
      <c r="L2078" s="183"/>
      <c r="M2078" s="183"/>
      <c r="N2078" s="183"/>
      <c r="O2078" s="183"/>
      <c r="P2078" s="183"/>
      <c r="Q2078" s="183"/>
      <c r="R2078" s="183"/>
      <c r="S2078" s="183"/>
      <c r="T2078" s="183"/>
      <c r="X2078" s="183"/>
    </row>
    <row r="2079" spans="4:24" x14ac:dyDescent="0.25">
      <c r="D2079" s="184"/>
      <c r="E2079" s="184"/>
      <c r="F2079" s="184"/>
      <c r="G2079" s="184"/>
      <c r="H2079" s="184"/>
      <c r="I2079" s="184"/>
      <c r="J2079" s="184"/>
      <c r="K2079" s="183"/>
      <c r="L2079" s="183"/>
      <c r="M2079" s="183"/>
      <c r="N2079" s="183"/>
      <c r="O2079" s="183"/>
      <c r="P2079" s="183"/>
      <c r="Q2079" s="183"/>
      <c r="R2079" s="183"/>
      <c r="S2079" s="183"/>
      <c r="T2079" s="183"/>
      <c r="X2079" s="183"/>
    </row>
    <row r="2080" spans="4:24" x14ac:dyDescent="0.25">
      <c r="D2080" s="184"/>
      <c r="E2080" s="184"/>
      <c r="F2080" s="184"/>
      <c r="G2080" s="184"/>
      <c r="H2080" s="184"/>
      <c r="I2080" s="184"/>
      <c r="J2080" s="184"/>
      <c r="K2080" s="183"/>
      <c r="L2080" s="183"/>
      <c r="M2080" s="183"/>
      <c r="N2080" s="183"/>
      <c r="O2080" s="183"/>
      <c r="P2080" s="183"/>
      <c r="Q2080" s="183"/>
      <c r="R2080" s="183"/>
      <c r="S2080" s="183"/>
      <c r="T2080" s="183"/>
      <c r="X2080" s="183"/>
    </row>
    <row r="2081" spans="4:24" x14ac:dyDescent="0.25">
      <c r="D2081" s="184"/>
      <c r="E2081" s="184"/>
      <c r="F2081" s="184"/>
      <c r="G2081" s="184"/>
      <c r="H2081" s="184"/>
      <c r="I2081" s="184"/>
      <c r="J2081" s="184"/>
      <c r="K2081" s="183"/>
      <c r="L2081" s="183"/>
      <c r="M2081" s="183"/>
      <c r="N2081" s="183"/>
      <c r="O2081" s="183"/>
      <c r="P2081" s="183"/>
      <c r="Q2081" s="183"/>
      <c r="R2081" s="183"/>
      <c r="S2081" s="183"/>
      <c r="T2081" s="183"/>
      <c r="X2081" s="183"/>
    </row>
    <row r="2082" spans="4:24" x14ac:dyDescent="0.25">
      <c r="D2082" s="184"/>
      <c r="E2082" s="184"/>
      <c r="F2082" s="184"/>
      <c r="G2082" s="184"/>
      <c r="H2082" s="184"/>
      <c r="I2082" s="184"/>
      <c r="J2082" s="184"/>
      <c r="K2082" s="183"/>
      <c r="L2082" s="183"/>
      <c r="M2082" s="183"/>
      <c r="N2082" s="183"/>
      <c r="O2082" s="183"/>
      <c r="P2082" s="183"/>
      <c r="Q2082" s="183"/>
      <c r="R2082" s="183"/>
      <c r="S2082" s="183"/>
      <c r="T2082" s="183"/>
      <c r="X2082" s="183"/>
    </row>
    <row r="2083" spans="4:24" x14ac:dyDescent="0.25">
      <c r="D2083" s="184"/>
      <c r="E2083" s="184"/>
      <c r="F2083" s="184"/>
      <c r="G2083" s="184"/>
      <c r="H2083" s="184"/>
      <c r="I2083" s="184"/>
      <c r="J2083" s="184"/>
      <c r="K2083" s="183"/>
      <c r="L2083" s="183"/>
      <c r="M2083" s="183"/>
      <c r="N2083" s="183"/>
      <c r="O2083" s="183"/>
      <c r="P2083" s="183"/>
      <c r="Q2083" s="183"/>
      <c r="R2083" s="183"/>
      <c r="S2083" s="183"/>
      <c r="T2083" s="183"/>
      <c r="X2083" s="183"/>
    </row>
    <row r="2084" spans="4:24" x14ac:dyDescent="0.25">
      <c r="D2084" s="184"/>
      <c r="E2084" s="184"/>
      <c r="F2084" s="184"/>
      <c r="G2084" s="184"/>
      <c r="H2084" s="184"/>
      <c r="I2084" s="184"/>
      <c r="J2084" s="184"/>
      <c r="K2084" s="183"/>
      <c r="L2084" s="183"/>
      <c r="M2084" s="183"/>
      <c r="N2084" s="183"/>
      <c r="O2084" s="183"/>
      <c r="P2084" s="183"/>
      <c r="Q2084" s="183"/>
      <c r="R2084" s="183"/>
      <c r="S2084" s="183"/>
      <c r="T2084" s="183"/>
      <c r="X2084" s="183"/>
    </row>
    <row r="2085" spans="4:24" x14ac:dyDescent="0.25">
      <c r="D2085" s="184"/>
      <c r="E2085" s="184"/>
      <c r="F2085" s="184"/>
      <c r="G2085" s="184"/>
      <c r="H2085" s="184"/>
      <c r="I2085" s="184"/>
      <c r="J2085" s="184"/>
      <c r="K2085" s="183"/>
      <c r="L2085" s="183"/>
      <c r="M2085" s="183"/>
      <c r="N2085" s="183"/>
      <c r="O2085" s="183"/>
      <c r="P2085" s="183"/>
      <c r="Q2085" s="183"/>
      <c r="R2085" s="183"/>
      <c r="S2085" s="183"/>
      <c r="T2085" s="183"/>
      <c r="X2085" s="183"/>
    </row>
    <row r="2086" spans="4:24" x14ac:dyDescent="0.25">
      <c r="D2086" s="184"/>
      <c r="E2086" s="184"/>
      <c r="F2086" s="184"/>
      <c r="G2086" s="184"/>
      <c r="H2086" s="184"/>
      <c r="I2086" s="184"/>
      <c r="J2086" s="184"/>
      <c r="K2086" s="183"/>
      <c r="L2086" s="183"/>
      <c r="M2086" s="183"/>
      <c r="N2086" s="183"/>
      <c r="O2086" s="183"/>
      <c r="P2086" s="183"/>
      <c r="Q2086" s="183"/>
      <c r="R2086" s="183"/>
      <c r="S2086" s="183"/>
      <c r="T2086" s="183"/>
      <c r="X2086" s="183"/>
    </row>
    <row r="2087" spans="4:24" x14ac:dyDescent="0.25">
      <c r="D2087" s="184"/>
      <c r="E2087" s="184"/>
      <c r="F2087" s="184"/>
      <c r="G2087" s="184"/>
      <c r="H2087" s="184"/>
      <c r="I2087" s="184"/>
      <c r="J2087" s="184"/>
      <c r="K2087" s="183"/>
      <c r="L2087" s="183"/>
      <c r="M2087" s="183"/>
      <c r="N2087" s="183"/>
      <c r="O2087" s="183"/>
      <c r="P2087" s="183"/>
      <c r="Q2087" s="183"/>
      <c r="R2087" s="183"/>
      <c r="S2087" s="183"/>
      <c r="T2087" s="183"/>
      <c r="X2087" s="183"/>
    </row>
    <row r="2088" spans="4:24" x14ac:dyDescent="0.25">
      <c r="D2088" s="184"/>
      <c r="E2088" s="184"/>
      <c r="F2088" s="184"/>
      <c r="G2088" s="184"/>
      <c r="H2088" s="184"/>
      <c r="I2088" s="184"/>
      <c r="J2088" s="184"/>
      <c r="K2088" s="183"/>
      <c r="L2088" s="183"/>
      <c r="M2088" s="183"/>
      <c r="N2088" s="183"/>
      <c r="O2088" s="183"/>
      <c r="P2088" s="183"/>
      <c r="Q2088" s="183"/>
      <c r="R2088" s="183"/>
      <c r="S2088" s="183"/>
      <c r="T2088" s="183"/>
      <c r="X2088" s="183"/>
    </row>
    <row r="2089" spans="4:24" x14ac:dyDescent="0.25">
      <c r="D2089" s="184"/>
      <c r="E2089" s="184"/>
      <c r="F2089" s="184"/>
      <c r="G2089" s="184"/>
      <c r="H2089" s="184"/>
      <c r="I2089" s="184"/>
      <c r="J2089" s="184"/>
      <c r="K2089" s="183"/>
      <c r="L2089" s="183"/>
      <c r="M2089" s="183"/>
      <c r="N2089" s="183"/>
      <c r="O2089" s="183"/>
      <c r="P2089" s="183"/>
      <c r="Q2089" s="183"/>
      <c r="R2089" s="183"/>
      <c r="S2089" s="183"/>
      <c r="T2089" s="183"/>
      <c r="X2089" s="183"/>
    </row>
    <row r="2090" spans="4:24" x14ac:dyDescent="0.25">
      <c r="D2090" s="184"/>
      <c r="E2090" s="184"/>
      <c r="F2090" s="184"/>
      <c r="G2090" s="184"/>
      <c r="H2090" s="184"/>
      <c r="I2090" s="184"/>
      <c r="J2090" s="184"/>
      <c r="K2090" s="183"/>
      <c r="L2090" s="183"/>
      <c r="M2090" s="183"/>
      <c r="N2090" s="183"/>
      <c r="O2090" s="183"/>
      <c r="P2090" s="183"/>
      <c r="Q2090" s="183"/>
      <c r="R2090" s="183"/>
      <c r="S2090" s="183"/>
      <c r="T2090" s="183"/>
      <c r="X2090" s="183"/>
    </row>
    <row r="2091" spans="4:24" x14ac:dyDescent="0.25">
      <c r="D2091" s="184"/>
      <c r="E2091" s="184"/>
      <c r="F2091" s="184"/>
      <c r="G2091" s="184"/>
      <c r="H2091" s="184"/>
      <c r="I2091" s="184"/>
      <c r="J2091" s="184"/>
      <c r="K2091" s="183"/>
      <c r="L2091" s="183"/>
      <c r="M2091" s="183"/>
      <c r="N2091" s="183"/>
      <c r="O2091" s="183"/>
      <c r="P2091" s="183"/>
      <c r="Q2091" s="183"/>
      <c r="R2091" s="183"/>
      <c r="S2091" s="183"/>
      <c r="T2091" s="183"/>
      <c r="X2091" s="183"/>
    </row>
    <row r="2092" spans="4:24" x14ac:dyDescent="0.25">
      <c r="D2092" s="184"/>
      <c r="E2092" s="184"/>
      <c r="F2092" s="184"/>
      <c r="G2092" s="184"/>
      <c r="H2092" s="184"/>
      <c r="I2092" s="184"/>
      <c r="J2092" s="184"/>
      <c r="K2092" s="183"/>
      <c r="L2092" s="183"/>
      <c r="M2092" s="183"/>
      <c r="N2092" s="183"/>
      <c r="O2092" s="183"/>
      <c r="P2092" s="183"/>
      <c r="Q2092" s="183"/>
      <c r="R2092" s="183"/>
      <c r="S2092" s="183"/>
      <c r="T2092" s="183"/>
      <c r="X2092" s="183"/>
    </row>
    <row r="2093" spans="4:24" x14ac:dyDescent="0.25">
      <c r="D2093" s="184"/>
      <c r="E2093" s="184"/>
      <c r="F2093" s="184"/>
      <c r="G2093" s="184"/>
      <c r="H2093" s="184"/>
      <c r="I2093" s="184"/>
      <c r="J2093" s="184"/>
      <c r="K2093" s="183"/>
      <c r="L2093" s="183"/>
      <c r="M2093" s="183"/>
      <c r="N2093" s="183"/>
      <c r="O2093" s="183"/>
      <c r="P2093" s="183"/>
      <c r="Q2093" s="183"/>
      <c r="R2093" s="183"/>
      <c r="S2093" s="183"/>
      <c r="T2093" s="183"/>
      <c r="X2093" s="183"/>
    </row>
    <row r="2094" spans="4:24" x14ac:dyDescent="0.25">
      <c r="D2094" s="184"/>
      <c r="E2094" s="184"/>
      <c r="F2094" s="184"/>
      <c r="G2094" s="184"/>
      <c r="H2094" s="184"/>
      <c r="I2094" s="184"/>
      <c r="J2094" s="184"/>
      <c r="K2094" s="183"/>
      <c r="L2094" s="183"/>
      <c r="M2094" s="183"/>
      <c r="N2094" s="183"/>
      <c r="O2094" s="183"/>
      <c r="P2094" s="183"/>
      <c r="Q2094" s="183"/>
      <c r="R2094" s="183"/>
      <c r="S2094" s="183"/>
      <c r="T2094" s="183"/>
      <c r="X2094" s="183"/>
    </row>
    <row r="2095" spans="4:24" x14ac:dyDescent="0.25">
      <c r="D2095" s="184"/>
      <c r="E2095" s="184"/>
      <c r="F2095" s="184"/>
      <c r="G2095" s="184"/>
      <c r="H2095" s="184"/>
      <c r="I2095" s="184"/>
      <c r="J2095" s="184"/>
      <c r="K2095" s="183"/>
      <c r="L2095" s="183"/>
      <c r="M2095" s="183"/>
      <c r="N2095" s="183"/>
      <c r="O2095" s="183"/>
      <c r="P2095" s="183"/>
      <c r="Q2095" s="183"/>
      <c r="R2095" s="183"/>
      <c r="S2095" s="183"/>
      <c r="T2095" s="183"/>
      <c r="X2095" s="183"/>
    </row>
    <row r="2096" spans="4:24" x14ac:dyDescent="0.25">
      <c r="D2096" s="184"/>
      <c r="E2096" s="184"/>
      <c r="F2096" s="184"/>
      <c r="G2096" s="184"/>
      <c r="H2096" s="184"/>
      <c r="I2096" s="184"/>
      <c r="J2096" s="184"/>
      <c r="K2096" s="183"/>
      <c r="L2096" s="183"/>
      <c r="M2096" s="183"/>
      <c r="N2096" s="183"/>
      <c r="O2096" s="183"/>
      <c r="P2096" s="183"/>
      <c r="Q2096" s="183"/>
      <c r="R2096" s="183"/>
      <c r="S2096" s="183"/>
      <c r="T2096" s="183"/>
      <c r="X2096" s="183"/>
    </row>
    <row r="2097" spans="4:24" x14ac:dyDescent="0.25">
      <c r="D2097" s="184"/>
      <c r="E2097" s="184"/>
      <c r="F2097" s="184"/>
      <c r="G2097" s="184"/>
      <c r="H2097" s="184"/>
      <c r="I2097" s="184"/>
      <c r="J2097" s="184"/>
      <c r="K2097" s="183"/>
      <c r="L2097" s="183"/>
      <c r="M2097" s="183"/>
      <c r="N2097" s="183"/>
      <c r="O2097" s="183"/>
      <c r="P2097" s="183"/>
      <c r="Q2097" s="183"/>
      <c r="R2097" s="183"/>
      <c r="S2097" s="183"/>
      <c r="T2097" s="183"/>
      <c r="X2097" s="183"/>
    </row>
    <row r="2098" spans="4:24" x14ac:dyDescent="0.25">
      <c r="D2098" s="184"/>
      <c r="E2098" s="184"/>
      <c r="F2098" s="184"/>
      <c r="G2098" s="184"/>
      <c r="H2098" s="184"/>
      <c r="I2098" s="184"/>
      <c r="J2098" s="184"/>
      <c r="K2098" s="183"/>
      <c r="L2098" s="183"/>
      <c r="M2098" s="183"/>
      <c r="N2098" s="183"/>
      <c r="O2098" s="183"/>
      <c r="P2098" s="183"/>
      <c r="Q2098" s="183"/>
      <c r="R2098" s="183"/>
      <c r="S2098" s="183"/>
      <c r="T2098" s="183"/>
      <c r="X2098" s="183"/>
    </row>
    <row r="2099" spans="4:24" x14ac:dyDescent="0.25">
      <c r="D2099" s="184"/>
      <c r="E2099" s="184"/>
      <c r="F2099" s="184"/>
      <c r="G2099" s="184"/>
      <c r="H2099" s="184"/>
      <c r="I2099" s="184"/>
      <c r="J2099" s="184"/>
      <c r="K2099" s="183"/>
      <c r="L2099" s="183"/>
      <c r="M2099" s="183"/>
      <c r="N2099" s="183"/>
      <c r="O2099" s="183"/>
      <c r="P2099" s="183"/>
      <c r="Q2099" s="183"/>
      <c r="R2099" s="183"/>
      <c r="S2099" s="183"/>
      <c r="T2099" s="183"/>
      <c r="X2099" s="183"/>
    </row>
    <row r="2100" spans="4:24" x14ac:dyDescent="0.25">
      <c r="D2100" s="184"/>
      <c r="E2100" s="184"/>
      <c r="F2100" s="184"/>
      <c r="G2100" s="184"/>
      <c r="H2100" s="184"/>
      <c r="I2100" s="184"/>
      <c r="J2100" s="184"/>
      <c r="K2100" s="183"/>
      <c r="L2100" s="183"/>
      <c r="M2100" s="183"/>
      <c r="N2100" s="183"/>
      <c r="O2100" s="183"/>
      <c r="P2100" s="183"/>
      <c r="Q2100" s="183"/>
      <c r="R2100" s="183"/>
      <c r="S2100" s="183"/>
      <c r="T2100" s="183"/>
      <c r="X2100" s="183"/>
    </row>
    <row r="2101" spans="4:24" x14ac:dyDescent="0.25">
      <c r="D2101" s="184"/>
      <c r="E2101" s="184"/>
      <c r="F2101" s="184"/>
      <c r="G2101" s="184"/>
      <c r="H2101" s="184"/>
      <c r="I2101" s="184"/>
      <c r="J2101" s="184"/>
      <c r="K2101" s="183"/>
      <c r="L2101" s="183"/>
      <c r="M2101" s="183"/>
      <c r="N2101" s="183"/>
      <c r="O2101" s="183"/>
      <c r="P2101" s="183"/>
      <c r="Q2101" s="183"/>
      <c r="R2101" s="183"/>
      <c r="S2101" s="183"/>
      <c r="T2101" s="183"/>
      <c r="X2101" s="183"/>
    </row>
    <row r="2102" spans="4:24" x14ac:dyDescent="0.25">
      <c r="D2102" s="184"/>
      <c r="E2102" s="184"/>
      <c r="F2102" s="184"/>
      <c r="G2102" s="184"/>
      <c r="H2102" s="184"/>
      <c r="I2102" s="184"/>
      <c r="J2102" s="184"/>
      <c r="K2102" s="183"/>
      <c r="L2102" s="183"/>
      <c r="M2102" s="183"/>
      <c r="N2102" s="183"/>
      <c r="O2102" s="183"/>
      <c r="P2102" s="183"/>
      <c r="Q2102" s="183"/>
      <c r="R2102" s="183"/>
      <c r="S2102" s="183"/>
      <c r="T2102" s="183"/>
      <c r="X2102" s="183"/>
    </row>
    <row r="2103" spans="4:24" x14ac:dyDescent="0.25">
      <c r="D2103" s="184"/>
      <c r="E2103" s="184"/>
      <c r="F2103" s="184"/>
      <c r="G2103" s="184"/>
      <c r="H2103" s="184"/>
      <c r="I2103" s="184"/>
      <c r="J2103" s="184"/>
      <c r="K2103" s="183"/>
      <c r="L2103" s="183"/>
      <c r="M2103" s="183"/>
      <c r="N2103" s="183"/>
      <c r="O2103" s="183"/>
      <c r="P2103" s="183"/>
      <c r="Q2103" s="183"/>
      <c r="R2103" s="183"/>
      <c r="S2103" s="183"/>
      <c r="T2103" s="183"/>
      <c r="X2103" s="183"/>
    </row>
    <row r="2104" spans="4:24" x14ac:dyDescent="0.25">
      <c r="D2104" s="184"/>
      <c r="E2104" s="184"/>
      <c r="F2104" s="184"/>
      <c r="G2104" s="184"/>
      <c r="H2104" s="184"/>
      <c r="I2104" s="184"/>
      <c r="J2104" s="184"/>
      <c r="K2104" s="183"/>
      <c r="L2104" s="183"/>
      <c r="M2104" s="183"/>
      <c r="N2104" s="183"/>
      <c r="O2104" s="183"/>
      <c r="P2104" s="183"/>
      <c r="Q2104" s="183"/>
      <c r="R2104" s="183"/>
      <c r="S2104" s="183"/>
      <c r="T2104" s="183"/>
      <c r="X2104" s="183"/>
    </row>
    <row r="2105" spans="4:24" x14ac:dyDescent="0.25">
      <c r="D2105" s="184"/>
      <c r="E2105" s="184"/>
      <c r="F2105" s="184"/>
      <c r="G2105" s="184"/>
      <c r="H2105" s="184"/>
      <c r="I2105" s="184"/>
      <c r="J2105" s="184"/>
      <c r="K2105" s="183"/>
      <c r="L2105" s="183"/>
      <c r="M2105" s="183"/>
      <c r="N2105" s="183"/>
      <c r="O2105" s="183"/>
      <c r="P2105" s="183"/>
      <c r="Q2105" s="183"/>
      <c r="R2105" s="183"/>
      <c r="S2105" s="183"/>
      <c r="T2105" s="183"/>
      <c r="X2105" s="183"/>
    </row>
    <row r="2106" spans="4:24" x14ac:dyDescent="0.25">
      <c r="D2106" s="184"/>
      <c r="E2106" s="184"/>
      <c r="F2106" s="184"/>
      <c r="G2106" s="184"/>
      <c r="H2106" s="184"/>
      <c r="I2106" s="184"/>
      <c r="J2106" s="184"/>
      <c r="K2106" s="183"/>
      <c r="L2106" s="183"/>
      <c r="M2106" s="183"/>
      <c r="N2106" s="183"/>
      <c r="O2106" s="183"/>
      <c r="P2106" s="183"/>
      <c r="Q2106" s="183"/>
      <c r="R2106" s="183"/>
      <c r="S2106" s="183"/>
      <c r="T2106" s="183"/>
      <c r="X2106" s="183"/>
    </row>
    <row r="2107" spans="4:24" x14ac:dyDescent="0.25">
      <c r="D2107" s="184"/>
      <c r="E2107" s="184"/>
      <c r="F2107" s="184"/>
      <c r="G2107" s="184"/>
      <c r="H2107" s="184"/>
      <c r="I2107" s="184"/>
      <c r="J2107" s="184"/>
      <c r="K2107" s="183"/>
      <c r="L2107" s="183"/>
      <c r="M2107" s="183"/>
      <c r="N2107" s="183"/>
      <c r="O2107" s="183"/>
      <c r="P2107" s="183"/>
      <c r="Q2107" s="183"/>
      <c r="R2107" s="183"/>
      <c r="S2107" s="183"/>
      <c r="T2107" s="183"/>
      <c r="X2107" s="183"/>
    </row>
    <row r="2108" spans="4:24" x14ac:dyDescent="0.25">
      <c r="D2108" s="184"/>
      <c r="E2108" s="184"/>
      <c r="F2108" s="184"/>
      <c r="G2108" s="184"/>
      <c r="H2108" s="184"/>
      <c r="I2108" s="184"/>
      <c r="J2108" s="184"/>
      <c r="K2108" s="183"/>
      <c r="L2108" s="183"/>
      <c r="M2108" s="183"/>
      <c r="N2108" s="183"/>
      <c r="O2108" s="183"/>
      <c r="P2108" s="183"/>
      <c r="Q2108" s="183"/>
      <c r="R2108" s="183"/>
      <c r="S2108" s="183"/>
      <c r="T2108" s="183"/>
      <c r="X2108" s="183"/>
    </row>
    <row r="2109" spans="4:24" x14ac:dyDescent="0.25">
      <c r="D2109" s="184"/>
      <c r="E2109" s="184"/>
      <c r="F2109" s="184"/>
      <c r="G2109" s="184"/>
      <c r="H2109" s="184"/>
      <c r="I2109" s="184"/>
      <c r="J2109" s="184"/>
      <c r="K2109" s="183"/>
      <c r="L2109" s="183"/>
      <c r="M2109" s="183"/>
      <c r="N2109" s="183"/>
      <c r="O2109" s="183"/>
      <c r="P2109" s="183"/>
      <c r="Q2109" s="183"/>
      <c r="R2109" s="183"/>
      <c r="S2109" s="183"/>
      <c r="T2109" s="183"/>
      <c r="X2109" s="183"/>
    </row>
    <row r="2110" spans="4:24" x14ac:dyDescent="0.25">
      <c r="D2110" s="184"/>
      <c r="E2110" s="184"/>
      <c r="F2110" s="184"/>
      <c r="G2110" s="184"/>
      <c r="H2110" s="184"/>
      <c r="I2110" s="184"/>
      <c r="J2110" s="184"/>
      <c r="K2110" s="183"/>
      <c r="L2110" s="183"/>
      <c r="M2110" s="183"/>
      <c r="N2110" s="183"/>
      <c r="O2110" s="183"/>
      <c r="P2110" s="183"/>
      <c r="Q2110" s="183"/>
      <c r="R2110" s="183"/>
      <c r="S2110" s="183"/>
      <c r="T2110" s="183"/>
      <c r="X2110" s="183"/>
    </row>
    <row r="2111" spans="4:24" x14ac:dyDescent="0.25">
      <c r="D2111" s="184"/>
      <c r="E2111" s="184"/>
      <c r="F2111" s="184"/>
      <c r="G2111" s="184"/>
      <c r="H2111" s="184"/>
      <c r="I2111" s="184"/>
      <c r="J2111" s="184"/>
      <c r="K2111" s="183"/>
      <c r="L2111" s="183"/>
      <c r="M2111" s="183"/>
      <c r="N2111" s="183"/>
      <c r="O2111" s="183"/>
      <c r="P2111" s="183"/>
      <c r="Q2111" s="183"/>
      <c r="R2111" s="183"/>
      <c r="S2111" s="183"/>
      <c r="T2111" s="183"/>
      <c r="X2111" s="183"/>
    </row>
    <row r="2112" spans="4:24" x14ac:dyDescent="0.25">
      <c r="D2112" s="184"/>
      <c r="E2112" s="184"/>
      <c r="F2112" s="184"/>
      <c r="G2112" s="184"/>
      <c r="H2112" s="184"/>
      <c r="I2112" s="184"/>
      <c r="J2112" s="184"/>
      <c r="K2112" s="183"/>
      <c r="L2112" s="183"/>
      <c r="M2112" s="183"/>
      <c r="N2112" s="183"/>
      <c r="O2112" s="183"/>
      <c r="P2112" s="183"/>
      <c r="Q2112" s="183"/>
      <c r="R2112" s="183"/>
      <c r="S2112" s="183"/>
      <c r="T2112" s="183"/>
      <c r="X2112" s="183"/>
    </row>
    <row r="2113" spans="4:24" x14ac:dyDescent="0.25">
      <c r="D2113" s="184"/>
      <c r="E2113" s="184"/>
      <c r="F2113" s="184"/>
      <c r="G2113" s="184"/>
      <c r="H2113" s="184"/>
      <c r="I2113" s="184"/>
      <c r="J2113" s="184"/>
      <c r="K2113" s="183"/>
      <c r="L2113" s="183"/>
      <c r="M2113" s="183"/>
      <c r="N2113" s="183"/>
      <c r="O2113" s="183"/>
      <c r="P2113" s="183"/>
      <c r="Q2113" s="183"/>
      <c r="R2113" s="183"/>
      <c r="S2113" s="183"/>
      <c r="T2113" s="183"/>
      <c r="X2113" s="183"/>
    </row>
    <row r="2114" spans="4:24" x14ac:dyDescent="0.25">
      <c r="D2114" s="184"/>
      <c r="E2114" s="184"/>
      <c r="F2114" s="184"/>
      <c r="G2114" s="184"/>
      <c r="H2114" s="184"/>
      <c r="I2114" s="184"/>
      <c r="J2114" s="184"/>
      <c r="K2114" s="183"/>
      <c r="L2114" s="183"/>
      <c r="M2114" s="183"/>
      <c r="N2114" s="183"/>
      <c r="O2114" s="183"/>
      <c r="P2114" s="183"/>
      <c r="Q2114" s="183"/>
      <c r="R2114" s="183"/>
      <c r="S2114" s="183"/>
      <c r="T2114" s="183"/>
      <c r="X2114" s="183"/>
    </row>
    <row r="2115" spans="4:24" x14ac:dyDescent="0.25">
      <c r="D2115" s="184"/>
      <c r="E2115" s="184"/>
      <c r="F2115" s="184"/>
      <c r="G2115" s="184"/>
      <c r="H2115" s="184"/>
      <c r="I2115" s="184"/>
      <c r="J2115" s="184"/>
      <c r="K2115" s="183"/>
      <c r="L2115" s="183"/>
      <c r="M2115" s="183"/>
      <c r="N2115" s="183"/>
      <c r="O2115" s="183"/>
      <c r="P2115" s="183"/>
      <c r="Q2115" s="183"/>
      <c r="R2115" s="183"/>
      <c r="S2115" s="183"/>
      <c r="T2115" s="183"/>
      <c r="X2115" s="183"/>
    </row>
    <row r="2116" spans="4:24" x14ac:dyDescent="0.25">
      <c r="D2116" s="184"/>
      <c r="E2116" s="184"/>
      <c r="F2116" s="184"/>
      <c r="G2116" s="184"/>
      <c r="H2116" s="184"/>
      <c r="I2116" s="184"/>
      <c r="J2116" s="184"/>
      <c r="K2116" s="183"/>
      <c r="L2116" s="183"/>
      <c r="M2116" s="183"/>
      <c r="N2116" s="183"/>
      <c r="O2116" s="183"/>
      <c r="P2116" s="183"/>
      <c r="Q2116" s="183"/>
      <c r="R2116" s="183"/>
      <c r="S2116" s="183"/>
      <c r="T2116" s="183"/>
      <c r="X2116" s="183"/>
    </row>
    <row r="2117" spans="4:24" x14ac:dyDescent="0.25">
      <c r="D2117" s="184"/>
      <c r="E2117" s="184"/>
      <c r="F2117" s="184"/>
      <c r="G2117" s="184"/>
      <c r="H2117" s="184"/>
      <c r="I2117" s="184"/>
      <c r="J2117" s="184"/>
      <c r="K2117" s="183"/>
      <c r="L2117" s="183"/>
      <c r="M2117" s="183"/>
      <c r="N2117" s="183"/>
      <c r="O2117" s="183"/>
      <c r="P2117" s="183"/>
      <c r="Q2117" s="183"/>
      <c r="R2117" s="183"/>
      <c r="S2117" s="183"/>
      <c r="T2117" s="183"/>
      <c r="X2117" s="183"/>
    </row>
    <row r="2118" spans="4:24" x14ac:dyDescent="0.25">
      <c r="D2118" s="184"/>
      <c r="E2118" s="184"/>
      <c r="F2118" s="184"/>
      <c r="G2118" s="184"/>
      <c r="H2118" s="184"/>
      <c r="I2118" s="184"/>
      <c r="J2118" s="184"/>
      <c r="K2118" s="183"/>
      <c r="L2118" s="183"/>
      <c r="M2118" s="183"/>
      <c r="N2118" s="183"/>
      <c r="O2118" s="183"/>
      <c r="P2118" s="183"/>
      <c r="Q2118" s="183"/>
      <c r="R2118" s="183"/>
      <c r="S2118" s="183"/>
      <c r="T2118" s="183"/>
      <c r="X2118" s="183"/>
    </row>
    <row r="2119" spans="4:24" x14ac:dyDescent="0.25">
      <c r="D2119" s="184"/>
      <c r="E2119" s="184"/>
      <c r="F2119" s="184"/>
      <c r="G2119" s="184"/>
      <c r="H2119" s="184"/>
      <c r="I2119" s="184"/>
      <c r="J2119" s="184"/>
      <c r="K2119" s="183"/>
      <c r="L2119" s="183"/>
      <c r="M2119" s="183"/>
      <c r="N2119" s="183"/>
      <c r="O2119" s="183"/>
      <c r="P2119" s="183"/>
      <c r="Q2119" s="183"/>
      <c r="R2119" s="183"/>
      <c r="S2119" s="183"/>
      <c r="T2119" s="183"/>
      <c r="X2119" s="183"/>
    </row>
    <row r="2120" spans="4:24" x14ac:dyDescent="0.25">
      <c r="D2120" s="184"/>
      <c r="E2120" s="184"/>
      <c r="F2120" s="184"/>
      <c r="G2120" s="184"/>
      <c r="H2120" s="184"/>
      <c r="I2120" s="184"/>
      <c r="J2120" s="184"/>
      <c r="K2120" s="183"/>
      <c r="L2120" s="183"/>
      <c r="M2120" s="183"/>
      <c r="N2120" s="183"/>
      <c r="O2120" s="183"/>
      <c r="P2120" s="183"/>
      <c r="Q2120" s="183"/>
      <c r="R2120" s="183"/>
      <c r="S2120" s="183"/>
      <c r="T2120" s="183"/>
      <c r="X2120" s="183"/>
    </row>
    <row r="2121" spans="4:24" x14ac:dyDescent="0.25">
      <c r="D2121" s="184"/>
      <c r="E2121" s="184"/>
      <c r="F2121" s="184"/>
      <c r="G2121" s="184"/>
      <c r="H2121" s="184"/>
      <c r="I2121" s="184"/>
      <c r="J2121" s="184"/>
      <c r="K2121" s="183"/>
      <c r="L2121" s="183"/>
      <c r="M2121" s="183"/>
      <c r="N2121" s="183"/>
      <c r="O2121" s="183"/>
      <c r="P2121" s="183"/>
      <c r="Q2121" s="183"/>
      <c r="R2121" s="183"/>
      <c r="S2121" s="183"/>
      <c r="T2121" s="183"/>
      <c r="X2121" s="183"/>
    </row>
    <row r="2122" spans="4:24" x14ac:dyDescent="0.25">
      <c r="D2122" s="184"/>
      <c r="E2122" s="184"/>
      <c r="F2122" s="184"/>
      <c r="G2122" s="184"/>
      <c r="H2122" s="184"/>
      <c r="I2122" s="184"/>
      <c r="J2122" s="184"/>
      <c r="K2122" s="183"/>
      <c r="L2122" s="183"/>
      <c r="M2122" s="183"/>
      <c r="N2122" s="183"/>
      <c r="O2122" s="183"/>
      <c r="P2122" s="183"/>
      <c r="Q2122" s="183"/>
      <c r="R2122" s="183"/>
      <c r="S2122" s="183"/>
      <c r="T2122" s="183"/>
      <c r="X2122" s="183"/>
    </row>
    <row r="2123" spans="4:24" x14ac:dyDescent="0.25">
      <c r="D2123" s="184"/>
      <c r="E2123" s="184"/>
      <c r="F2123" s="184"/>
      <c r="G2123" s="184"/>
      <c r="H2123" s="184"/>
      <c r="I2123" s="184"/>
      <c r="J2123" s="184"/>
      <c r="K2123" s="183"/>
      <c r="L2123" s="183"/>
      <c r="M2123" s="183"/>
      <c r="N2123" s="183"/>
      <c r="O2123" s="183"/>
      <c r="P2123" s="183"/>
      <c r="Q2123" s="183"/>
      <c r="R2123" s="183"/>
      <c r="S2123" s="183"/>
      <c r="T2123" s="183"/>
      <c r="X2123" s="183"/>
    </row>
    <row r="2124" spans="4:24" x14ac:dyDescent="0.25">
      <c r="D2124" s="184"/>
      <c r="E2124" s="184"/>
      <c r="F2124" s="184"/>
      <c r="G2124" s="184"/>
      <c r="H2124" s="184"/>
      <c r="I2124" s="184"/>
      <c r="J2124" s="184"/>
      <c r="K2124" s="183"/>
      <c r="L2124" s="183"/>
      <c r="M2124" s="183"/>
      <c r="N2124" s="183"/>
      <c r="O2124" s="183"/>
      <c r="P2124" s="183"/>
      <c r="Q2124" s="183"/>
      <c r="R2124" s="183"/>
      <c r="S2124" s="183"/>
      <c r="T2124" s="183"/>
      <c r="X2124" s="183"/>
    </row>
    <row r="2125" spans="4:24" x14ac:dyDescent="0.25">
      <c r="D2125" s="184"/>
      <c r="E2125" s="184"/>
      <c r="F2125" s="184"/>
      <c r="G2125" s="184"/>
      <c r="H2125" s="184"/>
      <c r="I2125" s="184"/>
      <c r="J2125" s="184"/>
      <c r="K2125" s="183"/>
      <c r="L2125" s="183"/>
      <c r="M2125" s="183"/>
      <c r="N2125" s="183"/>
      <c r="O2125" s="183"/>
      <c r="P2125" s="183"/>
      <c r="Q2125" s="183"/>
      <c r="R2125" s="183"/>
      <c r="S2125" s="183"/>
      <c r="T2125" s="183"/>
      <c r="X2125" s="183"/>
    </row>
    <row r="2126" spans="4:24" x14ac:dyDescent="0.25">
      <c r="D2126" s="184"/>
      <c r="E2126" s="184"/>
      <c r="F2126" s="184"/>
      <c r="G2126" s="184"/>
      <c r="H2126" s="184"/>
      <c r="I2126" s="184"/>
      <c r="J2126" s="184"/>
      <c r="K2126" s="183"/>
      <c r="L2126" s="183"/>
      <c r="M2126" s="183"/>
      <c r="N2126" s="183"/>
      <c r="O2126" s="183"/>
      <c r="P2126" s="183"/>
      <c r="Q2126" s="183"/>
      <c r="R2126" s="183"/>
      <c r="S2126" s="183"/>
      <c r="T2126" s="183"/>
      <c r="X2126" s="183"/>
    </row>
    <row r="2127" spans="4:24" x14ac:dyDescent="0.25">
      <c r="D2127" s="184"/>
      <c r="E2127" s="184"/>
      <c r="F2127" s="184"/>
      <c r="G2127" s="184"/>
      <c r="H2127" s="184"/>
      <c r="I2127" s="184"/>
      <c r="J2127" s="184"/>
      <c r="K2127" s="183"/>
      <c r="L2127" s="183"/>
      <c r="M2127" s="183"/>
      <c r="N2127" s="183"/>
      <c r="O2127" s="183"/>
      <c r="P2127" s="183"/>
      <c r="Q2127" s="183"/>
      <c r="R2127" s="183"/>
      <c r="S2127" s="183"/>
      <c r="T2127" s="183"/>
      <c r="X2127" s="183"/>
    </row>
    <row r="2128" spans="4:24" x14ac:dyDescent="0.25">
      <c r="D2128" s="184"/>
      <c r="E2128" s="184"/>
      <c r="F2128" s="184"/>
      <c r="G2128" s="184"/>
      <c r="H2128" s="184"/>
      <c r="I2128" s="184"/>
      <c r="J2128" s="184"/>
      <c r="K2128" s="183"/>
      <c r="L2128" s="183"/>
      <c r="M2128" s="183"/>
      <c r="N2128" s="183"/>
      <c r="O2128" s="183"/>
      <c r="P2128" s="183"/>
      <c r="Q2128" s="183"/>
      <c r="R2128" s="183"/>
      <c r="S2128" s="183"/>
      <c r="T2128" s="183"/>
      <c r="X2128" s="183"/>
    </row>
    <row r="2129" spans="4:24" x14ac:dyDescent="0.25">
      <c r="D2129" s="184"/>
      <c r="E2129" s="184"/>
      <c r="F2129" s="184"/>
      <c r="G2129" s="184"/>
      <c r="H2129" s="184"/>
      <c r="I2129" s="184"/>
      <c r="J2129" s="184"/>
      <c r="K2129" s="183"/>
      <c r="L2129" s="183"/>
      <c r="M2129" s="183"/>
      <c r="N2129" s="183"/>
      <c r="O2129" s="183"/>
      <c r="P2129" s="183"/>
      <c r="Q2129" s="183"/>
      <c r="R2129" s="183"/>
      <c r="S2129" s="183"/>
      <c r="T2129" s="183"/>
      <c r="X2129" s="183"/>
    </row>
    <row r="2130" spans="4:24" x14ac:dyDescent="0.25">
      <c r="D2130" s="184"/>
      <c r="E2130" s="184"/>
      <c r="F2130" s="184"/>
      <c r="G2130" s="184"/>
      <c r="H2130" s="184"/>
      <c r="I2130" s="184"/>
      <c r="J2130" s="184"/>
      <c r="K2130" s="183"/>
      <c r="L2130" s="183"/>
      <c r="M2130" s="183"/>
      <c r="N2130" s="183"/>
      <c r="O2130" s="183"/>
      <c r="P2130" s="183"/>
      <c r="Q2130" s="183"/>
      <c r="R2130" s="183"/>
      <c r="S2130" s="183"/>
      <c r="T2130" s="183"/>
      <c r="X2130" s="183"/>
    </row>
    <row r="2131" spans="4:24" x14ac:dyDescent="0.25">
      <c r="D2131" s="184"/>
      <c r="E2131" s="184"/>
      <c r="F2131" s="184"/>
      <c r="G2131" s="184"/>
      <c r="H2131" s="184"/>
      <c r="I2131" s="184"/>
      <c r="J2131" s="184"/>
      <c r="K2131" s="183"/>
      <c r="L2131" s="183"/>
      <c r="M2131" s="183"/>
      <c r="N2131" s="183"/>
      <c r="O2131" s="183"/>
      <c r="P2131" s="183"/>
      <c r="Q2131" s="183"/>
      <c r="R2131" s="183"/>
      <c r="S2131" s="183"/>
      <c r="T2131" s="183"/>
      <c r="X2131" s="183"/>
    </row>
    <row r="2132" spans="4:24" x14ac:dyDescent="0.25">
      <c r="D2132" s="184"/>
      <c r="E2132" s="184"/>
      <c r="F2132" s="184"/>
      <c r="G2132" s="184"/>
      <c r="H2132" s="184"/>
      <c r="I2132" s="184"/>
      <c r="J2132" s="184"/>
      <c r="K2132" s="183"/>
      <c r="L2132" s="183"/>
      <c r="M2132" s="183"/>
      <c r="N2132" s="183"/>
      <c r="O2132" s="183"/>
      <c r="P2132" s="183"/>
      <c r="Q2132" s="183"/>
      <c r="R2132" s="183"/>
      <c r="S2132" s="183"/>
      <c r="T2132" s="183"/>
      <c r="X2132" s="183"/>
    </row>
    <row r="2133" spans="4:24" x14ac:dyDescent="0.25">
      <c r="D2133" s="184"/>
      <c r="E2133" s="184"/>
      <c r="F2133" s="184"/>
      <c r="G2133" s="184"/>
      <c r="H2133" s="184"/>
      <c r="I2133" s="184"/>
      <c r="J2133" s="184"/>
      <c r="K2133" s="183"/>
      <c r="L2133" s="183"/>
      <c r="M2133" s="183"/>
      <c r="N2133" s="183"/>
      <c r="O2133" s="183"/>
      <c r="P2133" s="183"/>
      <c r="Q2133" s="183"/>
      <c r="R2133" s="183"/>
      <c r="S2133" s="183"/>
      <c r="T2133" s="183"/>
      <c r="X2133" s="183"/>
    </row>
    <row r="2134" spans="4:24" x14ac:dyDescent="0.25">
      <c r="D2134" s="184"/>
      <c r="E2134" s="184"/>
      <c r="F2134" s="184"/>
      <c r="G2134" s="184"/>
      <c r="H2134" s="184"/>
      <c r="I2134" s="184"/>
      <c r="J2134" s="184"/>
      <c r="K2134" s="183"/>
      <c r="L2134" s="183"/>
      <c r="M2134" s="183"/>
      <c r="N2134" s="183"/>
      <c r="O2134" s="183"/>
      <c r="P2134" s="183"/>
      <c r="Q2134" s="183"/>
      <c r="R2134" s="183"/>
      <c r="S2134" s="183"/>
      <c r="T2134" s="183"/>
      <c r="X2134" s="183"/>
    </row>
    <row r="2135" spans="4:24" x14ac:dyDescent="0.25">
      <c r="D2135" s="184"/>
      <c r="E2135" s="184"/>
      <c r="F2135" s="184"/>
      <c r="G2135" s="184"/>
      <c r="H2135" s="184"/>
      <c r="I2135" s="184"/>
      <c r="J2135" s="184"/>
      <c r="K2135" s="183"/>
      <c r="L2135" s="183"/>
      <c r="M2135" s="183"/>
      <c r="N2135" s="183"/>
      <c r="O2135" s="183"/>
      <c r="P2135" s="183"/>
      <c r="Q2135" s="183"/>
      <c r="R2135" s="183"/>
      <c r="S2135" s="183"/>
      <c r="T2135" s="183"/>
      <c r="X2135" s="183"/>
    </row>
    <row r="2136" spans="4:24" x14ac:dyDescent="0.25">
      <c r="D2136" s="184"/>
      <c r="E2136" s="184"/>
      <c r="F2136" s="184"/>
      <c r="G2136" s="184"/>
      <c r="H2136" s="184"/>
      <c r="I2136" s="184"/>
      <c r="J2136" s="184"/>
      <c r="K2136" s="183"/>
      <c r="L2136" s="183"/>
      <c r="M2136" s="183"/>
      <c r="N2136" s="183"/>
      <c r="O2136" s="183"/>
      <c r="P2136" s="183"/>
      <c r="Q2136" s="183"/>
      <c r="R2136" s="183"/>
      <c r="S2136" s="183"/>
      <c r="T2136" s="183"/>
      <c r="X2136" s="183"/>
    </row>
    <row r="2137" spans="4:24" x14ac:dyDescent="0.25">
      <c r="D2137" s="184"/>
      <c r="E2137" s="184"/>
      <c r="F2137" s="184"/>
      <c r="G2137" s="184"/>
      <c r="H2137" s="184"/>
      <c r="I2137" s="184"/>
      <c r="J2137" s="184"/>
      <c r="K2137" s="183"/>
      <c r="L2137" s="183"/>
      <c r="M2137" s="183"/>
      <c r="N2137" s="183"/>
      <c r="O2137" s="183"/>
      <c r="P2137" s="183"/>
      <c r="Q2137" s="183"/>
      <c r="R2137" s="183"/>
      <c r="S2137" s="183"/>
      <c r="T2137" s="183"/>
      <c r="X2137" s="183"/>
    </row>
    <row r="2138" spans="4:24" x14ac:dyDescent="0.25">
      <c r="D2138" s="184"/>
      <c r="E2138" s="184"/>
      <c r="F2138" s="184"/>
      <c r="G2138" s="184"/>
      <c r="H2138" s="184"/>
      <c r="I2138" s="184"/>
      <c r="J2138" s="184"/>
      <c r="K2138" s="183"/>
      <c r="L2138" s="183"/>
      <c r="M2138" s="183"/>
      <c r="N2138" s="183"/>
      <c r="O2138" s="183"/>
      <c r="P2138" s="183"/>
      <c r="Q2138" s="183"/>
      <c r="R2138" s="183"/>
      <c r="S2138" s="183"/>
      <c r="T2138" s="183"/>
      <c r="X2138" s="183"/>
    </row>
    <row r="2139" spans="4:24" x14ac:dyDescent="0.25">
      <c r="D2139" s="184"/>
      <c r="E2139" s="184"/>
      <c r="F2139" s="184"/>
      <c r="G2139" s="184"/>
      <c r="H2139" s="184"/>
      <c r="I2139" s="184"/>
      <c r="J2139" s="184"/>
      <c r="K2139" s="183"/>
      <c r="L2139" s="183"/>
      <c r="M2139" s="183"/>
      <c r="N2139" s="183"/>
      <c r="O2139" s="183"/>
      <c r="P2139" s="183"/>
      <c r="Q2139" s="183"/>
      <c r="R2139" s="183"/>
      <c r="S2139" s="183"/>
      <c r="T2139" s="183"/>
      <c r="X2139" s="183"/>
    </row>
    <row r="2140" spans="4:24" x14ac:dyDescent="0.25">
      <c r="D2140" s="184"/>
      <c r="E2140" s="184"/>
      <c r="F2140" s="184"/>
      <c r="G2140" s="184"/>
      <c r="H2140" s="184"/>
      <c r="I2140" s="184"/>
      <c r="J2140" s="184"/>
      <c r="K2140" s="183"/>
      <c r="L2140" s="183"/>
      <c r="M2140" s="183"/>
      <c r="N2140" s="183"/>
      <c r="O2140" s="183"/>
      <c r="P2140" s="183"/>
      <c r="Q2140" s="183"/>
      <c r="R2140" s="183"/>
      <c r="S2140" s="183"/>
      <c r="T2140" s="183"/>
      <c r="X2140" s="183"/>
    </row>
    <row r="2141" spans="4:24" x14ac:dyDescent="0.25">
      <c r="D2141" s="184"/>
      <c r="E2141" s="184"/>
      <c r="F2141" s="184"/>
      <c r="G2141" s="184"/>
      <c r="H2141" s="184"/>
      <c r="I2141" s="184"/>
      <c r="J2141" s="184"/>
      <c r="K2141" s="183"/>
      <c r="L2141" s="183"/>
      <c r="M2141" s="183"/>
      <c r="N2141" s="183"/>
      <c r="O2141" s="183"/>
      <c r="P2141" s="183"/>
      <c r="Q2141" s="183"/>
      <c r="R2141" s="183"/>
      <c r="S2141" s="183"/>
      <c r="T2141" s="183"/>
      <c r="X2141" s="183"/>
    </row>
    <row r="2142" spans="4:24" x14ac:dyDescent="0.25">
      <c r="D2142" s="184"/>
      <c r="E2142" s="184"/>
      <c r="F2142" s="184"/>
      <c r="G2142" s="184"/>
      <c r="H2142" s="184"/>
      <c r="I2142" s="184"/>
      <c r="J2142" s="184"/>
      <c r="K2142" s="183"/>
      <c r="L2142" s="183"/>
      <c r="M2142" s="183"/>
      <c r="N2142" s="183"/>
      <c r="O2142" s="183"/>
      <c r="P2142" s="183"/>
      <c r="Q2142" s="183"/>
      <c r="R2142" s="183"/>
      <c r="S2142" s="183"/>
      <c r="T2142" s="183"/>
      <c r="X2142" s="183"/>
    </row>
    <row r="2143" spans="4:24" x14ac:dyDescent="0.25">
      <c r="D2143" s="184"/>
      <c r="E2143" s="184"/>
      <c r="F2143" s="184"/>
      <c r="G2143" s="184"/>
      <c r="H2143" s="184"/>
      <c r="I2143" s="184"/>
      <c r="J2143" s="184"/>
      <c r="K2143" s="183"/>
      <c r="L2143" s="183"/>
      <c r="M2143" s="183"/>
      <c r="N2143" s="183"/>
      <c r="O2143" s="183"/>
      <c r="P2143" s="183"/>
      <c r="Q2143" s="183"/>
      <c r="R2143" s="183"/>
      <c r="S2143" s="183"/>
      <c r="T2143" s="183"/>
      <c r="X2143" s="183"/>
    </row>
    <row r="2144" spans="4:24" x14ac:dyDescent="0.25">
      <c r="D2144" s="184"/>
      <c r="E2144" s="184"/>
      <c r="F2144" s="184"/>
      <c r="G2144" s="184"/>
      <c r="H2144" s="184"/>
      <c r="I2144" s="184"/>
      <c r="J2144" s="184"/>
      <c r="K2144" s="183"/>
      <c r="L2144" s="183"/>
      <c r="M2144" s="183"/>
      <c r="N2144" s="183"/>
      <c r="O2144" s="183"/>
      <c r="P2144" s="183"/>
      <c r="Q2144" s="183"/>
      <c r="R2144" s="183"/>
      <c r="S2144" s="183"/>
      <c r="T2144" s="183"/>
      <c r="X2144" s="183"/>
    </row>
    <row r="2145" spans="4:24" x14ac:dyDescent="0.25">
      <c r="D2145" s="184"/>
      <c r="E2145" s="184"/>
      <c r="F2145" s="184"/>
      <c r="G2145" s="184"/>
      <c r="H2145" s="184"/>
      <c r="I2145" s="184"/>
      <c r="J2145" s="184"/>
      <c r="K2145" s="183"/>
      <c r="L2145" s="183"/>
      <c r="M2145" s="183"/>
      <c r="N2145" s="183"/>
      <c r="O2145" s="183"/>
      <c r="P2145" s="183"/>
      <c r="Q2145" s="183"/>
      <c r="R2145" s="183"/>
      <c r="S2145" s="183"/>
      <c r="T2145" s="183"/>
      <c r="X2145" s="183"/>
    </row>
    <row r="2146" spans="4:24" x14ac:dyDescent="0.25">
      <c r="D2146" s="184"/>
      <c r="E2146" s="184"/>
      <c r="F2146" s="184"/>
      <c r="G2146" s="184"/>
      <c r="H2146" s="184"/>
      <c r="I2146" s="184"/>
      <c r="J2146" s="184"/>
      <c r="K2146" s="183"/>
      <c r="L2146" s="183"/>
      <c r="M2146" s="183"/>
      <c r="N2146" s="183"/>
      <c r="O2146" s="183"/>
      <c r="P2146" s="183"/>
      <c r="Q2146" s="183"/>
      <c r="R2146" s="183"/>
      <c r="S2146" s="183"/>
      <c r="T2146" s="183"/>
      <c r="X2146" s="183"/>
    </row>
    <row r="2147" spans="4:24" x14ac:dyDescent="0.25">
      <c r="D2147" s="184"/>
      <c r="E2147" s="184"/>
      <c r="F2147" s="184"/>
      <c r="G2147" s="184"/>
      <c r="H2147" s="184"/>
      <c r="I2147" s="184"/>
      <c r="J2147" s="184"/>
      <c r="K2147" s="183"/>
      <c r="L2147" s="183"/>
      <c r="M2147" s="183"/>
      <c r="N2147" s="183"/>
      <c r="O2147" s="183"/>
      <c r="P2147" s="183"/>
      <c r="Q2147" s="183"/>
      <c r="R2147" s="183"/>
      <c r="S2147" s="183"/>
      <c r="T2147" s="183"/>
      <c r="X2147" s="183"/>
    </row>
    <row r="2148" spans="4:24" x14ac:dyDescent="0.25">
      <c r="D2148" s="184"/>
      <c r="E2148" s="184"/>
      <c r="F2148" s="184"/>
      <c r="G2148" s="184"/>
      <c r="H2148" s="184"/>
      <c r="I2148" s="184"/>
      <c r="J2148" s="184"/>
      <c r="K2148" s="183"/>
      <c r="L2148" s="183"/>
      <c r="M2148" s="183"/>
      <c r="N2148" s="183"/>
      <c r="O2148" s="183"/>
      <c r="P2148" s="183"/>
      <c r="Q2148" s="183"/>
      <c r="R2148" s="183"/>
      <c r="S2148" s="183"/>
      <c r="T2148" s="183"/>
      <c r="X2148" s="183"/>
    </row>
    <row r="2149" spans="4:24" x14ac:dyDescent="0.25">
      <c r="D2149" s="184"/>
      <c r="E2149" s="184"/>
      <c r="F2149" s="184"/>
      <c r="G2149" s="184"/>
      <c r="H2149" s="184"/>
      <c r="I2149" s="184"/>
      <c r="J2149" s="184"/>
      <c r="K2149" s="183"/>
      <c r="L2149" s="183"/>
      <c r="M2149" s="183"/>
      <c r="N2149" s="183"/>
      <c r="O2149" s="183"/>
      <c r="P2149" s="183"/>
      <c r="Q2149" s="183"/>
      <c r="R2149" s="183"/>
      <c r="S2149" s="183"/>
      <c r="T2149" s="183"/>
      <c r="X2149" s="183"/>
    </row>
    <row r="2150" spans="4:24" x14ac:dyDescent="0.25">
      <c r="D2150" s="184"/>
      <c r="E2150" s="184"/>
      <c r="F2150" s="184"/>
      <c r="G2150" s="184"/>
      <c r="H2150" s="184"/>
      <c r="I2150" s="184"/>
      <c r="J2150" s="184"/>
      <c r="K2150" s="183"/>
      <c r="L2150" s="183"/>
      <c r="M2150" s="183"/>
      <c r="N2150" s="183"/>
      <c r="O2150" s="183"/>
      <c r="P2150" s="183"/>
      <c r="Q2150" s="183"/>
      <c r="R2150" s="183"/>
      <c r="S2150" s="183"/>
      <c r="T2150" s="183"/>
      <c r="X2150" s="183"/>
    </row>
    <row r="2151" spans="4:24" x14ac:dyDescent="0.25">
      <c r="D2151" s="184"/>
      <c r="E2151" s="184"/>
      <c r="F2151" s="184"/>
      <c r="G2151" s="184"/>
      <c r="H2151" s="184"/>
      <c r="I2151" s="184"/>
      <c r="J2151" s="184"/>
      <c r="K2151" s="183"/>
      <c r="L2151" s="183"/>
      <c r="M2151" s="183"/>
      <c r="N2151" s="183"/>
      <c r="O2151" s="183"/>
      <c r="P2151" s="183"/>
      <c r="Q2151" s="183"/>
      <c r="R2151" s="183"/>
      <c r="S2151" s="183"/>
      <c r="T2151" s="183"/>
      <c r="X2151" s="183"/>
    </row>
    <row r="2152" spans="4:24" x14ac:dyDescent="0.25">
      <c r="D2152" s="184"/>
      <c r="E2152" s="184"/>
      <c r="F2152" s="184"/>
      <c r="G2152" s="184"/>
      <c r="H2152" s="184"/>
      <c r="I2152" s="184"/>
      <c r="J2152" s="184"/>
      <c r="K2152" s="183"/>
      <c r="L2152" s="183"/>
      <c r="M2152" s="183"/>
      <c r="N2152" s="183"/>
      <c r="O2152" s="183"/>
      <c r="P2152" s="183"/>
      <c r="Q2152" s="183"/>
      <c r="R2152" s="183"/>
      <c r="S2152" s="183"/>
      <c r="T2152" s="183"/>
      <c r="X2152" s="183"/>
    </row>
    <row r="2153" spans="4:24" x14ac:dyDescent="0.25">
      <c r="D2153" s="184"/>
      <c r="E2153" s="184"/>
      <c r="F2153" s="184"/>
      <c r="G2153" s="184"/>
      <c r="H2153" s="184"/>
      <c r="I2153" s="184"/>
      <c r="J2153" s="184"/>
      <c r="K2153" s="183"/>
      <c r="L2153" s="183"/>
      <c r="M2153" s="183"/>
      <c r="N2153" s="183"/>
      <c r="O2153" s="183"/>
      <c r="P2153" s="183"/>
      <c r="Q2153" s="183"/>
      <c r="R2153" s="183"/>
      <c r="S2153" s="183"/>
      <c r="T2153" s="183"/>
      <c r="X2153" s="183"/>
    </row>
    <row r="2154" spans="4:24" x14ac:dyDescent="0.25">
      <c r="D2154" s="184"/>
      <c r="E2154" s="184"/>
      <c r="F2154" s="184"/>
      <c r="G2154" s="184"/>
      <c r="H2154" s="184"/>
      <c r="I2154" s="184"/>
      <c r="J2154" s="184"/>
      <c r="K2154" s="183"/>
      <c r="L2154" s="183"/>
      <c r="M2154" s="183"/>
      <c r="N2154" s="183"/>
      <c r="O2154" s="183"/>
      <c r="P2154" s="183"/>
      <c r="Q2154" s="183"/>
      <c r="R2154" s="183"/>
      <c r="S2154" s="183"/>
      <c r="T2154" s="183"/>
      <c r="X2154" s="183"/>
    </row>
    <row r="2155" spans="4:24" x14ac:dyDescent="0.25">
      <c r="D2155" s="184"/>
      <c r="E2155" s="184"/>
      <c r="F2155" s="184"/>
      <c r="G2155" s="184"/>
      <c r="H2155" s="184"/>
      <c r="I2155" s="184"/>
      <c r="J2155" s="184"/>
      <c r="K2155" s="183"/>
      <c r="L2155" s="183"/>
      <c r="M2155" s="183"/>
      <c r="N2155" s="183"/>
      <c r="O2155" s="183"/>
      <c r="P2155" s="183"/>
      <c r="Q2155" s="183"/>
      <c r="R2155" s="183"/>
      <c r="S2155" s="183"/>
      <c r="T2155" s="183"/>
      <c r="X2155" s="183"/>
    </row>
    <row r="2156" spans="4:24" x14ac:dyDescent="0.25">
      <c r="D2156" s="184"/>
      <c r="E2156" s="184"/>
      <c r="F2156" s="184"/>
      <c r="G2156" s="184"/>
      <c r="H2156" s="184"/>
      <c r="I2156" s="184"/>
      <c r="J2156" s="184"/>
      <c r="K2156" s="183"/>
      <c r="L2156" s="183"/>
      <c r="M2156" s="183"/>
      <c r="N2156" s="183"/>
      <c r="O2156" s="183"/>
      <c r="P2156" s="183"/>
      <c r="Q2156" s="183"/>
      <c r="R2156" s="183"/>
      <c r="S2156" s="183"/>
      <c r="T2156" s="183"/>
      <c r="X2156" s="183"/>
    </row>
    <row r="2157" spans="4:24" x14ac:dyDescent="0.25">
      <c r="D2157" s="184"/>
      <c r="E2157" s="184"/>
      <c r="F2157" s="184"/>
      <c r="G2157" s="184"/>
      <c r="H2157" s="184"/>
      <c r="I2157" s="184"/>
      <c r="J2157" s="184"/>
      <c r="K2157" s="183"/>
      <c r="L2157" s="183"/>
      <c r="M2157" s="183"/>
      <c r="N2157" s="183"/>
      <c r="O2157" s="183"/>
      <c r="P2157" s="183"/>
      <c r="Q2157" s="183"/>
      <c r="R2157" s="183"/>
      <c r="S2157" s="183"/>
      <c r="T2157" s="183"/>
      <c r="X2157" s="183"/>
    </row>
    <row r="2158" spans="4:24" x14ac:dyDescent="0.25">
      <c r="D2158" s="184"/>
      <c r="E2158" s="184"/>
      <c r="F2158" s="184"/>
      <c r="G2158" s="184"/>
      <c r="H2158" s="184"/>
      <c r="I2158" s="184"/>
      <c r="J2158" s="184"/>
      <c r="K2158" s="183"/>
      <c r="L2158" s="183"/>
      <c r="M2158" s="183"/>
      <c r="N2158" s="183"/>
      <c r="O2158" s="183"/>
      <c r="P2158" s="183"/>
      <c r="Q2158" s="183"/>
      <c r="R2158" s="183"/>
      <c r="S2158" s="183"/>
      <c r="T2158" s="183"/>
      <c r="X2158" s="183"/>
    </row>
    <row r="2159" spans="4:24" x14ac:dyDescent="0.25">
      <c r="D2159" s="184"/>
      <c r="E2159" s="184"/>
      <c r="F2159" s="184"/>
      <c r="G2159" s="184"/>
      <c r="H2159" s="184"/>
      <c r="I2159" s="184"/>
      <c r="J2159" s="184"/>
      <c r="K2159" s="183"/>
      <c r="L2159" s="183"/>
      <c r="M2159" s="183"/>
      <c r="N2159" s="183"/>
      <c r="O2159" s="183"/>
      <c r="P2159" s="183"/>
      <c r="Q2159" s="183"/>
      <c r="R2159" s="183"/>
      <c r="S2159" s="183"/>
      <c r="T2159" s="183"/>
      <c r="X2159" s="183"/>
    </row>
    <row r="2160" spans="4:24" x14ac:dyDescent="0.25">
      <c r="D2160" s="184"/>
      <c r="E2160" s="184"/>
      <c r="F2160" s="184"/>
      <c r="G2160" s="184"/>
      <c r="H2160" s="184"/>
      <c r="I2160" s="184"/>
      <c r="J2160" s="184"/>
      <c r="K2160" s="183"/>
      <c r="L2160" s="183"/>
      <c r="M2160" s="183"/>
      <c r="N2160" s="183"/>
      <c r="O2160" s="183"/>
      <c r="P2160" s="183"/>
      <c r="Q2160" s="183"/>
      <c r="R2160" s="183"/>
      <c r="S2160" s="183"/>
      <c r="T2160" s="183"/>
      <c r="X2160" s="183"/>
    </row>
    <row r="2161" spans="4:24" x14ac:dyDescent="0.25">
      <c r="D2161" s="184"/>
      <c r="E2161" s="184"/>
      <c r="F2161" s="184"/>
      <c r="G2161" s="184"/>
      <c r="H2161" s="184"/>
      <c r="I2161" s="184"/>
      <c r="J2161" s="184"/>
      <c r="K2161" s="183"/>
      <c r="L2161" s="183"/>
      <c r="M2161" s="183"/>
      <c r="N2161" s="183"/>
      <c r="O2161" s="183"/>
      <c r="P2161" s="183"/>
      <c r="Q2161" s="183"/>
      <c r="R2161" s="183"/>
      <c r="S2161" s="183"/>
      <c r="T2161" s="183"/>
      <c r="X2161" s="183"/>
    </row>
    <row r="2162" spans="4:24" x14ac:dyDescent="0.25">
      <c r="D2162" s="184"/>
      <c r="E2162" s="184"/>
      <c r="F2162" s="184"/>
      <c r="G2162" s="184"/>
      <c r="H2162" s="184"/>
      <c r="I2162" s="184"/>
      <c r="J2162" s="184"/>
      <c r="K2162" s="183"/>
      <c r="L2162" s="183"/>
      <c r="M2162" s="183"/>
      <c r="N2162" s="183"/>
      <c r="O2162" s="183"/>
      <c r="P2162" s="183"/>
      <c r="Q2162" s="183"/>
      <c r="R2162" s="183"/>
      <c r="S2162" s="183"/>
      <c r="T2162" s="183"/>
      <c r="X2162" s="183"/>
    </row>
    <row r="2163" spans="4:24" x14ac:dyDescent="0.25">
      <c r="D2163" s="184"/>
      <c r="E2163" s="184"/>
      <c r="F2163" s="184"/>
      <c r="G2163" s="184"/>
      <c r="H2163" s="184"/>
      <c r="I2163" s="184"/>
      <c r="J2163" s="184"/>
      <c r="K2163" s="183"/>
      <c r="L2163" s="183"/>
      <c r="M2163" s="183"/>
      <c r="N2163" s="183"/>
      <c r="O2163" s="183"/>
      <c r="P2163" s="183"/>
      <c r="Q2163" s="183"/>
      <c r="R2163" s="183"/>
      <c r="S2163" s="183"/>
      <c r="T2163" s="183"/>
      <c r="X2163" s="183"/>
    </row>
    <row r="2164" spans="4:24" x14ac:dyDescent="0.25">
      <c r="D2164" s="184"/>
      <c r="E2164" s="184"/>
      <c r="F2164" s="184"/>
      <c r="G2164" s="184"/>
      <c r="H2164" s="184"/>
      <c r="I2164" s="184"/>
      <c r="J2164" s="184"/>
      <c r="K2164" s="183"/>
      <c r="L2164" s="183"/>
      <c r="M2164" s="183"/>
      <c r="N2164" s="183"/>
      <c r="O2164" s="183"/>
      <c r="P2164" s="183"/>
      <c r="Q2164" s="183"/>
      <c r="R2164" s="183"/>
      <c r="S2164" s="183"/>
      <c r="T2164" s="183"/>
      <c r="X2164" s="183"/>
    </row>
    <row r="2165" spans="4:24" x14ac:dyDescent="0.25">
      <c r="D2165" s="184"/>
      <c r="E2165" s="184"/>
      <c r="F2165" s="184"/>
      <c r="G2165" s="184"/>
      <c r="H2165" s="184"/>
      <c r="I2165" s="184"/>
      <c r="J2165" s="184"/>
      <c r="K2165" s="183"/>
      <c r="L2165" s="183"/>
      <c r="M2165" s="183"/>
      <c r="N2165" s="183"/>
      <c r="O2165" s="183"/>
      <c r="P2165" s="183"/>
      <c r="Q2165" s="183"/>
      <c r="R2165" s="183"/>
      <c r="S2165" s="183"/>
      <c r="T2165" s="183"/>
      <c r="X2165" s="183"/>
    </row>
    <row r="2166" spans="4:24" x14ac:dyDescent="0.25">
      <c r="D2166" s="184"/>
      <c r="E2166" s="184"/>
      <c r="F2166" s="184"/>
      <c r="G2166" s="184"/>
      <c r="H2166" s="184"/>
      <c r="I2166" s="184"/>
      <c r="J2166" s="184"/>
      <c r="K2166" s="183"/>
      <c r="L2166" s="183"/>
      <c r="M2166" s="183"/>
      <c r="N2166" s="183"/>
      <c r="O2166" s="183"/>
      <c r="P2166" s="183"/>
      <c r="Q2166" s="183"/>
      <c r="R2166" s="183"/>
      <c r="S2166" s="183"/>
      <c r="T2166" s="183"/>
      <c r="X2166" s="183"/>
    </row>
    <row r="2167" spans="4:24" x14ac:dyDescent="0.25">
      <c r="D2167" s="184"/>
      <c r="E2167" s="184"/>
      <c r="F2167" s="184"/>
      <c r="G2167" s="184"/>
      <c r="H2167" s="184"/>
      <c r="I2167" s="184"/>
      <c r="J2167" s="184"/>
      <c r="K2167" s="183"/>
      <c r="L2167" s="183"/>
      <c r="M2167" s="183"/>
      <c r="N2167" s="183"/>
      <c r="O2167" s="183"/>
      <c r="P2167" s="183"/>
      <c r="Q2167" s="183"/>
      <c r="R2167" s="183"/>
      <c r="S2167" s="183"/>
      <c r="T2167" s="183"/>
      <c r="X2167" s="183"/>
    </row>
    <row r="2168" spans="4:24" x14ac:dyDescent="0.25">
      <c r="D2168" s="184"/>
      <c r="E2168" s="184"/>
      <c r="F2168" s="184"/>
      <c r="G2168" s="184"/>
      <c r="H2168" s="184"/>
      <c r="I2168" s="184"/>
      <c r="J2168" s="184"/>
      <c r="K2168" s="183"/>
      <c r="L2168" s="183"/>
      <c r="M2168" s="183"/>
      <c r="N2168" s="183"/>
      <c r="O2168" s="183"/>
      <c r="P2168" s="183"/>
      <c r="Q2168" s="183"/>
      <c r="R2168" s="183"/>
      <c r="S2168" s="183"/>
      <c r="T2168" s="183"/>
      <c r="X2168" s="183"/>
    </row>
    <row r="2169" spans="4:24" x14ac:dyDescent="0.25">
      <c r="D2169" s="184"/>
      <c r="E2169" s="184"/>
      <c r="F2169" s="184"/>
      <c r="G2169" s="184"/>
      <c r="H2169" s="184"/>
      <c r="I2169" s="184"/>
      <c r="J2169" s="184"/>
      <c r="K2169" s="183"/>
      <c r="L2169" s="183"/>
      <c r="M2169" s="183"/>
      <c r="N2169" s="183"/>
      <c r="O2169" s="183"/>
      <c r="P2169" s="183"/>
      <c r="Q2169" s="183"/>
      <c r="R2169" s="183"/>
      <c r="S2169" s="183"/>
      <c r="T2169" s="183"/>
      <c r="X2169" s="183"/>
    </row>
    <row r="2170" spans="4:24" x14ac:dyDescent="0.25">
      <c r="D2170" s="184"/>
      <c r="E2170" s="184"/>
      <c r="F2170" s="184"/>
      <c r="G2170" s="184"/>
      <c r="H2170" s="184"/>
      <c r="I2170" s="184"/>
      <c r="J2170" s="184"/>
      <c r="K2170" s="183"/>
      <c r="L2170" s="183"/>
      <c r="M2170" s="183"/>
      <c r="N2170" s="183"/>
      <c r="O2170" s="183"/>
      <c r="P2170" s="183"/>
      <c r="Q2170" s="183"/>
      <c r="R2170" s="183"/>
      <c r="S2170" s="183"/>
      <c r="T2170" s="183"/>
      <c r="X2170" s="183"/>
    </row>
    <row r="2171" spans="4:24" x14ac:dyDescent="0.25">
      <c r="D2171" s="184"/>
      <c r="E2171" s="184"/>
      <c r="F2171" s="184"/>
      <c r="G2171" s="184"/>
      <c r="H2171" s="184"/>
      <c r="I2171" s="184"/>
      <c r="J2171" s="184"/>
      <c r="K2171" s="183"/>
      <c r="L2171" s="183"/>
      <c r="M2171" s="183"/>
      <c r="N2171" s="183"/>
      <c r="O2171" s="183"/>
      <c r="P2171" s="183"/>
      <c r="Q2171" s="183"/>
      <c r="R2171" s="183"/>
      <c r="S2171" s="183"/>
      <c r="T2171" s="183"/>
      <c r="X2171" s="183"/>
    </row>
    <row r="2172" spans="4:24" x14ac:dyDescent="0.25">
      <c r="D2172" s="184"/>
      <c r="E2172" s="184"/>
      <c r="F2172" s="184"/>
      <c r="G2172" s="184"/>
      <c r="H2172" s="184"/>
      <c r="I2172" s="184"/>
      <c r="J2172" s="184"/>
      <c r="K2172" s="183"/>
      <c r="L2172" s="183"/>
      <c r="M2172" s="183"/>
      <c r="N2172" s="183"/>
      <c r="O2172" s="183"/>
      <c r="P2172" s="183"/>
      <c r="Q2172" s="183"/>
      <c r="R2172" s="183"/>
      <c r="S2172" s="183"/>
      <c r="T2172" s="183"/>
      <c r="X2172" s="183"/>
    </row>
    <row r="2173" spans="4:24" x14ac:dyDescent="0.25">
      <c r="D2173" s="184"/>
      <c r="E2173" s="184"/>
      <c r="F2173" s="184"/>
      <c r="G2173" s="184"/>
      <c r="H2173" s="184"/>
      <c r="I2173" s="184"/>
      <c r="J2173" s="184"/>
      <c r="K2173" s="183"/>
      <c r="L2173" s="183"/>
      <c r="M2173" s="183"/>
      <c r="N2173" s="183"/>
      <c r="O2173" s="183"/>
      <c r="P2173" s="183"/>
      <c r="Q2173" s="183"/>
      <c r="R2173" s="183"/>
      <c r="S2173" s="183"/>
      <c r="T2173" s="183"/>
      <c r="X2173" s="183"/>
    </row>
    <row r="2174" spans="4:24" x14ac:dyDescent="0.25">
      <c r="D2174" s="184"/>
      <c r="E2174" s="184"/>
      <c r="F2174" s="184"/>
      <c r="G2174" s="184"/>
      <c r="H2174" s="184"/>
      <c r="I2174" s="184"/>
      <c r="J2174" s="184"/>
      <c r="K2174" s="183"/>
      <c r="L2174" s="183"/>
      <c r="M2174" s="183"/>
      <c r="N2174" s="183"/>
      <c r="O2174" s="183"/>
      <c r="P2174" s="183"/>
      <c r="Q2174" s="183"/>
      <c r="R2174" s="183"/>
      <c r="S2174" s="183"/>
      <c r="T2174" s="183"/>
      <c r="X2174" s="183"/>
    </row>
    <row r="2175" spans="4:24" x14ac:dyDescent="0.25">
      <c r="D2175" s="184"/>
      <c r="E2175" s="184"/>
      <c r="F2175" s="184"/>
      <c r="G2175" s="184"/>
      <c r="H2175" s="184"/>
      <c r="I2175" s="184"/>
      <c r="J2175" s="184"/>
      <c r="K2175" s="183"/>
      <c r="L2175" s="183"/>
      <c r="M2175" s="183"/>
      <c r="N2175" s="183"/>
      <c r="O2175" s="183"/>
      <c r="P2175" s="183"/>
      <c r="Q2175" s="183"/>
      <c r="R2175" s="183"/>
      <c r="S2175" s="183"/>
      <c r="T2175" s="183"/>
      <c r="X2175" s="183"/>
    </row>
    <row r="2176" spans="4:24" x14ac:dyDescent="0.25">
      <c r="D2176" s="184"/>
      <c r="E2176" s="184"/>
      <c r="F2176" s="184"/>
      <c r="G2176" s="184"/>
      <c r="H2176" s="184"/>
      <c r="I2176" s="184"/>
      <c r="J2176" s="184"/>
      <c r="K2176" s="183"/>
      <c r="L2176" s="183"/>
      <c r="M2176" s="183"/>
      <c r="N2176" s="183"/>
      <c r="O2176" s="183"/>
      <c r="P2176" s="183"/>
      <c r="Q2176" s="183"/>
      <c r="R2176" s="183"/>
      <c r="S2176" s="183"/>
      <c r="T2176" s="183"/>
      <c r="X2176" s="183"/>
    </row>
    <row r="2177" spans="4:24" x14ac:dyDescent="0.25">
      <c r="D2177" s="184"/>
      <c r="E2177" s="184"/>
      <c r="F2177" s="184"/>
      <c r="G2177" s="184"/>
      <c r="H2177" s="184"/>
      <c r="I2177" s="184"/>
      <c r="J2177" s="184"/>
      <c r="K2177" s="183"/>
      <c r="L2177" s="183"/>
      <c r="M2177" s="183"/>
      <c r="N2177" s="183"/>
      <c r="O2177" s="183"/>
      <c r="P2177" s="183"/>
      <c r="Q2177" s="183"/>
      <c r="R2177" s="183"/>
      <c r="S2177" s="183"/>
      <c r="T2177" s="183"/>
      <c r="X2177" s="183"/>
    </row>
    <row r="2178" spans="4:24" x14ac:dyDescent="0.25">
      <c r="D2178" s="184"/>
      <c r="E2178" s="184"/>
      <c r="F2178" s="184"/>
      <c r="G2178" s="184"/>
      <c r="H2178" s="184"/>
      <c r="I2178" s="184"/>
      <c r="J2178" s="184"/>
      <c r="K2178" s="183"/>
      <c r="L2178" s="183"/>
      <c r="M2178" s="183"/>
      <c r="N2178" s="183"/>
      <c r="O2178" s="183"/>
      <c r="P2178" s="183"/>
      <c r="Q2178" s="183"/>
      <c r="R2178" s="183"/>
      <c r="S2178" s="183"/>
      <c r="T2178" s="183"/>
      <c r="X2178" s="183"/>
    </row>
    <row r="2179" spans="4:24" x14ac:dyDescent="0.25">
      <c r="D2179" s="184"/>
      <c r="E2179" s="184"/>
      <c r="F2179" s="184"/>
      <c r="G2179" s="184"/>
      <c r="H2179" s="184"/>
      <c r="I2179" s="184"/>
      <c r="J2179" s="184"/>
      <c r="K2179" s="183"/>
      <c r="L2179" s="183"/>
      <c r="M2179" s="183"/>
      <c r="N2179" s="183"/>
      <c r="O2179" s="183"/>
      <c r="P2179" s="183"/>
      <c r="Q2179" s="183"/>
      <c r="R2179" s="183"/>
      <c r="S2179" s="183"/>
      <c r="T2179" s="183"/>
      <c r="X2179" s="183"/>
    </row>
    <row r="2180" spans="4:24" x14ac:dyDescent="0.25">
      <c r="D2180" s="184"/>
      <c r="E2180" s="184"/>
      <c r="F2180" s="184"/>
      <c r="G2180" s="184"/>
      <c r="H2180" s="184"/>
      <c r="I2180" s="184"/>
      <c r="J2180" s="184"/>
      <c r="K2180" s="183"/>
      <c r="L2180" s="183"/>
      <c r="M2180" s="183"/>
      <c r="N2180" s="183"/>
      <c r="O2180" s="183"/>
      <c r="P2180" s="183"/>
      <c r="Q2180" s="183"/>
      <c r="R2180" s="183"/>
      <c r="S2180" s="183"/>
      <c r="T2180" s="183"/>
      <c r="X2180" s="183"/>
    </row>
    <row r="2181" spans="4:24" x14ac:dyDescent="0.25">
      <c r="D2181" s="184"/>
      <c r="E2181" s="184"/>
      <c r="F2181" s="184"/>
      <c r="G2181" s="184"/>
      <c r="H2181" s="184"/>
      <c r="I2181" s="184"/>
      <c r="J2181" s="184"/>
      <c r="K2181" s="183"/>
      <c r="L2181" s="183"/>
      <c r="M2181" s="183"/>
      <c r="N2181" s="183"/>
      <c r="O2181" s="183"/>
      <c r="P2181" s="183"/>
      <c r="Q2181" s="183"/>
      <c r="R2181" s="183"/>
      <c r="S2181" s="183"/>
      <c r="T2181" s="183"/>
      <c r="X2181" s="183"/>
    </row>
    <row r="2182" spans="4:24" x14ac:dyDescent="0.25">
      <c r="D2182" s="184"/>
      <c r="E2182" s="184"/>
      <c r="F2182" s="184"/>
      <c r="G2182" s="184"/>
      <c r="H2182" s="184"/>
      <c r="I2182" s="184"/>
      <c r="J2182" s="184"/>
      <c r="K2182" s="183"/>
      <c r="L2182" s="183"/>
      <c r="M2182" s="183"/>
      <c r="N2182" s="183"/>
      <c r="O2182" s="183"/>
      <c r="P2182" s="183"/>
      <c r="Q2182" s="183"/>
      <c r="R2182" s="183"/>
      <c r="S2182" s="183"/>
      <c r="T2182" s="183"/>
      <c r="X2182" s="183"/>
    </row>
    <row r="2183" spans="4:24" x14ac:dyDescent="0.25">
      <c r="D2183" s="184"/>
      <c r="E2183" s="184"/>
      <c r="F2183" s="184"/>
      <c r="G2183" s="184"/>
      <c r="H2183" s="184"/>
      <c r="I2183" s="184"/>
      <c r="J2183" s="184"/>
      <c r="K2183" s="183"/>
      <c r="L2183" s="183"/>
      <c r="M2183" s="183"/>
      <c r="N2183" s="183"/>
      <c r="O2183" s="183"/>
      <c r="P2183" s="183"/>
      <c r="Q2183" s="183"/>
      <c r="R2183" s="183"/>
      <c r="S2183" s="183"/>
      <c r="T2183" s="183"/>
      <c r="X2183" s="183"/>
    </row>
    <row r="2184" spans="4:24" x14ac:dyDescent="0.25">
      <c r="D2184" s="184"/>
      <c r="E2184" s="184"/>
      <c r="F2184" s="184"/>
      <c r="G2184" s="184"/>
      <c r="H2184" s="184"/>
      <c r="I2184" s="184"/>
      <c r="J2184" s="184"/>
      <c r="K2184" s="183"/>
      <c r="L2184" s="183"/>
      <c r="M2184" s="183"/>
      <c r="N2184" s="183"/>
      <c r="O2184" s="183"/>
      <c r="P2184" s="183"/>
      <c r="Q2184" s="183"/>
      <c r="R2184" s="183"/>
      <c r="S2184" s="183"/>
      <c r="T2184" s="183"/>
      <c r="X2184" s="183"/>
    </row>
    <row r="2185" spans="4:24" x14ac:dyDescent="0.25">
      <c r="D2185" s="184"/>
      <c r="E2185" s="184"/>
      <c r="F2185" s="184"/>
      <c r="G2185" s="184"/>
      <c r="H2185" s="184"/>
      <c r="I2185" s="184"/>
      <c r="J2185" s="184"/>
      <c r="K2185" s="183"/>
      <c r="L2185" s="183"/>
      <c r="M2185" s="183"/>
      <c r="N2185" s="183"/>
      <c r="O2185" s="183"/>
      <c r="P2185" s="183"/>
      <c r="Q2185" s="183"/>
      <c r="R2185" s="183"/>
      <c r="S2185" s="183"/>
      <c r="T2185" s="183"/>
      <c r="X2185" s="183"/>
    </row>
    <row r="2186" spans="4:24" x14ac:dyDescent="0.25">
      <c r="D2186" s="184"/>
      <c r="E2186" s="184"/>
      <c r="F2186" s="184"/>
      <c r="G2186" s="184"/>
      <c r="H2186" s="184"/>
      <c r="I2186" s="184"/>
      <c r="J2186" s="184"/>
      <c r="K2186" s="183"/>
      <c r="L2186" s="183"/>
      <c r="M2186" s="183"/>
      <c r="N2186" s="183"/>
      <c r="O2186" s="183"/>
      <c r="P2186" s="183"/>
      <c r="Q2186" s="183"/>
      <c r="R2186" s="183"/>
      <c r="S2186" s="183"/>
      <c r="T2186" s="183"/>
      <c r="X2186" s="183"/>
    </row>
    <row r="2187" spans="4:24" x14ac:dyDescent="0.25">
      <c r="D2187" s="184"/>
      <c r="E2187" s="184"/>
      <c r="F2187" s="184"/>
      <c r="G2187" s="184"/>
      <c r="H2187" s="184"/>
      <c r="I2187" s="184"/>
      <c r="J2187" s="184"/>
      <c r="K2187" s="183"/>
      <c r="L2187" s="183"/>
      <c r="M2187" s="183"/>
      <c r="N2187" s="183"/>
      <c r="O2187" s="183"/>
      <c r="P2187" s="183"/>
      <c r="Q2187" s="183"/>
      <c r="R2187" s="183"/>
      <c r="S2187" s="183"/>
      <c r="T2187" s="183"/>
      <c r="X2187" s="183"/>
    </row>
    <row r="2188" spans="4:24" x14ac:dyDescent="0.25">
      <c r="D2188" s="184"/>
      <c r="E2188" s="184"/>
      <c r="F2188" s="184"/>
      <c r="G2188" s="184"/>
      <c r="H2188" s="184"/>
      <c r="I2188" s="184"/>
      <c r="J2188" s="184"/>
      <c r="K2188" s="183"/>
      <c r="L2188" s="183"/>
      <c r="M2188" s="183"/>
      <c r="N2188" s="183"/>
      <c r="O2188" s="183"/>
      <c r="P2188" s="183"/>
      <c r="Q2188" s="183"/>
      <c r="R2188" s="183"/>
      <c r="S2188" s="183"/>
      <c r="T2188" s="183"/>
      <c r="X2188" s="183"/>
    </row>
    <row r="2189" spans="4:24" x14ac:dyDescent="0.25">
      <c r="D2189" s="184"/>
      <c r="E2189" s="184"/>
      <c r="F2189" s="184"/>
      <c r="G2189" s="184"/>
      <c r="H2189" s="184"/>
      <c r="I2189" s="184"/>
      <c r="J2189" s="184"/>
      <c r="K2189" s="183"/>
      <c r="L2189" s="183"/>
      <c r="M2189" s="183"/>
      <c r="N2189" s="183"/>
      <c r="O2189" s="183"/>
      <c r="P2189" s="183"/>
      <c r="Q2189" s="183"/>
      <c r="R2189" s="183"/>
      <c r="S2189" s="183"/>
      <c r="T2189" s="183"/>
      <c r="X2189" s="183"/>
    </row>
    <row r="2190" spans="4:24" x14ac:dyDescent="0.25">
      <c r="D2190" s="184"/>
      <c r="E2190" s="184"/>
      <c r="F2190" s="184"/>
      <c r="G2190" s="184"/>
      <c r="H2190" s="184"/>
      <c r="I2190" s="184"/>
      <c r="J2190" s="184"/>
      <c r="K2190" s="183"/>
      <c r="L2190" s="183"/>
      <c r="M2190" s="183"/>
      <c r="N2190" s="183"/>
      <c r="O2190" s="183"/>
      <c r="P2190" s="183"/>
      <c r="Q2190" s="183"/>
      <c r="R2190" s="183"/>
      <c r="S2190" s="183"/>
      <c r="T2190" s="183"/>
      <c r="X2190" s="183"/>
    </row>
    <row r="2191" spans="4:24" x14ac:dyDescent="0.25">
      <c r="D2191" s="184"/>
      <c r="E2191" s="184"/>
      <c r="F2191" s="184"/>
      <c r="G2191" s="184"/>
      <c r="H2191" s="184"/>
      <c r="I2191" s="184"/>
      <c r="J2191" s="184"/>
      <c r="K2191" s="183"/>
      <c r="L2191" s="183"/>
      <c r="M2191" s="183"/>
      <c r="N2191" s="183"/>
      <c r="O2191" s="183"/>
      <c r="P2191" s="183"/>
      <c r="Q2191" s="183"/>
      <c r="R2191" s="183"/>
      <c r="S2191" s="183"/>
      <c r="T2191" s="183"/>
      <c r="X2191" s="183"/>
    </row>
    <row r="2192" spans="4:24" x14ac:dyDescent="0.25">
      <c r="D2192" s="184"/>
      <c r="E2192" s="184"/>
      <c r="F2192" s="184"/>
      <c r="G2192" s="184"/>
      <c r="H2192" s="184"/>
      <c r="I2192" s="184"/>
      <c r="J2192" s="184"/>
      <c r="K2192" s="183"/>
      <c r="L2192" s="183"/>
      <c r="M2192" s="183"/>
      <c r="N2192" s="183"/>
      <c r="O2192" s="183"/>
      <c r="P2192" s="183"/>
      <c r="Q2192" s="183"/>
      <c r="R2192" s="183"/>
      <c r="S2192" s="183"/>
      <c r="T2192" s="183"/>
      <c r="X2192" s="183"/>
    </row>
    <row r="2193" spans="4:24" x14ac:dyDescent="0.25">
      <c r="D2193" s="184"/>
      <c r="E2193" s="184"/>
      <c r="F2193" s="184"/>
      <c r="G2193" s="184"/>
      <c r="H2193" s="184"/>
      <c r="I2193" s="184"/>
      <c r="J2193" s="184"/>
      <c r="K2193" s="183"/>
      <c r="L2193" s="183"/>
      <c r="M2193" s="183"/>
      <c r="N2193" s="183"/>
      <c r="O2193" s="183"/>
      <c r="P2193" s="183"/>
      <c r="Q2193" s="183"/>
      <c r="R2193" s="183"/>
      <c r="S2193" s="183"/>
      <c r="T2193" s="183"/>
      <c r="X2193" s="183"/>
    </row>
    <row r="2194" spans="4:24" x14ac:dyDescent="0.25">
      <c r="D2194" s="184"/>
      <c r="E2194" s="184"/>
      <c r="F2194" s="184"/>
      <c r="G2194" s="184"/>
      <c r="H2194" s="184"/>
      <c r="I2194" s="184"/>
      <c r="J2194" s="184"/>
      <c r="K2194" s="183"/>
      <c r="L2194" s="183"/>
      <c r="M2194" s="183"/>
      <c r="N2194" s="183"/>
      <c r="O2194" s="183"/>
      <c r="P2194" s="183"/>
      <c r="Q2194" s="183"/>
      <c r="R2194" s="183"/>
      <c r="S2194" s="183"/>
      <c r="T2194" s="183"/>
      <c r="X2194" s="183"/>
    </row>
    <row r="2195" spans="4:24" x14ac:dyDescent="0.25">
      <c r="D2195" s="184"/>
      <c r="E2195" s="184"/>
      <c r="F2195" s="184"/>
      <c r="G2195" s="184"/>
      <c r="H2195" s="184"/>
      <c r="I2195" s="184"/>
      <c r="J2195" s="184"/>
      <c r="K2195" s="183"/>
      <c r="L2195" s="183"/>
      <c r="M2195" s="183"/>
      <c r="N2195" s="183"/>
      <c r="O2195" s="183"/>
      <c r="P2195" s="183"/>
      <c r="Q2195" s="183"/>
      <c r="R2195" s="183"/>
      <c r="S2195" s="183"/>
      <c r="T2195" s="183"/>
      <c r="X2195" s="183"/>
    </row>
    <row r="2196" spans="4:24" x14ac:dyDescent="0.25">
      <c r="D2196" s="184"/>
      <c r="E2196" s="184"/>
      <c r="F2196" s="184"/>
      <c r="G2196" s="184"/>
      <c r="H2196" s="184"/>
      <c r="I2196" s="184"/>
      <c r="J2196" s="184"/>
      <c r="K2196" s="183"/>
      <c r="L2196" s="183"/>
      <c r="M2196" s="183"/>
      <c r="N2196" s="183"/>
      <c r="O2196" s="183"/>
      <c r="P2196" s="183"/>
      <c r="Q2196" s="183"/>
      <c r="R2196" s="183"/>
      <c r="S2196" s="183"/>
      <c r="T2196" s="183"/>
      <c r="X2196" s="183"/>
    </row>
    <row r="2197" spans="4:24" x14ac:dyDescent="0.25">
      <c r="D2197" s="184"/>
      <c r="E2197" s="184"/>
      <c r="F2197" s="184"/>
      <c r="G2197" s="184"/>
      <c r="H2197" s="184"/>
      <c r="I2197" s="184"/>
      <c r="J2197" s="184"/>
      <c r="K2197" s="183"/>
      <c r="L2197" s="183"/>
      <c r="M2197" s="183"/>
      <c r="N2197" s="183"/>
      <c r="O2197" s="183"/>
      <c r="P2197" s="183"/>
      <c r="Q2197" s="183"/>
      <c r="R2197" s="183"/>
      <c r="S2197" s="183"/>
      <c r="T2197" s="183"/>
      <c r="X2197" s="183"/>
    </row>
    <row r="2198" spans="4:24" x14ac:dyDescent="0.25">
      <c r="D2198" s="184"/>
      <c r="E2198" s="184"/>
      <c r="F2198" s="184"/>
      <c r="G2198" s="184"/>
      <c r="H2198" s="184"/>
      <c r="I2198" s="184"/>
      <c r="J2198" s="184"/>
      <c r="K2198" s="183"/>
      <c r="L2198" s="183"/>
      <c r="M2198" s="183"/>
      <c r="N2198" s="183"/>
      <c r="O2198" s="183"/>
      <c r="P2198" s="183"/>
      <c r="Q2198" s="183"/>
      <c r="R2198" s="183"/>
      <c r="S2198" s="183"/>
      <c r="T2198" s="183"/>
      <c r="X2198" s="183"/>
    </row>
    <row r="2199" spans="4:24" x14ac:dyDescent="0.25">
      <c r="D2199" s="184"/>
      <c r="E2199" s="184"/>
      <c r="F2199" s="184"/>
      <c r="G2199" s="184"/>
      <c r="H2199" s="184"/>
      <c r="I2199" s="184"/>
      <c r="J2199" s="184"/>
      <c r="K2199" s="183"/>
      <c r="L2199" s="183"/>
      <c r="M2199" s="183"/>
      <c r="N2199" s="183"/>
      <c r="O2199" s="183"/>
      <c r="P2199" s="183"/>
      <c r="Q2199" s="183"/>
      <c r="R2199" s="183"/>
      <c r="S2199" s="183"/>
      <c r="T2199" s="183"/>
      <c r="X2199" s="183"/>
    </row>
    <row r="2200" spans="4:24" x14ac:dyDescent="0.25">
      <c r="D2200" s="184"/>
      <c r="E2200" s="184"/>
      <c r="F2200" s="184"/>
      <c r="G2200" s="184"/>
      <c r="H2200" s="184"/>
      <c r="I2200" s="184"/>
      <c r="J2200" s="184"/>
      <c r="K2200" s="183"/>
      <c r="L2200" s="183"/>
      <c r="M2200" s="183"/>
      <c r="N2200" s="183"/>
      <c r="O2200" s="183"/>
      <c r="P2200" s="183"/>
      <c r="Q2200" s="183"/>
      <c r="R2200" s="183"/>
      <c r="S2200" s="183"/>
      <c r="T2200" s="183"/>
      <c r="X2200" s="183"/>
    </row>
    <row r="2201" spans="4:24" x14ac:dyDescent="0.25">
      <c r="D2201" s="184"/>
      <c r="E2201" s="184"/>
      <c r="F2201" s="184"/>
      <c r="G2201" s="184"/>
      <c r="H2201" s="184"/>
      <c r="I2201" s="184"/>
      <c r="J2201" s="184"/>
      <c r="K2201" s="183"/>
      <c r="L2201" s="183"/>
      <c r="M2201" s="183"/>
      <c r="N2201" s="183"/>
      <c r="O2201" s="183"/>
      <c r="P2201" s="183"/>
      <c r="Q2201" s="183"/>
      <c r="R2201" s="183"/>
      <c r="S2201" s="183"/>
      <c r="T2201" s="183"/>
      <c r="X2201" s="183"/>
    </row>
    <row r="2202" spans="4:24" x14ac:dyDescent="0.25">
      <c r="D2202" s="184"/>
      <c r="E2202" s="184"/>
      <c r="F2202" s="184"/>
      <c r="G2202" s="184"/>
      <c r="H2202" s="184"/>
      <c r="I2202" s="184"/>
      <c r="J2202" s="184"/>
      <c r="K2202" s="183"/>
      <c r="L2202" s="183"/>
      <c r="M2202" s="183"/>
      <c r="N2202" s="183"/>
      <c r="O2202" s="183"/>
      <c r="P2202" s="183"/>
      <c r="Q2202" s="183"/>
      <c r="R2202" s="183"/>
      <c r="S2202" s="183"/>
      <c r="T2202" s="183"/>
      <c r="X2202" s="183"/>
    </row>
    <row r="2203" spans="4:24" x14ac:dyDescent="0.25">
      <c r="D2203" s="184"/>
      <c r="E2203" s="184"/>
      <c r="F2203" s="184"/>
      <c r="G2203" s="184"/>
      <c r="H2203" s="184"/>
      <c r="I2203" s="184"/>
      <c r="J2203" s="184"/>
      <c r="K2203" s="183"/>
      <c r="L2203" s="183"/>
      <c r="M2203" s="183"/>
      <c r="N2203" s="183"/>
      <c r="O2203" s="183"/>
      <c r="P2203" s="183"/>
      <c r="Q2203" s="183"/>
      <c r="R2203" s="183"/>
      <c r="S2203" s="183"/>
      <c r="T2203" s="183"/>
      <c r="X2203" s="183"/>
    </row>
    <row r="2204" spans="4:24" x14ac:dyDescent="0.25">
      <c r="D2204" s="184"/>
      <c r="E2204" s="184"/>
      <c r="F2204" s="184"/>
      <c r="G2204" s="184"/>
      <c r="H2204" s="184"/>
      <c r="I2204" s="184"/>
      <c r="J2204" s="184"/>
      <c r="K2204" s="183"/>
      <c r="L2204" s="183"/>
      <c r="M2204" s="183"/>
      <c r="N2204" s="183"/>
      <c r="O2204" s="183"/>
      <c r="P2204" s="183"/>
      <c r="Q2204" s="183"/>
      <c r="R2204" s="183"/>
      <c r="S2204" s="183"/>
      <c r="T2204" s="183"/>
      <c r="X2204" s="183"/>
    </row>
    <row r="2205" spans="4:24" x14ac:dyDescent="0.25">
      <c r="D2205" s="184"/>
      <c r="E2205" s="184"/>
      <c r="F2205" s="184"/>
      <c r="G2205" s="184"/>
      <c r="H2205" s="184"/>
      <c r="I2205" s="184"/>
      <c r="J2205" s="184"/>
      <c r="K2205" s="183"/>
      <c r="L2205" s="183"/>
      <c r="M2205" s="183"/>
      <c r="N2205" s="183"/>
      <c r="O2205" s="183"/>
      <c r="P2205" s="183"/>
      <c r="Q2205" s="183"/>
      <c r="R2205" s="183"/>
      <c r="S2205" s="183"/>
      <c r="T2205" s="183"/>
      <c r="X2205" s="183"/>
    </row>
    <row r="2206" spans="4:24" x14ac:dyDescent="0.25">
      <c r="D2206" s="184"/>
      <c r="E2206" s="184"/>
      <c r="F2206" s="184"/>
      <c r="G2206" s="184"/>
      <c r="H2206" s="184"/>
      <c r="I2206" s="184"/>
      <c r="J2206" s="184"/>
      <c r="K2206" s="183"/>
      <c r="L2206" s="183"/>
      <c r="M2206" s="183"/>
      <c r="N2206" s="183"/>
      <c r="O2206" s="183"/>
      <c r="P2206" s="183"/>
      <c r="Q2206" s="183"/>
      <c r="R2206" s="183"/>
      <c r="S2206" s="183"/>
      <c r="T2206" s="183"/>
      <c r="X2206" s="183"/>
    </row>
    <row r="2207" spans="4:24" x14ac:dyDescent="0.25">
      <c r="D2207" s="184"/>
      <c r="E2207" s="184"/>
      <c r="F2207" s="184"/>
      <c r="G2207" s="184"/>
      <c r="H2207" s="184"/>
      <c r="I2207" s="184"/>
      <c r="J2207" s="184"/>
      <c r="K2207" s="183"/>
      <c r="L2207" s="183"/>
      <c r="M2207" s="183"/>
      <c r="N2207" s="183"/>
      <c r="O2207" s="183"/>
      <c r="P2207" s="183"/>
      <c r="Q2207" s="183"/>
      <c r="R2207" s="183"/>
      <c r="S2207" s="183"/>
      <c r="T2207" s="183"/>
      <c r="X2207" s="183"/>
    </row>
    <row r="2208" spans="4:24" x14ac:dyDescent="0.25">
      <c r="D2208" s="184"/>
      <c r="E2208" s="184"/>
      <c r="F2208" s="184"/>
      <c r="G2208" s="184"/>
      <c r="H2208" s="184"/>
      <c r="I2208" s="184"/>
      <c r="J2208" s="184"/>
      <c r="K2208" s="183"/>
      <c r="L2208" s="183"/>
      <c r="M2208" s="183"/>
      <c r="N2208" s="183"/>
      <c r="O2208" s="183"/>
      <c r="P2208" s="183"/>
      <c r="Q2208" s="183"/>
      <c r="R2208" s="183"/>
      <c r="S2208" s="183"/>
      <c r="T2208" s="183"/>
      <c r="X2208" s="183"/>
    </row>
    <row r="2209" spans="4:24" x14ac:dyDescent="0.25">
      <c r="D2209" s="184"/>
      <c r="E2209" s="184"/>
      <c r="F2209" s="184"/>
      <c r="G2209" s="184"/>
      <c r="H2209" s="184"/>
      <c r="I2209" s="184"/>
      <c r="J2209" s="184"/>
      <c r="K2209" s="183"/>
      <c r="L2209" s="183"/>
      <c r="M2209" s="183"/>
      <c r="N2209" s="183"/>
      <c r="O2209" s="183"/>
      <c r="P2209" s="183"/>
      <c r="Q2209" s="183"/>
      <c r="R2209" s="183"/>
      <c r="S2209" s="183"/>
      <c r="T2209" s="183"/>
      <c r="X2209" s="183"/>
    </row>
    <row r="2210" spans="4:24" x14ac:dyDescent="0.25">
      <c r="D2210" s="184"/>
      <c r="E2210" s="184"/>
      <c r="F2210" s="184"/>
      <c r="G2210" s="184"/>
      <c r="H2210" s="184"/>
      <c r="I2210" s="184"/>
      <c r="J2210" s="184"/>
      <c r="K2210" s="183"/>
      <c r="L2210" s="183"/>
      <c r="M2210" s="183"/>
      <c r="N2210" s="183"/>
      <c r="O2210" s="183"/>
      <c r="P2210" s="183"/>
      <c r="Q2210" s="183"/>
      <c r="R2210" s="183"/>
      <c r="S2210" s="183"/>
      <c r="T2210" s="183"/>
      <c r="X2210" s="183"/>
    </row>
    <row r="2211" spans="4:24" x14ac:dyDescent="0.25">
      <c r="D2211" s="184"/>
      <c r="E2211" s="184"/>
      <c r="F2211" s="184"/>
      <c r="G2211" s="184"/>
      <c r="H2211" s="184"/>
      <c r="I2211" s="184"/>
      <c r="J2211" s="184"/>
      <c r="K2211" s="183"/>
      <c r="L2211" s="183"/>
      <c r="M2211" s="183"/>
      <c r="N2211" s="183"/>
      <c r="O2211" s="183"/>
      <c r="P2211" s="183"/>
      <c r="Q2211" s="183"/>
      <c r="R2211" s="183"/>
      <c r="S2211" s="183"/>
      <c r="T2211" s="183"/>
      <c r="X2211" s="183"/>
    </row>
    <row r="2212" spans="4:24" x14ac:dyDescent="0.25">
      <c r="D2212" s="184"/>
      <c r="E2212" s="184"/>
      <c r="F2212" s="184"/>
      <c r="G2212" s="184"/>
      <c r="H2212" s="184"/>
      <c r="I2212" s="184"/>
      <c r="J2212" s="184"/>
      <c r="K2212" s="183"/>
      <c r="L2212" s="183"/>
      <c r="M2212" s="183"/>
      <c r="N2212" s="183"/>
      <c r="O2212" s="183"/>
      <c r="P2212" s="183"/>
      <c r="Q2212" s="183"/>
      <c r="R2212" s="183"/>
      <c r="S2212" s="183"/>
      <c r="T2212" s="183"/>
      <c r="X2212" s="183"/>
    </row>
    <row r="2213" spans="4:24" x14ac:dyDescent="0.25">
      <c r="D2213" s="184"/>
      <c r="E2213" s="184"/>
      <c r="F2213" s="184"/>
      <c r="G2213" s="184"/>
      <c r="H2213" s="184"/>
      <c r="I2213" s="184"/>
      <c r="J2213" s="184"/>
      <c r="K2213" s="183"/>
      <c r="L2213" s="183"/>
      <c r="M2213" s="183"/>
      <c r="N2213" s="183"/>
      <c r="O2213" s="183"/>
      <c r="P2213" s="183"/>
      <c r="Q2213" s="183"/>
      <c r="R2213" s="183"/>
      <c r="S2213" s="183"/>
      <c r="T2213" s="183"/>
      <c r="X2213" s="183"/>
    </row>
    <row r="2214" spans="4:24" x14ac:dyDescent="0.25">
      <c r="D2214" s="184"/>
      <c r="E2214" s="184"/>
      <c r="F2214" s="184"/>
      <c r="G2214" s="184"/>
      <c r="H2214" s="184"/>
      <c r="I2214" s="184"/>
      <c r="J2214" s="184"/>
      <c r="K2214" s="183"/>
      <c r="L2214" s="183"/>
      <c r="M2214" s="183"/>
      <c r="N2214" s="183"/>
      <c r="O2214" s="183"/>
      <c r="P2214" s="183"/>
      <c r="Q2214" s="183"/>
      <c r="R2214" s="183"/>
      <c r="S2214" s="183"/>
      <c r="T2214" s="183"/>
      <c r="X2214" s="183"/>
    </row>
    <row r="2215" spans="4:24" x14ac:dyDescent="0.25">
      <c r="D2215" s="184"/>
      <c r="E2215" s="184"/>
      <c r="F2215" s="184"/>
      <c r="G2215" s="184"/>
      <c r="H2215" s="184"/>
      <c r="I2215" s="184"/>
      <c r="J2215" s="184"/>
      <c r="K2215" s="183"/>
      <c r="L2215" s="183"/>
      <c r="M2215" s="183"/>
      <c r="N2215" s="183"/>
      <c r="O2215" s="183"/>
      <c r="P2215" s="183"/>
      <c r="Q2215" s="183"/>
      <c r="R2215" s="183"/>
      <c r="S2215" s="183"/>
      <c r="T2215" s="183"/>
      <c r="X2215" s="183"/>
    </row>
    <row r="2216" spans="4:24" x14ac:dyDescent="0.25">
      <c r="D2216" s="184"/>
      <c r="E2216" s="184"/>
      <c r="F2216" s="184"/>
      <c r="G2216" s="184"/>
      <c r="H2216" s="184"/>
      <c r="I2216" s="184"/>
      <c r="J2216" s="184"/>
      <c r="K2216" s="183"/>
      <c r="L2216" s="183"/>
      <c r="M2216" s="183"/>
      <c r="N2216" s="183"/>
      <c r="O2216" s="183"/>
      <c r="P2216" s="183"/>
      <c r="Q2216" s="183"/>
      <c r="R2216" s="183"/>
      <c r="S2216" s="183"/>
      <c r="T2216" s="183"/>
      <c r="X2216" s="183"/>
    </row>
    <row r="2217" spans="4:24" x14ac:dyDescent="0.25">
      <c r="D2217" s="184"/>
      <c r="E2217" s="184"/>
      <c r="F2217" s="184"/>
      <c r="G2217" s="184"/>
      <c r="H2217" s="184"/>
      <c r="I2217" s="184"/>
      <c r="J2217" s="184"/>
      <c r="K2217" s="183"/>
      <c r="L2217" s="183"/>
      <c r="M2217" s="183"/>
      <c r="N2217" s="183"/>
      <c r="O2217" s="183"/>
      <c r="P2217" s="183"/>
      <c r="Q2217" s="183"/>
      <c r="R2217" s="183"/>
      <c r="S2217" s="183"/>
      <c r="T2217" s="183"/>
      <c r="X2217" s="183"/>
    </row>
    <row r="2218" spans="4:24" x14ac:dyDescent="0.25">
      <c r="D2218" s="184"/>
      <c r="E2218" s="184"/>
      <c r="F2218" s="184"/>
      <c r="G2218" s="184"/>
      <c r="H2218" s="184"/>
      <c r="I2218" s="184"/>
      <c r="J2218" s="184"/>
      <c r="K2218" s="183"/>
      <c r="L2218" s="183"/>
      <c r="M2218" s="183"/>
      <c r="N2218" s="183"/>
      <c r="O2218" s="183"/>
      <c r="P2218" s="183"/>
      <c r="Q2218" s="183"/>
      <c r="R2218" s="183"/>
      <c r="S2218" s="183"/>
      <c r="T2218" s="183"/>
      <c r="X2218" s="183"/>
    </row>
    <row r="2219" spans="4:24" x14ac:dyDescent="0.25">
      <c r="D2219" s="184"/>
      <c r="E2219" s="184"/>
      <c r="F2219" s="184"/>
      <c r="G2219" s="184"/>
      <c r="H2219" s="184"/>
      <c r="I2219" s="184"/>
      <c r="J2219" s="184"/>
      <c r="K2219" s="183"/>
      <c r="L2219" s="183"/>
      <c r="M2219" s="183"/>
      <c r="N2219" s="183"/>
      <c r="O2219" s="183"/>
      <c r="P2219" s="183"/>
      <c r="Q2219" s="183"/>
      <c r="R2219" s="183"/>
      <c r="S2219" s="183"/>
      <c r="T2219" s="183"/>
      <c r="X2219" s="183"/>
    </row>
    <row r="2220" spans="4:24" x14ac:dyDescent="0.25">
      <c r="D2220" s="184"/>
      <c r="E2220" s="184"/>
      <c r="F2220" s="184"/>
      <c r="G2220" s="184"/>
      <c r="H2220" s="184"/>
      <c r="I2220" s="184"/>
      <c r="J2220" s="184"/>
      <c r="K2220" s="183"/>
      <c r="L2220" s="183"/>
      <c r="M2220" s="183"/>
      <c r="N2220" s="183"/>
      <c r="O2220" s="183"/>
      <c r="P2220" s="183"/>
      <c r="Q2220" s="183"/>
      <c r="R2220" s="183"/>
      <c r="S2220" s="183"/>
      <c r="T2220" s="183"/>
      <c r="X2220" s="183"/>
    </row>
    <row r="2221" spans="4:24" x14ac:dyDescent="0.25">
      <c r="D2221" s="184"/>
      <c r="E2221" s="184"/>
      <c r="F2221" s="184"/>
      <c r="G2221" s="184"/>
      <c r="H2221" s="184"/>
      <c r="I2221" s="184"/>
      <c r="J2221" s="184"/>
      <c r="K2221" s="183"/>
      <c r="L2221" s="183"/>
      <c r="M2221" s="183"/>
      <c r="N2221" s="183"/>
      <c r="O2221" s="183"/>
      <c r="P2221" s="183"/>
      <c r="Q2221" s="183"/>
      <c r="R2221" s="183"/>
      <c r="S2221" s="183"/>
      <c r="T2221" s="183"/>
      <c r="X2221" s="183"/>
    </row>
    <row r="2222" spans="4:24" x14ac:dyDescent="0.25">
      <c r="D2222" s="184"/>
      <c r="E2222" s="184"/>
      <c r="F2222" s="184"/>
      <c r="G2222" s="184"/>
      <c r="H2222" s="184"/>
      <c r="I2222" s="184"/>
      <c r="J2222" s="184"/>
      <c r="K2222" s="183"/>
      <c r="L2222" s="183"/>
      <c r="M2222" s="183"/>
      <c r="N2222" s="183"/>
      <c r="O2222" s="183"/>
      <c r="P2222" s="183"/>
      <c r="Q2222" s="183"/>
      <c r="R2222" s="183"/>
      <c r="S2222" s="183"/>
      <c r="T2222" s="183"/>
      <c r="X2222" s="183"/>
    </row>
    <row r="2223" spans="4:24" x14ac:dyDescent="0.25">
      <c r="D2223" s="184"/>
      <c r="E2223" s="184"/>
      <c r="F2223" s="184"/>
      <c r="G2223" s="184"/>
      <c r="H2223" s="184"/>
      <c r="I2223" s="184"/>
      <c r="J2223" s="184"/>
      <c r="K2223" s="183"/>
      <c r="L2223" s="183"/>
      <c r="M2223" s="183"/>
      <c r="N2223" s="183"/>
      <c r="O2223" s="183"/>
      <c r="P2223" s="183"/>
      <c r="Q2223" s="183"/>
      <c r="R2223" s="183"/>
      <c r="S2223" s="183"/>
      <c r="T2223" s="183"/>
      <c r="X2223" s="183"/>
    </row>
    <row r="2224" spans="4:24" x14ac:dyDescent="0.25">
      <c r="D2224" s="184"/>
      <c r="E2224" s="184"/>
      <c r="F2224" s="184"/>
      <c r="G2224" s="184"/>
      <c r="H2224" s="184"/>
      <c r="I2224" s="184"/>
      <c r="J2224" s="184"/>
      <c r="K2224" s="183"/>
      <c r="L2224" s="183"/>
      <c r="M2224" s="183"/>
      <c r="N2224" s="183"/>
      <c r="O2224" s="183"/>
      <c r="P2224" s="183"/>
      <c r="Q2224" s="183"/>
      <c r="R2224" s="183"/>
      <c r="S2224" s="183"/>
      <c r="T2224" s="183"/>
      <c r="X2224" s="183"/>
    </row>
    <row r="2225" spans="4:24" x14ac:dyDescent="0.25">
      <c r="D2225" s="184"/>
      <c r="E2225" s="184"/>
      <c r="F2225" s="184"/>
      <c r="G2225" s="184"/>
      <c r="H2225" s="184"/>
      <c r="I2225" s="184"/>
      <c r="J2225" s="184"/>
      <c r="K2225" s="183"/>
      <c r="L2225" s="183"/>
      <c r="M2225" s="183"/>
      <c r="N2225" s="183"/>
      <c r="O2225" s="183"/>
      <c r="P2225" s="183"/>
      <c r="Q2225" s="183"/>
      <c r="R2225" s="183"/>
      <c r="S2225" s="183"/>
      <c r="T2225" s="183"/>
      <c r="X2225" s="183"/>
    </row>
    <row r="2226" spans="4:24" x14ac:dyDescent="0.25">
      <c r="D2226" s="184"/>
      <c r="E2226" s="184"/>
      <c r="F2226" s="184"/>
      <c r="G2226" s="184"/>
      <c r="H2226" s="184"/>
      <c r="I2226" s="184"/>
      <c r="J2226" s="184"/>
      <c r="K2226" s="183"/>
      <c r="L2226" s="183"/>
      <c r="M2226" s="183"/>
      <c r="N2226" s="183"/>
      <c r="O2226" s="183"/>
      <c r="P2226" s="183"/>
      <c r="Q2226" s="183"/>
      <c r="R2226" s="183"/>
      <c r="S2226" s="183"/>
      <c r="T2226" s="183"/>
      <c r="X2226" s="183"/>
    </row>
    <row r="2227" spans="4:24" x14ac:dyDescent="0.25">
      <c r="D2227" s="184"/>
      <c r="E2227" s="184"/>
      <c r="F2227" s="184"/>
      <c r="G2227" s="184"/>
      <c r="H2227" s="184"/>
      <c r="I2227" s="184"/>
      <c r="J2227" s="184"/>
      <c r="K2227" s="183"/>
      <c r="L2227" s="183"/>
      <c r="M2227" s="183"/>
      <c r="N2227" s="183"/>
      <c r="O2227" s="183"/>
      <c r="P2227" s="183"/>
      <c r="Q2227" s="183"/>
      <c r="R2227" s="183"/>
      <c r="S2227" s="183"/>
      <c r="T2227" s="183"/>
      <c r="X2227" s="183"/>
    </row>
    <row r="2228" spans="4:24" x14ac:dyDescent="0.25">
      <c r="D2228" s="184"/>
      <c r="E2228" s="184"/>
      <c r="F2228" s="184"/>
      <c r="G2228" s="184"/>
      <c r="H2228" s="184"/>
      <c r="I2228" s="184"/>
      <c r="J2228" s="184"/>
      <c r="K2228" s="183"/>
      <c r="L2228" s="183"/>
      <c r="M2228" s="183"/>
      <c r="N2228" s="183"/>
      <c r="O2228" s="183"/>
      <c r="P2228" s="183"/>
      <c r="Q2228" s="183"/>
      <c r="R2228" s="183"/>
      <c r="S2228" s="183"/>
      <c r="T2228" s="183"/>
      <c r="X2228" s="183"/>
    </row>
    <row r="2229" spans="4:24" x14ac:dyDescent="0.25">
      <c r="D2229" s="184"/>
      <c r="E2229" s="184"/>
      <c r="F2229" s="184"/>
      <c r="G2229" s="184"/>
      <c r="H2229" s="184"/>
      <c r="I2229" s="184"/>
      <c r="J2229" s="184"/>
      <c r="K2229" s="183"/>
      <c r="L2229" s="183"/>
      <c r="M2229" s="183"/>
      <c r="N2229" s="183"/>
      <c r="O2229" s="183"/>
      <c r="P2229" s="183"/>
      <c r="Q2229" s="183"/>
      <c r="R2229" s="183"/>
      <c r="S2229" s="183"/>
      <c r="T2229" s="183"/>
      <c r="X2229" s="183"/>
    </row>
    <row r="2230" spans="4:24" x14ac:dyDescent="0.25">
      <c r="D2230" s="184"/>
      <c r="E2230" s="184"/>
      <c r="F2230" s="184"/>
      <c r="G2230" s="184"/>
      <c r="H2230" s="184"/>
      <c r="I2230" s="184"/>
      <c r="J2230" s="184"/>
      <c r="K2230" s="183"/>
      <c r="L2230" s="183"/>
      <c r="M2230" s="183"/>
      <c r="N2230" s="183"/>
      <c r="O2230" s="183"/>
      <c r="P2230" s="183"/>
      <c r="Q2230" s="183"/>
      <c r="R2230" s="183"/>
      <c r="S2230" s="183"/>
      <c r="T2230" s="183"/>
      <c r="X2230" s="183"/>
    </row>
    <row r="2231" spans="4:24" x14ac:dyDescent="0.25">
      <c r="D2231" s="184"/>
      <c r="E2231" s="184"/>
      <c r="F2231" s="184"/>
      <c r="G2231" s="184"/>
      <c r="H2231" s="184"/>
      <c r="I2231" s="184"/>
      <c r="J2231" s="184"/>
      <c r="K2231" s="183"/>
      <c r="L2231" s="183"/>
      <c r="M2231" s="183"/>
      <c r="N2231" s="183"/>
      <c r="O2231" s="183"/>
      <c r="P2231" s="183"/>
      <c r="Q2231" s="183"/>
      <c r="R2231" s="183"/>
      <c r="S2231" s="183"/>
      <c r="T2231" s="183"/>
      <c r="X2231" s="183"/>
    </row>
    <row r="2232" spans="4:24" x14ac:dyDescent="0.25">
      <c r="D2232" s="184"/>
      <c r="E2232" s="184"/>
      <c r="F2232" s="184"/>
      <c r="G2232" s="184"/>
      <c r="H2232" s="184"/>
      <c r="I2232" s="184"/>
      <c r="J2232" s="184"/>
      <c r="K2232" s="183"/>
      <c r="L2232" s="183"/>
      <c r="M2232" s="183"/>
      <c r="N2232" s="183"/>
      <c r="O2232" s="183"/>
      <c r="P2232" s="183"/>
      <c r="Q2232" s="183"/>
      <c r="R2232" s="183"/>
      <c r="S2232" s="183"/>
      <c r="T2232" s="183"/>
      <c r="X2232" s="183"/>
    </row>
    <row r="2233" spans="4:24" x14ac:dyDescent="0.25">
      <c r="D2233" s="184"/>
      <c r="E2233" s="184"/>
      <c r="F2233" s="184"/>
      <c r="G2233" s="184"/>
      <c r="H2233" s="184"/>
      <c r="I2233" s="184"/>
      <c r="J2233" s="184"/>
      <c r="K2233" s="183"/>
      <c r="L2233" s="183"/>
      <c r="M2233" s="183"/>
      <c r="N2233" s="183"/>
      <c r="O2233" s="183"/>
      <c r="P2233" s="183"/>
      <c r="Q2233" s="183"/>
      <c r="R2233" s="183"/>
      <c r="S2233" s="183"/>
      <c r="T2233" s="183"/>
      <c r="X2233" s="183"/>
    </row>
    <row r="2234" spans="4:24" x14ac:dyDescent="0.25">
      <c r="D2234" s="184"/>
      <c r="E2234" s="184"/>
      <c r="F2234" s="184"/>
      <c r="G2234" s="184"/>
      <c r="H2234" s="184"/>
      <c r="I2234" s="184"/>
      <c r="J2234" s="184"/>
      <c r="K2234" s="183"/>
      <c r="L2234" s="183"/>
      <c r="M2234" s="183"/>
      <c r="N2234" s="183"/>
      <c r="O2234" s="183"/>
      <c r="P2234" s="183"/>
      <c r="Q2234" s="183"/>
      <c r="R2234" s="183"/>
      <c r="S2234" s="183"/>
      <c r="T2234" s="183"/>
      <c r="X2234" s="183"/>
    </row>
    <row r="2235" spans="4:24" x14ac:dyDescent="0.25">
      <c r="D2235" s="184"/>
      <c r="E2235" s="184"/>
      <c r="F2235" s="184"/>
      <c r="G2235" s="184"/>
      <c r="H2235" s="184"/>
      <c r="I2235" s="184"/>
      <c r="J2235" s="184"/>
      <c r="K2235" s="183"/>
      <c r="L2235" s="183"/>
      <c r="M2235" s="183"/>
      <c r="N2235" s="183"/>
      <c r="O2235" s="183"/>
      <c r="P2235" s="183"/>
      <c r="Q2235" s="183"/>
      <c r="R2235" s="183"/>
      <c r="S2235" s="183"/>
      <c r="T2235" s="183"/>
      <c r="X2235" s="183"/>
    </row>
    <row r="2236" spans="4:24" x14ac:dyDescent="0.25">
      <c r="D2236" s="184"/>
      <c r="E2236" s="184"/>
      <c r="F2236" s="184"/>
      <c r="G2236" s="184"/>
      <c r="H2236" s="184"/>
      <c r="I2236" s="184"/>
      <c r="J2236" s="184"/>
      <c r="K2236" s="183"/>
      <c r="L2236" s="183"/>
      <c r="M2236" s="183"/>
      <c r="N2236" s="183"/>
      <c r="O2236" s="183"/>
      <c r="P2236" s="183"/>
      <c r="Q2236" s="183"/>
      <c r="R2236" s="183"/>
      <c r="S2236" s="183"/>
      <c r="T2236" s="183"/>
      <c r="X2236" s="183"/>
    </row>
    <row r="2237" spans="4:24" x14ac:dyDescent="0.25">
      <c r="D2237" s="184"/>
      <c r="E2237" s="184"/>
      <c r="F2237" s="184"/>
      <c r="G2237" s="184"/>
      <c r="H2237" s="184"/>
      <c r="I2237" s="184"/>
      <c r="J2237" s="184"/>
      <c r="K2237" s="183"/>
      <c r="L2237" s="183"/>
      <c r="M2237" s="183"/>
      <c r="N2237" s="183"/>
      <c r="O2237" s="183"/>
      <c r="P2237" s="183"/>
      <c r="Q2237" s="183"/>
      <c r="R2237" s="183"/>
      <c r="S2237" s="183"/>
      <c r="T2237" s="183"/>
      <c r="X2237" s="183"/>
    </row>
    <row r="2238" spans="4:24" x14ac:dyDescent="0.25">
      <c r="D2238" s="184"/>
      <c r="E2238" s="184"/>
      <c r="F2238" s="184"/>
      <c r="G2238" s="184"/>
      <c r="H2238" s="184"/>
      <c r="I2238" s="184"/>
      <c r="J2238" s="184"/>
      <c r="K2238" s="183"/>
      <c r="L2238" s="183"/>
      <c r="M2238" s="183"/>
      <c r="N2238" s="183"/>
      <c r="O2238" s="183"/>
      <c r="P2238" s="183"/>
      <c r="Q2238" s="183"/>
      <c r="R2238" s="183"/>
      <c r="S2238" s="183"/>
      <c r="T2238" s="183"/>
      <c r="X2238" s="183"/>
    </row>
    <row r="2239" spans="4:24" x14ac:dyDescent="0.25">
      <c r="D2239" s="184"/>
      <c r="E2239" s="184"/>
      <c r="F2239" s="184"/>
      <c r="G2239" s="184"/>
      <c r="H2239" s="184"/>
      <c r="I2239" s="184"/>
      <c r="J2239" s="184"/>
      <c r="K2239" s="183"/>
      <c r="L2239" s="183"/>
      <c r="M2239" s="183"/>
      <c r="N2239" s="183"/>
      <c r="O2239" s="183"/>
      <c r="P2239" s="183"/>
      <c r="Q2239" s="183"/>
      <c r="R2239" s="183"/>
      <c r="S2239" s="183"/>
      <c r="T2239" s="183"/>
      <c r="X2239" s="183"/>
    </row>
    <row r="2240" spans="4:24" x14ac:dyDescent="0.25">
      <c r="D2240" s="184"/>
      <c r="E2240" s="184"/>
      <c r="F2240" s="184"/>
      <c r="G2240" s="184"/>
      <c r="H2240" s="184"/>
      <c r="I2240" s="184"/>
      <c r="J2240" s="184"/>
      <c r="K2240" s="183"/>
      <c r="L2240" s="183"/>
      <c r="M2240" s="183"/>
      <c r="N2240" s="183"/>
      <c r="O2240" s="183"/>
      <c r="P2240" s="183"/>
      <c r="Q2240" s="183"/>
      <c r="R2240" s="183"/>
      <c r="S2240" s="183"/>
      <c r="T2240" s="183"/>
      <c r="X2240" s="183"/>
    </row>
    <row r="2241" spans="4:24" x14ac:dyDescent="0.25">
      <c r="D2241" s="184"/>
      <c r="E2241" s="184"/>
      <c r="F2241" s="184"/>
      <c r="G2241" s="184"/>
      <c r="H2241" s="184"/>
      <c r="I2241" s="184"/>
      <c r="J2241" s="184"/>
      <c r="K2241" s="183"/>
      <c r="L2241" s="183"/>
      <c r="M2241" s="183"/>
      <c r="N2241" s="183"/>
      <c r="O2241" s="183"/>
      <c r="P2241" s="183"/>
      <c r="Q2241" s="183"/>
      <c r="R2241" s="183"/>
      <c r="S2241" s="183"/>
      <c r="T2241" s="183"/>
      <c r="X2241" s="183"/>
    </row>
    <row r="2242" spans="4:24" x14ac:dyDescent="0.25">
      <c r="D2242" s="184"/>
      <c r="E2242" s="184"/>
      <c r="F2242" s="184"/>
      <c r="G2242" s="184"/>
      <c r="H2242" s="184"/>
      <c r="I2242" s="184"/>
      <c r="J2242" s="184"/>
      <c r="K2242" s="183"/>
      <c r="L2242" s="183"/>
      <c r="M2242" s="183"/>
      <c r="N2242" s="183"/>
      <c r="O2242" s="183"/>
      <c r="P2242" s="183"/>
      <c r="Q2242" s="183"/>
      <c r="R2242" s="183"/>
      <c r="S2242" s="183"/>
      <c r="T2242" s="183"/>
      <c r="X2242" s="183"/>
    </row>
    <row r="2243" spans="4:24" x14ac:dyDescent="0.25">
      <c r="D2243" s="184"/>
      <c r="E2243" s="184"/>
      <c r="F2243" s="184"/>
      <c r="G2243" s="184"/>
      <c r="H2243" s="184"/>
      <c r="I2243" s="184"/>
      <c r="J2243" s="184"/>
      <c r="K2243" s="183"/>
      <c r="L2243" s="183"/>
      <c r="M2243" s="183"/>
      <c r="N2243" s="183"/>
      <c r="O2243" s="183"/>
      <c r="P2243" s="183"/>
      <c r="Q2243" s="183"/>
      <c r="R2243" s="183"/>
      <c r="S2243" s="183"/>
      <c r="T2243" s="183"/>
      <c r="X2243" s="183"/>
    </row>
    <row r="2244" spans="4:24" x14ac:dyDescent="0.25">
      <c r="D2244" s="184"/>
      <c r="E2244" s="184"/>
      <c r="F2244" s="184"/>
      <c r="G2244" s="184"/>
      <c r="H2244" s="184"/>
      <c r="I2244" s="184"/>
      <c r="J2244" s="184"/>
      <c r="K2244" s="183"/>
      <c r="L2244" s="183"/>
      <c r="M2244" s="183"/>
      <c r="N2244" s="183"/>
      <c r="O2244" s="183"/>
      <c r="P2244" s="183"/>
      <c r="Q2244" s="183"/>
      <c r="R2244" s="183"/>
      <c r="S2244" s="183"/>
      <c r="T2244" s="183"/>
      <c r="X2244" s="183"/>
    </row>
    <row r="2245" spans="4:24" x14ac:dyDescent="0.25">
      <c r="D2245" s="184"/>
      <c r="E2245" s="184"/>
      <c r="F2245" s="184"/>
      <c r="G2245" s="184"/>
      <c r="H2245" s="184"/>
      <c r="I2245" s="184"/>
      <c r="J2245" s="184"/>
      <c r="K2245" s="183"/>
      <c r="L2245" s="183"/>
      <c r="M2245" s="183"/>
      <c r="N2245" s="183"/>
      <c r="O2245" s="183"/>
      <c r="P2245" s="183"/>
      <c r="Q2245" s="183"/>
      <c r="R2245" s="183"/>
      <c r="S2245" s="183"/>
      <c r="T2245" s="183"/>
      <c r="X2245" s="183"/>
    </row>
    <row r="2246" spans="4:24" x14ac:dyDescent="0.25">
      <c r="D2246" s="184"/>
      <c r="E2246" s="184"/>
      <c r="F2246" s="184"/>
      <c r="G2246" s="184"/>
      <c r="H2246" s="184"/>
      <c r="I2246" s="184"/>
      <c r="J2246" s="184"/>
      <c r="K2246" s="183"/>
      <c r="L2246" s="183"/>
      <c r="M2246" s="183"/>
      <c r="N2246" s="183"/>
      <c r="O2246" s="183"/>
      <c r="P2246" s="183"/>
      <c r="Q2246" s="183"/>
      <c r="R2246" s="183"/>
      <c r="S2246" s="183"/>
      <c r="T2246" s="183"/>
      <c r="X2246" s="183"/>
    </row>
    <row r="2247" spans="4:24" x14ac:dyDescent="0.25">
      <c r="D2247" s="184"/>
      <c r="E2247" s="184"/>
      <c r="F2247" s="184"/>
      <c r="G2247" s="184"/>
      <c r="H2247" s="184"/>
      <c r="I2247" s="184"/>
      <c r="J2247" s="184"/>
      <c r="K2247" s="183"/>
      <c r="L2247" s="183"/>
      <c r="M2247" s="183"/>
      <c r="N2247" s="183"/>
      <c r="O2247" s="183"/>
      <c r="P2247" s="183"/>
      <c r="Q2247" s="183"/>
      <c r="R2247" s="183"/>
      <c r="S2247" s="183"/>
      <c r="T2247" s="183"/>
      <c r="X2247" s="183"/>
    </row>
    <row r="2248" spans="4:24" x14ac:dyDescent="0.25">
      <c r="D2248" s="184"/>
      <c r="E2248" s="184"/>
      <c r="F2248" s="184"/>
      <c r="G2248" s="184"/>
      <c r="H2248" s="184"/>
      <c r="I2248" s="184"/>
      <c r="J2248" s="184"/>
      <c r="K2248" s="183"/>
      <c r="L2248" s="183"/>
      <c r="M2248" s="183"/>
      <c r="N2248" s="183"/>
      <c r="O2248" s="183"/>
      <c r="P2248" s="183"/>
      <c r="Q2248" s="183"/>
      <c r="R2248" s="183"/>
      <c r="S2248" s="183"/>
      <c r="T2248" s="183"/>
      <c r="X2248" s="183"/>
    </row>
    <row r="2249" spans="4:24" x14ac:dyDescent="0.25">
      <c r="D2249" s="184"/>
      <c r="E2249" s="184"/>
      <c r="F2249" s="184"/>
      <c r="G2249" s="184"/>
      <c r="H2249" s="184"/>
      <c r="I2249" s="184"/>
      <c r="J2249" s="184"/>
      <c r="K2249" s="183"/>
      <c r="L2249" s="183"/>
      <c r="M2249" s="183"/>
      <c r="N2249" s="183"/>
      <c r="O2249" s="183"/>
      <c r="P2249" s="183"/>
      <c r="Q2249" s="183"/>
      <c r="R2249" s="183"/>
      <c r="S2249" s="183"/>
      <c r="T2249" s="183"/>
      <c r="X2249" s="183"/>
    </row>
    <row r="2250" spans="4:24" x14ac:dyDescent="0.25">
      <c r="D2250" s="184"/>
      <c r="E2250" s="184"/>
      <c r="F2250" s="184"/>
      <c r="G2250" s="184"/>
      <c r="H2250" s="184"/>
      <c r="I2250" s="184"/>
      <c r="J2250" s="184"/>
      <c r="K2250" s="183"/>
      <c r="L2250" s="183"/>
      <c r="M2250" s="183"/>
      <c r="N2250" s="183"/>
      <c r="O2250" s="183"/>
      <c r="P2250" s="183"/>
      <c r="Q2250" s="183"/>
      <c r="R2250" s="183"/>
      <c r="S2250" s="183"/>
      <c r="T2250" s="183"/>
      <c r="X2250" s="183"/>
    </row>
    <row r="2251" spans="4:24" x14ac:dyDescent="0.25">
      <c r="D2251" s="184"/>
      <c r="E2251" s="184"/>
      <c r="F2251" s="184"/>
      <c r="G2251" s="184"/>
      <c r="H2251" s="184"/>
      <c r="I2251" s="184"/>
      <c r="J2251" s="184"/>
      <c r="K2251" s="183"/>
      <c r="L2251" s="183"/>
      <c r="M2251" s="183"/>
      <c r="N2251" s="183"/>
      <c r="O2251" s="183"/>
      <c r="P2251" s="183"/>
      <c r="Q2251" s="183"/>
      <c r="R2251" s="183"/>
      <c r="S2251" s="183"/>
      <c r="T2251" s="183"/>
      <c r="X2251" s="183"/>
    </row>
    <row r="2252" spans="4:24" x14ac:dyDescent="0.25">
      <c r="D2252" s="184"/>
      <c r="E2252" s="184"/>
      <c r="F2252" s="184"/>
      <c r="G2252" s="184"/>
      <c r="H2252" s="184"/>
      <c r="I2252" s="184"/>
      <c r="J2252" s="184"/>
      <c r="K2252" s="183"/>
      <c r="L2252" s="183"/>
      <c r="M2252" s="183"/>
      <c r="N2252" s="183"/>
      <c r="O2252" s="183"/>
      <c r="P2252" s="183"/>
      <c r="Q2252" s="183"/>
      <c r="R2252" s="183"/>
      <c r="S2252" s="183"/>
      <c r="T2252" s="183"/>
      <c r="X2252" s="183"/>
    </row>
    <row r="2253" spans="4:24" x14ac:dyDescent="0.25">
      <c r="D2253" s="184"/>
      <c r="E2253" s="184"/>
      <c r="F2253" s="184"/>
      <c r="G2253" s="184"/>
      <c r="H2253" s="184"/>
      <c r="I2253" s="184"/>
      <c r="J2253" s="184"/>
      <c r="K2253" s="183"/>
      <c r="L2253" s="183"/>
      <c r="M2253" s="183"/>
      <c r="N2253" s="183"/>
      <c r="O2253" s="183"/>
      <c r="P2253" s="183"/>
      <c r="Q2253" s="183"/>
      <c r="R2253" s="183"/>
      <c r="S2253" s="183"/>
      <c r="T2253" s="183"/>
      <c r="X2253" s="183"/>
    </row>
    <row r="2254" spans="4:24" x14ac:dyDescent="0.25">
      <c r="D2254" s="184"/>
      <c r="E2254" s="184"/>
      <c r="F2254" s="184"/>
      <c r="G2254" s="184"/>
      <c r="H2254" s="184"/>
      <c r="I2254" s="184"/>
      <c r="J2254" s="184"/>
      <c r="K2254" s="183"/>
      <c r="L2254" s="183"/>
      <c r="M2254" s="183"/>
      <c r="N2254" s="183"/>
      <c r="O2254" s="183"/>
      <c r="P2254" s="183"/>
      <c r="Q2254" s="183"/>
      <c r="R2254" s="183"/>
      <c r="S2254" s="183"/>
      <c r="T2254" s="183"/>
      <c r="X2254" s="183"/>
    </row>
    <row r="2255" spans="4:24" x14ac:dyDescent="0.25">
      <c r="D2255" s="184"/>
      <c r="E2255" s="184"/>
      <c r="F2255" s="184"/>
      <c r="G2255" s="184"/>
      <c r="H2255" s="184"/>
      <c r="I2255" s="184"/>
      <c r="J2255" s="184"/>
      <c r="K2255" s="183"/>
      <c r="L2255" s="183"/>
      <c r="M2255" s="183"/>
      <c r="N2255" s="183"/>
      <c r="O2255" s="183"/>
      <c r="P2255" s="183"/>
      <c r="Q2255" s="183"/>
      <c r="R2255" s="183"/>
      <c r="S2255" s="183"/>
      <c r="T2255" s="183"/>
      <c r="X2255" s="183"/>
    </row>
    <row r="2256" spans="4:24" x14ac:dyDescent="0.25">
      <c r="D2256" s="184"/>
      <c r="E2256" s="184"/>
      <c r="F2256" s="184"/>
      <c r="G2256" s="184"/>
      <c r="H2256" s="184"/>
      <c r="I2256" s="184"/>
      <c r="J2256" s="184"/>
      <c r="K2256" s="183"/>
      <c r="L2256" s="183"/>
      <c r="M2256" s="183"/>
      <c r="N2256" s="183"/>
      <c r="O2256" s="183"/>
      <c r="P2256" s="183"/>
      <c r="Q2256" s="183"/>
      <c r="R2256" s="183"/>
      <c r="S2256" s="183"/>
      <c r="T2256" s="183"/>
      <c r="X2256" s="183"/>
    </row>
    <row r="2257" spans="4:24" x14ac:dyDescent="0.25">
      <c r="D2257" s="184"/>
      <c r="E2257" s="184"/>
      <c r="F2257" s="184"/>
      <c r="G2257" s="184"/>
      <c r="H2257" s="184"/>
      <c r="I2257" s="184"/>
      <c r="J2257" s="184"/>
      <c r="K2257" s="183"/>
      <c r="L2257" s="183"/>
      <c r="M2257" s="183"/>
      <c r="N2257" s="183"/>
      <c r="O2257" s="183"/>
      <c r="P2257" s="183"/>
      <c r="Q2257" s="183"/>
      <c r="R2257" s="183"/>
      <c r="S2257" s="183"/>
      <c r="T2257" s="183"/>
      <c r="X2257" s="183"/>
    </row>
    <row r="2258" spans="4:24" x14ac:dyDescent="0.25">
      <c r="D2258" s="184"/>
      <c r="E2258" s="184"/>
      <c r="F2258" s="184"/>
      <c r="G2258" s="184"/>
      <c r="H2258" s="184"/>
      <c r="I2258" s="184"/>
      <c r="J2258" s="184"/>
      <c r="K2258" s="183"/>
      <c r="L2258" s="183"/>
      <c r="M2258" s="183"/>
      <c r="N2258" s="183"/>
      <c r="O2258" s="183"/>
      <c r="P2258" s="183"/>
      <c r="Q2258" s="183"/>
      <c r="R2258" s="183"/>
      <c r="S2258" s="183"/>
      <c r="T2258" s="183"/>
      <c r="X2258" s="183"/>
    </row>
    <row r="2259" spans="4:24" x14ac:dyDescent="0.25">
      <c r="D2259" s="184"/>
      <c r="E2259" s="184"/>
      <c r="F2259" s="184"/>
      <c r="G2259" s="184"/>
      <c r="H2259" s="184"/>
      <c r="I2259" s="184"/>
      <c r="J2259" s="184"/>
      <c r="K2259" s="183"/>
      <c r="L2259" s="183"/>
      <c r="M2259" s="183"/>
      <c r="N2259" s="183"/>
      <c r="O2259" s="183"/>
      <c r="P2259" s="183"/>
      <c r="Q2259" s="183"/>
      <c r="R2259" s="183"/>
      <c r="S2259" s="183"/>
      <c r="T2259" s="183"/>
      <c r="X2259" s="183"/>
    </row>
    <row r="2260" spans="4:24" x14ac:dyDescent="0.25">
      <c r="D2260" s="184"/>
      <c r="E2260" s="184"/>
      <c r="F2260" s="184"/>
      <c r="G2260" s="184"/>
      <c r="H2260" s="184"/>
      <c r="I2260" s="184"/>
      <c r="J2260" s="184"/>
      <c r="K2260" s="183"/>
      <c r="L2260" s="183"/>
      <c r="M2260" s="183"/>
      <c r="N2260" s="183"/>
      <c r="O2260" s="183"/>
      <c r="P2260" s="183"/>
      <c r="Q2260" s="183"/>
      <c r="R2260" s="183"/>
      <c r="S2260" s="183"/>
      <c r="T2260" s="183"/>
      <c r="X2260" s="183"/>
    </row>
    <row r="2261" spans="4:24" x14ac:dyDescent="0.25">
      <c r="D2261" s="184"/>
      <c r="E2261" s="184"/>
      <c r="F2261" s="184"/>
      <c r="G2261" s="184"/>
      <c r="H2261" s="184"/>
      <c r="I2261" s="184"/>
      <c r="J2261" s="184"/>
      <c r="K2261" s="183"/>
      <c r="L2261" s="183"/>
      <c r="M2261" s="183"/>
      <c r="N2261" s="183"/>
      <c r="O2261" s="183"/>
      <c r="P2261" s="183"/>
      <c r="Q2261" s="183"/>
      <c r="R2261" s="183"/>
      <c r="S2261" s="183"/>
      <c r="T2261" s="183"/>
      <c r="X2261" s="183"/>
    </row>
    <row r="2262" spans="4:24" x14ac:dyDescent="0.25">
      <c r="D2262" s="184"/>
      <c r="E2262" s="184"/>
      <c r="F2262" s="184"/>
      <c r="G2262" s="184"/>
      <c r="H2262" s="184"/>
      <c r="I2262" s="184"/>
      <c r="J2262" s="184"/>
      <c r="K2262" s="183"/>
      <c r="L2262" s="183"/>
      <c r="M2262" s="183"/>
      <c r="N2262" s="183"/>
      <c r="O2262" s="183"/>
      <c r="P2262" s="183"/>
      <c r="Q2262" s="183"/>
      <c r="R2262" s="183"/>
      <c r="S2262" s="183"/>
      <c r="T2262" s="183"/>
      <c r="X2262" s="183"/>
    </row>
    <row r="2263" spans="4:24" x14ac:dyDescent="0.25">
      <c r="D2263" s="184"/>
      <c r="E2263" s="184"/>
      <c r="F2263" s="184"/>
      <c r="G2263" s="184"/>
      <c r="H2263" s="184"/>
      <c r="I2263" s="184"/>
      <c r="J2263" s="184"/>
      <c r="K2263" s="183"/>
      <c r="L2263" s="183"/>
      <c r="M2263" s="183"/>
      <c r="N2263" s="183"/>
      <c r="O2263" s="183"/>
      <c r="P2263" s="183"/>
      <c r="Q2263" s="183"/>
      <c r="R2263" s="183"/>
      <c r="S2263" s="183"/>
      <c r="T2263" s="183"/>
      <c r="X2263" s="183"/>
    </row>
    <row r="2264" spans="4:24" x14ac:dyDescent="0.25">
      <c r="D2264" s="184"/>
      <c r="E2264" s="184"/>
      <c r="F2264" s="184"/>
      <c r="G2264" s="184"/>
      <c r="H2264" s="184"/>
      <c r="I2264" s="184"/>
      <c r="J2264" s="184"/>
      <c r="K2264" s="183"/>
      <c r="L2264" s="183"/>
      <c r="M2264" s="183"/>
      <c r="N2264" s="183"/>
      <c r="O2264" s="183"/>
      <c r="P2264" s="183"/>
      <c r="Q2264" s="183"/>
      <c r="R2264" s="183"/>
      <c r="S2264" s="183"/>
      <c r="T2264" s="183"/>
      <c r="X2264" s="183"/>
    </row>
    <row r="2265" spans="4:24" x14ac:dyDescent="0.25">
      <c r="D2265" s="184"/>
      <c r="E2265" s="184"/>
      <c r="F2265" s="184"/>
      <c r="G2265" s="184"/>
      <c r="H2265" s="184"/>
      <c r="I2265" s="184"/>
      <c r="J2265" s="184"/>
      <c r="K2265" s="183"/>
      <c r="L2265" s="183"/>
      <c r="M2265" s="183"/>
      <c r="N2265" s="183"/>
      <c r="O2265" s="183"/>
      <c r="P2265" s="183"/>
      <c r="Q2265" s="183"/>
      <c r="R2265" s="183"/>
      <c r="S2265" s="183"/>
      <c r="T2265" s="183"/>
      <c r="X2265" s="183"/>
    </row>
    <row r="2266" spans="4:24" x14ac:dyDescent="0.25">
      <c r="D2266" s="184"/>
      <c r="E2266" s="184"/>
      <c r="F2266" s="184"/>
      <c r="G2266" s="184"/>
      <c r="H2266" s="184"/>
      <c r="I2266" s="184"/>
      <c r="J2266" s="184"/>
      <c r="K2266" s="183"/>
      <c r="L2266" s="183"/>
      <c r="M2266" s="183"/>
      <c r="N2266" s="183"/>
      <c r="O2266" s="183"/>
      <c r="P2266" s="183"/>
      <c r="Q2266" s="183"/>
      <c r="R2266" s="183"/>
      <c r="S2266" s="183"/>
      <c r="T2266" s="183"/>
      <c r="X2266" s="183"/>
    </row>
    <row r="2267" spans="4:24" x14ac:dyDescent="0.25">
      <c r="D2267" s="184"/>
      <c r="E2267" s="184"/>
      <c r="F2267" s="184"/>
      <c r="G2267" s="184"/>
      <c r="H2267" s="184"/>
      <c r="I2267" s="184"/>
      <c r="J2267" s="184"/>
      <c r="K2267" s="183"/>
      <c r="L2267" s="183"/>
      <c r="M2267" s="183"/>
      <c r="N2267" s="183"/>
      <c r="O2267" s="183"/>
      <c r="P2267" s="183"/>
      <c r="Q2267" s="183"/>
      <c r="R2267" s="183"/>
      <c r="S2267" s="183"/>
      <c r="T2267" s="183"/>
      <c r="X2267" s="183"/>
    </row>
    <row r="2268" spans="4:24" x14ac:dyDescent="0.25">
      <c r="D2268" s="184"/>
      <c r="E2268" s="184"/>
      <c r="F2268" s="184"/>
      <c r="G2268" s="184"/>
      <c r="H2268" s="184"/>
      <c r="I2268" s="184"/>
      <c r="J2268" s="184"/>
      <c r="K2268" s="183"/>
      <c r="L2268" s="183"/>
      <c r="M2268" s="183"/>
      <c r="N2268" s="183"/>
      <c r="O2268" s="183"/>
      <c r="P2268" s="183"/>
      <c r="Q2268" s="183"/>
      <c r="R2268" s="183"/>
      <c r="S2268" s="183"/>
      <c r="T2268" s="183"/>
      <c r="X2268" s="183"/>
    </row>
    <row r="2269" spans="4:24" x14ac:dyDescent="0.25">
      <c r="D2269" s="184"/>
      <c r="E2269" s="184"/>
      <c r="F2269" s="184"/>
      <c r="G2269" s="184"/>
      <c r="H2269" s="184"/>
      <c r="I2269" s="184"/>
      <c r="J2269" s="184"/>
      <c r="K2269" s="183"/>
      <c r="L2269" s="183"/>
      <c r="M2269" s="183"/>
      <c r="N2269" s="183"/>
      <c r="O2269" s="183"/>
      <c r="P2269" s="183"/>
      <c r="Q2269" s="183"/>
      <c r="R2269" s="183"/>
      <c r="S2269" s="183"/>
      <c r="T2269" s="183"/>
      <c r="X2269" s="183"/>
    </row>
    <row r="2270" spans="4:24" x14ac:dyDescent="0.25">
      <c r="D2270" s="184"/>
      <c r="E2270" s="184"/>
      <c r="F2270" s="184"/>
      <c r="G2270" s="184"/>
      <c r="H2270" s="184"/>
      <c r="I2270" s="184"/>
      <c r="J2270" s="184"/>
      <c r="K2270" s="183"/>
      <c r="L2270" s="183"/>
      <c r="M2270" s="183"/>
      <c r="N2270" s="183"/>
      <c r="O2270" s="183"/>
      <c r="P2270" s="183"/>
      <c r="Q2270" s="183"/>
      <c r="R2270" s="183"/>
      <c r="S2270" s="183"/>
      <c r="T2270" s="183"/>
      <c r="X2270" s="183"/>
    </row>
    <row r="2271" spans="4:24" x14ac:dyDescent="0.25">
      <c r="D2271" s="184"/>
      <c r="E2271" s="184"/>
      <c r="F2271" s="184"/>
      <c r="G2271" s="184"/>
      <c r="H2271" s="184"/>
      <c r="I2271" s="184"/>
      <c r="J2271" s="184"/>
      <c r="K2271" s="183"/>
      <c r="L2271" s="183"/>
      <c r="M2271" s="183"/>
      <c r="N2271" s="183"/>
      <c r="O2271" s="183"/>
      <c r="P2271" s="183"/>
      <c r="Q2271" s="183"/>
      <c r="R2271" s="183"/>
      <c r="S2271" s="183"/>
      <c r="T2271" s="183"/>
      <c r="X2271" s="183"/>
    </row>
    <row r="2272" spans="4:24" x14ac:dyDescent="0.25">
      <c r="D2272" s="184"/>
      <c r="E2272" s="184"/>
      <c r="F2272" s="184"/>
      <c r="G2272" s="184"/>
      <c r="H2272" s="184"/>
      <c r="I2272" s="184"/>
      <c r="J2272" s="184"/>
      <c r="K2272" s="183"/>
      <c r="L2272" s="183"/>
      <c r="M2272" s="183"/>
      <c r="N2272" s="183"/>
      <c r="O2272" s="183"/>
      <c r="P2272" s="183"/>
      <c r="Q2272" s="183"/>
      <c r="R2272" s="183"/>
      <c r="S2272" s="183"/>
      <c r="T2272" s="183"/>
      <c r="X2272" s="183"/>
    </row>
    <row r="2273" spans="4:24" x14ac:dyDescent="0.25">
      <c r="D2273" s="184"/>
      <c r="E2273" s="184"/>
      <c r="F2273" s="184"/>
      <c r="G2273" s="184"/>
      <c r="H2273" s="184"/>
      <c r="I2273" s="184"/>
      <c r="J2273" s="184"/>
      <c r="K2273" s="183"/>
      <c r="L2273" s="183"/>
      <c r="M2273" s="183"/>
      <c r="N2273" s="183"/>
      <c r="O2273" s="183"/>
      <c r="P2273" s="183"/>
      <c r="Q2273" s="183"/>
      <c r="R2273" s="183"/>
      <c r="S2273" s="183"/>
      <c r="T2273" s="183"/>
      <c r="X2273" s="183"/>
    </row>
    <row r="2274" spans="4:24" x14ac:dyDescent="0.25">
      <c r="D2274" s="184"/>
      <c r="E2274" s="184"/>
      <c r="F2274" s="184"/>
      <c r="G2274" s="184"/>
      <c r="H2274" s="184"/>
      <c r="I2274" s="184"/>
      <c r="J2274" s="184"/>
      <c r="K2274" s="183"/>
      <c r="L2274" s="183"/>
      <c r="M2274" s="183"/>
      <c r="N2274" s="183"/>
      <c r="O2274" s="183"/>
      <c r="P2274" s="183"/>
      <c r="Q2274" s="183"/>
      <c r="R2274" s="183"/>
      <c r="S2274" s="183"/>
      <c r="T2274" s="183"/>
      <c r="X2274" s="183"/>
    </row>
    <row r="2275" spans="4:24" x14ac:dyDescent="0.25">
      <c r="D2275" s="184"/>
      <c r="E2275" s="184"/>
      <c r="F2275" s="184"/>
      <c r="G2275" s="184"/>
      <c r="H2275" s="184"/>
      <c r="I2275" s="184"/>
      <c r="J2275" s="184"/>
      <c r="K2275" s="183"/>
      <c r="L2275" s="183"/>
      <c r="M2275" s="183"/>
      <c r="N2275" s="183"/>
      <c r="O2275" s="183"/>
      <c r="P2275" s="183"/>
      <c r="Q2275" s="183"/>
      <c r="R2275" s="183"/>
      <c r="S2275" s="183"/>
      <c r="T2275" s="183"/>
      <c r="X2275" s="183"/>
    </row>
    <row r="2276" spans="4:24" x14ac:dyDescent="0.25">
      <c r="D2276" s="184"/>
      <c r="E2276" s="184"/>
      <c r="F2276" s="184"/>
      <c r="G2276" s="184"/>
      <c r="H2276" s="184"/>
      <c r="I2276" s="184"/>
      <c r="J2276" s="184"/>
      <c r="K2276" s="183"/>
      <c r="L2276" s="183"/>
      <c r="M2276" s="183"/>
      <c r="N2276" s="183"/>
      <c r="O2276" s="183"/>
      <c r="P2276" s="183"/>
      <c r="Q2276" s="183"/>
      <c r="R2276" s="183"/>
      <c r="S2276" s="183"/>
      <c r="T2276" s="183"/>
      <c r="X2276" s="183"/>
    </row>
    <row r="2277" spans="4:24" x14ac:dyDescent="0.25">
      <c r="D2277" s="184"/>
      <c r="E2277" s="184"/>
      <c r="F2277" s="184"/>
      <c r="G2277" s="184"/>
      <c r="H2277" s="184"/>
      <c r="I2277" s="184"/>
      <c r="J2277" s="184"/>
      <c r="K2277" s="183"/>
      <c r="L2277" s="183"/>
      <c r="M2277" s="183"/>
      <c r="N2277" s="183"/>
      <c r="O2277" s="183"/>
      <c r="P2277" s="183"/>
      <c r="Q2277" s="183"/>
      <c r="R2277" s="183"/>
      <c r="S2277" s="183"/>
      <c r="T2277" s="183"/>
      <c r="X2277" s="183"/>
    </row>
    <row r="2278" spans="4:24" x14ac:dyDescent="0.25">
      <c r="D2278" s="184"/>
      <c r="E2278" s="184"/>
      <c r="F2278" s="184"/>
      <c r="G2278" s="184"/>
      <c r="H2278" s="184"/>
      <c r="I2278" s="184"/>
      <c r="J2278" s="184"/>
      <c r="K2278" s="183"/>
      <c r="L2278" s="183"/>
      <c r="M2278" s="183"/>
      <c r="N2278" s="183"/>
      <c r="O2278" s="183"/>
      <c r="P2278" s="183"/>
      <c r="Q2278" s="183"/>
      <c r="R2278" s="183"/>
      <c r="S2278" s="183"/>
      <c r="T2278" s="183"/>
      <c r="X2278" s="183"/>
    </row>
    <row r="2279" spans="4:24" x14ac:dyDescent="0.25">
      <c r="D2279" s="184"/>
      <c r="E2279" s="184"/>
      <c r="F2279" s="184"/>
      <c r="G2279" s="184"/>
      <c r="H2279" s="184"/>
      <c r="I2279" s="184"/>
      <c r="J2279" s="184"/>
      <c r="K2279" s="183"/>
      <c r="L2279" s="183"/>
      <c r="M2279" s="183"/>
      <c r="N2279" s="183"/>
      <c r="O2279" s="183"/>
      <c r="P2279" s="183"/>
      <c r="Q2279" s="183"/>
      <c r="R2279" s="183"/>
      <c r="S2279" s="183"/>
      <c r="T2279" s="183"/>
      <c r="X2279" s="183"/>
    </row>
    <row r="2280" spans="4:24" x14ac:dyDescent="0.25">
      <c r="D2280" s="184"/>
      <c r="E2280" s="184"/>
      <c r="F2280" s="184"/>
      <c r="G2280" s="184"/>
      <c r="H2280" s="184"/>
      <c r="I2280" s="184"/>
      <c r="J2280" s="184"/>
      <c r="K2280" s="183"/>
      <c r="L2280" s="183"/>
      <c r="M2280" s="183"/>
      <c r="N2280" s="183"/>
      <c r="O2280" s="183"/>
      <c r="P2280" s="183"/>
      <c r="Q2280" s="183"/>
      <c r="R2280" s="183"/>
      <c r="S2280" s="183"/>
      <c r="T2280" s="183"/>
      <c r="X2280" s="183"/>
    </row>
    <row r="2281" spans="4:24" x14ac:dyDescent="0.25">
      <c r="D2281" s="184"/>
      <c r="E2281" s="184"/>
      <c r="F2281" s="184"/>
      <c r="G2281" s="184"/>
      <c r="H2281" s="184"/>
      <c r="I2281" s="184"/>
      <c r="J2281" s="184"/>
      <c r="K2281" s="183"/>
      <c r="L2281" s="183"/>
      <c r="M2281" s="183"/>
      <c r="N2281" s="183"/>
      <c r="O2281" s="183"/>
      <c r="P2281" s="183"/>
      <c r="Q2281" s="183"/>
      <c r="R2281" s="183"/>
      <c r="S2281" s="183"/>
      <c r="T2281" s="183"/>
      <c r="X2281" s="183"/>
    </row>
    <row r="2282" spans="4:24" x14ac:dyDescent="0.25">
      <c r="D2282" s="184"/>
      <c r="E2282" s="184"/>
      <c r="F2282" s="184"/>
      <c r="G2282" s="184"/>
      <c r="H2282" s="184"/>
      <c r="I2282" s="184"/>
      <c r="J2282" s="184"/>
      <c r="K2282" s="183"/>
      <c r="L2282" s="183"/>
      <c r="M2282" s="183"/>
      <c r="N2282" s="183"/>
      <c r="O2282" s="183"/>
      <c r="P2282" s="183"/>
      <c r="Q2282" s="183"/>
      <c r="R2282" s="183"/>
      <c r="S2282" s="183"/>
      <c r="T2282" s="183"/>
      <c r="X2282" s="183"/>
    </row>
    <row r="2283" spans="4:24" x14ac:dyDescent="0.25">
      <c r="D2283" s="184"/>
      <c r="E2283" s="184"/>
      <c r="F2283" s="184"/>
      <c r="G2283" s="184"/>
      <c r="H2283" s="184"/>
      <c r="I2283" s="184"/>
      <c r="J2283" s="184"/>
      <c r="K2283" s="183"/>
      <c r="L2283" s="183"/>
      <c r="M2283" s="183"/>
      <c r="N2283" s="183"/>
      <c r="O2283" s="183"/>
      <c r="P2283" s="183"/>
      <c r="Q2283" s="183"/>
      <c r="R2283" s="183"/>
      <c r="S2283" s="183"/>
      <c r="T2283" s="183"/>
      <c r="X2283" s="183"/>
    </row>
    <row r="2284" spans="4:24" x14ac:dyDescent="0.25">
      <c r="D2284" s="184"/>
      <c r="E2284" s="184"/>
      <c r="F2284" s="184"/>
      <c r="G2284" s="184"/>
      <c r="H2284" s="184"/>
      <c r="I2284" s="184"/>
      <c r="J2284" s="184"/>
      <c r="K2284" s="183"/>
      <c r="L2284" s="183"/>
      <c r="M2284" s="183"/>
      <c r="N2284" s="183"/>
      <c r="O2284" s="183"/>
      <c r="P2284" s="183"/>
      <c r="Q2284" s="183"/>
      <c r="R2284" s="183"/>
      <c r="S2284" s="183"/>
      <c r="T2284" s="183"/>
      <c r="X2284" s="183"/>
    </row>
    <row r="2285" spans="4:24" x14ac:dyDescent="0.25">
      <c r="D2285" s="184"/>
      <c r="E2285" s="184"/>
      <c r="F2285" s="184"/>
      <c r="G2285" s="184"/>
      <c r="H2285" s="184"/>
      <c r="I2285" s="184"/>
      <c r="J2285" s="184"/>
      <c r="K2285" s="183"/>
      <c r="L2285" s="183"/>
      <c r="M2285" s="183"/>
      <c r="N2285" s="183"/>
      <c r="O2285" s="183"/>
      <c r="P2285" s="183"/>
      <c r="Q2285" s="183"/>
      <c r="R2285" s="183"/>
      <c r="S2285" s="183"/>
      <c r="T2285" s="183"/>
      <c r="X2285" s="183"/>
    </row>
    <row r="2286" spans="4:24" x14ac:dyDescent="0.25">
      <c r="D2286" s="184"/>
      <c r="E2286" s="184"/>
      <c r="F2286" s="184"/>
      <c r="G2286" s="184"/>
      <c r="H2286" s="184"/>
      <c r="I2286" s="184"/>
      <c r="J2286" s="184"/>
      <c r="K2286" s="183"/>
      <c r="L2286" s="183"/>
      <c r="M2286" s="183"/>
      <c r="N2286" s="183"/>
      <c r="O2286" s="183"/>
      <c r="P2286" s="183"/>
      <c r="Q2286" s="183"/>
      <c r="R2286" s="183"/>
      <c r="S2286" s="183"/>
      <c r="T2286" s="183"/>
      <c r="X2286" s="183"/>
    </row>
    <row r="2287" spans="4:24" x14ac:dyDescent="0.25">
      <c r="D2287" s="184"/>
      <c r="E2287" s="184"/>
      <c r="F2287" s="184"/>
      <c r="G2287" s="184"/>
      <c r="H2287" s="184"/>
      <c r="I2287" s="184"/>
      <c r="J2287" s="184"/>
      <c r="K2287" s="183"/>
      <c r="L2287" s="183"/>
      <c r="M2287" s="183"/>
      <c r="N2287" s="183"/>
      <c r="O2287" s="183"/>
      <c r="P2287" s="183"/>
      <c r="Q2287" s="183"/>
      <c r="R2287" s="183"/>
      <c r="S2287" s="183"/>
      <c r="T2287" s="183"/>
      <c r="X2287" s="183"/>
    </row>
    <row r="2288" spans="4:24" x14ac:dyDescent="0.25">
      <c r="D2288" s="184"/>
      <c r="E2288" s="184"/>
      <c r="F2288" s="184"/>
      <c r="G2288" s="184"/>
      <c r="H2288" s="184"/>
      <c r="I2288" s="184"/>
      <c r="J2288" s="184"/>
      <c r="K2288" s="183"/>
      <c r="L2288" s="183"/>
      <c r="M2288" s="183"/>
      <c r="N2288" s="183"/>
      <c r="O2288" s="183"/>
      <c r="P2288" s="183"/>
      <c r="Q2288" s="183"/>
      <c r="R2288" s="183"/>
      <c r="S2288" s="183"/>
      <c r="T2288" s="183"/>
      <c r="X2288" s="183"/>
    </row>
    <row r="2289" spans="4:24" x14ac:dyDescent="0.25">
      <c r="D2289" s="184"/>
      <c r="E2289" s="184"/>
      <c r="F2289" s="184"/>
      <c r="G2289" s="184"/>
      <c r="H2289" s="184"/>
      <c r="I2289" s="184"/>
      <c r="J2289" s="184"/>
      <c r="K2289" s="183"/>
      <c r="L2289" s="183"/>
      <c r="M2289" s="183"/>
      <c r="N2289" s="183"/>
      <c r="O2289" s="183"/>
      <c r="P2289" s="183"/>
      <c r="Q2289" s="183"/>
      <c r="R2289" s="183"/>
      <c r="S2289" s="183"/>
      <c r="T2289" s="183"/>
      <c r="X2289" s="183"/>
    </row>
    <row r="2290" spans="4:24" x14ac:dyDescent="0.25">
      <c r="D2290" s="184"/>
      <c r="E2290" s="184"/>
      <c r="F2290" s="184"/>
      <c r="G2290" s="184"/>
      <c r="H2290" s="184"/>
      <c r="I2290" s="184"/>
      <c r="J2290" s="184"/>
      <c r="K2290" s="183"/>
      <c r="L2290" s="183"/>
      <c r="M2290" s="183"/>
      <c r="N2290" s="183"/>
      <c r="O2290" s="183"/>
      <c r="P2290" s="183"/>
      <c r="Q2290" s="183"/>
      <c r="R2290" s="183"/>
      <c r="S2290" s="183"/>
      <c r="T2290" s="183"/>
      <c r="X2290" s="183"/>
    </row>
    <row r="2291" spans="4:24" x14ac:dyDescent="0.25">
      <c r="D2291" s="184"/>
      <c r="E2291" s="184"/>
      <c r="F2291" s="184"/>
      <c r="G2291" s="184"/>
      <c r="H2291" s="184"/>
      <c r="I2291" s="184"/>
      <c r="J2291" s="184"/>
      <c r="K2291" s="183"/>
      <c r="L2291" s="183"/>
      <c r="M2291" s="183"/>
      <c r="N2291" s="183"/>
      <c r="O2291" s="183"/>
      <c r="P2291" s="183"/>
      <c r="Q2291" s="183"/>
      <c r="R2291" s="183"/>
      <c r="S2291" s="183"/>
      <c r="T2291" s="183"/>
      <c r="X2291" s="183"/>
    </row>
    <row r="2292" spans="4:24" x14ac:dyDescent="0.25">
      <c r="D2292" s="184"/>
      <c r="E2292" s="184"/>
      <c r="F2292" s="184"/>
      <c r="G2292" s="184"/>
      <c r="H2292" s="184"/>
      <c r="I2292" s="184"/>
      <c r="J2292" s="184"/>
      <c r="K2292" s="183"/>
      <c r="L2292" s="183"/>
      <c r="M2292" s="183"/>
      <c r="N2292" s="183"/>
      <c r="O2292" s="183"/>
      <c r="P2292" s="183"/>
      <c r="Q2292" s="183"/>
      <c r="R2292" s="183"/>
      <c r="S2292" s="183"/>
      <c r="T2292" s="183"/>
      <c r="X2292" s="183"/>
    </row>
    <row r="2293" spans="4:24" x14ac:dyDescent="0.25">
      <c r="D2293" s="184"/>
      <c r="E2293" s="184"/>
      <c r="F2293" s="184"/>
      <c r="G2293" s="184"/>
      <c r="H2293" s="184"/>
      <c r="I2293" s="184"/>
      <c r="J2293" s="184"/>
      <c r="K2293" s="183"/>
      <c r="L2293" s="183"/>
      <c r="M2293" s="183"/>
      <c r="N2293" s="183"/>
      <c r="O2293" s="183"/>
      <c r="P2293" s="183"/>
      <c r="Q2293" s="183"/>
      <c r="R2293" s="183"/>
      <c r="S2293" s="183"/>
      <c r="T2293" s="183"/>
      <c r="X2293" s="183"/>
    </row>
    <row r="2294" spans="4:24" x14ac:dyDescent="0.25">
      <c r="D2294" s="184"/>
      <c r="E2294" s="184"/>
      <c r="F2294" s="184"/>
      <c r="G2294" s="184"/>
      <c r="H2294" s="184"/>
      <c r="I2294" s="184"/>
      <c r="J2294" s="184"/>
      <c r="K2294" s="183"/>
      <c r="L2294" s="183"/>
      <c r="M2294" s="183"/>
      <c r="N2294" s="183"/>
      <c r="O2294" s="183"/>
      <c r="P2294" s="183"/>
      <c r="Q2294" s="183"/>
      <c r="R2294" s="183"/>
      <c r="S2294" s="183"/>
      <c r="T2294" s="183"/>
      <c r="X2294" s="183"/>
    </row>
    <row r="2295" spans="4:24" x14ac:dyDescent="0.25">
      <c r="D2295" s="184"/>
      <c r="E2295" s="184"/>
      <c r="F2295" s="184"/>
      <c r="G2295" s="184"/>
      <c r="H2295" s="184"/>
      <c r="I2295" s="184"/>
      <c r="J2295" s="184"/>
      <c r="K2295" s="183"/>
      <c r="L2295" s="183"/>
      <c r="M2295" s="183"/>
      <c r="N2295" s="183"/>
      <c r="O2295" s="183"/>
      <c r="P2295" s="183"/>
      <c r="Q2295" s="183"/>
      <c r="R2295" s="183"/>
      <c r="S2295" s="183"/>
      <c r="T2295" s="183"/>
      <c r="X2295" s="183"/>
    </row>
    <row r="2296" spans="4:24" x14ac:dyDescent="0.25">
      <c r="D2296" s="184"/>
      <c r="E2296" s="184"/>
      <c r="F2296" s="184"/>
      <c r="G2296" s="184"/>
      <c r="H2296" s="184"/>
      <c r="I2296" s="184"/>
      <c r="J2296" s="184"/>
      <c r="K2296" s="183"/>
      <c r="L2296" s="183"/>
      <c r="M2296" s="183"/>
      <c r="N2296" s="183"/>
      <c r="O2296" s="183"/>
      <c r="P2296" s="183"/>
      <c r="Q2296" s="183"/>
      <c r="R2296" s="183"/>
      <c r="S2296" s="183"/>
      <c r="T2296" s="183"/>
      <c r="X2296" s="183"/>
    </row>
    <row r="2297" spans="4:24" x14ac:dyDescent="0.25">
      <c r="D2297" s="184"/>
      <c r="E2297" s="184"/>
      <c r="F2297" s="184"/>
      <c r="G2297" s="184"/>
      <c r="H2297" s="184"/>
      <c r="I2297" s="184"/>
      <c r="J2297" s="184"/>
      <c r="K2297" s="183"/>
      <c r="L2297" s="183"/>
      <c r="M2297" s="183"/>
      <c r="N2297" s="183"/>
      <c r="O2297" s="183"/>
      <c r="P2297" s="183"/>
      <c r="Q2297" s="183"/>
      <c r="R2297" s="183"/>
      <c r="S2297" s="183"/>
      <c r="T2297" s="183"/>
      <c r="X2297" s="183"/>
    </row>
    <row r="2298" spans="4:24" x14ac:dyDescent="0.25">
      <c r="D2298" s="184"/>
      <c r="E2298" s="184"/>
      <c r="F2298" s="184"/>
      <c r="G2298" s="184"/>
      <c r="H2298" s="184"/>
      <c r="I2298" s="184"/>
      <c r="J2298" s="184"/>
      <c r="K2298" s="183"/>
      <c r="L2298" s="183"/>
      <c r="M2298" s="183"/>
      <c r="N2298" s="183"/>
      <c r="O2298" s="183"/>
      <c r="P2298" s="183"/>
      <c r="Q2298" s="183"/>
      <c r="R2298" s="183"/>
      <c r="S2298" s="183"/>
      <c r="T2298" s="183"/>
      <c r="X2298" s="183"/>
    </row>
    <row r="2299" spans="4:24" x14ac:dyDescent="0.25">
      <c r="D2299" s="184"/>
      <c r="E2299" s="184"/>
      <c r="F2299" s="184"/>
      <c r="G2299" s="184"/>
      <c r="H2299" s="184"/>
      <c r="I2299" s="184"/>
      <c r="J2299" s="184"/>
      <c r="K2299" s="183"/>
      <c r="L2299" s="183"/>
      <c r="M2299" s="183"/>
      <c r="N2299" s="183"/>
      <c r="O2299" s="183"/>
      <c r="P2299" s="183"/>
      <c r="Q2299" s="183"/>
      <c r="R2299" s="183"/>
      <c r="S2299" s="183"/>
      <c r="T2299" s="183"/>
      <c r="X2299" s="183"/>
    </row>
    <row r="2300" spans="4:24" x14ac:dyDescent="0.25">
      <c r="D2300" s="184"/>
      <c r="E2300" s="184"/>
      <c r="F2300" s="184"/>
      <c r="G2300" s="184"/>
      <c r="H2300" s="184"/>
      <c r="I2300" s="184"/>
      <c r="J2300" s="184"/>
      <c r="K2300" s="183"/>
      <c r="L2300" s="183"/>
      <c r="M2300" s="183"/>
      <c r="N2300" s="183"/>
      <c r="O2300" s="183"/>
      <c r="P2300" s="183"/>
      <c r="Q2300" s="183"/>
      <c r="R2300" s="183"/>
      <c r="S2300" s="183"/>
      <c r="T2300" s="183"/>
      <c r="X2300" s="183"/>
    </row>
    <row r="2301" spans="4:24" x14ac:dyDescent="0.25">
      <c r="D2301" s="184"/>
      <c r="E2301" s="184"/>
      <c r="F2301" s="184"/>
      <c r="G2301" s="184"/>
      <c r="H2301" s="184"/>
      <c r="I2301" s="184"/>
      <c r="J2301" s="184"/>
      <c r="K2301" s="183"/>
      <c r="L2301" s="183"/>
      <c r="M2301" s="183"/>
      <c r="N2301" s="183"/>
      <c r="O2301" s="183"/>
      <c r="P2301" s="183"/>
      <c r="Q2301" s="183"/>
      <c r="R2301" s="183"/>
      <c r="S2301" s="183"/>
      <c r="T2301" s="183"/>
      <c r="X2301" s="183"/>
    </row>
    <row r="2302" spans="4:24" x14ac:dyDescent="0.25">
      <c r="D2302" s="184"/>
      <c r="E2302" s="184"/>
      <c r="F2302" s="184"/>
      <c r="G2302" s="184"/>
      <c r="H2302" s="184"/>
      <c r="I2302" s="184"/>
      <c r="J2302" s="184"/>
      <c r="K2302" s="183"/>
      <c r="L2302" s="183"/>
      <c r="M2302" s="183"/>
      <c r="N2302" s="183"/>
      <c r="O2302" s="183"/>
      <c r="P2302" s="183"/>
      <c r="Q2302" s="183"/>
      <c r="R2302" s="183"/>
      <c r="S2302" s="183"/>
      <c r="T2302" s="183"/>
      <c r="X2302" s="183"/>
    </row>
    <row r="2303" spans="4:24" x14ac:dyDescent="0.25">
      <c r="D2303" s="184"/>
      <c r="E2303" s="184"/>
      <c r="F2303" s="184"/>
      <c r="G2303" s="184"/>
      <c r="H2303" s="184"/>
      <c r="I2303" s="184"/>
      <c r="J2303" s="184"/>
      <c r="K2303" s="183"/>
      <c r="L2303" s="183"/>
      <c r="M2303" s="183"/>
      <c r="N2303" s="183"/>
      <c r="O2303" s="183"/>
      <c r="P2303" s="183"/>
      <c r="Q2303" s="183"/>
      <c r="R2303" s="183"/>
      <c r="S2303" s="183"/>
      <c r="T2303" s="183"/>
      <c r="X2303" s="183"/>
    </row>
    <row r="2304" spans="4:24" x14ac:dyDescent="0.25">
      <c r="D2304" s="184"/>
      <c r="E2304" s="184"/>
      <c r="F2304" s="184"/>
      <c r="G2304" s="184"/>
      <c r="H2304" s="184"/>
      <c r="I2304" s="184"/>
      <c r="J2304" s="184"/>
      <c r="K2304" s="183"/>
      <c r="L2304" s="183"/>
      <c r="M2304" s="183"/>
      <c r="N2304" s="183"/>
      <c r="O2304" s="183"/>
      <c r="P2304" s="183"/>
      <c r="Q2304" s="183"/>
      <c r="R2304" s="183"/>
      <c r="S2304" s="183"/>
      <c r="T2304" s="183"/>
      <c r="X2304" s="183"/>
    </row>
    <row r="2305" spans="4:24" x14ac:dyDescent="0.25">
      <c r="D2305" s="184"/>
      <c r="E2305" s="184"/>
      <c r="F2305" s="184"/>
      <c r="G2305" s="184"/>
      <c r="H2305" s="184"/>
      <c r="I2305" s="184"/>
      <c r="J2305" s="184"/>
      <c r="K2305" s="183"/>
      <c r="L2305" s="183"/>
      <c r="M2305" s="183"/>
      <c r="N2305" s="183"/>
      <c r="O2305" s="183"/>
      <c r="P2305" s="183"/>
      <c r="Q2305" s="183"/>
      <c r="R2305" s="183"/>
      <c r="S2305" s="183"/>
      <c r="T2305" s="183"/>
      <c r="X2305" s="183"/>
    </row>
    <row r="2306" spans="4:24" x14ac:dyDescent="0.25">
      <c r="D2306" s="184"/>
      <c r="E2306" s="184"/>
      <c r="F2306" s="184"/>
      <c r="G2306" s="184"/>
      <c r="H2306" s="184"/>
      <c r="I2306" s="184"/>
      <c r="J2306" s="184"/>
      <c r="K2306" s="183"/>
      <c r="L2306" s="183"/>
      <c r="M2306" s="183"/>
      <c r="N2306" s="183"/>
      <c r="O2306" s="183"/>
      <c r="P2306" s="183"/>
      <c r="Q2306" s="183"/>
      <c r="R2306" s="183"/>
      <c r="S2306" s="183"/>
      <c r="T2306" s="183"/>
      <c r="X2306" s="183"/>
    </row>
    <row r="2307" spans="4:24" x14ac:dyDescent="0.25">
      <c r="D2307" s="184"/>
      <c r="E2307" s="184"/>
      <c r="F2307" s="184"/>
      <c r="G2307" s="184"/>
      <c r="H2307" s="184"/>
      <c r="I2307" s="184"/>
      <c r="J2307" s="184"/>
      <c r="K2307" s="183"/>
      <c r="L2307" s="183"/>
      <c r="M2307" s="183"/>
      <c r="N2307" s="183"/>
      <c r="O2307" s="183"/>
      <c r="P2307" s="183"/>
      <c r="Q2307" s="183"/>
      <c r="R2307" s="183"/>
      <c r="S2307" s="183"/>
      <c r="T2307" s="183"/>
      <c r="X2307" s="183"/>
    </row>
    <row r="2308" spans="4:24" x14ac:dyDescent="0.25">
      <c r="D2308" s="184"/>
      <c r="E2308" s="184"/>
      <c r="F2308" s="184"/>
      <c r="G2308" s="184"/>
      <c r="H2308" s="184"/>
      <c r="I2308" s="184"/>
      <c r="J2308" s="184"/>
      <c r="K2308" s="183"/>
      <c r="L2308" s="183"/>
      <c r="M2308" s="183"/>
      <c r="N2308" s="183"/>
      <c r="O2308" s="183"/>
      <c r="P2308" s="183"/>
      <c r="Q2308" s="183"/>
      <c r="R2308" s="183"/>
      <c r="S2308" s="183"/>
      <c r="T2308" s="183"/>
      <c r="X2308" s="183"/>
    </row>
    <row r="2309" spans="4:24" x14ac:dyDescent="0.25">
      <c r="D2309" s="184"/>
      <c r="E2309" s="184"/>
      <c r="F2309" s="184"/>
      <c r="G2309" s="184"/>
      <c r="H2309" s="184"/>
      <c r="I2309" s="184"/>
      <c r="J2309" s="184"/>
      <c r="K2309" s="183"/>
      <c r="L2309" s="183"/>
      <c r="M2309" s="183"/>
      <c r="N2309" s="183"/>
      <c r="O2309" s="183"/>
      <c r="P2309" s="183"/>
      <c r="Q2309" s="183"/>
      <c r="R2309" s="183"/>
      <c r="S2309" s="183"/>
      <c r="T2309" s="183"/>
      <c r="X2309" s="183"/>
    </row>
    <row r="2310" spans="4:24" x14ac:dyDescent="0.25">
      <c r="D2310" s="184"/>
      <c r="E2310" s="184"/>
      <c r="F2310" s="184"/>
      <c r="G2310" s="184"/>
      <c r="H2310" s="184"/>
      <c r="I2310" s="184"/>
      <c r="J2310" s="184"/>
      <c r="K2310" s="183"/>
      <c r="L2310" s="183"/>
      <c r="M2310" s="183"/>
      <c r="N2310" s="183"/>
      <c r="O2310" s="183"/>
      <c r="P2310" s="183"/>
      <c r="Q2310" s="183"/>
      <c r="R2310" s="183"/>
      <c r="S2310" s="183"/>
      <c r="T2310" s="183"/>
      <c r="X2310" s="183"/>
    </row>
    <row r="2311" spans="4:24" x14ac:dyDescent="0.25">
      <c r="D2311" s="184"/>
      <c r="E2311" s="184"/>
      <c r="F2311" s="184"/>
      <c r="G2311" s="184"/>
      <c r="H2311" s="184"/>
      <c r="I2311" s="184"/>
      <c r="J2311" s="184"/>
      <c r="K2311" s="183"/>
      <c r="L2311" s="183"/>
      <c r="M2311" s="183"/>
      <c r="N2311" s="183"/>
      <c r="O2311" s="183"/>
      <c r="P2311" s="183"/>
      <c r="Q2311" s="183"/>
      <c r="R2311" s="183"/>
      <c r="S2311" s="183"/>
      <c r="T2311" s="183"/>
      <c r="X2311" s="183"/>
    </row>
    <row r="2312" spans="4:24" x14ac:dyDescent="0.25">
      <c r="D2312" s="184"/>
      <c r="E2312" s="184"/>
      <c r="F2312" s="184"/>
      <c r="G2312" s="184"/>
      <c r="H2312" s="184"/>
      <c r="I2312" s="184"/>
      <c r="J2312" s="184"/>
      <c r="K2312" s="183"/>
      <c r="L2312" s="183"/>
      <c r="M2312" s="183"/>
      <c r="N2312" s="183"/>
      <c r="O2312" s="183"/>
      <c r="P2312" s="183"/>
      <c r="Q2312" s="183"/>
      <c r="R2312" s="183"/>
      <c r="S2312" s="183"/>
      <c r="T2312" s="183"/>
      <c r="X2312" s="183"/>
    </row>
    <row r="2313" spans="4:24" x14ac:dyDescent="0.25">
      <c r="D2313" s="184"/>
      <c r="E2313" s="184"/>
      <c r="F2313" s="184"/>
      <c r="G2313" s="184"/>
      <c r="H2313" s="184"/>
      <c r="I2313" s="184"/>
      <c r="J2313" s="184"/>
      <c r="K2313" s="183"/>
      <c r="L2313" s="183"/>
      <c r="M2313" s="183"/>
      <c r="N2313" s="183"/>
      <c r="O2313" s="183"/>
      <c r="P2313" s="183"/>
      <c r="Q2313" s="183"/>
      <c r="R2313" s="183"/>
      <c r="S2313" s="183"/>
      <c r="T2313" s="183"/>
      <c r="X2313" s="183"/>
    </row>
    <row r="2314" spans="4:24" x14ac:dyDescent="0.25">
      <c r="D2314" s="184"/>
      <c r="E2314" s="184"/>
      <c r="F2314" s="184"/>
      <c r="G2314" s="184"/>
      <c r="H2314" s="184"/>
      <c r="I2314" s="184"/>
      <c r="J2314" s="184"/>
      <c r="K2314" s="183"/>
      <c r="L2314" s="183"/>
      <c r="M2314" s="183"/>
      <c r="N2314" s="183"/>
      <c r="O2314" s="183"/>
      <c r="P2314" s="183"/>
      <c r="Q2314" s="183"/>
      <c r="R2314" s="183"/>
      <c r="S2314" s="183"/>
      <c r="T2314" s="183"/>
      <c r="X2314" s="183"/>
    </row>
    <row r="2315" spans="4:24" x14ac:dyDescent="0.25">
      <c r="D2315" s="184"/>
      <c r="E2315" s="184"/>
      <c r="F2315" s="184"/>
      <c r="G2315" s="184"/>
      <c r="H2315" s="184"/>
      <c r="I2315" s="184"/>
      <c r="J2315" s="184"/>
      <c r="K2315" s="183"/>
      <c r="L2315" s="183"/>
      <c r="M2315" s="183"/>
      <c r="N2315" s="183"/>
      <c r="O2315" s="183"/>
      <c r="P2315" s="183"/>
      <c r="Q2315" s="183"/>
      <c r="R2315" s="183"/>
      <c r="S2315" s="183"/>
      <c r="T2315" s="183"/>
      <c r="X2315" s="183"/>
    </row>
    <row r="2316" spans="4:24" x14ac:dyDescent="0.25">
      <c r="D2316" s="184"/>
      <c r="E2316" s="184"/>
      <c r="F2316" s="184"/>
      <c r="G2316" s="184"/>
      <c r="H2316" s="184"/>
      <c r="I2316" s="184"/>
      <c r="J2316" s="184"/>
      <c r="K2316" s="183"/>
      <c r="L2316" s="183"/>
      <c r="M2316" s="183"/>
      <c r="N2316" s="183"/>
      <c r="O2316" s="183"/>
      <c r="P2316" s="183"/>
      <c r="Q2316" s="183"/>
      <c r="R2316" s="183"/>
      <c r="S2316" s="183"/>
      <c r="T2316" s="183"/>
      <c r="X2316" s="183"/>
    </row>
    <row r="2317" spans="4:24" x14ac:dyDescent="0.25">
      <c r="D2317" s="184"/>
      <c r="E2317" s="184"/>
      <c r="F2317" s="184"/>
      <c r="G2317" s="184"/>
      <c r="H2317" s="184"/>
      <c r="I2317" s="184"/>
      <c r="J2317" s="184"/>
      <c r="K2317" s="183"/>
      <c r="L2317" s="183"/>
      <c r="M2317" s="183"/>
      <c r="N2317" s="183"/>
      <c r="O2317" s="183"/>
      <c r="P2317" s="183"/>
      <c r="Q2317" s="183"/>
      <c r="R2317" s="183"/>
      <c r="S2317" s="183"/>
      <c r="T2317" s="183"/>
      <c r="X2317" s="183"/>
    </row>
    <row r="2318" spans="4:24" x14ac:dyDescent="0.25">
      <c r="D2318" s="184"/>
      <c r="E2318" s="184"/>
      <c r="F2318" s="184"/>
      <c r="G2318" s="184"/>
      <c r="H2318" s="184"/>
      <c r="I2318" s="184"/>
      <c r="J2318" s="184"/>
      <c r="K2318" s="183"/>
      <c r="L2318" s="183"/>
      <c r="M2318" s="183"/>
      <c r="N2318" s="183"/>
      <c r="O2318" s="183"/>
      <c r="P2318" s="183"/>
      <c r="Q2318" s="183"/>
      <c r="R2318" s="183"/>
      <c r="S2318" s="183"/>
      <c r="T2318" s="183"/>
      <c r="X2318" s="183"/>
    </row>
    <row r="2319" spans="4:24" x14ac:dyDescent="0.25">
      <c r="D2319" s="184"/>
      <c r="E2319" s="184"/>
      <c r="F2319" s="184"/>
      <c r="G2319" s="184"/>
      <c r="H2319" s="184"/>
      <c r="I2319" s="184"/>
      <c r="J2319" s="184"/>
      <c r="K2319" s="183"/>
      <c r="L2319" s="183"/>
      <c r="M2319" s="183"/>
      <c r="N2319" s="183"/>
      <c r="O2319" s="183"/>
      <c r="P2319" s="183"/>
      <c r="Q2319" s="183"/>
      <c r="R2319" s="183"/>
      <c r="S2319" s="183"/>
      <c r="T2319" s="183"/>
      <c r="X2319" s="183"/>
    </row>
    <row r="2320" spans="4:24" x14ac:dyDescent="0.25">
      <c r="D2320" s="184"/>
      <c r="E2320" s="184"/>
      <c r="F2320" s="184"/>
      <c r="G2320" s="184"/>
      <c r="H2320" s="184"/>
      <c r="I2320" s="184"/>
      <c r="J2320" s="184"/>
      <c r="K2320" s="183"/>
      <c r="L2320" s="183"/>
      <c r="M2320" s="183"/>
      <c r="N2320" s="183"/>
      <c r="O2320" s="183"/>
      <c r="P2320" s="183"/>
      <c r="Q2320" s="183"/>
      <c r="R2320" s="183"/>
      <c r="S2320" s="183"/>
      <c r="T2320" s="183"/>
      <c r="X2320" s="183"/>
    </row>
    <row r="2321" spans="4:24" x14ac:dyDescent="0.25">
      <c r="D2321" s="184"/>
      <c r="E2321" s="184"/>
      <c r="F2321" s="184"/>
      <c r="G2321" s="184"/>
      <c r="H2321" s="184"/>
      <c r="I2321" s="184"/>
      <c r="J2321" s="184"/>
      <c r="K2321" s="183"/>
      <c r="L2321" s="183"/>
      <c r="M2321" s="183"/>
      <c r="N2321" s="183"/>
      <c r="O2321" s="183"/>
      <c r="P2321" s="183"/>
      <c r="Q2321" s="183"/>
      <c r="R2321" s="183"/>
      <c r="S2321" s="183"/>
      <c r="T2321" s="183"/>
      <c r="X2321" s="183"/>
    </row>
    <row r="2322" spans="4:24" x14ac:dyDescent="0.25">
      <c r="D2322" s="184"/>
      <c r="E2322" s="184"/>
      <c r="F2322" s="184"/>
      <c r="G2322" s="184"/>
      <c r="H2322" s="184"/>
      <c r="I2322" s="184"/>
      <c r="J2322" s="184"/>
      <c r="K2322" s="183"/>
      <c r="L2322" s="183"/>
      <c r="M2322" s="183"/>
      <c r="N2322" s="183"/>
      <c r="O2322" s="183"/>
      <c r="P2322" s="183"/>
      <c r="Q2322" s="183"/>
      <c r="R2322" s="183"/>
      <c r="S2322" s="183"/>
      <c r="T2322" s="183"/>
      <c r="X2322" s="183"/>
    </row>
    <row r="2323" spans="4:24" x14ac:dyDescent="0.25">
      <c r="D2323" s="184"/>
      <c r="E2323" s="184"/>
      <c r="F2323" s="184"/>
      <c r="G2323" s="184"/>
      <c r="H2323" s="184"/>
      <c r="I2323" s="184"/>
      <c r="J2323" s="184"/>
      <c r="K2323" s="183"/>
      <c r="L2323" s="183"/>
      <c r="M2323" s="183"/>
      <c r="N2323" s="183"/>
      <c r="O2323" s="183"/>
      <c r="P2323" s="183"/>
      <c r="Q2323" s="183"/>
      <c r="R2323" s="183"/>
      <c r="S2323" s="183"/>
      <c r="T2323" s="183"/>
      <c r="X2323" s="183"/>
    </row>
    <row r="2324" spans="4:24" x14ac:dyDescent="0.25">
      <c r="D2324" s="184"/>
      <c r="E2324" s="184"/>
      <c r="F2324" s="184"/>
      <c r="G2324" s="184"/>
      <c r="H2324" s="184"/>
      <c r="I2324" s="184"/>
      <c r="J2324" s="184"/>
      <c r="K2324" s="183"/>
      <c r="L2324" s="183"/>
      <c r="M2324" s="183"/>
      <c r="N2324" s="183"/>
      <c r="O2324" s="183"/>
      <c r="P2324" s="183"/>
      <c r="Q2324" s="183"/>
      <c r="R2324" s="183"/>
      <c r="S2324" s="183"/>
      <c r="T2324" s="183"/>
      <c r="X2324" s="183"/>
    </row>
    <row r="2325" spans="4:24" x14ac:dyDescent="0.25">
      <c r="D2325" s="184"/>
      <c r="E2325" s="184"/>
      <c r="F2325" s="184"/>
      <c r="G2325" s="184"/>
      <c r="H2325" s="184"/>
      <c r="I2325" s="184"/>
      <c r="J2325" s="184"/>
      <c r="K2325" s="183"/>
      <c r="L2325" s="183"/>
      <c r="M2325" s="183"/>
      <c r="N2325" s="183"/>
      <c r="O2325" s="183"/>
      <c r="P2325" s="183"/>
      <c r="Q2325" s="183"/>
      <c r="R2325" s="183"/>
      <c r="S2325" s="183"/>
      <c r="T2325" s="183"/>
      <c r="X2325" s="183"/>
    </row>
    <row r="2326" spans="4:24" x14ac:dyDescent="0.25">
      <c r="D2326" s="184"/>
      <c r="E2326" s="184"/>
      <c r="F2326" s="184"/>
      <c r="G2326" s="184"/>
      <c r="H2326" s="184"/>
      <c r="I2326" s="184"/>
      <c r="J2326" s="184"/>
      <c r="K2326" s="183"/>
      <c r="L2326" s="183"/>
      <c r="M2326" s="183"/>
      <c r="N2326" s="183"/>
      <c r="O2326" s="183"/>
      <c r="P2326" s="183"/>
      <c r="Q2326" s="183"/>
      <c r="R2326" s="183"/>
      <c r="S2326" s="183"/>
      <c r="T2326" s="183"/>
      <c r="X2326" s="183"/>
    </row>
    <row r="2327" spans="4:24" x14ac:dyDescent="0.25">
      <c r="D2327" s="184"/>
      <c r="E2327" s="184"/>
      <c r="F2327" s="184"/>
      <c r="G2327" s="184"/>
      <c r="H2327" s="184"/>
      <c r="I2327" s="184"/>
      <c r="J2327" s="184"/>
      <c r="K2327" s="183"/>
      <c r="L2327" s="183"/>
      <c r="M2327" s="183"/>
      <c r="N2327" s="183"/>
      <c r="O2327" s="183"/>
      <c r="P2327" s="183"/>
      <c r="Q2327" s="183"/>
      <c r="R2327" s="183"/>
      <c r="S2327" s="183"/>
      <c r="T2327" s="183"/>
      <c r="X2327" s="183"/>
    </row>
    <row r="2328" spans="4:24" x14ac:dyDescent="0.25">
      <c r="D2328" s="184"/>
      <c r="E2328" s="184"/>
      <c r="F2328" s="184"/>
      <c r="G2328" s="184"/>
      <c r="H2328" s="184"/>
      <c r="I2328" s="184"/>
      <c r="J2328" s="184"/>
      <c r="K2328" s="183"/>
      <c r="L2328" s="183"/>
      <c r="M2328" s="183"/>
      <c r="N2328" s="183"/>
      <c r="O2328" s="183"/>
      <c r="P2328" s="183"/>
      <c r="Q2328" s="183"/>
      <c r="R2328" s="183"/>
      <c r="S2328" s="183"/>
      <c r="T2328" s="183"/>
      <c r="X2328" s="183"/>
    </row>
    <row r="2329" spans="4:24" x14ac:dyDescent="0.25">
      <c r="D2329" s="184"/>
      <c r="E2329" s="184"/>
      <c r="F2329" s="184"/>
      <c r="G2329" s="184"/>
      <c r="H2329" s="184"/>
      <c r="I2329" s="184"/>
      <c r="J2329" s="184"/>
      <c r="K2329" s="183"/>
      <c r="L2329" s="183"/>
      <c r="M2329" s="183"/>
      <c r="N2329" s="183"/>
      <c r="O2329" s="183"/>
      <c r="P2329" s="183"/>
      <c r="Q2329" s="183"/>
      <c r="R2329" s="183"/>
      <c r="S2329" s="183"/>
      <c r="T2329" s="183"/>
      <c r="X2329" s="183"/>
    </row>
    <row r="2330" spans="4:24" x14ac:dyDescent="0.25">
      <c r="D2330" s="184"/>
      <c r="E2330" s="184"/>
      <c r="F2330" s="184"/>
      <c r="G2330" s="184"/>
      <c r="H2330" s="184"/>
      <c r="I2330" s="184"/>
      <c r="J2330" s="184"/>
      <c r="K2330" s="183"/>
      <c r="L2330" s="183"/>
      <c r="M2330" s="183"/>
      <c r="N2330" s="183"/>
      <c r="O2330" s="183"/>
      <c r="P2330" s="183"/>
      <c r="Q2330" s="183"/>
      <c r="R2330" s="183"/>
      <c r="S2330" s="183"/>
      <c r="T2330" s="183"/>
      <c r="X2330" s="183"/>
    </row>
    <row r="2331" spans="4:24" x14ac:dyDescent="0.25">
      <c r="D2331" s="184"/>
      <c r="E2331" s="184"/>
      <c r="F2331" s="184"/>
      <c r="G2331" s="184"/>
      <c r="H2331" s="184"/>
      <c r="I2331" s="184"/>
      <c r="J2331" s="184"/>
      <c r="K2331" s="183"/>
      <c r="L2331" s="183"/>
      <c r="M2331" s="183"/>
      <c r="N2331" s="183"/>
      <c r="O2331" s="183"/>
      <c r="P2331" s="183"/>
      <c r="Q2331" s="183"/>
      <c r="R2331" s="183"/>
      <c r="S2331" s="183"/>
      <c r="T2331" s="183"/>
      <c r="X2331" s="183"/>
    </row>
    <row r="2332" spans="4:24" x14ac:dyDescent="0.25">
      <c r="D2332" s="184"/>
      <c r="E2332" s="184"/>
      <c r="F2332" s="184"/>
      <c r="G2332" s="184"/>
      <c r="H2332" s="184"/>
      <c r="I2332" s="184"/>
      <c r="J2332" s="184"/>
      <c r="K2332" s="183"/>
      <c r="L2332" s="183"/>
      <c r="M2332" s="183"/>
      <c r="N2332" s="183"/>
      <c r="O2332" s="183"/>
      <c r="P2332" s="183"/>
      <c r="Q2332" s="183"/>
      <c r="R2332" s="183"/>
      <c r="S2332" s="183"/>
      <c r="T2332" s="183"/>
      <c r="X2332" s="183"/>
    </row>
    <row r="2333" spans="4:24" x14ac:dyDescent="0.25">
      <c r="D2333" s="184"/>
      <c r="E2333" s="184"/>
      <c r="F2333" s="184"/>
      <c r="G2333" s="184"/>
      <c r="H2333" s="184"/>
      <c r="I2333" s="184"/>
      <c r="J2333" s="184"/>
      <c r="K2333" s="183"/>
      <c r="L2333" s="183"/>
      <c r="M2333" s="183"/>
      <c r="N2333" s="183"/>
      <c r="O2333" s="183"/>
      <c r="P2333" s="183"/>
      <c r="Q2333" s="183"/>
      <c r="R2333" s="183"/>
      <c r="S2333" s="183"/>
      <c r="T2333" s="183"/>
      <c r="X2333" s="183"/>
    </row>
    <row r="2334" spans="4:24" x14ac:dyDescent="0.25">
      <c r="D2334" s="184"/>
      <c r="E2334" s="184"/>
      <c r="F2334" s="184"/>
      <c r="G2334" s="184"/>
      <c r="H2334" s="184"/>
      <c r="I2334" s="184"/>
      <c r="J2334" s="184"/>
      <c r="K2334" s="183"/>
      <c r="L2334" s="183"/>
      <c r="M2334" s="183"/>
      <c r="N2334" s="183"/>
      <c r="O2334" s="183"/>
      <c r="P2334" s="183"/>
      <c r="Q2334" s="183"/>
      <c r="R2334" s="183"/>
      <c r="S2334" s="183"/>
      <c r="T2334" s="183"/>
      <c r="X2334" s="183"/>
    </row>
    <row r="2335" spans="4:24" x14ac:dyDescent="0.25">
      <c r="D2335" s="184"/>
      <c r="E2335" s="184"/>
      <c r="F2335" s="184"/>
      <c r="G2335" s="184"/>
      <c r="H2335" s="184"/>
      <c r="I2335" s="184"/>
      <c r="J2335" s="184"/>
      <c r="K2335" s="183"/>
      <c r="L2335" s="183"/>
      <c r="M2335" s="183"/>
      <c r="N2335" s="183"/>
      <c r="O2335" s="183"/>
      <c r="P2335" s="183"/>
      <c r="Q2335" s="183"/>
      <c r="R2335" s="183"/>
      <c r="S2335" s="183"/>
      <c r="T2335" s="183"/>
      <c r="X2335" s="183"/>
    </row>
    <row r="2336" spans="4:24" x14ac:dyDescent="0.25">
      <c r="D2336" s="184"/>
      <c r="E2336" s="184"/>
      <c r="F2336" s="184"/>
      <c r="G2336" s="184"/>
      <c r="H2336" s="184"/>
      <c r="I2336" s="184"/>
      <c r="J2336" s="184"/>
      <c r="K2336" s="183"/>
      <c r="L2336" s="183"/>
      <c r="M2336" s="183"/>
      <c r="N2336" s="183"/>
      <c r="O2336" s="183"/>
      <c r="P2336" s="183"/>
      <c r="Q2336" s="183"/>
      <c r="R2336" s="183"/>
      <c r="S2336" s="183"/>
      <c r="T2336" s="183"/>
      <c r="X2336" s="183"/>
    </row>
    <row r="2337" spans="4:24" x14ac:dyDescent="0.25">
      <c r="D2337" s="184"/>
      <c r="E2337" s="184"/>
      <c r="F2337" s="184"/>
      <c r="G2337" s="184"/>
      <c r="H2337" s="184"/>
      <c r="I2337" s="184"/>
      <c r="J2337" s="184"/>
      <c r="K2337" s="183"/>
      <c r="L2337" s="183"/>
      <c r="M2337" s="183"/>
      <c r="N2337" s="183"/>
      <c r="O2337" s="183"/>
      <c r="P2337" s="183"/>
      <c r="Q2337" s="183"/>
      <c r="R2337" s="183"/>
      <c r="S2337" s="183"/>
      <c r="T2337" s="183"/>
      <c r="X2337" s="183"/>
    </row>
    <row r="2338" spans="4:24" x14ac:dyDescent="0.25">
      <c r="D2338" s="184"/>
      <c r="E2338" s="184"/>
      <c r="F2338" s="184"/>
      <c r="G2338" s="184"/>
      <c r="H2338" s="184"/>
      <c r="I2338" s="184"/>
      <c r="J2338" s="184"/>
      <c r="K2338" s="183"/>
      <c r="L2338" s="183"/>
      <c r="M2338" s="183"/>
      <c r="N2338" s="183"/>
      <c r="O2338" s="183"/>
      <c r="P2338" s="183"/>
      <c r="Q2338" s="183"/>
      <c r="R2338" s="183"/>
      <c r="S2338" s="183"/>
      <c r="T2338" s="183"/>
      <c r="X2338" s="183"/>
    </row>
    <row r="2339" spans="4:24" x14ac:dyDescent="0.25">
      <c r="D2339" s="184"/>
      <c r="E2339" s="184"/>
      <c r="F2339" s="184"/>
      <c r="G2339" s="184"/>
      <c r="H2339" s="184"/>
      <c r="I2339" s="184"/>
      <c r="J2339" s="184"/>
      <c r="K2339" s="183"/>
      <c r="L2339" s="183"/>
      <c r="M2339" s="183"/>
      <c r="N2339" s="183"/>
      <c r="O2339" s="183"/>
      <c r="P2339" s="183"/>
      <c r="Q2339" s="183"/>
      <c r="R2339" s="183"/>
      <c r="S2339" s="183"/>
      <c r="T2339" s="183"/>
      <c r="X2339" s="183"/>
    </row>
    <row r="2340" spans="4:24" x14ac:dyDescent="0.25">
      <c r="D2340" s="184"/>
      <c r="E2340" s="184"/>
      <c r="F2340" s="184"/>
      <c r="G2340" s="184"/>
      <c r="H2340" s="184"/>
      <c r="I2340" s="184"/>
      <c r="J2340" s="184"/>
      <c r="K2340" s="183"/>
      <c r="L2340" s="183"/>
      <c r="M2340" s="183"/>
      <c r="N2340" s="183"/>
      <c r="O2340" s="183"/>
      <c r="P2340" s="183"/>
      <c r="Q2340" s="183"/>
      <c r="R2340" s="183"/>
      <c r="S2340" s="183"/>
      <c r="T2340" s="183"/>
      <c r="X2340" s="183"/>
    </row>
    <row r="2341" spans="4:24" x14ac:dyDescent="0.25">
      <c r="D2341" s="184"/>
      <c r="E2341" s="184"/>
      <c r="F2341" s="184"/>
      <c r="G2341" s="184"/>
      <c r="H2341" s="184"/>
      <c r="I2341" s="184"/>
      <c r="J2341" s="184"/>
      <c r="K2341" s="183"/>
      <c r="L2341" s="183"/>
      <c r="M2341" s="183"/>
      <c r="N2341" s="183"/>
      <c r="O2341" s="183"/>
      <c r="P2341" s="183"/>
      <c r="Q2341" s="183"/>
      <c r="R2341" s="183"/>
      <c r="S2341" s="183"/>
      <c r="T2341" s="183"/>
      <c r="X2341" s="183"/>
    </row>
    <row r="2342" spans="4:24" x14ac:dyDescent="0.25">
      <c r="D2342" s="184"/>
      <c r="E2342" s="184"/>
      <c r="F2342" s="184"/>
      <c r="G2342" s="184"/>
      <c r="H2342" s="184"/>
      <c r="I2342" s="184"/>
      <c r="J2342" s="184"/>
      <c r="K2342" s="183"/>
      <c r="L2342" s="183"/>
      <c r="M2342" s="183"/>
      <c r="N2342" s="183"/>
      <c r="O2342" s="183"/>
      <c r="P2342" s="183"/>
      <c r="Q2342" s="183"/>
      <c r="R2342" s="183"/>
      <c r="S2342" s="183"/>
      <c r="T2342" s="183"/>
      <c r="X2342" s="183"/>
    </row>
    <row r="2343" spans="4:24" x14ac:dyDescent="0.25">
      <c r="D2343" s="184"/>
      <c r="E2343" s="184"/>
      <c r="F2343" s="184"/>
      <c r="G2343" s="184"/>
      <c r="H2343" s="184"/>
      <c r="I2343" s="184"/>
      <c r="J2343" s="184"/>
      <c r="K2343" s="183"/>
      <c r="L2343" s="183"/>
      <c r="M2343" s="183"/>
      <c r="N2343" s="183"/>
      <c r="O2343" s="183"/>
      <c r="P2343" s="183"/>
      <c r="Q2343" s="183"/>
      <c r="R2343" s="183"/>
      <c r="S2343" s="183"/>
      <c r="T2343" s="183"/>
      <c r="X2343" s="183"/>
    </row>
    <row r="2344" spans="4:24" x14ac:dyDescent="0.25">
      <c r="D2344" s="184"/>
      <c r="E2344" s="184"/>
      <c r="F2344" s="184"/>
      <c r="G2344" s="184"/>
      <c r="H2344" s="184"/>
      <c r="I2344" s="184"/>
      <c r="J2344" s="184"/>
      <c r="K2344" s="183"/>
      <c r="L2344" s="183"/>
      <c r="M2344" s="183"/>
      <c r="N2344" s="183"/>
      <c r="O2344" s="183"/>
      <c r="P2344" s="183"/>
      <c r="Q2344" s="183"/>
      <c r="R2344" s="183"/>
      <c r="S2344" s="183"/>
      <c r="T2344" s="183"/>
      <c r="X2344" s="183"/>
    </row>
    <row r="2345" spans="4:24" x14ac:dyDescent="0.25">
      <c r="D2345" s="184"/>
      <c r="E2345" s="184"/>
      <c r="F2345" s="184"/>
      <c r="G2345" s="184"/>
      <c r="H2345" s="184"/>
      <c r="I2345" s="184"/>
      <c r="J2345" s="184"/>
      <c r="K2345" s="183"/>
      <c r="L2345" s="183"/>
      <c r="M2345" s="183"/>
      <c r="N2345" s="183"/>
      <c r="O2345" s="183"/>
      <c r="P2345" s="183"/>
      <c r="Q2345" s="183"/>
      <c r="R2345" s="183"/>
      <c r="S2345" s="183"/>
      <c r="T2345" s="183"/>
      <c r="X2345" s="183"/>
    </row>
    <row r="2346" spans="4:24" x14ac:dyDescent="0.25">
      <c r="D2346" s="184"/>
      <c r="E2346" s="184"/>
      <c r="F2346" s="184"/>
      <c r="G2346" s="184"/>
      <c r="H2346" s="184"/>
      <c r="I2346" s="184"/>
      <c r="J2346" s="184"/>
      <c r="K2346" s="183"/>
      <c r="L2346" s="183"/>
      <c r="M2346" s="183"/>
      <c r="N2346" s="183"/>
      <c r="O2346" s="183"/>
      <c r="P2346" s="183"/>
      <c r="Q2346" s="183"/>
      <c r="R2346" s="183"/>
      <c r="S2346" s="183"/>
      <c r="T2346" s="183"/>
      <c r="X2346" s="183"/>
    </row>
    <row r="2347" spans="4:24" x14ac:dyDescent="0.25">
      <c r="D2347" s="184"/>
      <c r="E2347" s="184"/>
      <c r="F2347" s="184"/>
      <c r="G2347" s="184"/>
      <c r="H2347" s="184"/>
      <c r="I2347" s="184"/>
      <c r="J2347" s="184"/>
      <c r="K2347" s="183"/>
      <c r="L2347" s="183"/>
      <c r="M2347" s="183"/>
      <c r="N2347" s="183"/>
      <c r="O2347" s="183"/>
      <c r="P2347" s="183"/>
      <c r="Q2347" s="183"/>
      <c r="R2347" s="183"/>
      <c r="S2347" s="183"/>
      <c r="T2347" s="183"/>
      <c r="X2347" s="183"/>
    </row>
    <row r="2348" spans="4:24" x14ac:dyDescent="0.25">
      <c r="D2348" s="184"/>
      <c r="E2348" s="184"/>
      <c r="F2348" s="184"/>
      <c r="G2348" s="184"/>
      <c r="H2348" s="184"/>
      <c r="I2348" s="184"/>
      <c r="J2348" s="184"/>
      <c r="K2348" s="183"/>
      <c r="L2348" s="183"/>
      <c r="M2348" s="183"/>
      <c r="N2348" s="183"/>
      <c r="O2348" s="183"/>
      <c r="P2348" s="183"/>
      <c r="Q2348" s="183"/>
      <c r="R2348" s="183"/>
      <c r="S2348" s="183"/>
      <c r="T2348" s="183"/>
      <c r="X2348" s="183"/>
    </row>
    <row r="2349" spans="4:24" x14ac:dyDescent="0.25">
      <c r="D2349" s="184"/>
      <c r="E2349" s="184"/>
      <c r="F2349" s="184"/>
      <c r="G2349" s="184"/>
      <c r="H2349" s="184"/>
      <c r="I2349" s="184"/>
      <c r="J2349" s="184"/>
      <c r="K2349" s="183"/>
      <c r="L2349" s="183"/>
      <c r="M2349" s="183"/>
      <c r="N2349" s="183"/>
      <c r="O2349" s="183"/>
      <c r="P2349" s="183"/>
      <c r="Q2349" s="183"/>
      <c r="R2349" s="183"/>
      <c r="S2349" s="183"/>
      <c r="T2349" s="183"/>
      <c r="X2349" s="183"/>
    </row>
    <row r="2350" spans="4:24" x14ac:dyDescent="0.25">
      <c r="D2350" s="184"/>
      <c r="E2350" s="184"/>
      <c r="F2350" s="184"/>
      <c r="G2350" s="184"/>
      <c r="H2350" s="184"/>
      <c r="I2350" s="184"/>
      <c r="J2350" s="184"/>
      <c r="K2350" s="183"/>
      <c r="L2350" s="183"/>
      <c r="M2350" s="183"/>
      <c r="N2350" s="183"/>
      <c r="O2350" s="183"/>
      <c r="P2350" s="183"/>
      <c r="Q2350" s="183"/>
      <c r="R2350" s="183"/>
      <c r="S2350" s="183"/>
      <c r="T2350" s="183"/>
      <c r="X2350" s="183"/>
    </row>
    <row r="2351" spans="4:24" x14ac:dyDescent="0.25">
      <c r="D2351" s="184"/>
      <c r="E2351" s="184"/>
      <c r="F2351" s="184"/>
      <c r="G2351" s="184"/>
      <c r="H2351" s="184"/>
      <c r="I2351" s="184"/>
      <c r="J2351" s="184"/>
      <c r="K2351" s="183"/>
      <c r="L2351" s="183"/>
      <c r="M2351" s="183"/>
      <c r="N2351" s="183"/>
      <c r="O2351" s="183"/>
      <c r="P2351" s="183"/>
      <c r="Q2351" s="183"/>
      <c r="R2351" s="183"/>
      <c r="S2351" s="183"/>
      <c r="T2351" s="183"/>
      <c r="X2351" s="183"/>
    </row>
    <row r="2352" spans="4:24" x14ac:dyDescent="0.25">
      <c r="D2352" s="184"/>
      <c r="E2352" s="184"/>
      <c r="F2352" s="184"/>
      <c r="G2352" s="184"/>
      <c r="H2352" s="184"/>
      <c r="I2352" s="184"/>
      <c r="J2352" s="184"/>
      <c r="K2352" s="183"/>
      <c r="L2352" s="183"/>
      <c r="M2352" s="183"/>
      <c r="N2352" s="183"/>
      <c r="O2352" s="183"/>
      <c r="P2352" s="183"/>
      <c r="Q2352" s="183"/>
      <c r="R2352" s="183"/>
      <c r="S2352" s="183"/>
      <c r="T2352" s="183"/>
      <c r="X2352" s="183"/>
    </row>
    <row r="2353" spans="4:24" x14ac:dyDescent="0.25">
      <c r="D2353" s="184"/>
      <c r="E2353" s="184"/>
      <c r="F2353" s="184"/>
      <c r="G2353" s="184"/>
      <c r="H2353" s="184"/>
      <c r="I2353" s="184"/>
      <c r="J2353" s="184"/>
      <c r="K2353" s="183"/>
      <c r="L2353" s="183"/>
      <c r="M2353" s="183"/>
      <c r="N2353" s="183"/>
      <c r="O2353" s="183"/>
      <c r="P2353" s="183"/>
      <c r="Q2353" s="183"/>
      <c r="R2353" s="183"/>
      <c r="S2353" s="183"/>
      <c r="T2353" s="183"/>
      <c r="X2353" s="183"/>
    </row>
    <row r="2354" spans="4:24" x14ac:dyDescent="0.25">
      <c r="D2354" s="184"/>
      <c r="E2354" s="184"/>
      <c r="F2354" s="184"/>
      <c r="G2354" s="184"/>
      <c r="H2354" s="184"/>
      <c r="I2354" s="184"/>
      <c r="J2354" s="184"/>
      <c r="K2354" s="183"/>
      <c r="L2354" s="183"/>
      <c r="M2354" s="183"/>
      <c r="N2354" s="183"/>
      <c r="O2354" s="183"/>
      <c r="P2354" s="183"/>
      <c r="Q2354" s="183"/>
      <c r="R2354" s="183"/>
      <c r="S2354" s="183"/>
      <c r="T2354" s="183"/>
      <c r="X2354" s="183"/>
    </row>
    <row r="2355" spans="4:24" x14ac:dyDescent="0.25">
      <c r="D2355" s="184"/>
      <c r="E2355" s="184"/>
      <c r="F2355" s="184"/>
      <c r="G2355" s="184"/>
      <c r="H2355" s="184"/>
      <c r="I2355" s="184"/>
      <c r="J2355" s="184"/>
      <c r="K2355" s="183"/>
      <c r="L2355" s="183"/>
      <c r="M2355" s="183"/>
      <c r="N2355" s="183"/>
      <c r="O2355" s="183"/>
      <c r="P2355" s="183"/>
      <c r="Q2355" s="183"/>
      <c r="R2355" s="183"/>
      <c r="S2355" s="183"/>
      <c r="T2355" s="183"/>
      <c r="X2355" s="183"/>
    </row>
    <row r="2356" spans="4:24" x14ac:dyDescent="0.25">
      <c r="D2356" s="184"/>
      <c r="E2356" s="184"/>
      <c r="F2356" s="184"/>
      <c r="G2356" s="184"/>
      <c r="H2356" s="184"/>
      <c r="I2356" s="184"/>
      <c r="J2356" s="184"/>
      <c r="K2356" s="183"/>
      <c r="L2356" s="183"/>
      <c r="M2356" s="183"/>
      <c r="N2356" s="183"/>
      <c r="O2356" s="183"/>
      <c r="P2356" s="183"/>
      <c r="Q2356" s="183"/>
      <c r="R2356" s="183"/>
      <c r="S2356" s="183"/>
      <c r="T2356" s="183"/>
      <c r="X2356" s="183"/>
    </row>
    <row r="2357" spans="4:24" x14ac:dyDescent="0.25">
      <c r="D2357" s="184"/>
      <c r="E2357" s="184"/>
      <c r="F2357" s="184"/>
      <c r="G2357" s="184"/>
      <c r="H2357" s="184"/>
      <c r="I2357" s="184"/>
      <c r="J2357" s="184"/>
      <c r="K2357" s="183"/>
      <c r="L2357" s="183"/>
      <c r="M2357" s="183"/>
      <c r="N2357" s="183"/>
      <c r="O2357" s="183"/>
      <c r="P2357" s="183"/>
      <c r="Q2357" s="183"/>
      <c r="R2357" s="183"/>
      <c r="S2357" s="183"/>
      <c r="T2357" s="183"/>
      <c r="X2357" s="183"/>
    </row>
    <row r="2358" spans="4:24" x14ac:dyDescent="0.25">
      <c r="D2358" s="184"/>
      <c r="E2358" s="184"/>
      <c r="F2358" s="184"/>
      <c r="G2358" s="184"/>
      <c r="H2358" s="184"/>
      <c r="I2358" s="184"/>
      <c r="J2358" s="184"/>
      <c r="K2358" s="183"/>
      <c r="L2358" s="183"/>
      <c r="M2358" s="183"/>
      <c r="N2358" s="183"/>
      <c r="O2358" s="183"/>
      <c r="P2358" s="183"/>
      <c r="Q2358" s="183"/>
      <c r="R2358" s="183"/>
      <c r="S2358" s="183"/>
      <c r="T2358" s="183"/>
      <c r="X2358" s="183"/>
    </row>
    <row r="2359" spans="4:24" x14ac:dyDescent="0.25">
      <c r="D2359" s="184"/>
      <c r="E2359" s="184"/>
      <c r="F2359" s="184"/>
      <c r="G2359" s="184"/>
      <c r="H2359" s="184"/>
      <c r="I2359" s="184"/>
      <c r="J2359" s="184"/>
      <c r="K2359" s="183"/>
      <c r="L2359" s="183"/>
      <c r="M2359" s="183"/>
      <c r="N2359" s="183"/>
      <c r="O2359" s="183"/>
      <c r="P2359" s="183"/>
      <c r="Q2359" s="183"/>
      <c r="R2359" s="183"/>
      <c r="S2359" s="183"/>
      <c r="T2359" s="183"/>
      <c r="X2359" s="183"/>
    </row>
    <row r="2360" spans="4:24" x14ac:dyDescent="0.25">
      <c r="D2360" s="184"/>
      <c r="E2360" s="184"/>
      <c r="F2360" s="184"/>
      <c r="G2360" s="184"/>
      <c r="H2360" s="184"/>
      <c r="I2360" s="184"/>
      <c r="J2360" s="184"/>
      <c r="K2360" s="183"/>
      <c r="L2360" s="183"/>
      <c r="M2360" s="183"/>
      <c r="N2360" s="183"/>
      <c r="O2360" s="183"/>
      <c r="P2360" s="183"/>
      <c r="Q2360" s="183"/>
      <c r="R2360" s="183"/>
      <c r="S2360" s="183"/>
      <c r="T2360" s="183"/>
      <c r="X2360" s="183"/>
    </row>
    <row r="2361" spans="4:24" x14ac:dyDescent="0.25">
      <c r="D2361" s="184"/>
      <c r="E2361" s="184"/>
      <c r="F2361" s="184"/>
      <c r="G2361" s="184"/>
      <c r="H2361" s="184"/>
      <c r="I2361" s="184"/>
      <c r="J2361" s="184"/>
      <c r="K2361" s="183"/>
      <c r="L2361" s="183"/>
      <c r="M2361" s="183"/>
      <c r="N2361" s="183"/>
      <c r="O2361" s="183"/>
      <c r="P2361" s="183"/>
      <c r="Q2361" s="183"/>
      <c r="R2361" s="183"/>
      <c r="S2361" s="183"/>
      <c r="T2361" s="183"/>
      <c r="X2361" s="183"/>
    </row>
    <row r="2362" spans="4:24" x14ac:dyDescent="0.25">
      <c r="D2362" s="184"/>
      <c r="E2362" s="184"/>
      <c r="F2362" s="184"/>
      <c r="G2362" s="184"/>
      <c r="H2362" s="184"/>
      <c r="I2362" s="184"/>
      <c r="J2362" s="184"/>
      <c r="K2362" s="183"/>
      <c r="L2362" s="183"/>
      <c r="M2362" s="183"/>
      <c r="N2362" s="183"/>
      <c r="O2362" s="183"/>
      <c r="P2362" s="183"/>
      <c r="Q2362" s="183"/>
      <c r="R2362" s="183"/>
      <c r="S2362" s="183"/>
      <c r="T2362" s="183"/>
      <c r="X2362" s="183"/>
    </row>
    <row r="2363" spans="4:24" x14ac:dyDescent="0.25">
      <c r="D2363" s="184"/>
      <c r="E2363" s="184"/>
      <c r="F2363" s="184"/>
      <c r="G2363" s="184"/>
      <c r="H2363" s="184"/>
      <c r="I2363" s="184"/>
      <c r="J2363" s="184"/>
      <c r="K2363" s="183"/>
      <c r="L2363" s="183"/>
      <c r="M2363" s="183"/>
      <c r="N2363" s="183"/>
      <c r="O2363" s="183"/>
      <c r="P2363" s="183"/>
      <c r="Q2363" s="183"/>
      <c r="R2363" s="183"/>
      <c r="S2363" s="183"/>
      <c r="T2363" s="183"/>
      <c r="X2363" s="183"/>
    </row>
    <row r="2364" spans="4:24" x14ac:dyDescent="0.25">
      <c r="D2364" s="184"/>
      <c r="E2364" s="184"/>
      <c r="F2364" s="184"/>
      <c r="G2364" s="184"/>
      <c r="H2364" s="184"/>
      <c r="I2364" s="184"/>
      <c r="J2364" s="184"/>
      <c r="K2364" s="183"/>
      <c r="L2364" s="183"/>
      <c r="M2364" s="183"/>
      <c r="N2364" s="183"/>
      <c r="O2364" s="183"/>
      <c r="P2364" s="183"/>
      <c r="Q2364" s="183"/>
      <c r="R2364" s="183"/>
      <c r="S2364" s="183"/>
      <c r="T2364" s="183"/>
      <c r="X2364" s="183"/>
    </row>
    <row r="2365" spans="4:24" x14ac:dyDescent="0.25">
      <c r="D2365" s="184"/>
      <c r="E2365" s="184"/>
      <c r="F2365" s="184"/>
      <c r="G2365" s="184"/>
      <c r="H2365" s="184"/>
      <c r="I2365" s="184"/>
      <c r="J2365" s="184"/>
      <c r="K2365" s="183"/>
      <c r="L2365" s="183"/>
      <c r="M2365" s="183"/>
      <c r="N2365" s="183"/>
      <c r="O2365" s="183"/>
      <c r="P2365" s="183"/>
      <c r="Q2365" s="183"/>
      <c r="R2365" s="183"/>
      <c r="S2365" s="183"/>
      <c r="T2365" s="183"/>
      <c r="X2365" s="183"/>
    </row>
    <row r="2366" spans="4:24" x14ac:dyDescent="0.25">
      <c r="D2366" s="184"/>
      <c r="E2366" s="184"/>
      <c r="F2366" s="184"/>
      <c r="G2366" s="184"/>
      <c r="H2366" s="184"/>
      <c r="I2366" s="184"/>
      <c r="J2366" s="184"/>
      <c r="K2366" s="183"/>
      <c r="L2366" s="183"/>
      <c r="M2366" s="183"/>
      <c r="N2366" s="183"/>
      <c r="O2366" s="183"/>
      <c r="P2366" s="183"/>
      <c r="Q2366" s="183"/>
      <c r="R2366" s="183"/>
      <c r="S2366" s="183"/>
      <c r="T2366" s="183"/>
      <c r="X2366" s="183"/>
    </row>
    <row r="2367" spans="4:24" x14ac:dyDescent="0.25">
      <c r="D2367" s="184"/>
      <c r="E2367" s="184"/>
      <c r="F2367" s="184"/>
      <c r="G2367" s="184"/>
      <c r="H2367" s="184"/>
      <c r="I2367" s="184"/>
      <c r="J2367" s="184"/>
      <c r="K2367" s="183"/>
      <c r="L2367" s="183"/>
      <c r="M2367" s="183"/>
      <c r="N2367" s="183"/>
      <c r="O2367" s="183"/>
      <c r="P2367" s="183"/>
      <c r="Q2367" s="183"/>
      <c r="R2367" s="183"/>
      <c r="S2367" s="183"/>
      <c r="T2367" s="183"/>
      <c r="X2367" s="183"/>
    </row>
    <row r="2368" spans="4:24" x14ac:dyDescent="0.25">
      <c r="D2368" s="184"/>
      <c r="E2368" s="184"/>
      <c r="F2368" s="184"/>
      <c r="G2368" s="184"/>
      <c r="H2368" s="184"/>
      <c r="I2368" s="184"/>
      <c r="J2368" s="184"/>
      <c r="K2368" s="183"/>
      <c r="L2368" s="183"/>
      <c r="M2368" s="183"/>
      <c r="N2368" s="183"/>
      <c r="O2368" s="183"/>
      <c r="P2368" s="183"/>
      <c r="Q2368" s="183"/>
      <c r="R2368" s="183"/>
      <c r="S2368" s="183"/>
      <c r="T2368" s="183"/>
      <c r="X2368" s="183"/>
    </row>
    <row r="2369" spans="4:24" x14ac:dyDescent="0.25">
      <c r="D2369" s="184"/>
      <c r="E2369" s="184"/>
      <c r="F2369" s="184"/>
      <c r="G2369" s="184"/>
      <c r="H2369" s="184"/>
      <c r="I2369" s="184"/>
      <c r="J2369" s="184"/>
      <c r="K2369" s="183"/>
      <c r="L2369" s="183"/>
      <c r="M2369" s="183"/>
      <c r="N2369" s="183"/>
      <c r="O2369" s="183"/>
      <c r="P2369" s="183"/>
      <c r="Q2369" s="183"/>
      <c r="R2369" s="183"/>
      <c r="S2369" s="183"/>
      <c r="T2369" s="183"/>
      <c r="X2369" s="183"/>
    </row>
    <row r="2370" spans="4:24" x14ac:dyDescent="0.25">
      <c r="D2370" s="184"/>
      <c r="E2370" s="184"/>
      <c r="F2370" s="184"/>
      <c r="G2370" s="184"/>
      <c r="H2370" s="184"/>
      <c r="I2370" s="184"/>
      <c r="J2370" s="184"/>
      <c r="K2370" s="183"/>
      <c r="L2370" s="183"/>
      <c r="M2370" s="183"/>
      <c r="N2370" s="183"/>
      <c r="O2370" s="183"/>
      <c r="P2370" s="183"/>
      <c r="Q2370" s="183"/>
      <c r="R2370" s="183"/>
      <c r="S2370" s="183"/>
      <c r="T2370" s="183"/>
      <c r="X2370" s="183"/>
    </row>
    <row r="2371" spans="4:24" x14ac:dyDescent="0.25">
      <c r="D2371" s="184"/>
      <c r="E2371" s="184"/>
      <c r="F2371" s="184"/>
      <c r="G2371" s="184"/>
      <c r="H2371" s="184"/>
      <c r="I2371" s="184"/>
      <c r="J2371" s="184"/>
      <c r="K2371" s="183"/>
      <c r="L2371" s="183"/>
      <c r="M2371" s="183"/>
      <c r="N2371" s="183"/>
      <c r="O2371" s="183"/>
      <c r="P2371" s="183"/>
      <c r="Q2371" s="183"/>
      <c r="R2371" s="183"/>
      <c r="S2371" s="183"/>
      <c r="T2371" s="183"/>
      <c r="X2371" s="183"/>
    </row>
    <row r="2372" spans="4:24" x14ac:dyDescent="0.25">
      <c r="D2372" s="184"/>
      <c r="E2372" s="184"/>
      <c r="F2372" s="184"/>
      <c r="G2372" s="184"/>
      <c r="H2372" s="184"/>
      <c r="I2372" s="184"/>
      <c r="J2372" s="184"/>
      <c r="K2372" s="183"/>
      <c r="L2372" s="183"/>
      <c r="M2372" s="183"/>
      <c r="N2372" s="183"/>
      <c r="O2372" s="183"/>
      <c r="P2372" s="183"/>
      <c r="Q2372" s="183"/>
      <c r="R2372" s="183"/>
      <c r="S2372" s="183"/>
      <c r="T2372" s="183"/>
      <c r="X2372" s="183"/>
    </row>
    <row r="2373" spans="4:24" x14ac:dyDescent="0.25">
      <c r="D2373" s="184"/>
      <c r="E2373" s="184"/>
      <c r="F2373" s="184"/>
      <c r="G2373" s="184"/>
      <c r="H2373" s="184"/>
      <c r="I2373" s="184"/>
      <c r="J2373" s="184"/>
      <c r="K2373" s="183"/>
      <c r="L2373" s="183"/>
      <c r="M2373" s="183"/>
      <c r="N2373" s="183"/>
      <c r="O2373" s="183"/>
      <c r="P2373" s="183"/>
      <c r="Q2373" s="183"/>
      <c r="R2373" s="183"/>
      <c r="S2373" s="183"/>
      <c r="T2373" s="183"/>
      <c r="X2373" s="183"/>
    </row>
    <row r="2374" spans="4:24" x14ac:dyDescent="0.25">
      <c r="D2374" s="184"/>
      <c r="E2374" s="184"/>
      <c r="F2374" s="184"/>
      <c r="G2374" s="184"/>
      <c r="H2374" s="184"/>
      <c r="I2374" s="184"/>
      <c r="J2374" s="184"/>
      <c r="K2374" s="183"/>
      <c r="L2374" s="183"/>
      <c r="M2374" s="183"/>
      <c r="N2374" s="183"/>
      <c r="O2374" s="183"/>
      <c r="P2374" s="183"/>
      <c r="Q2374" s="183"/>
      <c r="R2374" s="183"/>
      <c r="S2374" s="183"/>
      <c r="T2374" s="183"/>
      <c r="X2374" s="183"/>
    </row>
    <row r="2375" spans="4:24" x14ac:dyDescent="0.25">
      <c r="D2375" s="184"/>
      <c r="E2375" s="184"/>
      <c r="F2375" s="184"/>
      <c r="G2375" s="184"/>
      <c r="H2375" s="184"/>
      <c r="I2375" s="184"/>
      <c r="J2375" s="184"/>
      <c r="K2375" s="183"/>
      <c r="L2375" s="183"/>
      <c r="M2375" s="183"/>
      <c r="N2375" s="183"/>
      <c r="O2375" s="183"/>
      <c r="P2375" s="183"/>
      <c r="Q2375" s="183"/>
      <c r="R2375" s="183"/>
      <c r="S2375" s="183"/>
      <c r="T2375" s="183"/>
      <c r="X2375" s="183"/>
    </row>
    <row r="2376" spans="4:24" x14ac:dyDescent="0.25">
      <c r="D2376" s="184"/>
      <c r="E2376" s="184"/>
      <c r="F2376" s="184"/>
      <c r="G2376" s="184"/>
      <c r="H2376" s="184"/>
      <c r="I2376" s="184"/>
      <c r="J2376" s="184"/>
      <c r="K2376" s="183"/>
      <c r="L2376" s="183"/>
      <c r="M2376" s="183"/>
      <c r="N2376" s="183"/>
      <c r="O2376" s="183"/>
      <c r="P2376" s="183"/>
      <c r="Q2376" s="183"/>
      <c r="R2376" s="183"/>
      <c r="S2376" s="183"/>
      <c r="T2376" s="183"/>
      <c r="X2376" s="183"/>
    </row>
    <row r="2377" spans="4:24" x14ac:dyDescent="0.25">
      <c r="D2377" s="184"/>
      <c r="E2377" s="184"/>
      <c r="F2377" s="184"/>
      <c r="G2377" s="184"/>
      <c r="H2377" s="184"/>
      <c r="I2377" s="184"/>
      <c r="J2377" s="184"/>
      <c r="K2377" s="183"/>
      <c r="L2377" s="183"/>
      <c r="M2377" s="183"/>
      <c r="N2377" s="183"/>
      <c r="O2377" s="183"/>
      <c r="P2377" s="183"/>
      <c r="Q2377" s="183"/>
      <c r="R2377" s="183"/>
      <c r="S2377" s="183"/>
      <c r="T2377" s="183"/>
      <c r="X2377" s="183"/>
    </row>
    <row r="2378" spans="4:24" x14ac:dyDescent="0.25">
      <c r="D2378" s="184"/>
      <c r="E2378" s="184"/>
      <c r="F2378" s="184"/>
      <c r="G2378" s="184"/>
      <c r="H2378" s="184"/>
      <c r="I2378" s="184"/>
      <c r="J2378" s="184"/>
      <c r="K2378" s="183"/>
      <c r="L2378" s="183"/>
      <c r="M2378" s="183"/>
      <c r="N2378" s="183"/>
      <c r="O2378" s="183"/>
      <c r="P2378" s="183"/>
      <c r="Q2378" s="183"/>
      <c r="R2378" s="183"/>
      <c r="S2378" s="183"/>
      <c r="T2378" s="183"/>
      <c r="X2378" s="183"/>
    </row>
    <row r="2379" spans="4:24" x14ac:dyDescent="0.25">
      <c r="D2379" s="184"/>
      <c r="E2379" s="184"/>
      <c r="F2379" s="184"/>
      <c r="G2379" s="184"/>
      <c r="H2379" s="184"/>
      <c r="I2379" s="184"/>
      <c r="J2379" s="184"/>
      <c r="K2379" s="183"/>
      <c r="L2379" s="183"/>
      <c r="M2379" s="183"/>
      <c r="N2379" s="183"/>
      <c r="O2379" s="183"/>
      <c r="P2379" s="183"/>
      <c r="Q2379" s="183"/>
      <c r="R2379" s="183"/>
      <c r="S2379" s="183"/>
      <c r="T2379" s="183"/>
      <c r="X2379" s="183"/>
    </row>
    <row r="2380" spans="4:24" x14ac:dyDescent="0.25">
      <c r="D2380" s="184"/>
      <c r="E2380" s="184"/>
      <c r="F2380" s="184"/>
      <c r="G2380" s="184"/>
      <c r="H2380" s="184"/>
      <c r="I2380" s="184"/>
      <c r="J2380" s="184"/>
      <c r="K2380" s="183"/>
      <c r="L2380" s="183"/>
      <c r="M2380" s="183"/>
      <c r="N2380" s="183"/>
      <c r="O2380" s="183"/>
      <c r="P2380" s="183"/>
      <c r="Q2380" s="183"/>
      <c r="R2380" s="183"/>
      <c r="S2380" s="183"/>
      <c r="T2380" s="183"/>
      <c r="X2380" s="183"/>
    </row>
    <row r="2381" spans="4:24" x14ac:dyDescent="0.25">
      <c r="D2381" s="184"/>
      <c r="E2381" s="184"/>
      <c r="F2381" s="184"/>
      <c r="G2381" s="184"/>
      <c r="H2381" s="184"/>
      <c r="I2381" s="184"/>
      <c r="J2381" s="184"/>
      <c r="K2381" s="183"/>
      <c r="L2381" s="183"/>
      <c r="M2381" s="183"/>
      <c r="N2381" s="183"/>
      <c r="O2381" s="183"/>
      <c r="P2381" s="183"/>
      <c r="Q2381" s="183"/>
      <c r="R2381" s="183"/>
      <c r="S2381" s="183"/>
      <c r="T2381" s="183"/>
      <c r="X2381" s="183"/>
    </row>
    <row r="2382" spans="4:24" x14ac:dyDescent="0.25">
      <c r="D2382" s="184"/>
      <c r="E2382" s="184"/>
      <c r="F2382" s="184"/>
      <c r="G2382" s="184"/>
      <c r="H2382" s="184"/>
      <c r="I2382" s="184"/>
      <c r="J2382" s="184"/>
      <c r="K2382" s="183"/>
      <c r="L2382" s="183"/>
      <c r="M2382" s="183"/>
      <c r="N2382" s="183"/>
      <c r="O2382" s="183"/>
      <c r="P2382" s="183"/>
      <c r="Q2382" s="183"/>
      <c r="R2382" s="183"/>
      <c r="S2382" s="183"/>
      <c r="T2382" s="183"/>
      <c r="X2382" s="183"/>
    </row>
    <row r="2383" spans="4:24" x14ac:dyDescent="0.25">
      <c r="D2383" s="184"/>
      <c r="E2383" s="184"/>
      <c r="F2383" s="184"/>
      <c r="G2383" s="184"/>
      <c r="H2383" s="184"/>
      <c r="I2383" s="184"/>
      <c r="J2383" s="184"/>
      <c r="K2383" s="183"/>
      <c r="L2383" s="183"/>
      <c r="M2383" s="183"/>
      <c r="N2383" s="183"/>
      <c r="O2383" s="183"/>
      <c r="P2383" s="183"/>
      <c r="Q2383" s="183"/>
      <c r="R2383" s="183"/>
      <c r="S2383" s="183"/>
      <c r="T2383" s="183"/>
      <c r="X2383" s="183"/>
    </row>
    <row r="2384" spans="4:24" x14ac:dyDescent="0.25">
      <c r="D2384" s="184"/>
      <c r="E2384" s="184"/>
      <c r="F2384" s="184"/>
      <c r="G2384" s="184"/>
      <c r="H2384" s="184"/>
      <c r="I2384" s="184"/>
      <c r="J2384" s="184"/>
      <c r="K2384" s="183"/>
      <c r="L2384" s="183"/>
      <c r="M2384" s="183"/>
      <c r="N2384" s="183"/>
      <c r="O2384" s="183"/>
      <c r="P2384" s="183"/>
      <c r="Q2384" s="183"/>
      <c r="R2384" s="183"/>
      <c r="S2384" s="183"/>
      <c r="T2384" s="183"/>
      <c r="X2384" s="183"/>
    </row>
    <row r="2385" spans="4:24" x14ac:dyDescent="0.25">
      <c r="D2385" s="184"/>
      <c r="E2385" s="184"/>
      <c r="F2385" s="184"/>
      <c r="G2385" s="184"/>
      <c r="H2385" s="184"/>
      <c r="I2385" s="184"/>
      <c r="J2385" s="184"/>
      <c r="K2385" s="183"/>
      <c r="L2385" s="183"/>
      <c r="M2385" s="183"/>
      <c r="N2385" s="183"/>
      <c r="O2385" s="183"/>
      <c r="P2385" s="183"/>
      <c r="Q2385" s="183"/>
      <c r="R2385" s="183"/>
      <c r="S2385" s="183"/>
      <c r="T2385" s="183"/>
      <c r="X2385" s="183"/>
    </row>
    <row r="2386" spans="4:24" x14ac:dyDescent="0.25">
      <c r="D2386" s="184"/>
      <c r="E2386" s="184"/>
      <c r="F2386" s="184"/>
      <c r="G2386" s="184"/>
      <c r="H2386" s="184"/>
      <c r="I2386" s="184"/>
      <c r="J2386" s="184"/>
      <c r="K2386" s="183"/>
      <c r="L2386" s="183"/>
      <c r="M2386" s="183"/>
      <c r="N2386" s="183"/>
      <c r="O2386" s="183"/>
      <c r="P2386" s="183"/>
      <c r="Q2386" s="183"/>
      <c r="R2386" s="183"/>
      <c r="S2386" s="183"/>
      <c r="T2386" s="183"/>
      <c r="X2386" s="183"/>
    </row>
    <row r="2387" spans="4:24" x14ac:dyDescent="0.25">
      <c r="D2387" s="184"/>
      <c r="E2387" s="184"/>
      <c r="F2387" s="184"/>
      <c r="G2387" s="184"/>
      <c r="H2387" s="184"/>
      <c r="I2387" s="184"/>
      <c r="J2387" s="184"/>
      <c r="K2387" s="183"/>
      <c r="L2387" s="183"/>
      <c r="M2387" s="183"/>
      <c r="N2387" s="183"/>
      <c r="O2387" s="183"/>
      <c r="P2387" s="183"/>
      <c r="Q2387" s="183"/>
      <c r="R2387" s="183"/>
      <c r="S2387" s="183"/>
      <c r="T2387" s="183"/>
      <c r="X2387" s="183"/>
    </row>
    <row r="2388" spans="4:24" x14ac:dyDescent="0.25">
      <c r="D2388" s="184"/>
      <c r="E2388" s="184"/>
      <c r="F2388" s="184"/>
      <c r="G2388" s="184"/>
      <c r="H2388" s="184"/>
      <c r="I2388" s="184"/>
      <c r="J2388" s="184"/>
      <c r="K2388" s="183"/>
      <c r="L2388" s="183"/>
      <c r="M2388" s="183"/>
      <c r="N2388" s="183"/>
      <c r="O2388" s="183"/>
      <c r="P2388" s="183"/>
      <c r="Q2388" s="183"/>
      <c r="R2388" s="183"/>
      <c r="S2388" s="183"/>
      <c r="T2388" s="183"/>
      <c r="X2388" s="183"/>
    </row>
    <row r="2389" spans="4:24" x14ac:dyDescent="0.25">
      <c r="D2389" s="184"/>
      <c r="E2389" s="184"/>
      <c r="F2389" s="184"/>
      <c r="G2389" s="184"/>
      <c r="H2389" s="184"/>
      <c r="I2389" s="184"/>
      <c r="J2389" s="184"/>
      <c r="K2389" s="183"/>
      <c r="L2389" s="183"/>
      <c r="M2389" s="183"/>
      <c r="N2389" s="183"/>
      <c r="O2389" s="183"/>
      <c r="P2389" s="183"/>
      <c r="Q2389" s="183"/>
      <c r="R2389" s="183"/>
      <c r="S2389" s="183"/>
      <c r="T2389" s="183"/>
      <c r="X2389" s="183"/>
    </row>
    <row r="2390" spans="4:24" x14ac:dyDescent="0.25">
      <c r="D2390" s="184"/>
      <c r="E2390" s="184"/>
      <c r="F2390" s="184"/>
      <c r="G2390" s="184"/>
      <c r="H2390" s="184"/>
      <c r="I2390" s="184"/>
      <c r="J2390" s="184"/>
      <c r="K2390" s="183"/>
      <c r="L2390" s="183"/>
      <c r="M2390" s="183"/>
      <c r="N2390" s="183"/>
      <c r="O2390" s="183"/>
      <c r="P2390" s="183"/>
      <c r="Q2390" s="183"/>
      <c r="R2390" s="183"/>
      <c r="S2390" s="183"/>
      <c r="T2390" s="183"/>
      <c r="X2390" s="183"/>
    </row>
    <row r="2391" spans="4:24" x14ac:dyDescent="0.25">
      <c r="D2391" s="184"/>
      <c r="E2391" s="184"/>
      <c r="F2391" s="184"/>
      <c r="G2391" s="184"/>
      <c r="H2391" s="184"/>
      <c r="I2391" s="184"/>
      <c r="J2391" s="184"/>
      <c r="K2391" s="183"/>
      <c r="L2391" s="183"/>
      <c r="M2391" s="183"/>
      <c r="N2391" s="183"/>
      <c r="O2391" s="183"/>
      <c r="P2391" s="183"/>
      <c r="Q2391" s="183"/>
      <c r="R2391" s="183"/>
      <c r="S2391" s="183"/>
      <c r="T2391" s="183"/>
      <c r="X2391" s="183"/>
    </row>
    <row r="2392" spans="4:24" x14ac:dyDescent="0.25">
      <c r="D2392" s="184"/>
      <c r="E2392" s="184"/>
      <c r="F2392" s="184"/>
      <c r="G2392" s="184"/>
      <c r="H2392" s="184"/>
      <c r="I2392" s="184"/>
      <c r="J2392" s="184"/>
      <c r="K2392" s="183"/>
      <c r="L2392" s="183"/>
      <c r="M2392" s="183"/>
      <c r="N2392" s="183"/>
      <c r="O2392" s="183"/>
      <c r="P2392" s="183"/>
      <c r="Q2392" s="183"/>
      <c r="R2392" s="183"/>
      <c r="S2392" s="183"/>
      <c r="T2392" s="183"/>
      <c r="X2392" s="183"/>
    </row>
    <row r="2393" spans="4:24" x14ac:dyDescent="0.25">
      <c r="D2393" s="184"/>
      <c r="E2393" s="184"/>
      <c r="F2393" s="184"/>
      <c r="G2393" s="184"/>
      <c r="H2393" s="184"/>
      <c r="I2393" s="184"/>
      <c r="J2393" s="184"/>
      <c r="K2393" s="183"/>
      <c r="L2393" s="183"/>
      <c r="M2393" s="183"/>
      <c r="N2393" s="183"/>
      <c r="O2393" s="183"/>
      <c r="P2393" s="183"/>
      <c r="Q2393" s="183"/>
      <c r="R2393" s="183"/>
      <c r="S2393" s="183"/>
      <c r="T2393" s="183"/>
      <c r="X2393" s="183"/>
    </row>
    <row r="2394" spans="4:24" x14ac:dyDescent="0.25">
      <c r="D2394" s="184"/>
      <c r="E2394" s="184"/>
      <c r="F2394" s="184"/>
      <c r="G2394" s="184"/>
      <c r="H2394" s="184"/>
      <c r="I2394" s="184"/>
      <c r="J2394" s="184"/>
      <c r="K2394" s="183"/>
      <c r="L2394" s="183"/>
      <c r="M2394" s="183"/>
      <c r="N2394" s="183"/>
      <c r="O2394" s="183"/>
      <c r="P2394" s="183"/>
      <c r="Q2394" s="183"/>
      <c r="R2394" s="183"/>
      <c r="S2394" s="183"/>
      <c r="T2394" s="183"/>
      <c r="X2394" s="183"/>
    </row>
    <row r="2395" spans="4:24" x14ac:dyDescent="0.25">
      <c r="D2395" s="184"/>
      <c r="E2395" s="184"/>
      <c r="F2395" s="184"/>
      <c r="G2395" s="184"/>
      <c r="H2395" s="184"/>
      <c r="I2395" s="184"/>
      <c r="J2395" s="184"/>
      <c r="K2395" s="183"/>
      <c r="L2395" s="183"/>
      <c r="M2395" s="183"/>
      <c r="N2395" s="183"/>
      <c r="O2395" s="183"/>
      <c r="P2395" s="183"/>
      <c r="Q2395" s="183"/>
      <c r="R2395" s="183"/>
      <c r="S2395" s="183"/>
      <c r="T2395" s="183"/>
      <c r="X2395" s="183"/>
    </row>
    <row r="2396" spans="4:24" x14ac:dyDescent="0.25">
      <c r="D2396" s="184"/>
      <c r="E2396" s="184"/>
      <c r="F2396" s="184"/>
      <c r="G2396" s="184"/>
      <c r="H2396" s="184"/>
      <c r="I2396" s="184"/>
      <c r="J2396" s="184"/>
      <c r="K2396" s="183"/>
      <c r="L2396" s="183"/>
      <c r="M2396" s="183"/>
      <c r="N2396" s="183"/>
      <c r="O2396" s="183"/>
      <c r="P2396" s="183"/>
      <c r="Q2396" s="183"/>
      <c r="R2396" s="183"/>
      <c r="S2396" s="183"/>
      <c r="T2396" s="183"/>
      <c r="X2396" s="183"/>
    </row>
    <row r="2397" spans="4:24" x14ac:dyDescent="0.25">
      <c r="D2397" s="184"/>
      <c r="E2397" s="184"/>
      <c r="F2397" s="184"/>
      <c r="G2397" s="184"/>
      <c r="H2397" s="184"/>
      <c r="I2397" s="184"/>
      <c r="J2397" s="184"/>
      <c r="K2397" s="183"/>
      <c r="L2397" s="183"/>
      <c r="M2397" s="183"/>
      <c r="N2397" s="183"/>
      <c r="O2397" s="183"/>
      <c r="P2397" s="183"/>
      <c r="Q2397" s="183"/>
      <c r="R2397" s="183"/>
      <c r="S2397" s="183"/>
      <c r="T2397" s="183"/>
      <c r="X2397" s="183"/>
    </row>
    <row r="2398" spans="4:24" x14ac:dyDescent="0.25">
      <c r="D2398" s="184"/>
      <c r="E2398" s="184"/>
      <c r="F2398" s="184"/>
      <c r="G2398" s="184"/>
      <c r="H2398" s="184"/>
      <c r="I2398" s="184"/>
      <c r="J2398" s="184"/>
      <c r="K2398" s="183"/>
      <c r="L2398" s="183"/>
      <c r="M2398" s="183"/>
      <c r="N2398" s="183"/>
      <c r="O2398" s="183"/>
      <c r="P2398" s="183"/>
      <c r="Q2398" s="183"/>
      <c r="R2398" s="183"/>
      <c r="S2398" s="183"/>
      <c r="T2398" s="183"/>
      <c r="X2398" s="183"/>
    </row>
    <row r="2399" spans="4:24" x14ac:dyDescent="0.25">
      <c r="D2399" s="184"/>
      <c r="E2399" s="184"/>
      <c r="F2399" s="184"/>
      <c r="G2399" s="184"/>
      <c r="H2399" s="184"/>
      <c r="I2399" s="184"/>
      <c r="J2399" s="184"/>
      <c r="K2399" s="183"/>
      <c r="L2399" s="183"/>
      <c r="M2399" s="183"/>
      <c r="N2399" s="183"/>
      <c r="O2399" s="183"/>
      <c r="P2399" s="183"/>
      <c r="Q2399" s="183"/>
      <c r="R2399" s="183"/>
      <c r="S2399" s="183"/>
      <c r="T2399" s="183"/>
      <c r="X2399" s="183"/>
    </row>
    <row r="2400" spans="4:24" x14ac:dyDescent="0.25">
      <c r="D2400" s="184"/>
      <c r="E2400" s="184"/>
      <c r="F2400" s="184"/>
      <c r="G2400" s="184"/>
      <c r="H2400" s="184"/>
      <c r="I2400" s="184"/>
      <c r="J2400" s="184"/>
      <c r="K2400" s="183"/>
      <c r="L2400" s="183"/>
      <c r="M2400" s="183"/>
      <c r="N2400" s="183"/>
      <c r="O2400" s="183"/>
      <c r="P2400" s="183"/>
      <c r="Q2400" s="183"/>
      <c r="R2400" s="183"/>
      <c r="S2400" s="183"/>
      <c r="T2400" s="183"/>
      <c r="X2400" s="183"/>
    </row>
    <row r="2401" spans="4:24" x14ac:dyDescent="0.25">
      <c r="D2401" s="184"/>
      <c r="E2401" s="184"/>
      <c r="F2401" s="184"/>
      <c r="G2401" s="184"/>
      <c r="H2401" s="184"/>
      <c r="I2401" s="184"/>
      <c r="J2401" s="184"/>
      <c r="K2401" s="183"/>
      <c r="L2401" s="183"/>
      <c r="M2401" s="183"/>
      <c r="N2401" s="183"/>
      <c r="O2401" s="183"/>
      <c r="P2401" s="183"/>
      <c r="Q2401" s="183"/>
      <c r="R2401" s="183"/>
      <c r="S2401" s="183"/>
      <c r="T2401" s="183"/>
      <c r="X2401" s="183"/>
    </row>
    <row r="2402" spans="4:24" x14ac:dyDescent="0.25">
      <c r="D2402" s="184"/>
      <c r="E2402" s="184"/>
      <c r="F2402" s="184"/>
      <c r="G2402" s="184"/>
      <c r="H2402" s="184"/>
      <c r="I2402" s="184"/>
      <c r="J2402" s="184"/>
      <c r="K2402" s="183"/>
      <c r="L2402" s="183"/>
      <c r="M2402" s="183"/>
      <c r="N2402" s="183"/>
      <c r="O2402" s="183"/>
      <c r="P2402" s="183"/>
      <c r="Q2402" s="183"/>
      <c r="R2402" s="183"/>
      <c r="S2402" s="183"/>
      <c r="T2402" s="183"/>
      <c r="X2402" s="183"/>
    </row>
    <row r="2403" spans="4:24" x14ac:dyDescent="0.25">
      <c r="D2403" s="184"/>
      <c r="E2403" s="184"/>
      <c r="F2403" s="184"/>
      <c r="G2403" s="184"/>
      <c r="H2403" s="184"/>
      <c r="I2403" s="184"/>
      <c r="J2403" s="184"/>
      <c r="K2403" s="183"/>
      <c r="L2403" s="183"/>
      <c r="M2403" s="183"/>
      <c r="N2403" s="183"/>
      <c r="O2403" s="183"/>
      <c r="P2403" s="183"/>
      <c r="Q2403" s="183"/>
      <c r="R2403" s="183"/>
      <c r="S2403" s="183"/>
      <c r="T2403" s="183"/>
      <c r="X2403" s="183"/>
    </row>
    <row r="2404" spans="4:24" x14ac:dyDescent="0.25">
      <c r="D2404" s="184"/>
      <c r="E2404" s="184"/>
      <c r="F2404" s="184"/>
      <c r="G2404" s="184"/>
      <c r="H2404" s="184"/>
      <c r="I2404" s="184"/>
      <c r="J2404" s="184"/>
      <c r="K2404" s="183"/>
      <c r="L2404" s="183"/>
      <c r="M2404" s="183"/>
      <c r="N2404" s="183"/>
      <c r="O2404" s="183"/>
      <c r="P2404" s="183"/>
      <c r="Q2404" s="183"/>
      <c r="R2404" s="183"/>
      <c r="S2404" s="183"/>
      <c r="T2404" s="183"/>
      <c r="X2404" s="183"/>
    </row>
    <row r="2405" spans="4:24" x14ac:dyDescent="0.25">
      <c r="D2405" s="184"/>
      <c r="E2405" s="184"/>
      <c r="F2405" s="184"/>
      <c r="G2405" s="184"/>
      <c r="H2405" s="184"/>
      <c r="I2405" s="184"/>
      <c r="J2405" s="184"/>
      <c r="K2405" s="183"/>
      <c r="L2405" s="183"/>
      <c r="M2405" s="183"/>
      <c r="N2405" s="183"/>
      <c r="O2405" s="183"/>
      <c r="P2405" s="183"/>
      <c r="Q2405" s="183"/>
      <c r="R2405" s="183"/>
      <c r="S2405" s="183"/>
      <c r="T2405" s="183"/>
      <c r="X2405" s="183"/>
    </row>
    <row r="2406" spans="4:24" x14ac:dyDescent="0.25">
      <c r="D2406" s="184"/>
      <c r="E2406" s="184"/>
      <c r="F2406" s="184"/>
      <c r="G2406" s="184"/>
      <c r="H2406" s="184"/>
      <c r="I2406" s="184"/>
      <c r="J2406" s="184"/>
      <c r="K2406" s="183"/>
      <c r="L2406" s="183"/>
      <c r="M2406" s="183"/>
      <c r="N2406" s="183"/>
      <c r="O2406" s="183"/>
      <c r="P2406" s="183"/>
      <c r="Q2406" s="183"/>
      <c r="R2406" s="183"/>
      <c r="S2406" s="183"/>
      <c r="T2406" s="183"/>
      <c r="X2406" s="183"/>
    </row>
    <row r="2407" spans="4:24" x14ac:dyDescent="0.25">
      <c r="D2407" s="184"/>
      <c r="E2407" s="184"/>
      <c r="F2407" s="184"/>
      <c r="G2407" s="184"/>
      <c r="H2407" s="184"/>
      <c r="I2407" s="184"/>
      <c r="J2407" s="184"/>
      <c r="K2407" s="183"/>
      <c r="L2407" s="183"/>
      <c r="M2407" s="183"/>
      <c r="N2407" s="183"/>
      <c r="O2407" s="183"/>
      <c r="P2407" s="183"/>
      <c r="Q2407" s="183"/>
      <c r="R2407" s="183"/>
      <c r="S2407" s="183"/>
      <c r="T2407" s="183"/>
      <c r="X2407" s="183"/>
    </row>
    <row r="2408" spans="4:24" x14ac:dyDescent="0.25">
      <c r="D2408" s="184"/>
      <c r="E2408" s="184"/>
      <c r="F2408" s="184"/>
      <c r="G2408" s="184"/>
      <c r="H2408" s="184"/>
      <c r="I2408" s="184"/>
      <c r="J2408" s="184"/>
      <c r="K2408" s="183"/>
      <c r="L2408" s="183"/>
      <c r="M2408" s="183"/>
      <c r="N2408" s="183"/>
      <c r="O2408" s="183"/>
      <c r="P2408" s="183"/>
      <c r="Q2408" s="183"/>
      <c r="R2408" s="183"/>
      <c r="S2408" s="183"/>
      <c r="T2408" s="183"/>
      <c r="X2408" s="183"/>
    </row>
    <row r="2409" spans="4:24" x14ac:dyDescent="0.25">
      <c r="D2409" s="184"/>
      <c r="E2409" s="184"/>
      <c r="F2409" s="184"/>
      <c r="G2409" s="184"/>
      <c r="H2409" s="184"/>
      <c r="I2409" s="184"/>
      <c r="J2409" s="184"/>
      <c r="K2409" s="183"/>
      <c r="L2409" s="183"/>
      <c r="M2409" s="183"/>
      <c r="N2409" s="183"/>
      <c r="O2409" s="183"/>
      <c r="P2409" s="183"/>
      <c r="Q2409" s="183"/>
      <c r="R2409" s="183"/>
      <c r="S2409" s="183"/>
      <c r="T2409" s="183"/>
      <c r="X2409" s="183"/>
    </row>
    <row r="2410" spans="4:24" x14ac:dyDescent="0.25">
      <c r="D2410" s="184"/>
      <c r="E2410" s="184"/>
      <c r="F2410" s="184"/>
      <c r="G2410" s="184"/>
      <c r="H2410" s="184"/>
      <c r="I2410" s="184"/>
      <c r="J2410" s="184"/>
      <c r="K2410" s="183"/>
      <c r="L2410" s="183"/>
      <c r="M2410" s="183"/>
      <c r="N2410" s="183"/>
      <c r="O2410" s="183"/>
      <c r="P2410" s="183"/>
      <c r="Q2410" s="183"/>
      <c r="R2410" s="183"/>
      <c r="S2410" s="183"/>
      <c r="T2410" s="183"/>
      <c r="X2410" s="183"/>
    </row>
    <row r="2411" spans="4:24" x14ac:dyDescent="0.25">
      <c r="D2411" s="184"/>
      <c r="E2411" s="184"/>
      <c r="F2411" s="184"/>
      <c r="G2411" s="184"/>
      <c r="H2411" s="184"/>
      <c r="I2411" s="184"/>
      <c r="J2411" s="184"/>
      <c r="K2411" s="183"/>
      <c r="L2411" s="183"/>
      <c r="M2411" s="183"/>
      <c r="N2411" s="183"/>
      <c r="O2411" s="183"/>
      <c r="P2411" s="183"/>
      <c r="Q2411" s="183"/>
      <c r="R2411" s="183"/>
      <c r="S2411" s="183"/>
      <c r="T2411" s="183"/>
      <c r="X2411" s="183"/>
    </row>
    <row r="2412" spans="4:24" x14ac:dyDescent="0.25">
      <c r="D2412" s="184"/>
      <c r="E2412" s="184"/>
      <c r="F2412" s="184"/>
      <c r="G2412" s="184"/>
      <c r="H2412" s="184"/>
      <c r="I2412" s="184"/>
      <c r="J2412" s="184"/>
      <c r="K2412" s="183"/>
      <c r="L2412" s="183"/>
      <c r="M2412" s="183"/>
      <c r="N2412" s="183"/>
      <c r="O2412" s="183"/>
      <c r="P2412" s="183"/>
      <c r="Q2412" s="183"/>
      <c r="R2412" s="183"/>
      <c r="S2412" s="183"/>
      <c r="T2412" s="183"/>
      <c r="X2412" s="183"/>
    </row>
    <row r="2413" spans="4:24" x14ac:dyDescent="0.25">
      <c r="D2413" s="184"/>
      <c r="E2413" s="184"/>
      <c r="F2413" s="184"/>
      <c r="G2413" s="184"/>
      <c r="H2413" s="184"/>
      <c r="I2413" s="184"/>
      <c r="J2413" s="184"/>
      <c r="K2413" s="183"/>
      <c r="L2413" s="183"/>
      <c r="M2413" s="183"/>
      <c r="N2413" s="183"/>
      <c r="O2413" s="183"/>
      <c r="P2413" s="183"/>
      <c r="Q2413" s="183"/>
      <c r="R2413" s="183"/>
      <c r="S2413" s="183"/>
      <c r="T2413" s="183"/>
      <c r="X2413" s="183"/>
    </row>
    <row r="2414" spans="4:24" x14ac:dyDescent="0.25">
      <c r="D2414" s="184"/>
      <c r="E2414" s="184"/>
      <c r="F2414" s="184"/>
      <c r="G2414" s="184"/>
      <c r="H2414" s="184"/>
      <c r="I2414" s="184"/>
      <c r="J2414" s="184"/>
      <c r="K2414" s="183"/>
      <c r="L2414" s="183"/>
      <c r="M2414" s="183"/>
      <c r="N2414" s="183"/>
      <c r="O2414" s="183"/>
      <c r="P2414" s="183"/>
      <c r="Q2414" s="183"/>
      <c r="R2414" s="183"/>
      <c r="S2414" s="183"/>
      <c r="T2414" s="183"/>
      <c r="X2414" s="183"/>
    </row>
    <row r="2415" spans="4:24" x14ac:dyDescent="0.25">
      <c r="D2415" s="184"/>
      <c r="E2415" s="184"/>
      <c r="F2415" s="184"/>
      <c r="G2415" s="184"/>
      <c r="H2415" s="184"/>
      <c r="I2415" s="184"/>
      <c r="J2415" s="184"/>
      <c r="K2415" s="183"/>
      <c r="L2415" s="183"/>
      <c r="M2415" s="183"/>
      <c r="N2415" s="183"/>
      <c r="O2415" s="183"/>
      <c r="P2415" s="183"/>
      <c r="Q2415" s="183"/>
      <c r="R2415" s="183"/>
      <c r="S2415" s="183"/>
      <c r="T2415" s="183"/>
      <c r="X2415" s="183"/>
    </row>
    <row r="2416" spans="4:24" x14ac:dyDescent="0.25">
      <c r="D2416" s="184"/>
      <c r="E2416" s="184"/>
      <c r="F2416" s="184"/>
      <c r="G2416" s="184"/>
      <c r="H2416" s="184"/>
      <c r="I2416" s="184"/>
      <c r="J2416" s="184"/>
      <c r="K2416" s="183"/>
      <c r="L2416" s="183"/>
      <c r="M2416" s="183"/>
      <c r="N2416" s="183"/>
      <c r="O2416" s="183"/>
      <c r="P2416" s="183"/>
      <c r="Q2416" s="183"/>
      <c r="R2416" s="183"/>
      <c r="S2416" s="183"/>
      <c r="T2416" s="183"/>
      <c r="X2416" s="183"/>
    </row>
    <row r="2417" spans="4:24" x14ac:dyDescent="0.25">
      <c r="D2417" s="184"/>
      <c r="E2417" s="184"/>
      <c r="F2417" s="184"/>
      <c r="G2417" s="184"/>
      <c r="H2417" s="184"/>
      <c r="I2417" s="184"/>
      <c r="J2417" s="184"/>
      <c r="K2417" s="183"/>
      <c r="L2417" s="183"/>
      <c r="M2417" s="183"/>
      <c r="N2417" s="183"/>
      <c r="O2417" s="183"/>
      <c r="P2417" s="183"/>
      <c r="Q2417" s="183"/>
      <c r="R2417" s="183"/>
      <c r="S2417" s="183"/>
      <c r="T2417" s="183"/>
      <c r="X2417" s="183"/>
    </row>
    <row r="2418" spans="4:24" x14ac:dyDescent="0.25">
      <c r="D2418" s="184"/>
      <c r="E2418" s="184"/>
      <c r="F2418" s="184"/>
      <c r="G2418" s="184"/>
      <c r="H2418" s="184"/>
      <c r="I2418" s="184"/>
      <c r="J2418" s="184"/>
      <c r="K2418" s="183"/>
      <c r="L2418" s="183"/>
      <c r="M2418" s="183"/>
      <c r="N2418" s="183"/>
      <c r="O2418" s="183"/>
      <c r="P2418" s="183"/>
      <c r="Q2418" s="183"/>
      <c r="R2418" s="183"/>
      <c r="S2418" s="183"/>
      <c r="T2418" s="183"/>
      <c r="X2418" s="183"/>
    </row>
    <row r="2419" spans="4:24" x14ac:dyDescent="0.25">
      <c r="D2419" s="184"/>
      <c r="E2419" s="184"/>
      <c r="F2419" s="184"/>
      <c r="G2419" s="184"/>
      <c r="H2419" s="184"/>
      <c r="I2419" s="184"/>
      <c r="J2419" s="184"/>
      <c r="K2419" s="183"/>
      <c r="L2419" s="183"/>
      <c r="M2419" s="183"/>
      <c r="N2419" s="183"/>
      <c r="O2419" s="183"/>
      <c r="P2419" s="183"/>
      <c r="Q2419" s="183"/>
      <c r="R2419" s="183"/>
      <c r="S2419" s="183"/>
      <c r="T2419" s="183"/>
      <c r="X2419" s="183"/>
    </row>
    <row r="2420" spans="4:24" x14ac:dyDescent="0.25">
      <c r="D2420" s="184"/>
      <c r="E2420" s="184"/>
      <c r="F2420" s="184"/>
      <c r="G2420" s="184"/>
      <c r="H2420" s="184"/>
      <c r="I2420" s="184"/>
      <c r="J2420" s="184"/>
      <c r="K2420" s="183"/>
      <c r="L2420" s="183"/>
      <c r="M2420" s="183"/>
      <c r="N2420" s="183"/>
      <c r="O2420" s="183"/>
      <c r="P2420" s="183"/>
      <c r="Q2420" s="183"/>
      <c r="R2420" s="183"/>
      <c r="S2420" s="183"/>
      <c r="T2420" s="183"/>
      <c r="X2420" s="183"/>
    </row>
    <row r="2421" spans="4:24" x14ac:dyDescent="0.25">
      <c r="D2421" s="184"/>
      <c r="E2421" s="184"/>
      <c r="F2421" s="184"/>
      <c r="G2421" s="184"/>
      <c r="H2421" s="184"/>
      <c r="I2421" s="184"/>
      <c r="J2421" s="184"/>
      <c r="K2421" s="183"/>
      <c r="L2421" s="183"/>
      <c r="M2421" s="183"/>
      <c r="N2421" s="183"/>
      <c r="O2421" s="183"/>
      <c r="P2421" s="183"/>
      <c r="Q2421" s="183"/>
      <c r="R2421" s="183"/>
      <c r="S2421" s="183"/>
      <c r="T2421" s="183"/>
      <c r="X2421" s="183"/>
    </row>
    <row r="2422" spans="4:24" x14ac:dyDescent="0.25">
      <c r="D2422" s="184"/>
      <c r="E2422" s="184"/>
      <c r="F2422" s="184"/>
      <c r="G2422" s="184"/>
      <c r="H2422" s="184"/>
      <c r="I2422" s="184"/>
      <c r="J2422" s="184"/>
      <c r="K2422" s="183"/>
      <c r="L2422" s="183"/>
      <c r="M2422" s="183"/>
      <c r="N2422" s="183"/>
      <c r="O2422" s="183"/>
      <c r="P2422" s="183"/>
      <c r="Q2422" s="183"/>
      <c r="R2422" s="183"/>
      <c r="S2422" s="183"/>
      <c r="T2422" s="183"/>
      <c r="X2422" s="183"/>
    </row>
    <row r="2423" spans="4:24" x14ac:dyDescent="0.25">
      <c r="D2423" s="184"/>
      <c r="E2423" s="184"/>
      <c r="F2423" s="184"/>
      <c r="G2423" s="184"/>
      <c r="H2423" s="184"/>
      <c r="I2423" s="184"/>
      <c r="J2423" s="184"/>
      <c r="K2423" s="183"/>
      <c r="L2423" s="183"/>
      <c r="M2423" s="183"/>
      <c r="N2423" s="183"/>
      <c r="O2423" s="183"/>
      <c r="P2423" s="183"/>
      <c r="Q2423" s="183"/>
      <c r="R2423" s="183"/>
      <c r="S2423" s="183"/>
      <c r="T2423" s="183"/>
      <c r="X2423" s="183"/>
    </row>
    <row r="2424" spans="4:24" x14ac:dyDescent="0.25">
      <c r="D2424" s="184"/>
      <c r="E2424" s="184"/>
      <c r="F2424" s="184"/>
      <c r="G2424" s="184"/>
      <c r="H2424" s="184"/>
      <c r="I2424" s="184"/>
      <c r="J2424" s="184"/>
      <c r="K2424" s="183"/>
      <c r="L2424" s="183"/>
      <c r="M2424" s="183"/>
      <c r="N2424" s="183"/>
      <c r="O2424" s="183"/>
      <c r="P2424" s="183"/>
      <c r="Q2424" s="183"/>
      <c r="R2424" s="183"/>
      <c r="S2424" s="183"/>
      <c r="T2424" s="183"/>
      <c r="X2424" s="183"/>
    </row>
    <row r="2425" spans="4:24" x14ac:dyDescent="0.25">
      <c r="D2425" s="184"/>
      <c r="E2425" s="184"/>
      <c r="F2425" s="184"/>
      <c r="G2425" s="184"/>
      <c r="H2425" s="184"/>
      <c r="I2425" s="184"/>
      <c r="J2425" s="184"/>
      <c r="K2425" s="183"/>
      <c r="L2425" s="183"/>
      <c r="M2425" s="183"/>
      <c r="N2425" s="183"/>
      <c r="O2425" s="183"/>
      <c r="P2425" s="183"/>
      <c r="Q2425" s="183"/>
      <c r="R2425" s="183"/>
      <c r="S2425" s="183"/>
      <c r="T2425" s="183"/>
      <c r="X2425" s="183"/>
    </row>
    <row r="2426" spans="4:24" x14ac:dyDescent="0.25">
      <c r="D2426" s="184"/>
      <c r="E2426" s="184"/>
      <c r="F2426" s="184"/>
      <c r="G2426" s="184"/>
      <c r="H2426" s="184"/>
      <c r="I2426" s="184"/>
      <c r="J2426" s="184"/>
      <c r="K2426" s="183"/>
      <c r="L2426" s="183"/>
      <c r="M2426" s="183"/>
      <c r="N2426" s="183"/>
      <c r="O2426" s="183"/>
      <c r="P2426" s="183"/>
      <c r="Q2426" s="183"/>
      <c r="R2426" s="183"/>
      <c r="S2426" s="183"/>
      <c r="T2426" s="183"/>
      <c r="X2426" s="183"/>
    </row>
    <row r="2427" spans="4:24" x14ac:dyDescent="0.25">
      <c r="D2427" s="184"/>
      <c r="E2427" s="184"/>
      <c r="F2427" s="184"/>
      <c r="G2427" s="184"/>
      <c r="H2427" s="184"/>
      <c r="I2427" s="184"/>
      <c r="J2427" s="184"/>
      <c r="K2427" s="183"/>
      <c r="L2427" s="183"/>
      <c r="M2427" s="183"/>
      <c r="N2427" s="183"/>
      <c r="O2427" s="183"/>
      <c r="P2427" s="183"/>
      <c r="Q2427" s="183"/>
      <c r="R2427" s="183"/>
      <c r="S2427" s="183"/>
      <c r="T2427" s="183"/>
      <c r="X2427" s="183"/>
    </row>
    <row r="2428" spans="4:24" x14ac:dyDescent="0.25">
      <c r="D2428" s="184"/>
      <c r="E2428" s="184"/>
      <c r="F2428" s="184"/>
      <c r="G2428" s="184"/>
      <c r="H2428" s="184"/>
      <c r="I2428" s="184"/>
      <c r="J2428" s="184"/>
      <c r="K2428" s="183"/>
      <c r="L2428" s="183"/>
      <c r="M2428" s="183"/>
      <c r="N2428" s="183"/>
      <c r="O2428" s="183"/>
      <c r="P2428" s="183"/>
      <c r="Q2428" s="183"/>
      <c r="R2428" s="183"/>
      <c r="S2428" s="183"/>
      <c r="T2428" s="183"/>
      <c r="X2428" s="183"/>
    </row>
    <row r="2429" spans="4:24" x14ac:dyDescent="0.25">
      <c r="D2429" s="184"/>
      <c r="E2429" s="184"/>
      <c r="F2429" s="184"/>
      <c r="G2429" s="184"/>
      <c r="H2429" s="184"/>
      <c r="I2429" s="184"/>
      <c r="J2429" s="184"/>
      <c r="K2429" s="183"/>
      <c r="L2429" s="183"/>
      <c r="M2429" s="183"/>
      <c r="N2429" s="183"/>
      <c r="O2429" s="183"/>
      <c r="P2429" s="183"/>
      <c r="Q2429" s="183"/>
      <c r="R2429" s="183"/>
      <c r="S2429" s="183"/>
      <c r="T2429" s="183"/>
      <c r="X2429" s="183"/>
    </row>
    <row r="2430" spans="4:24" x14ac:dyDescent="0.25">
      <c r="D2430" s="184"/>
      <c r="E2430" s="184"/>
      <c r="F2430" s="184"/>
      <c r="G2430" s="184"/>
      <c r="H2430" s="184"/>
      <c r="I2430" s="184"/>
      <c r="J2430" s="184"/>
      <c r="K2430" s="183"/>
      <c r="L2430" s="183"/>
      <c r="M2430" s="183"/>
      <c r="N2430" s="183"/>
      <c r="O2430" s="183"/>
      <c r="P2430" s="183"/>
      <c r="Q2430" s="183"/>
      <c r="R2430" s="183"/>
      <c r="S2430" s="183"/>
      <c r="T2430" s="183"/>
      <c r="X2430" s="183"/>
    </row>
    <row r="2431" spans="4:24" x14ac:dyDescent="0.25">
      <c r="D2431" s="184"/>
      <c r="E2431" s="184"/>
      <c r="F2431" s="184"/>
      <c r="G2431" s="184"/>
      <c r="H2431" s="184"/>
      <c r="I2431" s="184"/>
      <c r="J2431" s="184"/>
      <c r="K2431" s="183"/>
      <c r="L2431" s="183"/>
      <c r="M2431" s="183"/>
      <c r="N2431" s="183"/>
      <c r="O2431" s="183"/>
      <c r="P2431" s="183"/>
      <c r="Q2431" s="183"/>
      <c r="R2431" s="183"/>
      <c r="S2431" s="183"/>
      <c r="T2431" s="183"/>
      <c r="X2431" s="183"/>
    </row>
    <row r="2432" spans="4:24" x14ac:dyDescent="0.25">
      <c r="D2432" s="184"/>
      <c r="E2432" s="184"/>
      <c r="F2432" s="184"/>
      <c r="G2432" s="184"/>
      <c r="H2432" s="184"/>
      <c r="I2432" s="184"/>
      <c r="J2432" s="184"/>
      <c r="K2432" s="183"/>
      <c r="L2432" s="183"/>
      <c r="M2432" s="183"/>
      <c r="N2432" s="183"/>
      <c r="O2432" s="183"/>
      <c r="P2432" s="183"/>
      <c r="Q2432" s="183"/>
      <c r="R2432" s="183"/>
      <c r="S2432" s="183"/>
      <c r="T2432" s="183"/>
      <c r="X2432" s="183"/>
    </row>
    <row r="2433" spans="4:24" x14ac:dyDescent="0.25">
      <c r="D2433" s="184"/>
      <c r="E2433" s="184"/>
      <c r="F2433" s="184"/>
      <c r="G2433" s="184"/>
      <c r="H2433" s="184"/>
      <c r="I2433" s="184"/>
      <c r="J2433" s="184"/>
      <c r="K2433" s="183"/>
      <c r="L2433" s="183"/>
      <c r="M2433" s="183"/>
      <c r="N2433" s="183"/>
      <c r="O2433" s="183"/>
      <c r="P2433" s="183"/>
      <c r="Q2433" s="183"/>
      <c r="R2433" s="183"/>
      <c r="S2433" s="183"/>
      <c r="T2433" s="183"/>
      <c r="X2433" s="183"/>
    </row>
    <row r="2434" spans="4:24" x14ac:dyDescent="0.25">
      <c r="D2434" s="184"/>
      <c r="E2434" s="184"/>
      <c r="F2434" s="184"/>
      <c r="G2434" s="184"/>
      <c r="H2434" s="184"/>
      <c r="I2434" s="184"/>
      <c r="J2434" s="184"/>
      <c r="K2434" s="183"/>
      <c r="L2434" s="183"/>
      <c r="M2434" s="183"/>
      <c r="N2434" s="183"/>
      <c r="O2434" s="183"/>
      <c r="P2434" s="183"/>
      <c r="Q2434" s="183"/>
      <c r="R2434" s="183"/>
      <c r="S2434" s="183"/>
      <c r="T2434" s="183"/>
      <c r="X2434" s="183"/>
    </row>
    <row r="2435" spans="4:24" x14ac:dyDescent="0.25">
      <c r="D2435" s="184"/>
      <c r="E2435" s="184"/>
      <c r="F2435" s="184"/>
      <c r="G2435" s="184"/>
      <c r="H2435" s="184"/>
      <c r="I2435" s="184"/>
      <c r="J2435" s="184"/>
      <c r="K2435" s="183"/>
      <c r="L2435" s="183"/>
      <c r="M2435" s="183"/>
      <c r="N2435" s="183"/>
      <c r="O2435" s="183"/>
      <c r="P2435" s="183"/>
      <c r="Q2435" s="183"/>
      <c r="R2435" s="183"/>
      <c r="S2435" s="183"/>
      <c r="T2435" s="183"/>
      <c r="X2435" s="183"/>
    </row>
    <row r="2436" spans="4:24" x14ac:dyDescent="0.25">
      <c r="D2436" s="184"/>
      <c r="E2436" s="184"/>
      <c r="F2436" s="184"/>
      <c r="G2436" s="184"/>
      <c r="H2436" s="184"/>
      <c r="I2436" s="184"/>
      <c r="J2436" s="184"/>
      <c r="K2436" s="183"/>
      <c r="L2436" s="183"/>
      <c r="M2436" s="183"/>
      <c r="N2436" s="183"/>
      <c r="O2436" s="183"/>
      <c r="P2436" s="183"/>
      <c r="Q2436" s="183"/>
      <c r="R2436" s="183"/>
      <c r="S2436" s="183"/>
      <c r="T2436" s="183"/>
      <c r="X2436" s="183"/>
    </row>
    <row r="2437" spans="4:24" x14ac:dyDescent="0.25">
      <c r="D2437" s="184"/>
      <c r="E2437" s="184"/>
      <c r="F2437" s="184"/>
      <c r="G2437" s="184"/>
      <c r="H2437" s="184"/>
      <c r="I2437" s="184"/>
      <c r="J2437" s="184"/>
      <c r="K2437" s="183"/>
      <c r="L2437" s="183"/>
      <c r="M2437" s="183"/>
      <c r="N2437" s="183"/>
      <c r="O2437" s="183"/>
      <c r="P2437" s="183"/>
      <c r="Q2437" s="183"/>
      <c r="R2437" s="183"/>
      <c r="S2437" s="183"/>
      <c r="T2437" s="183"/>
      <c r="X2437" s="183"/>
    </row>
    <row r="2438" spans="4:24" x14ac:dyDescent="0.25">
      <c r="D2438" s="184"/>
      <c r="E2438" s="184"/>
      <c r="F2438" s="184"/>
      <c r="G2438" s="184"/>
      <c r="H2438" s="184"/>
      <c r="I2438" s="184"/>
      <c r="J2438" s="184"/>
      <c r="K2438" s="183"/>
      <c r="L2438" s="183"/>
      <c r="M2438" s="183"/>
      <c r="N2438" s="183"/>
      <c r="O2438" s="183"/>
      <c r="P2438" s="183"/>
      <c r="Q2438" s="183"/>
      <c r="R2438" s="183"/>
      <c r="S2438" s="183"/>
      <c r="T2438" s="183"/>
      <c r="X2438" s="183"/>
    </row>
    <row r="2439" spans="4:24" x14ac:dyDescent="0.25">
      <c r="D2439" s="184"/>
      <c r="E2439" s="184"/>
      <c r="F2439" s="184"/>
      <c r="G2439" s="184"/>
      <c r="H2439" s="184"/>
      <c r="I2439" s="184"/>
      <c r="J2439" s="184"/>
      <c r="K2439" s="183"/>
      <c r="L2439" s="183"/>
      <c r="M2439" s="183"/>
      <c r="N2439" s="183"/>
      <c r="O2439" s="183"/>
      <c r="P2439" s="183"/>
      <c r="Q2439" s="183"/>
      <c r="R2439" s="183"/>
      <c r="S2439" s="183"/>
      <c r="T2439" s="183"/>
      <c r="X2439" s="183"/>
    </row>
    <row r="2440" spans="4:24" x14ac:dyDescent="0.25">
      <c r="D2440" s="184"/>
      <c r="E2440" s="184"/>
      <c r="F2440" s="184"/>
      <c r="G2440" s="184"/>
      <c r="H2440" s="184"/>
      <c r="I2440" s="184"/>
      <c r="J2440" s="184"/>
      <c r="K2440" s="183"/>
      <c r="L2440" s="183"/>
      <c r="M2440" s="183"/>
      <c r="N2440" s="183"/>
      <c r="O2440" s="183"/>
      <c r="P2440" s="183"/>
      <c r="Q2440" s="183"/>
      <c r="R2440" s="183"/>
      <c r="S2440" s="183"/>
      <c r="T2440" s="183"/>
      <c r="X2440" s="183"/>
    </row>
    <row r="2441" spans="4:24" x14ac:dyDescent="0.25">
      <c r="D2441" s="184"/>
      <c r="E2441" s="184"/>
      <c r="F2441" s="184"/>
      <c r="G2441" s="184"/>
      <c r="H2441" s="184"/>
      <c r="I2441" s="184"/>
      <c r="J2441" s="184"/>
      <c r="K2441" s="183"/>
      <c r="L2441" s="183"/>
      <c r="M2441" s="183"/>
      <c r="N2441" s="183"/>
      <c r="O2441" s="183"/>
      <c r="P2441" s="183"/>
      <c r="Q2441" s="183"/>
      <c r="R2441" s="183"/>
      <c r="S2441" s="183"/>
      <c r="T2441" s="183"/>
      <c r="X2441" s="183"/>
    </row>
    <row r="2442" spans="4:24" x14ac:dyDescent="0.25">
      <c r="D2442" s="184"/>
      <c r="E2442" s="184"/>
      <c r="F2442" s="184"/>
      <c r="G2442" s="184"/>
      <c r="H2442" s="184"/>
      <c r="I2442" s="184"/>
      <c r="J2442" s="184"/>
      <c r="K2442" s="183"/>
      <c r="L2442" s="183"/>
      <c r="M2442" s="183"/>
      <c r="N2442" s="183"/>
      <c r="O2442" s="183"/>
      <c r="P2442" s="183"/>
      <c r="Q2442" s="183"/>
      <c r="R2442" s="183"/>
      <c r="S2442" s="183"/>
      <c r="T2442" s="183"/>
      <c r="X2442" s="183"/>
    </row>
    <row r="2443" spans="4:24" x14ac:dyDescent="0.25">
      <c r="D2443" s="184"/>
      <c r="E2443" s="184"/>
      <c r="F2443" s="184"/>
      <c r="G2443" s="184"/>
      <c r="H2443" s="184"/>
      <c r="I2443" s="184"/>
      <c r="J2443" s="184"/>
      <c r="K2443" s="183"/>
      <c r="L2443" s="183"/>
      <c r="M2443" s="183"/>
      <c r="N2443" s="183"/>
      <c r="O2443" s="183"/>
      <c r="P2443" s="183"/>
      <c r="Q2443" s="183"/>
      <c r="R2443" s="183"/>
      <c r="S2443" s="183"/>
      <c r="T2443" s="183"/>
      <c r="X2443" s="183"/>
    </row>
    <row r="2444" spans="4:24" x14ac:dyDescent="0.25">
      <c r="D2444" s="184"/>
      <c r="E2444" s="184"/>
      <c r="F2444" s="184"/>
      <c r="G2444" s="184"/>
      <c r="H2444" s="184"/>
      <c r="I2444" s="184"/>
      <c r="J2444" s="184"/>
      <c r="K2444" s="183"/>
      <c r="L2444" s="183"/>
      <c r="M2444" s="183"/>
      <c r="N2444" s="183"/>
      <c r="O2444" s="183"/>
      <c r="P2444" s="183"/>
      <c r="Q2444" s="183"/>
      <c r="R2444" s="183"/>
      <c r="S2444" s="183"/>
      <c r="T2444" s="183"/>
      <c r="X2444" s="183"/>
    </row>
    <row r="2445" spans="4:24" x14ac:dyDescent="0.25">
      <c r="D2445" s="184"/>
      <c r="E2445" s="184"/>
      <c r="F2445" s="184"/>
      <c r="G2445" s="184"/>
      <c r="H2445" s="184"/>
      <c r="I2445" s="184"/>
      <c r="J2445" s="184"/>
      <c r="K2445" s="183"/>
      <c r="L2445" s="183"/>
      <c r="M2445" s="183"/>
      <c r="N2445" s="183"/>
      <c r="O2445" s="183"/>
      <c r="P2445" s="183"/>
      <c r="Q2445" s="183"/>
      <c r="R2445" s="183"/>
      <c r="S2445" s="183"/>
      <c r="T2445" s="183"/>
      <c r="X2445" s="183"/>
    </row>
    <row r="2446" spans="4:24" x14ac:dyDescent="0.25">
      <c r="D2446" s="184"/>
      <c r="E2446" s="184"/>
      <c r="F2446" s="184"/>
      <c r="G2446" s="184"/>
      <c r="H2446" s="184"/>
      <c r="I2446" s="184"/>
      <c r="J2446" s="184"/>
      <c r="K2446" s="183"/>
      <c r="L2446" s="183"/>
      <c r="M2446" s="183"/>
      <c r="N2446" s="183"/>
      <c r="O2446" s="183"/>
      <c r="P2446" s="183"/>
      <c r="Q2446" s="183"/>
      <c r="R2446" s="183"/>
      <c r="S2446" s="183"/>
      <c r="T2446" s="183"/>
      <c r="X2446" s="183"/>
    </row>
    <row r="2447" spans="4:24" x14ac:dyDescent="0.25">
      <c r="D2447" s="184"/>
      <c r="E2447" s="184"/>
      <c r="F2447" s="184"/>
      <c r="G2447" s="184"/>
      <c r="H2447" s="184"/>
      <c r="I2447" s="184"/>
      <c r="J2447" s="184"/>
      <c r="K2447" s="183"/>
      <c r="L2447" s="183"/>
      <c r="M2447" s="183"/>
      <c r="N2447" s="183"/>
      <c r="O2447" s="183"/>
      <c r="P2447" s="183"/>
      <c r="Q2447" s="183"/>
      <c r="R2447" s="183"/>
      <c r="S2447" s="183"/>
      <c r="T2447" s="183"/>
      <c r="X2447" s="183"/>
    </row>
    <row r="2448" spans="4:24" x14ac:dyDescent="0.25">
      <c r="D2448" s="184"/>
      <c r="E2448" s="184"/>
      <c r="F2448" s="184"/>
      <c r="G2448" s="184"/>
      <c r="H2448" s="184"/>
      <c r="I2448" s="184"/>
      <c r="J2448" s="184"/>
      <c r="K2448" s="183"/>
      <c r="L2448" s="183"/>
      <c r="M2448" s="183"/>
      <c r="N2448" s="183"/>
      <c r="O2448" s="183"/>
      <c r="P2448" s="183"/>
      <c r="Q2448" s="183"/>
      <c r="R2448" s="183"/>
      <c r="S2448" s="183"/>
      <c r="T2448" s="183"/>
      <c r="X2448" s="183"/>
    </row>
    <row r="2449" spans="4:24" x14ac:dyDescent="0.25">
      <c r="D2449" s="184"/>
      <c r="E2449" s="184"/>
      <c r="F2449" s="184"/>
      <c r="G2449" s="184"/>
      <c r="H2449" s="184"/>
      <c r="I2449" s="184"/>
      <c r="J2449" s="184"/>
      <c r="K2449" s="183"/>
      <c r="L2449" s="183"/>
      <c r="M2449" s="183"/>
      <c r="N2449" s="183"/>
      <c r="O2449" s="183"/>
      <c r="P2449" s="183"/>
      <c r="Q2449" s="183"/>
      <c r="R2449" s="183"/>
      <c r="S2449" s="183"/>
      <c r="T2449" s="183"/>
      <c r="X2449" s="183"/>
    </row>
    <row r="2450" spans="4:24" x14ac:dyDescent="0.25">
      <c r="D2450" s="184"/>
      <c r="E2450" s="184"/>
      <c r="F2450" s="184"/>
      <c r="G2450" s="184"/>
      <c r="H2450" s="184"/>
      <c r="I2450" s="184"/>
      <c r="J2450" s="184"/>
      <c r="K2450" s="183"/>
      <c r="L2450" s="183"/>
      <c r="M2450" s="183"/>
      <c r="N2450" s="183"/>
      <c r="O2450" s="183"/>
      <c r="P2450" s="183"/>
      <c r="Q2450" s="183"/>
      <c r="R2450" s="183"/>
      <c r="S2450" s="183"/>
      <c r="T2450" s="183"/>
      <c r="X2450" s="183"/>
    </row>
    <row r="2451" spans="4:24" x14ac:dyDescent="0.25">
      <c r="D2451" s="184"/>
      <c r="E2451" s="184"/>
      <c r="F2451" s="184"/>
      <c r="G2451" s="184"/>
      <c r="H2451" s="184"/>
      <c r="I2451" s="184"/>
      <c r="J2451" s="184"/>
      <c r="K2451" s="183"/>
      <c r="L2451" s="183"/>
      <c r="M2451" s="183"/>
      <c r="N2451" s="183"/>
      <c r="O2451" s="183"/>
      <c r="P2451" s="183"/>
      <c r="Q2451" s="183"/>
      <c r="R2451" s="183"/>
      <c r="S2451" s="183"/>
      <c r="T2451" s="183"/>
      <c r="X2451" s="183"/>
    </row>
    <row r="2452" spans="4:24" x14ac:dyDescent="0.25">
      <c r="D2452" s="184"/>
      <c r="E2452" s="184"/>
      <c r="F2452" s="184"/>
      <c r="G2452" s="184"/>
      <c r="H2452" s="184"/>
      <c r="I2452" s="184"/>
      <c r="J2452" s="184"/>
      <c r="K2452" s="183"/>
      <c r="L2452" s="183"/>
      <c r="M2452" s="183"/>
      <c r="N2452" s="183"/>
      <c r="O2452" s="183"/>
      <c r="P2452" s="183"/>
      <c r="Q2452" s="183"/>
      <c r="R2452" s="183"/>
      <c r="S2452" s="183"/>
      <c r="T2452" s="183"/>
      <c r="X2452" s="183"/>
    </row>
    <row r="2453" spans="4:24" x14ac:dyDescent="0.25">
      <c r="D2453" s="184"/>
      <c r="E2453" s="184"/>
      <c r="F2453" s="184"/>
      <c r="G2453" s="184"/>
      <c r="H2453" s="184"/>
      <c r="I2453" s="184"/>
      <c r="J2453" s="184"/>
      <c r="K2453" s="183"/>
      <c r="L2453" s="183"/>
      <c r="M2453" s="183"/>
      <c r="N2453" s="183"/>
      <c r="O2453" s="183"/>
      <c r="P2453" s="183"/>
      <c r="Q2453" s="183"/>
      <c r="R2453" s="183"/>
      <c r="S2453" s="183"/>
      <c r="T2453" s="183"/>
      <c r="X2453" s="183"/>
    </row>
    <row r="2454" spans="4:24" x14ac:dyDescent="0.25">
      <c r="D2454" s="184"/>
      <c r="E2454" s="184"/>
      <c r="F2454" s="184"/>
      <c r="G2454" s="184"/>
      <c r="H2454" s="184"/>
      <c r="I2454" s="184"/>
      <c r="J2454" s="184"/>
      <c r="K2454" s="183"/>
      <c r="L2454" s="183"/>
      <c r="M2454" s="183"/>
      <c r="N2454" s="183"/>
      <c r="O2454" s="183"/>
      <c r="P2454" s="183"/>
      <c r="Q2454" s="183"/>
      <c r="R2454" s="183"/>
      <c r="S2454" s="183"/>
      <c r="T2454" s="183"/>
      <c r="X2454" s="183"/>
    </row>
    <row r="2455" spans="4:24" x14ac:dyDescent="0.25">
      <c r="D2455" s="184"/>
      <c r="E2455" s="184"/>
      <c r="F2455" s="184"/>
      <c r="G2455" s="184"/>
      <c r="H2455" s="184"/>
      <c r="I2455" s="184"/>
      <c r="J2455" s="184"/>
      <c r="K2455" s="183"/>
      <c r="L2455" s="183"/>
      <c r="M2455" s="183"/>
      <c r="N2455" s="183"/>
      <c r="O2455" s="183"/>
      <c r="P2455" s="183"/>
      <c r="Q2455" s="183"/>
      <c r="R2455" s="183"/>
      <c r="S2455" s="183"/>
      <c r="T2455" s="183"/>
      <c r="X2455" s="183"/>
    </row>
    <row r="2456" spans="4:24" x14ac:dyDescent="0.25">
      <c r="D2456" s="184"/>
      <c r="E2456" s="184"/>
      <c r="F2456" s="184"/>
      <c r="G2456" s="184"/>
      <c r="H2456" s="184"/>
      <c r="I2456" s="184"/>
      <c r="J2456" s="184"/>
      <c r="K2456" s="183"/>
      <c r="L2456" s="183"/>
      <c r="M2456" s="183"/>
      <c r="N2456" s="183"/>
      <c r="O2456" s="183"/>
      <c r="P2456" s="183"/>
      <c r="Q2456" s="183"/>
      <c r="R2456" s="183"/>
      <c r="S2456" s="183"/>
      <c r="T2456" s="183"/>
      <c r="X2456" s="183"/>
    </row>
    <row r="2457" spans="4:24" x14ac:dyDescent="0.25">
      <c r="D2457" s="184"/>
      <c r="E2457" s="184"/>
      <c r="F2457" s="184"/>
      <c r="G2457" s="184"/>
      <c r="H2457" s="184"/>
      <c r="I2457" s="184"/>
      <c r="J2457" s="184"/>
      <c r="K2457" s="183"/>
      <c r="L2457" s="183"/>
      <c r="M2457" s="183"/>
      <c r="N2457" s="183"/>
      <c r="O2457" s="183"/>
      <c r="P2457" s="183"/>
      <c r="Q2457" s="183"/>
      <c r="R2457" s="183"/>
      <c r="S2457" s="183"/>
      <c r="T2457" s="183"/>
      <c r="X2457" s="183"/>
    </row>
    <row r="2458" spans="4:24" x14ac:dyDescent="0.25">
      <c r="D2458" s="184"/>
      <c r="E2458" s="184"/>
      <c r="F2458" s="184"/>
      <c r="G2458" s="184"/>
      <c r="H2458" s="184"/>
      <c r="I2458" s="184"/>
      <c r="J2458" s="184"/>
      <c r="K2458" s="183"/>
      <c r="L2458" s="183"/>
      <c r="M2458" s="183"/>
      <c r="N2458" s="183"/>
      <c r="O2458" s="183"/>
      <c r="P2458" s="183"/>
      <c r="Q2458" s="183"/>
      <c r="R2458" s="183"/>
      <c r="S2458" s="183"/>
      <c r="T2458" s="183"/>
      <c r="X2458" s="183"/>
    </row>
    <row r="2459" spans="4:24" x14ac:dyDescent="0.25">
      <c r="D2459" s="184"/>
      <c r="E2459" s="184"/>
      <c r="F2459" s="184"/>
      <c r="G2459" s="184"/>
      <c r="H2459" s="184"/>
      <c r="I2459" s="184"/>
      <c r="J2459" s="184"/>
      <c r="K2459" s="183"/>
      <c r="L2459" s="183"/>
      <c r="M2459" s="183"/>
      <c r="N2459" s="183"/>
      <c r="O2459" s="183"/>
      <c r="P2459" s="183"/>
      <c r="Q2459" s="183"/>
      <c r="R2459" s="183"/>
      <c r="S2459" s="183"/>
      <c r="T2459" s="183"/>
      <c r="X2459" s="183"/>
    </row>
    <row r="2460" spans="4:24" x14ac:dyDescent="0.25">
      <c r="D2460" s="184"/>
      <c r="E2460" s="184"/>
      <c r="F2460" s="184"/>
      <c r="G2460" s="184"/>
      <c r="H2460" s="184"/>
      <c r="I2460" s="184"/>
      <c r="J2460" s="184"/>
      <c r="K2460" s="183"/>
      <c r="L2460" s="183"/>
      <c r="M2460" s="183"/>
      <c r="N2460" s="183"/>
      <c r="O2460" s="183"/>
      <c r="P2460" s="183"/>
      <c r="Q2460" s="183"/>
      <c r="R2460" s="183"/>
      <c r="S2460" s="183"/>
      <c r="T2460" s="183"/>
      <c r="X2460" s="183"/>
    </row>
    <row r="2461" spans="4:24" x14ac:dyDescent="0.25">
      <c r="D2461" s="184"/>
      <c r="E2461" s="184"/>
      <c r="F2461" s="184"/>
      <c r="G2461" s="184"/>
      <c r="H2461" s="184"/>
      <c r="I2461" s="184"/>
      <c r="J2461" s="184"/>
      <c r="K2461" s="183"/>
      <c r="L2461" s="183"/>
      <c r="M2461" s="183"/>
      <c r="N2461" s="183"/>
      <c r="O2461" s="183"/>
      <c r="P2461" s="183"/>
      <c r="Q2461" s="183"/>
      <c r="R2461" s="183"/>
      <c r="S2461" s="183"/>
      <c r="T2461" s="183"/>
      <c r="X2461" s="183"/>
    </row>
    <row r="2462" spans="4:24" x14ac:dyDescent="0.25">
      <c r="D2462" s="184"/>
      <c r="E2462" s="184"/>
      <c r="F2462" s="184"/>
      <c r="G2462" s="184"/>
      <c r="H2462" s="184"/>
      <c r="I2462" s="184"/>
      <c r="J2462" s="184"/>
      <c r="K2462" s="183"/>
      <c r="L2462" s="183"/>
      <c r="M2462" s="183"/>
      <c r="N2462" s="183"/>
      <c r="O2462" s="183"/>
      <c r="P2462" s="183"/>
      <c r="Q2462" s="183"/>
      <c r="R2462" s="183"/>
      <c r="S2462" s="183"/>
      <c r="T2462" s="183"/>
      <c r="X2462" s="183"/>
    </row>
    <row r="2463" spans="4:24" x14ac:dyDescent="0.25">
      <c r="D2463" s="184"/>
      <c r="E2463" s="184"/>
      <c r="F2463" s="184"/>
      <c r="G2463" s="184"/>
      <c r="H2463" s="184"/>
      <c r="I2463" s="184"/>
      <c r="J2463" s="184"/>
      <c r="K2463" s="183"/>
      <c r="L2463" s="183"/>
      <c r="M2463" s="183"/>
      <c r="N2463" s="183"/>
      <c r="O2463" s="183"/>
      <c r="P2463" s="183"/>
      <c r="Q2463" s="183"/>
      <c r="R2463" s="183"/>
      <c r="S2463" s="183"/>
      <c r="T2463" s="183"/>
      <c r="X2463" s="183"/>
    </row>
    <row r="2464" spans="4:24" x14ac:dyDescent="0.25">
      <c r="D2464" s="184"/>
      <c r="E2464" s="184"/>
      <c r="F2464" s="184"/>
      <c r="G2464" s="184"/>
      <c r="H2464" s="184"/>
      <c r="I2464" s="184"/>
      <c r="J2464" s="184"/>
      <c r="K2464" s="183"/>
      <c r="L2464" s="183"/>
      <c r="M2464" s="183"/>
      <c r="N2464" s="183"/>
      <c r="O2464" s="183"/>
      <c r="P2464" s="183"/>
      <c r="Q2464" s="183"/>
      <c r="R2464" s="183"/>
      <c r="S2464" s="183"/>
      <c r="T2464" s="183"/>
      <c r="X2464" s="183"/>
    </row>
    <row r="2465" spans="4:24" x14ac:dyDescent="0.25">
      <c r="D2465" s="184"/>
      <c r="E2465" s="184"/>
      <c r="F2465" s="184"/>
      <c r="G2465" s="184"/>
      <c r="H2465" s="184"/>
      <c r="I2465" s="184"/>
      <c r="J2465" s="184"/>
      <c r="K2465" s="183"/>
      <c r="L2465" s="183"/>
      <c r="M2465" s="183"/>
      <c r="N2465" s="183"/>
      <c r="O2465" s="183"/>
      <c r="P2465" s="183"/>
      <c r="Q2465" s="183"/>
      <c r="R2465" s="183"/>
      <c r="S2465" s="183"/>
      <c r="T2465" s="183"/>
      <c r="X2465" s="183"/>
    </row>
    <row r="2466" spans="4:24" x14ac:dyDescent="0.25">
      <c r="D2466" s="184"/>
      <c r="E2466" s="184"/>
      <c r="F2466" s="184"/>
      <c r="G2466" s="184"/>
      <c r="H2466" s="184"/>
      <c r="I2466" s="184"/>
      <c r="J2466" s="184"/>
      <c r="K2466" s="183"/>
      <c r="L2466" s="183"/>
      <c r="M2466" s="183"/>
      <c r="N2466" s="183"/>
      <c r="O2466" s="183"/>
      <c r="P2466" s="183"/>
      <c r="Q2466" s="183"/>
      <c r="R2466" s="183"/>
      <c r="S2466" s="183"/>
      <c r="T2466" s="183"/>
      <c r="X2466" s="183"/>
    </row>
    <row r="2467" spans="4:24" x14ac:dyDescent="0.25">
      <c r="D2467" s="184"/>
      <c r="E2467" s="184"/>
      <c r="F2467" s="184"/>
      <c r="G2467" s="184"/>
      <c r="H2467" s="184"/>
      <c r="I2467" s="184"/>
      <c r="J2467" s="184"/>
      <c r="K2467" s="183"/>
      <c r="L2467" s="183"/>
      <c r="M2467" s="183"/>
      <c r="N2467" s="183"/>
      <c r="O2467" s="183"/>
      <c r="P2467" s="183"/>
      <c r="Q2467" s="183"/>
      <c r="R2467" s="183"/>
      <c r="S2467" s="183"/>
      <c r="T2467" s="183"/>
      <c r="X2467" s="183"/>
    </row>
    <row r="2468" spans="4:24" x14ac:dyDescent="0.25">
      <c r="D2468" s="184"/>
      <c r="E2468" s="184"/>
      <c r="F2468" s="184"/>
      <c r="G2468" s="184"/>
      <c r="H2468" s="184"/>
      <c r="I2468" s="184"/>
      <c r="J2468" s="184"/>
      <c r="K2468" s="183"/>
      <c r="L2468" s="183"/>
      <c r="M2468" s="183"/>
      <c r="N2468" s="183"/>
      <c r="O2468" s="183"/>
      <c r="P2468" s="183"/>
      <c r="Q2468" s="183"/>
      <c r="R2468" s="183"/>
      <c r="S2468" s="183"/>
      <c r="T2468" s="183"/>
      <c r="X2468" s="183"/>
    </row>
    <row r="2469" spans="4:24" x14ac:dyDescent="0.25">
      <c r="D2469" s="184"/>
      <c r="E2469" s="184"/>
      <c r="F2469" s="184"/>
      <c r="G2469" s="184"/>
      <c r="H2469" s="184"/>
      <c r="I2469" s="184"/>
      <c r="J2469" s="184"/>
      <c r="K2469" s="183"/>
      <c r="L2469" s="183"/>
      <c r="M2469" s="183"/>
      <c r="N2469" s="183"/>
      <c r="O2469" s="183"/>
      <c r="P2469" s="183"/>
      <c r="Q2469" s="183"/>
      <c r="R2469" s="183"/>
      <c r="S2469" s="183"/>
      <c r="T2469" s="183"/>
      <c r="X2469" s="183"/>
    </row>
    <row r="2470" spans="4:24" x14ac:dyDescent="0.25">
      <c r="D2470" s="184"/>
      <c r="E2470" s="184"/>
      <c r="F2470" s="184"/>
      <c r="G2470" s="184"/>
      <c r="H2470" s="184"/>
      <c r="I2470" s="184"/>
      <c r="J2470" s="184"/>
      <c r="K2470" s="183"/>
      <c r="L2470" s="183"/>
      <c r="M2470" s="183"/>
      <c r="N2470" s="183"/>
      <c r="O2470" s="183"/>
      <c r="P2470" s="183"/>
      <c r="Q2470" s="183"/>
      <c r="R2470" s="183"/>
      <c r="S2470" s="183"/>
      <c r="T2470" s="183"/>
      <c r="X2470" s="183"/>
    </row>
    <row r="2471" spans="4:24" x14ac:dyDescent="0.25">
      <c r="D2471" s="184"/>
      <c r="E2471" s="184"/>
      <c r="F2471" s="184"/>
      <c r="G2471" s="184"/>
      <c r="H2471" s="184"/>
      <c r="I2471" s="184"/>
      <c r="J2471" s="184"/>
      <c r="K2471" s="183"/>
      <c r="L2471" s="183"/>
      <c r="M2471" s="183"/>
      <c r="N2471" s="183"/>
      <c r="O2471" s="183"/>
      <c r="P2471" s="183"/>
      <c r="Q2471" s="183"/>
      <c r="R2471" s="183"/>
      <c r="S2471" s="183"/>
      <c r="T2471" s="183"/>
      <c r="X2471" s="183"/>
    </row>
    <row r="2472" spans="4:24" x14ac:dyDescent="0.25">
      <c r="D2472" s="184"/>
      <c r="E2472" s="184"/>
      <c r="F2472" s="184"/>
      <c r="G2472" s="184"/>
      <c r="H2472" s="184"/>
      <c r="I2472" s="184"/>
      <c r="J2472" s="184"/>
      <c r="K2472" s="183"/>
      <c r="L2472" s="183"/>
      <c r="M2472" s="183"/>
      <c r="N2472" s="183"/>
      <c r="O2472" s="183"/>
      <c r="P2472" s="183"/>
      <c r="Q2472" s="183"/>
      <c r="R2472" s="183"/>
      <c r="S2472" s="183"/>
      <c r="T2472" s="183"/>
      <c r="X2472" s="183"/>
    </row>
    <row r="2473" spans="4:24" x14ac:dyDescent="0.25">
      <c r="D2473" s="184"/>
      <c r="E2473" s="184"/>
      <c r="F2473" s="184"/>
      <c r="G2473" s="184"/>
      <c r="H2473" s="184"/>
      <c r="I2473" s="184"/>
      <c r="J2473" s="184"/>
      <c r="K2473" s="183"/>
      <c r="L2473" s="183"/>
      <c r="M2473" s="183"/>
      <c r="N2473" s="183"/>
      <c r="O2473" s="183"/>
      <c r="P2473" s="183"/>
      <c r="Q2473" s="183"/>
      <c r="R2473" s="183"/>
      <c r="S2473" s="183"/>
      <c r="T2473" s="183"/>
      <c r="X2473" s="183"/>
    </row>
    <row r="2474" spans="4:24" x14ac:dyDescent="0.25">
      <c r="D2474" s="184"/>
      <c r="E2474" s="184"/>
      <c r="F2474" s="184"/>
      <c r="G2474" s="184"/>
      <c r="H2474" s="184"/>
      <c r="I2474" s="184"/>
      <c r="J2474" s="184"/>
      <c r="K2474" s="183"/>
      <c r="L2474" s="183"/>
      <c r="M2474" s="183"/>
      <c r="N2474" s="183"/>
      <c r="O2474" s="183"/>
      <c r="P2474" s="183"/>
      <c r="Q2474" s="183"/>
      <c r="R2474" s="183"/>
      <c r="S2474" s="183"/>
      <c r="T2474" s="183"/>
      <c r="X2474" s="183"/>
    </row>
    <row r="2475" spans="4:24" x14ac:dyDescent="0.25">
      <c r="D2475" s="184"/>
      <c r="E2475" s="184"/>
      <c r="F2475" s="184"/>
      <c r="G2475" s="184"/>
      <c r="H2475" s="184"/>
      <c r="I2475" s="184"/>
      <c r="J2475" s="184"/>
      <c r="K2475" s="183"/>
      <c r="L2475" s="183"/>
      <c r="M2475" s="183"/>
      <c r="N2475" s="183"/>
      <c r="O2475" s="183"/>
      <c r="P2475" s="183"/>
      <c r="Q2475" s="183"/>
      <c r="R2475" s="183"/>
      <c r="S2475" s="183"/>
      <c r="T2475" s="183"/>
      <c r="X2475" s="183"/>
    </row>
    <row r="2476" spans="4:24" x14ac:dyDescent="0.25">
      <c r="D2476" s="184"/>
      <c r="E2476" s="184"/>
      <c r="F2476" s="184"/>
      <c r="G2476" s="184"/>
      <c r="H2476" s="184"/>
      <c r="I2476" s="184"/>
      <c r="J2476" s="184"/>
      <c r="K2476" s="183"/>
      <c r="L2476" s="183"/>
      <c r="M2476" s="183"/>
      <c r="N2476" s="183"/>
      <c r="O2476" s="183"/>
      <c r="P2476" s="183"/>
      <c r="Q2476" s="183"/>
      <c r="R2476" s="183"/>
      <c r="S2476" s="183"/>
      <c r="T2476" s="183"/>
      <c r="X2476" s="183"/>
    </row>
    <row r="2477" spans="4:24" x14ac:dyDescent="0.25">
      <c r="D2477" s="184"/>
      <c r="E2477" s="184"/>
      <c r="F2477" s="184"/>
      <c r="G2477" s="184"/>
      <c r="H2477" s="184"/>
      <c r="I2477" s="184"/>
      <c r="J2477" s="184"/>
      <c r="K2477" s="183"/>
      <c r="L2477" s="183"/>
      <c r="M2477" s="183"/>
      <c r="N2477" s="183"/>
      <c r="O2477" s="183"/>
      <c r="P2477" s="183"/>
      <c r="Q2477" s="183"/>
      <c r="R2477" s="183"/>
      <c r="S2477" s="183"/>
      <c r="T2477" s="183"/>
      <c r="X2477" s="183"/>
    </row>
    <row r="2478" spans="4:24" x14ac:dyDescent="0.25">
      <c r="D2478" s="184"/>
      <c r="E2478" s="184"/>
      <c r="F2478" s="184"/>
      <c r="G2478" s="184"/>
      <c r="H2478" s="184"/>
      <c r="I2478" s="184"/>
      <c r="J2478" s="184"/>
      <c r="K2478" s="183"/>
      <c r="L2478" s="183"/>
      <c r="M2478" s="183"/>
      <c r="N2478" s="183"/>
      <c r="O2478" s="183"/>
      <c r="P2478" s="183"/>
      <c r="Q2478" s="183"/>
      <c r="R2478" s="183"/>
      <c r="S2478" s="183"/>
      <c r="T2478" s="183"/>
      <c r="X2478" s="183"/>
    </row>
    <row r="2479" spans="4:24" x14ac:dyDescent="0.25">
      <c r="D2479" s="184"/>
      <c r="E2479" s="184"/>
      <c r="F2479" s="184"/>
      <c r="G2479" s="184"/>
      <c r="H2479" s="184"/>
      <c r="I2479" s="184"/>
      <c r="J2479" s="184"/>
      <c r="K2479" s="183"/>
      <c r="L2479" s="183"/>
      <c r="M2479" s="183"/>
      <c r="N2479" s="183"/>
      <c r="O2479" s="183"/>
      <c r="P2479" s="183"/>
      <c r="Q2479" s="183"/>
      <c r="R2479" s="183"/>
      <c r="S2479" s="183"/>
      <c r="T2479" s="183"/>
      <c r="X2479" s="183"/>
    </row>
    <row r="2480" spans="4:24" x14ac:dyDescent="0.25">
      <c r="D2480" s="184"/>
      <c r="E2480" s="184"/>
      <c r="F2480" s="184"/>
      <c r="G2480" s="184"/>
      <c r="H2480" s="184"/>
      <c r="I2480" s="184"/>
      <c r="J2480" s="184"/>
      <c r="K2480" s="183"/>
      <c r="L2480" s="183"/>
      <c r="M2480" s="183"/>
      <c r="N2480" s="183"/>
      <c r="O2480" s="183"/>
      <c r="P2480" s="183"/>
      <c r="Q2480" s="183"/>
      <c r="R2480" s="183"/>
      <c r="S2480" s="183"/>
      <c r="T2480" s="183"/>
      <c r="X2480" s="183"/>
    </row>
    <row r="2481" spans="4:24" x14ac:dyDescent="0.25">
      <c r="D2481" s="184"/>
      <c r="E2481" s="184"/>
      <c r="F2481" s="184"/>
      <c r="G2481" s="184"/>
      <c r="H2481" s="184"/>
      <c r="I2481" s="184"/>
      <c r="J2481" s="184"/>
      <c r="K2481" s="183"/>
      <c r="L2481" s="183"/>
      <c r="M2481" s="183"/>
      <c r="N2481" s="183"/>
      <c r="O2481" s="183"/>
      <c r="P2481" s="183"/>
      <c r="Q2481" s="183"/>
      <c r="R2481" s="183"/>
      <c r="S2481" s="183"/>
      <c r="T2481" s="183"/>
      <c r="X2481" s="183"/>
    </row>
    <row r="2482" spans="4:24" x14ac:dyDescent="0.25">
      <c r="D2482" s="184"/>
      <c r="E2482" s="184"/>
      <c r="F2482" s="184"/>
      <c r="G2482" s="184"/>
      <c r="H2482" s="184"/>
      <c r="I2482" s="184"/>
      <c r="J2482" s="184"/>
      <c r="K2482" s="183"/>
      <c r="L2482" s="183"/>
      <c r="M2482" s="183"/>
      <c r="N2482" s="183"/>
      <c r="O2482" s="183"/>
      <c r="P2482" s="183"/>
      <c r="Q2482" s="183"/>
      <c r="R2482" s="183"/>
      <c r="S2482" s="183"/>
      <c r="T2482" s="183"/>
      <c r="X2482" s="183"/>
    </row>
    <row r="2483" spans="4:24" x14ac:dyDescent="0.25">
      <c r="D2483" s="184"/>
      <c r="E2483" s="184"/>
      <c r="F2483" s="184"/>
      <c r="G2483" s="184"/>
      <c r="H2483" s="184"/>
      <c r="I2483" s="184"/>
      <c r="J2483" s="184"/>
      <c r="K2483" s="183"/>
      <c r="L2483" s="183"/>
      <c r="M2483" s="183"/>
      <c r="N2483" s="183"/>
      <c r="O2483" s="183"/>
      <c r="P2483" s="183"/>
      <c r="Q2483" s="183"/>
      <c r="R2483" s="183"/>
      <c r="S2483" s="183"/>
      <c r="T2483" s="183"/>
      <c r="X2483" s="183"/>
    </row>
    <row r="2484" spans="4:24" x14ac:dyDescent="0.25">
      <c r="D2484" s="184"/>
      <c r="E2484" s="184"/>
      <c r="F2484" s="184"/>
      <c r="G2484" s="184"/>
      <c r="H2484" s="184"/>
      <c r="I2484" s="184"/>
      <c r="J2484" s="184"/>
      <c r="K2484" s="183"/>
      <c r="L2484" s="183"/>
      <c r="M2484" s="183"/>
      <c r="N2484" s="183"/>
      <c r="O2484" s="183"/>
      <c r="P2484" s="183"/>
      <c r="Q2484" s="183"/>
      <c r="R2484" s="183"/>
      <c r="S2484" s="183"/>
      <c r="T2484" s="183"/>
      <c r="X2484" s="183"/>
    </row>
    <row r="2485" spans="4:24" x14ac:dyDescent="0.25">
      <c r="D2485" s="184"/>
      <c r="E2485" s="184"/>
      <c r="F2485" s="184"/>
      <c r="G2485" s="184"/>
      <c r="H2485" s="184"/>
      <c r="I2485" s="184"/>
      <c r="J2485" s="184"/>
      <c r="K2485" s="183"/>
      <c r="L2485" s="183"/>
      <c r="M2485" s="183"/>
      <c r="N2485" s="183"/>
      <c r="O2485" s="183"/>
      <c r="P2485" s="183"/>
      <c r="Q2485" s="183"/>
      <c r="R2485" s="183"/>
      <c r="S2485" s="183"/>
      <c r="T2485" s="183"/>
      <c r="X2485" s="183"/>
    </row>
    <row r="2486" spans="4:24" x14ac:dyDescent="0.25">
      <c r="D2486" s="184"/>
      <c r="E2486" s="184"/>
      <c r="F2486" s="184"/>
      <c r="G2486" s="184"/>
      <c r="H2486" s="184"/>
      <c r="I2486" s="184"/>
      <c r="J2486" s="184"/>
      <c r="K2486" s="183"/>
      <c r="L2486" s="183"/>
      <c r="M2486" s="183"/>
      <c r="N2486" s="183"/>
      <c r="O2486" s="183"/>
      <c r="P2486" s="183"/>
      <c r="Q2486" s="183"/>
      <c r="R2486" s="183"/>
      <c r="S2486" s="183"/>
      <c r="T2486" s="183"/>
      <c r="X2486" s="183"/>
    </row>
    <row r="2487" spans="4:24" x14ac:dyDescent="0.25">
      <c r="D2487" s="184"/>
      <c r="E2487" s="184"/>
      <c r="F2487" s="184"/>
      <c r="G2487" s="184"/>
      <c r="H2487" s="184"/>
      <c r="I2487" s="184"/>
      <c r="J2487" s="184"/>
      <c r="K2487" s="183"/>
      <c r="L2487" s="183"/>
      <c r="M2487" s="183"/>
      <c r="N2487" s="183"/>
      <c r="O2487" s="183"/>
      <c r="P2487" s="183"/>
      <c r="Q2487" s="183"/>
      <c r="R2487" s="183"/>
      <c r="S2487" s="183"/>
      <c r="T2487" s="183"/>
      <c r="X2487" s="183"/>
    </row>
    <row r="2488" spans="4:24" x14ac:dyDescent="0.25">
      <c r="D2488" s="184"/>
      <c r="E2488" s="184"/>
      <c r="F2488" s="184"/>
      <c r="G2488" s="184"/>
      <c r="H2488" s="184"/>
      <c r="I2488" s="184"/>
      <c r="J2488" s="184"/>
      <c r="K2488" s="183"/>
      <c r="L2488" s="183"/>
      <c r="M2488" s="183"/>
      <c r="N2488" s="183"/>
      <c r="O2488" s="183"/>
      <c r="P2488" s="183"/>
      <c r="Q2488" s="183"/>
      <c r="R2488" s="183"/>
      <c r="S2488" s="183"/>
      <c r="T2488" s="183"/>
      <c r="X2488" s="183"/>
    </row>
    <row r="2489" spans="4:24" x14ac:dyDescent="0.25">
      <c r="D2489" s="184"/>
      <c r="E2489" s="184"/>
      <c r="F2489" s="184"/>
      <c r="G2489" s="184"/>
      <c r="H2489" s="184"/>
      <c r="I2489" s="184"/>
      <c r="J2489" s="184"/>
      <c r="K2489" s="183"/>
      <c r="L2489" s="183"/>
      <c r="M2489" s="183"/>
      <c r="N2489" s="183"/>
      <c r="O2489" s="183"/>
      <c r="P2489" s="183"/>
      <c r="Q2489" s="183"/>
      <c r="R2489" s="183"/>
      <c r="S2489" s="183"/>
      <c r="T2489" s="183"/>
      <c r="X2489" s="183"/>
    </row>
    <row r="2490" spans="4:24" x14ac:dyDescent="0.25">
      <c r="D2490" s="184"/>
      <c r="E2490" s="184"/>
      <c r="F2490" s="184"/>
      <c r="G2490" s="184"/>
      <c r="H2490" s="184"/>
      <c r="I2490" s="184"/>
      <c r="J2490" s="184"/>
      <c r="K2490" s="183"/>
      <c r="L2490" s="183"/>
      <c r="M2490" s="183"/>
      <c r="N2490" s="183"/>
      <c r="O2490" s="183"/>
      <c r="P2490" s="183"/>
      <c r="Q2490" s="183"/>
      <c r="R2490" s="183"/>
      <c r="S2490" s="183"/>
      <c r="T2490" s="183"/>
      <c r="X2490" s="183"/>
    </row>
    <row r="2491" spans="4:24" x14ac:dyDescent="0.25">
      <c r="D2491" s="184"/>
      <c r="E2491" s="184"/>
      <c r="F2491" s="184"/>
      <c r="G2491" s="184"/>
      <c r="H2491" s="184"/>
      <c r="I2491" s="184"/>
      <c r="J2491" s="184"/>
      <c r="K2491" s="183"/>
      <c r="L2491" s="183"/>
      <c r="M2491" s="183"/>
      <c r="N2491" s="183"/>
      <c r="O2491" s="183"/>
      <c r="P2491" s="183"/>
      <c r="Q2491" s="183"/>
      <c r="R2491" s="183"/>
      <c r="S2491" s="183"/>
      <c r="T2491" s="183"/>
      <c r="X2491" s="183"/>
    </row>
    <row r="2492" spans="4:24" x14ac:dyDescent="0.25">
      <c r="D2492" s="184"/>
      <c r="E2492" s="184"/>
      <c r="F2492" s="184"/>
      <c r="G2492" s="184"/>
      <c r="H2492" s="184"/>
      <c r="I2492" s="184"/>
      <c r="J2492" s="184"/>
      <c r="K2492" s="183"/>
      <c r="L2492" s="183"/>
      <c r="M2492" s="183"/>
      <c r="N2492" s="183"/>
      <c r="O2492" s="183"/>
      <c r="P2492" s="183"/>
      <c r="Q2492" s="183"/>
      <c r="R2492" s="183"/>
      <c r="S2492" s="183"/>
      <c r="T2492" s="183"/>
      <c r="X2492" s="183"/>
    </row>
    <row r="2493" spans="4:24" x14ac:dyDescent="0.25">
      <c r="D2493" s="184"/>
      <c r="E2493" s="184"/>
      <c r="F2493" s="184"/>
      <c r="G2493" s="184"/>
      <c r="H2493" s="184"/>
      <c r="I2493" s="184"/>
      <c r="J2493" s="184"/>
      <c r="K2493" s="183"/>
      <c r="L2493" s="183"/>
      <c r="M2493" s="183"/>
      <c r="N2493" s="183"/>
      <c r="O2493" s="183"/>
      <c r="P2493" s="183"/>
      <c r="Q2493" s="183"/>
      <c r="R2493" s="183"/>
      <c r="S2493" s="183"/>
      <c r="T2493" s="183"/>
      <c r="X2493" s="183"/>
    </row>
    <row r="2494" spans="4:24" x14ac:dyDescent="0.25">
      <c r="D2494" s="184"/>
      <c r="E2494" s="184"/>
      <c r="F2494" s="184"/>
      <c r="G2494" s="184"/>
      <c r="H2494" s="184"/>
      <c r="I2494" s="184"/>
      <c r="J2494" s="184"/>
      <c r="K2494" s="183"/>
      <c r="L2494" s="183"/>
      <c r="M2494" s="183"/>
      <c r="N2494" s="183"/>
      <c r="O2494" s="183"/>
      <c r="P2494" s="183"/>
      <c r="Q2494" s="183"/>
      <c r="R2494" s="183"/>
      <c r="S2494" s="183"/>
      <c r="T2494" s="183"/>
      <c r="X2494" s="183"/>
    </row>
    <row r="2495" spans="4:24" x14ac:dyDescent="0.25">
      <c r="D2495" s="184"/>
      <c r="E2495" s="184"/>
      <c r="F2495" s="184"/>
      <c r="G2495" s="184"/>
      <c r="H2495" s="184"/>
      <c r="I2495" s="184"/>
      <c r="J2495" s="184"/>
      <c r="K2495" s="183"/>
      <c r="L2495" s="183"/>
      <c r="M2495" s="183"/>
      <c r="N2495" s="183"/>
      <c r="O2495" s="183"/>
      <c r="P2495" s="183"/>
      <c r="Q2495" s="183"/>
      <c r="R2495" s="183"/>
      <c r="S2495" s="183"/>
      <c r="T2495" s="183"/>
      <c r="X2495" s="183"/>
    </row>
    <row r="2496" spans="4:24" x14ac:dyDescent="0.25">
      <c r="D2496" s="184"/>
      <c r="E2496" s="184"/>
      <c r="F2496" s="184"/>
      <c r="G2496" s="184"/>
      <c r="H2496" s="184"/>
      <c r="I2496" s="184"/>
      <c r="J2496" s="184"/>
      <c r="K2496" s="183"/>
      <c r="L2496" s="183"/>
      <c r="M2496" s="183"/>
      <c r="N2496" s="183"/>
      <c r="O2496" s="183"/>
      <c r="P2496" s="183"/>
      <c r="Q2496" s="183"/>
      <c r="R2496" s="183"/>
      <c r="S2496" s="183"/>
      <c r="T2496" s="183"/>
      <c r="X2496" s="183"/>
    </row>
    <row r="2497" spans="4:24" x14ac:dyDescent="0.25">
      <c r="D2497" s="184"/>
      <c r="E2497" s="184"/>
      <c r="F2497" s="184"/>
      <c r="G2497" s="184"/>
      <c r="H2497" s="184"/>
      <c r="I2497" s="184"/>
      <c r="J2497" s="184"/>
      <c r="K2497" s="183"/>
      <c r="L2497" s="183"/>
      <c r="M2497" s="183"/>
      <c r="N2497" s="183"/>
      <c r="O2497" s="183"/>
      <c r="P2497" s="183"/>
      <c r="Q2497" s="183"/>
      <c r="R2497" s="183"/>
      <c r="S2497" s="183"/>
      <c r="T2497" s="183"/>
      <c r="X2497" s="183"/>
    </row>
    <row r="2498" spans="4:24" x14ac:dyDescent="0.25">
      <c r="D2498" s="184"/>
      <c r="E2498" s="184"/>
      <c r="F2498" s="184"/>
      <c r="G2498" s="184"/>
      <c r="H2498" s="184"/>
      <c r="I2498" s="184"/>
      <c r="J2498" s="184"/>
      <c r="K2498" s="183"/>
      <c r="L2498" s="183"/>
      <c r="M2498" s="183"/>
      <c r="N2498" s="183"/>
      <c r="O2498" s="183"/>
      <c r="P2498" s="183"/>
      <c r="Q2498" s="183"/>
      <c r="R2498" s="183"/>
      <c r="S2498" s="183"/>
      <c r="T2498" s="183"/>
      <c r="X2498" s="183"/>
    </row>
    <row r="2499" spans="4:24" x14ac:dyDescent="0.25">
      <c r="D2499" s="184"/>
      <c r="E2499" s="184"/>
      <c r="F2499" s="184"/>
      <c r="G2499" s="184"/>
      <c r="H2499" s="184"/>
      <c r="I2499" s="184"/>
      <c r="J2499" s="184"/>
      <c r="K2499" s="183"/>
      <c r="L2499" s="183"/>
      <c r="M2499" s="183"/>
      <c r="N2499" s="183"/>
      <c r="O2499" s="183"/>
      <c r="P2499" s="183"/>
      <c r="Q2499" s="183"/>
      <c r="R2499" s="183"/>
      <c r="S2499" s="183"/>
      <c r="T2499" s="183"/>
      <c r="X2499" s="183"/>
    </row>
    <row r="2500" spans="4:24" x14ac:dyDescent="0.25">
      <c r="D2500" s="184"/>
      <c r="E2500" s="184"/>
      <c r="F2500" s="184"/>
      <c r="G2500" s="184"/>
      <c r="H2500" s="184"/>
      <c r="I2500" s="184"/>
      <c r="J2500" s="184"/>
      <c r="K2500" s="183"/>
      <c r="L2500" s="183"/>
      <c r="M2500" s="183"/>
      <c r="N2500" s="183"/>
      <c r="O2500" s="183"/>
      <c r="P2500" s="183"/>
      <c r="Q2500" s="183"/>
      <c r="R2500" s="183"/>
      <c r="S2500" s="183"/>
      <c r="T2500" s="183"/>
      <c r="X2500" s="183"/>
    </row>
    <row r="2501" spans="4:24" x14ac:dyDescent="0.25">
      <c r="D2501" s="184"/>
      <c r="E2501" s="184"/>
      <c r="F2501" s="184"/>
      <c r="G2501" s="184"/>
      <c r="H2501" s="184"/>
      <c r="I2501" s="184"/>
      <c r="J2501" s="184"/>
      <c r="K2501" s="183"/>
      <c r="L2501" s="183"/>
      <c r="M2501" s="183"/>
      <c r="N2501" s="183"/>
      <c r="O2501" s="183"/>
      <c r="P2501" s="183"/>
      <c r="Q2501" s="183"/>
      <c r="R2501" s="183"/>
      <c r="S2501" s="183"/>
      <c r="T2501" s="183"/>
      <c r="X2501" s="183"/>
    </row>
    <row r="2502" spans="4:24" x14ac:dyDescent="0.25">
      <c r="D2502" s="184"/>
      <c r="E2502" s="184"/>
      <c r="F2502" s="184"/>
      <c r="G2502" s="184"/>
      <c r="H2502" s="184"/>
      <c r="I2502" s="184"/>
      <c r="J2502" s="184"/>
      <c r="K2502" s="183"/>
      <c r="L2502" s="183"/>
      <c r="M2502" s="183"/>
      <c r="N2502" s="183"/>
      <c r="O2502" s="183"/>
      <c r="P2502" s="183"/>
      <c r="Q2502" s="183"/>
      <c r="R2502" s="183"/>
      <c r="S2502" s="183"/>
      <c r="T2502" s="183"/>
      <c r="X2502" s="183"/>
    </row>
    <row r="2503" spans="4:24" x14ac:dyDescent="0.25">
      <c r="D2503" s="184"/>
      <c r="E2503" s="184"/>
      <c r="F2503" s="184"/>
      <c r="G2503" s="184"/>
      <c r="H2503" s="184"/>
      <c r="I2503" s="184"/>
      <c r="J2503" s="184"/>
      <c r="K2503" s="183"/>
      <c r="L2503" s="183"/>
      <c r="M2503" s="183"/>
      <c r="N2503" s="183"/>
      <c r="O2503" s="183"/>
      <c r="P2503" s="183"/>
      <c r="Q2503" s="183"/>
      <c r="R2503" s="183"/>
      <c r="S2503" s="183"/>
      <c r="T2503" s="183"/>
      <c r="X2503" s="183"/>
    </row>
    <row r="2504" spans="4:24" x14ac:dyDescent="0.25">
      <c r="D2504" s="184"/>
      <c r="E2504" s="184"/>
      <c r="F2504" s="184"/>
      <c r="G2504" s="184"/>
      <c r="H2504" s="184"/>
      <c r="I2504" s="184"/>
      <c r="J2504" s="184"/>
      <c r="K2504" s="183"/>
      <c r="L2504" s="183"/>
      <c r="M2504" s="183"/>
      <c r="N2504" s="183"/>
      <c r="O2504" s="183"/>
      <c r="P2504" s="183"/>
      <c r="Q2504" s="183"/>
      <c r="R2504" s="183"/>
      <c r="S2504" s="183"/>
      <c r="T2504" s="183"/>
      <c r="X2504" s="183"/>
    </row>
    <row r="2505" spans="4:24" x14ac:dyDescent="0.25">
      <c r="D2505" s="184"/>
      <c r="E2505" s="184"/>
      <c r="F2505" s="184"/>
      <c r="G2505" s="184"/>
      <c r="H2505" s="184"/>
      <c r="I2505" s="184"/>
      <c r="J2505" s="184"/>
      <c r="K2505" s="183"/>
      <c r="L2505" s="183"/>
      <c r="M2505" s="183"/>
      <c r="N2505" s="183"/>
      <c r="O2505" s="183"/>
      <c r="P2505" s="183"/>
      <c r="Q2505" s="183"/>
      <c r="R2505" s="183"/>
      <c r="S2505" s="183"/>
      <c r="T2505" s="183"/>
      <c r="X2505" s="18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29"/>
  <sheetViews>
    <sheetView showGridLines="0" zoomScale="80" workbookViewId="0">
      <selection activeCell="A6" sqref="A6"/>
    </sheetView>
  </sheetViews>
  <sheetFormatPr defaultRowHeight="13.2" x14ac:dyDescent="0.25"/>
  <cols>
    <col min="4" max="5" width="10.6640625" customWidth="1"/>
    <col min="6" max="11" width="16.44140625" customWidth="1"/>
    <col min="15" max="15" width="8.6640625" bestFit="1" customWidth="1"/>
    <col min="16" max="16" width="10" bestFit="1" customWidth="1"/>
    <col min="17" max="17" width="7.44140625" bestFit="1" customWidth="1"/>
    <col min="18" max="18" width="8.44140625" bestFit="1" customWidth="1"/>
    <col min="19" max="19" width="9.88671875" bestFit="1" customWidth="1"/>
    <col min="20" max="20" width="10.33203125" bestFit="1" customWidth="1"/>
    <col min="21" max="22" width="7.88671875" bestFit="1" customWidth="1"/>
    <col min="24" max="25" width="10.33203125" bestFit="1" customWidth="1"/>
  </cols>
  <sheetData>
    <row r="1" spans="1:26" x14ac:dyDescent="0.25">
      <c r="A1" s="1" t="s">
        <v>14</v>
      </c>
    </row>
    <row r="2" spans="1:26" x14ac:dyDescent="0.25"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F3" s="54" t="s">
        <v>23</v>
      </c>
      <c r="G3" s="52"/>
      <c r="H3" s="52"/>
      <c r="I3" s="52"/>
      <c r="J3" s="52"/>
      <c r="K3" s="53"/>
      <c r="O3" s="126"/>
      <c r="P3" s="126"/>
      <c r="Q3" s="126"/>
      <c r="R3" s="126"/>
      <c r="S3" s="126"/>
      <c r="T3" s="126"/>
      <c r="U3" s="313">
        <v>0.94</v>
      </c>
      <c r="V3" s="313">
        <v>0.93</v>
      </c>
      <c r="W3" s="126"/>
      <c r="X3" s="313">
        <v>0.94</v>
      </c>
      <c r="Y3" s="313">
        <v>0.93</v>
      </c>
      <c r="Z3" s="3"/>
    </row>
    <row r="4" spans="1:26" x14ac:dyDescent="0.25">
      <c r="A4" s="33"/>
      <c r="B4" s="40"/>
      <c r="C4" s="41"/>
      <c r="D4" s="37" t="s">
        <v>52</v>
      </c>
      <c r="E4" s="37" t="s">
        <v>52</v>
      </c>
      <c r="F4" s="45" t="str">
        <f>+'MONTHLY CURVES'!H4</f>
        <v>Trunkline</v>
      </c>
      <c r="G4" s="46" t="str">
        <f>+'MONTHLY CURVES'!I4</f>
        <v>Transco</v>
      </c>
      <c r="H4" s="46" t="str">
        <f>+'MONTHLY CURVES'!J4</f>
        <v>Transco</v>
      </c>
      <c r="I4" s="46" t="str">
        <f>+'MONTHLY CURVES'!K4</f>
        <v>Algonquin</v>
      </c>
      <c r="J4" s="46" t="str">
        <f>+'MONTHLY CURVES'!L4</f>
        <v>CGT</v>
      </c>
      <c r="K4" s="47" t="str">
        <f>+'MONTHLY CURVES'!M4</f>
        <v>FGT</v>
      </c>
      <c r="O4" s="126"/>
      <c r="P4" s="126"/>
      <c r="Q4" s="126"/>
      <c r="R4" s="126"/>
      <c r="S4" s="126"/>
      <c r="T4" s="126" t="s">
        <v>98</v>
      </c>
      <c r="U4" s="126" t="s">
        <v>16</v>
      </c>
      <c r="V4" s="126" t="s">
        <v>16</v>
      </c>
      <c r="W4" s="126"/>
      <c r="X4" s="126" t="s">
        <v>195</v>
      </c>
      <c r="Y4" s="126" t="s">
        <v>195</v>
      </c>
      <c r="Z4" s="3"/>
    </row>
    <row r="5" spans="1:26" x14ac:dyDescent="0.25">
      <c r="A5" s="33"/>
      <c r="B5" s="38" t="s">
        <v>11</v>
      </c>
      <c r="C5" s="39" t="s">
        <v>12</v>
      </c>
      <c r="D5" s="25" t="s">
        <v>10</v>
      </c>
      <c r="E5" s="25" t="s">
        <v>65</v>
      </c>
      <c r="F5" s="48" t="str">
        <f>+'MONTHLY CURVES'!H5</f>
        <v>WLA</v>
      </c>
      <c r="G5" s="49" t="str">
        <f>+'MONTHLY CURVES'!I5</f>
        <v>Z5</v>
      </c>
      <c r="H5" s="49" t="str">
        <f>+'MONTHLY CURVES'!J5</f>
        <v>Z6</v>
      </c>
      <c r="I5" s="49" t="str">
        <f>+'MONTHLY CURVES'!K5</f>
        <v>Citygate</v>
      </c>
      <c r="J5" s="49" t="str">
        <f>+'MONTHLY CURVES'!L5</f>
        <v>Appalachia</v>
      </c>
      <c r="K5" s="50" t="str">
        <f>+'MONTHLY CURVES'!M5</f>
        <v>MKT AREA</v>
      </c>
      <c r="O5" s="126" t="s">
        <v>188</v>
      </c>
      <c r="P5" s="126" t="s">
        <v>189</v>
      </c>
      <c r="Q5" s="126" t="s">
        <v>190</v>
      </c>
      <c r="R5" s="126" t="s">
        <v>191</v>
      </c>
      <c r="S5" s="126" t="s">
        <v>192</v>
      </c>
      <c r="T5" s="126" t="s">
        <v>193</v>
      </c>
      <c r="U5" s="126" t="s">
        <v>194</v>
      </c>
      <c r="V5" s="126" t="s">
        <v>194</v>
      </c>
      <c r="W5" s="126"/>
      <c r="X5" s="126" t="s">
        <v>196</v>
      </c>
      <c r="Y5" s="126" t="s">
        <v>196</v>
      </c>
      <c r="Z5" s="3"/>
    </row>
    <row r="6" spans="1:26" x14ac:dyDescent="0.25">
      <c r="A6">
        <v>2001</v>
      </c>
      <c r="B6" s="10">
        <f>+SUMIF('MONTHLY CURVES'!$A$6:$A$329,$A6,'MONTHLY CURVES'!$D$6:$D$329)/SUMIF('MONTHLY CURVES'!$A$6:$A$329,$A6,'MONTHLY CURVES'!$B$6:$B$329)</f>
        <v>2.5493677768798701E-2</v>
      </c>
      <c r="C6" s="10">
        <f ca="1">+SUMIF('MONTHLY CURVES'!$A$6:$A$329,$A6,'MONTHLY CURVES'!$E$6:$E$329)/SUMIF('MONTHLY CURVES'!$A$6:$A$329,$A6,'MONTHLY CURVES'!$B$6:$B$329)</f>
        <v>0.99906272690556053</v>
      </c>
      <c r="D6" s="16">
        <f>+SUMIF('MONTHLY CURVES'!$A$6:$A$329,$A6,'MONTHLY CURVES'!F$6:F$329)/SUMIF('MONTHLY CURVES'!$A$6:$A$329,$A6,'MONTHLY CURVES'!$B$6:$B$329)</f>
        <v>2.6236666666666668</v>
      </c>
      <c r="E6" s="107">
        <f>+SUMIF('MONTHLY CURVES'!$A$6:$A$329,$A6,'MONTHLY CURVES'!G$6:G$329)/SUMIF('MONTHLY CURVES'!$A$6:$A$329,$A6,'MONTHLY CURVES'!$B$6:$B$329)</f>
        <v>0.93166666666666664</v>
      </c>
      <c r="F6" s="16">
        <f>+SUMIF('MONTHLY CURVES'!$A$6:$A$329,$A6,'MONTHLY CURVES'!H$6:H$329)/SUMIF('MONTHLY CURVES'!$A$6:$A$329,$A6,'MONTHLY CURVES'!$B$6:$B$329)</f>
        <v>-9.4166666666666676E-2</v>
      </c>
      <c r="G6" s="16">
        <f>+SUMIF('MONTHLY CURVES'!$A$6:$A$329,$A6,'MONTHLY CURVES'!I$6:I$329)/SUMIF('MONTHLY CURVES'!$A$6:$A$329,$A6,'MONTHLY CURVES'!$B$6:$B$329)</f>
        <v>0.49833333333333329</v>
      </c>
      <c r="H6" s="16">
        <f>+SUMIF('MONTHLY CURVES'!$A$6:$A$329,$A6,'MONTHLY CURVES'!J$6:J$329)/SUMIF('MONTHLY CURVES'!$A$6:$A$329,$A6,'MONTHLY CURVES'!$B$6:$B$329)</f>
        <v>0.79</v>
      </c>
      <c r="I6" s="16">
        <f>+SUMIF('MONTHLY CURVES'!$A$6:$A$329,$A6,'MONTHLY CURVES'!K$6:K$329)/SUMIF('MONTHLY CURVES'!$A$6:$A$329,$A6,'MONTHLY CURVES'!$B$6:$B$329)</f>
        <v>0.72750000000000004</v>
      </c>
      <c r="J6" s="16">
        <f>+SUMIF('MONTHLY CURVES'!$A$6:$A$329,$A6,'MONTHLY CURVES'!L$6:L$329)/SUMIF('MONTHLY CURVES'!$A$6:$A$329,$A6,'MONTHLY CURVES'!$B$6:$B$329)</f>
        <v>0.24333333333333332</v>
      </c>
      <c r="K6" s="16">
        <f>+SUMIF('MONTHLY CURVES'!$A$6:$A$329,$A6,'MONTHLY CURVES'!M$6:M$329)/SUMIF('MONTHLY CURVES'!$A$6:$A$329,$A6,'MONTHLY CURVES'!$B$6:$B$329)</f>
        <v>0.2233333333333333</v>
      </c>
      <c r="O6" s="312">
        <f>+I6</f>
        <v>0.72750000000000004</v>
      </c>
      <c r="P6" s="312">
        <v>-0.18</v>
      </c>
      <c r="Q6" s="312">
        <f>-0.02*(D6+O6)</f>
        <v>-6.7023333333333338E-2</v>
      </c>
      <c r="R6" s="312">
        <f>+O6+P6+Q6</f>
        <v>0.48047666666666677</v>
      </c>
      <c r="S6" s="312">
        <v>-3.4000000000000002E-2</v>
      </c>
      <c r="T6" s="312">
        <f>+S6+R6</f>
        <v>0.44647666666666674</v>
      </c>
      <c r="U6" s="312">
        <f>-$D6+$D6*0.94</f>
        <v>-0.15742000000000012</v>
      </c>
      <c r="V6" s="312">
        <f>-$D6+$D6*0.93</f>
        <v>-0.18365666666666636</v>
      </c>
      <c r="X6" s="312">
        <f>+U6-T6</f>
        <v>-0.60389666666666686</v>
      </c>
      <c r="Y6" s="312">
        <f>+V6-T6</f>
        <v>-0.6301333333333331</v>
      </c>
    </row>
    <row r="7" spans="1:26" x14ac:dyDescent="0.25">
      <c r="A7">
        <v>2002</v>
      </c>
      <c r="B7" s="10">
        <f>+SUMIF('MONTHLY CURVES'!$A$6:$A$329,$A7,'MONTHLY CURVES'!$D$6:$D$329)/SUMIF('MONTHLY CURVES'!$A$6:$A$329,$A7,'MONTHLY CURVES'!$B$6:$B$329)</f>
        <v>2.331063718544266E-2</v>
      </c>
      <c r="C7" s="10">
        <f ca="1">+SUMIF('MONTHLY CURVES'!$A$6:$A$329,$A7,'MONTHLY CURVES'!$E$6:$E$329)/SUMIF('MONTHLY CURVES'!$A$6:$A$329,$A7,'MONTHLY CURVES'!$B$6:$B$329)</f>
        <v>0.98524264071667911</v>
      </c>
      <c r="D7" s="16">
        <f>+SUMIF('MONTHLY CURVES'!$A$6:$A$329,$A7,'MONTHLY CURVES'!F$6:F$329)/SUMIF('MONTHLY CURVES'!$A$6:$A$329,$A7,'MONTHLY CURVES'!$B$6:$B$329)</f>
        <v>3.2556666666666665</v>
      </c>
      <c r="E7" s="107">
        <f>+SUMIF('MONTHLY CURVES'!$A$6:$A$329,$A7,'MONTHLY CURVES'!G$6:G$329)/SUMIF('MONTHLY CURVES'!$A$6:$A$329,$A7,'MONTHLY CURVES'!$B$6:$B$329)</f>
        <v>0.52895833333333331</v>
      </c>
      <c r="F7" s="16">
        <f>+SUMIF('MONTHLY CURVES'!$A$6:$A$329,$A7,'MONTHLY CURVES'!H$6:H$329)/SUMIF('MONTHLY CURVES'!$A$6:$A$329,$A7,'MONTHLY CURVES'!$B$6:$B$329)</f>
        <v>-0.11166666666666669</v>
      </c>
      <c r="G7" s="16">
        <f>+SUMIF('MONTHLY CURVES'!$A$6:$A$329,$A7,'MONTHLY CURVES'!I$6:I$329)/SUMIF('MONTHLY CURVES'!$A$6:$A$329,$A7,'MONTHLY CURVES'!$B$6:$B$329)</f>
        <v>0.6841666666666667</v>
      </c>
      <c r="H7" s="16">
        <f>+SUMIF('MONTHLY CURVES'!$A$6:$A$329,$A7,'MONTHLY CURVES'!J$6:J$329)/SUMIF('MONTHLY CURVES'!$A$6:$A$329,$A7,'MONTHLY CURVES'!$B$6:$B$329)</f>
        <v>0.99291666666666656</v>
      </c>
      <c r="I7" s="16">
        <f>+SUMIF('MONTHLY CURVES'!$A$6:$A$329,$A7,'MONTHLY CURVES'!K$6:K$329)/SUMIF('MONTHLY CURVES'!$A$6:$A$329,$A7,'MONTHLY CURVES'!$B$6:$B$329)</f>
        <v>0.69874999999999987</v>
      </c>
      <c r="J7" s="16">
        <f>+SUMIF('MONTHLY CURVES'!$A$6:$A$329,$A7,'MONTHLY CURVES'!L$6:L$329)/SUMIF('MONTHLY CURVES'!$A$6:$A$329,$A7,'MONTHLY CURVES'!$B$6:$B$329)</f>
        <v>0.21395833333333333</v>
      </c>
      <c r="K7" s="16">
        <f>+SUMIF('MONTHLY CURVES'!$A$6:$A$329,$A7,'MONTHLY CURVES'!M$6:M$329)/SUMIF('MONTHLY CURVES'!$A$6:$A$329,$A7,'MONTHLY CURVES'!$B$6:$B$329)</f>
        <v>0.44958333333333328</v>
      </c>
      <c r="O7" s="312">
        <f t="shared" ref="O7:O29" si="0">+I7</f>
        <v>0.69874999999999987</v>
      </c>
      <c r="P7" s="312">
        <v>-0.18</v>
      </c>
      <c r="Q7" s="312">
        <f t="shared" ref="Q7:Q29" si="1">-0.02*(D7+O7)</f>
        <v>-7.908833333333333E-2</v>
      </c>
      <c r="R7" s="312">
        <f t="shared" ref="R7:R29" si="2">+O7+P7+Q7</f>
        <v>0.43966166666666651</v>
      </c>
      <c r="S7" s="312">
        <v>-3.4000000000000002E-2</v>
      </c>
      <c r="T7" s="312">
        <f t="shared" ref="T7:T29" si="3">+S7+R7</f>
        <v>0.40566166666666648</v>
      </c>
      <c r="U7" s="312">
        <f t="shared" ref="U7:U29" si="4">-$D7+$D7*0.94</f>
        <v>-0.19534000000000029</v>
      </c>
      <c r="V7" s="312">
        <f t="shared" ref="V7:V29" si="5">-$D7+$D7*0.93</f>
        <v>-0.22789666666666664</v>
      </c>
      <c r="X7" s="312">
        <f t="shared" ref="X7:X29" si="6">+U7-T7</f>
        <v>-0.60100166666666677</v>
      </c>
      <c r="Y7" s="312">
        <f t="shared" ref="Y7:Y29" si="7">+V7-T7</f>
        <v>-0.63355833333333311</v>
      </c>
    </row>
    <row r="8" spans="1:26" x14ac:dyDescent="0.25">
      <c r="A8">
        <v>2003</v>
      </c>
      <c r="B8" s="10">
        <f>+SUMIF('MONTHLY CURVES'!$A$6:$A$329,$A8,'MONTHLY CURVES'!$D$6:$D$329)/SUMIF('MONTHLY CURVES'!$A$6:$A$329,$A8,'MONTHLY CURVES'!$B$6:$B$329)</f>
        <v>2.8279995130199295E-2</v>
      </c>
      <c r="C8" s="10">
        <f ca="1">+SUMIF('MONTHLY CURVES'!$A$6:$A$329,$A8,'MONTHLY CURVES'!$E$6:$E$329)/SUMIF('MONTHLY CURVES'!$A$6:$A$329,$A8,'MONTHLY CURVES'!$B$6:$B$329)</f>
        <v>0.95453515532329047</v>
      </c>
      <c r="D8" s="16">
        <f>+SUMIF('MONTHLY CURVES'!$A$6:$A$329,$A8,'MONTHLY CURVES'!F$6:F$329)/SUMIF('MONTHLY CURVES'!$A$6:$A$329,$A8,'MONTHLY CURVES'!$B$6:$B$329)</f>
        <v>3.574583333333333</v>
      </c>
      <c r="E8" s="107">
        <f>+SUMIF('MONTHLY CURVES'!$A$6:$A$329,$A8,'MONTHLY CURVES'!G$6:G$329)/SUMIF('MONTHLY CURVES'!$A$6:$A$329,$A8,'MONTHLY CURVES'!$B$6:$B$329)</f>
        <v>0.37916666666666665</v>
      </c>
      <c r="F8" s="16">
        <f>+SUMIF('MONTHLY CURVES'!$A$6:$A$329,$A8,'MONTHLY CURVES'!H$6:H$329)/SUMIF('MONTHLY CURVES'!$A$6:$A$329,$A8,'MONTHLY CURVES'!$B$6:$B$329)</f>
        <v>-0.11812500000000002</v>
      </c>
      <c r="G8" s="16">
        <f>+SUMIF('MONTHLY CURVES'!$A$6:$A$329,$A8,'MONTHLY CURVES'!I$6:I$329)/SUMIF('MONTHLY CURVES'!$A$6:$A$329,$A8,'MONTHLY CURVES'!$B$6:$B$329)</f>
        <v>0.6216666666666667</v>
      </c>
      <c r="H8" s="16">
        <f>+SUMIF('MONTHLY CURVES'!$A$6:$A$329,$A8,'MONTHLY CURVES'!J$6:J$329)/SUMIF('MONTHLY CURVES'!$A$6:$A$329,$A8,'MONTHLY CURVES'!$B$6:$B$329)</f>
        <v>0.85625000000000007</v>
      </c>
      <c r="I8" s="16">
        <f>+SUMIF('MONTHLY CURVES'!$A$6:$A$329,$A8,'MONTHLY CURVES'!K$6:K$329)/SUMIF('MONTHLY CURVES'!$A$6:$A$329,$A8,'MONTHLY CURVES'!$B$6:$B$329)</f>
        <v>0.73499999999999999</v>
      </c>
      <c r="J8" s="16">
        <f>+SUMIF('MONTHLY CURVES'!$A$6:$A$329,$A8,'MONTHLY CURVES'!L$6:L$329)/SUMIF('MONTHLY CURVES'!$A$6:$A$329,$A8,'MONTHLY CURVES'!$B$6:$B$329)</f>
        <v>0.21666666666666667</v>
      </c>
      <c r="K8" s="16">
        <f>+SUMIF('MONTHLY CURVES'!$A$6:$A$329,$A8,'MONTHLY CURVES'!M$6:M$329)/SUMIF('MONTHLY CURVES'!$A$6:$A$329,$A8,'MONTHLY CURVES'!$B$6:$B$329)</f>
        <v>0.47666666666666674</v>
      </c>
      <c r="O8" s="312">
        <f t="shared" si="0"/>
        <v>0.73499999999999999</v>
      </c>
      <c r="P8" s="312">
        <v>-0.18</v>
      </c>
      <c r="Q8" s="312">
        <f t="shared" si="1"/>
        <v>-8.6191666666666666E-2</v>
      </c>
      <c r="R8" s="312">
        <f t="shared" si="2"/>
        <v>0.46880833333333327</v>
      </c>
      <c r="S8" s="312">
        <v>-3.4000000000000002E-2</v>
      </c>
      <c r="T8" s="312">
        <f t="shared" si="3"/>
        <v>0.43480833333333324</v>
      </c>
      <c r="U8" s="312">
        <f t="shared" si="4"/>
        <v>-0.21447500000000019</v>
      </c>
      <c r="V8" s="312">
        <f t="shared" si="5"/>
        <v>-0.25022083333333311</v>
      </c>
      <c r="X8" s="312">
        <f t="shared" si="6"/>
        <v>-0.64928333333333343</v>
      </c>
      <c r="Y8" s="312">
        <f t="shared" si="7"/>
        <v>-0.68502916666666636</v>
      </c>
    </row>
    <row r="9" spans="1:26" x14ac:dyDescent="0.25">
      <c r="A9">
        <v>2004</v>
      </c>
      <c r="B9" s="10">
        <f>+SUMIF('MONTHLY CURVES'!$A$6:$A$329,$A9,'MONTHLY CURVES'!$D$6:$D$329)/SUMIF('MONTHLY CURVES'!$A$6:$A$329,$A9,'MONTHLY CURVES'!$B$6:$B$329)</f>
        <v>3.5116567676962918E-2</v>
      </c>
      <c r="C9" s="10">
        <f ca="1">+SUMIF('MONTHLY CURVES'!$A$6:$A$329,$A9,'MONTHLY CURVES'!$E$6:$E$329)/SUMIF('MONTHLY CURVES'!$A$6:$A$329,$A9,'MONTHLY CURVES'!$B$6:$B$329)</f>
        <v>0.91183051295088202</v>
      </c>
      <c r="D9" s="16">
        <f>+SUMIF('MONTHLY CURVES'!$A$6:$A$329,$A9,'MONTHLY CURVES'!F$6:F$329)/SUMIF('MONTHLY CURVES'!$A$6:$A$329,$A9,'MONTHLY CURVES'!$B$6:$B$329)</f>
        <v>3.6943333333333341</v>
      </c>
      <c r="E9" s="107">
        <f>+SUMIF('MONTHLY CURVES'!$A$6:$A$329,$A9,'MONTHLY CURVES'!G$6:G$329)/SUMIF('MONTHLY CURVES'!$A$6:$A$329,$A9,'MONTHLY CURVES'!$B$6:$B$329)</f>
        <v>0.31312500000000004</v>
      </c>
      <c r="F9" s="16">
        <f>+SUMIF('MONTHLY CURVES'!$A$6:$A$329,$A9,'MONTHLY CURVES'!H$6:H$329)/SUMIF('MONTHLY CURVES'!$A$6:$A$329,$A9,'MONTHLY CURVES'!$B$6:$B$329)</f>
        <v>-0.10979166666666668</v>
      </c>
      <c r="G9" s="16">
        <f>+SUMIF('MONTHLY CURVES'!$A$6:$A$329,$A9,'MONTHLY CURVES'!I$6:I$329)/SUMIF('MONTHLY CURVES'!$A$6:$A$329,$A9,'MONTHLY CURVES'!$B$6:$B$329)</f>
        <v>0.57541666666666658</v>
      </c>
      <c r="H9" s="16">
        <f>+SUMIF('MONTHLY CURVES'!$A$6:$A$329,$A9,'MONTHLY CURVES'!J$6:J$329)/SUMIF('MONTHLY CURVES'!$A$6:$A$329,$A9,'MONTHLY CURVES'!$B$6:$B$329)</f>
        <v>0.81</v>
      </c>
      <c r="I9" s="16">
        <f>+SUMIF('MONTHLY CURVES'!$A$6:$A$329,$A9,'MONTHLY CURVES'!K$6:K$329)/SUMIF('MONTHLY CURVES'!$A$6:$A$329,$A9,'MONTHLY CURVES'!$B$6:$B$329)</f>
        <v>0.74333333333333329</v>
      </c>
      <c r="J9" s="16">
        <f>+SUMIF('MONTHLY CURVES'!$A$6:$A$329,$A9,'MONTHLY CURVES'!L$6:L$329)/SUMIF('MONTHLY CURVES'!$A$6:$A$329,$A9,'MONTHLY CURVES'!$B$6:$B$329)</f>
        <v>0.21666666666666667</v>
      </c>
      <c r="K9" s="16">
        <f>+SUMIF('MONTHLY CURVES'!$A$6:$A$329,$A9,'MONTHLY CURVES'!M$6:M$329)/SUMIF('MONTHLY CURVES'!$A$6:$A$329,$A9,'MONTHLY CURVES'!$B$6:$B$329)</f>
        <v>0.49750000000000005</v>
      </c>
      <c r="O9" s="312">
        <f t="shared" si="0"/>
        <v>0.74333333333333329</v>
      </c>
      <c r="P9" s="312">
        <v>-0.18</v>
      </c>
      <c r="Q9" s="312">
        <f t="shared" si="1"/>
        <v>-8.8753333333333351E-2</v>
      </c>
      <c r="R9" s="312">
        <f t="shared" si="2"/>
        <v>0.47457999999999989</v>
      </c>
      <c r="S9" s="312">
        <v>-3.4000000000000002E-2</v>
      </c>
      <c r="T9" s="312">
        <f t="shared" si="3"/>
        <v>0.44057999999999986</v>
      </c>
      <c r="U9" s="312">
        <f t="shared" si="4"/>
        <v>-0.22166000000000041</v>
      </c>
      <c r="V9" s="312">
        <f t="shared" si="5"/>
        <v>-0.2586033333333333</v>
      </c>
      <c r="X9" s="312">
        <f t="shared" si="6"/>
        <v>-0.66224000000000027</v>
      </c>
      <c r="Y9" s="312">
        <f t="shared" si="7"/>
        <v>-0.69918333333333316</v>
      </c>
    </row>
    <row r="10" spans="1:26" x14ac:dyDescent="0.25">
      <c r="A10">
        <v>2005</v>
      </c>
      <c r="B10" s="10">
        <f>+SUMIF('MONTHLY CURVES'!$A$6:$A$329,$A10,'MONTHLY CURVES'!$D$6:$D$329)/SUMIF('MONTHLY CURVES'!$A$6:$A$329,$A10,'MONTHLY CURVES'!$B$6:$B$329)</f>
        <v>4.0369558445652522E-2</v>
      </c>
      <c r="C10" s="10">
        <f ca="1">+SUMIF('MONTHLY CURVES'!$A$6:$A$329,$A10,'MONTHLY CURVES'!$E$6:$E$329)/SUMIF('MONTHLY CURVES'!$A$6:$A$329,$A10,'MONTHLY CURVES'!$B$6:$B$329)</f>
        <v>0.86441057728812465</v>
      </c>
      <c r="D10" s="16">
        <f>+SUMIF('MONTHLY CURVES'!$A$6:$A$329,$A10,'MONTHLY CURVES'!F$6:F$329)/SUMIF('MONTHLY CURVES'!$A$6:$A$329,$A10,'MONTHLY CURVES'!$B$6:$B$329)</f>
        <v>3.7943333333333342</v>
      </c>
      <c r="E10" s="107">
        <f>+SUMIF('MONTHLY CURVES'!$A$6:$A$329,$A10,'MONTHLY CURVES'!G$6:G$329)/SUMIF('MONTHLY CURVES'!$A$6:$A$329,$A10,'MONTHLY CURVES'!$B$6:$B$329)</f>
        <v>0.26729166666666665</v>
      </c>
      <c r="F10" s="16">
        <f>+SUMIF('MONTHLY CURVES'!$A$6:$A$329,$A10,'MONTHLY CURVES'!H$6:H$329)/SUMIF('MONTHLY CURVES'!$A$6:$A$329,$A10,'MONTHLY CURVES'!$B$6:$B$329)</f>
        <v>-9.5625000000000002E-2</v>
      </c>
      <c r="G10" s="16">
        <f>+SUMIF('MONTHLY CURVES'!$A$6:$A$329,$A10,'MONTHLY CURVES'!I$6:I$329)/SUMIF('MONTHLY CURVES'!$A$6:$A$329,$A10,'MONTHLY CURVES'!$B$6:$B$329)</f>
        <v>0.57874999999999999</v>
      </c>
      <c r="H10" s="16">
        <f>+SUMIF('MONTHLY CURVES'!$A$6:$A$329,$A10,'MONTHLY CURVES'!J$6:J$329)/SUMIF('MONTHLY CURVES'!$A$6:$A$329,$A10,'MONTHLY CURVES'!$B$6:$B$329)</f>
        <v>0.81333333333333346</v>
      </c>
      <c r="I10" s="16">
        <f>+SUMIF('MONTHLY CURVES'!$A$6:$A$329,$A10,'MONTHLY CURVES'!K$6:K$329)/SUMIF('MONTHLY CURVES'!$A$6:$A$329,$A10,'MONTHLY CURVES'!$B$6:$B$329)</f>
        <v>0.74458333333333337</v>
      </c>
      <c r="J10" s="16">
        <f>+SUMIF('MONTHLY CURVES'!$A$6:$A$329,$A10,'MONTHLY CURVES'!L$6:L$329)/SUMIF('MONTHLY CURVES'!$A$6:$A$329,$A10,'MONTHLY CURVES'!$B$6:$B$329)</f>
        <v>0.21666666666666667</v>
      </c>
      <c r="K10" s="16">
        <f>+SUMIF('MONTHLY CURVES'!$A$6:$A$329,$A10,'MONTHLY CURVES'!M$6:M$329)/SUMIF('MONTHLY CURVES'!$A$6:$A$329,$A10,'MONTHLY CURVES'!$B$6:$B$329)</f>
        <v>0.51833333333333342</v>
      </c>
      <c r="O10" s="312">
        <f t="shared" si="0"/>
        <v>0.74458333333333337</v>
      </c>
      <c r="P10" s="312">
        <v>-0.18</v>
      </c>
      <c r="Q10" s="312">
        <f t="shared" si="1"/>
        <v>-9.077833333333335E-2</v>
      </c>
      <c r="R10" s="312">
        <f t="shared" si="2"/>
        <v>0.47380500000000009</v>
      </c>
      <c r="S10" s="312">
        <v>-3.4000000000000002E-2</v>
      </c>
      <c r="T10" s="312">
        <f t="shared" si="3"/>
        <v>0.43980500000000011</v>
      </c>
      <c r="U10" s="312">
        <f t="shared" si="4"/>
        <v>-0.2276600000000002</v>
      </c>
      <c r="V10" s="312">
        <f t="shared" si="5"/>
        <v>-0.26560333333333341</v>
      </c>
      <c r="X10" s="312">
        <f t="shared" si="6"/>
        <v>-0.66746500000000031</v>
      </c>
      <c r="Y10" s="312">
        <f t="shared" si="7"/>
        <v>-0.70540833333333353</v>
      </c>
    </row>
    <row r="11" spans="1:26" x14ac:dyDescent="0.25">
      <c r="A11">
        <v>2006</v>
      </c>
      <c r="B11" s="10">
        <f>+SUMIF('MONTHLY CURVES'!$A$6:$A$329,$A11,'MONTHLY CURVES'!$D$6:$D$329)/SUMIF('MONTHLY CURVES'!$A$6:$A$329,$A11,'MONTHLY CURVES'!$B$6:$B$329)</f>
        <v>4.4106588392152368E-2</v>
      </c>
      <c r="C11" s="10">
        <f ca="1">+SUMIF('MONTHLY CURVES'!$A$6:$A$329,$A11,'MONTHLY CURVES'!$E$6:$E$329)/SUMIF('MONTHLY CURVES'!$A$6:$A$329,$A11,'MONTHLY CURVES'!$B$6:$B$329)</f>
        <v>0.81666839720234552</v>
      </c>
      <c r="D11" s="16">
        <f>+SUMIF('MONTHLY CURVES'!$A$6:$A$329,$A11,'MONTHLY CURVES'!F$6:F$329)/SUMIF('MONTHLY CURVES'!$A$6:$A$329,$A11,'MONTHLY CURVES'!$B$6:$B$329)</f>
        <v>3.8968333333333338</v>
      </c>
      <c r="E11" s="107">
        <f>+SUMIF('MONTHLY CURVES'!$A$6:$A$329,$A11,'MONTHLY CURVES'!G$6:G$329)/SUMIF('MONTHLY CURVES'!$A$6:$A$329,$A11,'MONTHLY CURVES'!$B$6:$B$329)</f>
        <v>0.24104166666666668</v>
      </c>
      <c r="F11" s="16">
        <f>+SUMIF('MONTHLY CURVES'!$A$6:$A$329,$A11,'MONTHLY CURVES'!H$6:H$329)/SUMIF('MONTHLY CURVES'!$A$6:$A$329,$A11,'MONTHLY CURVES'!$B$6:$B$329)</f>
        <v>-9.4166666666666676E-2</v>
      </c>
      <c r="G11" s="16">
        <f>+SUMIF('MONTHLY CURVES'!$A$6:$A$329,$A11,'MONTHLY CURVES'!I$6:I$329)/SUMIF('MONTHLY CURVES'!$A$6:$A$329,$A11,'MONTHLY CURVES'!$B$6:$B$329)</f>
        <v>0.57666666666666655</v>
      </c>
      <c r="H11" s="16">
        <f>+SUMIF('MONTHLY CURVES'!$A$6:$A$329,$A11,'MONTHLY CURVES'!J$6:J$329)/SUMIF('MONTHLY CURVES'!$A$6:$A$329,$A11,'MONTHLY CURVES'!$B$6:$B$329)</f>
        <v>0.81125000000000014</v>
      </c>
      <c r="I11" s="16">
        <f>+SUMIF('MONTHLY CURVES'!$A$6:$A$329,$A11,'MONTHLY CURVES'!K$6:K$329)/SUMIF('MONTHLY CURVES'!$A$6:$A$329,$A11,'MONTHLY CURVES'!$B$6:$B$329)</f>
        <v>0.74750000000000005</v>
      </c>
      <c r="J11" s="16">
        <f>+SUMIF('MONTHLY CURVES'!$A$6:$A$329,$A11,'MONTHLY CURVES'!L$6:L$329)/SUMIF('MONTHLY CURVES'!$A$6:$A$329,$A11,'MONTHLY CURVES'!$B$6:$B$329)</f>
        <v>0.21666666666666667</v>
      </c>
      <c r="K11" s="16">
        <f>+SUMIF('MONTHLY CURVES'!$A$6:$A$329,$A11,'MONTHLY CURVES'!M$6:M$329)/SUMIF('MONTHLY CURVES'!$A$6:$A$329,$A11,'MONTHLY CURVES'!$B$6:$B$329)</f>
        <v>0.53916666666666668</v>
      </c>
      <c r="O11" s="312">
        <f t="shared" si="0"/>
        <v>0.74750000000000005</v>
      </c>
      <c r="P11" s="312">
        <v>-0.18</v>
      </c>
      <c r="Q11" s="312">
        <f t="shared" si="1"/>
        <v>-9.2886666666666673E-2</v>
      </c>
      <c r="R11" s="312">
        <f t="shared" si="2"/>
        <v>0.47461333333333344</v>
      </c>
      <c r="S11" s="312">
        <v>-3.4000000000000002E-2</v>
      </c>
      <c r="T11" s="312">
        <f t="shared" si="3"/>
        <v>0.44061333333333341</v>
      </c>
      <c r="U11" s="312">
        <f t="shared" si="4"/>
        <v>-0.23381000000000007</v>
      </c>
      <c r="V11" s="312">
        <f t="shared" si="5"/>
        <v>-0.27277833333333312</v>
      </c>
      <c r="X11" s="312">
        <f t="shared" si="6"/>
        <v>-0.67442333333333349</v>
      </c>
      <c r="Y11" s="312">
        <f t="shared" si="7"/>
        <v>-0.71339166666666654</v>
      </c>
    </row>
    <row r="12" spans="1:26" x14ac:dyDescent="0.25">
      <c r="A12">
        <v>2007</v>
      </c>
      <c r="B12" s="10">
        <f>+SUMIF('MONTHLY CURVES'!$A$6:$A$329,$A12,'MONTHLY CURVES'!$D$6:$D$329)/SUMIF('MONTHLY CURVES'!$A$6:$A$329,$A12,'MONTHLY CURVES'!$B$6:$B$329)</f>
        <v>4.6757927787067305E-2</v>
      </c>
      <c r="C12" s="10">
        <f ca="1">+SUMIF('MONTHLY CURVES'!$A$6:$A$329,$A12,'MONTHLY CURVES'!$E$6:$E$329)/SUMIF('MONTHLY CURVES'!$A$6:$A$329,$A12,'MONTHLY CURVES'!$B$6:$B$329)</f>
        <v>0.77054783228598112</v>
      </c>
      <c r="D12" s="16">
        <f>+SUMIF('MONTHLY CURVES'!$A$6:$A$329,$A12,'MONTHLY CURVES'!F$6:F$329)/SUMIF('MONTHLY CURVES'!$A$6:$A$329,$A12,'MONTHLY CURVES'!$B$6:$B$329)</f>
        <v>4.0018333333333329</v>
      </c>
      <c r="E12" s="107">
        <f>+SUMIF('MONTHLY CURVES'!$A$6:$A$329,$A12,'MONTHLY CURVES'!G$6:G$329)/SUMIF('MONTHLY CURVES'!$A$6:$A$329,$A12,'MONTHLY CURVES'!$B$6:$B$329)</f>
        <v>0.23374999999999999</v>
      </c>
      <c r="F12" s="16">
        <f>+SUMIF('MONTHLY CURVES'!$A$6:$A$329,$A12,'MONTHLY CURVES'!H$6:H$329)/SUMIF('MONTHLY CURVES'!$A$6:$A$329,$A12,'MONTHLY CURVES'!$B$6:$B$329)</f>
        <v>-9.166666666666666E-2</v>
      </c>
      <c r="G12" s="16">
        <f>+SUMIF('MONTHLY CURVES'!$A$6:$A$329,$A12,'MONTHLY CURVES'!I$6:I$329)/SUMIF('MONTHLY CURVES'!$A$6:$A$329,$A12,'MONTHLY CURVES'!$B$6:$B$329)</f>
        <v>0.57666666666666655</v>
      </c>
      <c r="H12" s="16">
        <f>+SUMIF('MONTHLY CURVES'!$A$6:$A$329,$A12,'MONTHLY CURVES'!J$6:J$329)/SUMIF('MONTHLY CURVES'!$A$6:$A$329,$A12,'MONTHLY CURVES'!$B$6:$B$329)</f>
        <v>0.81125000000000014</v>
      </c>
      <c r="I12" s="16">
        <f>+SUMIF('MONTHLY CURVES'!$A$6:$A$329,$A12,'MONTHLY CURVES'!K$6:K$329)/SUMIF('MONTHLY CURVES'!$A$6:$A$329,$A12,'MONTHLY CURVES'!$B$6:$B$329)</f>
        <v>0.74750000000000005</v>
      </c>
      <c r="J12" s="16">
        <f>+SUMIF('MONTHLY CURVES'!$A$6:$A$329,$A12,'MONTHLY CURVES'!L$6:L$329)/SUMIF('MONTHLY CURVES'!$A$6:$A$329,$A12,'MONTHLY CURVES'!$B$6:$B$329)</f>
        <v>0.21312499999999998</v>
      </c>
      <c r="K12" s="16">
        <f>+SUMIF('MONTHLY CURVES'!$A$6:$A$329,$A12,'MONTHLY CURVES'!M$6:M$329)/SUMIF('MONTHLY CURVES'!$A$6:$A$329,$A12,'MONTHLY CURVES'!$B$6:$B$329)</f>
        <v>0.49749999999999989</v>
      </c>
      <c r="O12" s="312">
        <f t="shared" si="0"/>
        <v>0.74750000000000005</v>
      </c>
      <c r="P12" s="312">
        <v>-0.18</v>
      </c>
      <c r="Q12" s="312">
        <f t="shared" si="1"/>
        <v>-9.498666666666665E-2</v>
      </c>
      <c r="R12" s="312">
        <f t="shared" si="2"/>
        <v>0.47251333333333345</v>
      </c>
      <c r="S12" s="312">
        <v>-3.4000000000000002E-2</v>
      </c>
      <c r="T12" s="312">
        <f t="shared" si="3"/>
        <v>0.43851333333333342</v>
      </c>
      <c r="U12" s="312">
        <f t="shared" si="4"/>
        <v>-0.24011000000000005</v>
      </c>
      <c r="V12" s="312">
        <f t="shared" si="5"/>
        <v>-0.28012833333333331</v>
      </c>
      <c r="X12" s="312">
        <f t="shared" si="6"/>
        <v>-0.67862333333333347</v>
      </c>
      <c r="Y12" s="312">
        <f t="shared" si="7"/>
        <v>-0.71864166666666673</v>
      </c>
    </row>
    <row r="13" spans="1:26" x14ac:dyDescent="0.25">
      <c r="A13">
        <v>2008</v>
      </c>
      <c r="B13" s="10">
        <f>+SUMIF('MONTHLY CURVES'!$A$6:$A$329,$A13,'MONTHLY CURVES'!$D$6:$D$329)/SUMIF('MONTHLY CURVES'!$A$6:$A$329,$A13,'MONTHLY CURVES'!$B$6:$B$329)</f>
        <v>4.899784287997163E-2</v>
      </c>
      <c r="C13" s="10">
        <f ca="1">+SUMIF('MONTHLY CURVES'!$A$6:$A$329,$A13,'MONTHLY CURVES'!$E$6:$E$329)/SUMIF('MONTHLY CURVES'!$A$6:$A$329,$A13,'MONTHLY CURVES'!$B$6:$B$329)</f>
        <v>0.72509777968800104</v>
      </c>
      <c r="D13" s="16">
        <f>+SUMIF('MONTHLY CURVES'!$A$6:$A$329,$A13,'MONTHLY CURVES'!F$6:F$329)/SUMIF('MONTHLY CURVES'!$A$6:$A$329,$A13,'MONTHLY CURVES'!$B$6:$B$329)</f>
        <v>4.1093333333333328</v>
      </c>
      <c r="E13" s="107">
        <f>+SUMIF('MONTHLY CURVES'!$A$6:$A$329,$A13,'MONTHLY CURVES'!G$6:G$329)/SUMIF('MONTHLY CURVES'!$A$6:$A$329,$A13,'MONTHLY CURVES'!$B$6:$B$329)</f>
        <v>0.22312500000000005</v>
      </c>
      <c r="F13" s="16">
        <f>+SUMIF('MONTHLY CURVES'!$A$6:$A$329,$A13,'MONTHLY CURVES'!H$6:H$329)/SUMIF('MONTHLY CURVES'!$A$6:$A$329,$A13,'MONTHLY CURVES'!$B$6:$B$329)</f>
        <v>-8.7500000000000022E-2</v>
      </c>
      <c r="G13" s="16">
        <f>+SUMIF('MONTHLY CURVES'!$A$6:$A$329,$A13,'MONTHLY CURVES'!I$6:I$329)/SUMIF('MONTHLY CURVES'!$A$6:$A$329,$A13,'MONTHLY CURVES'!$B$6:$B$329)</f>
        <v>0.57666666666666655</v>
      </c>
      <c r="H13" s="16">
        <f>+SUMIF('MONTHLY CURVES'!$A$6:$A$329,$A13,'MONTHLY CURVES'!J$6:J$329)/SUMIF('MONTHLY CURVES'!$A$6:$A$329,$A13,'MONTHLY CURVES'!$B$6:$B$329)</f>
        <v>0.81125000000000014</v>
      </c>
      <c r="I13" s="16">
        <f>+SUMIF('MONTHLY CURVES'!$A$6:$A$329,$A13,'MONTHLY CURVES'!K$6:K$329)/SUMIF('MONTHLY CURVES'!$A$6:$A$329,$A13,'MONTHLY CURVES'!$B$6:$B$329)</f>
        <v>0.74750000000000005</v>
      </c>
      <c r="J13" s="16">
        <f>+SUMIF('MONTHLY CURVES'!$A$6:$A$329,$A13,'MONTHLY CURVES'!L$6:L$329)/SUMIF('MONTHLY CURVES'!$A$6:$A$329,$A13,'MONTHLY CURVES'!$B$6:$B$329)</f>
        <v>0.21312499999999998</v>
      </c>
      <c r="K13" s="16">
        <f>+SUMIF('MONTHLY CURVES'!$A$6:$A$329,$A13,'MONTHLY CURVES'!M$6:M$329)/SUMIF('MONTHLY CURVES'!$A$6:$A$329,$A13,'MONTHLY CURVES'!$B$6:$B$329)</f>
        <v>0.47499999999999992</v>
      </c>
      <c r="O13" s="312">
        <f t="shared" si="0"/>
        <v>0.74750000000000005</v>
      </c>
      <c r="P13" s="312">
        <v>-0.18</v>
      </c>
      <c r="Q13" s="312">
        <f t="shared" si="1"/>
        <v>-9.7136666666666649E-2</v>
      </c>
      <c r="R13" s="312">
        <f t="shared" si="2"/>
        <v>0.47036333333333347</v>
      </c>
      <c r="S13" s="312">
        <v>-3.4000000000000002E-2</v>
      </c>
      <c r="T13" s="312">
        <f t="shared" si="3"/>
        <v>0.43636333333333344</v>
      </c>
      <c r="U13" s="312">
        <f t="shared" si="4"/>
        <v>-0.24656000000000011</v>
      </c>
      <c r="V13" s="312">
        <f t="shared" si="5"/>
        <v>-0.28765333333333309</v>
      </c>
      <c r="X13" s="312">
        <f t="shared" si="6"/>
        <v>-0.68292333333333355</v>
      </c>
      <c r="Y13" s="312">
        <f t="shared" si="7"/>
        <v>-0.72401666666666653</v>
      </c>
    </row>
    <row r="14" spans="1:26" x14ac:dyDescent="0.25">
      <c r="A14">
        <v>2009</v>
      </c>
      <c r="B14" s="10">
        <f>+SUMIF('MONTHLY CURVES'!$A$6:$A$329,$A14,'MONTHLY CURVES'!$D$6:$D$329)/SUMIF('MONTHLY CURVES'!$A$6:$A$329,$A14,'MONTHLY CURVES'!$B$6:$B$329)</f>
        <v>5.0649558616228961E-2</v>
      </c>
      <c r="C14" s="10">
        <f ca="1">+SUMIF('MONTHLY CURVES'!$A$6:$A$329,$A14,'MONTHLY CURVES'!$E$6:$E$329)/SUMIF('MONTHLY CURVES'!$A$6:$A$329,$A14,'MONTHLY CURVES'!$B$6:$B$329)</f>
        <v>0.68242713164396751</v>
      </c>
      <c r="D14" s="16">
        <f>+SUMIF('MONTHLY CURVES'!$A$6:$A$329,$A14,'MONTHLY CURVES'!F$6:F$329)/SUMIF('MONTHLY CURVES'!$A$6:$A$329,$A14,'MONTHLY CURVES'!$B$6:$B$329)</f>
        <v>4.219333333333334</v>
      </c>
      <c r="E14" s="107">
        <f>+SUMIF('MONTHLY CURVES'!$A$6:$A$329,$A14,'MONTHLY CURVES'!G$6:G$329)/SUMIF('MONTHLY CURVES'!$A$6:$A$329,$A14,'MONTHLY CURVES'!$B$6:$B$329)</f>
        <v>0.20041666666666666</v>
      </c>
      <c r="F14" s="16">
        <f>+SUMIF('MONTHLY CURVES'!$A$6:$A$329,$A14,'MONTHLY CURVES'!H$6:H$329)/SUMIF('MONTHLY CURVES'!$A$6:$A$329,$A14,'MONTHLY CURVES'!$B$6:$B$329)</f>
        <v>-7.6583333333333323E-2</v>
      </c>
      <c r="G14" s="16">
        <f>+SUMIF('MONTHLY CURVES'!$A$6:$A$329,$A14,'MONTHLY CURVES'!I$6:I$329)/SUMIF('MONTHLY CURVES'!$A$6:$A$329,$A14,'MONTHLY CURVES'!$B$6:$B$329)</f>
        <v>0.57666666666666655</v>
      </c>
      <c r="H14" s="16">
        <f>+SUMIF('MONTHLY CURVES'!$A$6:$A$329,$A14,'MONTHLY CURVES'!J$6:J$329)/SUMIF('MONTHLY CURVES'!$A$6:$A$329,$A14,'MONTHLY CURVES'!$B$6:$B$329)</f>
        <v>0.81125000000000014</v>
      </c>
      <c r="I14" s="16">
        <f>+SUMIF('MONTHLY CURVES'!$A$6:$A$329,$A14,'MONTHLY CURVES'!K$6:K$329)/SUMIF('MONTHLY CURVES'!$A$6:$A$329,$A14,'MONTHLY CURVES'!$B$6:$B$329)</f>
        <v>0.74750000000000005</v>
      </c>
      <c r="J14" s="16">
        <f>+SUMIF('MONTHLY CURVES'!$A$6:$A$329,$A14,'MONTHLY CURVES'!L$6:L$329)/SUMIF('MONTHLY CURVES'!$A$6:$A$329,$A14,'MONTHLY CURVES'!$B$6:$B$329)</f>
        <v>0.21312499999999998</v>
      </c>
      <c r="K14" s="16">
        <f>+SUMIF('MONTHLY CURVES'!$A$6:$A$329,$A14,'MONTHLY CURVES'!M$6:M$329)/SUMIF('MONTHLY CURVES'!$A$6:$A$329,$A14,'MONTHLY CURVES'!$B$6:$B$329)</f>
        <v>0.47499999999999992</v>
      </c>
      <c r="O14" s="312">
        <f t="shared" si="0"/>
        <v>0.74750000000000005</v>
      </c>
      <c r="P14" s="312">
        <v>-0.18</v>
      </c>
      <c r="Q14" s="312">
        <f t="shared" si="1"/>
        <v>-9.933666666666667E-2</v>
      </c>
      <c r="R14" s="312">
        <f t="shared" si="2"/>
        <v>0.46816333333333343</v>
      </c>
      <c r="S14" s="312">
        <v>-3.4000000000000002E-2</v>
      </c>
      <c r="T14" s="312">
        <f t="shared" si="3"/>
        <v>0.43416333333333346</v>
      </c>
      <c r="U14" s="312">
        <f t="shared" si="4"/>
        <v>-0.25316000000000027</v>
      </c>
      <c r="V14" s="312">
        <f t="shared" si="5"/>
        <v>-0.29535333333333336</v>
      </c>
      <c r="X14" s="312">
        <f t="shared" si="6"/>
        <v>-0.68732333333333373</v>
      </c>
      <c r="Y14" s="312">
        <f t="shared" si="7"/>
        <v>-0.72951666666666681</v>
      </c>
    </row>
    <row r="15" spans="1:26" x14ac:dyDescent="0.25">
      <c r="A15">
        <v>2010</v>
      </c>
      <c r="B15" s="10">
        <f>+SUMIF('MONTHLY CURVES'!$A$6:$A$329,$A15,'MONTHLY CURVES'!$D$6:$D$329)/SUMIF('MONTHLY CURVES'!$A$6:$A$329,$A15,'MONTHLY CURVES'!$B$6:$B$329)</f>
        <v>5.1942503148959533E-2</v>
      </c>
      <c r="C15" s="10">
        <f ca="1">+SUMIF('MONTHLY CURVES'!$A$6:$A$329,$A15,'MONTHLY CURVES'!$E$6:$E$329)/SUMIF('MONTHLY CURVES'!$A$6:$A$329,$A15,'MONTHLY CURVES'!$B$6:$B$329)</f>
        <v>0.64213150258755036</v>
      </c>
      <c r="D15" s="16">
        <f>+SUMIF('MONTHLY CURVES'!$A$6:$A$329,$A15,'MONTHLY CURVES'!F$6:F$329)/SUMIF('MONTHLY CURVES'!$A$6:$A$329,$A15,'MONTHLY CURVES'!$B$6:$B$329)</f>
        <v>4.331833333333333</v>
      </c>
      <c r="E15" s="107">
        <f>+SUMIF('MONTHLY CURVES'!$A$6:$A$329,$A15,'MONTHLY CURVES'!G$6:G$329)/SUMIF('MONTHLY CURVES'!$A$6:$A$329,$A15,'MONTHLY CURVES'!$B$6:$B$329)</f>
        <v>0.18645833333333336</v>
      </c>
      <c r="F15" s="16">
        <f>+SUMIF('MONTHLY CURVES'!$A$6:$A$329,$A15,'MONTHLY CURVES'!H$6:H$329)/SUMIF('MONTHLY CURVES'!$A$6:$A$329,$A15,'MONTHLY CURVES'!$B$6:$B$329)</f>
        <v>-7.3583333333333334E-2</v>
      </c>
      <c r="G15" s="16">
        <f>+SUMIF('MONTHLY CURVES'!$A$6:$A$329,$A15,'MONTHLY CURVES'!I$6:I$329)/SUMIF('MONTHLY CURVES'!$A$6:$A$329,$A15,'MONTHLY CURVES'!$B$6:$B$329)</f>
        <v>0.57666666666666655</v>
      </c>
      <c r="H15" s="16">
        <f>+SUMIF('MONTHLY CURVES'!$A$6:$A$329,$A15,'MONTHLY CURVES'!J$6:J$329)/SUMIF('MONTHLY CURVES'!$A$6:$A$329,$A15,'MONTHLY CURVES'!$B$6:$B$329)</f>
        <v>0.81125000000000014</v>
      </c>
      <c r="I15" s="16">
        <f>+SUMIF('MONTHLY CURVES'!$A$6:$A$329,$A15,'MONTHLY CURVES'!K$6:K$329)/SUMIF('MONTHLY CURVES'!$A$6:$A$329,$A15,'MONTHLY CURVES'!$B$6:$B$329)</f>
        <v>0.74750000000000005</v>
      </c>
      <c r="J15" s="16">
        <f>+SUMIF('MONTHLY CURVES'!$A$6:$A$329,$A15,'MONTHLY CURVES'!L$6:L$329)/SUMIF('MONTHLY CURVES'!$A$6:$A$329,$A15,'MONTHLY CURVES'!$B$6:$B$329)</f>
        <v>0.21312499999999998</v>
      </c>
      <c r="K15" s="16">
        <f>+SUMIF('MONTHLY CURVES'!$A$6:$A$329,$A15,'MONTHLY CURVES'!M$6:M$329)/SUMIF('MONTHLY CURVES'!$A$6:$A$329,$A15,'MONTHLY CURVES'!$B$6:$B$329)</f>
        <v>0.47499999999999992</v>
      </c>
      <c r="O15" s="312">
        <f t="shared" si="0"/>
        <v>0.74750000000000005</v>
      </c>
      <c r="P15" s="312">
        <v>-0.18</v>
      </c>
      <c r="Q15" s="312">
        <f t="shared" si="1"/>
        <v>-0.10158666666666666</v>
      </c>
      <c r="R15" s="312">
        <f t="shared" si="2"/>
        <v>0.46591333333333346</v>
      </c>
      <c r="S15" s="312">
        <v>-3.4000000000000002E-2</v>
      </c>
      <c r="T15" s="312">
        <f t="shared" si="3"/>
        <v>0.43191333333333348</v>
      </c>
      <c r="U15" s="312">
        <f t="shared" si="4"/>
        <v>-0.25991000000000053</v>
      </c>
      <c r="V15" s="312">
        <f t="shared" si="5"/>
        <v>-0.30322833333333321</v>
      </c>
      <c r="X15" s="312">
        <f t="shared" si="6"/>
        <v>-0.69182333333333401</v>
      </c>
      <c r="Y15" s="312">
        <f t="shared" si="7"/>
        <v>-0.73514166666666669</v>
      </c>
    </row>
    <row r="16" spans="1:26" x14ac:dyDescent="0.25">
      <c r="A16">
        <v>2011</v>
      </c>
      <c r="B16" s="10">
        <f>+SUMIF('MONTHLY CURVES'!$A$6:$A$329,$A16,'MONTHLY CURVES'!$D$6:$D$329)/SUMIF('MONTHLY CURVES'!$A$6:$A$329,$A16,'MONTHLY CURVES'!$B$6:$B$329)</f>
        <v>5.3230953603879409E-2</v>
      </c>
      <c r="C16" s="10">
        <f ca="1">+SUMIF('MONTHLY CURVES'!$A$6:$A$329,$A16,'MONTHLY CURVES'!$E$6:$E$329)/SUMIF('MONTHLY CURVES'!$A$6:$A$329,$A16,'MONTHLY CURVES'!$B$6:$B$329)</f>
        <v>0.60272559677119919</v>
      </c>
      <c r="D16" s="16">
        <f>+SUMIF('MONTHLY CURVES'!$A$6:$A$329,$A16,'MONTHLY CURVES'!F$6:F$329)/SUMIF('MONTHLY CURVES'!$A$6:$A$329,$A16,'MONTHLY CURVES'!$B$6:$B$329)</f>
        <v>4.4468333333333332</v>
      </c>
      <c r="E16" s="107">
        <f>+SUMIF('MONTHLY CURVES'!$A$6:$A$329,$A16,'MONTHLY CURVES'!G$6:G$329)/SUMIF('MONTHLY CURVES'!$A$6:$A$329,$A16,'MONTHLY CURVES'!$B$6:$B$329)</f>
        <v>0.18083333333333329</v>
      </c>
      <c r="F16" s="16">
        <f>+SUMIF('MONTHLY CURVES'!$A$6:$A$329,$A16,'MONTHLY CURVES'!H$6:H$329)/SUMIF('MONTHLY CURVES'!$A$6:$A$329,$A16,'MONTHLY CURVES'!$B$6:$B$329)</f>
        <v>-7.0583333333333331E-2</v>
      </c>
      <c r="G16" s="16">
        <f>+SUMIF('MONTHLY CURVES'!$A$6:$A$329,$A16,'MONTHLY CURVES'!I$6:I$329)/SUMIF('MONTHLY CURVES'!$A$6:$A$329,$A16,'MONTHLY CURVES'!$B$6:$B$329)</f>
        <v>0.57666666666666655</v>
      </c>
      <c r="H16" s="16">
        <f>+SUMIF('MONTHLY CURVES'!$A$6:$A$329,$A16,'MONTHLY CURVES'!J$6:J$329)/SUMIF('MONTHLY CURVES'!$A$6:$A$329,$A16,'MONTHLY CURVES'!$B$6:$B$329)</f>
        <v>0.81125000000000014</v>
      </c>
      <c r="I16" s="16">
        <f>+SUMIF('MONTHLY CURVES'!$A$6:$A$329,$A16,'MONTHLY CURVES'!K$6:K$329)/SUMIF('MONTHLY CURVES'!$A$6:$A$329,$A16,'MONTHLY CURVES'!$B$6:$B$329)</f>
        <v>0.74750000000000005</v>
      </c>
      <c r="J16" s="16">
        <f>+SUMIF('MONTHLY CURVES'!$A$6:$A$329,$A16,'MONTHLY CURVES'!L$6:L$329)/SUMIF('MONTHLY CURVES'!$A$6:$A$329,$A16,'MONTHLY CURVES'!$B$6:$B$329)</f>
        <v>0.21312499999999998</v>
      </c>
      <c r="K16" s="16">
        <f>+SUMIF('MONTHLY CURVES'!$A$6:$A$329,$A16,'MONTHLY CURVES'!M$6:M$329)/SUMIF('MONTHLY CURVES'!$A$6:$A$329,$A16,'MONTHLY CURVES'!$B$6:$B$329)</f>
        <v>0.47625000000000001</v>
      </c>
      <c r="O16" s="312">
        <f t="shared" si="0"/>
        <v>0.74750000000000005</v>
      </c>
      <c r="P16" s="312">
        <v>-0.18</v>
      </c>
      <c r="Q16" s="312">
        <f t="shared" si="1"/>
        <v>-0.10388666666666665</v>
      </c>
      <c r="R16" s="312">
        <f t="shared" si="2"/>
        <v>0.46361333333333343</v>
      </c>
      <c r="S16" s="312">
        <v>-3.4000000000000002E-2</v>
      </c>
      <c r="T16" s="312">
        <f t="shared" si="3"/>
        <v>0.4296133333333334</v>
      </c>
      <c r="U16" s="312">
        <f t="shared" si="4"/>
        <v>-0.26681000000000044</v>
      </c>
      <c r="V16" s="312">
        <f t="shared" si="5"/>
        <v>-0.3112783333333331</v>
      </c>
      <c r="X16" s="312">
        <f t="shared" si="6"/>
        <v>-0.69642333333333384</v>
      </c>
      <c r="Y16" s="312">
        <f t="shared" si="7"/>
        <v>-0.7408916666666665</v>
      </c>
    </row>
    <row r="17" spans="1:25" x14ac:dyDescent="0.25">
      <c r="A17">
        <v>2012</v>
      </c>
      <c r="B17" s="10">
        <f>+SUMIF('MONTHLY CURVES'!$A$6:$A$329,$A17,'MONTHLY CURVES'!$D$6:$D$329)/SUMIF('MONTHLY CURVES'!$A$6:$A$329,$A17,'MONTHLY CURVES'!$B$6:$B$329)</f>
        <v>5.4144807084581296E-2</v>
      </c>
      <c r="C17" s="10">
        <f ca="1">+SUMIF('MONTHLY CURVES'!$A$6:$A$329,$A17,'MONTHLY CURVES'!$E$6:$E$329)/SUMIF('MONTHLY CURVES'!$A$6:$A$329,$A17,'MONTHLY CURVES'!$B$6:$B$329)</f>
        <v>0.56645693206492209</v>
      </c>
      <c r="D17" s="16">
        <f>+SUMIF('MONTHLY CURVES'!$A$6:$A$329,$A17,'MONTHLY CURVES'!F$6:F$329)/SUMIF('MONTHLY CURVES'!$A$6:$A$329,$A17,'MONTHLY CURVES'!$B$6:$B$329)</f>
        <v>4.5643333333333329</v>
      </c>
      <c r="E17" s="107">
        <f>+SUMIF('MONTHLY CURVES'!$A$6:$A$329,$A17,'MONTHLY CURVES'!G$6:G$329)/SUMIF('MONTHLY CURVES'!$A$6:$A$329,$A17,'MONTHLY CURVES'!$B$6:$B$329)</f>
        <v>0.17124999999999999</v>
      </c>
      <c r="F17" s="16">
        <f>+SUMIF('MONTHLY CURVES'!$A$6:$A$329,$A17,'MONTHLY CURVES'!H$6:H$329)/SUMIF('MONTHLY CURVES'!$A$6:$A$329,$A17,'MONTHLY CURVES'!$B$6:$B$329)</f>
        <v>-6.7583333333333342E-2</v>
      </c>
      <c r="G17" s="16">
        <f>+SUMIF('MONTHLY CURVES'!$A$6:$A$329,$A17,'MONTHLY CURVES'!I$6:I$329)/SUMIF('MONTHLY CURVES'!$A$6:$A$329,$A17,'MONTHLY CURVES'!$B$6:$B$329)</f>
        <v>0.57666666666666655</v>
      </c>
      <c r="H17" s="16">
        <f>+SUMIF('MONTHLY CURVES'!$A$6:$A$329,$A17,'MONTHLY CURVES'!J$6:J$329)/SUMIF('MONTHLY CURVES'!$A$6:$A$329,$A17,'MONTHLY CURVES'!$B$6:$B$329)</f>
        <v>0.81125000000000014</v>
      </c>
      <c r="I17" s="16">
        <f>+SUMIF('MONTHLY CURVES'!$A$6:$A$329,$A17,'MONTHLY CURVES'!K$6:K$329)/SUMIF('MONTHLY CURVES'!$A$6:$A$329,$A17,'MONTHLY CURVES'!$B$6:$B$329)</f>
        <v>0.72208333333333341</v>
      </c>
      <c r="J17" s="16">
        <f>+SUMIF('MONTHLY CURVES'!$A$6:$A$329,$A17,'MONTHLY CURVES'!L$6:L$329)/SUMIF('MONTHLY CURVES'!$A$6:$A$329,$A17,'MONTHLY CURVES'!$B$6:$B$329)</f>
        <v>0.21312499999999998</v>
      </c>
      <c r="K17" s="16">
        <f>+SUMIF('MONTHLY CURVES'!$A$6:$A$329,$A17,'MONTHLY CURVES'!M$6:M$329)/SUMIF('MONTHLY CURVES'!$A$6:$A$329,$A17,'MONTHLY CURVES'!$B$6:$B$329)</f>
        <v>0.47625000000000001</v>
      </c>
      <c r="O17" s="312">
        <f t="shared" si="0"/>
        <v>0.72208333333333341</v>
      </c>
      <c r="P17" s="312">
        <v>-0.18</v>
      </c>
      <c r="Q17" s="312">
        <f t="shared" si="1"/>
        <v>-0.10572833333333331</v>
      </c>
      <c r="R17" s="312">
        <f t="shared" si="2"/>
        <v>0.43635500000000016</v>
      </c>
      <c r="S17" s="312">
        <v>-3.4000000000000002E-2</v>
      </c>
      <c r="T17" s="312">
        <f t="shared" si="3"/>
        <v>0.40235500000000013</v>
      </c>
      <c r="U17" s="312">
        <f t="shared" si="4"/>
        <v>-0.27385999999999999</v>
      </c>
      <c r="V17" s="312">
        <f t="shared" si="5"/>
        <v>-0.31950333333333347</v>
      </c>
      <c r="X17" s="312">
        <f t="shared" si="6"/>
        <v>-0.67621500000000012</v>
      </c>
      <c r="Y17" s="312">
        <f t="shared" si="7"/>
        <v>-0.7218583333333336</v>
      </c>
    </row>
    <row r="18" spans="1:25" x14ac:dyDescent="0.25">
      <c r="A18">
        <v>2013</v>
      </c>
      <c r="B18" s="10">
        <f>+SUMIF('MONTHLY CURVES'!$A$6:$A$329,$A18,'MONTHLY CURVES'!$D$6:$D$329)/SUMIF('MONTHLY CURVES'!$A$6:$A$329,$A18,'MONTHLY CURVES'!$B$6:$B$329)</f>
        <v>5.4822859097164785E-2</v>
      </c>
      <c r="C18" s="10">
        <f ca="1">+SUMIF('MONTHLY CURVES'!$A$6:$A$329,$A18,'MONTHLY CURVES'!$E$6:$E$329)/SUMIF('MONTHLY CURVES'!$A$6:$A$329,$A18,'MONTHLY CURVES'!$B$6:$B$329)</f>
        <v>0.53288808166160517</v>
      </c>
      <c r="D18" s="16">
        <f>+SUMIF('MONTHLY CURVES'!$A$6:$A$329,$A18,'MONTHLY CURVES'!F$6:F$329)/SUMIF('MONTHLY CURVES'!$A$6:$A$329,$A18,'MONTHLY CURVES'!$B$6:$B$329)</f>
        <v>4.6818333333333326</v>
      </c>
      <c r="E18" s="107">
        <f>+SUMIF('MONTHLY CURVES'!$A$6:$A$329,$A18,'MONTHLY CURVES'!G$6:G$329)/SUMIF('MONTHLY CURVES'!$A$6:$A$329,$A18,'MONTHLY CURVES'!$B$6:$B$329)</f>
        <v>0.16999999999999996</v>
      </c>
      <c r="F18" s="16">
        <f>+SUMIF('MONTHLY CURVES'!$A$6:$A$329,$A18,'MONTHLY CURVES'!H$6:H$329)/SUMIF('MONTHLY CURVES'!$A$6:$A$329,$A18,'MONTHLY CURVES'!$B$6:$B$329)</f>
        <v>-6.458333333333334E-2</v>
      </c>
      <c r="G18" s="16">
        <f>+SUMIF('MONTHLY CURVES'!$A$6:$A$329,$A18,'MONTHLY CURVES'!I$6:I$329)/SUMIF('MONTHLY CURVES'!$A$6:$A$329,$A18,'MONTHLY CURVES'!$B$6:$B$329)</f>
        <v>0.57666666666666655</v>
      </c>
      <c r="H18" s="16">
        <f>+SUMIF('MONTHLY CURVES'!$A$6:$A$329,$A18,'MONTHLY CURVES'!J$6:J$329)/SUMIF('MONTHLY CURVES'!$A$6:$A$329,$A18,'MONTHLY CURVES'!$B$6:$B$329)</f>
        <v>0.81125000000000014</v>
      </c>
      <c r="I18" s="16">
        <f>+SUMIF('MONTHLY CURVES'!$A$6:$A$329,$A18,'MONTHLY CURVES'!K$6:K$329)/SUMIF('MONTHLY CURVES'!$A$6:$A$329,$A18,'MONTHLY CURVES'!$B$6:$B$329)</f>
        <v>0.69666666666666666</v>
      </c>
      <c r="J18" s="16">
        <f>+SUMIF('MONTHLY CURVES'!$A$6:$A$329,$A18,'MONTHLY CURVES'!L$6:L$329)/SUMIF('MONTHLY CURVES'!$A$6:$A$329,$A18,'MONTHLY CURVES'!$B$6:$B$329)</f>
        <v>0.21312499999999998</v>
      </c>
      <c r="K18" s="16">
        <f>+SUMIF('MONTHLY CURVES'!$A$6:$A$329,$A18,'MONTHLY CURVES'!M$6:M$329)/SUMIF('MONTHLY CURVES'!$A$6:$A$329,$A18,'MONTHLY CURVES'!$B$6:$B$329)</f>
        <v>0.47625000000000001</v>
      </c>
      <c r="O18" s="312">
        <f t="shared" si="0"/>
        <v>0.69666666666666666</v>
      </c>
      <c r="P18" s="312">
        <v>-0.18</v>
      </c>
      <c r="Q18" s="312">
        <f t="shared" si="1"/>
        <v>-0.10756999999999999</v>
      </c>
      <c r="R18" s="312">
        <f t="shared" si="2"/>
        <v>0.40909666666666661</v>
      </c>
      <c r="S18" s="312">
        <v>-3.4000000000000002E-2</v>
      </c>
      <c r="T18" s="312">
        <f t="shared" si="3"/>
        <v>0.37509666666666663</v>
      </c>
      <c r="U18" s="312">
        <f t="shared" si="4"/>
        <v>-0.28091000000000044</v>
      </c>
      <c r="V18" s="312">
        <f t="shared" si="5"/>
        <v>-0.32772833333333296</v>
      </c>
      <c r="X18" s="312">
        <f t="shared" si="6"/>
        <v>-0.65600666666666707</v>
      </c>
      <c r="Y18" s="312">
        <f t="shared" si="7"/>
        <v>-0.70282499999999959</v>
      </c>
    </row>
    <row r="19" spans="1:25" x14ac:dyDescent="0.25">
      <c r="A19">
        <v>2014</v>
      </c>
      <c r="B19" s="10">
        <f>+SUMIF('MONTHLY CURVES'!$A$6:$A$329,$A19,'MONTHLY CURVES'!$D$6:$D$329)/SUMIF('MONTHLY CURVES'!$A$6:$A$329,$A19,'MONTHLY CURVES'!$B$6:$B$329)</f>
        <v>5.5500601791337097E-2</v>
      </c>
      <c r="C19" s="10">
        <f ca="1">+SUMIF('MONTHLY CURVES'!$A$6:$A$329,$A19,'MONTHLY CURVES'!$E$6:$E$329)/SUMIF('MONTHLY CURVES'!$A$6:$A$329,$A19,'MONTHLY CURVES'!$B$6:$B$329)</f>
        <v>0.5006634259140299</v>
      </c>
      <c r="D19" s="16">
        <f>+SUMIF('MONTHLY CURVES'!$A$6:$A$329,$A19,'MONTHLY CURVES'!F$6:F$329)/SUMIF('MONTHLY CURVES'!$A$6:$A$329,$A19,'MONTHLY CURVES'!$B$6:$B$329)</f>
        <v>4.7993333333333323</v>
      </c>
      <c r="E19" s="107">
        <f>+SUMIF('MONTHLY CURVES'!$A$6:$A$329,$A19,'MONTHLY CURVES'!G$6:G$329)/SUMIF('MONTHLY CURVES'!$A$6:$A$329,$A19,'MONTHLY CURVES'!$B$6:$B$329)</f>
        <v>0.16999999999999996</v>
      </c>
      <c r="F19" s="16">
        <f>+SUMIF('MONTHLY CURVES'!$A$6:$A$329,$A19,'MONTHLY CURVES'!H$6:H$329)/SUMIF('MONTHLY CURVES'!$A$6:$A$329,$A19,'MONTHLY CURVES'!$B$6:$B$329)</f>
        <v>-6.158333333333333E-2</v>
      </c>
      <c r="G19" s="16">
        <f>+SUMIF('MONTHLY CURVES'!$A$6:$A$329,$A19,'MONTHLY CURVES'!I$6:I$329)/SUMIF('MONTHLY CURVES'!$A$6:$A$329,$A19,'MONTHLY CURVES'!$B$6:$B$329)</f>
        <v>0.57666666666666655</v>
      </c>
      <c r="H19" s="16">
        <f>+SUMIF('MONTHLY CURVES'!$A$6:$A$329,$A19,'MONTHLY CURVES'!J$6:J$329)/SUMIF('MONTHLY CURVES'!$A$6:$A$329,$A19,'MONTHLY CURVES'!$B$6:$B$329)</f>
        <v>0.81125000000000014</v>
      </c>
      <c r="I19" s="16">
        <f>+SUMIF('MONTHLY CURVES'!$A$6:$A$329,$A19,'MONTHLY CURVES'!K$6:K$329)/SUMIF('MONTHLY CURVES'!$A$6:$A$329,$A19,'MONTHLY CURVES'!$B$6:$B$329)</f>
        <v>0.74750000000000005</v>
      </c>
      <c r="J19" s="16">
        <f>+SUMIF('MONTHLY CURVES'!$A$6:$A$329,$A19,'MONTHLY CURVES'!L$6:L$329)/SUMIF('MONTHLY CURVES'!$A$6:$A$329,$A19,'MONTHLY CURVES'!$B$6:$B$329)</f>
        <v>0.21312499999999998</v>
      </c>
      <c r="K19" s="16">
        <f>+SUMIF('MONTHLY CURVES'!$A$6:$A$329,$A19,'MONTHLY CURVES'!M$6:M$329)/SUMIF('MONTHLY CURVES'!$A$6:$A$329,$A19,'MONTHLY CURVES'!$B$6:$B$329)</f>
        <v>0.47625000000000001</v>
      </c>
      <c r="O19" s="312">
        <f t="shared" si="0"/>
        <v>0.74750000000000005</v>
      </c>
      <c r="P19" s="312">
        <v>-0.18</v>
      </c>
      <c r="Q19" s="312">
        <f t="shared" si="1"/>
        <v>-0.11093666666666664</v>
      </c>
      <c r="R19" s="312">
        <f t="shared" si="2"/>
        <v>0.45656333333333349</v>
      </c>
      <c r="S19" s="312">
        <v>-3.4000000000000002E-2</v>
      </c>
      <c r="T19" s="312">
        <f t="shared" si="3"/>
        <v>0.42256333333333351</v>
      </c>
      <c r="U19" s="312">
        <f t="shared" si="4"/>
        <v>-0.28795999999999999</v>
      </c>
      <c r="V19" s="312">
        <f t="shared" si="5"/>
        <v>-0.33595333333333333</v>
      </c>
      <c r="X19" s="312">
        <f t="shared" si="6"/>
        <v>-0.71052333333333351</v>
      </c>
      <c r="Y19" s="312">
        <f t="shared" si="7"/>
        <v>-0.75851666666666684</v>
      </c>
    </row>
    <row r="20" spans="1:25" x14ac:dyDescent="0.25">
      <c r="A20">
        <v>2015</v>
      </c>
      <c r="B20" s="10">
        <f>+SUMIF('MONTHLY CURVES'!$A$6:$A$329,$A20,'MONTHLY CURVES'!$D$6:$D$329)/SUMIF('MONTHLY CURVES'!$A$6:$A$329,$A20,'MONTHLY CURVES'!$B$6:$B$329)</f>
        <v>5.6178344638463711E-2</v>
      </c>
      <c r="C20" s="10">
        <f ca="1">+SUMIF('MONTHLY CURVES'!$A$6:$A$329,$A20,'MONTHLY CURVES'!$E$6:$E$329)/SUMIF('MONTHLY CURVES'!$A$6:$A$329,$A20,'MONTHLY CURVES'!$B$6:$B$329)</f>
        <v>0.46976925163108724</v>
      </c>
      <c r="D20" s="16">
        <f>+SUMIF('MONTHLY CURVES'!$A$6:$A$329,$A20,'MONTHLY CURVES'!F$6:F$329)/SUMIF('MONTHLY CURVES'!$A$6:$A$329,$A20,'MONTHLY CURVES'!$B$6:$B$329)</f>
        <v>4.9168333333333321</v>
      </c>
      <c r="E20" s="107">
        <f>+SUMIF('MONTHLY CURVES'!$A$6:$A$329,$A20,'MONTHLY CURVES'!G$6:G$329)/SUMIF('MONTHLY CURVES'!$A$6:$A$329,$A20,'MONTHLY CURVES'!$B$6:$B$329)</f>
        <v>0.16999999999999996</v>
      </c>
      <c r="F20" s="16">
        <f>+SUMIF('MONTHLY CURVES'!$A$6:$A$329,$A20,'MONTHLY CURVES'!H$6:H$329)/SUMIF('MONTHLY CURVES'!$A$6:$A$329,$A20,'MONTHLY CURVES'!$B$6:$B$329)</f>
        <v>-5.9791666666666653E-2</v>
      </c>
      <c r="G20" s="16">
        <f>+SUMIF('MONTHLY CURVES'!$A$6:$A$329,$A20,'MONTHLY CURVES'!I$6:I$329)/SUMIF('MONTHLY CURVES'!$A$6:$A$329,$A20,'MONTHLY CURVES'!$B$6:$B$329)</f>
        <v>0.57666666666666655</v>
      </c>
      <c r="H20" s="16">
        <f>+SUMIF('MONTHLY CURVES'!$A$6:$A$329,$A20,'MONTHLY CURVES'!J$6:J$329)/SUMIF('MONTHLY CURVES'!$A$6:$A$329,$A20,'MONTHLY CURVES'!$B$6:$B$329)</f>
        <v>0.81125000000000014</v>
      </c>
      <c r="I20" s="16">
        <f>+SUMIF('MONTHLY CURVES'!$A$6:$A$329,$A20,'MONTHLY CURVES'!K$6:K$329)/SUMIF('MONTHLY CURVES'!$A$6:$A$329,$A20,'MONTHLY CURVES'!$B$6:$B$329)</f>
        <v>0.74750000000000005</v>
      </c>
      <c r="J20" s="16">
        <f>+SUMIF('MONTHLY CURVES'!$A$6:$A$329,$A20,'MONTHLY CURVES'!L$6:L$329)/SUMIF('MONTHLY CURVES'!$A$6:$A$329,$A20,'MONTHLY CURVES'!$B$6:$B$329)</f>
        <v>0.21312499999999998</v>
      </c>
      <c r="K20" s="16">
        <f>+SUMIF('MONTHLY CURVES'!$A$6:$A$329,$A20,'MONTHLY CURVES'!M$6:M$329)/SUMIF('MONTHLY CURVES'!$A$6:$A$329,$A20,'MONTHLY CURVES'!$B$6:$B$329)</f>
        <v>0.47625000000000001</v>
      </c>
      <c r="O20" s="312">
        <f t="shared" si="0"/>
        <v>0.74750000000000005</v>
      </c>
      <c r="P20" s="312">
        <v>-0.18</v>
      </c>
      <c r="Q20" s="312">
        <f t="shared" si="1"/>
        <v>-0.11328666666666663</v>
      </c>
      <c r="R20" s="312">
        <f t="shared" si="2"/>
        <v>0.45421333333333347</v>
      </c>
      <c r="S20" s="312">
        <v>-3.4000000000000002E-2</v>
      </c>
      <c r="T20" s="312">
        <f t="shared" si="3"/>
        <v>0.42021333333333344</v>
      </c>
      <c r="U20" s="312">
        <f t="shared" si="4"/>
        <v>-0.29501000000000044</v>
      </c>
      <c r="V20" s="312">
        <f t="shared" si="5"/>
        <v>-0.34417833333333281</v>
      </c>
      <c r="X20" s="312">
        <f t="shared" si="6"/>
        <v>-0.71522333333333388</v>
      </c>
      <c r="Y20" s="312">
        <f t="shared" si="7"/>
        <v>-0.76439166666666625</v>
      </c>
    </row>
    <row r="21" spans="1:25" x14ac:dyDescent="0.25">
      <c r="A21">
        <v>2016</v>
      </c>
      <c r="B21" s="10">
        <f>+SUMIF('MONTHLY CURVES'!$A$6:$A$329,$A21,'MONTHLY CURVES'!$D$6:$D$329)/SUMIF('MONTHLY CURVES'!$A$6:$A$329,$A21,'MONTHLY CURVES'!$B$6:$B$329)</f>
        <v>5.685763499714605E-2</v>
      </c>
      <c r="C21" s="10">
        <f ca="1">+SUMIF('MONTHLY CURVES'!$A$6:$A$329,$A21,'MONTHLY CURVES'!$E$6:$E$329)/SUMIF('MONTHLY CURVES'!$A$6:$A$329,$A21,'MONTHLY CURVES'!$B$6:$B$329)</f>
        <v>0.44013670365479407</v>
      </c>
      <c r="D21" s="16">
        <f>+SUMIF('MONTHLY CURVES'!$A$6:$A$329,$A21,'MONTHLY CURVES'!F$6:F$329)/SUMIF('MONTHLY CURVES'!$A$6:$A$329,$A21,'MONTHLY CURVES'!$B$6:$B$329)</f>
        <v>5.0343333333333327</v>
      </c>
      <c r="E21" s="107">
        <f>+SUMIF('MONTHLY CURVES'!$A$6:$A$329,$A21,'MONTHLY CURVES'!G$6:G$329)/SUMIF('MONTHLY CURVES'!$A$6:$A$329,$A21,'MONTHLY CURVES'!$B$6:$B$329)</f>
        <v>0.16999999999999996</v>
      </c>
      <c r="F21" s="16">
        <f>+SUMIF('MONTHLY CURVES'!$A$6:$A$329,$A21,'MONTHLY CURVES'!H$6:H$329)/SUMIF('MONTHLY CURVES'!$A$6:$A$329,$A21,'MONTHLY CURVES'!$B$6:$B$329)</f>
        <v>-6.4999999999999988E-2</v>
      </c>
      <c r="G21" s="16">
        <f>+SUMIF('MONTHLY CURVES'!$A$6:$A$329,$A21,'MONTHLY CURVES'!I$6:I$329)/SUMIF('MONTHLY CURVES'!$A$6:$A$329,$A21,'MONTHLY CURVES'!$B$6:$B$329)</f>
        <v>0.57666666666666655</v>
      </c>
      <c r="H21" s="16">
        <f>+SUMIF('MONTHLY CURVES'!$A$6:$A$329,$A21,'MONTHLY CURVES'!J$6:J$329)/SUMIF('MONTHLY CURVES'!$A$6:$A$329,$A21,'MONTHLY CURVES'!$B$6:$B$329)</f>
        <v>0.81125000000000014</v>
      </c>
      <c r="I21" s="16">
        <f>+SUMIF('MONTHLY CURVES'!$A$6:$A$329,$A21,'MONTHLY CURVES'!K$6:K$329)/SUMIF('MONTHLY CURVES'!$A$6:$A$329,$A21,'MONTHLY CURVES'!$B$6:$B$329)</f>
        <v>0.74750000000000005</v>
      </c>
      <c r="J21" s="16">
        <f>+SUMIF('MONTHLY CURVES'!$A$6:$A$329,$A21,'MONTHLY CURVES'!L$6:L$329)/SUMIF('MONTHLY CURVES'!$A$6:$A$329,$A21,'MONTHLY CURVES'!$B$6:$B$329)</f>
        <v>0.21312499999999998</v>
      </c>
      <c r="K21" s="16">
        <f>+SUMIF('MONTHLY CURVES'!$A$6:$A$329,$A21,'MONTHLY CURVES'!M$6:M$329)/SUMIF('MONTHLY CURVES'!$A$6:$A$329,$A21,'MONTHLY CURVES'!$B$6:$B$329)</f>
        <v>0.47625000000000001</v>
      </c>
      <c r="O21" s="312">
        <f t="shared" si="0"/>
        <v>0.74750000000000005</v>
      </c>
      <c r="P21" s="312">
        <v>-0.18</v>
      </c>
      <c r="Q21" s="312">
        <f t="shared" si="1"/>
        <v>-0.11563666666666667</v>
      </c>
      <c r="R21" s="312">
        <f t="shared" si="2"/>
        <v>0.45186333333333345</v>
      </c>
      <c r="S21" s="312">
        <v>-3.4000000000000002E-2</v>
      </c>
      <c r="T21" s="312">
        <f t="shared" si="3"/>
        <v>0.41786333333333348</v>
      </c>
      <c r="U21" s="312">
        <f t="shared" si="4"/>
        <v>-0.30206</v>
      </c>
      <c r="V21" s="312">
        <f t="shared" si="5"/>
        <v>-0.35240333333333318</v>
      </c>
      <c r="X21" s="312">
        <f t="shared" si="6"/>
        <v>-0.71992333333333347</v>
      </c>
      <c r="Y21" s="312">
        <f t="shared" si="7"/>
        <v>-0.77026666666666666</v>
      </c>
    </row>
    <row r="22" spans="1:25" x14ac:dyDescent="0.25">
      <c r="A22">
        <v>2017</v>
      </c>
      <c r="B22" s="10">
        <f>+SUMIF('MONTHLY CURVES'!$A$6:$A$329,$A22,'MONTHLY CURVES'!$D$6:$D$329)/SUMIF('MONTHLY CURVES'!$A$6:$A$329,$A22,'MONTHLY CURVES'!$B$6:$B$329)</f>
        <v>5.7535687622144706E-2</v>
      </c>
      <c r="C22" s="10">
        <f ca="1">+SUMIF('MONTHLY CURVES'!$A$6:$A$329,$A22,'MONTHLY CURVES'!$E$6:$E$329)/SUMIF('MONTHLY CURVES'!$A$6:$A$329,$A22,'MONTHLY CURVES'!$B$6:$B$329)</f>
        <v>0.41187937120927298</v>
      </c>
      <c r="D22" s="16">
        <f>+SUMIF('MONTHLY CURVES'!$A$6:$A$329,$A22,'MONTHLY CURVES'!F$6:F$329)/SUMIF('MONTHLY CURVES'!$A$6:$A$329,$A22,'MONTHLY CURVES'!$B$6:$B$329)</f>
        <v>5.1518333333333324</v>
      </c>
      <c r="E22" s="107">
        <f>+SUMIF('MONTHLY CURVES'!$A$6:$A$329,$A22,'MONTHLY CURVES'!G$6:G$329)/SUMIF('MONTHLY CURVES'!$A$6:$A$329,$A22,'MONTHLY CURVES'!$B$6:$B$329)</f>
        <v>0.16999999999999996</v>
      </c>
      <c r="F22" s="16">
        <f>+SUMIF('MONTHLY CURVES'!$A$6:$A$329,$A22,'MONTHLY CURVES'!H$6:H$329)/SUMIF('MONTHLY CURVES'!$A$6:$A$329,$A22,'MONTHLY CURVES'!$B$6:$B$329)</f>
        <v>-6.4999999999999988E-2</v>
      </c>
      <c r="G22" s="16">
        <f>+SUMIF('MONTHLY CURVES'!$A$6:$A$329,$A22,'MONTHLY CURVES'!I$6:I$329)/SUMIF('MONTHLY CURVES'!$A$6:$A$329,$A22,'MONTHLY CURVES'!$B$6:$B$329)</f>
        <v>0.57666666666666655</v>
      </c>
      <c r="H22" s="16">
        <f>+SUMIF('MONTHLY CURVES'!$A$6:$A$329,$A22,'MONTHLY CURVES'!J$6:J$329)/SUMIF('MONTHLY CURVES'!$A$6:$A$329,$A22,'MONTHLY CURVES'!$B$6:$B$329)</f>
        <v>0.81125000000000014</v>
      </c>
      <c r="I22" s="16">
        <f>+SUMIF('MONTHLY CURVES'!$A$6:$A$329,$A22,'MONTHLY CURVES'!K$6:K$329)/SUMIF('MONTHLY CURVES'!$A$6:$A$329,$A22,'MONTHLY CURVES'!$B$6:$B$329)</f>
        <v>0.74750000000000005</v>
      </c>
      <c r="J22" s="16">
        <f>+SUMIF('MONTHLY CURVES'!$A$6:$A$329,$A22,'MONTHLY CURVES'!L$6:L$329)/SUMIF('MONTHLY CURVES'!$A$6:$A$329,$A22,'MONTHLY CURVES'!$B$6:$B$329)</f>
        <v>0.21312499999999998</v>
      </c>
      <c r="K22" s="16">
        <f>+SUMIF('MONTHLY CURVES'!$A$6:$A$329,$A22,'MONTHLY CURVES'!M$6:M$329)/SUMIF('MONTHLY CURVES'!$A$6:$A$329,$A22,'MONTHLY CURVES'!$B$6:$B$329)</f>
        <v>0.47625000000000001</v>
      </c>
      <c r="O22" s="312">
        <f t="shared" si="0"/>
        <v>0.74750000000000005</v>
      </c>
      <c r="P22" s="312">
        <v>-0.18</v>
      </c>
      <c r="Q22" s="312">
        <f t="shared" si="1"/>
        <v>-0.11798666666666666</v>
      </c>
      <c r="R22" s="312">
        <f t="shared" si="2"/>
        <v>0.44951333333333343</v>
      </c>
      <c r="S22" s="312">
        <v>-3.4000000000000002E-2</v>
      </c>
      <c r="T22" s="312">
        <f t="shared" si="3"/>
        <v>0.4155133333333334</v>
      </c>
      <c r="U22" s="312">
        <f t="shared" si="4"/>
        <v>-0.30911000000000044</v>
      </c>
      <c r="V22" s="312">
        <f t="shared" si="5"/>
        <v>-0.36062833333333266</v>
      </c>
      <c r="X22" s="312">
        <f t="shared" si="6"/>
        <v>-0.72462333333333384</v>
      </c>
      <c r="Y22" s="312">
        <f t="shared" si="7"/>
        <v>-0.77614166666666606</v>
      </c>
    </row>
    <row r="23" spans="1:25" x14ac:dyDescent="0.25">
      <c r="A23">
        <v>2018</v>
      </c>
      <c r="B23" s="10">
        <f>+SUMIF('MONTHLY CURVES'!$A$6:$A$329,$A23,'MONTHLY CURVES'!$D$6:$D$329)/SUMIF('MONTHLY CURVES'!$A$6:$A$329,$A23,'MONTHLY CURVES'!$B$6:$B$329)</f>
        <v>5.8213430928251299E-2</v>
      </c>
      <c r="C23" s="10">
        <f ca="1">+SUMIF('MONTHLY CURVES'!$A$6:$A$329,$A23,'MONTHLY CURVES'!$E$6:$E$329)/SUMIF('MONTHLY CURVES'!$A$6:$A$329,$A23,'MONTHLY CURVES'!$B$6:$B$329)</f>
        <v>0.38494215299331169</v>
      </c>
      <c r="D23" s="16">
        <f>+SUMIF('MONTHLY CURVES'!$A$6:$A$329,$A23,'MONTHLY CURVES'!F$6:F$329)/SUMIF('MONTHLY CURVES'!$A$6:$A$329,$A23,'MONTHLY CURVES'!$B$6:$B$329)</f>
        <v>5.269333333333333</v>
      </c>
      <c r="E23" s="107">
        <f>+SUMIF('MONTHLY CURVES'!$A$6:$A$329,$A23,'MONTHLY CURVES'!G$6:G$329)/SUMIF('MONTHLY CURVES'!$A$6:$A$329,$A23,'MONTHLY CURVES'!$B$6:$B$329)</f>
        <v>0.16999999999999996</v>
      </c>
      <c r="F23" s="16">
        <f>+SUMIF('MONTHLY CURVES'!$A$6:$A$329,$A23,'MONTHLY CURVES'!H$6:H$329)/SUMIF('MONTHLY CURVES'!$A$6:$A$329,$A23,'MONTHLY CURVES'!$B$6:$B$329)</f>
        <v>-6.4999999999999988E-2</v>
      </c>
      <c r="G23" s="16">
        <f>+SUMIF('MONTHLY CURVES'!$A$6:$A$329,$A23,'MONTHLY CURVES'!I$6:I$329)/SUMIF('MONTHLY CURVES'!$A$6:$A$329,$A23,'MONTHLY CURVES'!$B$6:$B$329)</f>
        <v>0.57666666666666655</v>
      </c>
      <c r="H23" s="16">
        <f>+SUMIF('MONTHLY CURVES'!$A$6:$A$329,$A23,'MONTHLY CURVES'!J$6:J$329)/SUMIF('MONTHLY CURVES'!$A$6:$A$329,$A23,'MONTHLY CURVES'!$B$6:$B$329)</f>
        <v>0.81125000000000014</v>
      </c>
      <c r="I23" s="16">
        <f>+SUMIF('MONTHLY CURVES'!$A$6:$A$329,$A23,'MONTHLY CURVES'!K$6:K$329)/SUMIF('MONTHLY CURVES'!$A$6:$A$329,$A23,'MONTHLY CURVES'!$B$6:$B$329)</f>
        <v>0.74750000000000005</v>
      </c>
      <c r="J23" s="16">
        <f>+SUMIF('MONTHLY CURVES'!$A$6:$A$329,$A23,'MONTHLY CURVES'!L$6:L$329)/SUMIF('MONTHLY CURVES'!$A$6:$A$329,$A23,'MONTHLY CURVES'!$B$6:$B$329)</f>
        <v>0.21312499999999998</v>
      </c>
      <c r="K23" s="16">
        <f>+SUMIF('MONTHLY CURVES'!$A$6:$A$329,$A23,'MONTHLY CURVES'!M$6:M$329)/SUMIF('MONTHLY CURVES'!$A$6:$A$329,$A23,'MONTHLY CURVES'!$B$6:$B$329)</f>
        <v>0.47625000000000001</v>
      </c>
      <c r="O23" s="312">
        <f t="shared" si="0"/>
        <v>0.74750000000000005</v>
      </c>
      <c r="P23" s="312">
        <v>-0.18</v>
      </c>
      <c r="Q23" s="312">
        <f t="shared" si="1"/>
        <v>-0.12033666666666666</v>
      </c>
      <c r="R23" s="312">
        <f t="shared" si="2"/>
        <v>0.44716333333333347</v>
      </c>
      <c r="S23" s="312">
        <v>-3.4000000000000002E-2</v>
      </c>
      <c r="T23" s="312">
        <f t="shared" si="3"/>
        <v>0.41316333333333344</v>
      </c>
      <c r="U23" s="312">
        <f t="shared" si="4"/>
        <v>-0.31616</v>
      </c>
      <c r="V23" s="312">
        <f t="shared" si="5"/>
        <v>-0.36885333333333303</v>
      </c>
      <c r="X23" s="312">
        <f t="shared" si="6"/>
        <v>-0.72932333333333343</v>
      </c>
      <c r="Y23" s="312">
        <f t="shared" si="7"/>
        <v>-0.78201666666666647</v>
      </c>
    </row>
    <row r="24" spans="1:25" x14ac:dyDescent="0.25">
      <c r="A24">
        <v>2019</v>
      </c>
      <c r="B24" s="10">
        <f>+SUMIF('MONTHLY CURVES'!$A$6:$A$329,$A24,'MONTHLY CURVES'!$D$6:$D$329)/SUMIF('MONTHLY CURVES'!$A$6:$A$329,$A24,'MONTHLY CURVES'!$B$6:$B$329)</f>
        <v>5.8891174387110924E-2</v>
      </c>
      <c r="C24" s="10">
        <f ca="1">+SUMIF('MONTHLY CURVES'!$A$6:$A$329,$A24,'MONTHLY CURVES'!$E$6:$E$329)/SUMIF('MONTHLY CURVES'!$A$6:$A$329,$A24,'MONTHLY CURVES'!$B$6:$B$329)</f>
        <v>0.35929476403047561</v>
      </c>
      <c r="D24" s="16">
        <f>+SUMIF('MONTHLY CURVES'!$A$6:$A$329,$A24,'MONTHLY CURVES'!F$6:F$329)/SUMIF('MONTHLY CURVES'!$A$6:$A$329,$A24,'MONTHLY CURVES'!$B$6:$B$329)</f>
        <v>5.3868333333333327</v>
      </c>
      <c r="E24" s="107">
        <f>+SUMIF('MONTHLY CURVES'!$A$6:$A$329,$A24,'MONTHLY CURVES'!G$6:G$329)/SUMIF('MONTHLY CURVES'!$A$6:$A$329,$A24,'MONTHLY CURVES'!$B$6:$B$329)</f>
        <v>0.16999999999999996</v>
      </c>
      <c r="F24" s="16">
        <f>+SUMIF('MONTHLY CURVES'!$A$6:$A$329,$A24,'MONTHLY CURVES'!H$6:H$329)/SUMIF('MONTHLY CURVES'!$A$6:$A$329,$A24,'MONTHLY CURVES'!$B$6:$B$329)</f>
        <v>-6.4999999999999988E-2</v>
      </c>
      <c r="G24" s="16">
        <f>+SUMIF('MONTHLY CURVES'!$A$6:$A$329,$A24,'MONTHLY CURVES'!I$6:I$329)/SUMIF('MONTHLY CURVES'!$A$6:$A$329,$A24,'MONTHLY CURVES'!$B$6:$B$329)</f>
        <v>0.57666666666666655</v>
      </c>
      <c r="H24" s="16">
        <f>+SUMIF('MONTHLY CURVES'!$A$6:$A$329,$A24,'MONTHLY CURVES'!J$6:J$329)/SUMIF('MONTHLY CURVES'!$A$6:$A$329,$A24,'MONTHLY CURVES'!$B$6:$B$329)</f>
        <v>0.81125000000000014</v>
      </c>
      <c r="I24" s="16">
        <f>+SUMIF('MONTHLY CURVES'!$A$6:$A$329,$A24,'MONTHLY CURVES'!K$6:K$329)/SUMIF('MONTHLY CURVES'!$A$6:$A$329,$A24,'MONTHLY CURVES'!$B$6:$B$329)</f>
        <v>0.74750000000000005</v>
      </c>
      <c r="J24" s="16">
        <f>+SUMIF('MONTHLY CURVES'!$A$6:$A$329,$A24,'MONTHLY CURVES'!L$6:L$329)/SUMIF('MONTHLY CURVES'!$A$6:$A$329,$A24,'MONTHLY CURVES'!$B$6:$B$329)</f>
        <v>0.21312499999999998</v>
      </c>
      <c r="K24" s="16">
        <f>+SUMIF('MONTHLY CURVES'!$A$6:$A$329,$A24,'MONTHLY CURVES'!M$6:M$329)/SUMIF('MONTHLY CURVES'!$A$6:$A$329,$A24,'MONTHLY CURVES'!$B$6:$B$329)</f>
        <v>0.47625000000000001</v>
      </c>
      <c r="O24" s="312">
        <f t="shared" si="0"/>
        <v>0.74750000000000005</v>
      </c>
      <c r="P24" s="312">
        <v>-0.18</v>
      </c>
      <c r="Q24" s="312">
        <f t="shared" si="1"/>
        <v>-0.12268666666666665</v>
      </c>
      <c r="R24" s="312">
        <f t="shared" si="2"/>
        <v>0.44481333333333345</v>
      </c>
      <c r="S24" s="312">
        <v>-3.4000000000000002E-2</v>
      </c>
      <c r="T24" s="312">
        <f t="shared" si="3"/>
        <v>0.41081333333333347</v>
      </c>
      <c r="U24" s="312">
        <f t="shared" si="4"/>
        <v>-0.32321000000000044</v>
      </c>
      <c r="V24" s="312">
        <f t="shared" si="5"/>
        <v>-0.3770783333333334</v>
      </c>
      <c r="X24" s="312">
        <f t="shared" si="6"/>
        <v>-0.73402333333333392</v>
      </c>
      <c r="Y24" s="312">
        <f t="shared" si="7"/>
        <v>-0.78789166666666688</v>
      </c>
    </row>
    <row r="25" spans="1:25" x14ac:dyDescent="0.25">
      <c r="A25">
        <v>2020</v>
      </c>
      <c r="B25" s="10">
        <f>+SUMIF('MONTHLY CURVES'!$A$6:$A$329,$A25,'MONTHLY CURVES'!$D$6:$D$329)/SUMIF('MONTHLY CURVES'!$A$6:$A$329,$A25,'MONTHLY CURVES'!$B$6:$B$329)</f>
        <v>5.9570465358720681E-2</v>
      </c>
      <c r="C25" s="10">
        <f ca="1">+SUMIF('MONTHLY CURVES'!$A$6:$A$329,$A25,'MONTHLY CURVES'!$E$6:$E$329)/SUMIF('MONTHLY CURVES'!$A$6:$A$329,$A25,'MONTHLY CURVES'!$B$6:$B$329)</f>
        <v>0.33486253565011997</v>
      </c>
      <c r="D25" s="16">
        <f>+SUMIF('MONTHLY CURVES'!$A$6:$A$329,$A25,'MONTHLY CURVES'!F$6:F$329)/SUMIF('MONTHLY CURVES'!$A$6:$A$329,$A25,'MONTHLY CURVES'!$B$6:$B$329)</f>
        <v>5.5043333333333342</v>
      </c>
      <c r="E25" s="107">
        <f>+SUMIF('MONTHLY CURVES'!$A$6:$A$329,$A25,'MONTHLY CURVES'!G$6:G$329)/SUMIF('MONTHLY CURVES'!$A$6:$A$329,$A25,'MONTHLY CURVES'!$B$6:$B$329)</f>
        <v>0.16999999999999996</v>
      </c>
      <c r="F25" s="16">
        <f>+SUMIF('MONTHLY CURVES'!$A$6:$A$329,$A25,'MONTHLY CURVES'!H$6:H$329)/SUMIF('MONTHLY CURVES'!$A$6:$A$329,$A25,'MONTHLY CURVES'!$B$6:$B$329)</f>
        <v>-6.4999999999999988E-2</v>
      </c>
      <c r="G25" s="16">
        <f>+SUMIF('MONTHLY CURVES'!$A$6:$A$329,$A25,'MONTHLY CURVES'!I$6:I$329)/SUMIF('MONTHLY CURVES'!$A$6:$A$329,$A25,'MONTHLY CURVES'!$B$6:$B$329)</f>
        <v>0.57666666666666655</v>
      </c>
      <c r="H25" s="16">
        <f>+SUMIF('MONTHLY CURVES'!$A$6:$A$329,$A25,'MONTHLY CURVES'!J$6:J$329)/SUMIF('MONTHLY CURVES'!$A$6:$A$329,$A25,'MONTHLY CURVES'!$B$6:$B$329)</f>
        <v>0.81125000000000014</v>
      </c>
      <c r="I25" s="16">
        <f>+SUMIF('MONTHLY CURVES'!$A$6:$A$329,$A25,'MONTHLY CURVES'!K$6:K$329)/SUMIF('MONTHLY CURVES'!$A$6:$A$329,$A25,'MONTHLY CURVES'!$B$6:$B$329)</f>
        <v>0.74750000000000005</v>
      </c>
      <c r="J25" s="16">
        <f>+SUMIF('MONTHLY CURVES'!$A$6:$A$329,$A25,'MONTHLY CURVES'!L$6:L$329)/SUMIF('MONTHLY CURVES'!$A$6:$A$329,$A25,'MONTHLY CURVES'!$B$6:$B$329)</f>
        <v>0.21312499999999998</v>
      </c>
      <c r="K25" s="16">
        <f>+SUMIF('MONTHLY CURVES'!$A$6:$A$329,$A25,'MONTHLY CURVES'!M$6:M$329)/SUMIF('MONTHLY CURVES'!$A$6:$A$329,$A25,'MONTHLY CURVES'!$B$6:$B$329)</f>
        <v>0.47625000000000001</v>
      </c>
      <c r="O25" s="312">
        <f t="shared" si="0"/>
        <v>0.74750000000000005</v>
      </c>
      <c r="P25" s="312">
        <v>-0.18</v>
      </c>
      <c r="Q25" s="312">
        <f t="shared" si="1"/>
        <v>-0.12503666666666668</v>
      </c>
      <c r="R25" s="312">
        <f t="shared" si="2"/>
        <v>0.44246333333333343</v>
      </c>
      <c r="S25" s="312">
        <v>-3.4000000000000002E-2</v>
      </c>
      <c r="T25" s="312">
        <f t="shared" si="3"/>
        <v>0.4084633333333334</v>
      </c>
      <c r="U25" s="312">
        <f t="shared" si="4"/>
        <v>-0.33026</v>
      </c>
      <c r="V25" s="312">
        <f t="shared" si="5"/>
        <v>-0.38530333333333289</v>
      </c>
      <c r="X25" s="312">
        <f t="shared" si="6"/>
        <v>-0.7387233333333334</v>
      </c>
      <c r="Y25" s="312">
        <f t="shared" si="7"/>
        <v>-0.79376666666666629</v>
      </c>
    </row>
    <row r="26" spans="1:25" x14ac:dyDescent="0.25">
      <c r="A26">
        <v>2021</v>
      </c>
      <c r="B26" s="10">
        <f>+SUMIF('MONTHLY CURVES'!$A$6:$A$329,$A26,'MONTHLY CURVES'!$D$6:$D$329)/SUMIF('MONTHLY CURVES'!$A$6:$A$329,$A26,'MONTHLY CURVES'!$B$6:$B$329)</f>
        <v>6.0243508036940611E-2</v>
      </c>
      <c r="C26" s="10">
        <f ca="1">+SUMIF('MONTHLY CURVES'!$A$6:$A$329,$A26,'MONTHLY CURVES'!$E$6:$E$329)/SUMIF('MONTHLY CURVES'!$A$6:$A$329,$A26,'MONTHLY CURVES'!$B$6:$B$329)</f>
        <v>0.31175106425790461</v>
      </c>
      <c r="D26" s="16">
        <f>+SUMIF('MONTHLY CURVES'!$A$6:$A$329,$A26,'MONTHLY CURVES'!F$6:F$329)/SUMIF('MONTHLY CURVES'!$A$6:$A$329,$A26,'MONTHLY CURVES'!$B$6:$B$329)</f>
        <v>5.6218333333333339</v>
      </c>
      <c r="E26" s="107">
        <f>+SUMIF('MONTHLY CURVES'!$A$6:$A$329,$A26,'MONTHLY CURVES'!G$6:G$329)/SUMIF('MONTHLY CURVES'!$A$6:$A$329,$A26,'MONTHLY CURVES'!$B$6:$B$329)</f>
        <v>0.16999999999999996</v>
      </c>
      <c r="F26" s="16">
        <f>+SUMIF('MONTHLY CURVES'!$A$6:$A$329,$A26,'MONTHLY CURVES'!H$6:H$329)/SUMIF('MONTHLY CURVES'!$A$6:$A$329,$A26,'MONTHLY CURVES'!$B$6:$B$329)</f>
        <v>-6.4999999999999988E-2</v>
      </c>
      <c r="G26" s="16">
        <f>+SUMIF('MONTHLY CURVES'!$A$6:$A$329,$A26,'MONTHLY CURVES'!I$6:I$329)/SUMIF('MONTHLY CURVES'!$A$6:$A$329,$A26,'MONTHLY CURVES'!$B$6:$B$329)</f>
        <v>0.57666666666666655</v>
      </c>
      <c r="H26" s="16">
        <f>+SUMIF('MONTHLY CURVES'!$A$6:$A$329,$A26,'MONTHLY CURVES'!J$6:J$329)/SUMIF('MONTHLY CURVES'!$A$6:$A$329,$A26,'MONTHLY CURVES'!$B$6:$B$329)</f>
        <v>0.81125000000000014</v>
      </c>
      <c r="I26" s="16">
        <f>+SUMIF('MONTHLY CURVES'!$A$6:$A$329,$A26,'MONTHLY CURVES'!K$6:K$329)/SUMIF('MONTHLY CURVES'!$A$6:$A$329,$A26,'MONTHLY CURVES'!$B$6:$B$329)</f>
        <v>0.74750000000000005</v>
      </c>
      <c r="J26" s="16">
        <f>+SUMIF('MONTHLY CURVES'!$A$6:$A$329,$A26,'MONTHLY CURVES'!L$6:L$329)/SUMIF('MONTHLY CURVES'!$A$6:$A$329,$A26,'MONTHLY CURVES'!$B$6:$B$329)</f>
        <v>0.21312499999999998</v>
      </c>
      <c r="K26" s="16">
        <f>+SUMIF('MONTHLY CURVES'!$A$6:$A$329,$A26,'MONTHLY CURVES'!M$6:M$329)/SUMIF('MONTHLY CURVES'!$A$6:$A$329,$A26,'MONTHLY CURVES'!$B$6:$B$329)</f>
        <v>0.47625000000000001</v>
      </c>
      <c r="O26" s="312">
        <f t="shared" si="0"/>
        <v>0.74750000000000005</v>
      </c>
      <c r="P26" s="312">
        <v>-0.18</v>
      </c>
      <c r="Q26" s="312">
        <f t="shared" si="1"/>
        <v>-0.12738666666666668</v>
      </c>
      <c r="R26" s="312">
        <f t="shared" si="2"/>
        <v>0.44011333333333347</v>
      </c>
      <c r="S26" s="312">
        <v>-3.4000000000000002E-2</v>
      </c>
      <c r="T26" s="312">
        <f t="shared" si="3"/>
        <v>0.40611333333333344</v>
      </c>
      <c r="U26" s="312">
        <f t="shared" si="4"/>
        <v>-0.33731000000000044</v>
      </c>
      <c r="V26" s="312">
        <f t="shared" si="5"/>
        <v>-0.39352833333333326</v>
      </c>
      <c r="X26" s="312">
        <f t="shared" si="6"/>
        <v>-0.74342333333333388</v>
      </c>
      <c r="Y26" s="312">
        <f t="shared" si="7"/>
        <v>-0.7996416666666667</v>
      </c>
    </row>
    <row r="27" spans="1:25" x14ac:dyDescent="0.25">
      <c r="A27">
        <v>2022</v>
      </c>
      <c r="B27" s="10">
        <f>+SUMIF('MONTHLY CURVES'!$A$6:$A$329,$A27,'MONTHLY CURVES'!$D$6:$D$329)/SUMIF('MONTHLY CURVES'!$A$6:$A$329,$A27,'MONTHLY CURVES'!$B$6:$B$329)</f>
        <v>6.0541284577354047E-2</v>
      </c>
      <c r="C27" s="10">
        <f ca="1">+SUMIF('MONTHLY CURVES'!$A$6:$A$329,$A27,'MONTHLY CURVES'!$E$6:$E$329)/SUMIF('MONTHLY CURVES'!$A$6:$A$329,$A27,'MONTHLY CURVES'!$B$6:$B$329)</f>
        <v>0.29204661904905976</v>
      </c>
      <c r="D27" s="16">
        <f>+SUMIF('MONTHLY CURVES'!$A$6:$A$329,$A27,'MONTHLY CURVES'!F$6:F$329)/SUMIF('MONTHLY CURVES'!$A$6:$A$329,$A27,'MONTHLY CURVES'!$B$6:$B$329)</f>
        <v>5.7393333333333345</v>
      </c>
      <c r="E27" s="107">
        <f>+SUMIF('MONTHLY CURVES'!$A$6:$A$329,$A27,'MONTHLY CURVES'!G$6:G$329)/SUMIF('MONTHLY CURVES'!$A$6:$A$329,$A27,'MONTHLY CURVES'!$B$6:$B$329)</f>
        <v>0.16999999999999996</v>
      </c>
      <c r="F27" s="16">
        <f>+SUMIF('MONTHLY CURVES'!$A$6:$A$329,$A27,'MONTHLY CURVES'!H$6:H$329)/SUMIF('MONTHLY CURVES'!$A$6:$A$329,$A27,'MONTHLY CURVES'!$B$6:$B$329)</f>
        <v>-6.4999999999999988E-2</v>
      </c>
      <c r="G27" s="16">
        <f>+SUMIF('MONTHLY CURVES'!$A$6:$A$329,$A27,'MONTHLY CURVES'!I$6:I$329)/SUMIF('MONTHLY CURVES'!$A$6:$A$329,$A27,'MONTHLY CURVES'!$B$6:$B$329)</f>
        <v>0.57666666666666655</v>
      </c>
      <c r="H27" s="16">
        <f>+SUMIF('MONTHLY CURVES'!$A$6:$A$329,$A27,'MONTHLY CURVES'!J$6:J$329)/SUMIF('MONTHLY CURVES'!$A$6:$A$329,$A27,'MONTHLY CURVES'!$B$6:$B$329)</f>
        <v>0.81125000000000014</v>
      </c>
      <c r="I27" s="16">
        <f>+SUMIF('MONTHLY CURVES'!$A$6:$A$329,$A27,'MONTHLY CURVES'!K$6:K$329)/SUMIF('MONTHLY CURVES'!$A$6:$A$329,$A27,'MONTHLY CURVES'!$B$6:$B$329)</f>
        <v>0.74750000000000005</v>
      </c>
      <c r="J27" s="16">
        <f>+SUMIF('MONTHLY CURVES'!$A$6:$A$329,$A27,'MONTHLY CURVES'!L$6:L$329)/SUMIF('MONTHLY CURVES'!$A$6:$A$329,$A27,'MONTHLY CURVES'!$B$6:$B$329)</f>
        <v>0.21312499999999998</v>
      </c>
      <c r="K27" s="16">
        <f>+SUMIF('MONTHLY CURVES'!$A$6:$A$329,$A27,'MONTHLY CURVES'!M$6:M$329)/SUMIF('MONTHLY CURVES'!$A$6:$A$329,$A27,'MONTHLY CURVES'!$B$6:$B$329)</f>
        <v>0.47625000000000001</v>
      </c>
      <c r="O27" s="312">
        <f t="shared" si="0"/>
        <v>0.74750000000000005</v>
      </c>
      <c r="P27" s="312">
        <v>-0.18</v>
      </c>
      <c r="Q27" s="312">
        <f t="shared" si="1"/>
        <v>-0.12973666666666669</v>
      </c>
      <c r="R27" s="312">
        <f t="shared" si="2"/>
        <v>0.43776333333333339</v>
      </c>
      <c r="S27" s="312">
        <v>-3.4000000000000002E-2</v>
      </c>
      <c r="T27" s="312">
        <f t="shared" si="3"/>
        <v>0.40376333333333336</v>
      </c>
      <c r="U27" s="312">
        <f t="shared" si="4"/>
        <v>-0.34436</v>
      </c>
      <c r="V27" s="312">
        <f t="shared" si="5"/>
        <v>-0.40175333333333274</v>
      </c>
      <c r="X27" s="312">
        <f t="shared" si="6"/>
        <v>-0.74812333333333336</v>
      </c>
      <c r="Y27" s="312">
        <f t="shared" si="7"/>
        <v>-0.8055166666666661</v>
      </c>
    </row>
    <row r="28" spans="1:25" x14ac:dyDescent="0.25">
      <c r="A28">
        <v>2023</v>
      </c>
      <c r="B28" s="10">
        <f>+SUMIF('MONTHLY CURVES'!$A$6:$A$329,$A28,'MONTHLY CURVES'!$D$6:$D$329)/SUMIF('MONTHLY CURVES'!$A$6:$A$329,$A28,'MONTHLY CURVES'!$B$6:$B$329)</f>
        <v>6.0609410545347596E-2</v>
      </c>
      <c r="C28" s="10">
        <f ca="1">+SUMIF('MONTHLY CURVES'!$A$6:$A$329,$A28,'MONTHLY CURVES'!$E$6:$E$329)/SUMIF('MONTHLY CURVES'!$A$6:$A$329,$A28,'MONTHLY CURVES'!$B$6:$B$329)</f>
        <v>0.27475535006912505</v>
      </c>
      <c r="D28" s="16">
        <f>+SUMIF('MONTHLY CURVES'!$A$6:$A$329,$A28,'MONTHLY CURVES'!F$6:F$329)/SUMIF('MONTHLY CURVES'!$A$6:$A$329,$A28,'MONTHLY CURVES'!$B$6:$B$329)</f>
        <v>5.8568333333333342</v>
      </c>
      <c r="E28" s="107">
        <f>+SUMIF('MONTHLY CURVES'!$A$6:$A$329,$A28,'MONTHLY CURVES'!G$6:G$329)/SUMIF('MONTHLY CURVES'!$A$6:$A$329,$A28,'MONTHLY CURVES'!$B$6:$B$329)</f>
        <v>0.16999999999999996</v>
      </c>
      <c r="F28" s="16">
        <f>+SUMIF('MONTHLY CURVES'!$A$6:$A$329,$A28,'MONTHLY CURVES'!H$6:H$329)/SUMIF('MONTHLY CURVES'!$A$6:$A$329,$A28,'MONTHLY CURVES'!$B$6:$B$329)</f>
        <v>-6.4999999999999988E-2</v>
      </c>
      <c r="G28" s="16">
        <f>+SUMIF('MONTHLY CURVES'!$A$6:$A$329,$A28,'MONTHLY CURVES'!I$6:I$329)/SUMIF('MONTHLY CURVES'!$A$6:$A$329,$A28,'MONTHLY CURVES'!$B$6:$B$329)</f>
        <v>0.57666666666666655</v>
      </c>
      <c r="H28" s="16">
        <f>+SUMIF('MONTHLY CURVES'!$A$6:$A$329,$A28,'MONTHLY CURVES'!J$6:J$329)/SUMIF('MONTHLY CURVES'!$A$6:$A$329,$A28,'MONTHLY CURVES'!$B$6:$B$329)</f>
        <v>0.81125000000000014</v>
      </c>
      <c r="I28" s="16">
        <f>+SUMIF('MONTHLY CURVES'!$A$6:$A$329,$A28,'MONTHLY CURVES'!K$6:K$329)/SUMIF('MONTHLY CURVES'!$A$6:$A$329,$A28,'MONTHLY CURVES'!$B$6:$B$329)</f>
        <v>0.74750000000000005</v>
      </c>
      <c r="J28" s="16">
        <f>+SUMIF('MONTHLY CURVES'!$A$6:$A$329,$A28,'MONTHLY CURVES'!L$6:L$329)/SUMIF('MONTHLY CURVES'!$A$6:$A$329,$A28,'MONTHLY CURVES'!$B$6:$B$329)</f>
        <v>0.21312499999999998</v>
      </c>
      <c r="K28" s="16">
        <f>+SUMIF('MONTHLY CURVES'!$A$6:$A$329,$A28,'MONTHLY CURVES'!M$6:M$329)/SUMIF('MONTHLY CURVES'!$A$6:$A$329,$A28,'MONTHLY CURVES'!$B$6:$B$329)</f>
        <v>9.2499999999999985E-2</v>
      </c>
      <c r="O28" s="312">
        <f t="shared" si="0"/>
        <v>0.74750000000000005</v>
      </c>
      <c r="P28" s="312">
        <v>-0.18</v>
      </c>
      <c r="Q28" s="312">
        <f t="shared" si="1"/>
        <v>-0.13208666666666669</v>
      </c>
      <c r="R28" s="312">
        <f t="shared" si="2"/>
        <v>0.43541333333333343</v>
      </c>
      <c r="S28" s="312">
        <v>-3.4000000000000002E-2</v>
      </c>
      <c r="T28" s="312">
        <f t="shared" si="3"/>
        <v>0.4014133333333334</v>
      </c>
      <c r="U28" s="312">
        <f t="shared" si="4"/>
        <v>-0.35141000000000044</v>
      </c>
      <c r="V28" s="312">
        <f t="shared" si="5"/>
        <v>-0.40997833333333311</v>
      </c>
      <c r="X28" s="312">
        <f t="shared" si="6"/>
        <v>-0.75282333333333384</v>
      </c>
      <c r="Y28" s="312">
        <f t="shared" si="7"/>
        <v>-0.81139166666666651</v>
      </c>
    </row>
    <row r="29" spans="1:25" x14ac:dyDescent="0.25">
      <c r="A29">
        <v>2024</v>
      </c>
      <c r="B29" s="10">
        <f>+SUMIF('MONTHLY CURVES'!$A$6:$A$329,$A29,'MONTHLY CURVES'!$D$6:$D$329)/SUMIF('MONTHLY CURVES'!$A$6:$A$329,$A29,'MONTHLY CURVES'!$B$6:$B$329)</f>
        <v>6.0677692053627837E-2</v>
      </c>
      <c r="C29" s="10">
        <f ca="1">+SUMIF('MONTHLY CURVES'!$A$6:$A$329,$A29,'MONTHLY CURVES'!$E$6:$E$329)/SUMIF('MONTHLY CURVES'!$A$6:$A$329,$A29,'MONTHLY CURVES'!$B$6:$B$329)</f>
        <v>0.25841775364235869</v>
      </c>
      <c r="D29" s="16">
        <f>+SUMIF('MONTHLY CURVES'!$A$6:$A$329,$A29,'MONTHLY CURVES'!F$6:F$329)/SUMIF('MONTHLY CURVES'!$A$6:$A$329,$A29,'MONTHLY CURVES'!$B$6:$B$329)</f>
        <v>5.9743333333333339</v>
      </c>
      <c r="E29" s="107">
        <f>+SUMIF('MONTHLY CURVES'!$A$6:$A$329,$A29,'MONTHLY CURVES'!G$6:G$329)/SUMIF('MONTHLY CURVES'!$A$6:$A$329,$A29,'MONTHLY CURVES'!$B$6:$B$329)</f>
        <v>0.16999999999999996</v>
      </c>
      <c r="F29" s="16">
        <f>+SUMIF('MONTHLY CURVES'!$A$6:$A$329,$A29,'MONTHLY CURVES'!H$6:H$329)/SUMIF('MONTHLY CURVES'!$A$6:$A$329,$A29,'MONTHLY CURVES'!$B$6:$B$329)</f>
        <v>-6.4999999999999988E-2</v>
      </c>
      <c r="G29" s="16">
        <f>+SUMIF('MONTHLY CURVES'!$A$6:$A$329,$A29,'MONTHLY CURVES'!I$6:I$329)/SUMIF('MONTHLY CURVES'!$A$6:$A$329,$A29,'MONTHLY CURVES'!$B$6:$B$329)</f>
        <v>0.57666666666666655</v>
      </c>
      <c r="H29" s="16">
        <f>+SUMIF('MONTHLY CURVES'!$A$6:$A$329,$A29,'MONTHLY CURVES'!J$6:J$329)/SUMIF('MONTHLY CURVES'!$A$6:$A$329,$A29,'MONTHLY CURVES'!$B$6:$B$329)</f>
        <v>0.81125000000000014</v>
      </c>
      <c r="I29" s="16">
        <f>+SUMIF('MONTHLY CURVES'!$A$6:$A$329,$A29,'MONTHLY CURVES'!K$6:K$329)/SUMIF('MONTHLY CURVES'!$A$6:$A$329,$A29,'MONTHLY CURVES'!$B$6:$B$329)</f>
        <v>0.74750000000000005</v>
      </c>
      <c r="J29" s="16">
        <f>+SUMIF('MONTHLY CURVES'!$A$6:$A$329,$A29,'MONTHLY CURVES'!L$6:L$329)/SUMIF('MONTHLY CURVES'!$A$6:$A$329,$A29,'MONTHLY CURVES'!$B$6:$B$329)</f>
        <v>0.21312499999999998</v>
      </c>
      <c r="K29" s="16">
        <f>+SUMIF('MONTHLY CURVES'!$A$6:$A$329,$A29,'MONTHLY CURVES'!M$6:M$329)/SUMIF('MONTHLY CURVES'!$A$6:$A$329,$A29,'MONTHLY CURVES'!$B$6:$B$329)</f>
        <v>9.4999999999999987E-2</v>
      </c>
      <c r="O29" s="312">
        <f t="shared" si="0"/>
        <v>0.74750000000000005</v>
      </c>
      <c r="P29" s="312">
        <v>-0.18</v>
      </c>
      <c r="Q29" s="312">
        <f t="shared" si="1"/>
        <v>-0.1344366666666667</v>
      </c>
      <c r="R29" s="312">
        <f t="shared" si="2"/>
        <v>0.43306333333333341</v>
      </c>
      <c r="S29" s="312">
        <v>-3.4000000000000002E-2</v>
      </c>
      <c r="T29" s="312">
        <f t="shared" si="3"/>
        <v>0.39906333333333344</v>
      </c>
      <c r="U29" s="312">
        <f t="shared" si="4"/>
        <v>-0.35846</v>
      </c>
      <c r="V29" s="312">
        <f t="shared" si="5"/>
        <v>-0.41820333333333348</v>
      </c>
      <c r="X29" s="312">
        <f t="shared" si="6"/>
        <v>-0.75752333333333344</v>
      </c>
      <c r="Y29" s="312">
        <f t="shared" si="7"/>
        <v>-0.81726666666666692</v>
      </c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352"/>
  <sheetViews>
    <sheetView showGridLines="0" zoomScale="80" workbookViewId="0">
      <selection activeCell="K23" sqref="K23"/>
    </sheetView>
  </sheetViews>
  <sheetFormatPr defaultRowHeight="13.2" x14ac:dyDescent="0.25"/>
  <cols>
    <col min="2" max="2" width="2" bestFit="1" customWidth="1"/>
    <col min="4" max="4" width="10" bestFit="1" customWidth="1"/>
    <col min="5" max="7" width="11.5546875" customWidth="1"/>
    <col min="8" max="12" width="16.5546875" style="26" customWidth="1"/>
    <col min="13" max="13" width="16.5546875" customWidth="1"/>
    <col min="14" max="14" width="14.88671875" customWidth="1"/>
  </cols>
  <sheetData>
    <row r="1" spans="1:14" x14ac:dyDescent="0.25">
      <c r="A1" s="1" t="s">
        <v>35</v>
      </c>
      <c r="B1" s="1"/>
    </row>
    <row r="3" spans="1:14" x14ac:dyDescent="0.25">
      <c r="H3" s="54" t="s">
        <v>23</v>
      </c>
      <c r="I3" s="52"/>
      <c r="J3" s="52"/>
      <c r="K3" s="52"/>
      <c r="L3" s="52"/>
      <c r="M3" s="53"/>
      <c r="N3" s="53"/>
    </row>
    <row r="4" spans="1:14" x14ac:dyDescent="0.25">
      <c r="A4" s="13"/>
      <c r="B4" s="14"/>
      <c r="C4" s="14"/>
      <c r="D4" s="20" t="s">
        <v>13</v>
      </c>
      <c r="E4" s="42"/>
      <c r="F4" s="37" t="s">
        <v>52</v>
      </c>
      <c r="G4" s="37" t="s">
        <v>52</v>
      </c>
      <c r="H4" s="45" t="s">
        <v>24</v>
      </c>
      <c r="I4" s="46" t="s">
        <v>26</v>
      </c>
      <c r="J4" s="46" t="s">
        <v>26</v>
      </c>
      <c r="K4" s="46" t="s">
        <v>89</v>
      </c>
      <c r="L4" s="46" t="s">
        <v>30</v>
      </c>
      <c r="M4" s="47" t="s">
        <v>32</v>
      </c>
      <c r="N4" s="47" t="s">
        <v>216</v>
      </c>
    </row>
    <row r="5" spans="1:14" x14ac:dyDescent="0.25">
      <c r="A5" s="15"/>
      <c r="B5" s="12"/>
      <c r="C5" s="12"/>
      <c r="D5" s="21" t="s">
        <v>11</v>
      </c>
      <c r="E5" s="43" t="s">
        <v>12</v>
      </c>
      <c r="F5" s="25" t="s">
        <v>10</v>
      </c>
      <c r="G5" s="25" t="s">
        <v>65</v>
      </c>
      <c r="H5" s="48" t="s">
        <v>25</v>
      </c>
      <c r="I5" s="49" t="s">
        <v>27</v>
      </c>
      <c r="J5" s="49" t="s">
        <v>28</v>
      </c>
      <c r="K5" s="49" t="s">
        <v>90</v>
      </c>
      <c r="L5" s="49" t="s">
        <v>31</v>
      </c>
      <c r="M5" s="50" t="s">
        <v>33</v>
      </c>
      <c r="N5" s="50" t="s">
        <v>50</v>
      </c>
    </row>
    <row r="6" spans="1:14" x14ac:dyDescent="0.25">
      <c r="A6">
        <f t="shared" ref="A6:A69" si="0">+YEAR(C6)</f>
        <v>2001</v>
      </c>
      <c r="B6" s="17">
        <v>1</v>
      </c>
      <c r="C6" s="22">
        <f>+Fetch!A11</f>
        <v>37165</v>
      </c>
      <c r="D6" s="11">
        <f>+D7</f>
        <v>2.6044006389597901E-2</v>
      </c>
      <c r="E6" s="9">
        <f t="shared" ref="E6:E69" ca="1" si="1">IF(C6&lt;TODAY(),1,1/(1+D6/2)^(2*(C6-TODAY())/365.25))</f>
        <v>1</v>
      </c>
      <c r="F6" s="16">
        <f>+Fetch!C11</f>
        <v>1.83</v>
      </c>
      <c r="G6" s="107">
        <f>+Fetch!P11</f>
        <v>0.85</v>
      </c>
      <c r="H6" s="44">
        <f>IF(Fetch!F11=0,H4,+Fetch!F11+Fetch!G11)</f>
        <v>-0.13500000000000001</v>
      </c>
      <c r="I6" s="44">
        <f>IF(Fetch!D11=0,I4,+Fetch!D11+Fetch!E11)</f>
        <v>0.23499999999999999</v>
      </c>
      <c r="J6" s="44">
        <f>IF(Fetch!H11=0,J4,+Fetch!H11+Fetch!I11)</f>
        <v>0.34</v>
      </c>
      <c r="K6" s="44">
        <f>IF(Fetch!L11=0,K4,+Fetch!L11+Fetch!M11)</f>
        <v>0.41249999999999998</v>
      </c>
      <c r="L6" s="44">
        <f>IF(Fetch!J11=0,L4,+Fetch!J11+Fetch!K11)</f>
        <v>0.23250000000000001</v>
      </c>
      <c r="M6" s="44">
        <f>IF(Fetch!N11=0,M4,+Fetch!N11+Fetch!O11)</f>
        <v>0.25</v>
      </c>
      <c r="N6" s="44">
        <f>IF(Fetch!Q11=0,N4,Fetch!Q11)</f>
        <v>2.9000000000000001E-2</v>
      </c>
    </row>
    <row r="7" spans="1:14" x14ac:dyDescent="0.25">
      <c r="A7">
        <f t="shared" si="0"/>
        <v>2001</v>
      </c>
      <c r="B7" s="18">
        <v>1</v>
      </c>
      <c r="C7" s="23">
        <f>+Fetch!A12</f>
        <v>37196</v>
      </c>
      <c r="D7" s="11">
        <f>+Fetch!B12</f>
        <v>2.6044006389597901E-2</v>
      </c>
      <c r="E7" s="9">
        <f t="shared" ca="1" si="1"/>
        <v>0.99957502434483891</v>
      </c>
      <c r="F7" s="16">
        <f>+Fetch!C12</f>
        <v>2.9380000000000002</v>
      </c>
      <c r="G7" s="107">
        <f>+Fetch!P12</f>
        <v>1.1499999999999999</v>
      </c>
      <c r="H7" s="44">
        <f>IF(Fetch!F12=0,H5,+Fetch!F12+Fetch!G12)</f>
        <v>-6.5000000000000002E-2</v>
      </c>
      <c r="I7" s="44">
        <f>IF(Fetch!D12=0,I5,+Fetch!D12+Fetch!E12)</f>
        <v>0.32</v>
      </c>
      <c r="J7" s="44">
        <f>IF(Fetch!H12=0,J5,+Fetch!H12+Fetch!I12)</f>
        <v>0.55500000000000005</v>
      </c>
      <c r="K7" s="44">
        <f>IF(Fetch!L12=0,K5,+Fetch!L12+Fetch!M12)</f>
        <v>0.66</v>
      </c>
      <c r="L7" s="44">
        <f>IF(Fetch!J12=0,L5,+Fetch!J12+Fetch!K12)</f>
        <v>0.23250000000000001</v>
      </c>
      <c r="M7" s="44">
        <f>IF(Fetch!N12=0,M5,+Fetch!N12+Fetch!O12)</f>
        <v>0.22</v>
      </c>
      <c r="N7" s="44">
        <f>IF(Fetch!Q12=0,N5,Fetch!Q12)</f>
        <v>1.4999999999999999E-2</v>
      </c>
    </row>
    <row r="8" spans="1:14" x14ac:dyDescent="0.25">
      <c r="A8">
        <f t="shared" si="0"/>
        <v>2001</v>
      </c>
      <c r="B8" s="18">
        <v>1</v>
      </c>
      <c r="C8" s="23">
        <f>+Fetch!A13</f>
        <v>37226</v>
      </c>
      <c r="D8" s="11">
        <f>+Fetch!B13</f>
        <v>2.4393020527200302E-2</v>
      </c>
      <c r="E8" s="9">
        <f t="shared" ca="1" si="1"/>
        <v>0.99761315637184278</v>
      </c>
      <c r="F8" s="16">
        <f>+Fetch!C13</f>
        <v>3.1030000000000002</v>
      </c>
      <c r="G8" s="107">
        <f>+Fetch!P13</f>
        <v>0.79500000000000004</v>
      </c>
      <c r="H8" s="44">
        <f>IF(Fetch!F13=0,H6,+Fetch!F13+Fetch!G13)</f>
        <v>-8.2500000000000004E-2</v>
      </c>
      <c r="I8" s="44">
        <f>IF(Fetch!D13=0,I6,+Fetch!D13+Fetch!E13)</f>
        <v>0.94</v>
      </c>
      <c r="J8" s="44">
        <f>IF(Fetch!H13=0,J6,+Fetch!H13+Fetch!I13)</f>
        <v>1.4750000000000001</v>
      </c>
      <c r="K8" s="44">
        <f>IF(Fetch!L13=0,K6,+Fetch!L13+Fetch!M13)</f>
        <v>1.1100000000000001</v>
      </c>
      <c r="L8" s="44">
        <f>IF(Fetch!J13=0,L6,+Fetch!J13+Fetch!K13)</f>
        <v>0.26500000000000001</v>
      </c>
      <c r="M8" s="44">
        <f>IF(Fetch!N13=0,M6,+Fetch!N13+Fetch!O13)</f>
        <v>0.2</v>
      </c>
      <c r="N8" s="44">
        <f>IF(Fetch!Q13=0,N6,Fetch!Q13)</f>
        <v>7.4999999999999997E-3</v>
      </c>
    </row>
    <row r="9" spans="1:14" x14ac:dyDescent="0.25">
      <c r="A9">
        <f t="shared" si="0"/>
        <v>2002</v>
      </c>
      <c r="B9" s="18">
        <v>1</v>
      </c>
      <c r="C9" s="23">
        <f>+Fetch!A14</f>
        <v>37257</v>
      </c>
      <c r="D9" s="11">
        <f>+Fetch!B14</f>
        <v>2.3764979897465299E-2</v>
      </c>
      <c r="E9" s="9">
        <f t="shared" ca="1" si="1"/>
        <v>0.99567572044481567</v>
      </c>
      <c r="F9" s="16">
        <f>+Fetch!C14</f>
        <v>3.25</v>
      </c>
      <c r="G9" s="107">
        <f>+Fetch!P14</f>
        <v>0.78500000000000003</v>
      </c>
      <c r="H9" s="44">
        <f>IF(Fetch!F14=0,H7,+Fetch!F14+Fetch!G14)</f>
        <v>-6.0000000000000005E-2</v>
      </c>
      <c r="I9" s="44">
        <f>IF(Fetch!D14=0,I7,+Fetch!D14+Fetch!E14)</f>
        <v>2.0749999999999997</v>
      </c>
      <c r="J9" s="44">
        <f>IF(Fetch!H14=0,J7,+Fetch!H14+Fetch!I14)</f>
        <v>3.0249999999999999</v>
      </c>
      <c r="K9" s="44">
        <f>IF(Fetch!L14=0,K7,+Fetch!L14+Fetch!M14)</f>
        <v>1.5099999999999998</v>
      </c>
      <c r="L9" s="44">
        <f>IF(Fetch!J14=0,L7,+Fetch!J14+Fetch!K14)</f>
        <v>0.29250000000000004</v>
      </c>
      <c r="M9" s="44">
        <f>IF(Fetch!N14=0,M7,+Fetch!N14+Fetch!O14)</f>
        <v>7.4999999999999997E-2</v>
      </c>
      <c r="N9" s="44">
        <f>IF(Fetch!Q14=0,N7,Fetch!Q14)</f>
        <v>7.4999999999999997E-3</v>
      </c>
    </row>
    <row r="10" spans="1:14" x14ac:dyDescent="0.25">
      <c r="A10">
        <f t="shared" si="0"/>
        <v>2002</v>
      </c>
      <c r="B10" s="18">
        <v>1</v>
      </c>
      <c r="C10" s="23">
        <f>+Fetch!A15</f>
        <v>37288</v>
      </c>
      <c r="D10" s="11">
        <f>+Fetch!B15</f>
        <v>2.3552572431166503E-2</v>
      </c>
      <c r="E10" s="9">
        <f t="shared" ca="1" si="1"/>
        <v>0.99373723714744899</v>
      </c>
      <c r="F10" s="16">
        <f>+Fetch!C15</f>
        <v>3.2480000000000002</v>
      </c>
      <c r="G10" s="107">
        <f>+Fetch!P15</f>
        <v>0.72499999999999998</v>
      </c>
      <c r="H10" s="44">
        <f>IF(Fetch!F15=0,H8,+Fetch!F15+Fetch!G15)</f>
        <v>-7.0000000000000007E-2</v>
      </c>
      <c r="I10" s="44">
        <f>IF(Fetch!D15=0,I8,+Fetch!D15+Fetch!E15)</f>
        <v>1.915</v>
      </c>
      <c r="J10" s="44">
        <f>IF(Fetch!H15=0,J8,+Fetch!H15+Fetch!I15)</f>
        <v>2.895</v>
      </c>
      <c r="K10" s="44">
        <f>IF(Fetch!L15=0,K8,+Fetch!L15+Fetch!M15)</f>
        <v>1.5099999999999998</v>
      </c>
      <c r="L10" s="44">
        <f>IF(Fetch!J15=0,L8,+Fetch!J15+Fetch!K15)</f>
        <v>0.29250000000000004</v>
      </c>
      <c r="M10" s="44">
        <f>IF(Fetch!N15=0,M8,+Fetch!N15+Fetch!O15)</f>
        <v>0.1</v>
      </c>
      <c r="N10" s="44">
        <f>IF(Fetch!Q15=0,N8,Fetch!Q15)</f>
        <v>7.4999999999999997E-3</v>
      </c>
    </row>
    <row r="11" spans="1:14" x14ac:dyDescent="0.25">
      <c r="A11">
        <f t="shared" si="0"/>
        <v>2002</v>
      </c>
      <c r="B11" s="18">
        <v>1</v>
      </c>
      <c r="C11" s="23">
        <f>+Fetch!A16</f>
        <v>37316</v>
      </c>
      <c r="D11" s="11">
        <f>+Fetch!B16</f>
        <v>2.3027261633295402E-2</v>
      </c>
      <c r="E11" s="9">
        <f t="shared" ca="1" si="1"/>
        <v>0.99213279609525928</v>
      </c>
      <c r="F11" s="16">
        <f>+Fetch!C16</f>
        <v>3.1949999999999998</v>
      </c>
      <c r="G11" s="107">
        <f>+Fetch!P16</f>
        <v>0.65</v>
      </c>
      <c r="H11" s="44">
        <f>IF(Fetch!F16=0,H9,+Fetch!F16+Fetch!G16)</f>
        <v>-0.13</v>
      </c>
      <c r="I11" s="44">
        <f>IF(Fetch!D16=0,I9,+Fetch!D16+Fetch!E16)</f>
        <v>0.59000000000000008</v>
      </c>
      <c r="J11" s="44">
        <f>IF(Fetch!H16=0,J9,+Fetch!H16+Fetch!I16)</f>
        <v>1.01</v>
      </c>
      <c r="K11" s="44">
        <f>IF(Fetch!L16=0,K9,+Fetch!L16+Fetch!M16)</f>
        <v>0.71</v>
      </c>
      <c r="L11" s="44">
        <f>IF(Fetch!J16=0,L9,+Fetch!J16+Fetch!K16)</f>
        <v>0.24250000000000002</v>
      </c>
      <c r="M11" s="44">
        <f>IF(Fetch!N16=0,M9,+Fetch!N16+Fetch!O16)</f>
        <v>0.25</v>
      </c>
      <c r="N11" s="44">
        <f>IF(Fetch!Q16=0,N9,Fetch!Q16)</f>
        <v>7.4999999999999997E-3</v>
      </c>
    </row>
    <row r="12" spans="1:14" x14ac:dyDescent="0.25">
      <c r="A12">
        <f t="shared" si="0"/>
        <v>2002</v>
      </c>
      <c r="B12" s="18">
        <v>1</v>
      </c>
      <c r="C12" s="23">
        <f>+Fetch!A17</f>
        <v>37347</v>
      </c>
      <c r="D12" s="11">
        <f>+Fetch!B17</f>
        <v>2.26849174085424E-2</v>
      </c>
      <c r="E12" s="9">
        <f t="shared" ca="1" si="1"/>
        <v>0.99035079713511209</v>
      </c>
      <c r="F12" s="16">
        <f>+Fetch!C17</f>
        <v>3.0950000000000002</v>
      </c>
      <c r="G12" s="107">
        <f>+Fetch!P17</f>
        <v>0.52249999999999996</v>
      </c>
      <c r="H12" s="44">
        <f>IF(Fetch!F17=0,H10,+Fetch!F17+Fetch!G17)</f>
        <v>-0.1225</v>
      </c>
      <c r="I12" s="44">
        <f>IF(Fetch!D17=0,I10,+Fetch!D17+Fetch!E17)</f>
        <v>0.34499999999999997</v>
      </c>
      <c r="J12" s="44">
        <f>IF(Fetch!H17=0,J10,+Fetch!H17+Fetch!I17)</f>
        <v>0.45</v>
      </c>
      <c r="K12" s="44">
        <f>IF(Fetch!L17=0,K10,+Fetch!L17+Fetch!M17)</f>
        <v>0.44</v>
      </c>
      <c r="L12" s="44">
        <f>IF(Fetch!J17=0,L10,+Fetch!J17+Fetch!K17)</f>
        <v>0.17749999999999999</v>
      </c>
      <c r="M12" s="44">
        <f>IF(Fetch!N17=0,M10,+Fetch!N17+Fetch!O17)</f>
        <v>0.45</v>
      </c>
      <c r="N12" s="44">
        <f>IF(Fetch!Q17=0,N10,Fetch!Q17)</f>
        <v>2.5000000000000001E-3</v>
      </c>
    </row>
    <row r="13" spans="1:14" x14ac:dyDescent="0.25">
      <c r="A13">
        <f t="shared" si="0"/>
        <v>2002</v>
      </c>
      <c r="B13" s="18">
        <v>1</v>
      </c>
      <c r="C13" s="23">
        <f>+Fetch!A18</f>
        <v>37377</v>
      </c>
      <c r="D13" s="11">
        <f>+Fetch!B18</f>
        <v>2.26737414033105E-2</v>
      </c>
      <c r="E13" s="9">
        <f t="shared" ca="1" si="1"/>
        <v>0.98852321624001604</v>
      </c>
      <c r="F13" s="16">
        <f>+Fetch!C18</f>
        <v>3.125</v>
      </c>
      <c r="G13" s="107">
        <f>+Fetch!P18</f>
        <v>0.47</v>
      </c>
      <c r="H13" s="44">
        <f>IF(Fetch!F18=0,H11,+Fetch!F18+Fetch!G18)</f>
        <v>-0.1225</v>
      </c>
      <c r="I13" s="44">
        <f>IF(Fetch!D18=0,I11,+Fetch!D18+Fetch!E18)</f>
        <v>0.32500000000000001</v>
      </c>
      <c r="J13" s="44">
        <f>IF(Fetch!H18=0,J11,+Fetch!H18+Fetch!I18)</f>
        <v>0.41000000000000003</v>
      </c>
      <c r="K13" s="44">
        <f>IF(Fetch!L18=0,K11,+Fetch!L18+Fetch!M18)</f>
        <v>0.39</v>
      </c>
      <c r="L13" s="44">
        <f>IF(Fetch!J18=0,L11,+Fetch!J18+Fetch!K18)</f>
        <v>0.16</v>
      </c>
      <c r="M13" s="44">
        <f>IF(Fetch!N18=0,M11,+Fetch!N18+Fetch!O18)</f>
        <v>0.6</v>
      </c>
      <c r="N13" s="44">
        <f>IF(Fetch!Q18=0,N11,Fetch!Q18)</f>
        <v>2.5000000000000001E-3</v>
      </c>
    </row>
    <row r="14" spans="1:14" x14ac:dyDescent="0.25">
      <c r="A14">
        <f t="shared" si="0"/>
        <v>2002</v>
      </c>
      <c r="B14" s="18">
        <v>1</v>
      </c>
      <c r="C14" s="23">
        <f>+Fetch!A19</f>
        <v>37408</v>
      </c>
      <c r="D14" s="11">
        <f>+Fetch!B19</f>
        <v>2.2662192864614503E-2</v>
      </c>
      <c r="E14" s="9">
        <f t="shared" ca="1" si="1"/>
        <v>0.98664014064789074</v>
      </c>
      <c r="F14" s="16">
        <f>+Fetch!C19</f>
        <v>3.165</v>
      </c>
      <c r="G14" s="107">
        <f>+Fetch!P19</f>
        <v>0.45750000000000002</v>
      </c>
      <c r="H14" s="44">
        <f>IF(Fetch!F19=0,H12,+Fetch!F19+Fetch!G19)</f>
        <v>-0.1225</v>
      </c>
      <c r="I14" s="44">
        <f>IF(Fetch!D19=0,I12,+Fetch!D19+Fetch!E19)</f>
        <v>0.315</v>
      </c>
      <c r="J14" s="44">
        <f>IF(Fetch!H19=0,J12,+Fetch!H19+Fetch!I19)</f>
        <v>0.40500000000000003</v>
      </c>
      <c r="K14" s="44">
        <f>IF(Fetch!L19=0,K12,+Fetch!L19+Fetch!M19)</f>
        <v>0.42499999999999999</v>
      </c>
      <c r="L14" s="44">
        <f>IF(Fetch!J19=0,L12,+Fetch!J19+Fetch!K19)</f>
        <v>0.17250000000000001</v>
      </c>
      <c r="M14" s="44">
        <f>IF(Fetch!N19=0,M12,+Fetch!N19+Fetch!O19)</f>
        <v>0.7</v>
      </c>
      <c r="N14" s="44">
        <f>IF(Fetch!Q19=0,N12,Fetch!Q19)</f>
        <v>2.5000000000000001E-3</v>
      </c>
    </row>
    <row r="15" spans="1:14" x14ac:dyDescent="0.25">
      <c r="A15">
        <f t="shared" si="0"/>
        <v>2002</v>
      </c>
      <c r="B15" s="18">
        <v>1</v>
      </c>
      <c r="C15" s="23">
        <f>+Fetch!A20</f>
        <v>37438</v>
      </c>
      <c r="D15" s="11">
        <f>+Fetch!B20</f>
        <v>2.2758714534247802E-2</v>
      </c>
      <c r="E15" s="9">
        <f t="shared" ca="1" si="1"/>
        <v>0.98475183798901644</v>
      </c>
      <c r="F15" s="16">
        <f>+Fetch!C20</f>
        <v>3.2</v>
      </c>
      <c r="G15" s="107">
        <f>+Fetch!P20</f>
        <v>0.45750000000000002</v>
      </c>
      <c r="H15" s="44">
        <f>IF(Fetch!F20=0,H13,+Fetch!F20+Fetch!G20)</f>
        <v>-0.1225</v>
      </c>
      <c r="I15" s="44">
        <f>IF(Fetch!D20=0,I13,+Fetch!D20+Fetch!E20)</f>
        <v>0.42</v>
      </c>
      <c r="J15" s="44">
        <f>IF(Fetch!H20=0,J13,+Fetch!H20+Fetch!I20)</f>
        <v>0.47499999999999998</v>
      </c>
      <c r="K15" s="44">
        <f>IF(Fetch!L20=0,K13,+Fetch!L20+Fetch!M20)</f>
        <v>0.43</v>
      </c>
      <c r="L15" s="44">
        <f>IF(Fetch!J20=0,L13,+Fetch!J20+Fetch!K20)</f>
        <v>0.19750000000000001</v>
      </c>
      <c r="M15" s="44">
        <f>IF(Fetch!N20=0,M13,+Fetch!N20+Fetch!O20)</f>
        <v>0.9</v>
      </c>
      <c r="N15" s="44">
        <f>IF(Fetch!Q20=0,N13,Fetch!Q20)</f>
        <v>2.5000000000000001E-3</v>
      </c>
    </row>
    <row r="16" spans="1:14" x14ac:dyDescent="0.25">
      <c r="A16">
        <f t="shared" si="0"/>
        <v>2002</v>
      </c>
      <c r="B16" s="18">
        <v>1</v>
      </c>
      <c r="C16" s="23">
        <f>+Fetch!A21</f>
        <v>37469</v>
      </c>
      <c r="D16" s="11">
        <f>+Fetch!B21</f>
        <v>2.3032629028655102E-2</v>
      </c>
      <c r="E16" s="9">
        <f t="shared" ca="1" si="1"/>
        <v>0.98265894101746909</v>
      </c>
      <c r="F16" s="16">
        <f>+Fetch!C21</f>
        <v>3.2349999999999999</v>
      </c>
      <c r="G16" s="107">
        <f>+Fetch!P21</f>
        <v>0.45750000000000002</v>
      </c>
      <c r="H16" s="44">
        <f>IF(Fetch!F21=0,H14,+Fetch!F21+Fetch!G21)</f>
        <v>-0.1225</v>
      </c>
      <c r="I16" s="44">
        <f>IF(Fetch!D21=0,I14,+Fetch!D21+Fetch!E21)</f>
        <v>0.42</v>
      </c>
      <c r="J16" s="44">
        <f>IF(Fetch!H21=0,J14,+Fetch!H21+Fetch!I21)</f>
        <v>0.45</v>
      </c>
      <c r="K16" s="44">
        <f>IF(Fetch!L21=0,K14,+Fetch!L21+Fetch!M21)</f>
        <v>0.43</v>
      </c>
      <c r="L16" s="44">
        <f>IF(Fetch!J21=0,L14,+Fetch!J21+Fetch!K21)</f>
        <v>0.19750000000000001</v>
      </c>
      <c r="M16" s="44">
        <f>IF(Fetch!N21=0,M14,+Fetch!N21+Fetch!O21)</f>
        <v>0.9</v>
      </c>
      <c r="N16" s="44">
        <f>IF(Fetch!Q21=0,N14,Fetch!Q21)</f>
        <v>2.5000000000000001E-3</v>
      </c>
    </row>
    <row r="17" spans="1:14" x14ac:dyDescent="0.25">
      <c r="A17">
        <f t="shared" si="0"/>
        <v>2002</v>
      </c>
      <c r="B17" s="18">
        <v>1</v>
      </c>
      <c r="C17" s="23">
        <f>+Fetch!A22</f>
        <v>37500</v>
      </c>
      <c r="D17" s="11">
        <f>+Fetch!B22</f>
        <v>2.3306543548447901E-2</v>
      </c>
      <c r="E17" s="9">
        <f t="shared" ca="1" si="1"/>
        <v>0.98052544694788613</v>
      </c>
      <c r="F17" s="16">
        <f>+Fetch!C22</f>
        <v>3.2349999999999999</v>
      </c>
      <c r="G17" s="107">
        <f>+Fetch!P22</f>
        <v>0.45750000000000002</v>
      </c>
      <c r="H17" s="44">
        <f>IF(Fetch!F22=0,H15,+Fetch!F22+Fetch!G22)</f>
        <v>-0.15250000000000002</v>
      </c>
      <c r="I17" s="44">
        <f>IF(Fetch!D22=0,I15,+Fetch!D22+Fetch!E22)</f>
        <v>0.35000000000000003</v>
      </c>
      <c r="J17" s="44">
        <f>IF(Fetch!H22=0,J15,+Fetch!H22+Fetch!I22)</f>
        <v>0.4</v>
      </c>
      <c r="K17" s="44">
        <f>IF(Fetch!L22=0,K15,+Fetch!L22+Fetch!M22)</f>
        <v>0.39999999999999997</v>
      </c>
      <c r="L17" s="44">
        <f>IF(Fetch!J22=0,L15,+Fetch!J22+Fetch!K22)</f>
        <v>0.17250000000000001</v>
      </c>
      <c r="M17" s="44">
        <f>IF(Fetch!N22=0,M15,+Fetch!N22+Fetch!O22)</f>
        <v>0.6</v>
      </c>
      <c r="N17" s="44">
        <f>IF(Fetch!Q22=0,N15,Fetch!Q22)</f>
        <v>2.5000000000000001E-3</v>
      </c>
    </row>
    <row r="18" spans="1:14" x14ac:dyDescent="0.25">
      <c r="A18">
        <f t="shared" si="0"/>
        <v>2002</v>
      </c>
      <c r="B18" s="18">
        <v>1</v>
      </c>
      <c r="C18" s="23">
        <f>+Fetch!A23</f>
        <v>37530</v>
      </c>
      <c r="D18" s="11">
        <f>+Fetch!B23</f>
        <v>2.3643248381814499E-2</v>
      </c>
      <c r="E18" s="9">
        <f t="shared" ca="1" si="1"/>
        <v>0.97835792460163951</v>
      </c>
      <c r="F18" s="16">
        <f>+Fetch!C23</f>
        <v>3.2650000000000001</v>
      </c>
      <c r="G18" s="107">
        <f>+Fetch!P23</f>
        <v>0.45750000000000002</v>
      </c>
      <c r="H18" s="44">
        <f>IF(Fetch!F23=0,H16,+Fetch!F23+Fetch!G23)</f>
        <v>-0.1225</v>
      </c>
      <c r="I18" s="44">
        <f>IF(Fetch!D23=0,I16,+Fetch!D23+Fetch!E23)</f>
        <v>0.32499999999999996</v>
      </c>
      <c r="J18" s="44">
        <f>IF(Fetch!H23=0,J16,+Fetch!H23+Fetch!I23)</f>
        <v>0.42</v>
      </c>
      <c r="K18" s="44">
        <f>IF(Fetch!L23=0,K16,+Fetch!L23+Fetch!M23)</f>
        <v>0.43</v>
      </c>
      <c r="L18" s="44">
        <f>IF(Fetch!J23=0,L16,+Fetch!J23+Fetch!K23)</f>
        <v>0.17250000000000001</v>
      </c>
      <c r="M18" s="44">
        <f>IF(Fetch!N23=0,M16,+Fetch!N23+Fetch!O23)</f>
        <v>0.3</v>
      </c>
      <c r="N18" s="44">
        <f>IF(Fetch!Q23=0,N16,Fetch!Q23)</f>
        <v>2.5000000000000001E-3</v>
      </c>
    </row>
    <row r="19" spans="1:14" x14ac:dyDescent="0.25">
      <c r="A19">
        <f t="shared" si="0"/>
        <v>2002</v>
      </c>
      <c r="B19" s="18">
        <v>1</v>
      </c>
      <c r="C19" s="23">
        <f>+Fetch!A24</f>
        <v>37561</v>
      </c>
      <c r="D19" s="11">
        <f>+Fetch!B24</f>
        <v>2.40928657319892E-2</v>
      </c>
      <c r="E19" s="9">
        <f t="shared" ca="1" si="1"/>
        <v>0.97596756743507063</v>
      </c>
      <c r="F19" s="16">
        <f>+Fetch!C24</f>
        <v>3.4330000000000003</v>
      </c>
      <c r="G19" s="107">
        <f>+Fetch!P24</f>
        <v>0.45500000000000002</v>
      </c>
      <c r="H19" s="44">
        <f>IF(Fetch!F24=0,H17,+Fetch!F24+Fetch!G24)</f>
        <v>-0.09</v>
      </c>
      <c r="I19" s="44">
        <f>IF(Fetch!D24=0,I17,+Fetch!D24+Fetch!E24)</f>
        <v>0.24999999999999997</v>
      </c>
      <c r="J19" s="44">
        <f>IF(Fetch!H24=0,J17,+Fetch!H24+Fetch!I24)</f>
        <v>0.71500000000000008</v>
      </c>
      <c r="K19" s="44">
        <f>IF(Fetch!L24=0,K17,+Fetch!L24+Fetch!M24)</f>
        <v>0.52</v>
      </c>
      <c r="L19" s="44">
        <f>IF(Fetch!J24=0,L17,+Fetch!J24+Fetch!K24)</f>
        <v>0.23499999999999999</v>
      </c>
      <c r="M19" s="44">
        <f>IF(Fetch!N24=0,M17,+Fetch!N24+Fetch!O24)</f>
        <v>0.27</v>
      </c>
      <c r="N19" s="44">
        <f>IF(Fetch!Q24=0,N17,Fetch!Q24)</f>
        <v>2.5000000000000001E-3</v>
      </c>
    </row>
    <row r="20" spans="1:14" x14ac:dyDescent="0.25">
      <c r="A20">
        <f t="shared" si="0"/>
        <v>2002</v>
      </c>
      <c r="B20" s="18">
        <v>1</v>
      </c>
      <c r="C20" s="23">
        <f>+Fetch!A25</f>
        <v>37591</v>
      </c>
      <c r="D20" s="11">
        <f>+Fetch!B25</f>
        <v>2.4527979361762799E-2</v>
      </c>
      <c r="E20" s="9">
        <f t="shared" ca="1" si="1"/>
        <v>0.9735900628985259</v>
      </c>
      <c r="F20" s="16">
        <f>+Fetch!C25</f>
        <v>3.6220000000000003</v>
      </c>
      <c r="G20" s="107">
        <f>+Fetch!P25</f>
        <v>0.45250000000000001</v>
      </c>
      <c r="H20" s="44">
        <f>IF(Fetch!F25=0,H18,+Fetch!F25+Fetch!G25)</f>
        <v>-0.10249999999999999</v>
      </c>
      <c r="I20" s="44">
        <f>IF(Fetch!D25=0,I18,+Fetch!D25+Fetch!E25)</f>
        <v>0.88</v>
      </c>
      <c r="J20" s="44">
        <f>IF(Fetch!H25=0,J18,+Fetch!H25+Fetch!I25)</f>
        <v>1.26</v>
      </c>
      <c r="K20" s="44">
        <f>IF(Fetch!L25=0,K18,+Fetch!L25+Fetch!M25)</f>
        <v>1.19</v>
      </c>
      <c r="L20" s="44">
        <f>IF(Fetch!J25=0,L18,+Fetch!J25+Fetch!K25)</f>
        <v>0.255</v>
      </c>
      <c r="M20" s="44">
        <f>IF(Fetch!N25=0,M18,+Fetch!N25+Fetch!O25)</f>
        <v>0.25</v>
      </c>
      <c r="N20" s="44">
        <f>IF(Fetch!Q25=0,N18,Fetch!Q25)</f>
        <v>2.5000000000000001E-3</v>
      </c>
    </row>
    <row r="21" spans="1:14" x14ac:dyDescent="0.25">
      <c r="A21">
        <f t="shared" si="0"/>
        <v>2003</v>
      </c>
      <c r="B21" s="18">
        <v>1</v>
      </c>
      <c r="C21" s="23">
        <f>+Fetch!A26</f>
        <v>37622</v>
      </c>
      <c r="D21" s="11">
        <f>+Fetch!B26</f>
        <v>2.50432909664111E-2</v>
      </c>
      <c r="E21" s="9">
        <f t="shared" ca="1" si="1"/>
        <v>0.97099294239400102</v>
      </c>
      <c r="F21" s="16">
        <f>+Fetch!C26</f>
        <v>3.7470000000000003</v>
      </c>
      <c r="G21" s="107">
        <f>+Fetch!P26</f>
        <v>0.45250000000000001</v>
      </c>
      <c r="H21" s="44">
        <f>IF(Fetch!F26=0,H19,+Fetch!F26+Fetch!G26)</f>
        <v>-0.08</v>
      </c>
      <c r="I21" s="44">
        <f>IF(Fetch!D26=0,I19,+Fetch!D26+Fetch!E26)</f>
        <v>1.64</v>
      </c>
      <c r="J21" s="44">
        <f>IF(Fetch!H26=0,J19,+Fetch!H26+Fetch!I26)</f>
        <v>2.34</v>
      </c>
      <c r="K21" s="44">
        <f>IF(Fetch!L26=0,K19,+Fetch!L26+Fetch!M26)</f>
        <v>1.47</v>
      </c>
      <c r="L21" s="44">
        <f>IF(Fetch!J26=0,L19,+Fetch!J26+Fetch!K26)</f>
        <v>0.27500000000000002</v>
      </c>
      <c r="M21" s="44">
        <f>IF(Fetch!N26=0,M19,+Fetch!N26+Fetch!O26)</f>
        <v>7.4999999999999997E-2</v>
      </c>
      <c r="N21" s="44">
        <f>IF(Fetch!Q26=0,N19,Fetch!Q26)</f>
        <v>2.5000000000000001E-3</v>
      </c>
    </row>
    <row r="22" spans="1:14" x14ac:dyDescent="0.25">
      <c r="A22">
        <f t="shared" si="0"/>
        <v>2003</v>
      </c>
      <c r="B22" s="18">
        <v>1</v>
      </c>
      <c r="C22" s="23">
        <f>+Fetch!A27</f>
        <v>37653</v>
      </c>
      <c r="D22" s="11">
        <f>+Fetch!B27</f>
        <v>2.5638374108060399E-2</v>
      </c>
      <c r="E22" s="9">
        <f t="shared" ca="1" si="1"/>
        <v>0.96822256625469649</v>
      </c>
      <c r="F22" s="16">
        <f>+Fetch!C27</f>
        <v>3.6549999999999998</v>
      </c>
      <c r="G22" s="107">
        <f>+Fetch!P27</f>
        <v>0.44500000000000001</v>
      </c>
      <c r="H22" s="44">
        <f>IF(Fetch!F27=0,H20,+Fetch!F27+Fetch!G27)</f>
        <v>-0.09</v>
      </c>
      <c r="I22" s="44">
        <f>IF(Fetch!D27=0,I20,+Fetch!D27+Fetch!E27)</f>
        <v>1.6099999999999999</v>
      </c>
      <c r="J22" s="44">
        <f>IF(Fetch!H27=0,J20,+Fetch!H27+Fetch!I27)</f>
        <v>2.34</v>
      </c>
      <c r="K22" s="44">
        <f>IF(Fetch!L27=0,K20,+Fetch!L27+Fetch!M27)</f>
        <v>1.47</v>
      </c>
      <c r="L22" s="44">
        <f>IF(Fetch!J27=0,L20,+Fetch!J27+Fetch!K27)</f>
        <v>0.27500000000000002</v>
      </c>
      <c r="M22" s="44">
        <f>IF(Fetch!N27=0,M20,+Fetch!N27+Fetch!O27)</f>
        <v>7.4999999999999997E-2</v>
      </c>
      <c r="N22" s="44">
        <f>IF(Fetch!Q27=0,N20,Fetch!Q27)</f>
        <v>2.5000000000000001E-3</v>
      </c>
    </row>
    <row r="23" spans="1:14" x14ac:dyDescent="0.25">
      <c r="A23">
        <f t="shared" si="0"/>
        <v>2003</v>
      </c>
      <c r="B23" s="18">
        <v>1</v>
      </c>
      <c r="C23" s="23">
        <f>+Fetch!A28</f>
        <v>37681</v>
      </c>
      <c r="D23" s="11">
        <f>+Fetch!B28</f>
        <v>2.6175868661432403E-2</v>
      </c>
      <c r="E23" s="9">
        <f t="shared" ca="1" si="1"/>
        <v>0.96564448312612039</v>
      </c>
      <c r="F23" s="16">
        <f>+Fetch!C28</f>
        <v>3.56</v>
      </c>
      <c r="G23" s="107">
        <f>+Fetch!P28</f>
        <v>0.42499999999999999</v>
      </c>
      <c r="H23" s="44">
        <f>IF(Fetch!F28=0,H21,+Fetch!F28+Fetch!G28)</f>
        <v>-0.15</v>
      </c>
      <c r="I23" s="44">
        <f>IF(Fetch!D28=0,I21,+Fetch!D28+Fetch!E28)</f>
        <v>0.52999999999999992</v>
      </c>
      <c r="J23" s="44">
        <f>IF(Fetch!H28=0,J21,+Fetch!H28+Fetch!I28)</f>
        <v>0.79999999999999993</v>
      </c>
      <c r="K23" s="44">
        <f>IF(Fetch!L28=0,K21,+Fetch!L28+Fetch!M28)</f>
        <v>0.8</v>
      </c>
      <c r="L23" s="44">
        <f>IF(Fetch!J28=0,L21,+Fetch!J28+Fetch!K28)</f>
        <v>0.23499999999999999</v>
      </c>
      <c r="M23" s="44">
        <f>IF(Fetch!N28=0,M21,+Fetch!N28+Fetch!O28)</f>
        <v>0.25</v>
      </c>
      <c r="N23" s="44">
        <f>IF(Fetch!Q28=0,N21,Fetch!Q28)</f>
        <v>2.5000000000000001E-3</v>
      </c>
    </row>
    <row r="24" spans="1:14" x14ac:dyDescent="0.25">
      <c r="A24">
        <f t="shared" si="0"/>
        <v>2003</v>
      </c>
      <c r="B24" s="18">
        <v>1</v>
      </c>
      <c r="C24" s="23">
        <f>+Fetch!A29</f>
        <v>37712</v>
      </c>
      <c r="D24" s="11">
        <f>+Fetch!B29</f>
        <v>2.6777217904645899E-2</v>
      </c>
      <c r="E24" s="9">
        <f t="shared" ca="1" si="1"/>
        <v>0.96269854021650592</v>
      </c>
      <c r="F24" s="16">
        <f>+Fetch!C29</f>
        <v>3.4350000000000001</v>
      </c>
      <c r="G24" s="107">
        <f>+Fetch!P29</f>
        <v>0.3775</v>
      </c>
      <c r="H24" s="44">
        <f>IF(Fetch!F29=0,H22,+Fetch!F29+Fetch!G29)</f>
        <v>-0.125</v>
      </c>
      <c r="I24" s="44">
        <f>IF(Fetch!D29=0,I22,+Fetch!D29+Fetch!E29)</f>
        <v>0.29499999999999998</v>
      </c>
      <c r="J24" s="44">
        <f>IF(Fetch!H29=0,J22,+Fetch!H29+Fetch!I29)</f>
        <v>0.4</v>
      </c>
      <c r="K24" s="44">
        <f>IF(Fetch!L29=0,K22,+Fetch!L29+Fetch!M29)</f>
        <v>0.48499999999999999</v>
      </c>
      <c r="L24" s="44">
        <f>IF(Fetch!J29=0,L22,+Fetch!J29+Fetch!K29)</f>
        <v>0.1925</v>
      </c>
      <c r="M24" s="44">
        <f>IF(Fetch!N29=0,M22,+Fetch!N29+Fetch!O29)</f>
        <v>0.5</v>
      </c>
      <c r="N24" s="44">
        <f>IF(Fetch!Q29=0,N22,Fetch!Q29)</f>
        <v>2.5000000000000001E-3</v>
      </c>
    </row>
    <row r="25" spans="1:14" x14ac:dyDescent="0.25">
      <c r="A25">
        <f t="shared" si="0"/>
        <v>2003</v>
      </c>
      <c r="B25" s="18">
        <v>1</v>
      </c>
      <c r="C25" s="23">
        <f>+Fetch!A30</f>
        <v>37742</v>
      </c>
      <c r="D25" s="11">
        <f>+Fetch!B30</f>
        <v>2.7358296961919E-2</v>
      </c>
      <c r="E25" s="9">
        <f t="shared" ca="1" si="1"/>
        <v>0.95976560972306413</v>
      </c>
      <c r="F25" s="16">
        <f>+Fetch!C30</f>
        <v>3.4350000000000001</v>
      </c>
      <c r="G25" s="107">
        <f>+Fetch!P30</f>
        <v>0.36</v>
      </c>
      <c r="H25" s="44">
        <f>IF(Fetch!F30=0,H23,+Fetch!F30+Fetch!G30)</f>
        <v>-0.125</v>
      </c>
      <c r="I25" s="44">
        <f>IF(Fetch!D30=0,I23,+Fetch!D30+Fetch!E30)</f>
        <v>0.26500000000000001</v>
      </c>
      <c r="J25" s="44">
        <f>IF(Fetch!H30=0,J23,+Fetch!H30+Fetch!I30)</f>
        <v>0.35000000000000003</v>
      </c>
      <c r="K25" s="44">
        <f>IF(Fetch!L30=0,K23,+Fetch!L30+Fetch!M30)</f>
        <v>0.435</v>
      </c>
      <c r="L25" s="44">
        <f>IF(Fetch!J30=0,L23,+Fetch!J30+Fetch!K30)</f>
        <v>0.17500000000000002</v>
      </c>
      <c r="M25" s="44">
        <f>IF(Fetch!N30=0,M23,+Fetch!N30+Fetch!O30)</f>
        <v>0.65</v>
      </c>
      <c r="N25" s="44">
        <f>IF(Fetch!Q30=0,N23,Fetch!Q30)</f>
        <v>2.5000000000000001E-3</v>
      </c>
    </row>
    <row r="26" spans="1:14" x14ac:dyDescent="0.25">
      <c r="A26">
        <f t="shared" si="0"/>
        <v>2003</v>
      </c>
      <c r="B26" s="18">
        <v>1</v>
      </c>
      <c r="C26" s="23">
        <f>+Fetch!A31</f>
        <v>37773</v>
      </c>
      <c r="D26" s="11">
        <f>+Fetch!B31</f>
        <v>2.7958745440860099E-2</v>
      </c>
      <c r="E26" s="9">
        <f t="shared" ca="1" si="1"/>
        <v>0.95664990835357588</v>
      </c>
      <c r="F26" s="16">
        <f>+Fetch!C31</f>
        <v>3.4550000000000001</v>
      </c>
      <c r="G26" s="107">
        <f>+Fetch!P31</f>
        <v>0.35499999999999998</v>
      </c>
      <c r="H26" s="44">
        <f>IF(Fetch!F31=0,H24,+Fetch!F31+Fetch!G31)</f>
        <v>-0.125</v>
      </c>
      <c r="I26" s="44">
        <f>IF(Fetch!D31=0,I24,+Fetch!D31+Fetch!E31)</f>
        <v>0.315</v>
      </c>
      <c r="J26" s="44">
        <f>IF(Fetch!H31=0,J24,+Fetch!H31+Fetch!I31)</f>
        <v>0.40500000000000003</v>
      </c>
      <c r="K26" s="44">
        <f>IF(Fetch!L31=0,K24,+Fetch!L31+Fetch!M31)</f>
        <v>0.44500000000000001</v>
      </c>
      <c r="L26" s="44">
        <f>IF(Fetch!J31=0,L24,+Fetch!J31+Fetch!K31)</f>
        <v>0.19750000000000001</v>
      </c>
      <c r="M26" s="44">
        <f>IF(Fetch!N31=0,M24,+Fetch!N31+Fetch!O31)</f>
        <v>0.75</v>
      </c>
      <c r="N26" s="44">
        <f>IF(Fetch!Q31=0,N24,Fetch!Q31)</f>
        <v>2.5000000000000001E-3</v>
      </c>
    </row>
    <row r="27" spans="1:14" x14ac:dyDescent="0.25">
      <c r="A27">
        <f t="shared" si="0"/>
        <v>2003</v>
      </c>
      <c r="B27" s="18">
        <v>1</v>
      </c>
      <c r="C27" s="23">
        <f>+Fetch!A32</f>
        <v>37803</v>
      </c>
      <c r="D27" s="11">
        <f>+Fetch!B32</f>
        <v>2.85465669880978E-2</v>
      </c>
      <c r="E27" s="9">
        <f t="shared" ca="1" si="1"/>
        <v>0.95354269307232564</v>
      </c>
      <c r="F27" s="16">
        <f>+Fetch!C32</f>
        <v>3.48</v>
      </c>
      <c r="G27" s="107">
        <f>+Fetch!P32</f>
        <v>0.35499999999999998</v>
      </c>
      <c r="H27" s="44">
        <f>IF(Fetch!F32=0,H25,+Fetch!F32+Fetch!G32)</f>
        <v>-0.125</v>
      </c>
      <c r="I27" s="44">
        <f>IF(Fetch!D32=0,I25,+Fetch!D32+Fetch!E32)</f>
        <v>0.38999999999999996</v>
      </c>
      <c r="J27" s="44">
        <f>IF(Fetch!H32=0,J25,+Fetch!H32+Fetch!I32)</f>
        <v>0.44499999999999995</v>
      </c>
      <c r="K27" s="44">
        <f>IF(Fetch!L32=0,K25,+Fetch!L32+Fetch!M32)</f>
        <v>0.46750000000000003</v>
      </c>
      <c r="L27" s="44">
        <f>IF(Fetch!J32=0,L25,+Fetch!J32+Fetch!K32)</f>
        <v>0.1925</v>
      </c>
      <c r="M27" s="44">
        <f>IF(Fetch!N32=0,M25,+Fetch!N32+Fetch!O32)</f>
        <v>0.95</v>
      </c>
      <c r="N27" s="44">
        <f>IF(Fetch!Q32=0,N25,Fetch!Q32)</f>
        <v>2.5000000000000001E-3</v>
      </c>
    </row>
    <row r="28" spans="1:14" x14ac:dyDescent="0.25">
      <c r="A28">
        <f t="shared" si="0"/>
        <v>2003</v>
      </c>
      <c r="B28" s="18">
        <v>1</v>
      </c>
      <c r="C28" s="23">
        <f>+Fetch!A33</f>
        <v>37834</v>
      </c>
      <c r="D28" s="11">
        <f>+Fetch!B33</f>
        <v>2.91636424223904E-2</v>
      </c>
      <c r="E28" s="9">
        <f t="shared" ca="1" si="1"/>
        <v>0.95023179105485922</v>
      </c>
      <c r="F28" s="16">
        <f>+Fetch!C33</f>
        <v>3.512</v>
      </c>
      <c r="G28" s="107">
        <f>+Fetch!P33</f>
        <v>0.35499999999999998</v>
      </c>
      <c r="H28" s="44">
        <f>IF(Fetch!F33=0,H26,+Fetch!F33+Fetch!G33)</f>
        <v>-0.125</v>
      </c>
      <c r="I28" s="44">
        <f>IF(Fetch!D33=0,I26,+Fetch!D33+Fetch!E33)</f>
        <v>0.38999999999999996</v>
      </c>
      <c r="J28" s="44">
        <f>IF(Fetch!H33=0,J26,+Fetch!H33+Fetch!I33)</f>
        <v>0.42</v>
      </c>
      <c r="K28" s="44">
        <f>IF(Fetch!L33=0,K26,+Fetch!L33+Fetch!M33)</f>
        <v>0.47000000000000003</v>
      </c>
      <c r="L28" s="44">
        <f>IF(Fetch!J33=0,L26,+Fetch!J33+Fetch!K33)</f>
        <v>0.20250000000000001</v>
      </c>
      <c r="M28" s="44">
        <f>IF(Fetch!N33=0,M26,+Fetch!N33+Fetch!O33)</f>
        <v>0.95</v>
      </c>
      <c r="N28" s="44">
        <f>IF(Fetch!Q33=0,N26,Fetch!Q33)</f>
        <v>2.5000000000000001E-3</v>
      </c>
    </row>
    <row r="29" spans="1:14" x14ac:dyDescent="0.25">
      <c r="A29">
        <f t="shared" si="0"/>
        <v>2003</v>
      </c>
      <c r="B29" s="18">
        <v>1</v>
      </c>
      <c r="C29" s="23">
        <f>+Fetch!A34</f>
        <v>37865</v>
      </c>
      <c r="D29" s="11">
        <f>+Fetch!B34</f>
        <v>2.9780717985125302E-2</v>
      </c>
      <c r="E29" s="9">
        <f t="shared" ca="1" si="1"/>
        <v>0.94683493644064431</v>
      </c>
      <c r="F29" s="16">
        <f>+Fetch!C34</f>
        <v>3.5170000000000003</v>
      </c>
      <c r="G29" s="107">
        <f>+Fetch!P34</f>
        <v>0.35499999999999998</v>
      </c>
      <c r="H29" s="44">
        <f>IF(Fetch!F34=0,H27,+Fetch!F34+Fetch!G34)</f>
        <v>-0.15500000000000003</v>
      </c>
      <c r="I29" s="44">
        <f>IF(Fetch!D34=0,I27,+Fetch!D34+Fetch!E34)</f>
        <v>0.32</v>
      </c>
      <c r="J29" s="44">
        <f>IF(Fetch!H34=0,J27,+Fetch!H34+Fetch!I34)</f>
        <v>0.37</v>
      </c>
      <c r="K29" s="44">
        <f>IF(Fetch!L34=0,K27,+Fetch!L34+Fetch!M34)</f>
        <v>0.44750000000000001</v>
      </c>
      <c r="L29" s="44">
        <f>IF(Fetch!J34=0,L27,+Fetch!J34+Fetch!K34)</f>
        <v>0.17750000000000002</v>
      </c>
      <c r="M29" s="44">
        <f>IF(Fetch!N34=0,M27,+Fetch!N34+Fetch!O34)</f>
        <v>0.65</v>
      </c>
      <c r="N29" s="44">
        <f>IF(Fetch!Q34=0,N27,Fetch!Q34)</f>
        <v>2.5000000000000001E-3</v>
      </c>
    </row>
    <row r="30" spans="1:14" x14ac:dyDescent="0.25">
      <c r="A30">
        <f t="shared" si="0"/>
        <v>2003</v>
      </c>
      <c r="B30" s="18">
        <v>1</v>
      </c>
      <c r="C30" s="23">
        <f>+Fetch!A35</f>
        <v>37895</v>
      </c>
      <c r="D30" s="11">
        <f>+Fetch!B35</f>
        <v>3.0373004296596801E-2</v>
      </c>
      <c r="E30" s="9">
        <f t="shared" ca="1" si="1"/>
        <v>0.94347556820837597</v>
      </c>
      <c r="F30" s="16">
        <f>+Fetch!C35</f>
        <v>3.5370000000000004</v>
      </c>
      <c r="G30" s="107">
        <f>+Fetch!P35</f>
        <v>0.35499999999999998</v>
      </c>
      <c r="H30" s="44">
        <f>IF(Fetch!F35=0,H28,+Fetch!F35+Fetch!G35)</f>
        <v>-0.125</v>
      </c>
      <c r="I30" s="44">
        <f>IF(Fetch!D35=0,I28,+Fetch!D35+Fetch!E35)</f>
        <v>0.315</v>
      </c>
      <c r="J30" s="44">
        <f>IF(Fetch!H35=0,J28,+Fetch!H35+Fetch!I35)</f>
        <v>0.41000000000000003</v>
      </c>
      <c r="K30" s="44">
        <f>IF(Fetch!L35=0,K28,+Fetch!L35+Fetch!M35)</f>
        <v>0.45</v>
      </c>
      <c r="L30" s="44">
        <f>IF(Fetch!J35=0,L28,+Fetch!J35+Fetch!K35)</f>
        <v>0.1875</v>
      </c>
      <c r="M30" s="44">
        <f>IF(Fetch!N35=0,M28,+Fetch!N35+Fetch!O35)</f>
        <v>0.35</v>
      </c>
      <c r="N30" s="44">
        <f>IF(Fetch!Q35=0,N28,Fetch!Q35)</f>
        <v>2.5000000000000001E-3</v>
      </c>
    </row>
    <row r="31" spans="1:14" x14ac:dyDescent="0.25">
      <c r="A31">
        <f t="shared" si="0"/>
        <v>2003</v>
      </c>
      <c r="B31" s="18">
        <v>1</v>
      </c>
      <c r="C31" s="23">
        <f>+Fetch!A36</f>
        <v>37926</v>
      </c>
      <c r="D31" s="11">
        <f>+Fetch!B36</f>
        <v>3.09789219117209E-2</v>
      </c>
      <c r="E31" s="9">
        <f t="shared" ca="1" si="1"/>
        <v>0.93993382471141607</v>
      </c>
      <c r="F31" s="16">
        <f>+Fetch!C36</f>
        <v>3.7050000000000001</v>
      </c>
      <c r="G31" s="107">
        <f>+Fetch!P36</f>
        <v>0.35749999999999998</v>
      </c>
      <c r="H31" s="44">
        <f>IF(Fetch!F36=0,H29,+Fetch!F36+Fetch!G36)</f>
        <v>-0.09</v>
      </c>
      <c r="I31" s="44">
        <f>IF(Fetch!D36=0,I29,+Fetch!D36+Fetch!E36)</f>
        <v>0.54999999999999993</v>
      </c>
      <c r="J31" s="44">
        <f>IF(Fetch!H36=0,J29,+Fetch!H36+Fetch!I36)</f>
        <v>0.77500000000000002</v>
      </c>
      <c r="K31" s="44">
        <f>IF(Fetch!L36=0,K29,+Fetch!L36+Fetch!M36)</f>
        <v>0.69000000000000006</v>
      </c>
      <c r="L31" s="44">
        <f>IF(Fetch!J36=0,L29,+Fetch!J36+Fetch!K36)</f>
        <v>0.23499999999999999</v>
      </c>
      <c r="M31" s="44">
        <f>IF(Fetch!N36=0,M29,+Fetch!N36+Fetch!O36)</f>
        <v>0.27</v>
      </c>
      <c r="N31" s="44">
        <f>IF(Fetch!Q36=0,N29,Fetch!Q36)</f>
        <v>2.5000000000000001E-3</v>
      </c>
    </row>
    <row r="32" spans="1:14" x14ac:dyDescent="0.25">
      <c r="A32">
        <f t="shared" si="0"/>
        <v>2003</v>
      </c>
      <c r="B32" s="18">
        <v>1</v>
      </c>
      <c r="C32" s="23">
        <f>+Fetch!A37</f>
        <v>37956</v>
      </c>
      <c r="D32" s="11">
        <f>+Fetch!B37</f>
        <v>3.1565293915131402E-2</v>
      </c>
      <c r="E32" s="9">
        <f t="shared" ca="1" si="1"/>
        <v>0.93642900032390164</v>
      </c>
      <c r="F32" s="16">
        <f>+Fetch!C37</f>
        <v>3.8570000000000002</v>
      </c>
      <c r="G32" s="107">
        <f>+Fetch!P37</f>
        <v>0.35749999999999998</v>
      </c>
      <c r="H32" s="44">
        <f>IF(Fetch!F37=0,H30,+Fetch!F37+Fetch!G37)</f>
        <v>-0.10249999999999999</v>
      </c>
      <c r="I32" s="44">
        <f>IF(Fetch!D37=0,I30,+Fetch!D37+Fetch!E37)</f>
        <v>0.84</v>
      </c>
      <c r="J32" s="44">
        <f>IF(Fetch!H37=0,J30,+Fetch!H37+Fetch!I37)</f>
        <v>1.22</v>
      </c>
      <c r="K32" s="44">
        <f>IF(Fetch!L37=0,K30,+Fetch!L37+Fetch!M37)</f>
        <v>1.19</v>
      </c>
      <c r="L32" s="44">
        <f>IF(Fetch!J37=0,L30,+Fetch!J37+Fetch!K37)</f>
        <v>0.255</v>
      </c>
      <c r="M32" s="44">
        <f>IF(Fetch!N37=0,M30,+Fetch!N37+Fetch!O37)</f>
        <v>0.25</v>
      </c>
      <c r="N32" s="44">
        <f>IF(Fetch!Q37=0,N30,Fetch!Q37)</f>
        <v>2.5000000000000001E-3</v>
      </c>
    </row>
    <row r="33" spans="1:14" x14ac:dyDescent="0.25">
      <c r="A33">
        <f t="shared" si="0"/>
        <v>2004</v>
      </c>
      <c r="B33" s="18">
        <v>1</v>
      </c>
      <c r="C33" s="23">
        <f>+Fetch!A38</f>
        <v>37987</v>
      </c>
      <c r="D33" s="11">
        <f>+Fetch!B38</f>
        <v>3.21681107693386E-2</v>
      </c>
      <c r="E33" s="9">
        <f t="shared" ca="1" si="1"/>
        <v>0.93273470719675677</v>
      </c>
      <c r="F33" s="16">
        <f>+Fetch!C38</f>
        <v>3.907</v>
      </c>
      <c r="G33" s="107">
        <f>+Fetch!P38</f>
        <v>0.35249999999999998</v>
      </c>
      <c r="H33" s="44">
        <f>IF(Fetch!F38=0,H31,+Fetch!F38+Fetch!G38)</f>
        <v>-0.08</v>
      </c>
      <c r="I33" s="44">
        <f>IF(Fetch!D38=0,I31,+Fetch!D38+Fetch!E38)</f>
        <v>1.35</v>
      </c>
      <c r="J33" s="44">
        <f>IF(Fetch!H38=0,J31,+Fetch!H38+Fetch!I38)</f>
        <v>2.0500000000000003</v>
      </c>
      <c r="K33" s="44">
        <f>IF(Fetch!L38=0,K31,+Fetch!L38+Fetch!M38)</f>
        <v>1.52</v>
      </c>
      <c r="L33" s="44">
        <f>IF(Fetch!J38=0,L31,+Fetch!J38+Fetch!K38)</f>
        <v>0.27500000000000002</v>
      </c>
      <c r="M33" s="44">
        <f>IF(Fetch!N38=0,M31,+Fetch!N38+Fetch!O38)</f>
        <v>7.4999999999999997E-2</v>
      </c>
      <c r="N33" s="44">
        <f>IF(Fetch!Q38=0,N31,Fetch!Q38)</f>
        <v>2.5000000000000001E-3</v>
      </c>
    </row>
    <row r="34" spans="1:14" x14ac:dyDescent="0.25">
      <c r="A34">
        <f t="shared" si="0"/>
        <v>2004</v>
      </c>
      <c r="B34" s="18">
        <v>1</v>
      </c>
      <c r="C34" s="23">
        <f>+Fetch!A39</f>
        <v>38018</v>
      </c>
      <c r="D34" s="11">
        <f>+Fetch!B39</f>
        <v>3.2767620007300796E-2</v>
      </c>
      <c r="E34" s="9">
        <f t="shared" ca="1" si="1"/>
        <v>0.9289686412550765</v>
      </c>
      <c r="F34" s="16">
        <f>+Fetch!C39</f>
        <v>3.8190000000000004</v>
      </c>
      <c r="G34" s="107">
        <f>+Fetch!P39</f>
        <v>0.34749999999999998</v>
      </c>
      <c r="H34" s="44">
        <f>IF(Fetch!F39=0,H32,+Fetch!F39+Fetch!G39)</f>
        <v>-0.09</v>
      </c>
      <c r="I34" s="44">
        <f>IF(Fetch!D39=0,I32,+Fetch!D39+Fetch!E39)</f>
        <v>1.32</v>
      </c>
      <c r="J34" s="44">
        <f>IF(Fetch!H39=0,J32,+Fetch!H39+Fetch!I39)</f>
        <v>2.0500000000000003</v>
      </c>
      <c r="K34" s="44">
        <f>IF(Fetch!L39=0,K32,+Fetch!L39+Fetch!M39)</f>
        <v>1.52</v>
      </c>
      <c r="L34" s="44">
        <f>IF(Fetch!J39=0,L32,+Fetch!J39+Fetch!K39)</f>
        <v>0.27500000000000002</v>
      </c>
      <c r="M34" s="44">
        <f>IF(Fetch!N39=0,M32,+Fetch!N39+Fetch!O39)</f>
        <v>7.4999999999999997E-2</v>
      </c>
      <c r="N34" s="44">
        <f>IF(Fetch!Q39=0,N32,Fetch!Q39)</f>
        <v>2.5000000000000001E-3</v>
      </c>
    </row>
    <row r="35" spans="1:14" x14ac:dyDescent="0.25">
      <c r="A35">
        <f t="shared" si="0"/>
        <v>2004</v>
      </c>
      <c r="B35" s="18">
        <v>1</v>
      </c>
      <c r="C35" s="23">
        <f>+Fetch!A40</f>
        <v>38047</v>
      </c>
      <c r="D35" s="11">
        <f>+Fetch!B40</f>
        <v>3.3328451339470704E-2</v>
      </c>
      <c r="E35" s="9">
        <f t="shared" ca="1" si="1"/>
        <v>0.92537576119120801</v>
      </c>
      <c r="F35" s="16">
        <f>+Fetch!C40</f>
        <v>3.68</v>
      </c>
      <c r="G35" s="107">
        <f>+Fetch!P40</f>
        <v>0.33500000000000002</v>
      </c>
      <c r="H35" s="44">
        <f>IF(Fetch!F40=0,H33,+Fetch!F40+Fetch!G40)</f>
        <v>-0.15</v>
      </c>
      <c r="I35" s="44">
        <f>IF(Fetch!D40=0,I33,+Fetch!D40+Fetch!E40)</f>
        <v>0.53999999999999992</v>
      </c>
      <c r="J35" s="44">
        <f>IF(Fetch!H40=0,J33,+Fetch!H40+Fetch!I40)</f>
        <v>0.80999999999999994</v>
      </c>
      <c r="K35" s="44">
        <f>IF(Fetch!L40=0,K33,+Fetch!L40+Fetch!M40)</f>
        <v>0.8</v>
      </c>
      <c r="L35" s="44">
        <f>IF(Fetch!J40=0,L33,+Fetch!J40+Fetch!K40)</f>
        <v>0.23499999999999999</v>
      </c>
      <c r="M35" s="44">
        <f>IF(Fetch!N40=0,M33,+Fetch!N40+Fetch!O40)</f>
        <v>0.25</v>
      </c>
      <c r="N35" s="44">
        <f>IF(Fetch!Q40=0,N33,Fetch!Q40)</f>
        <v>2.5000000000000001E-3</v>
      </c>
    </row>
    <row r="36" spans="1:14" x14ac:dyDescent="0.25">
      <c r="A36">
        <f t="shared" si="0"/>
        <v>2004</v>
      </c>
      <c r="B36" s="18">
        <v>1</v>
      </c>
      <c r="C36" s="23">
        <f>+Fetch!A41</f>
        <v>38078</v>
      </c>
      <c r="D36" s="11">
        <f>+Fetch!B41</f>
        <v>3.3895892393958495E-2</v>
      </c>
      <c r="E36" s="9">
        <f t="shared" ca="1" si="1"/>
        <v>0.92153220813400705</v>
      </c>
      <c r="F36" s="16">
        <f>+Fetch!C41</f>
        <v>3.5260000000000002</v>
      </c>
      <c r="G36" s="107">
        <f>+Fetch!P41</f>
        <v>0.3075</v>
      </c>
      <c r="H36" s="44">
        <f>IF(Fetch!F41=0,H34,+Fetch!F41+Fetch!G41)</f>
        <v>-0.12</v>
      </c>
      <c r="I36" s="44">
        <f>IF(Fetch!D41=0,I34,+Fetch!D41+Fetch!E41)</f>
        <v>0.29499999999999998</v>
      </c>
      <c r="J36" s="44">
        <f>IF(Fetch!H41=0,J34,+Fetch!H41+Fetch!I41)</f>
        <v>0.4</v>
      </c>
      <c r="K36" s="44">
        <f>IF(Fetch!L41=0,K34,+Fetch!L41+Fetch!M41)</f>
        <v>0.48499999999999999</v>
      </c>
      <c r="L36" s="44">
        <f>IF(Fetch!J41=0,L34,+Fetch!J41+Fetch!K41)</f>
        <v>0.1925</v>
      </c>
      <c r="M36" s="44">
        <f>IF(Fetch!N41=0,M34,+Fetch!N41+Fetch!O41)</f>
        <v>0.55000000000000004</v>
      </c>
      <c r="N36" s="44">
        <f>IF(Fetch!Q41=0,N34,Fetch!Q41)</f>
        <v>2.5000000000000001E-3</v>
      </c>
    </row>
    <row r="37" spans="1:14" x14ac:dyDescent="0.25">
      <c r="A37">
        <f t="shared" si="0"/>
        <v>2004</v>
      </c>
      <c r="B37" s="18">
        <v>1</v>
      </c>
      <c r="C37" s="23">
        <f>+Fetch!A42</f>
        <v>38108</v>
      </c>
      <c r="D37" s="11">
        <f>+Fetch!B42</f>
        <v>3.44119261129614E-2</v>
      </c>
      <c r="E37" s="9">
        <f t="shared" ca="1" si="1"/>
        <v>0.91782046989081356</v>
      </c>
      <c r="F37" s="16">
        <f>+Fetch!C42</f>
        <v>3.5310000000000001</v>
      </c>
      <c r="G37" s="107">
        <f>+Fetch!P42</f>
        <v>0.30249999999999999</v>
      </c>
      <c r="H37" s="44">
        <f>IF(Fetch!F42=0,H35,+Fetch!F42+Fetch!G42)</f>
        <v>-0.12</v>
      </c>
      <c r="I37" s="44">
        <f>IF(Fetch!D42=0,I35,+Fetch!D42+Fetch!E42)</f>
        <v>0.26500000000000001</v>
      </c>
      <c r="J37" s="44">
        <f>IF(Fetch!H42=0,J35,+Fetch!H42+Fetch!I42)</f>
        <v>0.35000000000000003</v>
      </c>
      <c r="K37" s="44">
        <f>IF(Fetch!L42=0,K35,+Fetch!L42+Fetch!M42)</f>
        <v>0.435</v>
      </c>
      <c r="L37" s="44">
        <f>IF(Fetch!J42=0,L35,+Fetch!J42+Fetch!K42)</f>
        <v>0.17500000000000002</v>
      </c>
      <c r="M37" s="44">
        <f>IF(Fetch!N42=0,M35,+Fetch!N42+Fetch!O42)</f>
        <v>0.7</v>
      </c>
      <c r="N37" s="44">
        <f>IF(Fetch!Q42=0,N35,Fetch!Q42)</f>
        <v>2.5000000000000001E-3</v>
      </c>
    </row>
    <row r="38" spans="1:14" x14ac:dyDescent="0.25">
      <c r="A38">
        <f t="shared" si="0"/>
        <v>2004</v>
      </c>
      <c r="B38" s="18">
        <v>1</v>
      </c>
      <c r="C38" s="23">
        <f>+Fetch!A43</f>
        <v>38139</v>
      </c>
      <c r="D38" s="11">
        <f>+Fetch!B43</f>
        <v>3.49451610500515E-2</v>
      </c>
      <c r="E38" s="9">
        <f t="shared" ca="1" si="1"/>
        <v>0.9139210068982051</v>
      </c>
      <c r="F38" s="16">
        <f>+Fetch!C43</f>
        <v>3.569</v>
      </c>
      <c r="G38" s="107">
        <f>+Fetch!P43</f>
        <v>0.30249999999999999</v>
      </c>
      <c r="H38" s="44">
        <f>IF(Fetch!F43=0,H36,+Fetch!F43+Fetch!G43)</f>
        <v>-0.12</v>
      </c>
      <c r="I38" s="44">
        <f>IF(Fetch!D43=0,I36,+Fetch!D43+Fetch!E43)</f>
        <v>0.315</v>
      </c>
      <c r="J38" s="44">
        <f>IF(Fetch!H43=0,J36,+Fetch!H43+Fetch!I43)</f>
        <v>0.40500000000000003</v>
      </c>
      <c r="K38" s="44">
        <f>IF(Fetch!L43=0,K36,+Fetch!L43+Fetch!M43)</f>
        <v>0.44500000000000001</v>
      </c>
      <c r="L38" s="44">
        <f>IF(Fetch!J43=0,L36,+Fetch!J43+Fetch!K43)</f>
        <v>0.19750000000000001</v>
      </c>
      <c r="M38" s="44">
        <f>IF(Fetch!N43=0,M36,+Fetch!N43+Fetch!O43)</f>
        <v>0.8</v>
      </c>
      <c r="N38" s="44">
        <f>IF(Fetch!Q43=0,N36,Fetch!Q43)</f>
        <v>2.5000000000000001E-3</v>
      </c>
    </row>
    <row r="39" spans="1:14" x14ac:dyDescent="0.25">
      <c r="A39">
        <f t="shared" si="0"/>
        <v>2004</v>
      </c>
      <c r="B39" s="18">
        <v>1</v>
      </c>
      <c r="C39" s="23">
        <f>+Fetch!A44</f>
        <v>38169</v>
      </c>
      <c r="D39" s="11">
        <f>+Fetch!B44</f>
        <v>3.54438624381452E-2</v>
      </c>
      <c r="E39" s="9">
        <f t="shared" ca="1" si="1"/>
        <v>0.91012787175040799</v>
      </c>
      <c r="F39" s="16">
        <f>+Fetch!C44</f>
        <v>3.6140000000000003</v>
      </c>
      <c r="G39" s="107">
        <f>+Fetch!P44</f>
        <v>0.30249999999999999</v>
      </c>
      <c r="H39" s="44">
        <f>IF(Fetch!F44=0,H37,+Fetch!F44+Fetch!G44)</f>
        <v>-0.12</v>
      </c>
      <c r="I39" s="44">
        <f>IF(Fetch!D44=0,I37,+Fetch!D44+Fetch!E44)</f>
        <v>0.38999999999999996</v>
      </c>
      <c r="J39" s="44">
        <f>IF(Fetch!H44=0,J37,+Fetch!H44+Fetch!I44)</f>
        <v>0.44499999999999995</v>
      </c>
      <c r="K39" s="44">
        <f>IF(Fetch!L44=0,K37,+Fetch!L44+Fetch!M44)</f>
        <v>0.46750000000000003</v>
      </c>
      <c r="L39" s="44">
        <f>IF(Fetch!J44=0,L37,+Fetch!J44+Fetch!K44)</f>
        <v>0.1925</v>
      </c>
      <c r="M39" s="44">
        <f>IF(Fetch!N44=0,M37,+Fetch!N44+Fetch!O44)</f>
        <v>1</v>
      </c>
      <c r="N39" s="44">
        <f>IF(Fetch!Q44=0,N37,Fetch!Q44)</f>
        <v>2.5000000000000001E-3</v>
      </c>
    </row>
    <row r="40" spans="1:14" x14ac:dyDescent="0.25">
      <c r="A40">
        <f t="shared" si="0"/>
        <v>2004</v>
      </c>
      <c r="B40" s="18">
        <v>1</v>
      </c>
      <c r="C40" s="23">
        <f>+Fetch!A45</f>
        <v>38200</v>
      </c>
      <c r="D40" s="11">
        <f>+Fetch!B45</f>
        <v>3.5940170974608297E-2</v>
      </c>
      <c r="E40" s="9">
        <f t="shared" ca="1" si="1"/>
        <v>0.90619532073090958</v>
      </c>
      <c r="F40" s="16">
        <f>+Fetch!C45</f>
        <v>3.6520000000000001</v>
      </c>
      <c r="G40" s="107">
        <f>+Fetch!P45</f>
        <v>0.30249999999999999</v>
      </c>
      <c r="H40" s="44">
        <f>IF(Fetch!F45=0,H38,+Fetch!F45+Fetch!G45)</f>
        <v>-0.12</v>
      </c>
      <c r="I40" s="44">
        <f>IF(Fetch!D45=0,I38,+Fetch!D45+Fetch!E45)</f>
        <v>0.38999999999999996</v>
      </c>
      <c r="J40" s="44">
        <f>IF(Fetch!H45=0,J38,+Fetch!H45+Fetch!I45)</f>
        <v>0.42</v>
      </c>
      <c r="K40" s="44">
        <f>IF(Fetch!L45=0,K38,+Fetch!L45+Fetch!M45)</f>
        <v>0.47000000000000003</v>
      </c>
      <c r="L40" s="44">
        <f>IF(Fetch!J45=0,L38,+Fetch!J45+Fetch!K45)</f>
        <v>0.20250000000000001</v>
      </c>
      <c r="M40" s="44">
        <f>IF(Fetch!N45=0,M38,+Fetch!N45+Fetch!O45)</f>
        <v>1</v>
      </c>
      <c r="N40" s="44">
        <f>IF(Fetch!Q45=0,N38,Fetch!Q45)</f>
        <v>2.5000000000000001E-3</v>
      </c>
    </row>
    <row r="41" spans="1:14" x14ac:dyDescent="0.25">
      <c r="A41">
        <f t="shared" si="0"/>
        <v>2004</v>
      </c>
      <c r="B41" s="18">
        <v>1</v>
      </c>
      <c r="C41" s="23">
        <f>+Fetch!A46</f>
        <v>38231</v>
      </c>
      <c r="D41" s="11">
        <f>+Fetch!B46</f>
        <v>3.6436479593882999E-2</v>
      </c>
      <c r="E41" s="9">
        <f t="shared" ca="1" si="1"/>
        <v>0.90220538889246693</v>
      </c>
      <c r="F41" s="16">
        <f>+Fetch!C46</f>
        <v>3.6460000000000004</v>
      </c>
      <c r="G41" s="107">
        <f>+Fetch!P46</f>
        <v>0.30249999999999999</v>
      </c>
      <c r="H41" s="44">
        <f>IF(Fetch!F46=0,H39,+Fetch!F46+Fetch!G46)</f>
        <v>-0.15000000000000002</v>
      </c>
      <c r="I41" s="44">
        <f>IF(Fetch!D46=0,I39,+Fetch!D46+Fetch!E46)</f>
        <v>0.32</v>
      </c>
      <c r="J41" s="44">
        <f>IF(Fetch!H46=0,J39,+Fetch!H46+Fetch!I46)</f>
        <v>0.37</v>
      </c>
      <c r="K41" s="44">
        <f>IF(Fetch!L46=0,K39,+Fetch!L46+Fetch!M46)</f>
        <v>0.44750000000000001</v>
      </c>
      <c r="L41" s="44">
        <f>IF(Fetch!J46=0,L39,+Fetch!J46+Fetch!K46)</f>
        <v>0.17750000000000002</v>
      </c>
      <c r="M41" s="44">
        <f>IF(Fetch!N46=0,M39,+Fetch!N46+Fetch!O46)</f>
        <v>0.65</v>
      </c>
      <c r="N41" s="44">
        <f>IF(Fetch!Q46=0,N39,Fetch!Q46)</f>
        <v>2.5000000000000001E-3</v>
      </c>
    </row>
    <row r="42" spans="1:14" x14ac:dyDescent="0.25">
      <c r="A42">
        <f t="shared" si="0"/>
        <v>2004</v>
      </c>
      <c r="B42" s="18">
        <v>1</v>
      </c>
      <c r="C42" s="23">
        <f>+Fetch!A47</f>
        <v>38261</v>
      </c>
      <c r="D42" s="11">
        <f>+Fetch!B47</f>
        <v>3.6898602310066607E-2</v>
      </c>
      <c r="E42" s="9">
        <f t="shared" ca="1" si="1"/>
        <v>0.89833742129018423</v>
      </c>
      <c r="F42" s="16">
        <f>+Fetch!C47</f>
        <v>3.6460000000000004</v>
      </c>
      <c r="G42" s="107">
        <f>+Fetch!P47</f>
        <v>0.30249999999999999</v>
      </c>
      <c r="H42" s="44">
        <f>IF(Fetch!F47=0,H40,+Fetch!F47+Fetch!G47)</f>
        <v>-0.12</v>
      </c>
      <c r="I42" s="44">
        <f>IF(Fetch!D47=0,I40,+Fetch!D47+Fetch!E47)</f>
        <v>0.315</v>
      </c>
      <c r="J42" s="44">
        <f>IF(Fetch!H47=0,J40,+Fetch!H47+Fetch!I47)</f>
        <v>0.41000000000000003</v>
      </c>
      <c r="K42" s="44">
        <f>IF(Fetch!L47=0,K40,+Fetch!L47+Fetch!M47)</f>
        <v>0.45</v>
      </c>
      <c r="L42" s="44">
        <f>IF(Fetch!J47=0,L40,+Fetch!J47+Fetch!K47)</f>
        <v>0.1875</v>
      </c>
      <c r="M42" s="44">
        <f>IF(Fetch!N47=0,M40,+Fetch!N47+Fetch!O47)</f>
        <v>0.35</v>
      </c>
      <c r="N42" s="44">
        <f>IF(Fetch!Q47=0,N40,Fetch!Q47)</f>
        <v>2.5000000000000001E-3</v>
      </c>
    </row>
    <row r="43" spans="1:14" x14ac:dyDescent="0.25">
      <c r="A43">
        <f t="shared" si="0"/>
        <v>2004</v>
      </c>
      <c r="B43" s="18">
        <v>1</v>
      </c>
      <c r="C43" s="23">
        <f>+Fetch!A48</f>
        <v>38292</v>
      </c>
      <c r="D43" s="11">
        <f>+Fetch!B48</f>
        <v>3.73586593081532E-2</v>
      </c>
      <c r="E43" s="9">
        <f t="shared" ca="1" si="1"/>
        <v>0.89433446752207602</v>
      </c>
      <c r="F43" s="16">
        <f>+Fetch!C48</f>
        <v>3.7949999999999999</v>
      </c>
      <c r="G43" s="107">
        <f>+Fetch!P48</f>
        <v>0.30249999999999999</v>
      </c>
      <c r="H43" s="44">
        <f>IF(Fetch!F48=0,H41,+Fetch!F48+Fetch!G48)</f>
        <v>-5.7500000000000002E-2</v>
      </c>
      <c r="I43" s="44">
        <f>IF(Fetch!D48=0,I41,+Fetch!D48+Fetch!E48)</f>
        <v>0.55499999999999994</v>
      </c>
      <c r="J43" s="44">
        <f>IF(Fetch!H48=0,J41,+Fetch!H48+Fetch!I48)</f>
        <v>0.78</v>
      </c>
      <c r="K43" s="44">
        <f>IF(Fetch!L48=0,K41,+Fetch!L48+Fetch!M48)</f>
        <v>0.69000000000000006</v>
      </c>
      <c r="L43" s="44">
        <f>IF(Fetch!J48=0,L41,+Fetch!J48+Fetch!K48)</f>
        <v>0.23499999999999999</v>
      </c>
      <c r="M43" s="44">
        <f>IF(Fetch!N48=0,M41,+Fetch!N48+Fetch!O48)</f>
        <v>0.27</v>
      </c>
      <c r="N43" s="44">
        <f>IF(Fetch!Q48=0,N41,Fetch!Q48)</f>
        <v>2.5000000000000001E-3</v>
      </c>
    </row>
    <row r="44" spans="1:14" x14ac:dyDescent="0.25">
      <c r="A44">
        <f t="shared" si="0"/>
        <v>2004</v>
      </c>
      <c r="B44" s="18">
        <v>1</v>
      </c>
      <c r="C44" s="23">
        <f>+Fetch!A49</f>
        <v>38322</v>
      </c>
      <c r="D44" s="11">
        <f>+Fetch!B49</f>
        <v>3.78038758256172E-2</v>
      </c>
      <c r="E44" s="9">
        <f t="shared" ca="1" si="1"/>
        <v>0.89041289065847307</v>
      </c>
      <c r="F44" s="16">
        <f>+Fetch!C49</f>
        <v>3.9470000000000001</v>
      </c>
      <c r="G44" s="107">
        <f>+Fetch!P49</f>
        <v>0.29749999999999999</v>
      </c>
      <c r="H44" s="44">
        <f>IF(Fetch!F49=0,H42,+Fetch!F49+Fetch!G49)</f>
        <v>-7.0000000000000007E-2</v>
      </c>
      <c r="I44" s="44">
        <f>IF(Fetch!D49=0,I42,+Fetch!D49+Fetch!E49)</f>
        <v>0.85</v>
      </c>
      <c r="J44" s="44">
        <f>IF(Fetch!H49=0,J42,+Fetch!H49+Fetch!I49)</f>
        <v>1.23</v>
      </c>
      <c r="K44" s="44">
        <f>IF(Fetch!L49=0,K42,+Fetch!L49+Fetch!M49)</f>
        <v>1.19</v>
      </c>
      <c r="L44" s="44">
        <f>IF(Fetch!J49=0,L42,+Fetch!J49+Fetch!K49)</f>
        <v>0.255</v>
      </c>
      <c r="M44" s="44">
        <f>IF(Fetch!N49=0,M42,+Fetch!N49+Fetch!O49)</f>
        <v>0.25</v>
      </c>
      <c r="N44" s="44">
        <f>IF(Fetch!Q49=0,N42,Fetch!Q49)</f>
        <v>2.5000000000000001E-3</v>
      </c>
    </row>
    <row r="45" spans="1:14" x14ac:dyDescent="0.25">
      <c r="A45">
        <f t="shared" si="0"/>
        <v>2005</v>
      </c>
      <c r="B45" s="18">
        <v>1</v>
      </c>
      <c r="C45" s="23">
        <f>+Fetch!A50</f>
        <v>38353</v>
      </c>
      <c r="D45" s="11">
        <f>+Fetch!B50</f>
        <v>3.82521196870007E-2</v>
      </c>
      <c r="E45" s="9">
        <f t="shared" ca="1" si="1"/>
        <v>0.88634480995483123</v>
      </c>
      <c r="F45" s="16">
        <f>+Fetch!C50</f>
        <v>4.0070000000000006</v>
      </c>
      <c r="G45" s="107">
        <f>+Fetch!P50</f>
        <v>0.29749999999999999</v>
      </c>
      <c r="H45" s="44">
        <f>IF(Fetch!F50=0,H43,+Fetch!F50+Fetch!G50)</f>
        <v>-4.7500000000000001E-2</v>
      </c>
      <c r="I45" s="44">
        <f>IF(Fetch!D50=0,I43,+Fetch!D50+Fetch!E50)</f>
        <v>1.365</v>
      </c>
      <c r="J45" s="44">
        <f>IF(Fetch!H50=0,J43,+Fetch!H50+Fetch!I50)</f>
        <v>2.0649999999999999</v>
      </c>
      <c r="K45" s="44">
        <f>IF(Fetch!L50=0,K43,+Fetch!L50+Fetch!M50)</f>
        <v>1.52</v>
      </c>
      <c r="L45" s="44">
        <f>IF(Fetch!J50=0,L43,+Fetch!J50+Fetch!K50)</f>
        <v>0.27500000000000002</v>
      </c>
      <c r="M45" s="44">
        <f>IF(Fetch!N50=0,M43,+Fetch!N50+Fetch!O50)</f>
        <v>7.4999999999999997E-2</v>
      </c>
      <c r="N45" s="44">
        <f>IF(Fetch!Q50=0,N43,Fetch!Q50)</f>
        <v>2.5000000000000001E-3</v>
      </c>
    </row>
    <row r="46" spans="1:14" x14ac:dyDescent="0.25">
      <c r="A46">
        <f t="shared" si="0"/>
        <v>2005</v>
      </c>
      <c r="B46" s="18">
        <v>1</v>
      </c>
      <c r="C46" s="23">
        <f>+Fetch!A51</f>
        <v>38384</v>
      </c>
      <c r="D46" s="11">
        <f>+Fetch!B51</f>
        <v>3.8690635033692203E-2</v>
      </c>
      <c r="E46" s="9">
        <f t="shared" ca="1" si="1"/>
        <v>0.8822572423047137</v>
      </c>
      <c r="F46" s="16">
        <f>+Fetch!C51</f>
        <v>3.919</v>
      </c>
      <c r="G46" s="107">
        <f>+Fetch!P51</f>
        <v>0.29499999999999998</v>
      </c>
      <c r="H46" s="44">
        <f>IF(Fetch!F51=0,H44,+Fetch!F51+Fetch!G51)</f>
        <v>-5.7500000000000002E-2</v>
      </c>
      <c r="I46" s="44">
        <f>IF(Fetch!D51=0,I44,+Fetch!D51+Fetch!E51)</f>
        <v>1.335</v>
      </c>
      <c r="J46" s="44">
        <f>IF(Fetch!H51=0,J44,+Fetch!H51+Fetch!I51)</f>
        <v>2.0649999999999999</v>
      </c>
      <c r="K46" s="44">
        <f>IF(Fetch!L51=0,K44,+Fetch!L51+Fetch!M51)</f>
        <v>1.52</v>
      </c>
      <c r="L46" s="44">
        <f>IF(Fetch!J51=0,L44,+Fetch!J51+Fetch!K51)</f>
        <v>0.27500000000000002</v>
      </c>
      <c r="M46" s="44">
        <f>IF(Fetch!N51=0,M44,+Fetch!N51+Fetch!O51)</f>
        <v>7.4999999999999997E-2</v>
      </c>
      <c r="N46" s="44">
        <f>IF(Fetch!Q51=0,N44,Fetch!Q51)</f>
        <v>2.5000000000000001E-3</v>
      </c>
    </row>
    <row r="47" spans="1:14" x14ac:dyDescent="0.25">
      <c r="A47">
        <f t="shared" si="0"/>
        <v>2005</v>
      </c>
      <c r="B47" s="18">
        <v>1</v>
      </c>
      <c r="C47" s="23">
        <f>+Fetch!A52</f>
        <v>38412</v>
      </c>
      <c r="D47" s="11">
        <f>+Fetch!B52</f>
        <v>3.9086713466840402E-2</v>
      </c>
      <c r="E47" s="9">
        <f t="shared" ca="1" si="1"/>
        <v>0.87852653543242654</v>
      </c>
      <c r="F47" s="16">
        <f>+Fetch!C52</f>
        <v>3.78</v>
      </c>
      <c r="G47" s="107">
        <f>+Fetch!P52</f>
        <v>0.28000000000000003</v>
      </c>
      <c r="H47" s="44">
        <f>IF(Fetch!F52=0,H45,+Fetch!F52+Fetch!G52)</f>
        <v>-0.11749999999999999</v>
      </c>
      <c r="I47" s="44">
        <f>IF(Fetch!D52=0,I45,+Fetch!D52+Fetch!E52)</f>
        <v>0.54499999999999993</v>
      </c>
      <c r="J47" s="44">
        <f>IF(Fetch!H52=0,J45,+Fetch!H52+Fetch!I52)</f>
        <v>0.81499999999999995</v>
      </c>
      <c r="K47" s="44">
        <f>IF(Fetch!L52=0,K45,+Fetch!L52+Fetch!M52)</f>
        <v>0.8</v>
      </c>
      <c r="L47" s="44">
        <f>IF(Fetch!J52=0,L45,+Fetch!J52+Fetch!K52)</f>
        <v>0.23499999999999999</v>
      </c>
      <c r="M47" s="44">
        <f>IF(Fetch!N52=0,M45,+Fetch!N52+Fetch!O52)</f>
        <v>0.25</v>
      </c>
      <c r="N47" s="44">
        <f>IF(Fetch!Q52=0,N45,Fetch!Q52)</f>
        <v>2.5000000000000001E-3</v>
      </c>
    </row>
    <row r="48" spans="1:14" x14ac:dyDescent="0.25">
      <c r="A48">
        <f t="shared" si="0"/>
        <v>2005</v>
      </c>
      <c r="B48" s="18">
        <v>1</v>
      </c>
      <c r="C48" s="23">
        <f>+Fetch!A53</f>
        <v>38443</v>
      </c>
      <c r="D48" s="11">
        <f>+Fetch!B53</f>
        <v>3.9496039991010701E-2</v>
      </c>
      <c r="E48" s="9">
        <f t="shared" ca="1" si="1"/>
        <v>0.87443987731198525</v>
      </c>
      <c r="F48" s="16">
        <f>+Fetch!C53</f>
        <v>3.6260000000000003</v>
      </c>
      <c r="G48" s="107">
        <f>+Fetch!P53</f>
        <v>0.27</v>
      </c>
      <c r="H48" s="44">
        <f>IF(Fetch!F53=0,H46,+Fetch!F53+Fetch!G53)</f>
        <v>-0.10750000000000001</v>
      </c>
      <c r="I48" s="44">
        <f>IF(Fetch!D53=0,I46,+Fetch!D53+Fetch!E53)</f>
        <v>0.29499999999999998</v>
      </c>
      <c r="J48" s="44">
        <f>IF(Fetch!H53=0,J46,+Fetch!H53+Fetch!I53)</f>
        <v>0.4</v>
      </c>
      <c r="K48" s="44">
        <f>IF(Fetch!L53=0,K46,+Fetch!L53+Fetch!M53)</f>
        <v>0.48499999999999999</v>
      </c>
      <c r="L48" s="44">
        <f>IF(Fetch!J53=0,L46,+Fetch!J53+Fetch!K53)</f>
        <v>0.1925</v>
      </c>
      <c r="M48" s="44">
        <f>IF(Fetch!N53=0,M46,+Fetch!N53+Fetch!O53)</f>
        <v>0.6</v>
      </c>
      <c r="N48" s="44">
        <f>IF(Fetch!Q53=0,N46,Fetch!Q53)</f>
        <v>2.5000000000000001E-3</v>
      </c>
    </row>
    <row r="49" spans="1:14" x14ac:dyDescent="0.25">
      <c r="A49">
        <f t="shared" si="0"/>
        <v>2005</v>
      </c>
      <c r="B49" s="18">
        <v>1</v>
      </c>
      <c r="C49" s="23">
        <f>+Fetch!A54</f>
        <v>38473</v>
      </c>
      <c r="D49" s="11">
        <f>+Fetch!B54</f>
        <v>3.9866739779777005E-2</v>
      </c>
      <c r="E49" s="9">
        <f t="shared" ca="1" si="1"/>
        <v>0.87052312041505064</v>
      </c>
      <c r="F49" s="16">
        <f>+Fetch!C54</f>
        <v>3.6310000000000002</v>
      </c>
      <c r="G49" s="107">
        <f>+Fetch!P54</f>
        <v>0.26250000000000001</v>
      </c>
      <c r="H49" s="44">
        <f>IF(Fetch!F54=0,H47,+Fetch!F54+Fetch!G54)</f>
        <v>-0.10750000000000001</v>
      </c>
      <c r="I49" s="44">
        <f>IF(Fetch!D54=0,I47,+Fetch!D54+Fetch!E54)</f>
        <v>0.26500000000000001</v>
      </c>
      <c r="J49" s="44">
        <f>IF(Fetch!H54=0,J47,+Fetch!H54+Fetch!I54)</f>
        <v>0.35000000000000003</v>
      </c>
      <c r="K49" s="44">
        <f>IF(Fetch!L54=0,K47,+Fetch!L54+Fetch!M54)</f>
        <v>0.435</v>
      </c>
      <c r="L49" s="44">
        <f>IF(Fetch!J54=0,L47,+Fetch!J54+Fetch!K54)</f>
        <v>0.17500000000000002</v>
      </c>
      <c r="M49" s="44">
        <f>IF(Fetch!N54=0,M47,+Fetch!N54+Fetch!O54)</f>
        <v>0.75</v>
      </c>
      <c r="N49" s="44">
        <f>IF(Fetch!Q54=0,N47,Fetch!Q54)</f>
        <v>2.5000000000000001E-3</v>
      </c>
    </row>
    <row r="50" spans="1:14" x14ac:dyDescent="0.25">
      <c r="A50">
        <f t="shared" si="0"/>
        <v>2005</v>
      </c>
      <c r="B50" s="18">
        <v>1</v>
      </c>
      <c r="C50" s="23">
        <f>+Fetch!A55</f>
        <v>38504</v>
      </c>
      <c r="D50" s="11">
        <f>+Fetch!B55</f>
        <v>4.0249796276609698E-2</v>
      </c>
      <c r="E50" s="9">
        <f t="shared" ca="1" si="1"/>
        <v>0.86644009807319666</v>
      </c>
      <c r="F50" s="16">
        <f>+Fetch!C55</f>
        <v>3.669</v>
      </c>
      <c r="G50" s="107">
        <f>+Fetch!P55</f>
        <v>0.25750000000000001</v>
      </c>
      <c r="H50" s="44">
        <f>IF(Fetch!F55=0,H48,+Fetch!F55+Fetch!G55)</f>
        <v>-0.10750000000000001</v>
      </c>
      <c r="I50" s="44">
        <f>IF(Fetch!D55=0,I48,+Fetch!D55+Fetch!E55)</f>
        <v>0.315</v>
      </c>
      <c r="J50" s="44">
        <f>IF(Fetch!H55=0,J48,+Fetch!H55+Fetch!I55)</f>
        <v>0.40500000000000003</v>
      </c>
      <c r="K50" s="44">
        <f>IF(Fetch!L55=0,K48,+Fetch!L55+Fetch!M55)</f>
        <v>0.44500000000000001</v>
      </c>
      <c r="L50" s="44">
        <f>IF(Fetch!J55=0,L48,+Fetch!J55+Fetch!K55)</f>
        <v>0.19750000000000001</v>
      </c>
      <c r="M50" s="44">
        <f>IF(Fetch!N55=0,M48,+Fetch!N55+Fetch!O55)</f>
        <v>0.85</v>
      </c>
      <c r="N50" s="44">
        <f>IF(Fetch!Q55=0,N48,Fetch!Q55)</f>
        <v>2.5000000000000001E-3</v>
      </c>
    </row>
    <row r="51" spans="1:14" x14ac:dyDescent="0.25">
      <c r="A51">
        <f t="shared" si="0"/>
        <v>2005</v>
      </c>
      <c r="B51" s="18">
        <v>1</v>
      </c>
      <c r="C51" s="23">
        <f>+Fetch!A56</f>
        <v>38534</v>
      </c>
      <c r="D51" s="11">
        <f>+Fetch!B56</f>
        <v>4.0606004466254002E-2</v>
      </c>
      <c r="E51" s="9">
        <f t="shared" ca="1" si="1"/>
        <v>0.86249996201431733</v>
      </c>
      <c r="F51" s="16">
        <f>+Fetch!C56</f>
        <v>3.714</v>
      </c>
      <c r="G51" s="107">
        <f>+Fetch!P56</f>
        <v>0.25750000000000001</v>
      </c>
      <c r="H51" s="44">
        <f>IF(Fetch!F56=0,H49,+Fetch!F56+Fetch!G56)</f>
        <v>-0.10750000000000001</v>
      </c>
      <c r="I51" s="44">
        <f>IF(Fetch!D56=0,I49,+Fetch!D56+Fetch!E56)</f>
        <v>0.38999999999999996</v>
      </c>
      <c r="J51" s="44">
        <f>IF(Fetch!H56=0,J49,+Fetch!H56+Fetch!I56)</f>
        <v>0.44499999999999995</v>
      </c>
      <c r="K51" s="44">
        <f>IF(Fetch!L56=0,K49,+Fetch!L56+Fetch!M56)</f>
        <v>0.46750000000000003</v>
      </c>
      <c r="L51" s="44">
        <f>IF(Fetch!J56=0,L49,+Fetch!J56+Fetch!K56)</f>
        <v>0.1925</v>
      </c>
      <c r="M51" s="44">
        <f>IF(Fetch!N56=0,M49,+Fetch!N56+Fetch!O56)</f>
        <v>1.05</v>
      </c>
      <c r="N51" s="44">
        <f>IF(Fetch!Q56=0,N49,Fetch!Q56)</f>
        <v>2.5000000000000001E-3</v>
      </c>
    </row>
    <row r="52" spans="1:14" x14ac:dyDescent="0.25">
      <c r="A52">
        <f t="shared" si="0"/>
        <v>2005</v>
      </c>
      <c r="B52" s="18">
        <v>1</v>
      </c>
      <c r="C52" s="23">
        <f>+Fetch!A57</f>
        <v>38565</v>
      </c>
      <c r="D52" s="11">
        <f>+Fetch!B57</f>
        <v>4.0960141811975596E-2</v>
      </c>
      <c r="E52" s="9">
        <f t="shared" ca="1" si="1"/>
        <v>0.85843995121330563</v>
      </c>
      <c r="F52" s="16">
        <f>+Fetch!C57</f>
        <v>3.7520000000000002</v>
      </c>
      <c r="G52" s="107">
        <f>+Fetch!P57</f>
        <v>0.25750000000000001</v>
      </c>
      <c r="H52" s="44">
        <f>IF(Fetch!F57=0,H50,+Fetch!F57+Fetch!G57)</f>
        <v>-0.10750000000000001</v>
      </c>
      <c r="I52" s="44">
        <f>IF(Fetch!D57=0,I50,+Fetch!D57+Fetch!E57)</f>
        <v>0.38999999999999996</v>
      </c>
      <c r="J52" s="44">
        <f>IF(Fetch!H57=0,J50,+Fetch!H57+Fetch!I57)</f>
        <v>0.42</v>
      </c>
      <c r="K52" s="44">
        <f>IF(Fetch!L57=0,K50,+Fetch!L57+Fetch!M57)</f>
        <v>0.47000000000000003</v>
      </c>
      <c r="L52" s="44">
        <f>IF(Fetch!J57=0,L50,+Fetch!J57+Fetch!K57)</f>
        <v>0.20250000000000001</v>
      </c>
      <c r="M52" s="44">
        <f>IF(Fetch!N57=0,M50,+Fetch!N57+Fetch!O57)</f>
        <v>1.05</v>
      </c>
      <c r="N52" s="44">
        <f>IF(Fetch!Q57=0,N50,Fetch!Q57)</f>
        <v>2.5000000000000001E-3</v>
      </c>
    </row>
    <row r="53" spans="1:14" x14ac:dyDescent="0.25">
      <c r="A53">
        <f t="shared" si="0"/>
        <v>2005</v>
      </c>
      <c r="B53" s="18">
        <v>1</v>
      </c>
      <c r="C53" s="23">
        <f>+Fetch!A58</f>
        <v>38596</v>
      </c>
      <c r="D53" s="11">
        <f>+Fetch!B58</f>
        <v>4.1314279199756498E-2</v>
      </c>
      <c r="E53" s="9">
        <f t="shared" ca="1" si="1"/>
        <v>0.85434891665804868</v>
      </c>
      <c r="F53" s="16">
        <f>+Fetch!C58</f>
        <v>3.746</v>
      </c>
      <c r="G53" s="107">
        <f>+Fetch!P58</f>
        <v>0.25750000000000001</v>
      </c>
      <c r="H53" s="44">
        <f>IF(Fetch!F58=0,H51,+Fetch!F58+Fetch!G58)</f>
        <v>-0.13750000000000001</v>
      </c>
      <c r="I53" s="44">
        <f>IF(Fetch!D58=0,I51,+Fetch!D58+Fetch!E58)</f>
        <v>0.32</v>
      </c>
      <c r="J53" s="44">
        <f>IF(Fetch!H58=0,J51,+Fetch!H58+Fetch!I58)</f>
        <v>0.37</v>
      </c>
      <c r="K53" s="44">
        <f>IF(Fetch!L58=0,K51,+Fetch!L58+Fetch!M58)</f>
        <v>0.44750000000000001</v>
      </c>
      <c r="L53" s="44">
        <f>IF(Fetch!J58=0,L51,+Fetch!J58+Fetch!K58)</f>
        <v>0.17750000000000002</v>
      </c>
      <c r="M53" s="44">
        <f>IF(Fetch!N58=0,M51,+Fetch!N58+Fetch!O58)</f>
        <v>0.65</v>
      </c>
      <c r="N53" s="44">
        <f>IF(Fetch!Q58=0,N51,Fetch!Q58)</f>
        <v>2.5000000000000001E-3</v>
      </c>
    </row>
    <row r="54" spans="1:14" x14ac:dyDescent="0.25">
      <c r="A54">
        <f t="shared" si="0"/>
        <v>2005</v>
      </c>
      <c r="B54" s="18">
        <v>1</v>
      </c>
      <c r="C54" s="23">
        <f>+Fetch!A59</f>
        <v>38626</v>
      </c>
      <c r="D54" s="11">
        <f>+Fetch!B59</f>
        <v>4.1648335812001204E-2</v>
      </c>
      <c r="E54" s="9">
        <f t="shared" ca="1" si="1"/>
        <v>0.85038926732561027</v>
      </c>
      <c r="F54" s="16">
        <f>+Fetch!C59</f>
        <v>3.746</v>
      </c>
      <c r="G54" s="107">
        <f>+Fetch!P59</f>
        <v>0.25750000000000001</v>
      </c>
      <c r="H54" s="44">
        <f>IF(Fetch!F59=0,H52,+Fetch!F59+Fetch!G59)</f>
        <v>-0.10750000000000001</v>
      </c>
      <c r="I54" s="44">
        <f>IF(Fetch!D59=0,I52,+Fetch!D59+Fetch!E59)</f>
        <v>0.315</v>
      </c>
      <c r="J54" s="44">
        <f>IF(Fetch!H59=0,J52,+Fetch!H59+Fetch!I59)</f>
        <v>0.41000000000000003</v>
      </c>
      <c r="K54" s="44">
        <f>IF(Fetch!L59=0,K52,+Fetch!L59+Fetch!M59)</f>
        <v>0.45</v>
      </c>
      <c r="L54" s="44">
        <f>IF(Fetch!J59=0,L52,+Fetch!J59+Fetch!K59)</f>
        <v>0.1875</v>
      </c>
      <c r="M54" s="44">
        <f>IF(Fetch!N59=0,M52,+Fetch!N59+Fetch!O59)</f>
        <v>0.35</v>
      </c>
      <c r="N54" s="44">
        <f>IF(Fetch!Q59=0,N52,Fetch!Q59)</f>
        <v>2.5000000000000001E-3</v>
      </c>
    </row>
    <row r="55" spans="1:14" x14ac:dyDescent="0.25">
      <c r="A55">
        <f t="shared" si="0"/>
        <v>2005</v>
      </c>
      <c r="B55" s="18">
        <v>1</v>
      </c>
      <c r="C55" s="23">
        <f>+Fetch!A60</f>
        <v>38657</v>
      </c>
      <c r="D55" s="11">
        <f>+Fetch!B60</f>
        <v>4.1974248302385005E-2</v>
      </c>
      <c r="E55" s="9">
        <f t="shared" ca="1" si="1"/>
        <v>0.84633348710664102</v>
      </c>
      <c r="F55" s="16">
        <f>+Fetch!C60</f>
        <v>3.895</v>
      </c>
      <c r="G55" s="107">
        <f>+Fetch!P60</f>
        <v>0.25750000000000001</v>
      </c>
      <c r="H55" s="44">
        <f>IF(Fetch!F60=0,H53,+Fetch!F60+Fetch!G60)</f>
        <v>-6.5000000000000002E-2</v>
      </c>
      <c r="I55" s="44">
        <f>IF(Fetch!D60=0,I53,+Fetch!D60+Fetch!E60)</f>
        <v>0.55999999999999994</v>
      </c>
      <c r="J55" s="44">
        <f>IF(Fetch!H60=0,J53,+Fetch!H60+Fetch!I60)</f>
        <v>0.78500000000000003</v>
      </c>
      <c r="K55" s="44">
        <f>IF(Fetch!L60=0,K53,+Fetch!L60+Fetch!M60)</f>
        <v>0.69500000000000006</v>
      </c>
      <c r="L55" s="44">
        <f>IF(Fetch!J60=0,L53,+Fetch!J60+Fetch!K60)</f>
        <v>0.23499999999999999</v>
      </c>
      <c r="M55" s="44">
        <f>IF(Fetch!N60=0,M53,+Fetch!N60+Fetch!O60)</f>
        <v>0.27</v>
      </c>
      <c r="N55" s="44">
        <f>IF(Fetch!Q60=0,N53,Fetch!Q60)</f>
        <v>2.5000000000000001E-3</v>
      </c>
    </row>
    <row r="56" spans="1:14" x14ac:dyDescent="0.25">
      <c r="A56">
        <f t="shared" si="0"/>
        <v>2005</v>
      </c>
      <c r="B56" s="18">
        <v>1</v>
      </c>
      <c r="C56" s="23">
        <f>+Fetch!A61</f>
        <v>38687</v>
      </c>
      <c r="D56" s="11">
        <f>+Fetch!B61</f>
        <v>4.2289647520527204E-2</v>
      </c>
      <c r="E56" s="9">
        <f t="shared" ca="1" si="1"/>
        <v>0.84238365964736706</v>
      </c>
      <c r="F56" s="16">
        <f>+Fetch!C61</f>
        <v>4.0470000000000006</v>
      </c>
      <c r="G56" s="107">
        <f>+Fetch!P61</f>
        <v>0.25750000000000001</v>
      </c>
      <c r="H56" s="44">
        <f>IF(Fetch!F61=0,H54,+Fetch!F61+Fetch!G61)</f>
        <v>-7.7499999999999999E-2</v>
      </c>
      <c r="I56" s="44">
        <f>IF(Fetch!D61=0,I54,+Fetch!D61+Fetch!E61)</f>
        <v>0.85</v>
      </c>
      <c r="J56" s="44">
        <f>IF(Fetch!H61=0,J54,+Fetch!H61+Fetch!I61)</f>
        <v>1.23</v>
      </c>
      <c r="K56" s="44">
        <f>IF(Fetch!L61=0,K54,+Fetch!L61+Fetch!M61)</f>
        <v>1.2</v>
      </c>
      <c r="L56" s="44">
        <f>IF(Fetch!J61=0,L54,+Fetch!J61+Fetch!K61)</f>
        <v>0.255</v>
      </c>
      <c r="M56" s="44">
        <f>IF(Fetch!N61=0,M54,+Fetch!N61+Fetch!O61)</f>
        <v>0.25</v>
      </c>
      <c r="N56" s="44">
        <f>IF(Fetch!Q61=0,N54,Fetch!Q61)</f>
        <v>2.5000000000000001E-3</v>
      </c>
    </row>
    <row r="57" spans="1:14" x14ac:dyDescent="0.25">
      <c r="A57">
        <f t="shared" si="0"/>
        <v>2006</v>
      </c>
      <c r="B57" s="18">
        <v>1</v>
      </c>
      <c r="C57" s="23">
        <f>+Fetch!A62</f>
        <v>38718</v>
      </c>
      <c r="D57" s="11">
        <f>+Fetch!B62</f>
        <v>4.2600001038939801E-2</v>
      </c>
      <c r="E57" s="9">
        <f t="shared" ca="1" si="1"/>
        <v>0.838330451319099</v>
      </c>
      <c r="F57" s="16">
        <f>+Fetch!C62</f>
        <v>4.1095000000000006</v>
      </c>
      <c r="G57" s="107">
        <f>+Fetch!P62</f>
        <v>0.25750000000000001</v>
      </c>
      <c r="H57" s="44">
        <f>IF(Fetch!F62=0,H55,+Fetch!F62+Fetch!G62)</f>
        <v>-5.5E-2</v>
      </c>
      <c r="I57" s="44">
        <f>IF(Fetch!D62=0,I55,+Fetch!D62+Fetch!E62)</f>
        <v>1.35</v>
      </c>
      <c r="J57" s="44">
        <f>IF(Fetch!H62=0,J55,+Fetch!H62+Fetch!I62)</f>
        <v>2.0500000000000003</v>
      </c>
      <c r="K57" s="44">
        <f>IF(Fetch!L62=0,K55,+Fetch!L62+Fetch!M62)</f>
        <v>1.5350000000000001</v>
      </c>
      <c r="L57" s="44">
        <f>IF(Fetch!J62=0,L55,+Fetch!J62+Fetch!K62)</f>
        <v>0.27500000000000002</v>
      </c>
      <c r="M57" s="44">
        <f>IF(Fetch!N62=0,M55,+Fetch!N62+Fetch!O62)</f>
        <v>7.4999999999999997E-2</v>
      </c>
      <c r="N57" s="44">
        <f>IF(Fetch!Q62=0,N55,Fetch!Q62)</f>
        <v>2.5000000000000001E-3</v>
      </c>
    </row>
    <row r="58" spans="1:14" x14ac:dyDescent="0.25">
      <c r="A58">
        <f t="shared" si="0"/>
        <v>2006</v>
      </c>
      <c r="B58" s="18">
        <v>1</v>
      </c>
      <c r="C58" s="23">
        <f>+Fetch!A63</f>
        <v>38749</v>
      </c>
      <c r="D58" s="11">
        <f>+Fetch!B63</f>
        <v>4.2882065419574303E-2</v>
      </c>
      <c r="E58" s="9">
        <f t="shared" ca="1" si="1"/>
        <v>0.83435249641647713</v>
      </c>
      <c r="F58" s="16">
        <f>+Fetch!C63</f>
        <v>4.0215000000000005</v>
      </c>
      <c r="G58" s="107">
        <f>+Fetch!P63</f>
        <v>0.25</v>
      </c>
      <c r="H58" s="44">
        <f>IF(Fetch!F63=0,H56,+Fetch!F63+Fetch!G63)</f>
        <v>-6.5000000000000002E-2</v>
      </c>
      <c r="I58" s="44">
        <f>IF(Fetch!D63=0,I56,+Fetch!D63+Fetch!E63)</f>
        <v>1.32</v>
      </c>
      <c r="J58" s="44">
        <f>IF(Fetch!H63=0,J56,+Fetch!H63+Fetch!I63)</f>
        <v>2.0500000000000003</v>
      </c>
      <c r="K58" s="44">
        <f>IF(Fetch!L63=0,K56,+Fetch!L63+Fetch!M63)</f>
        <v>1.5350000000000001</v>
      </c>
      <c r="L58" s="44">
        <f>IF(Fetch!J63=0,L56,+Fetch!J63+Fetch!K63)</f>
        <v>0.27500000000000002</v>
      </c>
      <c r="M58" s="44">
        <f>IF(Fetch!N63=0,M56,+Fetch!N63+Fetch!O63)</f>
        <v>7.4999999999999997E-2</v>
      </c>
      <c r="N58" s="44">
        <f>IF(Fetch!Q63=0,N56,Fetch!Q63)</f>
        <v>2.5000000000000001E-3</v>
      </c>
    </row>
    <row r="59" spans="1:14" x14ac:dyDescent="0.25">
      <c r="A59">
        <f t="shared" si="0"/>
        <v>2006</v>
      </c>
      <c r="B59" s="18">
        <v>1</v>
      </c>
      <c r="C59" s="23">
        <f>+Fetch!A64</f>
        <v>38777</v>
      </c>
      <c r="D59" s="11">
        <f>+Fetch!B64</f>
        <v>4.3136833270156501E-2</v>
      </c>
      <c r="E59" s="9">
        <f t="shared" ca="1" si="1"/>
        <v>0.83074237644048976</v>
      </c>
      <c r="F59" s="16">
        <f>+Fetch!C64</f>
        <v>3.8824999999999998</v>
      </c>
      <c r="G59" s="107">
        <f>+Fetch!P64</f>
        <v>0.24249999999999999</v>
      </c>
      <c r="H59" s="44">
        <f>IF(Fetch!F64=0,H57,+Fetch!F64+Fetch!G64)</f>
        <v>-0.125</v>
      </c>
      <c r="I59" s="44">
        <f>IF(Fetch!D64=0,I57,+Fetch!D64+Fetch!E64)</f>
        <v>0.54999999999999993</v>
      </c>
      <c r="J59" s="44">
        <f>IF(Fetch!H64=0,J57,+Fetch!H64+Fetch!I64)</f>
        <v>0.82</v>
      </c>
      <c r="K59" s="44">
        <f>IF(Fetch!L64=0,K57,+Fetch!L64+Fetch!M64)</f>
        <v>0.80500000000000005</v>
      </c>
      <c r="L59" s="44">
        <f>IF(Fetch!J64=0,L57,+Fetch!J64+Fetch!K64)</f>
        <v>0.23499999999999999</v>
      </c>
      <c r="M59" s="44">
        <f>IF(Fetch!N64=0,M57,+Fetch!N64+Fetch!O64)</f>
        <v>0.25</v>
      </c>
      <c r="N59" s="44">
        <f>IF(Fetch!Q64=0,N57,Fetch!Q64)</f>
        <v>2.5000000000000001E-3</v>
      </c>
    </row>
    <row r="60" spans="1:14" x14ac:dyDescent="0.25">
      <c r="A60">
        <f t="shared" si="0"/>
        <v>2006</v>
      </c>
      <c r="B60" s="18">
        <v>1</v>
      </c>
      <c r="C60" s="23">
        <f>+Fetch!A65</f>
        <v>38808</v>
      </c>
      <c r="D60" s="11">
        <f>+Fetch!B65</f>
        <v>4.3418897701521103E-2</v>
      </c>
      <c r="E60" s="9">
        <f t="shared" ca="1" si="1"/>
        <v>0.82672693257838581</v>
      </c>
      <c r="F60" s="16">
        <f>+Fetch!C65</f>
        <v>3.7285000000000004</v>
      </c>
      <c r="G60" s="107">
        <f>+Fetch!P65</f>
        <v>0.24</v>
      </c>
      <c r="H60" s="44">
        <f>IF(Fetch!F65=0,H58,+Fetch!F65+Fetch!G65)</f>
        <v>-0.10250000000000001</v>
      </c>
      <c r="I60" s="44">
        <f>IF(Fetch!D65=0,I58,+Fetch!D65+Fetch!E65)</f>
        <v>0.29499999999999998</v>
      </c>
      <c r="J60" s="44">
        <f>IF(Fetch!H65=0,J58,+Fetch!H65+Fetch!I65)</f>
        <v>0.4</v>
      </c>
      <c r="K60" s="44">
        <f>IF(Fetch!L65=0,K58,+Fetch!L65+Fetch!M65)</f>
        <v>0.48499999999999999</v>
      </c>
      <c r="L60" s="44">
        <f>IF(Fetch!J65=0,L58,+Fetch!J65+Fetch!K65)</f>
        <v>0.1925</v>
      </c>
      <c r="M60" s="44">
        <f>IF(Fetch!N65=0,M58,+Fetch!N65+Fetch!O65)</f>
        <v>0.65</v>
      </c>
      <c r="N60" s="44">
        <f>IF(Fetch!Q65=0,N58,Fetch!Q65)</f>
        <v>2.5000000000000001E-3</v>
      </c>
    </row>
    <row r="61" spans="1:14" x14ac:dyDescent="0.25">
      <c r="A61">
        <f t="shared" si="0"/>
        <v>2006</v>
      </c>
      <c r="B61" s="18">
        <v>1</v>
      </c>
      <c r="C61" s="23">
        <f>+Fetch!A66</f>
        <v>38838</v>
      </c>
      <c r="D61" s="11">
        <f>+Fetch!B66</f>
        <v>4.3691863305634897E-2</v>
      </c>
      <c r="E61" s="9">
        <f t="shared" ca="1" si="1"/>
        <v>0.8228229176843137</v>
      </c>
      <c r="F61" s="16">
        <f>+Fetch!C66</f>
        <v>3.7335000000000003</v>
      </c>
      <c r="G61" s="107">
        <f>+Fetch!P66</f>
        <v>0.23749999999999999</v>
      </c>
      <c r="H61" s="44">
        <f>IF(Fetch!F66=0,H59,+Fetch!F66+Fetch!G66)</f>
        <v>-0.10250000000000001</v>
      </c>
      <c r="I61" s="44">
        <f>IF(Fetch!D66=0,I59,+Fetch!D66+Fetch!E66)</f>
        <v>0.26500000000000001</v>
      </c>
      <c r="J61" s="44">
        <f>IF(Fetch!H66=0,J59,+Fetch!H66+Fetch!I66)</f>
        <v>0.35000000000000003</v>
      </c>
      <c r="K61" s="44">
        <f>IF(Fetch!L66=0,K59,+Fetch!L66+Fetch!M66)</f>
        <v>0.435</v>
      </c>
      <c r="L61" s="44">
        <f>IF(Fetch!J66=0,L59,+Fetch!J66+Fetch!K66)</f>
        <v>0.17500000000000002</v>
      </c>
      <c r="M61" s="44">
        <f>IF(Fetch!N66=0,M59,+Fetch!N66+Fetch!O66)</f>
        <v>0.8</v>
      </c>
      <c r="N61" s="44">
        <f>IF(Fetch!Q66=0,N59,Fetch!Q66)</f>
        <v>2.5000000000000001E-3</v>
      </c>
    </row>
    <row r="62" spans="1:14" x14ac:dyDescent="0.25">
      <c r="A62">
        <f t="shared" si="0"/>
        <v>2006</v>
      </c>
      <c r="B62" s="18">
        <v>1</v>
      </c>
      <c r="C62" s="23">
        <f>+Fetch!A67</f>
        <v>38869</v>
      </c>
      <c r="D62" s="11">
        <f>+Fetch!B67</f>
        <v>4.3973927789435797E-2</v>
      </c>
      <c r="E62" s="9">
        <f t="shared" ca="1" si="1"/>
        <v>0.81877052785679894</v>
      </c>
      <c r="F62" s="16">
        <f>+Fetch!C67</f>
        <v>3.7715000000000001</v>
      </c>
      <c r="G62" s="107">
        <f>+Fetch!P67</f>
        <v>0.23749999999999999</v>
      </c>
      <c r="H62" s="44">
        <f>IF(Fetch!F67=0,H60,+Fetch!F67+Fetch!G67)</f>
        <v>-0.10250000000000001</v>
      </c>
      <c r="I62" s="44">
        <f>IF(Fetch!D67=0,I60,+Fetch!D67+Fetch!E67)</f>
        <v>0.315</v>
      </c>
      <c r="J62" s="44">
        <f>IF(Fetch!H67=0,J60,+Fetch!H67+Fetch!I67)</f>
        <v>0.40500000000000003</v>
      </c>
      <c r="K62" s="44">
        <f>IF(Fetch!L67=0,K60,+Fetch!L67+Fetch!M67)</f>
        <v>0.44500000000000001</v>
      </c>
      <c r="L62" s="44">
        <f>IF(Fetch!J67=0,L60,+Fetch!J67+Fetch!K67)</f>
        <v>0.19750000000000001</v>
      </c>
      <c r="M62" s="44">
        <f>IF(Fetch!N67=0,M60,+Fetch!N67+Fetch!O67)</f>
        <v>0.9</v>
      </c>
      <c r="N62" s="44">
        <f>IF(Fetch!Q67=0,N60,Fetch!Q67)</f>
        <v>2.5000000000000001E-3</v>
      </c>
    </row>
    <row r="63" spans="1:14" x14ac:dyDescent="0.25">
      <c r="A63">
        <f t="shared" si="0"/>
        <v>2006</v>
      </c>
      <c r="B63" s="18">
        <v>1</v>
      </c>
      <c r="C63" s="23">
        <f>+Fetch!A68</f>
        <v>38899</v>
      </c>
      <c r="D63" s="11">
        <f>+Fetch!B68</f>
        <v>4.4246893444287706E-2</v>
      </c>
      <c r="E63" s="9">
        <f t="shared" ca="1" si="1"/>
        <v>0.81483165164462468</v>
      </c>
      <c r="F63" s="16">
        <f>+Fetch!C68</f>
        <v>3.8165</v>
      </c>
      <c r="G63" s="107">
        <f>+Fetch!P68</f>
        <v>0.23749999999999999</v>
      </c>
      <c r="H63" s="44">
        <f>IF(Fetch!F68=0,H61,+Fetch!F68+Fetch!G68)</f>
        <v>-0.10250000000000001</v>
      </c>
      <c r="I63" s="44">
        <f>IF(Fetch!D68=0,I61,+Fetch!D68+Fetch!E68)</f>
        <v>0.38999999999999996</v>
      </c>
      <c r="J63" s="44">
        <f>IF(Fetch!H68=0,J61,+Fetch!H68+Fetch!I68)</f>
        <v>0.44499999999999995</v>
      </c>
      <c r="K63" s="44">
        <f>IF(Fetch!L68=0,K61,+Fetch!L68+Fetch!M68)</f>
        <v>0.46750000000000003</v>
      </c>
      <c r="L63" s="44">
        <f>IF(Fetch!J68=0,L61,+Fetch!J68+Fetch!K68)</f>
        <v>0.1925</v>
      </c>
      <c r="M63" s="44">
        <f>IF(Fetch!N68=0,M61,+Fetch!N68+Fetch!O68)</f>
        <v>1.1000000000000001</v>
      </c>
      <c r="N63" s="44">
        <f>IF(Fetch!Q68=0,N61,Fetch!Q68)</f>
        <v>2.5000000000000001E-3</v>
      </c>
    </row>
    <row r="64" spans="1:14" x14ac:dyDescent="0.25">
      <c r="A64">
        <f t="shared" si="0"/>
        <v>2006</v>
      </c>
      <c r="B64" s="18">
        <v>1</v>
      </c>
      <c r="C64" s="23">
        <f>+Fetch!A69</f>
        <v>38930</v>
      </c>
      <c r="D64" s="11">
        <f>+Fetch!B69</f>
        <v>4.4528957980510195E-2</v>
      </c>
      <c r="E64" s="9">
        <f t="shared" ca="1" si="1"/>
        <v>0.8107441612316908</v>
      </c>
      <c r="F64" s="16">
        <f>+Fetch!C69</f>
        <v>3.8545000000000003</v>
      </c>
      <c r="G64" s="107">
        <f>+Fetch!P69</f>
        <v>0.23749999999999999</v>
      </c>
      <c r="H64" s="44">
        <f>IF(Fetch!F69=0,H62,+Fetch!F69+Fetch!G69)</f>
        <v>-0.10250000000000001</v>
      </c>
      <c r="I64" s="44">
        <f>IF(Fetch!D69=0,I62,+Fetch!D69+Fetch!E69)</f>
        <v>0.38999999999999996</v>
      </c>
      <c r="J64" s="44">
        <f>IF(Fetch!H69=0,J62,+Fetch!H69+Fetch!I69)</f>
        <v>0.42</v>
      </c>
      <c r="K64" s="44">
        <f>IF(Fetch!L69=0,K62,+Fetch!L69+Fetch!M69)</f>
        <v>0.47000000000000003</v>
      </c>
      <c r="L64" s="44">
        <f>IF(Fetch!J69=0,L62,+Fetch!J69+Fetch!K69)</f>
        <v>0.20250000000000001</v>
      </c>
      <c r="M64" s="44">
        <f>IF(Fetch!N69=0,M62,+Fetch!N69+Fetch!O69)</f>
        <v>1.1000000000000001</v>
      </c>
      <c r="N64" s="44">
        <f>IF(Fetch!Q69=0,N62,Fetch!Q69)</f>
        <v>2.5000000000000001E-3</v>
      </c>
    </row>
    <row r="65" spans="1:14" x14ac:dyDescent="0.25">
      <c r="A65">
        <f t="shared" si="0"/>
        <v>2006</v>
      </c>
      <c r="B65" s="18">
        <v>1</v>
      </c>
      <c r="C65" s="23">
        <f>+Fetch!A70</f>
        <v>38961</v>
      </c>
      <c r="D65" s="11">
        <f>+Fetch!B70</f>
        <v>4.4811022543367302E-2</v>
      </c>
      <c r="E65" s="9">
        <f t="shared" ca="1" si="1"/>
        <v>0.80663954007937777</v>
      </c>
      <c r="F65" s="16">
        <f>+Fetch!C70</f>
        <v>3.8485</v>
      </c>
      <c r="G65" s="107">
        <f>+Fetch!P70</f>
        <v>0.23749999999999999</v>
      </c>
      <c r="H65" s="44">
        <f>IF(Fetch!F70=0,H63,+Fetch!F70+Fetch!G70)</f>
        <v>-0.13250000000000001</v>
      </c>
      <c r="I65" s="44">
        <f>IF(Fetch!D70=0,I63,+Fetch!D70+Fetch!E70)</f>
        <v>0.32</v>
      </c>
      <c r="J65" s="44">
        <f>IF(Fetch!H70=0,J63,+Fetch!H70+Fetch!I70)</f>
        <v>0.37</v>
      </c>
      <c r="K65" s="44">
        <f>IF(Fetch!L70=0,K63,+Fetch!L70+Fetch!M70)</f>
        <v>0.44750000000000001</v>
      </c>
      <c r="L65" s="44">
        <f>IF(Fetch!J70=0,L63,+Fetch!J70+Fetch!K70)</f>
        <v>0.17750000000000002</v>
      </c>
      <c r="M65" s="44">
        <f>IF(Fetch!N70=0,M63,+Fetch!N70+Fetch!O70)</f>
        <v>0.65</v>
      </c>
      <c r="N65" s="44">
        <f>IF(Fetch!Q70=0,N63,Fetch!Q70)</f>
        <v>2.5000000000000001E-3</v>
      </c>
    </row>
    <row r="66" spans="1:14" x14ac:dyDescent="0.25">
      <c r="A66">
        <f t="shared" si="0"/>
        <v>2006</v>
      </c>
      <c r="B66" s="18">
        <v>1</v>
      </c>
      <c r="C66" s="23">
        <f>+Fetch!A71</f>
        <v>38991</v>
      </c>
      <c r="D66" s="11">
        <f>+Fetch!B71</f>
        <v>4.5083988274715402E-2</v>
      </c>
      <c r="E66" s="9">
        <f t="shared" ca="1" si="1"/>
        <v>0.80265146411943611</v>
      </c>
      <c r="F66" s="16">
        <f>+Fetch!C71</f>
        <v>3.8485</v>
      </c>
      <c r="G66" s="107">
        <f>+Fetch!P71</f>
        <v>0.23749999999999999</v>
      </c>
      <c r="H66" s="44">
        <f>IF(Fetch!F71=0,H64,+Fetch!F71+Fetch!G71)</f>
        <v>-0.10250000000000001</v>
      </c>
      <c r="I66" s="44">
        <f>IF(Fetch!D71=0,I64,+Fetch!D71+Fetch!E71)</f>
        <v>0.315</v>
      </c>
      <c r="J66" s="44">
        <f>IF(Fetch!H71=0,J64,+Fetch!H71+Fetch!I71)</f>
        <v>0.41000000000000003</v>
      </c>
      <c r="K66" s="44">
        <f>IF(Fetch!L71=0,K64,+Fetch!L71+Fetch!M71)</f>
        <v>0.45</v>
      </c>
      <c r="L66" s="44">
        <f>IF(Fetch!J71=0,L64,+Fetch!J71+Fetch!K71)</f>
        <v>0.1875</v>
      </c>
      <c r="M66" s="44">
        <f>IF(Fetch!N71=0,M64,+Fetch!N71+Fetch!O71)</f>
        <v>0.35</v>
      </c>
      <c r="N66" s="44">
        <f>IF(Fetch!Q71=0,N64,Fetch!Q71)</f>
        <v>2.5000000000000001E-3</v>
      </c>
    </row>
    <row r="67" spans="1:14" x14ac:dyDescent="0.25">
      <c r="A67">
        <f t="shared" si="0"/>
        <v>2006</v>
      </c>
      <c r="B67" s="18">
        <v>1</v>
      </c>
      <c r="C67" s="23">
        <f>+Fetch!A72</f>
        <v>39022</v>
      </c>
      <c r="D67" s="11">
        <f>+Fetch!B72</f>
        <v>4.5360143383085902E-2</v>
      </c>
      <c r="E67" s="9">
        <f t="shared" ca="1" si="1"/>
        <v>0.798537669001257</v>
      </c>
      <c r="F67" s="16">
        <f>+Fetch!C72</f>
        <v>3.9975000000000001</v>
      </c>
      <c r="G67" s="107">
        <f>+Fetch!P72</f>
        <v>0.23749999999999999</v>
      </c>
      <c r="H67" s="44">
        <f>IF(Fetch!F72=0,H65,+Fetch!F72+Fetch!G72)</f>
        <v>-6.25E-2</v>
      </c>
      <c r="I67" s="44">
        <f>IF(Fetch!D72=0,I65,+Fetch!D72+Fetch!E72)</f>
        <v>0.55999999999999994</v>
      </c>
      <c r="J67" s="44">
        <f>IF(Fetch!H72=0,J65,+Fetch!H72+Fetch!I72)</f>
        <v>0.78500000000000003</v>
      </c>
      <c r="K67" s="44">
        <f>IF(Fetch!L72=0,K65,+Fetch!L72+Fetch!M72)</f>
        <v>0.69500000000000006</v>
      </c>
      <c r="L67" s="44">
        <f>IF(Fetch!J72=0,L65,+Fetch!J72+Fetch!K72)</f>
        <v>0.23499999999999999</v>
      </c>
      <c r="M67" s="44">
        <f>IF(Fetch!N72=0,M65,+Fetch!N72+Fetch!O72)</f>
        <v>0.27</v>
      </c>
      <c r="N67" s="44">
        <f>IF(Fetch!Q72=0,N65,Fetch!Q72)</f>
        <v>2.5000000000000001E-3</v>
      </c>
    </row>
    <row r="68" spans="1:14" x14ac:dyDescent="0.25">
      <c r="A68">
        <f t="shared" si="0"/>
        <v>2006</v>
      </c>
      <c r="B68" s="18">
        <v>1</v>
      </c>
      <c r="C68" s="23">
        <f>+Fetch!A73</f>
        <v>39052</v>
      </c>
      <c r="D68" s="11">
        <f>+Fetch!B73</f>
        <v>4.55444665545994E-2</v>
      </c>
      <c r="E68" s="9">
        <f t="shared" ca="1" si="1"/>
        <v>0.7948705780561961</v>
      </c>
      <c r="F68" s="16">
        <f>+Fetch!C73</f>
        <v>4.1495000000000006</v>
      </c>
      <c r="G68" s="107">
        <f>+Fetch!P73</f>
        <v>0.24</v>
      </c>
      <c r="H68" s="44">
        <f>IF(Fetch!F73=0,H66,+Fetch!F73+Fetch!G73)</f>
        <v>-7.4999999999999997E-2</v>
      </c>
      <c r="I68" s="44">
        <f>IF(Fetch!D73=0,I66,+Fetch!D73+Fetch!E73)</f>
        <v>0.85</v>
      </c>
      <c r="J68" s="44">
        <f>IF(Fetch!H73=0,J66,+Fetch!H73+Fetch!I73)</f>
        <v>1.23</v>
      </c>
      <c r="K68" s="44">
        <f>IF(Fetch!L73=0,K66,+Fetch!L73+Fetch!M73)</f>
        <v>1.2</v>
      </c>
      <c r="L68" s="44">
        <f>IF(Fetch!J73=0,L66,+Fetch!J73+Fetch!K73)</f>
        <v>0.255</v>
      </c>
      <c r="M68" s="44">
        <f>IF(Fetch!N73=0,M66,+Fetch!N73+Fetch!O73)</f>
        <v>0.25</v>
      </c>
      <c r="N68" s="44">
        <f>IF(Fetch!Q73=0,N66,Fetch!Q73)</f>
        <v>2.5000000000000001E-3</v>
      </c>
    </row>
    <row r="69" spans="1:14" x14ac:dyDescent="0.25">
      <c r="A69">
        <f t="shared" si="0"/>
        <v>2007</v>
      </c>
      <c r="B69" s="18">
        <v>1</v>
      </c>
      <c r="C69" s="23">
        <f>+Fetch!A74</f>
        <v>39083</v>
      </c>
      <c r="D69" s="11">
        <f>+Fetch!B74</f>
        <v>4.5734933843773799E-2</v>
      </c>
      <c r="E69" s="9">
        <f t="shared" ca="1" si="1"/>
        <v>0.79107440626224212</v>
      </c>
      <c r="F69" s="16">
        <f>+Fetch!C74</f>
        <v>4.2145000000000001</v>
      </c>
      <c r="G69" s="107">
        <f>+Fetch!P74</f>
        <v>0.24249999999999999</v>
      </c>
      <c r="H69" s="44">
        <f>IF(Fetch!F74=0,H67,+Fetch!F74+Fetch!G74)</f>
        <v>-5.2499999999999998E-2</v>
      </c>
      <c r="I69" s="44">
        <f>IF(Fetch!D74=0,I67,+Fetch!D74+Fetch!E74)</f>
        <v>1.35</v>
      </c>
      <c r="J69" s="44">
        <f>IF(Fetch!H74=0,J67,+Fetch!H74+Fetch!I74)</f>
        <v>2.0500000000000003</v>
      </c>
      <c r="K69" s="44">
        <f>IF(Fetch!L74=0,K67,+Fetch!L74+Fetch!M74)</f>
        <v>1.5350000000000001</v>
      </c>
      <c r="L69" s="44">
        <f>IF(Fetch!J74=0,L67,+Fetch!J74+Fetch!K74)</f>
        <v>0.27500000000000002</v>
      </c>
      <c r="M69" s="44">
        <f>IF(Fetch!N74=0,M67,+Fetch!N74+Fetch!O74)</f>
        <v>7.4999999999999997E-2</v>
      </c>
      <c r="N69" s="44">
        <f>IF(Fetch!Q74=0,N67,Fetch!Q74)</f>
        <v>2.5000000000000001E-3</v>
      </c>
    </row>
    <row r="70" spans="1:14" x14ac:dyDescent="0.25">
      <c r="A70">
        <f t="shared" ref="A70:A133" si="2">+YEAR(C70)</f>
        <v>2007</v>
      </c>
      <c r="B70" s="18">
        <v>1</v>
      </c>
      <c r="C70" s="23">
        <f>+Fetch!A75</f>
        <v>39114</v>
      </c>
      <c r="D70" s="11">
        <f>+Fetch!B75</f>
        <v>4.5925401145085101E-2</v>
      </c>
      <c r="E70" s="9">
        <f t="shared" ref="E70:E133" ca="1" si="3">IF(C70&lt;TODAY(),1,1/(1+D70/2)^(2*(C70-TODAY())/365.25))</f>
        <v>0.78727155026853091</v>
      </c>
      <c r="F70" s="16">
        <f>+Fetch!C75</f>
        <v>4.1265000000000001</v>
      </c>
      <c r="G70" s="107">
        <f>+Fetch!P75</f>
        <v>0.23749999999999999</v>
      </c>
      <c r="H70" s="44">
        <f>IF(Fetch!F75=0,H68,+Fetch!F75+Fetch!G75)</f>
        <v>-6.25E-2</v>
      </c>
      <c r="I70" s="44">
        <f>IF(Fetch!D75=0,I68,+Fetch!D75+Fetch!E75)</f>
        <v>1.32</v>
      </c>
      <c r="J70" s="44">
        <f>IF(Fetch!H75=0,J68,+Fetch!H75+Fetch!I75)</f>
        <v>2.0500000000000003</v>
      </c>
      <c r="K70" s="44">
        <f>IF(Fetch!L75=0,K68,+Fetch!L75+Fetch!M75)</f>
        <v>1.5350000000000001</v>
      </c>
      <c r="L70" s="44">
        <f>IF(Fetch!J75=0,L68,+Fetch!J75+Fetch!K75)</f>
        <v>0.27500000000000002</v>
      </c>
      <c r="M70" s="44">
        <f>IF(Fetch!N75=0,M68,+Fetch!N75+Fetch!O75)</f>
        <v>7.4999999999999997E-2</v>
      </c>
      <c r="N70" s="44">
        <f>IF(Fetch!Q75=0,N68,Fetch!Q75)</f>
        <v>2.5000000000000001E-3</v>
      </c>
    </row>
    <row r="71" spans="1:14" x14ac:dyDescent="0.25">
      <c r="A71">
        <f t="shared" si="2"/>
        <v>2007</v>
      </c>
      <c r="B71" s="18">
        <v>1</v>
      </c>
      <c r="C71" s="23">
        <f>+Fetch!A76</f>
        <v>39142</v>
      </c>
      <c r="D71" s="11">
        <f>+Fetch!B76</f>
        <v>4.6097436137347202E-2</v>
      </c>
      <c r="E71" s="9">
        <f t="shared" ca="1" si="3"/>
        <v>0.78383119590756378</v>
      </c>
      <c r="F71" s="16">
        <f>+Fetch!C76</f>
        <v>3.9874999999999998</v>
      </c>
      <c r="G71" s="107">
        <f>+Fetch!P76</f>
        <v>0.23250000000000001</v>
      </c>
      <c r="H71" s="44">
        <f>IF(Fetch!F76=0,H69,+Fetch!F76+Fetch!G76)</f>
        <v>-0.1225</v>
      </c>
      <c r="I71" s="44">
        <f>IF(Fetch!D76=0,I69,+Fetch!D76+Fetch!E76)</f>
        <v>0.54999999999999993</v>
      </c>
      <c r="J71" s="44">
        <f>IF(Fetch!H76=0,J69,+Fetch!H76+Fetch!I76)</f>
        <v>0.82</v>
      </c>
      <c r="K71" s="44">
        <f>IF(Fetch!L76=0,K69,+Fetch!L76+Fetch!M76)</f>
        <v>0.80500000000000005</v>
      </c>
      <c r="L71" s="44">
        <f>IF(Fetch!J76=0,L69,+Fetch!J76+Fetch!K76)</f>
        <v>0.23499999999999999</v>
      </c>
      <c r="M71" s="44">
        <f>IF(Fetch!N76=0,M69,+Fetch!N76+Fetch!O76)</f>
        <v>0.2</v>
      </c>
      <c r="N71" s="44">
        <f>IF(Fetch!Q76=0,N69,Fetch!Q76)</f>
        <v>2.5000000000000001E-3</v>
      </c>
    </row>
    <row r="72" spans="1:14" x14ac:dyDescent="0.25">
      <c r="A72">
        <f t="shared" si="2"/>
        <v>2007</v>
      </c>
      <c r="B72" s="18">
        <v>1</v>
      </c>
      <c r="C72" s="23">
        <f>+Fetch!A77</f>
        <v>39173</v>
      </c>
      <c r="D72" s="11">
        <f>+Fetch!B77</f>
        <v>4.6287903461756902E-2</v>
      </c>
      <c r="E72" s="9">
        <f t="shared" ca="1" si="3"/>
        <v>0.78001637670332002</v>
      </c>
      <c r="F72" s="16">
        <f>+Fetch!C77</f>
        <v>3.8335000000000004</v>
      </c>
      <c r="G72" s="107">
        <f>+Fetch!P77</f>
        <v>0.23250000000000001</v>
      </c>
      <c r="H72" s="44">
        <f>IF(Fetch!F77=0,H70,+Fetch!F77+Fetch!G77)</f>
        <v>-0.1</v>
      </c>
      <c r="I72" s="44">
        <f>IF(Fetch!D77=0,I70,+Fetch!D77+Fetch!E77)</f>
        <v>0.29499999999999998</v>
      </c>
      <c r="J72" s="44">
        <f>IF(Fetch!H77=0,J70,+Fetch!H77+Fetch!I77)</f>
        <v>0.4</v>
      </c>
      <c r="K72" s="44">
        <f>IF(Fetch!L77=0,K70,+Fetch!L77+Fetch!M77)</f>
        <v>0.48499999999999999</v>
      </c>
      <c r="L72" s="44">
        <f>IF(Fetch!J77=0,L70,+Fetch!J77+Fetch!K77)</f>
        <v>0.1875</v>
      </c>
      <c r="M72" s="44">
        <f>IF(Fetch!N77=0,M70,+Fetch!N77+Fetch!O77)</f>
        <v>0.6</v>
      </c>
      <c r="N72" s="44">
        <f>IF(Fetch!Q77=0,N70,Fetch!Q77)</f>
        <v>2.5000000000000001E-3</v>
      </c>
    </row>
    <row r="73" spans="1:14" x14ac:dyDescent="0.25">
      <c r="A73">
        <f t="shared" si="2"/>
        <v>2007</v>
      </c>
      <c r="B73" s="18">
        <v>1</v>
      </c>
      <c r="C73" s="23">
        <f>+Fetch!A78</f>
        <v>39203</v>
      </c>
      <c r="D73" s="11">
        <f>+Fetch!B78</f>
        <v>4.6472226690481601E-2</v>
      </c>
      <c r="E73" s="9">
        <f t="shared" ca="1" si="3"/>
        <v>0.77631900647709406</v>
      </c>
      <c r="F73" s="16">
        <f>+Fetch!C78</f>
        <v>3.8385000000000002</v>
      </c>
      <c r="G73" s="107">
        <f>+Fetch!P78</f>
        <v>0.23250000000000001</v>
      </c>
      <c r="H73" s="44">
        <f>IF(Fetch!F78=0,H71,+Fetch!F78+Fetch!G78)</f>
        <v>-0.1</v>
      </c>
      <c r="I73" s="44">
        <f>IF(Fetch!D78=0,I71,+Fetch!D78+Fetch!E78)</f>
        <v>0.26500000000000001</v>
      </c>
      <c r="J73" s="44">
        <f>IF(Fetch!H78=0,J71,+Fetch!H78+Fetch!I78)</f>
        <v>0.35000000000000003</v>
      </c>
      <c r="K73" s="44">
        <f>IF(Fetch!L78=0,K71,+Fetch!L78+Fetch!M78)</f>
        <v>0.435</v>
      </c>
      <c r="L73" s="44">
        <f>IF(Fetch!J78=0,L71,+Fetch!J78+Fetch!K78)</f>
        <v>0.17500000000000002</v>
      </c>
      <c r="M73" s="44">
        <f>IF(Fetch!N78=0,M71,+Fetch!N78+Fetch!O78)</f>
        <v>0.75</v>
      </c>
      <c r="N73" s="44">
        <f>IF(Fetch!Q78=0,N71,Fetch!Q78)</f>
        <v>2.5000000000000001E-3</v>
      </c>
    </row>
    <row r="74" spans="1:14" x14ac:dyDescent="0.25">
      <c r="A74">
        <f t="shared" si="2"/>
        <v>2007</v>
      </c>
      <c r="B74" s="18">
        <v>1</v>
      </c>
      <c r="C74" s="23">
        <f>+Fetch!A79</f>
        <v>39234</v>
      </c>
      <c r="D74" s="11">
        <f>+Fetch!B79</f>
        <v>4.6662694038767799E-2</v>
      </c>
      <c r="E74" s="9">
        <f t="shared" ca="1" si="3"/>
        <v>0.77249285901075382</v>
      </c>
      <c r="F74" s="16">
        <f>+Fetch!C79</f>
        <v>3.8765000000000001</v>
      </c>
      <c r="G74" s="107">
        <f>+Fetch!P79</f>
        <v>0.23250000000000001</v>
      </c>
      <c r="H74" s="44">
        <f>IF(Fetch!F79=0,H72,+Fetch!F79+Fetch!G79)</f>
        <v>-0.1</v>
      </c>
      <c r="I74" s="44">
        <f>IF(Fetch!D79=0,I72,+Fetch!D79+Fetch!E79)</f>
        <v>0.315</v>
      </c>
      <c r="J74" s="44">
        <f>IF(Fetch!H79=0,J72,+Fetch!H79+Fetch!I79)</f>
        <v>0.40500000000000003</v>
      </c>
      <c r="K74" s="44">
        <f>IF(Fetch!L79=0,K72,+Fetch!L79+Fetch!M79)</f>
        <v>0.44500000000000001</v>
      </c>
      <c r="L74" s="44">
        <f>IF(Fetch!J79=0,L72,+Fetch!J79+Fetch!K79)</f>
        <v>0.18250000000000002</v>
      </c>
      <c r="M74" s="44">
        <f>IF(Fetch!N79=0,M72,+Fetch!N79+Fetch!O79)</f>
        <v>0.85</v>
      </c>
      <c r="N74" s="44">
        <f>IF(Fetch!Q79=0,N72,Fetch!Q79)</f>
        <v>2.5000000000000001E-3</v>
      </c>
    </row>
    <row r="75" spans="1:14" x14ac:dyDescent="0.25">
      <c r="A75">
        <f t="shared" si="2"/>
        <v>2007</v>
      </c>
      <c r="B75" s="18">
        <v>1</v>
      </c>
      <c r="C75" s="23">
        <f>+Fetch!A80</f>
        <v>39264</v>
      </c>
      <c r="D75" s="11">
        <f>+Fetch!B80</f>
        <v>4.6847017290596205E-2</v>
      </c>
      <c r="E75" s="9">
        <f t="shared" ca="1" si="3"/>
        <v>0.76878503552903954</v>
      </c>
      <c r="F75" s="16">
        <f>+Fetch!C80</f>
        <v>3.9215</v>
      </c>
      <c r="G75" s="107">
        <f>+Fetch!P80</f>
        <v>0.23250000000000001</v>
      </c>
      <c r="H75" s="44">
        <f>IF(Fetch!F80=0,H73,+Fetch!F80+Fetch!G80)</f>
        <v>-0.1</v>
      </c>
      <c r="I75" s="44">
        <f>IF(Fetch!D80=0,I73,+Fetch!D80+Fetch!E80)</f>
        <v>0.38999999999999996</v>
      </c>
      <c r="J75" s="44">
        <f>IF(Fetch!H80=0,J73,+Fetch!H80+Fetch!I80)</f>
        <v>0.44499999999999995</v>
      </c>
      <c r="K75" s="44">
        <f>IF(Fetch!L80=0,K73,+Fetch!L80+Fetch!M80)</f>
        <v>0.46750000000000003</v>
      </c>
      <c r="L75" s="44">
        <f>IF(Fetch!J80=0,L73,+Fetch!J80+Fetch!K80)</f>
        <v>0.1875</v>
      </c>
      <c r="M75" s="44">
        <f>IF(Fetch!N80=0,M73,+Fetch!N80+Fetch!O80)</f>
        <v>1.05</v>
      </c>
      <c r="N75" s="44">
        <f>IF(Fetch!Q80=0,N73,Fetch!Q80)</f>
        <v>2.5000000000000001E-3</v>
      </c>
    </row>
    <row r="76" spans="1:14" x14ac:dyDescent="0.25">
      <c r="A76">
        <f t="shared" si="2"/>
        <v>2007</v>
      </c>
      <c r="B76" s="18">
        <v>1</v>
      </c>
      <c r="C76" s="23">
        <f>+Fetch!A81</f>
        <v>39295</v>
      </c>
      <c r="D76" s="11">
        <f>+Fetch!B81</f>
        <v>4.7037484662755299E-2</v>
      </c>
      <c r="E76" s="9">
        <f t="shared" ca="1" si="3"/>
        <v>0.76494861125593538</v>
      </c>
      <c r="F76" s="16">
        <f>+Fetch!C81</f>
        <v>3.9595000000000002</v>
      </c>
      <c r="G76" s="107">
        <f>+Fetch!P81</f>
        <v>0.23250000000000001</v>
      </c>
      <c r="H76" s="44">
        <f>IF(Fetch!F81=0,H74,+Fetch!F81+Fetch!G81)</f>
        <v>-0.1</v>
      </c>
      <c r="I76" s="44">
        <f>IF(Fetch!D81=0,I74,+Fetch!D81+Fetch!E81)</f>
        <v>0.38999999999999996</v>
      </c>
      <c r="J76" s="44">
        <f>IF(Fetch!H81=0,J74,+Fetch!H81+Fetch!I81)</f>
        <v>0.42</v>
      </c>
      <c r="K76" s="44">
        <f>IF(Fetch!L81=0,K74,+Fetch!L81+Fetch!M81)</f>
        <v>0.47000000000000003</v>
      </c>
      <c r="L76" s="44">
        <f>IF(Fetch!J81=0,L74,+Fetch!J81+Fetch!K81)</f>
        <v>0.1875</v>
      </c>
      <c r="M76" s="44">
        <f>IF(Fetch!N81=0,M74,+Fetch!N81+Fetch!O81)</f>
        <v>1.05</v>
      </c>
      <c r="N76" s="44">
        <f>IF(Fetch!Q81=0,N74,Fetch!Q81)</f>
        <v>2.5000000000000001E-3</v>
      </c>
    </row>
    <row r="77" spans="1:14" x14ac:dyDescent="0.25">
      <c r="A77">
        <f t="shared" si="2"/>
        <v>2007</v>
      </c>
      <c r="B77" s="18">
        <v>1</v>
      </c>
      <c r="C77" s="23">
        <f>+Fetch!A82</f>
        <v>39326</v>
      </c>
      <c r="D77" s="11">
        <f>+Fetch!B82</f>
        <v>4.7227952047043796E-2</v>
      </c>
      <c r="E77" s="9">
        <f t="shared" ca="1" si="3"/>
        <v>0.76110736510479748</v>
      </c>
      <c r="F77" s="16">
        <f>+Fetch!C82</f>
        <v>3.9535</v>
      </c>
      <c r="G77" s="107">
        <f>+Fetch!P82</f>
        <v>0.23250000000000001</v>
      </c>
      <c r="H77" s="44">
        <f>IF(Fetch!F82=0,H75,+Fetch!F82+Fetch!G82)</f>
        <v>-0.13</v>
      </c>
      <c r="I77" s="44">
        <f>IF(Fetch!D82=0,I75,+Fetch!D82+Fetch!E82)</f>
        <v>0.32</v>
      </c>
      <c r="J77" s="44">
        <f>IF(Fetch!H82=0,J75,+Fetch!H82+Fetch!I82)</f>
        <v>0.37</v>
      </c>
      <c r="K77" s="44">
        <f>IF(Fetch!L82=0,K75,+Fetch!L82+Fetch!M82)</f>
        <v>0.44750000000000001</v>
      </c>
      <c r="L77" s="44">
        <f>IF(Fetch!J82=0,L75,+Fetch!J82+Fetch!K82)</f>
        <v>0.17750000000000002</v>
      </c>
      <c r="M77" s="44">
        <f>IF(Fetch!N82=0,M75,+Fetch!N82+Fetch!O82)</f>
        <v>0.6</v>
      </c>
      <c r="N77" s="44">
        <f>IF(Fetch!Q82=0,N75,Fetch!Q82)</f>
        <v>2.5000000000000001E-3</v>
      </c>
    </row>
    <row r="78" spans="1:14" x14ac:dyDescent="0.25">
      <c r="A78">
        <f t="shared" si="2"/>
        <v>2007</v>
      </c>
      <c r="B78" s="18">
        <v>1</v>
      </c>
      <c r="C78" s="23">
        <f>+Fetch!A83</f>
        <v>39356</v>
      </c>
      <c r="D78" s="11">
        <f>+Fetch!B83</f>
        <v>4.7412275333710098E-2</v>
      </c>
      <c r="E78" s="9">
        <f t="shared" ca="1" si="3"/>
        <v>0.75738569227129016</v>
      </c>
      <c r="F78" s="16">
        <f>+Fetch!C83</f>
        <v>3.9535</v>
      </c>
      <c r="G78" s="107">
        <f>+Fetch!P83</f>
        <v>0.23250000000000001</v>
      </c>
      <c r="H78" s="44">
        <f>IF(Fetch!F83=0,H76,+Fetch!F83+Fetch!G83)</f>
        <v>-0.1</v>
      </c>
      <c r="I78" s="44">
        <f>IF(Fetch!D83=0,I76,+Fetch!D83+Fetch!E83)</f>
        <v>0.315</v>
      </c>
      <c r="J78" s="44">
        <f>IF(Fetch!H83=0,J76,+Fetch!H83+Fetch!I83)</f>
        <v>0.41000000000000003</v>
      </c>
      <c r="K78" s="44">
        <f>IF(Fetch!L83=0,K76,+Fetch!L83+Fetch!M83)</f>
        <v>0.45</v>
      </c>
      <c r="L78" s="44">
        <f>IF(Fetch!J83=0,L76,+Fetch!J83+Fetch!K83)</f>
        <v>0.185</v>
      </c>
      <c r="M78" s="44">
        <f>IF(Fetch!N83=0,M76,+Fetch!N83+Fetch!O83)</f>
        <v>0.3</v>
      </c>
      <c r="N78" s="44">
        <f>IF(Fetch!Q83=0,N76,Fetch!Q83)</f>
        <v>2.5000000000000001E-3</v>
      </c>
    </row>
    <row r="79" spans="1:14" x14ac:dyDescent="0.25">
      <c r="A79">
        <f t="shared" si="2"/>
        <v>2007</v>
      </c>
      <c r="B79" s="18">
        <v>1</v>
      </c>
      <c r="C79" s="23">
        <f>+Fetch!A84</f>
        <v>39387</v>
      </c>
      <c r="D79" s="11">
        <f>+Fetch!B84</f>
        <v>4.7602742741864795E-2</v>
      </c>
      <c r="E79" s="9">
        <f t="shared" ca="1" si="3"/>
        <v>0.75353574195311668</v>
      </c>
      <c r="F79" s="16">
        <f>+Fetch!C84</f>
        <v>4.1025</v>
      </c>
      <c r="G79" s="107">
        <f>+Fetch!P84</f>
        <v>0.23250000000000001</v>
      </c>
      <c r="H79" s="44">
        <f>IF(Fetch!F84=0,H77,+Fetch!F84+Fetch!G84)</f>
        <v>-0.06</v>
      </c>
      <c r="I79" s="44">
        <f>IF(Fetch!D84=0,I77,+Fetch!D84+Fetch!E84)</f>
        <v>0.55999999999999994</v>
      </c>
      <c r="J79" s="44">
        <f>IF(Fetch!H84=0,J77,+Fetch!H84+Fetch!I84)</f>
        <v>0.78500000000000003</v>
      </c>
      <c r="K79" s="44">
        <f>IF(Fetch!L84=0,K77,+Fetch!L84+Fetch!M84)</f>
        <v>0.69500000000000006</v>
      </c>
      <c r="L79" s="44">
        <f>IF(Fetch!J84=0,L77,+Fetch!J84+Fetch!K84)</f>
        <v>0.23499999999999999</v>
      </c>
      <c r="M79" s="44">
        <f>IF(Fetch!N84=0,M77,+Fetch!N84+Fetch!O84)</f>
        <v>0.22</v>
      </c>
      <c r="N79" s="44">
        <f>IF(Fetch!Q84=0,N77,Fetch!Q84)</f>
        <v>2.5000000000000001E-3</v>
      </c>
    </row>
    <row r="80" spans="1:14" x14ac:dyDescent="0.25">
      <c r="A80">
        <f t="shared" si="2"/>
        <v>2007</v>
      </c>
      <c r="B80" s="18">
        <v>1</v>
      </c>
      <c r="C80" s="23">
        <f>+Fetch!A85</f>
        <v>39417</v>
      </c>
      <c r="D80" s="11">
        <f>+Fetch!B85</f>
        <v>4.7787066051625096E-2</v>
      </c>
      <c r="E80" s="9">
        <f t="shared" ca="1" si="3"/>
        <v>0.74980614668808943</v>
      </c>
      <c r="F80" s="16">
        <f>+Fetch!C85</f>
        <v>4.2545000000000002</v>
      </c>
      <c r="G80" s="107">
        <f>+Fetch!P85</f>
        <v>0.23250000000000001</v>
      </c>
      <c r="H80" s="44">
        <f>IF(Fetch!F85=0,H78,+Fetch!F85+Fetch!G85)</f>
        <v>-7.2499999999999995E-2</v>
      </c>
      <c r="I80" s="44">
        <f>IF(Fetch!D85=0,I78,+Fetch!D85+Fetch!E85)</f>
        <v>0.85</v>
      </c>
      <c r="J80" s="44">
        <f>IF(Fetch!H85=0,J78,+Fetch!H85+Fetch!I85)</f>
        <v>1.23</v>
      </c>
      <c r="K80" s="44">
        <f>IF(Fetch!L85=0,K78,+Fetch!L85+Fetch!M85)</f>
        <v>1.2</v>
      </c>
      <c r="L80" s="44">
        <f>IF(Fetch!J85=0,L78,+Fetch!J85+Fetch!K85)</f>
        <v>0.255</v>
      </c>
      <c r="M80" s="44">
        <f>IF(Fetch!N85=0,M78,+Fetch!N85+Fetch!O85)</f>
        <v>0.2</v>
      </c>
      <c r="N80" s="44">
        <f>IF(Fetch!Q85=0,N78,Fetch!Q85)</f>
        <v>2.5000000000000001E-3</v>
      </c>
    </row>
    <row r="81" spans="1:14" x14ac:dyDescent="0.25">
      <c r="A81">
        <f t="shared" si="2"/>
        <v>2008</v>
      </c>
      <c r="B81" s="18">
        <v>1</v>
      </c>
      <c r="C81" s="23">
        <f>+Fetch!A86</f>
        <v>39448</v>
      </c>
      <c r="D81" s="11">
        <f>+Fetch!B86</f>
        <v>4.7977533483640804E-2</v>
      </c>
      <c r="E81" s="9">
        <f t="shared" ca="1" si="3"/>
        <v>0.7459485255609466</v>
      </c>
      <c r="F81" s="16">
        <f>+Fetch!C86</f>
        <v>4.3220000000000001</v>
      </c>
      <c r="G81" s="107">
        <f>+Fetch!P86</f>
        <v>0.23250000000000001</v>
      </c>
      <c r="H81" s="44">
        <f>IF(Fetch!F86=0,H79,+Fetch!F86+Fetch!G86)</f>
        <v>-4.9999999999999996E-2</v>
      </c>
      <c r="I81" s="44">
        <f>IF(Fetch!D86=0,I79,+Fetch!D86+Fetch!E86)</f>
        <v>1.35</v>
      </c>
      <c r="J81" s="44">
        <f>IF(Fetch!H86=0,J79,+Fetch!H86+Fetch!I86)</f>
        <v>2.0500000000000003</v>
      </c>
      <c r="K81" s="44">
        <f>IF(Fetch!L86=0,K79,+Fetch!L86+Fetch!M86)</f>
        <v>1.5350000000000001</v>
      </c>
      <c r="L81" s="44">
        <f>IF(Fetch!J86=0,L79,+Fetch!J86+Fetch!K86)</f>
        <v>0.27500000000000002</v>
      </c>
      <c r="M81" s="44">
        <f>IF(Fetch!N86=0,M79,+Fetch!N86+Fetch!O86)</f>
        <v>7.4999999999999997E-2</v>
      </c>
      <c r="N81" s="44">
        <f>IF(Fetch!Q86=0,N79,Fetch!Q86)</f>
        <v>2.5000000000000001E-3</v>
      </c>
    </row>
    <row r="82" spans="1:14" x14ac:dyDescent="0.25">
      <c r="A82">
        <f t="shared" si="2"/>
        <v>2008</v>
      </c>
      <c r="B82" s="18">
        <v>1</v>
      </c>
      <c r="C82" s="23">
        <f>+Fetch!A87</f>
        <v>39479</v>
      </c>
      <c r="D82" s="11">
        <f>+Fetch!B87</f>
        <v>4.8168000927781E-2</v>
      </c>
      <c r="E82" s="9">
        <f t="shared" ca="1" si="3"/>
        <v>0.74208739962996395</v>
      </c>
      <c r="F82" s="16">
        <f>+Fetch!C87</f>
        <v>4.234</v>
      </c>
      <c r="G82" s="107">
        <f>+Fetch!P87</f>
        <v>0.23250000000000001</v>
      </c>
      <c r="H82" s="44">
        <f>IF(Fetch!F87=0,H80,+Fetch!F87+Fetch!G87)</f>
        <v>-0.06</v>
      </c>
      <c r="I82" s="44">
        <f>IF(Fetch!D87=0,I80,+Fetch!D87+Fetch!E87)</f>
        <v>1.32</v>
      </c>
      <c r="J82" s="44">
        <f>IF(Fetch!H87=0,J80,+Fetch!H87+Fetch!I87)</f>
        <v>2.0500000000000003</v>
      </c>
      <c r="K82" s="44">
        <f>IF(Fetch!L87=0,K80,+Fetch!L87+Fetch!M87)</f>
        <v>1.5350000000000001</v>
      </c>
      <c r="L82" s="44">
        <f>IF(Fetch!J87=0,L80,+Fetch!J87+Fetch!K87)</f>
        <v>0.27500000000000002</v>
      </c>
      <c r="M82" s="44">
        <f>IF(Fetch!N87=0,M80,+Fetch!N87+Fetch!O87)</f>
        <v>7.4999999999999997E-2</v>
      </c>
      <c r="N82" s="44">
        <f>IF(Fetch!Q87=0,N80,Fetch!Q87)</f>
        <v>2.5000000000000001E-3</v>
      </c>
    </row>
    <row r="83" spans="1:14" x14ac:dyDescent="0.25">
      <c r="A83">
        <f t="shared" si="2"/>
        <v>2008</v>
      </c>
      <c r="B83" s="18">
        <v>1</v>
      </c>
      <c r="C83" s="23">
        <f>+Fetch!A88</f>
        <v>39508</v>
      </c>
      <c r="D83" s="11">
        <f>+Fetch!B88</f>
        <v>4.8346180160694405E-2</v>
      </c>
      <c r="E83" s="9">
        <f t="shared" ca="1" si="3"/>
        <v>0.73847243931993478</v>
      </c>
      <c r="F83" s="16">
        <f>+Fetch!C88</f>
        <v>4.0949999999999998</v>
      </c>
      <c r="G83" s="107">
        <f>+Fetch!P88</f>
        <v>0.2225</v>
      </c>
      <c r="H83" s="44">
        <f>IF(Fetch!F88=0,H81,+Fetch!F88+Fetch!G88)</f>
        <v>-0.12</v>
      </c>
      <c r="I83" s="44">
        <f>IF(Fetch!D88=0,I81,+Fetch!D88+Fetch!E88)</f>
        <v>0.54999999999999993</v>
      </c>
      <c r="J83" s="44">
        <f>IF(Fetch!H88=0,J81,+Fetch!H88+Fetch!I88)</f>
        <v>0.82</v>
      </c>
      <c r="K83" s="44">
        <f>IF(Fetch!L88=0,K81,+Fetch!L88+Fetch!M88)</f>
        <v>0.80500000000000005</v>
      </c>
      <c r="L83" s="44">
        <f>IF(Fetch!J88=0,L81,+Fetch!J88+Fetch!K88)</f>
        <v>0.23499999999999999</v>
      </c>
      <c r="M83" s="44">
        <f>IF(Fetch!N88=0,M81,+Fetch!N88+Fetch!O88)</f>
        <v>0.18</v>
      </c>
      <c r="N83" s="44">
        <f>IF(Fetch!Q88=0,N81,Fetch!Q88)</f>
        <v>2.5000000000000001E-3</v>
      </c>
    </row>
    <row r="84" spans="1:14" x14ac:dyDescent="0.25">
      <c r="A84">
        <f t="shared" si="2"/>
        <v>2008</v>
      </c>
      <c r="B84" s="18">
        <v>1</v>
      </c>
      <c r="C84" s="23">
        <f>+Fetch!A89</f>
        <v>39539</v>
      </c>
      <c r="D84" s="11">
        <f>+Fetch!B89</f>
        <v>4.8536647628297999E-2</v>
      </c>
      <c r="E84" s="9">
        <f t="shared" ca="1" si="3"/>
        <v>0.73460527813602472</v>
      </c>
      <c r="F84" s="16">
        <f>+Fetch!C89</f>
        <v>3.9410000000000003</v>
      </c>
      <c r="G84" s="107">
        <f>+Fetch!P89</f>
        <v>0.2225</v>
      </c>
      <c r="H84" s="44">
        <f>IF(Fetch!F89=0,H82,+Fetch!F89+Fetch!G89)</f>
        <v>-9.7500000000000003E-2</v>
      </c>
      <c r="I84" s="44">
        <f>IF(Fetch!D89=0,I82,+Fetch!D89+Fetch!E89)</f>
        <v>0.29499999999999998</v>
      </c>
      <c r="J84" s="44">
        <f>IF(Fetch!H89=0,J82,+Fetch!H89+Fetch!I89)</f>
        <v>0.4</v>
      </c>
      <c r="K84" s="44">
        <f>IF(Fetch!L89=0,K82,+Fetch!L89+Fetch!M89)</f>
        <v>0.48499999999999999</v>
      </c>
      <c r="L84" s="44">
        <f>IF(Fetch!J89=0,L82,+Fetch!J89+Fetch!K89)</f>
        <v>0.1875</v>
      </c>
      <c r="M84" s="44">
        <f>IF(Fetch!N89=0,M82,+Fetch!N89+Fetch!O89)</f>
        <v>0.55000000000000004</v>
      </c>
      <c r="N84" s="44">
        <f>IF(Fetch!Q89=0,N82,Fetch!Q89)</f>
        <v>2.5000000000000001E-3</v>
      </c>
    </row>
    <row r="85" spans="1:14" x14ac:dyDescent="0.25">
      <c r="A85">
        <f t="shared" si="2"/>
        <v>2008</v>
      </c>
      <c r="B85" s="18">
        <v>1</v>
      </c>
      <c r="C85" s="23">
        <f>+Fetch!A90</f>
        <v>39569</v>
      </c>
      <c r="D85" s="11">
        <f>+Fetch!B90</f>
        <v>4.87209709955847E-2</v>
      </c>
      <c r="E85" s="9">
        <f t="shared" ca="1" si="3"/>
        <v>0.73086025847955816</v>
      </c>
      <c r="F85" s="16">
        <f>+Fetch!C90</f>
        <v>3.9460000000000002</v>
      </c>
      <c r="G85" s="107">
        <f>+Fetch!P90</f>
        <v>0.2225</v>
      </c>
      <c r="H85" s="44">
        <f>IF(Fetch!F90=0,H83,+Fetch!F90+Fetch!G90)</f>
        <v>-9.7500000000000003E-2</v>
      </c>
      <c r="I85" s="44">
        <f>IF(Fetch!D90=0,I83,+Fetch!D90+Fetch!E90)</f>
        <v>0.26500000000000001</v>
      </c>
      <c r="J85" s="44">
        <f>IF(Fetch!H90=0,J83,+Fetch!H90+Fetch!I90)</f>
        <v>0.35000000000000003</v>
      </c>
      <c r="K85" s="44">
        <f>IF(Fetch!L90=0,K83,+Fetch!L90+Fetch!M90)</f>
        <v>0.435</v>
      </c>
      <c r="L85" s="44">
        <f>IF(Fetch!J90=0,L83,+Fetch!J90+Fetch!K90)</f>
        <v>0.17500000000000002</v>
      </c>
      <c r="M85" s="44">
        <f>IF(Fetch!N90=0,M83,+Fetch!N90+Fetch!O90)</f>
        <v>0.7</v>
      </c>
      <c r="N85" s="44">
        <f>IF(Fetch!Q90=0,N83,Fetch!Q90)</f>
        <v>2.5000000000000001E-3</v>
      </c>
    </row>
    <row r="86" spans="1:14" x14ac:dyDescent="0.25">
      <c r="A86">
        <f t="shared" si="2"/>
        <v>2008</v>
      </c>
      <c r="B86" s="18">
        <v>1</v>
      </c>
      <c r="C86" s="23">
        <f>+Fetch!A91</f>
        <v>39600</v>
      </c>
      <c r="D86" s="11">
        <f>+Fetch!B91</f>
        <v>4.8911438487039501E-2</v>
      </c>
      <c r="E86" s="9">
        <f t="shared" ca="1" si="3"/>
        <v>0.72698796582438696</v>
      </c>
      <c r="F86" s="16">
        <f>+Fetch!C91</f>
        <v>3.984</v>
      </c>
      <c r="G86" s="107">
        <f>+Fetch!P91</f>
        <v>0.2225</v>
      </c>
      <c r="H86" s="44">
        <f>IF(Fetch!F91=0,H84,+Fetch!F91+Fetch!G91)</f>
        <v>-9.7500000000000003E-2</v>
      </c>
      <c r="I86" s="44">
        <f>IF(Fetch!D91=0,I84,+Fetch!D91+Fetch!E91)</f>
        <v>0.315</v>
      </c>
      <c r="J86" s="44">
        <f>IF(Fetch!H91=0,J84,+Fetch!H91+Fetch!I91)</f>
        <v>0.40500000000000003</v>
      </c>
      <c r="K86" s="44">
        <f>IF(Fetch!L91=0,K84,+Fetch!L91+Fetch!M91)</f>
        <v>0.44500000000000001</v>
      </c>
      <c r="L86" s="44">
        <f>IF(Fetch!J91=0,L84,+Fetch!J91+Fetch!K91)</f>
        <v>0.18250000000000002</v>
      </c>
      <c r="M86" s="44">
        <f>IF(Fetch!N91=0,M84,+Fetch!N91+Fetch!O91)</f>
        <v>0.8</v>
      </c>
      <c r="N86" s="44">
        <f>IF(Fetch!Q91=0,N84,Fetch!Q91)</f>
        <v>2.5000000000000001E-3</v>
      </c>
    </row>
    <row r="87" spans="1:14" x14ac:dyDescent="0.25">
      <c r="A87">
        <f t="shared" si="2"/>
        <v>2008</v>
      </c>
      <c r="B87" s="18">
        <v>1</v>
      </c>
      <c r="C87" s="23">
        <f>+Fetch!A92</f>
        <v>39630</v>
      </c>
      <c r="D87" s="11">
        <f>+Fetch!B92</f>
        <v>4.9095761877405004E-2</v>
      </c>
      <c r="E87" s="9">
        <f t="shared" ca="1" si="3"/>
        <v>0.72323846701787142</v>
      </c>
      <c r="F87" s="16">
        <f>+Fetch!C92</f>
        <v>4.0289999999999999</v>
      </c>
      <c r="G87" s="107">
        <f>+Fetch!P92</f>
        <v>0.22</v>
      </c>
      <c r="H87" s="44">
        <f>IF(Fetch!F92=0,H85,+Fetch!F92+Fetch!G92)</f>
        <v>-9.7500000000000003E-2</v>
      </c>
      <c r="I87" s="44">
        <f>IF(Fetch!D92=0,I85,+Fetch!D92+Fetch!E92)</f>
        <v>0.38999999999999996</v>
      </c>
      <c r="J87" s="44">
        <f>IF(Fetch!H92=0,J85,+Fetch!H92+Fetch!I92)</f>
        <v>0.44499999999999995</v>
      </c>
      <c r="K87" s="44">
        <f>IF(Fetch!L92=0,K85,+Fetch!L92+Fetch!M92)</f>
        <v>0.46750000000000003</v>
      </c>
      <c r="L87" s="44">
        <f>IF(Fetch!J92=0,L85,+Fetch!J92+Fetch!K92)</f>
        <v>0.1875</v>
      </c>
      <c r="M87" s="44">
        <f>IF(Fetch!N92=0,M85,+Fetch!N92+Fetch!O92)</f>
        <v>1</v>
      </c>
      <c r="N87" s="44">
        <f>IF(Fetch!Q92=0,N85,Fetch!Q92)</f>
        <v>2.5000000000000001E-3</v>
      </c>
    </row>
    <row r="88" spans="1:14" x14ac:dyDescent="0.25">
      <c r="A88">
        <f t="shared" si="2"/>
        <v>2008</v>
      </c>
      <c r="B88" s="18">
        <v>1</v>
      </c>
      <c r="C88" s="23">
        <f>+Fetch!A93</f>
        <v>39661</v>
      </c>
      <c r="D88" s="11">
        <f>+Fetch!B93</f>
        <v>4.9286229392705196E-2</v>
      </c>
      <c r="E88" s="9">
        <f t="shared" ca="1" si="3"/>
        <v>0.71936204661261427</v>
      </c>
      <c r="F88" s="16">
        <f>+Fetch!C93</f>
        <v>4.0670000000000002</v>
      </c>
      <c r="G88" s="107">
        <f>+Fetch!P93</f>
        <v>0.22</v>
      </c>
      <c r="H88" s="44">
        <f>IF(Fetch!F93=0,H86,+Fetch!F93+Fetch!G93)</f>
        <v>-9.7500000000000003E-2</v>
      </c>
      <c r="I88" s="44">
        <f>IF(Fetch!D93=0,I86,+Fetch!D93+Fetch!E93)</f>
        <v>0.38999999999999996</v>
      </c>
      <c r="J88" s="44">
        <f>IF(Fetch!H93=0,J86,+Fetch!H93+Fetch!I93)</f>
        <v>0.42</v>
      </c>
      <c r="K88" s="44">
        <f>IF(Fetch!L93=0,K86,+Fetch!L93+Fetch!M93)</f>
        <v>0.47000000000000003</v>
      </c>
      <c r="L88" s="44">
        <f>IF(Fetch!J93=0,L86,+Fetch!J93+Fetch!K93)</f>
        <v>0.1875</v>
      </c>
      <c r="M88" s="44">
        <f>IF(Fetch!N93=0,M86,+Fetch!N93+Fetch!O93)</f>
        <v>1</v>
      </c>
      <c r="N88" s="44">
        <f>IF(Fetch!Q93=0,N86,Fetch!Q93)</f>
        <v>2.5000000000000001E-3</v>
      </c>
    </row>
    <row r="89" spans="1:14" x14ac:dyDescent="0.25">
      <c r="A89">
        <f t="shared" si="2"/>
        <v>2008</v>
      </c>
      <c r="B89" s="18">
        <v>1</v>
      </c>
      <c r="C89" s="23">
        <f>+Fetch!A94</f>
        <v>39692</v>
      </c>
      <c r="D89" s="11">
        <f>+Fetch!B94</f>
        <v>4.9476696920122805E-2</v>
      </c>
      <c r="E89" s="9">
        <f t="shared" ca="1" si="3"/>
        <v>0.71548391016142432</v>
      </c>
      <c r="F89" s="16">
        <f>+Fetch!C94</f>
        <v>4.0609999999999999</v>
      </c>
      <c r="G89" s="107">
        <f>+Fetch!P94</f>
        <v>0.22</v>
      </c>
      <c r="H89" s="44">
        <f>IF(Fetch!F94=0,H87,+Fetch!F94+Fetch!G94)</f>
        <v>-0.1275</v>
      </c>
      <c r="I89" s="44">
        <f>IF(Fetch!D94=0,I87,+Fetch!D94+Fetch!E94)</f>
        <v>0.32</v>
      </c>
      <c r="J89" s="44">
        <f>IF(Fetch!H94=0,J87,+Fetch!H94+Fetch!I94)</f>
        <v>0.37</v>
      </c>
      <c r="K89" s="44">
        <f>IF(Fetch!L94=0,K87,+Fetch!L94+Fetch!M94)</f>
        <v>0.44750000000000001</v>
      </c>
      <c r="L89" s="44">
        <f>IF(Fetch!J94=0,L87,+Fetch!J94+Fetch!K94)</f>
        <v>0.17750000000000002</v>
      </c>
      <c r="M89" s="44">
        <f>IF(Fetch!N94=0,M87,+Fetch!N94+Fetch!O94)</f>
        <v>0.6</v>
      </c>
      <c r="N89" s="44">
        <f>IF(Fetch!Q94=0,N87,Fetch!Q94)</f>
        <v>2.5000000000000001E-3</v>
      </c>
    </row>
    <row r="90" spans="1:14" x14ac:dyDescent="0.25">
      <c r="A90">
        <f t="shared" si="2"/>
        <v>2008</v>
      </c>
      <c r="B90" s="18">
        <v>1</v>
      </c>
      <c r="C90" s="23">
        <f>+Fetch!A95</f>
        <v>39722</v>
      </c>
      <c r="D90" s="11">
        <f>+Fetch!B95</f>
        <v>4.9661020345288097E-2</v>
      </c>
      <c r="E90" s="9">
        <f t="shared" ca="1" si="3"/>
        <v>0.7117294816792854</v>
      </c>
      <c r="F90" s="16">
        <f>+Fetch!C95</f>
        <v>4.0609999999999999</v>
      </c>
      <c r="G90" s="107">
        <f>+Fetch!P95</f>
        <v>0.22</v>
      </c>
      <c r="H90" s="44">
        <f>IF(Fetch!F95=0,H88,+Fetch!F95+Fetch!G95)</f>
        <v>-9.7500000000000003E-2</v>
      </c>
      <c r="I90" s="44">
        <f>IF(Fetch!D95=0,I88,+Fetch!D95+Fetch!E95)</f>
        <v>0.315</v>
      </c>
      <c r="J90" s="44">
        <f>IF(Fetch!H95=0,J88,+Fetch!H95+Fetch!I95)</f>
        <v>0.41000000000000003</v>
      </c>
      <c r="K90" s="44">
        <f>IF(Fetch!L95=0,K88,+Fetch!L95+Fetch!M95)</f>
        <v>0.45</v>
      </c>
      <c r="L90" s="44">
        <f>IF(Fetch!J95=0,L88,+Fetch!J95+Fetch!K95)</f>
        <v>0.185</v>
      </c>
      <c r="M90" s="44">
        <f>IF(Fetch!N95=0,M88,+Fetch!N95+Fetch!O95)</f>
        <v>0.3</v>
      </c>
      <c r="N90" s="44">
        <f>IF(Fetch!Q95=0,N88,Fetch!Q95)</f>
        <v>2.5000000000000001E-3</v>
      </c>
    </row>
    <row r="91" spans="1:14" x14ac:dyDescent="0.25">
      <c r="A91">
        <f t="shared" si="2"/>
        <v>2008</v>
      </c>
      <c r="B91" s="18">
        <v>1</v>
      </c>
      <c r="C91" s="23">
        <f>+Fetch!A96</f>
        <v>39753</v>
      </c>
      <c r="D91" s="11">
        <f>+Fetch!B96</f>
        <v>4.9843682488540403E-2</v>
      </c>
      <c r="E91" s="9">
        <f t="shared" ca="1" si="3"/>
        <v>0.70788654149879882</v>
      </c>
      <c r="F91" s="16">
        <f>+Fetch!C96</f>
        <v>4.21</v>
      </c>
      <c r="G91" s="107">
        <f>+Fetch!P96</f>
        <v>0.22</v>
      </c>
      <c r="H91" s="44">
        <f>IF(Fetch!F96=0,H89,+Fetch!F96+Fetch!G96)</f>
        <v>-4.7500000000000001E-2</v>
      </c>
      <c r="I91" s="44">
        <f>IF(Fetch!D96=0,I89,+Fetch!D96+Fetch!E96)</f>
        <v>0.55999999999999994</v>
      </c>
      <c r="J91" s="44">
        <f>IF(Fetch!H96=0,J89,+Fetch!H96+Fetch!I96)</f>
        <v>0.78500000000000003</v>
      </c>
      <c r="K91" s="44">
        <f>IF(Fetch!L96=0,K89,+Fetch!L96+Fetch!M96)</f>
        <v>0.69500000000000006</v>
      </c>
      <c r="L91" s="44">
        <f>IF(Fetch!J96=0,L89,+Fetch!J96+Fetch!K96)</f>
        <v>0.23499999999999999</v>
      </c>
      <c r="M91" s="44">
        <f>IF(Fetch!N96=0,M89,+Fetch!N96+Fetch!O96)</f>
        <v>0.22</v>
      </c>
      <c r="N91" s="44">
        <f>IF(Fetch!Q96=0,N89,Fetch!Q96)</f>
        <v>2.5000000000000001E-3</v>
      </c>
    </row>
    <row r="92" spans="1:14" x14ac:dyDescent="0.25">
      <c r="A92">
        <f t="shared" si="2"/>
        <v>2008</v>
      </c>
      <c r="B92" s="18">
        <v>1</v>
      </c>
      <c r="C92" s="23">
        <f>+Fetch!A97</f>
        <v>39783</v>
      </c>
      <c r="D92" s="11">
        <f>+Fetch!B97</f>
        <v>4.9949951852559703E-2</v>
      </c>
      <c r="E92" s="9">
        <f t="shared" ca="1" si="3"/>
        <v>0.70451104233520301</v>
      </c>
      <c r="F92" s="16">
        <f>+Fetch!C97</f>
        <v>4.3620000000000001</v>
      </c>
      <c r="G92" s="107">
        <f>+Fetch!P97</f>
        <v>0.2225</v>
      </c>
      <c r="H92" s="44">
        <f>IF(Fetch!F97=0,H90,+Fetch!F97+Fetch!G97)</f>
        <v>-0.06</v>
      </c>
      <c r="I92" s="44">
        <f>IF(Fetch!D97=0,I90,+Fetch!D97+Fetch!E97)</f>
        <v>0.85</v>
      </c>
      <c r="J92" s="44">
        <f>IF(Fetch!H97=0,J90,+Fetch!H97+Fetch!I97)</f>
        <v>1.23</v>
      </c>
      <c r="K92" s="44">
        <f>IF(Fetch!L97=0,K90,+Fetch!L97+Fetch!M97)</f>
        <v>1.2</v>
      </c>
      <c r="L92" s="44">
        <f>IF(Fetch!J97=0,L90,+Fetch!J97+Fetch!K97)</f>
        <v>0.255</v>
      </c>
      <c r="M92" s="44">
        <f>IF(Fetch!N97=0,M90,+Fetch!N97+Fetch!O97)</f>
        <v>0.2</v>
      </c>
      <c r="N92" s="44">
        <f>IF(Fetch!Q97=0,N90,Fetch!Q97)</f>
        <v>2.5000000000000001E-3</v>
      </c>
    </row>
    <row r="93" spans="1:14" x14ac:dyDescent="0.25">
      <c r="A93">
        <f t="shared" si="2"/>
        <v>2009</v>
      </c>
      <c r="B93" s="18">
        <v>1</v>
      </c>
      <c r="C93" s="23">
        <f>+Fetch!A98</f>
        <v>39814</v>
      </c>
      <c r="D93" s="11">
        <f>+Fetch!B98</f>
        <v>5.0059763532674502E-2</v>
      </c>
      <c r="E93" s="9">
        <f t="shared" ca="1" si="3"/>
        <v>0.70102741989648543</v>
      </c>
      <c r="F93" s="16">
        <f>+Fetch!C98</f>
        <v>4.4320000000000004</v>
      </c>
      <c r="G93" s="107">
        <f>+Fetch!P98</f>
        <v>0.22500000000000001</v>
      </c>
      <c r="H93" s="44">
        <f>IF(Fetch!F98=0,H91,+Fetch!F98+Fetch!G98)</f>
        <v>-3.7499999999999999E-2</v>
      </c>
      <c r="I93" s="44">
        <f>IF(Fetch!D98=0,I91,+Fetch!D98+Fetch!E98)</f>
        <v>1.35</v>
      </c>
      <c r="J93" s="44">
        <f>IF(Fetch!H98=0,J91,+Fetch!H98+Fetch!I98)</f>
        <v>2.0500000000000003</v>
      </c>
      <c r="K93" s="44">
        <f>IF(Fetch!L98=0,K91,+Fetch!L98+Fetch!M98)</f>
        <v>1.5350000000000001</v>
      </c>
      <c r="L93" s="44">
        <f>IF(Fetch!J98=0,L91,+Fetch!J98+Fetch!K98)</f>
        <v>0.27500000000000002</v>
      </c>
      <c r="M93" s="44">
        <f>IF(Fetch!N98=0,M91,+Fetch!N98+Fetch!O98)</f>
        <v>7.4999999999999997E-2</v>
      </c>
      <c r="N93" s="44">
        <f>IF(Fetch!Q98=0,N91,Fetch!Q98)</f>
        <v>2.5000000000000001E-3</v>
      </c>
    </row>
    <row r="94" spans="1:14" x14ac:dyDescent="0.25">
      <c r="A94">
        <f t="shared" si="2"/>
        <v>2009</v>
      </c>
      <c r="B94" s="18">
        <v>1</v>
      </c>
      <c r="C94" s="23">
        <f>+Fetch!A99</f>
        <v>39845</v>
      </c>
      <c r="D94" s="11">
        <f>+Fetch!B99</f>
        <v>5.0169575216815004E-2</v>
      </c>
      <c r="E94" s="9">
        <f t="shared" ca="1" si="3"/>
        <v>0.697548366757752</v>
      </c>
      <c r="F94" s="16">
        <f>+Fetch!C99</f>
        <v>4.3440000000000003</v>
      </c>
      <c r="G94" s="107">
        <f>+Fetch!P99</f>
        <v>0.22</v>
      </c>
      <c r="H94" s="44">
        <f>IF(Fetch!F99=0,H92,+Fetch!F99+Fetch!G99)</f>
        <v>-4.7500000000000001E-2</v>
      </c>
      <c r="I94" s="44">
        <f>IF(Fetch!D99=0,I92,+Fetch!D99+Fetch!E99)</f>
        <v>1.32</v>
      </c>
      <c r="J94" s="44">
        <f>IF(Fetch!H99=0,J92,+Fetch!H99+Fetch!I99)</f>
        <v>2.0500000000000003</v>
      </c>
      <c r="K94" s="44">
        <f>IF(Fetch!L99=0,K92,+Fetch!L99+Fetch!M99)</f>
        <v>1.5350000000000001</v>
      </c>
      <c r="L94" s="44">
        <f>IF(Fetch!J99=0,L92,+Fetch!J99+Fetch!K99)</f>
        <v>0.27500000000000002</v>
      </c>
      <c r="M94" s="44">
        <f>IF(Fetch!N99=0,M92,+Fetch!N99+Fetch!O99)</f>
        <v>7.4999999999999997E-2</v>
      </c>
      <c r="N94" s="44">
        <f>IF(Fetch!Q99=0,N92,Fetch!Q99)</f>
        <v>2.5000000000000001E-3</v>
      </c>
    </row>
    <row r="95" spans="1:14" x14ac:dyDescent="0.25">
      <c r="A95">
        <f t="shared" si="2"/>
        <v>2009</v>
      </c>
      <c r="B95" s="18">
        <v>1</v>
      </c>
      <c r="C95" s="23">
        <f>+Fetch!A100</f>
        <v>39873</v>
      </c>
      <c r="D95" s="11">
        <f>+Fetch!B100</f>
        <v>5.0268759967241602E-2</v>
      </c>
      <c r="E95" s="9">
        <f t="shared" ca="1" si="3"/>
        <v>0.69441001033535543</v>
      </c>
      <c r="F95" s="16">
        <f>+Fetch!C100</f>
        <v>4.2050000000000001</v>
      </c>
      <c r="G95" s="107">
        <f>+Fetch!P100</f>
        <v>0.20499999999999999</v>
      </c>
      <c r="H95" s="44">
        <f>IF(Fetch!F100=0,H93,+Fetch!F100+Fetch!G100)</f>
        <v>-0.1075</v>
      </c>
      <c r="I95" s="44">
        <f>IF(Fetch!D100=0,I93,+Fetch!D100+Fetch!E100)</f>
        <v>0.54999999999999993</v>
      </c>
      <c r="J95" s="44">
        <f>IF(Fetch!H100=0,J93,+Fetch!H100+Fetch!I100)</f>
        <v>0.82</v>
      </c>
      <c r="K95" s="44">
        <f>IF(Fetch!L100=0,K93,+Fetch!L100+Fetch!M100)</f>
        <v>0.80500000000000005</v>
      </c>
      <c r="L95" s="44">
        <f>IF(Fetch!J100=0,L93,+Fetch!J100+Fetch!K100)</f>
        <v>0.23499999999999999</v>
      </c>
      <c r="M95" s="44">
        <f>IF(Fetch!N100=0,M93,+Fetch!N100+Fetch!O100)</f>
        <v>0.18</v>
      </c>
      <c r="N95" s="44">
        <f>IF(Fetch!Q100=0,N93,Fetch!Q100)</f>
        <v>2.5000000000000001E-3</v>
      </c>
    </row>
    <row r="96" spans="1:14" x14ac:dyDescent="0.25">
      <c r="A96">
        <f t="shared" si="2"/>
        <v>2009</v>
      </c>
      <c r="B96" s="18">
        <v>1</v>
      </c>
      <c r="C96" s="23">
        <f>+Fetch!A101</f>
        <v>39904</v>
      </c>
      <c r="D96" s="11">
        <f>+Fetch!B101</f>
        <v>5.0378571659044406E-2</v>
      </c>
      <c r="E96" s="9">
        <f t="shared" ca="1" si="3"/>
        <v>0.69093994101186484</v>
      </c>
      <c r="F96" s="16">
        <f>+Fetch!C101</f>
        <v>4.0510000000000002</v>
      </c>
      <c r="G96" s="107">
        <f>+Fetch!P101</f>
        <v>0.19500000000000001</v>
      </c>
      <c r="H96" s="44">
        <f>IF(Fetch!F101=0,H94,+Fetch!F101+Fetch!G101)</f>
        <v>-8.4999999999999992E-2</v>
      </c>
      <c r="I96" s="44">
        <f>IF(Fetch!D101=0,I94,+Fetch!D101+Fetch!E101)</f>
        <v>0.29499999999999998</v>
      </c>
      <c r="J96" s="44">
        <f>IF(Fetch!H101=0,J94,+Fetch!H101+Fetch!I101)</f>
        <v>0.4</v>
      </c>
      <c r="K96" s="44">
        <f>IF(Fetch!L101=0,K94,+Fetch!L101+Fetch!M101)</f>
        <v>0.48499999999999999</v>
      </c>
      <c r="L96" s="44">
        <f>IF(Fetch!J101=0,L94,+Fetch!J101+Fetch!K101)</f>
        <v>0.1875</v>
      </c>
      <c r="M96" s="44">
        <f>IF(Fetch!N101=0,M94,+Fetch!N101+Fetch!O101)</f>
        <v>0.55000000000000004</v>
      </c>
      <c r="N96" s="44">
        <f>IF(Fetch!Q101=0,N94,Fetch!Q101)</f>
        <v>2.5000000000000001E-3</v>
      </c>
    </row>
    <row r="97" spans="1:14" x14ac:dyDescent="0.25">
      <c r="A97">
        <f t="shared" si="2"/>
        <v>2009</v>
      </c>
      <c r="B97" s="18">
        <v>1</v>
      </c>
      <c r="C97" s="23">
        <f>+Fetch!A102</f>
        <v>39934</v>
      </c>
      <c r="D97" s="11">
        <f>+Fetch!B102</f>
        <v>5.0484841042041304E-2</v>
      </c>
      <c r="E97" s="9">
        <f t="shared" ca="1" si="3"/>
        <v>0.68758644508851374</v>
      </c>
      <c r="F97" s="16">
        <f>+Fetch!C102</f>
        <v>4.056</v>
      </c>
      <c r="G97" s="107">
        <f>+Fetch!P102</f>
        <v>0.19500000000000001</v>
      </c>
      <c r="H97" s="44">
        <f>IF(Fetch!F102=0,H95,+Fetch!F102+Fetch!G102)</f>
        <v>-8.4999999999999992E-2</v>
      </c>
      <c r="I97" s="44">
        <f>IF(Fetch!D102=0,I95,+Fetch!D102+Fetch!E102)</f>
        <v>0.26500000000000001</v>
      </c>
      <c r="J97" s="44">
        <f>IF(Fetch!H102=0,J95,+Fetch!H102+Fetch!I102)</f>
        <v>0.35000000000000003</v>
      </c>
      <c r="K97" s="44">
        <f>IF(Fetch!L102=0,K95,+Fetch!L102+Fetch!M102)</f>
        <v>0.435</v>
      </c>
      <c r="L97" s="44">
        <f>IF(Fetch!J102=0,L95,+Fetch!J102+Fetch!K102)</f>
        <v>0.17500000000000002</v>
      </c>
      <c r="M97" s="44">
        <f>IF(Fetch!N102=0,M95,+Fetch!N102+Fetch!O102)</f>
        <v>0.7</v>
      </c>
      <c r="N97" s="44">
        <f>IF(Fetch!Q102=0,N95,Fetch!Q102)</f>
        <v>2.5000000000000001E-3</v>
      </c>
    </row>
    <row r="98" spans="1:14" x14ac:dyDescent="0.25">
      <c r="A98">
        <f t="shared" si="2"/>
        <v>2009</v>
      </c>
      <c r="B98" s="18">
        <v>1</v>
      </c>
      <c r="C98" s="23">
        <f>+Fetch!A103</f>
        <v>39965</v>
      </c>
      <c r="D98" s="11">
        <f>+Fetch!B103</f>
        <v>5.0594652741764896E-2</v>
      </c>
      <c r="E98" s="9">
        <f t="shared" ca="1" si="3"/>
        <v>0.68412605542973937</v>
      </c>
      <c r="F98" s="16">
        <f>+Fetch!C103</f>
        <v>4.0940000000000003</v>
      </c>
      <c r="G98" s="107">
        <f>+Fetch!P103</f>
        <v>0.19500000000000001</v>
      </c>
      <c r="H98" s="44">
        <f>IF(Fetch!F103=0,H96,+Fetch!F103+Fetch!G103)</f>
        <v>-8.4999999999999992E-2</v>
      </c>
      <c r="I98" s="44">
        <f>IF(Fetch!D103=0,I96,+Fetch!D103+Fetch!E103)</f>
        <v>0.315</v>
      </c>
      <c r="J98" s="44">
        <f>IF(Fetch!H103=0,J96,+Fetch!H103+Fetch!I103)</f>
        <v>0.40500000000000003</v>
      </c>
      <c r="K98" s="44">
        <f>IF(Fetch!L103=0,K96,+Fetch!L103+Fetch!M103)</f>
        <v>0.44500000000000001</v>
      </c>
      <c r="L98" s="44">
        <f>IF(Fetch!J103=0,L96,+Fetch!J103+Fetch!K103)</f>
        <v>0.18250000000000002</v>
      </c>
      <c r="M98" s="44">
        <f>IF(Fetch!N103=0,M96,+Fetch!N103+Fetch!O103)</f>
        <v>0.8</v>
      </c>
      <c r="N98" s="44">
        <f>IF(Fetch!Q103=0,N96,Fetch!Q103)</f>
        <v>2.5000000000000001E-3</v>
      </c>
    </row>
    <row r="99" spans="1:14" x14ac:dyDescent="0.25">
      <c r="A99">
        <f t="shared" si="2"/>
        <v>2009</v>
      </c>
      <c r="B99" s="18">
        <v>1</v>
      </c>
      <c r="C99" s="23">
        <f>+Fetch!A104</f>
        <v>39995</v>
      </c>
      <c r="D99" s="11">
        <f>+Fetch!B104</f>
        <v>5.0700922132426406E-2</v>
      </c>
      <c r="E99" s="9">
        <f t="shared" ca="1" si="3"/>
        <v>0.68078211726374216</v>
      </c>
      <c r="F99" s="16">
        <f>+Fetch!C104</f>
        <v>4.1390000000000002</v>
      </c>
      <c r="G99" s="107">
        <f>+Fetch!P104</f>
        <v>0.19500000000000001</v>
      </c>
      <c r="H99" s="44">
        <f>IF(Fetch!F104=0,H97,+Fetch!F104+Fetch!G104)</f>
        <v>-8.4999999999999992E-2</v>
      </c>
      <c r="I99" s="44">
        <f>IF(Fetch!D104=0,I97,+Fetch!D104+Fetch!E104)</f>
        <v>0.38999999999999996</v>
      </c>
      <c r="J99" s="44">
        <f>IF(Fetch!H104=0,J97,+Fetch!H104+Fetch!I104)</f>
        <v>0.44499999999999995</v>
      </c>
      <c r="K99" s="44">
        <f>IF(Fetch!L104=0,K97,+Fetch!L104+Fetch!M104)</f>
        <v>0.46750000000000003</v>
      </c>
      <c r="L99" s="44">
        <f>IF(Fetch!J104=0,L97,+Fetch!J104+Fetch!K104)</f>
        <v>0.1875</v>
      </c>
      <c r="M99" s="44">
        <f>IF(Fetch!N104=0,M97,+Fetch!N104+Fetch!O104)</f>
        <v>1</v>
      </c>
      <c r="N99" s="44">
        <f>IF(Fetch!Q104=0,N97,Fetch!Q104)</f>
        <v>2.5000000000000001E-3</v>
      </c>
    </row>
    <row r="100" spans="1:14" x14ac:dyDescent="0.25">
      <c r="A100">
        <f t="shared" si="2"/>
        <v>2009</v>
      </c>
      <c r="B100" s="18">
        <v>1</v>
      </c>
      <c r="C100" s="23">
        <f>+Fetch!A105</f>
        <v>40026</v>
      </c>
      <c r="D100" s="11">
        <f>+Fetch!B105</f>
        <v>5.0810733840069795E-2</v>
      </c>
      <c r="E100" s="9">
        <f t="shared" ca="1" si="3"/>
        <v>0.677331799108704</v>
      </c>
      <c r="F100" s="16">
        <f>+Fetch!C105</f>
        <v>4.1770000000000005</v>
      </c>
      <c r="G100" s="107">
        <f>+Fetch!P105</f>
        <v>0.19500000000000001</v>
      </c>
      <c r="H100" s="44">
        <f>IF(Fetch!F105=0,H98,+Fetch!F105+Fetch!G105)</f>
        <v>-8.4999999999999992E-2</v>
      </c>
      <c r="I100" s="44">
        <f>IF(Fetch!D105=0,I98,+Fetch!D105+Fetch!E105)</f>
        <v>0.38999999999999996</v>
      </c>
      <c r="J100" s="44">
        <f>IF(Fetch!H105=0,J98,+Fetch!H105+Fetch!I105)</f>
        <v>0.42</v>
      </c>
      <c r="K100" s="44">
        <f>IF(Fetch!L105=0,K98,+Fetch!L105+Fetch!M105)</f>
        <v>0.47000000000000003</v>
      </c>
      <c r="L100" s="44">
        <f>IF(Fetch!J105=0,L98,+Fetch!J105+Fetch!K105)</f>
        <v>0.1875</v>
      </c>
      <c r="M100" s="44">
        <f>IF(Fetch!N105=0,M98,+Fetch!N105+Fetch!O105)</f>
        <v>1</v>
      </c>
      <c r="N100" s="44">
        <f>IF(Fetch!Q105=0,N98,Fetch!Q105)</f>
        <v>2.5000000000000001E-3</v>
      </c>
    </row>
    <row r="101" spans="1:14" x14ac:dyDescent="0.25">
      <c r="A101">
        <f t="shared" si="2"/>
        <v>2009</v>
      </c>
      <c r="B101" s="18">
        <v>1</v>
      </c>
      <c r="C101" s="23">
        <f>+Fetch!A106</f>
        <v>40057</v>
      </c>
      <c r="D101" s="11">
        <f>+Fetch!B106</f>
        <v>5.0920545551738097E-2</v>
      </c>
      <c r="E101" s="9">
        <f t="shared" ca="1" si="3"/>
        <v>0.67388674746728494</v>
      </c>
      <c r="F101" s="16">
        <f>+Fetch!C106</f>
        <v>4.1710000000000003</v>
      </c>
      <c r="G101" s="107">
        <f>+Fetch!P106</f>
        <v>0.19500000000000001</v>
      </c>
      <c r="H101" s="44">
        <f>IF(Fetch!F106=0,H99,+Fetch!F106+Fetch!G106)</f>
        <v>-0.115</v>
      </c>
      <c r="I101" s="44">
        <f>IF(Fetch!D106=0,I99,+Fetch!D106+Fetch!E106)</f>
        <v>0.32</v>
      </c>
      <c r="J101" s="44">
        <f>IF(Fetch!H106=0,J99,+Fetch!H106+Fetch!I106)</f>
        <v>0.37</v>
      </c>
      <c r="K101" s="44">
        <f>IF(Fetch!L106=0,K99,+Fetch!L106+Fetch!M106)</f>
        <v>0.44750000000000001</v>
      </c>
      <c r="L101" s="44">
        <f>IF(Fetch!J106=0,L99,+Fetch!J106+Fetch!K106)</f>
        <v>0.17750000000000002</v>
      </c>
      <c r="M101" s="44">
        <f>IF(Fetch!N106=0,M99,+Fetch!N106+Fetch!O106)</f>
        <v>0.6</v>
      </c>
      <c r="N101" s="44">
        <f>IF(Fetch!Q106=0,N99,Fetch!Q106)</f>
        <v>2.5000000000000001E-3</v>
      </c>
    </row>
    <row r="102" spans="1:14" x14ac:dyDescent="0.25">
      <c r="A102">
        <f t="shared" si="2"/>
        <v>2009</v>
      </c>
      <c r="B102" s="18">
        <v>1</v>
      </c>
      <c r="C102" s="23">
        <f>+Fetch!A107</f>
        <v>40087</v>
      </c>
      <c r="D102" s="11">
        <f>+Fetch!B107</f>
        <v>5.1026814953958298E-2</v>
      </c>
      <c r="E102" s="9">
        <f t="shared" ca="1" si="3"/>
        <v>0.67055793402466646</v>
      </c>
      <c r="F102" s="16">
        <f>+Fetch!C107</f>
        <v>4.1710000000000003</v>
      </c>
      <c r="G102" s="107">
        <f>+Fetch!P107</f>
        <v>0.19500000000000001</v>
      </c>
      <c r="H102" s="44">
        <f>IF(Fetch!F107=0,H100,+Fetch!F107+Fetch!G107)</f>
        <v>-8.4999999999999992E-2</v>
      </c>
      <c r="I102" s="44">
        <f>IF(Fetch!D107=0,I100,+Fetch!D107+Fetch!E107)</f>
        <v>0.315</v>
      </c>
      <c r="J102" s="44">
        <f>IF(Fetch!H107=0,J100,+Fetch!H107+Fetch!I107)</f>
        <v>0.41000000000000003</v>
      </c>
      <c r="K102" s="44">
        <f>IF(Fetch!L107=0,K100,+Fetch!L107+Fetch!M107)</f>
        <v>0.45</v>
      </c>
      <c r="L102" s="44">
        <f>IF(Fetch!J107=0,L100,+Fetch!J107+Fetch!K107)</f>
        <v>0.185</v>
      </c>
      <c r="M102" s="44">
        <f>IF(Fetch!N107=0,M100,+Fetch!N107+Fetch!O107)</f>
        <v>0.3</v>
      </c>
      <c r="N102" s="44">
        <f>IF(Fetch!Q107=0,N100,Fetch!Q107)</f>
        <v>2.5000000000000001E-3</v>
      </c>
    </row>
    <row r="103" spans="1:14" x14ac:dyDescent="0.25">
      <c r="A103">
        <f t="shared" si="2"/>
        <v>2009</v>
      </c>
      <c r="B103" s="18">
        <v>1</v>
      </c>
      <c r="C103" s="23">
        <f>+Fetch!A108</f>
        <v>40118</v>
      </c>
      <c r="D103" s="11">
        <f>+Fetch!B108</f>
        <v>5.1136626673545099E-2</v>
      </c>
      <c r="E103" s="9">
        <f t="shared" ca="1" si="3"/>
        <v>0.66712353328384677</v>
      </c>
      <c r="F103" s="16">
        <f>+Fetch!C108</f>
        <v>4.32</v>
      </c>
      <c r="G103" s="107">
        <f>+Fetch!P108</f>
        <v>0.19500000000000001</v>
      </c>
      <c r="H103" s="44">
        <f>IF(Fetch!F108=0,H101,+Fetch!F108+Fetch!G108)</f>
        <v>-4.4500000000000005E-2</v>
      </c>
      <c r="I103" s="44">
        <f>IF(Fetch!D108=0,I101,+Fetch!D108+Fetch!E108)</f>
        <v>0.55999999999999994</v>
      </c>
      <c r="J103" s="44">
        <f>IF(Fetch!H108=0,J101,+Fetch!H108+Fetch!I108)</f>
        <v>0.78500000000000003</v>
      </c>
      <c r="K103" s="44">
        <f>IF(Fetch!L108=0,K101,+Fetch!L108+Fetch!M108)</f>
        <v>0.69500000000000006</v>
      </c>
      <c r="L103" s="44">
        <f>IF(Fetch!J108=0,L101,+Fetch!J108+Fetch!K108)</f>
        <v>0.23499999999999999</v>
      </c>
      <c r="M103" s="44">
        <f>IF(Fetch!N108=0,M101,+Fetch!N108+Fetch!O108)</f>
        <v>0.22</v>
      </c>
      <c r="N103" s="44">
        <f>IF(Fetch!Q108=0,N101,Fetch!Q108)</f>
        <v>2.5000000000000001E-3</v>
      </c>
    </row>
    <row r="104" spans="1:14" x14ac:dyDescent="0.25">
      <c r="A104">
        <f t="shared" si="2"/>
        <v>2009</v>
      </c>
      <c r="B104" s="18">
        <v>1</v>
      </c>
      <c r="C104" s="23">
        <f>+Fetch!A109</f>
        <v>40148</v>
      </c>
      <c r="D104" s="11">
        <f>+Fetch!B109</f>
        <v>5.1242896083428101E-2</v>
      </c>
      <c r="E104" s="9">
        <f t="shared" ca="1" si="3"/>
        <v>0.66380521005965532</v>
      </c>
      <c r="F104" s="16">
        <f>+Fetch!C109</f>
        <v>4.4720000000000004</v>
      </c>
      <c r="G104" s="107">
        <f>+Fetch!P109</f>
        <v>0.19500000000000001</v>
      </c>
      <c r="H104" s="44">
        <f>IF(Fetch!F109=0,H102,+Fetch!F109+Fetch!G109)</f>
        <v>-5.7000000000000009E-2</v>
      </c>
      <c r="I104" s="44">
        <f>IF(Fetch!D109=0,I102,+Fetch!D109+Fetch!E109)</f>
        <v>0.85</v>
      </c>
      <c r="J104" s="44">
        <f>IF(Fetch!H109=0,J102,+Fetch!H109+Fetch!I109)</f>
        <v>1.23</v>
      </c>
      <c r="K104" s="44">
        <f>IF(Fetch!L109=0,K102,+Fetch!L109+Fetch!M109)</f>
        <v>1.2</v>
      </c>
      <c r="L104" s="44">
        <f>IF(Fetch!J109=0,L102,+Fetch!J109+Fetch!K109)</f>
        <v>0.255</v>
      </c>
      <c r="M104" s="44">
        <f>IF(Fetch!N109=0,M102,+Fetch!N109+Fetch!O109)</f>
        <v>0.2</v>
      </c>
      <c r="N104" s="44">
        <f>IF(Fetch!Q109=0,N102,Fetch!Q109)</f>
        <v>2.5000000000000001E-3</v>
      </c>
    </row>
    <row r="105" spans="1:14" x14ac:dyDescent="0.25">
      <c r="A105">
        <f t="shared" si="2"/>
        <v>2010</v>
      </c>
      <c r="B105" s="18">
        <v>1</v>
      </c>
      <c r="C105" s="23">
        <f>+Fetch!A110</f>
        <v>40179</v>
      </c>
      <c r="D105" s="11">
        <f>+Fetch!B110</f>
        <v>5.1352707810932999E-2</v>
      </c>
      <c r="E105" s="9">
        <f t="shared" ca="1" si="3"/>
        <v>0.66038183664415595</v>
      </c>
      <c r="F105" s="16">
        <f>+Fetch!C110</f>
        <v>4.5445000000000002</v>
      </c>
      <c r="G105" s="107">
        <f>+Fetch!P110</f>
        <v>0.19500000000000001</v>
      </c>
      <c r="H105" s="44">
        <f>IF(Fetch!F110=0,H103,+Fetch!F110+Fetch!G110)</f>
        <v>-3.4500000000000003E-2</v>
      </c>
      <c r="I105" s="44">
        <f>IF(Fetch!D110=0,I103,+Fetch!D110+Fetch!E110)</f>
        <v>1.35</v>
      </c>
      <c r="J105" s="44">
        <f>IF(Fetch!H110=0,J103,+Fetch!H110+Fetch!I110)</f>
        <v>2.0500000000000003</v>
      </c>
      <c r="K105" s="44">
        <f>IF(Fetch!L110=0,K103,+Fetch!L110+Fetch!M110)</f>
        <v>1.5350000000000001</v>
      </c>
      <c r="L105" s="44">
        <f>IF(Fetch!J110=0,L103,+Fetch!J110+Fetch!K110)</f>
        <v>0.27500000000000002</v>
      </c>
      <c r="M105" s="44">
        <f>IF(Fetch!N110=0,M103,+Fetch!N110+Fetch!O110)</f>
        <v>7.4999999999999997E-2</v>
      </c>
      <c r="N105" s="44">
        <f>IF(Fetch!Q110=0,N103,Fetch!Q110)</f>
        <v>2.5000000000000001E-3</v>
      </c>
    </row>
    <row r="106" spans="1:14" x14ac:dyDescent="0.25">
      <c r="A106">
        <f t="shared" si="2"/>
        <v>2010</v>
      </c>
      <c r="B106" s="18">
        <v>1</v>
      </c>
      <c r="C106" s="23">
        <f>+Fetch!A111</f>
        <v>40210</v>
      </c>
      <c r="D106" s="11">
        <f>+Fetch!B111</f>
        <v>5.14625195424614E-2</v>
      </c>
      <c r="E106" s="9">
        <f t="shared" ca="1" si="3"/>
        <v>0.65696420954460188</v>
      </c>
      <c r="F106" s="16">
        <f>+Fetch!C111</f>
        <v>4.4565000000000001</v>
      </c>
      <c r="G106" s="107">
        <f>+Fetch!P111</f>
        <v>0.19</v>
      </c>
      <c r="H106" s="44">
        <f>IF(Fetch!F111=0,H104,+Fetch!F111+Fetch!G111)</f>
        <v>-4.4500000000000005E-2</v>
      </c>
      <c r="I106" s="44">
        <f>IF(Fetch!D111=0,I104,+Fetch!D111+Fetch!E111)</f>
        <v>1.32</v>
      </c>
      <c r="J106" s="44">
        <f>IF(Fetch!H111=0,J104,+Fetch!H111+Fetch!I111)</f>
        <v>2.0500000000000003</v>
      </c>
      <c r="K106" s="44">
        <f>IF(Fetch!L111=0,K104,+Fetch!L111+Fetch!M111)</f>
        <v>1.5350000000000001</v>
      </c>
      <c r="L106" s="44">
        <f>IF(Fetch!J111=0,L104,+Fetch!J111+Fetch!K111)</f>
        <v>0.27500000000000002</v>
      </c>
      <c r="M106" s="44">
        <f>IF(Fetch!N111=0,M104,+Fetch!N111+Fetch!O111)</f>
        <v>7.4999999999999997E-2</v>
      </c>
      <c r="N106" s="44">
        <f>IF(Fetch!Q111=0,N104,Fetch!Q111)</f>
        <v>2.5000000000000001E-3</v>
      </c>
    </row>
    <row r="107" spans="1:14" x14ac:dyDescent="0.25">
      <c r="A107">
        <f t="shared" si="2"/>
        <v>2010</v>
      </c>
      <c r="B107" s="18">
        <v>1</v>
      </c>
      <c r="C107" s="23">
        <f>+Fetch!A112</f>
        <v>40238</v>
      </c>
      <c r="D107" s="11">
        <f>+Fetch!B112</f>
        <v>5.1561704335686603E-2</v>
      </c>
      <c r="E107" s="9">
        <f t="shared" ca="1" si="3"/>
        <v>0.65388233849497257</v>
      </c>
      <c r="F107" s="16">
        <f>+Fetch!C112</f>
        <v>4.3174999999999999</v>
      </c>
      <c r="G107" s="107">
        <f>+Fetch!P112</f>
        <v>0.1875</v>
      </c>
      <c r="H107" s="44">
        <f>IF(Fetch!F112=0,H105,+Fetch!F112+Fetch!G112)</f>
        <v>-0.10450000000000001</v>
      </c>
      <c r="I107" s="44">
        <f>IF(Fetch!D112=0,I105,+Fetch!D112+Fetch!E112)</f>
        <v>0.54999999999999993</v>
      </c>
      <c r="J107" s="44">
        <f>IF(Fetch!H112=0,J105,+Fetch!H112+Fetch!I112)</f>
        <v>0.82</v>
      </c>
      <c r="K107" s="44">
        <f>IF(Fetch!L112=0,K105,+Fetch!L112+Fetch!M112)</f>
        <v>0.80500000000000005</v>
      </c>
      <c r="L107" s="44">
        <f>IF(Fetch!J112=0,L105,+Fetch!J112+Fetch!K112)</f>
        <v>0.23499999999999999</v>
      </c>
      <c r="M107" s="44">
        <f>IF(Fetch!N112=0,M105,+Fetch!N112+Fetch!O112)</f>
        <v>0.18</v>
      </c>
      <c r="N107" s="44">
        <f>IF(Fetch!Q112=0,N105,Fetch!Q112)</f>
        <v>2.5000000000000001E-3</v>
      </c>
    </row>
    <row r="108" spans="1:14" x14ac:dyDescent="0.25">
      <c r="A108">
        <f t="shared" si="2"/>
        <v>2010</v>
      </c>
      <c r="B108" s="18">
        <v>1</v>
      </c>
      <c r="C108" s="23">
        <f>+Fetch!A113</f>
        <v>40269</v>
      </c>
      <c r="D108" s="11">
        <f>+Fetch!B113</f>
        <v>5.1671516074872401E-2</v>
      </c>
      <c r="E108" s="9">
        <f t="shared" ca="1" si="3"/>
        <v>0.65047590912832143</v>
      </c>
      <c r="F108" s="16">
        <f>+Fetch!C113</f>
        <v>4.1635</v>
      </c>
      <c r="G108" s="107">
        <f>+Fetch!P113</f>
        <v>0.185</v>
      </c>
      <c r="H108" s="44">
        <f>IF(Fetch!F113=0,H106,+Fetch!F113+Fetch!G113)</f>
        <v>-8.2000000000000003E-2</v>
      </c>
      <c r="I108" s="44">
        <f>IF(Fetch!D113=0,I106,+Fetch!D113+Fetch!E113)</f>
        <v>0.29499999999999998</v>
      </c>
      <c r="J108" s="44">
        <f>IF(Fetch!H113=0,J106,+Fetch!H113+Fetch!I113)</f>
        <v>0.4</v>
      </c>
      <c r="K108" s="44">
        <f>IF(Fetch!L113=0,K106,+Fetch!L113+Fetch!M113)</f>
        <v>0.48499999999999999</v>
      </c>
      <c r="L108" s="44">
        <f>IF(Fetch!J113=0,L106,+Fetch!J113+Fetch!K113)</f>
        <v>0.1875</v>
      </c>
      <c r="M108" s="44">
        <f>IF(Fetch!N113=0,M106,+Fetch!N113+Fetch!O113)</f>
        <v>0.55000000000000004</v>
      </c>
      <c r="N108" s="44">
        <f>IF(Fetch!Q113=0,N106,Fetch!Q113)</f>
        <v>2.5000000000000001E-3</v>
      </c>
    </row>
    <row r="109" spans="1:14" x14ac:dyDescent="0.25">
      <c r="A109">
        <f t="shared" si="2"/>
        <v>2010</v>
      </c>
      <c r="B109" s="18">
        <v>1</v>
      </c>
      <c r="C109" s="23">
        <f>+Fetch!A114</f>
        <v>40299</v>
      </c>
      <c r="D109" s="11">
        <f>+Fetch!B114</f>
        <v>5.1777785503720704E-2</v>
      </c>
      <c r="E109" s="9">
        <f t="shared" ca="1" si="3"/>
        <v>0.64718509474661845</v>
      </c>
      <c r="F109" s="16">
        <f>+Fetch!C114</f>
        <v>4.1684999999999999</v>
      </c>
      <c r="G109" s="107">
        <f>+Fetch!P114</f>
        <v>0.185</v>
      </c>
      <c r="H109" s="44">
        <f>IF(Fetch!F114=0,H107,+Fetch!F114+Fetch!G114)</f>
        <v>-8.2000000000000003E-2</v>
      </c>
      <c r="I109" s="44">
        <f>IF(Fetch!D114=0,I107,+Fetch!D114+Fetch!E114)</f>
        <v>0.26500000000000001</v>
      </c>
      <c r="J109" s="44">
        <f>IF(Fetch!H114=0,J107,+Fetch!H114+Fetch!I114)</f>
        <v>0.35000000000000003</v>
      </c>
      <c r="K109" s="44">
        <f>IF(Fetch!L114=0,K107,+Fetch!L114+Fetch!M114)</f>
        <v>0.435</v>
      </c>
      <c r="L109" s="44">
        <f>IF(Fetch!J114=0,L107,+Fetch!J114+Fetch!K114)</f>
        <v>0.17500000000000002</v>
      </c>
      <c r="M109" s="44">
        <f>IF(Fetch!N114=0,M107,+Fetch!N114+Fetch!O114)</f>
        <v>0.7</v>
      </c>
      <c r="N109" s="44">
        <f>IF(Fetch!Q114=0,N107,Fetch!Q114)</f>
        <v>2.5000000000000001E-3</v>
      </c>
    </row>
    <row r="110" spans="1:14" x14ac:dyDescent="0.25">
      <c r="A110">
        <f t="shared" si="2"/>
        <v>2010</v>
      </c>
      <c r="B110" s="18">
        <v>1</v>
      </c>
      <c r="C110" s="23">
        <f>+Fetch!A115</f>
        <v>40330</v>
      </c>
      <c r="D110" s="11">
        <f>+Fetch!B115</f>
        <v>5.1887597250821905E-2</v>
      </c>
      <c r="E110" s="9">
        <f t="shared" ca="1" si="3"/>
        <v>0.64379059766313507</v>
      </c>
      <c r="F110" s="16">
        <f>+Fetch!C115</f>
        <v>4.2065000000000001</v>
      </c>
      <c r="G110" s="107">
        <f>+Fetch!P115</f>
        <v>0.185</v>
      </c>
      <c r="H110" s="44">
        <f>IF(Fetch!F115=0,H108,+Fetch!F115+Fetch!G115)</f>
        <v>-8.2000000000000003E-2</v>
      </c>
      <c r="I110" s="44">
        <f>IF(Fetch!D115=0,I108,+Fetch!D115+Fetch!E115)</f>
        <v>0.315</v>
      </c>
      <c r="J110" s="44">
        <f>IF(Fetch!H115=0,J108,+Fetch!H115+Fetch!I115)</f>
        <v>0.40500000000000003</v>
      </c>
      <c r="K110" s="44">
        <f>IF(Fetch!L115=0,K108,+Fetch!L115+Fetch!M115)</f>
        <v>0.44500000000000001</v>
      </c>
      <c r="L110" s="44">
        <f>IF(Fetch!J115=0,L108,+Fetch!J115+Fetch!K115)</f>
        <v>0.18250000000000002</v>
      </c>
      <c r="M110" s="44">
        <f>IF(Fetch!N115=0,M108,+Fetch!N115+Fetch!O115)</f>
        <v>0.8</v>
      </c>
      <c r="N110" s="44">
        <f>IF(Fetch!Q115=0,N108,Fetch!Q115)</f>
        <v>2.5000000000000001E-3</v>
      </c>
    </row>
    <row r="111" spans="1:14" x14ac:dyDescent="0.25">
      <c r="A111">
        <f t="shared" si="2"/>
        <v>2010</v>
      </c>
      <c r="B111" s="18">
        <v>1</v>
      </c>
      <c r="C111" s="23">
        <f>+Fetch!A116</f>
        <v>40360</v>
      </c>
      <c r="D111" s="11">
        <f>+Fetch!B116</f>
        <v>5.1993866687330303E-2</v>
      </c>
      <c r="E111" s="9">
        <f t="shared" ca="1" si="3"/>
        <v>0.64051150302028781</v>
      </c>
      <c r="F111" s="16">
        <f>+Fetch!C116</f>
        <v>4.2515000000000001</v>
      </c>
      <c r="G111" s="107">
        <f>+Fetch!P116</f>
        <v>0.185</v>
      </c>
      <c r="H111" s="44">
        <f>IF(Fetch!F116=0,H109,+Fetch!F116+Fetch!G116)</f>
        <v>-8.2000000000000003E-2</v>
      </c>
      <c r="I111" s="44">
        <f>IF(Fetch!D116=0,I109,+Fetch!D116+Fetch!E116)</f>
        <v>0.38999999999999996</v>
      </c>
      <c r="J111" s="44">
        <f>IF(Fetch!H116=0,J109,+Fetch!H116+Fetch!I116)</f>
        <v>0.44499999999999995</v>
      </c>
      <c r="K111" s="44">
        <f>IF(Fetch!L116=0,K109,+Fetch!L116+Fetch!M116)</f>
        <v>0.46750000000000003</v>
      </c>
      <c r="L111" s="44">
        <f>IF(Fetch!J116=0,L109,+Fetch!J116+Fetch!K116)</f>
        <v>0.1875</v>
      </c>
      <c r="M111" s="44">
        <f>IF(Fetch!N116=0,M109,+Fetch!N116+Fetch!O116)</f>
        <v>1</v>
      </c>
      <c r="N111" s="44">
        <f>IF(Fetch!Q116=0,N109,Fetch!Q116)</f>
        <v>2.5000000000000001E-3</v>
      </c>
    </row>
    <row r="112" spans="1:14" x14ac:dyDescent="0.25">
      <c r="A112">
        <f t="shared" si="2"/>
        <v>2010</v>
      </c>
      <c r="B112" s="18">
        <v>1</v>
      </c>
      <c r="C112" s="23">
        <f>+Fetch!A117</f>
        <v>40391</v>
      </c>
      <c r="D112" s="11">
        <f>+Fetch!B117</f>
        <v>5.2103678442347E-2</v>
      </c>
      <c r="E112" s="9">
        <f t="shared" ca="1" si="3"/>
        <v>0.63712929285550612</v>
      </c>
      <c r="F112" s="16">
        <f>+Fetch!C117</f>
        <v>4.2895000000000003</v>
      </c>
      <c r="G112" s="107">
        <f>+Fetch!P117</f>
        <v>0.185</v>
      </c>
      <c r="H112" s="44">
        <f>IF(Fetch!F117=0,H110,+Fetch!F117+Fetch!G117)</f>
        <v>-8.2000000000000003E-2</v>
      </c>
      <c r="I112" s="44">
        <f>IF(Fetch!D117=0,I110,+Fetch!D117+Fetch!E117)</f>
        <v>0.38999999999999996</v>
      </c>
      <c r="J112" s="44">
        <f>IF(Fetch!H117=0,J110,+Fetch!H117+Fetch!I117)</f>
        <v>0.42</v>
      </c>
      <c r="K112" s="44">
        <f>IF(Fetch!L117=0,K110,+Fetch!L117+Fetch!M117)</f>
        <v>0.47000000000000003</v>
      </c>
      <c r="L112" s="44">
        <f>IF(Fetch!J117=0,L110,+Fetch!J117+Fetch!K117)</f>
        <v>0.1875</v>
      </c>
      <c r="M112" s="44">
        <f>IF(Fetch!N117=0,M110,+Fetch!N117+Fetch!O117)</f>
        <v>1</v>
      </c>
      <c r="N112" s="44">
        <f>IF(Fetch!Q117=0,N110,Fetch!Q117)</f>
        <v>2.5000000000000001E-3</v>
      </c>
    </row>
    <row r="113" spans="1:14" x14ac:dyDescent="0.25">
      <c r="A113">
        <f t="shared" si="2"/>
        <v>2010</v>
      </c>
      <c r="B113" s="18">
        <v>1</v>
      </c>
      <c r="C113" s="23">
        <f>+Fetch!A118</f>
        <v>40422</v>
      </c>
      <c r="D113" s="11">
        <f>+Fetch!B118</f>
        <v>5.2213490201384903E-2</v>
      </c>
      <c r="E113" s="9">
        <f t="shared" ca="1" si="3"/>
        <v>0.63375346073674199</v>
      </c>
      <c r="F113" s="16">
        <f>+Fetch!C118</f>
        <v>4.2835000000000001</v>
      </c>
      <c r="G113" s="107">
        <f>+Fetch!P118</f>
        <v>0.185</v>
      </c>
      <c r="H113" s="44">
        <f>IF(Fetch!F118=0,H111,+Fetch!F118+Fetch!G118)</f>
        <v>-0.11200000000000002</v>
      </c>
      <c r="I113" s="44">
        <f>IF(Fetch!D118=0,I111,+Fetch!D118+Fetch!E118)</f>
        <v>0.32</v>
      </c>
      <c r="J113" s="44">
        <f>IF(Fetch!H118=0,J111,+Fetch!H118+Fetch!I118)</f>
        <v>0.37</v>
      </c>
      <c r="K113" s="44">
        <f>IF(Fetch!L118=0,K111,+Fetch!L118+Fetch!M118)</f>
        <v>0.44750000000000001</v>
      </c>
      <c r="L113" s="44">
        <f>IF(Fetch!J118=0,L111,+Fetch!J118+Fetch!K118)</f>
        <v>0.17750000000000002</v>
      </c>
      <c r="M113" s="44">
        <f>IF(Fetch!N118=0,M111,+Fetch!N118+Fetch!O118)</f>
        <v>0.6</v>
      </c>
      <c r="N113" s="44">
        <f>IF(Fetch!Q118=0,N111,Fetch!Q118)</f>
        <v>2.5000000000000001E-3</v>
      </c>
    </row>
    <row r="114" spans="1:14" x14ac:dyDescent="0.25">
      <c r="A114">
        <f t="shared" si="2"/>
        <v>2010</v>
      </c>
      <c r="B114" s="18">
        <v>1</v>
      </c>
      <c r="C114" s="23">
        <f>+Fetch!A119</f>
        <v>40452</v>
      </c>
      <c r="D114" s="11">
        <f>+Fetch!B119</f>
        <v>5.2319759649444901E-2</v>
      </c>
      <c r="E114" s="9">
        <f t="shared" ca="1" si="3"/>
        <v>0.63049268312011053</v>
      </c>
      <c r="F114" s="16">
        <f>+Fetch!C119</f>
        <v>4.2835000000000001</v>
      </c>
      <c r="G114" s="107">
        <f>+Fetch!P119</f>
        <v>0.185</v>
      </c>
      <c r="H114" s="44">
        <f>IF(Fetch!F119=0,H112,+Fetch!F119+Fetch!G119)</f>
        <v>-8.2000000000000003E-2</v>
      </c>
      <c r="I114" s="44">
        <f>IF(Fetch!D119=0,I112,+Fetch!D119+Fetch!E119)</f>
        <v>0.315</v>
      </c>
      <c r="J114" s="44">
        <f>IF(Fetch!H119=0,J112,+Fetch!H119+Fetch!I119)</f>
        <v>0.41000000000000003</v>
      </c>
      <c r="K114" s="44">
        <f>IF(Fetch!L119=0,K112,+Fetch!L119+Fetch!M119)</f>
        <v>0.45</v>
      </c>
      <c r="L114" s="44">
        <f>IF(Fetch!J119=0,L112,+Fetch!J119+Fetch!K119)</f>
        <v>0.185</v>
      </c>
      <c r="M114" s="44">
        <f>IF(Fetch!N119=0,M112,+Fetch!N119+Fetch!O119)</f>
        <v>0.3</v>
      </c>
      <c r="N114" s="44">
        <f>IF(Fetch!Q119=0,N112,Fetch!Q119)</f>
        <v>2.5000000000000001E-3</v>
      </c>
    </row>
    <row r="115" spans="1:14" x14ac:dyDescent="0.25">
      <c r="A115">
        <f t="shared" si="2"/>
        <v>2010</v>
      </c>
      <c r="B115" s="18">
        <v>1</v>
      </c>
      <c r="C115" s="23">
        <f>+Fetch!A120</f>
        <v>40483</v>
      </c>
      <c r="D115" s="11">
        <f>+Fetch!B120</f>
        <v>5.2429571416396502E-2</v>
      </c>
      <c r="E115" s="9">
        <f t="shared" ca="1" si="3"/>
        <v>0.62712966076250076</v>
      </c>
      <c r="F115" s="16">
        <f>+Fetch!C120</f>
        <v>4.4325000000000001</v>
      </c>
      <c r="G115" s="107">
        <f>+Fetch!P120</f>
        <v>0.185</v>
      </c>
      <c r="H115" s="44">
        <f>IF(Fetch!F120=0,H113,+Fetch!F120+Fetch!G120)</f>
        <v>-4.1500000000000002E-2</v>
      </c>
      <c r="I115" s="44">
        <f>IF(Fetch!D120=0,I113,+Fetch!D120+Fetch!E120)</f>
        <v>0.55999999999999994</v>
      </c>
      <c r="J115" s="44">
        <f>IF(Fetch!H120=0,J113,+Fetch!H120+Fetch!I120)</f>
        <v>0.78500000000000003</v>
      </c>
      <c r="K115" s="44">
        <f>IF(Fetch!L120=0,K113,+Fetch!L120+Fetch!M120)</f>
        <v>0.69500000000000006</v>
      </c>
      <c r="L115" s="44">
        <f>IF(Fetch!J120=0,L113,+Fetch!J120+Fetch!K120)</f>
        <v>0.23499999999999999</v>
      </c>
      <c r="M115" s="44">
        <f>IF(Fetch!N120=0,M113,+Fetch!N120+Fetch!O120)</f>
        <v>0.22</v>
      </c>
      <c r="N115" s="44">
        <f>IF(Fetch!Q120=0,N113,Fetch!Q120)</f>
        <v>2.5000000000000001E-3</v>
      </c>
    </row>
    <row r="116" spans="1:14" x14ac:dyDescent="0.25">
      <c r="A116">
        <f t="shared" si="2"/>
        <v>2010</v>
      </c>
      <c r="B116" s="18">
        <v>1</v>
      </c>
      <c r="C116" s="23">
        <f>+Fetch!A121</f>
        <v>40513</v>
      </c>
      <c r="D116" s="11">
        <f>+Fetch!B121</f>
        <v>5.2535840872114797E-2</v>
      </c>
      <c r="E116" s="9">
        <f t="shared" ca="1" si="3"/>
        <v>0.62388144433365278</v>
      </c>
      <c r="F116" s="16">
        <f>+Fetch!C121</f>
        <v>4.5845000000000002</v>
      </c>
      <c r="G116" s="107">
        <f>+Fetch!P121</f>
        <v>0.185</v>
      </c>
      <c r="H116" s="44">
        <f>IF(Fetch!F121=0,H114,+Fetch!F121+Fetch!G121)</f>
        <v>-5.4000000000000006E-2</v>
      </c>
      <c r="I116" s="44">
        <f>IF(Fetch!D121=0,I114,+Fetch!D121+Fetch!E121)</f>
        <v>0.85</v>
      </c>
      <c r="J116" s="44">
        <f>IF(Fetch!H121=0,J114,+Fetch!H121+Fetch!I121)</f>
        <v>1.23</v>
      </c>
      <c r="K116" s="44">
        <f>IF(Fetch!L121=0,K114,+Fetch!L121+Fetch!M121)</f>
        <v>1.2</v>
      </c>
      <c r="L116" s="44">
        <f>IF(Fetch!J121=0,L114,+Fetch!J121+Fetch!K121)</f>
        <v>0.255</v>
      </c>
      <c r="M116" s="44">
        <f>IF(Fetch!N121=0,M114,+Fetch!N121+Fetch!O121)</f>
        <v>0.2</v>
      </c>
      <c r="N116" s="44">
        <f>IF(Fetch!Q121=0,N114,Fetch!Q121)</f>
        <v>2.5000000000000001E-3</v>
      </c>
    </row>
    <row r="117" spans="1:14" x14ac:dyDescent="0.25">
      <c r="A117">
        <f t="shared" si="2"/>
        <v>2011</v>
      </c>
      <c r="B117" s="18">
        <v>1</v>
      </c>
      <c r="C117" s="23">
        <f>+Fetch!A122</f>
        <v>40544</v>
      </c>
      <c r="D117" s="11">
        <f>+Fetch!B122</f>
        <v>5.2645652646979603E-2</v>
      </c>
      <c r="E117" s="9">
        <f t="shared" ca="1" si="3"/>
        <v>0.62053157039235729</v>
      </c>
      <c r="F117" s="16">
        <f>+Fetch!C122</f>
        <v>4.6595000000000004</v>
      </c>
      <c r="G117" s="107">
        <f>+Fetch!P122</f>
        <v>0.185</v>
      </c>
      <c r="H117" s="44">
        <f>IF(Fetch!F122=0,H115,+Fetch!F122+Fetch!G122)</f>
        <v>-3.15E-2</v>
      </c>
      <c r="I117" s="44">
        <f>IF(Fetch!D122=0,I115,+Fetch!D122+Fetch!E122)</f>
        <v>1.35</v>
      </c>
      <c r="J117" s="44">
        <f>IF(Fetch!H122=0,J115,+Fetch!H122+Fetch!I122)</f>
        <v>2.0500000000000003</v>
      </c>
      <c r="K117" s="44">
        <f>IF(Fetch!L122=0,K115,+Fetch!L122+Fetch!M122)</f>
        <v>1.5350000000000001</v>
      </c>
      <c r="L117" s="44">
        <f>IF(Fetch!J122=0,L115,+Fetch!J122+Fetch!K122)</f>
        <v>0.27500000000000002</v>
      </c>
      <c r="M117" s="44">
        <f>IF(Fetch!N122=0,M115,+Fetch!N122+Fetch!O122)</f>
        <v>8.5000000000000006E-2</v>
      </c>
      <c r="N117" s="44">
        <f>IF(Fetch!Q122=0,N115,Fetch!Q122)</f>
        <v>2.5000000000000001E-3</v>
      </c>
    </row>
    <row r="118" spans="1:14" x14ac:dyDescent="0.25">
      <c r="A118">
        <f t="shared" si="2"/>
        <v>2011</v>
      </c>
      <c r="B118" s="18">
        <v>1</v>
      </c>
      <c r="C118" s="23">
        <f>+Fetch!A123</f>
        <v>40575</v>
      </c>
      <c r="D118" s="11">
        <f>+Fetch!B123</f>
        <v>5.2755464425865602E-2</v>
      </c>
      <c r="E118" s="9">
        <f t="shared" ca="1" si="3"/>
        <v>0.61718850615992094</v>
      </c>
      <c r="F118" s="16">
        <f>+Fetch!C123</f>
        <v>4.5715000000000003</v>
      </c>
      <c r="G118" s="107">
        <f>+Fetch!P123</f>
        <v>0.185</v>
      </c>
      <c r="H118" s="44">
        <f>IF(Fetch!F123=0,H116,+Fetch!F123+Fetch!G123)</f>
        <v>-4.1500000000000002E-2</v>
      </c>
      <c r="I118" s="44">
        <f>IF(Fetch!D123=0,I116,+Fetch!D123+Fetch!E123)</f>
        <v>1.32</v>
      </c>
      <c r="J118" s="44">
        <f>IF(Fetch!H123=0,J116,+Fetch!H123+Fetch!I123)</f>
        <v>2.0500000000000003</v>
      </c>
      <c r="K118" s="44">
        <f>IF(Fetch!L123=0,K116,+Fetch!L123+Fetch!M123)</f>
        <v>1.5350000000000001</v>
      </c>
      <c r="L118" s="44">
        <f>IF(Fetch!J123=0,L116,+Fetch!J123+Fetch!K123)</f>
        <v>0.27500000000000002</v>
      </c>
      <c r="M118" s="44">
        <f>IF(Fetch!N123=0,M116,+Fetch!N123+Fetch!O123)</f>
        <v>7.4999999999999997E-2</v>
      </c>
      <c r="N118" s="44">
        <f>IF(Fetch!Q123=0,N116,Fetch!Q123)</f>
        <v>2.5000000000000001E-3</v>
      </c>
    </row>
    <row r="119" spans="1:14" x14ac:dyDescent="0.25">
      <c r="A119">
        <f t="shared" si="2"/>
        <v>2011</v>
      </c>
      <c r="B119" s="18">
        <v>1</v>
      </c>
      <c r="C119" s="23">
        <f>+Fetch!A124</f>
        <v>40603</v>
      </c>
      <c r="D119" s="11">
        <f>+Fetch!B124</f>
        <v>5.2854649261863798E-2</v>
      </c>
      <c r="E119" s="9">
        <f t="shared" ca="1" si="3"/>
        <v>0.61417488804853215</v>
      </c>
      <c r="F119" s="16">
        <f>+Fetch!C124</f>
        <v>4.4325000000000001</v>
      </c>
      <c r="G119" s="107">
        <f>+Fetch!P124</f>
        <v>0.18</v>
      </c>
      <c r="H119" s="44">
        <f>IF(Fetch!F124=0,H117,+Fetch!F124+Fetch!G124)</f>
        <v>-0.10150000000000001</v>
      </c>
      <c r="I119" s="44">
        <f>IF(Fetch!D124=0,I117,+Fetch!D124+Fetch!E124)</f>
        <v>0.54999999999999993</v>
      </c>
      <c r="J119" s="44">
        <f>IF(Fetch!H124=0,J117,+Fetch!H124+Fetch!I124)</f>
        <v>0.82</v>
      </c>
      <c r="K119" s="44">
        <f>IF(Fetch!L124=0,K117,+Fetch!L124+Fetch!M124)</f>
        <v>0.80500000000000005</v>
      </c>
      <c r="L119" s="44">
        <f>IF(Fetch!J124=0,L117,+Fetch!J124+Fetch!K124)</f>
        <v>0.23499999999999999</v>
      </c>
      <c r="M119" s="44">
        <f>IF(Fetch!N124=0,M117,+Fetch!N124+Fetch!O124)</f>
        <v>0.115</v>
      </c>
      <c r="N119" s="44">
        <f>IF(Fetch!Q124=0,N117,Fetch!Q124)</f>
        <v>2.5000000000000001E-3</v>
      </c>
    </row>
    <row r="120" spans="1:14" x14ac:dyDescent="0.25">
      <c r="A120">
        <f t="shared" si="2"/>
        <v>2011</v>
      </c>
      <c r="B120" s="18">
        <v>1</v>
      </c>
      <c r="C120" s="23">
        <f>+Fetch!A125</f>
        <v>40634</v>
      </c>
      <c r="D120" s="11">
        <f>+Fetch!B125</f>
        <v>5.2964461048401898E-2</v>
      </c>
      <c r="E120" s="9">
        <f t="shared" ca="1" si="3"/>
        <v>0.61084501824728377</v>
      </c>
      <c r="F120" s="16">
        <f>+Fetch!C125</f>
        <v>4.2785000000000002</v>
      </c>
      <c r="G120" s="107">
        <f>+Fetch!P125</f>
        <v>0.18</v>
      </c>
      <c r="H120" s="44">
        <f>IF(Fetch!F125=0,H118,+Fetch!F125+Fetch!G125)</f>
        <v>-7.9000000000000001E-2</v>
      </c>
      <c r="I120" s="44">
        <f>IF(Fetch!D125=0,I118,+Fetch!D125+Fetch!E125)</f>
        <v>0.29499999999999998</v>
      </c>
      <c r="J120" s="44">
        <f>IF(Fetch!H125=0,J118,+Fetch!H125+Fetch!I125)</f>
        <v>0.4</v>
      </c>
      <c r="K120" s="44">
        <f>IF(Fetch!L125=0,K118,+Fetch!L125+Fetch!M125)</f>
        <v>0.48499999999999999</v>
      </c>
      <c r="L120" s="44">
        <f>IF(Fetch!J125=0,L118,+Fetch!J125+Fetch!K125)</f>
        <v>0.1875</v>
      </c>
      <c r="M120" s="44">
        <f>IF(Fetch!N125=0,M118,+Fetch!N125+Fetch!O125)</f>
        <v>0.55000000000000004</v>
      </c>
      <c r="N120" s="44">
        <f>IF(Fetch!Q125=0,N118,Fetch!Q125)</f>
        <v>2.5000000000000001E-3</v>
      </c>
    </row>
    <row r="121" spans="1:14" x14ac:dyDescent="0.25">
      <c r="A121">
        <f t="shared" si="2"/>
        <v>2011</v>
      </c>
      <c r="B121" s="18">
        <v>1</v>
      </c>
      <c r="C121" s="23">
        <f>+Fetch!A126</f>
        <v>40664</v>
      </c>
      <c r="D121" s="11">
        <f>+Fetch!B126</f>
        <v>5.3070730523073102E-2</v>
      </c>
      <c r="E121" s="9">
        <f t="shared" ca="1" si="3"/>
        <v>0.6076292791257828</v>
      </c>
      <c r="F121" s="16">
        <f>+Fetch!C126</f>
        <v>4.2835000000000001</v>
      </c>
      <c r="G121" s="107">
        <f>+Fetch!P126</f>
        <v>0.18</v>
      </c>
      <c r="H121" s="44">
        <f>IF(Fetch!F126=0,H119,+Fetch!F126+Fetch!G126)</f>
        <v>-7.9000000000000001E-2</v>
      </c>
      <c r="I121" s="44">
        <f>IF(Fetch!D126=0,I119,+Fetch!D126+Fetch!E126)</f>
        <v>0.26500000000000001</v>
      </c>
      <c r="J121" s="44">
        <f>IF(Fetch!H126=0,J119,+Fetch!H126+Fetch!I126)</f>
        <v>0.35000000000000003</v>
      </c>
      <c r="K121" s="44">
        <f>IF(Fetch!L126=0,K119,+Fetch!L126+Fetch!M126)</f>
        <v>0.435</v>
      </c>
      <c r="L121" s="44">
        <f>IF(Fetch!J126=0,L119,+Fetch!J126+Fetch!K126)</f>
        <v>0.17500000000000002</v>
      </c>
      <c r="M121" s="44">
        <f>IF(Fetch!N126=0,M119,+Fetch!N126+Fetch!O126)</f>
        <v>0.7</v>
      </c>
      <c r="N121" s="44">
        <f>IF(Fetch!Q126=0,N119,Fetch!Q126)</f>
        <v>2.5000000000000001E-3</v>
      </c>
    </row>
    <row r="122" spans="1:14" x14ac:dyDescent="0.25">
      <c r="A122">
        <f t="shared" si="2"/>
        <v>2011</v>
      </c>
      <c r="B122" s="18">
        <v>1</v>
      </c>
      <c r="C122" s="23">
        <f>+Fetch!A127</f>
        <v>40695</v>
      </c>
      <c r="D122" s="11">
        <f>+Fetch!B127</f>
        <v>5.31805423175222E-2</v>
      </c>
      <c r="E122" s="9">
        <f t="shared" ca="1" si="3"/>
        <v>0.60431336838359118</v>
      </c>
      <c r="F122" s="16">
        <f>+Fetch!C127</f>
        <v>4.3215000000000003</v>
      </c>
      <c r="G122" s="107">
        <f>+Fetch!P127</f>
        <v>0.18</v>
      </c>
      <c r="H122" s="44">
        <f>IF(Fetch!F127=0,H120,+Fetch!F127+Fetch!G127)</f>
        <v>-7.9000000000000001E-2</v>
      </c>
      <c r="I122" s="44">
        <f>IF(Fetch!D127=0,I120,+Fetch!D127+Fetch!E127)</f>
        <v>0.315</v>
      </c>
      <c r="J122" s="44">
        <f>IF(Fetch!H127=0,J120,+Fetch!H127+Fetch!I127)</f>
        <v>0.40500000000000003</v>
      </c>
      <c r="K122" s="44">
        <f>IF(Fetch!L127=0,K120,+Fetch!L127+Fetch!M127)</f>
        <v>0.44500000000000001</v>
      </c>
      <c r="L122" s="44">
        <f>IF(Fetch!J127=0,L120,+Fetch!J127+Fetch!K127)</f>
        <v>0.18250000000000002</v>
      </c>
      <c r="M122" s="44">
        <f>IF(Fetch!N127=0,M120,+Fetch!N127+Fetch!O127)</f>
        <v>0.8</v>
      </c>
      <c r="N122" s="44">
        <f>IF(Fetch!Q127=0,N120,Fetch!Q127)</f>
        <v>2.5000000000000001E-3</v>
      </c>
    </row>
    <row r="123" spans="1:14" x14ac:dyDescent="0.25">
      <c r="A123">
        <f t="shared" si="2"/>
        <v>2011</v>
      </c>
      <c r="B123" s="18">
        <v>1</v>
      </c>
      <c r="C123" s="23">
        <f>+Fetch!A128</f>
        <v>40725</v>
      </c>
      <c r="D123" s="11">
        <f>+Fetch!B128</f>
        <v>5.32868117998486E-2</v>
      </c>
      <c r="E123" s="9">
        <f t="shared" ca="1" si="3"/>
        <v>0.60111129183873335</v>
      </c>
      <c r="F123" s="16">
        <f>+Fetch!C128</f>
        <v>4.3665000000000003</v>
      </c>
      <c r="G123" s="107">
        <f>+Fetch!P128</f>
        <v>0.18</v>
      </c>
      <c r="H123" s="44">
        <f>IF(Fetch!F128=0,H121,+Fetch!F128+Fetch!G128)</f>
        <v>-7.9000000000000001E-2</v>
      </c>
      <c r="I123" s="44">
        <f>IF(Fetch!D128=0,I121,+Fetch!D128+Fetch!E128)</f>
        <v>0.38999999999999996</v>
      </c>
      <c r="J123" s="44">
        <f>IF(Fetch!H128=0,J121,+Fetch!H128+Fetch!I128)</f>
        <v>0.44499999999999995</v>
      </c>
      <c r="K123" s="44">
        <f>IF(Fetch!L128=0,K121,+Fetch!L128+Fetch!M128)</f>
        <v>0.46750000000000003</v>
      </c>
      <c r="L123" s="44">
        <f>IF(Fetch!J128=0,L121,+Fetch!J128+Fetch!K128)</f>
        <v>0.1875</v>
      </c>
      <c r="M123" s="44">
        <f>IF(Fetch!N128=0,M121,+Fetch!N128+Fetch!O128)</f>
        <v>1</v>
      </c>
      <c r="N123" s="44">
        <f>IF(Fetch!Q128=0,N121,Fetch!Q128)</f>
        <v>2.5000000000000001E-3</v>
      </c>
    </row>
    <row r="124" spans="1:14" x14ac:dyDescent="0.25">
      <c r="A124">
        <f t="shared" si="2"/>
        <v>2011</v>
      </c>
      <c r="B124" s="18">
        <v>1</v>
      </c>
      <c r="C124" s="23">
        <f>+Fetch!A129</f>
        <v>40756</v>
      </c>
      <c r="D124" s="11">
        <f>+Fetch!B129</f>
        <v>5.3396623602207899E-2</v>
      </c>
      <c r="E124" s="9">
        <f t="shared" ca="1" si="3"/>
        <v>0.59780965639915573</v>
      </c>
      <c r="F124" s="16">
        <f>+Fetch!C129</f>
        <v>4.4045000000000005</v>
      </c>
      <c r="G124" s="107">
        <f>+Fetch!P129</f>
        <v>0.18</v>
      </c>
      <c r="H124" s="44">
        <f>IF(Fetch!F129=0,H122,+Fetch!F129+Fetch!G129)</f>
        <v>-7.9000000000000001E-2</v>
      </c>
      <c r="I124" s="44">
        <f>IF(Fetch!D129=0,I122,+Fetch!D129+Fetch!E129)</f>
        <v>0.38999999999999996</v>
      </c>
      <c r="J124" s="44">
        <f>IF(Fetch!H129=0,J122,+Fetch!H129+Fetch!I129)</f>
        <v>0.42</v>
      </c>
      <c r="K124" s="44">
        <f>IF(Fetch!L129=0,K122,+Fetch!L129+Fetch!M129)</f>
        <v>0.47000000000000003</v>
      </c>
      <c r="L124" s="44">
        <f>IF(Fetch!J129=0,L122,+Fetch!J129+Fetch!K129)</f>
        <v>0.1875</v>
      </c>
      <c r="M124" s="44">
        <f>IF(Fetch!N129=0,M122,+Fetch!N129+Fetch!O129)</f>
        <v>1</v>
      </c>
      <c r="N124" s="44">
        <f>IF(Fetch!Q129=0,N122,Fetch!Q129)</f>
        <v>2.5000000000000001E-3</v>
      </c>
    </row>
    <row r="125" spans="1:14" x14ac:dyDescent="0.25">
      <c r="A125">
        <f t="shared" si="2"/>
        <v>2011</v>
      </c>
      <c r="B125" s="18">
        <v>1</v>
      </c>
      <c r="C125" s="23">
        <f>+Fetch!A130</f>
        <v>40787</v>
      </c>
      <c r="D125" s="11">
        <f>+Fetch!B130</f>
        <v>5.35064354085861E-2</v>
      </c>
      <c r="E125" s="9">
        <f t="shared" ca="1" si="3"/>
        <v>0.59451539473584314</v>
      </c>
      <c r="F125" s="16">
        <f>+Fetch!C130</f>
        <v>4.3985000000000003</v>
      </c>
      <c r="G125" s="107">
        <f>+Fetch!P130</f>
        <v>0.18</v>
      </c>
      <c r="H125" s="44">
        <f>IF(Fetch!F130=0,H123,+Fetch!F130+Fetch!G130)</f>
        <v>-0.10900000000000001</v>
      </c>
      <c r="I125" s="44">
        <f>IF(Fetch!D130=0,I123,+Fetch!D130+Fetch!E130)</f>
        <v>0.32</v>
      </c>
      <c r="J125" s="44">
        <f>IF(Fetch!H130=0,J123,+Fetch!H130+Fetch!I130)</f>
        <v>0.37</v>
      </c>
      <c r="K125" s="44">
        <f>IF(Fetch!L130=0,K123,+Fetch!L130+Fetch!M130)</f>
        <v>0.44750000000000001</v>
      </c>
      <c r="L125" s="44">
        <f>IF(Fetch!J130=0,L123,+Fetch!J130+Fetch!K130)</f>
        <v>0.17750000000000002</v>
      </c>
      <c r="M125" s="44">
        <f>IF(Fetch!N130=0,M123,+Fetch!N130+Fetch!O130)</f>
        <v>0.6</v>
      </c>
      <c r="N125" s="44">
        <f>IF(Fetch!Q130=0,N123,Fetch!Q130)</f>
        <v>2.5000000000000001E-3</v>
      </c>
    </row>
    <row r="126" spans="1:14" x14ac:dyDescent="0.25">
      <c r="A126">
        <f t="shared" si="2"/>
        <v>2011</v>
      </c>
      <c r="B126" s="18">
        <v>1</v>
      </c>
      <c r="C126" s="23">
        <f>+Fetch!A131</f>
        <v>40817</v>
      </c>
      <c r="D126" s="11">
        <f>+Fetch!B131</f>
        <v>5.3612704902457099E-2</v>
      </c>
      <c r="E126" s="9">
        <f t="shared" ca="1" si="3"/>
        <v>0.59133449494655788</v>
      </c>
      <c r="F126" s="16">
        <f>+Fetch!C131</f>
        <v>4.3985000000000003</v>
      </c>
      <c r="G126" s="107">
        <f>+Fetch!P131</f>
        <v>0.18</v>
      </c>
      <c r="H126" s="44">
        <f>IF(Fetch!F131=0,H124,+Fetch!F131+Fetch!G131)</f>
        <v>-7.9000000000000001E-2</v>
      </c>
      <c r="I126" s="44">
        <f>IF(Fetch!D131=0,I124,+Fetch!D131+Fetch!E131)</f>
        <v>0.315</v>
      </c>
      <c r="J126" s="44">
        <f>IF(Fetch!H131=0,J124,+Fetch!H131+Fetch!I131)</f>
        <v>0.41000000000000003</v>
      </c>
      <c r="K126" s="44">
        <f>IF(Fetch!L131=0,K124,+Fetch!L131+Fetch!M131)</f>
        <v>0.45</v>
      </c>
      <c r="L126" s="44">
        <f>IF(Fetch!J131=0,L124,+Fetch!J131+Fetch!K131)</f>
        <v>0.185</v>
      </c>
      <c r="M126" s="44">
        <f>IF(Fetch!N131=0,M124,+Fetch!N131+Fetch!O131)</f>
        <v>0.3</v>
      </c>
      <c r="N126" s="44">
        <f>IF(Fetch!Q131=0,N124,Fetch!Q131)</f>
        <v>2.5000000000000001E-3</v>
      </c>
    </row>
    <row r="127" spans="1:14" x14ac:dyDescent="0.25">
      <c r="A127">
        <f t="shared" si="2"/>
        <v>2011</v>
      </c>
      <c r="B127" s="18">
        <v>1</v>
      </c>
      <c r="C127" s="23">
        <f>+Fetch!A132</f>
        <v>40848</v>
      </c>
      <c r="D127" s="11">
        <f>+Fetch!B132</f>
        <v>5.3720831228499105E-2</v>
      </c>
      <c r="E127" s="9">
        <f t="shared" ca="1" si="3"/>
        <v>0.58806464019876192</v>
      </c>
      <c r="F127" s="16">
        <f>+Fetch!C132</f>
        <v>4.5475000000000003</v>
      </c>
      <c r="G127" s="107">
        <f>+Fetch!P132</f>
        <v>0.18</v>
      </c>
      <c r="H127" s="44">
        <f>IF(Fetch!F132=0,H125,+Fetch!F132+Fetch!G132)</f>
        <v>-3.85E-2</v>
      </c>
      <c r="I127" s="44">
        <f>IF(Fetch!D132=0,I125,+Fetch!D132+Fetch!E132)</f>
        <v>0.55999999999999994</v>
      </c>
      <c r="J127" s="44">
        <f>IF(Fetch!H132=0,J125,+Fetch!H132+Fetch!I132)</f>
        <v>0.78500000000000003</v>
      </c>
      <c r="K127" s="44">
        <f>IF(Fetch!L132=0,K125,+Fetch!L132+Fetch!M132)</f>
        <v>0.69500000000000006</v>
      </c>
      <c r="L127" s="44">
        <f>IF(Fetch!J132=0,L125,+Fetch!J132+Fetch!K132)</f>
        <v>0.23499999999999999</v>
      </c>
      <c r="M127" s="44">
        <f>IF(Fetch!N132=0,M125,+Fetch!N132+Fetch!O132)</f>
        <v>0.23</v>
      </c>
      <c r="N127" s="44">
        <f>IF(Fetch!Q132=0,N125,Fetch!Q132)</f>
        <v>2.5000000000000001E-3</v>
      </c>
    </row>
    <row r="128" spans="1:14" x14ac:dyDescent="0.25">
      <c r="A128">
        <f t="shared" si="2"/>
        <v>2011</v>
      </c>
      <c r="B128" s="18">
        <v>1</v>
      </c>
      <c r="C128" s="23">
        <f>+Fetch!A133</f>
        <v>40878</v>
      </c>
      <c r="D128" s="11">
        <f>+Fetch!B133</f>
        <v>5.3776536081247904E-2</v>
      </c>
      <c r="E128" s="9">
        <f t="shared" ca="1" si="3"/>
        <v>0.58518905277787003</v>
      </c>
      <c r="F128" s="16">
        <f>+Fetch!C133</f>
        <v>4.6995000000000005</v>
      </c>
      <c r="G128" s="107">
        <f>+Fetch!P133</f>
        <v>0.18</v>
      </c>
      <c r="H128" s="44">
        <f>IF(Fetch!F133=0,H126,+Fetch!F133+Fetch!G133)</f>
        <v>-5.1000000000000004E-2</v>
      </c>
      <c r="I128" s="44">
        <f>IF(Fetch!D133=0,I126,+Fetch!D133+Fetch!E133)</f>
        <v>0.85</v>
      </c>
      <c r="J128" s="44">
        <f>IF(Fetch!H133=0,J126,+Fetch!H133+Fetch!I133)</f>
        <v>1.23</v>
      </c>
      <c r="K128" s="44">
        <f>IF(Fetch!L133=0,K126,+Fetch!L133+Fetch!M133)</f>
        <v>1.2</v>
      </c>
      <c r="L128" s="44">
        <f>IF(Fetch!J133=0,L126,+Fetch!J133+Fetch!K133)</f>
        <v>0.255</v>
      </c>
      <c r="M128" s="44">
        <f>IF(Fetch!N133=0,M126,+Fetch!N133+Fetch!O133)</f>
        <v>0.26</v>
      </c>
      <c r="N128" s="44">
        <f>IF(Fetch!Q133=0,N126,Fetch!Q133)</f>
        <v>2.5000000000000001E-3</v>
      </c>
    </row>
    <row r="129" spans="1:14" x14ac:dyDescent="0.25">
      <c r="A129">
        <f t="shared" si="2"/>
        <v>2012</v>
      </c>
      <c r="B129" s="18">
        <v>1</v>
      </c>
      <c r="C129" s="23">
        <f>+Fetch!A134</f>
        <v>40909</v>
      </c>
      <c r="D129" s="11">
        <f>+Fetch!B134</f>
        <v>5.3834097763508601E-2</v>
      </c>
      <c r="E129" s="9">
        <f t="shared" ca="1" si="3"/>
        <v>0.58222694238944295</v>
      </c>
      <c r="F129" s="16">
        <f>+Fetch!C134</f>
        <v>4.7770000000000001</v>
      </c>
      <c r="G129" s="107">
        <f>+Fetch!P134</f>
        <v>0.18</v>
      </c>
      <c r="H129" s="44">
        <f>IF(Fetch!F134=0,H127,+Fetch!F134+Fetch!G134)</f>
        <v>-2.8499999999999998E-2</v>
      </c>
      <c r="I129" s="44">
        <f>IF(Fetch!D134=0,I127,+Fetch!D134+Fetch!E134)</f>
        <v>1.35</v>
      </c>
      <c r="J129" s="44">
        <f>IF(Fetch!H134=0,J127,+Fetch!H134+Fetch!I134)</f>
        <v>2.0500000000000003</v>
      </c>
      <c r="K129" s="44">
        <f>IF(Fetch!L134=0,K127,+Fetch!L134+Fetch!M134)</f>
        <v>1.5350000000000001</v>
      </c>
      <c r="L129" s="44">
        <f>IF(Fetch!J134=0,L127,+Fetch!J134+Fetch!K134)</f>
        <v>0.27500000000000002</v>
      </c>
      <c r="M129" s="44">
        <f>IF(Fetch!N134=0,M127,+Fetch!N134+Fetch!O134)</f>
        <v>8.5000000000000006E-2</v>
      </c>
      <c r="N129" s="44">
        <f>IF(Fetch!Q134=0,N127,Fetch!Q134)</f>
        <v>2.5000000000000001E-3</v>
      </c>
    </row>
    <row r="130" spans="1:14" x14ac:dyDescent="0.25">
      <c r="A130">
        <f t="shared" si="2"/>
        <v>2012</v>
      </c>
      <c r="B130" s="18">
        <v>1</v>
      </c>
      <c r="C130" s="23">
        <f>+Fetch!A135</f>
        <v>40940</v>
      </c>
      <c r="D130" s="11">
        <f>+Fetch!B135</f>
        <v>5.3891659446873699E-2</v>
      </c>
      <c r="E130" s="9">
        <f t="shared" ca="1" si="3"/>
        <v>0.57927432316870886</v>
      </c>
      <c r="F130" s="16">
        <f>+Fetch!C135</f>
        <v>4.6890000000000001</v>
      </c>
      <c r="G130" s="107">
        <f>+Fetch!P135</f>
        <v>0.17499999999999999</v>
      </c>
      <c r="H130" s="44">
        <f>IF(Fetch!F135=0,H128,+Fetch!F135+Fetch!G135)</f>
        <v>-3.85E-2</v>
      </c>
      <c r="I130" s="44">
        <f>IF(Fetch!D135=0,I128,+Fetch!D135+Fetch!E135)</f>
        <v>1.32</v>
      </c>
      <c r="J130" s="44">
        <f>IF(Fetch!H135=0,J128,+Fetch!H135+Fetch!I135)</f>
        <v>2.0500000000000003</v>
      </c>
      <c r="K130" s="44">
        <f>IF(Fetch!L135=0,K128,+Fetch!L135+Fetch!M135)</f>
        <v>1.5350000000000001</v>
      </c>
      <c r="L130" s="44">
        <f>IF(Fetch!J135=0,L128,+Fetch!J135+Fetch!K135)</f>
        <v>0.27500000000000002</v>
      </c>
      <c r="M130" s="44">
        <f>IF(Fetch!N135=0,M128,+Fetch!N135+Fetch!O135)</f>
        <v>7.4999999999999997E-2</v>
      </c>
      <c r="N130" s="44">
        <f>IF(Fetch!Q135=0,N128,Fetch!Q135)</f>
        <v>2.5000000000000001E-3</v>
      </c>
    </row>
    <row r="131" spans="1:14" x14ac:dyDescent="0.25">
      <c r="A131">
        <f t="shared" si="2"/>
        <v>2012</v>
      </c>
      <c r="B131" s="18">
        <v>1</v>
      </c>
      <c r="C131" s="23">
        <f>+Fetch!A136</f>
        <v>40969</v>
      </c>
      <c r="D131" s="11">
        <f>+Fetch!B136</f>
        <v>5.3945507474246798E-2</v>
      </c>
      <c r="E131" s="9">
        <f t="shared" ca="1" si="3"/>
        <v>0.57652079506462284</v>
      </c>
      <c r="F131" s="16">
        <f>+Fetch!C136</f>
        <v>4.55</v>
      </c>
      <c r="G131" s="107">
        <f>+Fetch!P136</f>
        <v>0.17</v>
      </c>
      <c r="H131" s="44">
        <f>IF(Fetch!F136=0,H129,+Fetch!F136+Fetch!G136)</f>
        <v>-9.8500000000000004E-2</v>
      </c>
      <c r="I131" s="44">
        <f>IF(Fetch!D136=0,I129,+Fetch!D136+Fetch!E136)</f>
        <v>0.54999999999999993</v>
      </c>
      <c r="J131" s="44">
        <f>IF(Fetch!H136=0,J129,+Fetch!H136+Fetch!I136)</f>
        <v>0.82</v>
      </c>
      <c r="K131" s="44">
        <f>IF(Fetch!L136=0,K129,+Fetch!L136+Fetch!M136)</f>
        <v>0.80500000000000005</v>
      </c>
      <c r="L131" s="44">
        <f>IF(Fetch!J136=0,L129,+Fetch!J136+Fetch!K136)</f>
        <v>0.23499999999999999</v>
      </c>
      <c r="M131" s="44">
        <f>IF(Fetch!N136=0,M129,+Fetch!N136+Fetch!O136)</f>
        <v>0.115</v>
      </c>
      <c r="N131" s="44">
        <f>IF(Fetch!Q136=0,N129,Fetch!Q136)</f>
        <v>2.5000000000000001E-3</v>
      </c>
    </row>
    <row r="132" spans="1:14" x14ac:dyDescent="0.25">
      <c r="A132">
        <f t="shared" si="2"/>
        <v>2012</v>
      </c>
      <c r="B132" s="18">
        <v>1</v>
      </c>
      <c r="C132" s="23">
        <f>+Fetch!A137</f>
        <v>41000</v>
      </c>
      <c r="D132" s="11">
        <f>+Fetch!B137</f>
        <v>5.4003069159748396E-2</v>
      </c>
      <c r="E132" s="9">
        <f t="shared" ca="1" si="3"/>
        <v>0.57358656843009803</v>
      </c>
      <c r="F132" s="16">
        <f>+Fetch!C137</f>
        <v>4.3959999999999999</v>
      </c>
      <c r="G132" s="107">
        <f>+Fetch!P137</f>
        <v>0.17</v>
      </c>
      <c r="H132" s="44">
        <f>IF(Fetch!F137=0,H130,+Fetch!F137+Fetch!G137)</f>
        <v>-7.6000000000000012E-2</v>
      </c>
      <c r="I132" s="44">
        <f>IF(Fetch!D137=0,I130,+Fetch!D137+Fetch!E137)</f>
        <v>0.29499999999999998</v>
      </c>
      <c r="J132" s="44">
        <f>IF(Fetch!H137=0,J130,+Fetch!H137+Fetch!I137)</f>
        <v>0.4</v>
      </c>
      <c r="K132" s="44">
        <f>IF(Fetch!L137=0,K130,+Fetch!L137+Fetch!M137)</f>
        <v>0.48499999999999999</v>
      </c>
      <c r="L132" s="44">
        <f>IF(Fetch!J137=0,L130,+Fetch!J137+Fetch!K137)</f>
        <v>0.1875</v>
      </c>
      <c r="M132" s="44">
        <f>IF(Fetch!N137=0,M130,+Fetch!N137+Fetch!O137)</f>
        <v>0.55000000000000004</v>
      </c>
      <c r="N132" s="44">
        <f>IF(Fetch!Q137=0,N130,Fetch!Q137)</f>
        <v>2.5000000000000001E-3</v>
      </c>
    </row>
    <row r="133" spans="1:14" x14ac:dyDescent="0.25">
      <c r="A133">
        <f t="shared" si="2"/>
        <v>2012</v>
      </c>
      <c r="B133" s="18">
        <v>1</v>
      </c>
      <c r="C133" s="23">
        <f>+Fetch!A138</f>
        <v>41030</v>
      </c>
      <c r="D133" s="11">
        <f>+Fetch!B138</f>
        <v>5.4058774017737399E-2</v>
      </c>
      <c r="E133" s="9">
        <f t="shared" ca="1" si="3"/>
        <v>0.57075605269441321</v>
      </c>
      <c r="F133" s="16">
        <f>+Fetch!C138</f>
        <v>4.4009999999999998</v>
      </c>
      <c r="G133" s="107">
        <f>+Fetch!P138</f>
        <v>0.17</v>
      </c>
      <c r="H133" s="44">
        <f>IF(Fetch!F138=0,H131,+Fetch!F138+Fetch!G138)</f>
        <v>-7.6000000000000012E-2</v>
      </c>
      <c r="I133" s="44">
        <f>IF(Fetch!D138=0,I131,+Fetch!D138+Fetch!E138)</f>
        <v>0.26500000000000001</v>
      </c>
      <c r="J133" s="44">
        <f>IF(Fetch!H138=0,J131,+Fetch!H138+Fetch!I138)</f>
        <v>0.35000000000000003</v>
      </c>
      <c r="K133" s="44">
        <f>IF(Fetch!L138=0,K131,+Fetch!L138+Fetch!M138)</f>
        <v>0.435</v>
      </c>
      <c r="L133" s="44">
        <f>IF(Fetch!J138=0,L131,+Fetch!J138+Fetch!K138)</f>
        <v>0.17500000000000002</v>
      </c>
      <c r="M133" s="44">
        <f>IF(Fetch!N138=0,M131,+Fetch!N138+Fetch!O138)</f>
        <v>0.7</v>
      </c>
      <c r="N133" s="44">
        <f>IF(Fetch!Q138=0,N131,Fetch!Q138)</f>
        <v>2.5000000000000001E-3</v>
      </c>
    </row>
    <row r="134" spans="1:14" x14ac:dyDescent="0.25">
      <c r="A134">
        <f t="shared" ref="A134:A197" si="4">+YEAR(C134)</f>
        <v>2012</v>
      </c>
      <c r="B134" s="18">
        <v>1</v>
      </c>
      <c r="C134" s="23">
        <f>+Fetch!A139</f>
        <v>41061</v>
      </c>
      <c r="D134" s="11">
        <f>+Fetch!B139</f>
        <v>5.4116335705411502E-2</v>
      </c>
      <c r="E134" s="9">
        <f t="shared" ref="E134:E197" ca="1" si="5">IF(C134&lt;TODAY(),1,1/(1+D134/2)^(2*(C134-TODAY())/365.25))</f>
        <v>0.56784055375194509</v>
      </c>
      <c r="F134" s="16">
        <f>+Fetch!C139</f>
        <v>4.4390000000000001</v>
      </c>
      <c r="G134" s="107">
        <f>+Fetch!P139</f>
        <v>0.17</v>
      </c>
      <c r="H134" s="44">
        <f>IF(Fetch!F139=0,H132,+Fetch!F139+Fetch!G139)</f>
        <v>-7.6000000000000012E-2</v>
      </c>
      <c r="I134" s="44">
        <f>IF(Fetch!D139=0,I132,+Fetch!D139+Fetch!E139)</f>
        <v>0.315</v>
      </c>
      <c r="J134" s="44">
        <f>IF(Fetch!H139=0,J132,+Fetch!H139+Fetch!I139)</f>
        <v>0.40500000000000003</v>
      </c>
      <c r="K134" s="44">
        <f>IF(Fetch!L139=0,K132,+Fetch!L139+Fetch!M139)</f>
        <v>0.44500000000000001</v>
      </c>
      <c r="L134" s="44">
        <f>IF(Fetch!J139=0,L132,+Fetch!J139+Fetch!K139)</f>
        <v>0.18250000000000002</v>
      </c>
      <c r="M134" s="44">
        <f>IF(Fetch!N139=0,M132,+Fetch!N139+Fetch!O139)</f>
        <v>0.8</v>
      </c>
      <c r="N134" s="44">
        <f>IF(Fetch!Q139=0,N132,Fetch!Q139)</f>
        <v>2.5000000000000001E-3</v>
      </c>
    </row>
    <row r="135" spans="1:14" x14ac:dyDescent="0.25">
      <c r="A135">
        <f t="shared" si="4"/>
        <v>2012</v>
      </c>
      <c r="B135" s="18">
        <v>1</v>
      </c>
      <c r="C135" s="23">
        <f>+Fetch!A140</f>
        <v>41091</v>
      </c>
      <c r="D135" s="11">
        <f>+Fetch!B140</f>
        <v>5.41720405655024E-2</v>
      </c>
      <c r="E135" s="9">
        <f t="shared" ca="1" si="5"/>
        <v>0.56502817467043875</v>
      </c>
      <c r="F135" s="16">
        <f>+Fetch!C140</f>
        <v>4.484</v>
      </c>
      <c r="G135" s="107">
        <f>+Fetch!P140</f>
        <v>0.17</v>
      </c>
      <c r="H135" s="44">
        <f>IF(Fetch!F140=0,H133,+Fetch!F140+Fetch!G140)</f>
        <v>-7.6000000000000012E-2</v>
      </c>
      <c r="I135" s="44">
        <f>IF(Fetch!D140=0,I133,+Fetch!D140+Fetch!E140)</f>
        <v>0.38999999999999996</v>
      </c>
      <c r="J135" s="44">
        <f>IF(Fetch!H140=0,J133,+Fetch!H140+Fetch!I140)</f>
        <v>0.44499999999999995</v>
      </c>
      <c r="K135" s="44">
        <f>IF(Fetch!L140=0,K133,+Fetch!L140+Fetch!M140)</f>
        <v>0.46750000000000003</v>
      </c>
      <c r="L135" s="44">
        <f>IF(Fetch!J140=0,L133,+Fetch!J140+Fetch!K140)</f>
        <v>0.1875</v>
      </c>
      <c r="M135" s="44">
        <f>IF(Fetch!N140=0,M133,+Fetch!N140+Fetch!O140)</f>
        <v>1</v>
      </c>
      <c r="N135" s="44">
        <f>IF(Fetch!Q140=0,N133,Fetch!Q140)</f>
        <v>2.5000000000000001E-3</v>
      </c>
    </row>
    <row r="136" spans="1:14" x14ac:dyDescent="0.25">
      <c r="A136">
        <f t="shared" si="4"/>
        <v>2012</v>
      </c>
      <c r="B136" s="18">
        <v>1</v>
      </c>
      <c r="C136" s="23">
        <f>+Fetch!A141</f>
        <v>41122</v>
      </c>
      <c r="D136" s="11">
        <f>+Fetch!B141</f>
        <v>5.4229602255349403E-2</v>
      </c>
      <c r="E136" s="9">
        <f t="shared" ca="1" si="5"/>
        <v>0.56213142986115949</v>
      </c>
      <c r="F136" s="16">
        <f>+Fetch!C141</f>
        <v>4.5220000000000002</v>
      </c>
      <c r="G136" s="107">
        <f>+Fetch!P141</f>
        <v>0.17</v>
      </c>
      <c r="H136" s="44">
        <f>IF(Fetch!F141=0,H134,+Fetch!F141+Fetch!G141)</f>
        <v>-7.6000000000000012E-2</v>
      </c>
      <c r="I136" s="44">
        <f>IF(Fetch!D141=0,I134,+Fetch!D141+Fetch!E141)</f>
        <v>0.38999999999999996</v>
      </c>
      <c r="J136" s="44">
        <f>IF(Fetch!H141=0,J134,+Fetch!H141+Fetch!I141)</f>
        <v>0.42</v>
      </c>
      <c r="K136" s="44">
        <f>IF(Fetch!L141=0,K134,+Fetch!L141+Fetch!M141)</f>
        <v>0.47000000000000003</v>
      </c>
      <c r="L136" s="44">
        <f>IF(Fetch!J141=0,L134,+Fetch!J141+Fetch!K141)</f>
        <v>0.1875</v>
      </c>
      <c r="M136" s="44">
        <f>IF(Fetch!N141=0,M134,+Fetch!N141+Fetch!O141)</f>
        <v>1</v>
      </c>
      <c r="N136" s="44">
        <f>IF(Fetch!Q141=0,N134,Fetch!Q141)</f>
        <v>2.5000000000000001E-3</v>
      </c>
    </row>
    <row r="137" spans="1:14" x14ac:dyDescent="0.25">
      <c r="A137">
        <f t="shared" si="4"/>
        <v>2012</v>
      </c>
      <c r="B137" s="18">
        <v>1</v>
      </c>
      <c r="C137" s="23">
        <f>+Fetch!A142</f>
        <v>41153</v>
      </c>
      <c r="D137" s="11">
        <f>+Fetch!B142</f>
        <v>5.4287163946300503E-2</v>
      </c>
      <c r="E137" s="9">
        <f t="shared" ca="1" si="5"/>
        <v>0.55924422522002004</v>
      </c>
      <c r="F137" s="16">
        <f>+Fetch!C142</f>
        <v>4.516</v>
      </c>
      <c r="G137" s="107">
        <f>+Fetch!P142</f>
        <v>0.17</v>
      </c>
      <c r="H137" s="44">
        <f>IF(Fetch!F142=0,H135,+Fetch!F142+Fetch!G142)</f>
        <v>-0.10600000000000001</v>
      </c>
      <c r="I137" s="44">
        <f>IF(Fetch!D142=0,I135,+Fetch!D142+Fetch!E142)</f>
        <v>0.32</v>
      </c>
      <c r="J137" s="44">
        <f>IF(Fetch!H142=0,J135,+Fetch!H142+Fetch!I142)</f>
        <v>0.37</v>
      </c>
      <c r="K137" s="44">
        <f>IF(Fetch!L142=0,K135,+Fetch!L142+Fetch!M142)</f>
        <v>0.44750000000000001</v>
      </c>
      <c r="L137" s="44">
        <f>IF(Fetch!J142=0,L135,+Fetch!J142+Fetch!K142)</f>
        <v>0.17750000000000002</v>
      </c>
      <c r="M137" s="44">
        <f>IF(Fetch!N142=0,M135,+Fetch!N142+Fetch!O142)</f>
        <v>0.6</v>
      </c>
      <c r="N137" s="44">
        <f>IF(Fetch!Q142=0,N135,Fetch!Q142)</f>
        <v>2.5000000000000001E-3</v>
      </c>
    </row>
    <row r="138" spans="1:14" x14ac:dyDescent="0.25">
      <c r="A138">
        <f t="shared" si="4"/>
        <v>2012</v>
      </c>
      <c r="B138" s="18">
        <v>1</v>
      </c>
      <c r="C138" s="23">
        <f>+Fetch!A143</f>
        <v>41183</v>
      </c>
      <c r="D138" s="11">
        <f>+Fetch!B143</f>
        <v>5.4342868809562198E-2</v>
      </c>
      <c r="E138" s="9">
        <f t="shared" ca="1" si="5"/>
        <v>0.55645924529681878</v>
      </c>
      <c r="F138" s="16">
        <f>+Fetch!C143</f>
        <v>4.516</v>
      </c>
      <c r="G138" s="107">
        <f>+Fetch!P143</f>
        <v>0.17</v>
      </c>
      <c r="H138" s="44">
        <f>IF(Fetch!F143=0,H136,+Fetch!F143+Fetch!G143)</f>
        <v>-7.6000000000000012E-2</v>
      </c>
      <c r="I138" s="44">
        <f>IF(Fetch!D143=0,I136,+Fetch!D143+Fetch!E143)</f>
        <v>0.315</v>
      </c>
      <c r="J138" s="44">
        <f>IF(Fetch!H143=0,J136,+Fetch!H143+Fetch!I143)</f>
        <v>0.41000000000000003</v>
      </c>
      <c r="K138" s="44">
        <f>IF(Fetch!L143=0,K136,+Fetch!L143+Fetch!M143)</f>
        <v>0.45</v>
      </c>
      <c r="L138" s="44">
        <f>IF(Fetch!J143=0,L136,+Fetch!J143+Fetch!K143)</f>
        <v>0.185</v>
      </c>
      <c r="M138" s="44">
        <f>IF(Fetch!N143=0,M136,+Fetch!N143+Fetch!O143)</f>
        <v>0.3</v>
      </c>
      <c r="N138" s="44">
        <f>IF(Fetch!Q143=0,N136,Fetch!Q143)</f>
        <v>2.5000000000000001E-3</v>
      </c>
    </row>
    <row r="139" spans="1:14" x14ac:dyDescent="0.25">
      <c r="A139">
        <f t="shared" si="4"/>
        <v>2012</v>
      </c>
      <c r="B139" s="18">
        <v>1</v>
      </c>
      <c r="C139" s="23">
        <f>+Fetch!A144</f>
        <v>41214</v>
      </c>
      <c r="D139" s="11">
        <f>+Fetch!B144</f>
        <v>5.4400430502685303E-2</v>
      </c>
      <c r="E139" s="9">
        <f t="shared" ca="1" si="5"/>
        <v>0.5535908302281376</v>
      </c>
      <c r="F139" s="16">
        <f>+Fetch!C144</f>
        <v>4.665</v>
      </c>
      <c r="G139" s="107">
        <f>+Fetch!P144</f>
        <v>0.17</v>
      </c>
      <c r="H139" s="44">
        <f>IF(Fetch!F144=0,H137,+Fetch!F144+Fetch!G144)</f>
        <v>-3.5500000000000004E-2</v>
      </c>
      <c r="I139" s="44">
        <f>IF(Fetch!D144=0,I137,+Fetch!D144+Fetch!E144)</f>
        <v>0.55999999999999994</v>
      </c>
      <c r="J139" s="44">
        <f>IF(Fetch!H144=0,J137,+Fetch!H144+Fetch!I144)</f>
        <v>0.78500000000000003</v>
      </c>
      <c r="K139" s="44">
        <f>IF(Fetch!L144=0,K137,+Fetch!L144+Fetch!M144)</f>
        <v>0.69500000000000006</v>
      </c>
      <c r="L139" s="44">
        <f>IF(Fetch!J144=0,L137,+Fetch!J144+Fetch!K144)</f>
        <v>0.23499999999999999</v>
      </c>
      <c r="M139" s="44">
        <f>IF(Fetch!N144=0,M137,+Fetch!N144+Fetch!O144)</f>
        <v>0.23</v>
      </c>
      <c r="N139" s="44">
        <f>IF(Fetch!Q144=0,N137,Fetch!Q144)</f>
        <v>2.5000000000000001E-3</v>
      </c>
    </row>
    <row r="140" spans="1:14" x14ac:dyDescent="0.25">
      <c r="A140">
        <f t="shared" si="4"/>
        <v>2012</v>
      </c>
      <c r="B140" s="18">
        <v>1</v>
      </c>
      <c r="C140" s="23">
        <f>+Fetch!A145</f>
        <v>41244</v>
      </c>
      <c r="D140" s="11">
        <f>+Fetch!B145</f>
        <v>5.4456135368049295E-2</v>
      </c>
      <c r="E140" s="9">
        <f t="shared" ca="1" si="5"/>
        <v>0.55082404400325979</v>
      </c>
      <c r="F140" s="16">
        <f>+Fetch!C145</f>
        <v>4.8170000000000002</v>
      </c>
      <c r="G140" s="107">
        <f>+Fetch!P145</f>
        <v>0.17</v>
      </c>
      <c r="H140" s="44">
        <f>IF(Fetch!F145=0,H138,+Fetch!F145+Fetch!G145)</f>
        <v>-4.8000000000000001E-2</v>
      </c>
      <c r="I140" s="44">
        <f>IF(Fetch!D145=0,I138,+Fetch!D145+Fetch!E145)</f>
        <v>0.85</v>
      </c>
      <c r="J140" s="44">
        <f>IF(Fetch!H145=0,J138,+Fetch!H145+Fetch!I145)</f>
        <v>1.23</v>
      </c>
      <c r="K140" s="44">
        <f>IF(Fetch!L145=0,K138,+Fetch!L145+Fetch!M145)</f>
        <v>0.89500000000000002</v>
      </c>
      <c r="L140" s="44">
        <f>IF(Fetch!J145=0,L138,+Fetch!J145+Fetch!K145)</f>
        <v>0.255</v>
      </c>
      <c r="M140" s="44">
        <f>IF(Fetch!N145=0,M138,+Fetch!N145+Fetch!O145)</f>
        <v>0.26</v>
      </c>
      <c r="N140" s="44">
        <f>IF(Fetch!Q145=0,N138,Fetch!Q145)</f>
        <v>2.5000000000000001E-3</v>
      </c>
    </row>
    <row r="141" spans="1:14" x14ac:dyDescent="0.25">
      <c r="A141">
        <f t="shared" si="4"/>
        <v>2013</v>
      </c>
      <c r="B141" s="18">
        <v>1</v>
      </c>
      <c r="C141" s="23">
        <f>+Fetch!A146</f>
        <v>41275</v>
      </c>
      <c r="D141" s="11">
        <f>+Fetch!B146</f>
        <v>5.4513697063344406E-2</v>
      </c>
      <c r="E141" s="9">
        <f t="shared" ca="1" si="5"/>
        <v>0.54797443909155474</v>
      </c>
      <c r="F141" s="16">
        <f>+Fetch!C146</f>
        <v>4.8944999999999999</v>
      </c>
      <c r="G141" s="107">
        <f>+Fetch!P146</f>
        <v>0.17</v>
      </c>
      <c r="H141" s="44">
        <f>IF(Fetch!F146=0,H139,+Fetch!F146+Fetch!G146)</f>
        <v>-2.5500000000000002E-2</v>
      </c>
      <c r="I141" s="44">
        <f>IF(Fetch!D146=0,I139,+Fetch!D146+Fetch!E146)</f>
        <v>1.35</v>
      </c>
      <c r="J141" s="44">
        <f>IF(Fetch!H146=0,J139,+Fetch!H146+Fetch!I146)</f>
        <v>2.0500000000000003</v>
      </c>
      <c r="K141" s="44">
        <f>IF(Fetch!L146=0,K139,+Fetch!L146+Fetch!M146)</f>
        <v>0.92500000000000004</v>
      </c>
      <c r="L141" s="44">
        <f>IF(Fetch!J146=0,L139,+Fetch!J146+Fetch!K146)</f>
        <v>0.27500000000000002</v>
      </c>
      <c r="M141" s="44">
        <f>IF(Fetch!N146=0,M139,+Fetch!N146+Fetch!O146)</f>
        <v>8.5000000000000006E-2</v>
      </c>
      <c r="N141" s="44">
        <f>IF(Fetch!Q146=0,N139,Fetch!Q146)</f>
        <v>2.5000000000000001E-3</v>
      </c>
    </row>
    <row r="142" spans="1:14" x14ac:dyDescent="0.25">
      <c r="A142">
        <f t="shared" si="4"/>
        <v>2013</v>
      </c>
      <c r="B142" s="18">
        <v>1</v>
      </c>
      <c r="C142" s="23">
        <f>+Fetch!A147</f>
        <v>41306</v>
      </c>
      <c r="D142" s="11">
        <f>+Fetch!B147</f>
        <v>5.4571258759744001E-2</v>
      </c>
      <c r="E142" s="9">
        <f t="shared" ca="1" si="5"/>
        <v>0.54513440059121987</v>
      </c>
      <c r="F142" s="16">
        <f>+Fetch!C147</f>
        <v>4.8065000000000007</v>
      </c>
      <c r="G142" s="107">
        <f>+Fetch!P147</f>
        <v>0.17</v>
      </c>
      <c r="H142" s="44">
        <f>IF(Fetch!F147=0,H140,+Fetch!F147+Fetch!G147)</f>
        <v>-3.5500000000000004E-2</v>
      </c>
      <c r="I142" s="44">
        <f>IF(Fetch!D147=0,I140,+Fetch!D147+Fetch!E147)</f>
        <v>1.32</v>
      </c>
      <c r="J142" s="44">
        <f>IF(Fetch!H147=0,J140,+Fetch!H147+Fetch!I147)</f>
        <v>2.0500000000000003</v>
      </c>
      <c r="K142" s="44">
        <f>IF(Fetch!L147=0,K140,+Fetch!L147+Fetch!M147)</f>
        <v>1.5350000000000001</v>
      </c>
      <c r="L142" s="44">
        <f>IF(Fetch!J147=0,L140,+Fetch!J147+Fetch!K147)</f>
        <v>0.27500000000000002</v>
      </c>
      <c r="M142" s="44">
        <f>IF(Fetch!N147=0,M140,+Fetch!N147+Fetch!O147)</f>
        <v>7.4999999999999997E-2</v>
      </c>
      <c r="N142" s="44">
        <f>IF(Fetch!Q147=0,N140,Fetch!Q147)</f>
        <v>2.5000000000000001E-3</v>
      </c>
    </row>
    <row r="143" spans="1:14" x14ac:dyDescent="0.25">
      <c r="A143">
        <f t="shared" si="4"/>
        <v>2013</v>
      </c>
      <c r="B143" s="18">
        <v>1</v>
      </c>
      <c r="C143" s="23">
        <f>+Fetch!A148</f>
        <v>41334</v>
      </c>
      <c r="D143" s="11">
        <f>+Fetch!B148</f>
        <v>5.4623249970343402E-2</v>
      </c>
      <c r="E143" s="9">
        <f t="shared" ca="1" si="5"/>
        <v>0.54257743074575981</v>
      </c>
      <c r="F143" s="16">
        <f>+Fetch!C148</f>
        <v>4.6675000000000004</v>
      </c>
      <c r="G143" s="107">
        <f>+Fetch!P148</f>
        <v>0.17</v>
      </c>
      <c r="H143" s="44">
        <f>IF(Fetch!F148=0,H141,+Fetch!F148+Fetch!G148)</f>
        <v>-9.5500000000000002E-2</v>
      </c>
      <c r="I143" s="44">
        <f>IF(Fetch!D148=0,I141,+Fetch!D148+Fetch!E148)</f>
        <v>0.54999999999999993</v>
      </c>
      <c r="J143" s="44">
        <f>IF(Fetch!H148=0,J141,+Fetch!H148+Fetch!I148)</f>
        <v>0.82</v>
      </c>
      <c r="K143" s="44">
        <f>IF(Fetch!L148=0,K141,+Fetch!L148+Fetch!M148)</f>
        <v>0.80500000000000005</v>
      </c>
      <c r="L143" s="44">
        <f>IF(Fetch!J148=0,L141,+Fetch!J148+Fetch!K148)</f>
        <v>0.23499999999999999</v>
      </c>
      <c r="M143" s="44">
        <f>IF(Fetch!N148=0,M141,+Fetch!N148+Fetch!O148)</f>
        <v>0.115</v>
      </c>
      <c r="N143" s="44">
        <f>IF(Fetch!Q148=0,N141,Fetch!Q148)</f>
        <v>2.5000000000000001E-3</v>
      </c>
    </row>
    <row r="144" spans="1:14" x14ac:dyDescent="0.25">
      <c r="A144">
        <f t="shared" si="4"/>
        <v>2013</v>
      </c>
      <c r="B144" s="18">
        <v>1</v>
      </c>
      <c r="C144" s="23">
        <f>+Fetch!A149</f>
        <v>41365</v>
      </c>
      <c r="D144" s="11">
        <f>+Fetch!B149</f>
        <v>5.4680811668843504E-2</v>
      </c>
      <c r="E144" s="9">
        <f t="shared" ca="1" si="5"/>
        <v>0.5397556112568882</v>
      </c>
      <c r="F144" s="16">
        <f>+Fetch!C149</f>
        <v>4.5135000000000005</v>
      </c>
      <c r="G144" s="107">
        <f>+Fetch!P149</f>
        <v>0.17</v>
      </c>
      <c r="H144" s="44">
        <f>IF(Fetch!F149=0,H142,+Fetch!F149+Fetch!G149)</f>
        <v>-7.3000000000000009E-2</v>
      </c>
      <c r="I144" s="44">
        <f>IF(Fetch!D149=0,I142,+Fetch!D149+Fetch!E149)</f>
        <v>0.29499999999999998</v>
      </c>
      <c r="J144" s="44">
        <f>IF(Fetch!H149=0,J142,+Fetch!H149+Fetch!I149)</f>
        <v>0.4</v>
      </c>
      <c r="K144" s="44">
        <f>IF(Fetch!L149=0,K142,+Fetch!L149+Fetch!M149)</f>
        <v>0.48499999999999999</v>
      </c>
      <c r="L144" s="44">
        <f>IF(Fetch!J149=0,L142,+Fetch!J149+Fetch!K149)</f>
        <v>0.1875</v>
      </c>
      <c r="M144" s="44">
        <f>IF(Fetch!N149=0,M142,+Fetch!N149+Fetch!O149)</f>
        <v>0.55000000000000004</v>
      </c>
      <c r="N144" s="44">
        <f>IF(Fetch!Q149=0,N142,Fetch!Q149)</f>
        <v>2.5000000000000001E-3</v>
      </c>
    </row>
    <row r="145" spans="1:14" x14ac:dyDescent="0.25">
      <c r="A145">
        <f t="shared" si="4"/>
        <v>2013</v>
      </c>
      <c r="B145" s="18">
        <v>1</v>
      </c>
      <c r="C145" s="23">
        <f>+Fetch!A150</f>
        <v>41395</v>
      </c>
      <c r="D145" s="11">
        <f>+Fetch!B150</f>
        <v>5.4736516539410501E-2</v>
      </c>
      <c r="E145" s="9">
        <f t="shared" ca="1" si="5"/>
        <v>0.53703393810561451</v>
      </c>
      <c r="F145" s="16">
        <f>+Fetch!C150</f>
        <v>4.5185000000000004</v>
      </c>
      <c r="G145" s="107">
        <f>+Fetch!P150</f>
        <v>0.17</v>
      </c>
      <c r="H145" s="44">
        <f>IF(Fetch!F150=0,H143,+Fetch!F150+Fetch!G150)</f>
        <v>-7.3000000000000009E-2</v>
      </c>
      <c r="I145" s="44">
        <f>IF(Fetch!D150=0,I143,+Fetch!D150+Fetch!E150)</f>
        <v>0.26500000000000001</v>
      </c>
      <c r="J145" s="44">
        <f>IF(Fetch!H150=0,J143,+Fetch!H150+Fetch!I150)</f>
        <v>0.35000000000000003</v>
      </c>
      <c r="K145" s="44">
        <f>IF(Fetch!L150=0,K143,+Fetch!L150+Fetch!M150)</f>
        <v>0.435</v>
      </c>
      <c r="L145" s="44">
        <f>IF(Fetch!J150=0,L143,+Fetch!J150+Fetch!K150)</f>
        <v>0.17500000000000002</v>
      </c>
      <c r="M145" s="44">
        <f>IF(Fetch!N150=0,M143,+Fetch!N150+Fetch!O150)</f>
        <v>0.7</v>
      </c>
      <c r="N145" s="44">
        <f>IF(Fetch!Q150=0,N143,Fetch!Q150)</f>
        <v>2.5000000000000001E-3</v>
      </c>
    </row>
    <row r="146" spans="1:14" x14ac:dyDescent="0.25">
      <c r="A146">
        <f t="shared" si="4"/>
        <v>2013</v>
      </c>
      <c r="B146" s="18">
        <v>1</v>
      </c>
      <c r="C146" s="23">
        <f>+Fetch!A151</f>
        <v>41426</v>
      </c>
      <c r="D146" s="11">
        <f>+Fetch!B151</f>
        <v>5.4794078240082603E-2</v>
      </c>
      <c r="E146" s="9">
        <f t="shared" ca="1" si="5"/>
        <v>0.53423096988543561</v>
      </c>
      <c r="F146" s="16">
        <f>+Fetch!C151</f>
        <v>4.5565000000000007</v>
      </c>
      <c r="G146" s="107">
        <f>+Fetch!P151</f>
        <v>0.17</v>
      </c>
      <c r="H146" s="44">
        <f>IF(Fetch!F151=0,H144,+Fetch!F151+Fetch!G151)</f>
        <v>-7.3000000000000009E-2</v>
      </c>
      <c r="I146" s="44">
        <f>IF(Fetch!D151=0,I144,+Fetch!D151+Fetch!E151)</f>
        <v>0.315</v>
      </c>
      <c r="J146" s="44">
        <f>IF(Fetch!H151=0,J144,+Fetch!H151+Fetch!I151)</f>
        <v>0.40500000000000003</v>
      </c>
      <c r="K146" s="44">
        <f>IF(Fetch!L151=0,K144,+Fetch!L151+Fetch!M151)</f>
        <v>0.44500000000000001</v>
      </c>
      <c r="L146" s="44">
        <f>IF(Fetch!J151=0,L144,+Fetch!J151+Fetch!K151)</f>
        <v>0.18250000000000002</v>
      </c>
      <c r="M146" s="44">
        <f>IF(Fetch!N151=0,M144,+Fetch!N151+Fetch!O151)</f>
        <v>0.8</v>
      </c>
      <c r="N146" s="44">
        <f>IF(Fetch!Q151=0,N144,Fetch!Q151)</f>
        <v>2.5000000000000001E-3</v>
      </c>
    </row>
    <row r="147" spans="1:14" x14ac:dyDescent="0.25">
      <c r="A147">
        <f t="shared" si="4"/>
        <v>2013</v>
      </c>
      <c r="B147" s="18">
        <v>1</v>
      </c>
      <c r="C147" s="23">
        <f>+Fetch!A152</f>
        <v>41456</v>
      </c>
      <c r="D147" s="11">
        <f>+Fetch!B152</f>
        <v>5.4849783112751502E-2</v>
      </c>
      <c r="E147" s="9">
        <f t="shared" ca="1" si="5"/>
        <v>0.53152754630792098</v>
      </c>
      <c r="F147" s="16">
        <f>+Fetch!C152</f>
        <v>4.6015000000000006</v>
      </c>
      <c r="G147" s="107">
        <f>+Fetch!P152</f>
        <v>0.17</v>
      </c>
      <c r="H147" s="44">
        <f>IF(Fetch!F152=0,H145,+Fetch!F152+Fetch!G152)</f>
        <v>-7.3000000000000009E-2</v>
      </c>
      <c r="I147" s="44">
        <f>IF(Fetch!D152=0,I145,+Fetch!D152+Fetch!E152)</f>
        <v>0.38999999999999996</v>
      </c>
      <c r="J147" s="44">
        <f>IF(Fetch!H152=0,J145,+Fetch!H152+Fetch!I152)</f>
        <v>0.44499999999999995</v>
      </c>
      <c r="K147" s="44">
        <f>IF(Fetch!L152=0,K145,+Fetch!L152+Fetch!M152)</f>
        <v>0.46750000000000003</v>
      </c>
      <c r="L147" s="44">
        <f>IF(Fetch!J152=0,L145,+Fetch!J152+Fetch!K152)</f>
        <v>0.1875</v>
      </c>
      <c r="M147" s="44">
        <f>IF(Fetch!N152=0,M145,+Fetch!N152+Fetch!O152)</f>
        <v>1</v>
      </c>
      <c r="N147" s="44">
        <f>IF(Fetch!Q152=0,N145,Fetch!Q152)</f>
        <v>2.5000000000000001E-3</v>
      </c>
    </row>
    <row r="148" spans="1:14" x14ac:dyDescent="0.25">
      <c r="A148">
        <f t="shared" si="4"/>
        <v>2013</v>
      </c>
      <c r="B148" s="18">
        <v>1</v>
      </c>
      <c r="C148" s="23">
        <f>+Fetch!A153</f>
        <v>41487</v>
      </c>
      <c r="D148" s="11">
        <f>+Fetch!B153</f>
        <v>5.4907344815594797E-2</v>
      </c>
      <c r="E148" s="9">
        <f t="shared" ca="1" si="5"/>
        <v>0.52874344204286905</v>
      </c>
      <c r="F148" s="16">
        <f>+Fetch!C153</f>
        <v>4.6395</v>
      </c>
      <c r="G148" s="107">
        <f>+Fetch!P153</f>
        <v>0.17</v>
      </c>
      <c r="H148" s="44">
        <f>IF(Fetch!F153=0,H146,+Fetch!F153+Fetch!G153)</f>
        <v>-7.3000000000000009E-2</v>
      </c>
      <c r="I148" s="44">
        <f>IF(Fetch!D153=0,I146,+Fetch!D153+Fetch!E153)</f>
        <v>0.38999999999999996</v>
      </c>
      <c r="J148" s="44">
        <f>IF(Fetch!H153=0,J146,+Fetch!H153+Fetch!I153)</f>
        <v>0.42</v>
      </c>
      <c r="K148" s="44">
        <f>IF(Fetch!L153=0,K146,+Fetch!L153+Fetch!M153)</f>
        <v>0.47000000000000003</v>
      </c>
      <c r="L148" s="44">
        <f>IF(Fetch!J153=0,L146,+Fetch!J153+Fetch!K153)</f>
        <v>0.1875</v>
      </c>
      <c r="M148" s="44">
        <f>IF(Fetch!N153=0,M146,+Fetch!N153+Fetch!O153)</f>
        <v>1</v>
      </c>
      <c r="N148" s="44">
        <f>IF(Fetch!Q153=0,N146,Fetch!Q153)</f>
        <v>2.5000000000000001E-3</v>
      </c>
    </row>
    <row r="149" spans="1:14" x14ac:dyDescent="0.25">
      <c r="A149">
        <f t="shared" si="4"/>
        <v>2013</v>
      </c>
      <c r="B149" s="18">
        <v>1</v>
      </c>
      <c r="C149" s="23">
        <f>+Fetch!A154</f>
        <v>41518</v>
      </c>
      <c r="D149" s="11">
        <f>+Fetch!B154</f>
        <v>5.4964906519542604E-2</v>
      </c>
      <c r="E149" s="9">
        <f t="shared" ca="1" si="5"/>
        <v>0.52596892852608812</v>
      </c>
      <c r="F149" s="16">
        <f>+Fetch!C154</f>
        <v>4.6335000000000006</v>
      </c>
      <c r="G149" s="107">
        <f>+Fetch!P154</f>
        <v>0.17</v>
      </c>
      <c r="H149" s="44">
        <f>IF(Fetch!F154=0,H147,+Fetch!F154+Fetch!G154)</f>
        <v>-0.10300000000000001</v>
      </c>
      <c r="I149" s="44">
        <f>IF(Fetch!D154=0,I147,+Fetch!D154+Fetch!E154)</f>
        <v>0.32</v>
      </c>
      <c r="J149" s="44">
        <f>IF(Fetch!H154=0,J147,+Fetch!H154+Fetch!I154)</f>
        <v>0.37</v>
      </c>
      <c r="K149" s="44">
        <f>IF(Fetch!L154=0,K147,+Fetch!L154+Fetch!M154)</f>
        <v>0.44750000000000001</v>
      </c>
      <c r="L149" s="44">
        <f>IF(Fetch!J154=0,L147,+Fetch!J154+Fetch!K154)</f>
        <v>0.17750000000000002</v>
      </c>
      <c r="M149" s="44">
        <f>IF(Fetch!N154=0,M147,+Fetch!N154+Fetch!O154)</f>
        <v>0.6</v>
      </c>
      <c r="N149" s="44">
        <f>IF(Fetch!Q154=0,N147,Fetch!Q154)</f>
        <v>2.5000000000000001E-3</v>
      </c>
    </row>
    <row r="150" spans="1:14" x14ac:dyDescent="0.25">
      <c r="A150">
        <f t="shared" si="4"/>
        <v>2013</v>
      </c>
      <c r="B150" s="18">
        <v>1</v>
      </c>
      <c r="C150" s="23">
        <f>+Fetch!A155</f>
        <v>41548</v>
      </c>
      <c r="D150" s="11">
        <f>+Fetch!B155</f>
        <v>5.5020611395380406E-2</v>
      </c>
      <c r="E150" s="9">
        <f t="shared" ca="1" si="5"/>
        <v>0.52329304938885013</v>
      </c>
      <c r="F150" s="16">
        <f>+Fetch!C155</f>
        <v>4.6335000000000006</v>
      </c>
      <c r="G150" s="107">
        <f>+Fetch!P155</f>
        <v>0.17</v>
      </c>
      <c r="H150" s="44">
        <f>IF(Fetch!F155=0,H148,+Fetch!F155+Fetch!G155)</f>
        <v>-7.3000000000000009E-2</v>
      </c>
      <c r="I150" s="44">
        <f>IF(Fetch!D155=0,I148,+Fetch!D155+Fetch!E155)</f>
        <v>0.315</v>
      </c>
      <c r="J150" s="44">
        <f>IF(Fetch!H155=0,J148,+Fetch!H155+Fetch!I155)</f>
        <v>0.41000000000000003</v>
      </c>
      <c r="K150" s="44">
        <f>IF(Fetch!L155=0,K148,+Fetch!L155+Fetch!M155)</f>
        <v>0.45</v>
      </c>
      <c r="L150" s="44">
        <f>IF(Fetch!J155=0,L148,+Fetch!J155+Fetch!K155)</f>
        <v>0.185</v>
      </c>
      <c r="M150" s="44">
        <f>IF(Fetch!N155=0,M148,+Fetch!N155+Fetch!O155)</f>
        <v>0.3</v>
      </c>
      <c r="N150" s="44">
        <f>IF(Fetch!Q155=0,N148,Fetch!Q155)</f>
        <v>2.5000000000000001E-3</v>
      </c>
    </row>
    <row r="151" spans="1:14" x14ac:dyDescent="0.25">
      <c r="A151">
        <f t="shared" si="4"/>
        <v>2013</v>
      </c>
      <c r="B151" s="18">
        <v>1</v>
      </c>
      <c r="C151" s="23">
        <f>+Fetch!A156</f>
        <v>41579</v>
      </c>
      <c r="D151" s="11">
        <f>+Fetch!B156</f>
        <v>5.5078173101499803E-2</v>
      </c>
      <c r="E151" s="9">
        <f t="shared" ca="1" si="5"/>
        <v>0.52053741475970583</v>
      </c>
      <c r="F151" s="16">
        <f>+Fetch!C156</f>
        <v>4.7824999999999998</v>
      </c>
      <c r="G151" s="107">
        <f>+Fetch!P156</f>
        <v>0.17</v>
      </c>
      <c r="H151" s="44">
        <f>IF(Fetch!F156=0,H149,+Fetch!F156+Fetch!G156)</f>
        <v>-3.2500000000000001E-2</v>
      </c>
      <c r="I151" s="44">
        <f>IF(Fetch!D156=0,I149,+Fetch!D156+Fetch!E156)</f>
        <v>0.55999999999999994</v>
      </c>
      <c r="J151" s="44">
        <f>IF(Fetch!H156=0,J149,+Fetch!H156+Fetch!I156)</f>
        <v>0.78500000000000003</v>
      </c>
      <c r="K151" s="44">
        <f>IF(Fetch!L156=0,K149,+Fetch!L156+Fetch!M156)</f>
        <v>0.69500000000000006</v>
      </c>
      <c r="L151" s="44">
        <f>IF(Fetch!J156=0,L149,+Fetch!J156+Fetch!K156)</f>
        <v>0.23499999999999999</v>
      </c>
      <c r="M151" s="44">
        <f>IF(Fetch!N156=0,M149,+Fetch!N156+Fetch!O156)</f>
        <v>0.23</v>
      </c>
      <c r="N151" s="44">
        <f>IF(Fetch!Q156=0,N149,Fetch!Q156)</f>
        <v>2.5000000000000001E-3</v>
      </c>
    </row>
    <row r="152" spans="1:14" x14ac:dyDescent="0.25">
      <c r="A152">
        <f t="shared" si="4"/>
        <v>2013</v>
      </c>
      <c r="B152" s="18">
        <v>1</v>
      </c>
      <c r="C152" s="23">
        <f>+Fetch!A157</f>
        <v>41609</v>
      </c>
      <c r="D152" s="11">
        <f>+Fetch!B157</f>
        <v>5.5133877979439902E-2</v>
      </c>
      <c r="E152" s="9">
        <f t="shared" ca="1" si="5"/>
        <v>0.5178798092373561</v>
      </c>
      <c r="F152" s="16">
        <f>+Fetch!C157</f>
        <v>4.9344999999999999</v>
      </c>
      <c r="G152" s="107">
        <f>+Fetch!P157</f>
        <v>0.17</v>
      </c>
      <c r="H152" s="44">
        <f>IF(Fetch!F157=0,H150,+Fetch!F157+Fetch!G157)</f>
        <v>-4.4999999999999998E-2</v>
      </c>
      <c r="I152" s="44">
        <f>IF(Fetch!D157=0,I150,+Fetch!D157+Fetch!E157)</f>
        <v>0.85</v>
      </c>
      <c r="J152" s="44">
        <f>IF(Fetch!H157=0,J150,+Fetch!H157+Fetch!I157)</f>
        <v>1.23</v>
      </c>
      <c r="K152" s="44">
        <f>IF(Fetch!L157=0,K150,+Fetch!L157+Fetch!M157)</f>
        <v>1.2</v>
      </c>
      <c r="L152" s="44">
        <f>IF(Fetch!J157=0,L150,+Fetch!J157+Fetch!K157)</f>
        <v>0.255</v>
      </c>
      <c r="M152" s="44">
        <f>IF(Fetch!N157=0,M150,+Fetch!N157+Fetch!O157)</f>
        <v>0.26</v>
      </c>
      <c r="N152" s="44">
        <f>IF(Fetch!Q157=0,N150,Fetch!Q157)</f>
        <v>2.5000000000000001E-3</v>
      </c>
    </row>
    <row r="153" spans="1:14" x14ac:dyDescent="0.25">
      <c r="A153">
        <f t="shared" si="4"/>
        <v>2014</v>
      </c>
      <c r="B153" s="18">
        <v>1</v>
      </c>
      <c r="C153" s="23">
        <f>+Fetch!A158</f>
        <v>41640</v>
      </c>
      <c r="D153" s="11">
        <f>+Fetch!B158</f>
        <v>5.519143968773E-2</v>
      </c>
      <c r="E153" s="9">
        <f t="shared" ca="1" si="5"/>
        <v>0.51514306064311</v>
      </c>
      <c r="F153" s="16">
        <f>+Fetch!C158</f>
        <v>5.0120000000000005</v>
      </c>
      <c r="G153" s="107">
        <f>+Fetch!P158</f>
        <v>0.17</v>
      </c>
      <c r="H153" s="44">
        <f>IF(Fetch!F158=0,H151,+Fetch!F158+Fetch!G158)</f>
        <v>-2.2499999999999999E-2</v>
      </c>
      <c r="I153" s="44">
        <f>IF(Fetch!D158=0,I151,+Fetch!D158+Fetch!E158)</f>
        <v>1.35</v>
      </c>
      <c r="J153" s="44">
        <f>IF(Fetch!H158=0,J151,+Fetch!H158+Fetch!I158)</f>
        <v>2.0500000000000003</v>
      </c>
      <c r="K153" s="44">
        <f>IF(Fetch!L158=0,K151,+Fetch!L158+Fetch!M158)</f>
        <v>1.5350000000000001</v>
      </c>
      <c r="L153" s="44">
        <f>IF(Fetch!J158=0,L151,+Fetch!J158+Fetch!K158)</f>
        <v>0.27500000000000002</v>
      </c>
      <c r="M153" s="44">
        <f>IF(Fetch!N158=0,M151,+Fetch!N158+Fetch!O158)</f>
        <v>8.5000000000000006E-2</v>
      </c>
      <c r="N153" s="44">
        <f>IF(Fetch!Q158=0,N151,Fetch!Q158)</f>
        <v>2.5000000000000001E-3</v>
      </c>
    </row>
    <row r="154" spans="1:14" x14ac:dyDescent="0.25">
      <c r="A154">
        <f t="shared" si="4"/>
        <v>2014</v>
      </c>
      <c r="B154" s="18">
        <v>1</v>
      </c>
      <c r="C154" s="23">
        <f>+Fetch!A159</f>
        <v>41671</v>
      </c>
      <c r="D154" s="11">
        <f>+Fetch!B159</f>
        <v>5.5249001397124096E-2</v>
      </c>
      <c r="E154" s="9">
        <f t="shared" ca="1" si="5"/>
        <v>0.51241591191274571</v>
      </c>
      <c r="F154" s="16">
        <f>+Fetch!C159</f>
        <v>4.9240000000000004</v>
      </c>
      <c r="G154" s="107">
        <f>+Fetch!P159</f>
        <v>0.17</v>
      </c>
      <c r="H154" s="44">
        <f>IF(Fetch!F159=0,H152,+Fetch!F159+Fetch!G159)</f>
        <v>-3.2500000000000001E-2</v>
      </c>
      <c r="I154" s="44">
        <f>IF(Fetch!D159=0,I152,+Fetch!D159+Fetch!E159)</f>
        <v>1.32</v>
      </c>
      <c r="J154" s="44">
        <f>IF(Fetch!H159=0,J152,+Fetch!H159+Fetch!I159)</f>
        <v>2.0500000000000003</v>
      </c>
      <c r="K154" s="44">
        <f>IF(Fetch!L159=0,K152,+Fetch!L159+Fetch!M159)</f>
        <v>1.5350000000000001</v>
      </c>
      <c r="L154" s="44">
        <f>IF(Fetch!J159=0,L152,+Fetch!J159+Fetch!K159)</f>
        <v>0.27500000000000002</v>
      </c>
      <c r="M154" s="44">
        <f>IF(Fetch!N159=0,M152,+Fetch!N159+Fetch!O159)</f>
        <v>7.4999999999999997E-2</v>
      </c>
      <c r="N154" s="44">
        <f>IF(Fetch!Q159=0,N152,Fetch!Q159)</f>
        <v>2.5000000000000001E-3</v>
      </c>
    </row>
    <row r="155" spans="1:14" x14ac:dyDescent="0.25">
      <c r="A155">
        <f t="shared" si="4"/>
        <v>2014</v>
      </c>
      <c r="B155" s="18">
        <v>1</v>
      </c>
      <c r="C155" s="23">
        <f>+Fetch!A160</f>
        <v>41699</v>
      </c>
      <c r="D155" s="11">
        <f>+Fetch!B160</f>
        <v>5.5300992619460303E-2</v>
      </c>
      <c r="E155" s="9">
        <f t="shared" ca="1" si="5"/>
        <v>0.50996093292873468</v>
      </c>
      <c r="F155" s="16">
        <f>+Fetch!C160</f>
        <v>4.7850000000000001</v>
      </c>
      <c r="G155" s="107">
        <f>+Fetch!P160</f>
        <v>0.17</v>
      </c>
      <c r="H155" s="44">
        <f>IF(Fetch!F160=0,H153,+Fetch!F160+Fetch!G160)</f>
        <v>-9.2499999999999999E-2</v>
      </c>
      <c r="I155" s="44">
        <f>IF(Fetch!D160=0,I153,+Fetch!D160+Fetch!E160)</f>
        <v>0.54999999999999993</v>
      </c>
      <c r="J155" s="44">
        <f>IF(Fetch!H160=0,J153,+Fetch!H160+Fetch!I160)</f>
        <v>0.82</v>
      </c>
      <c r="K155" s="44">
        <f>IF(Fetch!L160=0,K153,+Fetch!L160+Fetch!M160)</f>
        <v>0.80500000000000005</v>
      </c>
      <c r="L155" s="44">
        <f>IF(Fetch!J160=0,L153,+Fetch!J160+Fetch!K160)</f>
        <v>0.23499999999999999</v>
      </c>
      <c r="M155" s="44">
        <f>IF(Fetch!N160=0,M153,+Fetch!N160+Fetch!O160)</f>
        <v>0.115</v>
      </c>
      <c r="N155" s="44">
        <f>IF(Fetch!Q160=0,N153,Fetch!Q160)</f>
        <v>2.5000000000000001E-3</v>
      </c>
    </row>
    <row r="156" spans="1:14" x14ac:dyDescent="0.25">
      <c r="A156">
        <f t="shared" si="4"/>
        <v>2014</v>
      </c>
      <c r="B156" s="18">
        <v>1</v>
      </c>
      <c r="C156" s="23">
        <f>+Fetch!A161</f>
        <v>41730</v>
      </c>
      <c r="D156" s="11">
        <f>+Fetch!B161</f>
        <v>5.5358554330953602E-2</v>
      </c>
      <c r="E156" s="9">
        <f t="shared" ca="1" si="5"/>
        <v>0.50725205744266277</v>
      </c>
      <c r="F156" s="16">
        <f>+Fetch!C161</f>
        <v>4.6310000000000002</v>
      </c>
      <c r="G156" s="107">
        <f>+Fetch!P161</f>
        <v>0.17</v>
      </c>
      <c r="H156" s="44">
        <f>IF(Fetch!F161=0,H154,+Fetch!F161+Fetch!G161)</f>
        <v>-7.0000000000000007E-2</v>
      </c>
      <c r="I156" s="44">
        <f>IF(Fetch!D161=0,I154,+Fetch!D161+Fetch!E161)</f>
        <v>0.29499999999999998</v>
      </c>
      <c r="J156" s="44">
        <f>IF(Fetch!H161=0,J154,+Fetch!H161+Fetch!I161)</f>
        <v>0.4</v>
      </c>
      <c r="K156" s="44">
        <f>IF(Fetch!L161=0,K154,+Fetch!L161+Fetch!M161)</f>
        <v>0.48499999999999999</v>
      </c>
      <c r="L156" s="44">
        <f>IF(Fetch!J161=0,L154,+Fetch!J161+Fetch!K161)</f>
        <v>0.1875</v>
      </c>
      <c r="M156" s="44">
        <f>IF(Fetch!N161=0,M154,+Fetch!N161+Fetch!O161)</f>
        <v>0.55000000000000004</v>
      </c>
      <c r="N156" s="44">
        <f>IF(Fetch!Q161=0,N154,Fetch!Q161)</f>
        <v>2.5000000000000001E-3</v>
      </c>
    </row>
    <row r="157" spans="1:14" x14ac:dyDescent="0.25">
      <c r="A157">
        <f t="shared" si="4"/>
        <v>2014</v>
      </c>
      <c r="B157" s="18">
        <v>1</v>
      </c>
      <c r="C157" s="23">
        <f>+Fetch!A162</f>
        <v>41760</v>
      </c>
      <c r="D157" s="11">
        <f>+Fetch!B162</f>
        <v>5.5414259214095402E-2</v>
      </c>
      <c r="E157" s="9">
        <f t="shared" ca="1" si="5"/>
        <v>0.50463970741578279</v>
      </c>
      <c r="F157" s="16">
        <f>+Fetch!C162</f>
        <v>4.6360000000000001</v>
      </c>
      <c r="G157" s="107">
        <f>+Fetch!P162</f>
        <v>0.17</v>
      </c>
      <c r="H157" s="44">
        <f>IF(Fetch!F162=0,H155,+Fetch!F162+Fetch!G162)</f>
        <v>-7.0000000000000007E-2</v>
      </c>
      <c r="I157" s="44">
        <f>IF(Fetch!D162=0,I155,+Fetch!D162+Fetch!E162)</f>
        <v>0.26500000000000001</v>
      </c>
      <c r="J157" s="44">
        <f>IF(Fetch!H162=0,J155,+Fetch!H162+Fetch!I162)</f>
        <v>0.35000000000000003</v>
      </c>
      <c r="K157" s="44">
        <f>IF(Fetch!L162=0,K155,+Fetch!L162+Fetch!M162)</f>
        <v>0.435</v>
      </c>
      <c r="L157" s="44">
        <f>IF(Fetch!J162=0,L155,+Fetch!J162+Fetch!K162)</f>
        <v>0.17500000000000002</v>
      </c>
      <c r="M157" s="44">
        <f>IF(Fetch!N162=0,M155,+Fetch!N162+Fetch!O162)</f>
        <v>0.7</v>
      </c>
      <c r="N157" s="44">
        <f>IF(Fetch!Q162=0,N155,Fetch!Q162)</f>
        <v>2.5000000000000001E-3</v>
      </c>
    </row>
    <row r="158" spans="1:14" x14ac:dyDescent="0.25">
      <c r="A158">
        <f t="shared" si="4"/>
        <v>2014</v>
      </c>
      <c r="B158" s="18">
        <v>1</v>
      </c>
      <c r="C158" s="23">
        <f>+Fetch!A163</f>
        <v>41791</v>
      </c>
      <c r="D158" s="11">
        <f>+Fetch!B163</f>
        <v>5.54718209277607E-2</v>
      </c>
      <c r="E158" s="9">
        <f t="shared" ca="1" si="5"/>
        <v>0.50194972636922008</v>
      </c>
      <c r="F158" s="16">
        <f>+Fetch!C163</f>
        <v>4.6740000000000004</v>
      </c>
      <c r="G158" s="107">
        <f>+Fetch!P163</f>
        <v>0.17</v>
      </c>
      <c r="H158" s="44">
        <f>IF(Fetch!F163=0,H156,+Fetch!F163+Fetch!G163)</f>
        <v>-7.0000000000000007E-2</v>
      </c>
      <c r="I158" s="44">
        <f>IF(Fetch!D163=0,I156,+Fetch!D163+Fetch!E163)</f>
        <v>0.315</v>
      </c>
      <c r="J158" s="44">
        <f>IF(Fetch!H163=0,J156,+Fetch!H163+Fetch!I163)</f>
        <v>0.40500000000000003</v>
      </c>
      <c r="K158" s="44">
        <f>IF(Fetch!L163=0,K156,+Fetch!L163+Fetch!M163)</f>
        <v>0.44500000000000001</v>
      </c>
      <c r="L158" s="44">
        <f>IF(Fetch!J163=0,L156,+Fetch!J163+Fetch!K163)</f>
        <v>0.18250000000000002</v>
      </c>
      <c r="M158" s="44">
        <f>IF(Fetch!N163=0,M156,+Fetch!N163+Fetch!O163)</f>
        <v>0.8</v>
      </c>
      <c r="N158" s="44">
        <f>IF(Fetch!Q163=0,N156,Fetch!Q163)</f>
        <v>2.5000000000000001E-3</v>
      </c>
    </row>
    <row r="159" spans="1:14" x14ac:dyDescent="0.25">
      <c r="A159">
        <f t="shared" si="4"/>
        <v>2014</v>
      </c>
      <c r="B159" s="18">
        <v>1</v>
      </c>
      <c r="C159" s="23">
        <f>+Fetch!A164</f>
        <v>41821</v>
      </c>
      <c r="D159" s="11">
        <f>+Fetch!B164</f>
        <v>5.5527525813003006E-2</v>
      </c>
      <c r="E159" s="9">
        <f t="shared" ca="1" si="5"/>
        <v>0.49935566139496229</v>
      </c>
      <c r="F159" s="16">
        <f>+Fetch!C164</f>
        <v>4.7190000000000003</v>
      </c>
      <c r="G159" s="107">
        <f>+Fetch!P164</f>
        <v>0.17</v>
      </c>
      <c r="H159" s="44">
        <f>IF(Fetch!F164=0,H157,+Fetch!F164+Fetch!G164)</f>
        <v>-7.0000000000000007E-2</v>
      </c>
      <c r="I159" s="44">
        <f>IF(Fetch!D164=0,I157,+Fetch!D164+Fetch!E164)</f>
        <v>0.38999999999999996</v>
      </c>
      <c r="J159" s="44">
        <f>IF(Fetch!H164=0,J157,+Fetch!H164+Fetch!I164)</f>
        <v>0.44499999999999995</v>
      </c>
      <c r="K159" s="44">
        <f>IF(Fetch!L164=0,K157,+Fetch!L164+Fetch!M164)</f>
        <v>0.46750000000000003</v>
      </c>
      <c r="L159" s="44">
        <f>IF(Fetch!J164=0,L157,+Fetch!J164+Fetch!K164)</f>
        <v>0.1875</v>
      </c>
      <c r="M159" s="44">
        <f>IF(Fetch!N164=0,M157,+Fetch!N164+Fetch!O164)</f>
        <v>1</v>
      </c>
      <c r="N159" s="44">
        <f>IF(Fetch!Q164=0,N157,Fetch!Q164)</f>
        <v>2.5000000000000001E-3</v>
      </c>
    </row>
    <row r="160" spans="1:14" x14ac:dyDescent="0.25">
      <c r="A160">
        <f t="shared" si="4"/>
        <v>2014</v>
      </c>
      <c r="B160" s="18">
        <v>1</v>
      </c>
      <c r="C160" s="23">
        <f>+Fetch!A165</f>
        <v>41852</v>
      </c>
      <c r="D160" s="11">
        <f>+Fetch!B165</f>
        <v>5.5585087528839103E-2</v>
      </c>
      <c r="E160" s="9">
        <f t="shared" ca="1" si="5"/>
        <v>0.49668457448881648</v>
      </c>
      <c r="F160" s="16">
        <f>+Fetch!C165</f>
        <v>4.7570000000000006</v>
      </c>
      <c r="G160" s="107">
        <f>+Fetch!P165</f>
        <v>0.17</v>
      </c>
      <c r="H160" s="44">
        <f>IF(Fetch!F165=0,H158,+Fetch!F165+Fetch!G165)</f>
        <v>-7.0000000000000007E-2</v>
      </c>
      <c r="I160" s="44">
        <f>IF(Fetch!D165=0,I158,+Fetch!D165+Fetch!E165)</f>
        <v>0.38999999999999996</v>
      </c>
      <c r="J160" s="44">
        <f>IF(Fetch!H165=0,J158,+Fetch!H165+Fetch!I165)</f>
        <v>0.42</v>
      </c>
      <c r="K160" s="44">
        <f>IF(Fetch!L165=0,K158,+Fetch!L165+Fetch!M165)</f>
        <v>0.47000000000000003</v>
      </c>
      <c r="L160" s="44">
        <f>IF(Fetch!J165=0,L158,+Fetch!J165+Fetch!K165)</f>
        <v>0.1875</v>
      </c>
      <c r="M160" s="44">
        <f>IF(Fetch!N165=0,M158,+Fetch!N165+Fetch!O165)</f>
        <v>1</v>
      </c>
      <c r="N160" s="44">
        <f>IF(Fetch!Q165=0,N158,Fetch!Q165)</f>
        <v>2.5000000000000001E-3</v>
      </c>
    </row>
    <row r="161" spans="1:14" x14ac:dyDescent="0.25">
      <c r="A161">
        <f t="shared" si="4"/>
        <v>2014</v>
      </c>
      <c r="B161" s="18">
        <v>1</v>
      </c>
      <c r="C161" s="23">
        <f>+Fetch!A166</f>
        <v>41883</v>
      </c>
      <c r="D161" s="11">
        <f>+Fetch!B166</f>
        <v>5.5642649245778199E-2</v>
      </c>
      <c r="E161" s="9">
        <f t="shared" ca="1" si="5"/>
        <v>0.49402308873692391</v>
      </c>
      <c r="F161" s="16">
        <f>+Fetch!C166</f>
        <v>4.7510000000000003</v>
      </c>
      <c r="G161" s="107">
        <f>+Fetch!P166</f>
        <v>0.17</v>
      </c>
      <c r="H161" s="44">
        <f>IF(Fetch!F166=0,H159,+Fetch!F166+Fetch!G166)</f>
        <v>-0.1</v>
      </c>
      <c r="I161" s="44">
        <f>IF(Fetch!D166=0,I159,+Fetch!D166+Fetch!E166)</f>
        <v>0.32</v>
      </c>
      <c r="J161" s="44">
        <f>IF(Fetch!H166=0,J159,+Fetch!H166+Fetch!I166)</f>
        <v>0.37</v>
      </c>
      <c r="K161" s="44">
        <f>IF(Fetch!L166=0,K159,+Fetch!L166+Fetch!M166)</f>
        <v>0.44750000000000001</v>
      </c>
      <c r="L161" s="44">
        <f>IF(Fetch!J166=0,L159,+Fetch!J166+Fetch!K166)</f>
        <v>0.17750000000000002</v>
      </c>
      <c r="M161" s="44">
        <f>IF(Fetch!N166=0,M159,+Fetch!N166+Fetch!O166)</f>
        <v>0.6</v>
      </c>
      <c r="N161" s="44">
        <f>IF(Fetch!Q166=0,N159,Fetch!Q166)</f>
        <v>2.5000000000000001E-3</v>
      </c>
    </row>
    <row r="162" spans="1:14" x14ac:dyDescent="0.25">
      <c r="A162">
        <f t="shared" si="4"/>
        <v>2014</v>
      </c>
      <c r="B162" s="18">
        <v>1</v>
      </c>
      <c r="C162" s="23">
        <f>+Fetch!A167</f>
        <v>41913</v>
      </c>
      <c r="D162" s="11">
        <f>+Fetch!B167</f>
        <v>5.5698354134189602E-2</v>
      </c>
      <c r="E162" s="9">
        <f t="shared" ca="1" si="5"/>
        <v>0.4914565981051715</v>
      </c>
      <c r="F162" s="16">
        <f>+Fetch!C167</f>
        <v>4.7510000000000003</v>
      </c>
      <c r="G162" s="107">
        <f>+Fetch!P167</f>
        <v>0.17</v>
      </c>
      <c r="H162" s="44">
        <f>IF(Fetch!F167=0,H160,+Fetch!F167+Fetch!G167)</f>
        <v>-7.0000000000000007E-2</v>
      </c>
      <c r="I162" s="44">
        <f>IF(Fetch!D167=0,I160,+Fetch!D167+Fetch!E167)</f>
        <v>0.315</v>
      </c>
      <c r="J162" s="44">
        <f>IF(Fetch!H167=0,J160,+Fetch!H167+Fetch!I167)</f>
        <v>0.41000000000000003</v>
      </c>
      <c r="K162" s="44">
        <f>IF(Fetch!L167=0,K160,+Fetch!L167+Fetch!M167)</f>
        <v>0.45</v>
      </c>
      <c r="L162" s="44">
        <f>IF(Fetch!J167=0,L160,+Fetch!J167+Fetch!K167)</f>
        <v>0.185</v>
      </c>
      <c r="M162" s="44">
        <f>IF(Fetch!N167=0,M160,+Fetch!N167+Fetch!O167)</f>
        <v>0.3</v>
      </c>
      <c r="N162" s="44">
        <f>IF(Fetch!Q167=0,N160,Fetch!Q167)</f>
        <v>2.5000000000000001E-3</v>
      </c>
    </row>
    <row r="163" spans="1:14" x14ac:dyDescent="0.25">
      <c r="A163">
        <f t="shared" si="4"/>
        <v>2014</v>
      </c>
      <c r="B163" s="18">
        <v>1</v>
      </c>
      <c r="C163" s="23">
        <f>+Fetch!A168</f>
        <v>41944</v>
      </c>
      <c r="D163" s="11">
        <f>+Fetch!B168</f>
        <v>5.5755915853299899E-2</v>
      </c>
      <c r="E163" s="9">
        <f t="shared" ca="1" si="5"/>
        <v>0.48881400209206749</v>
      </c>
      <c r="F163" s="16">
        <f>+Fetch!C168</f>
        <v>4.9000000000000004</v>
      </c>
      <c r="G163" s="107">
        <f>+Fetch!P168</f>
        <v>0.17</v>
      </c>
      <c r="H163" s="44">
        <f>IF(Fetch!F168=0,H161,+Fetch!F168+Fetch!G168)</f>
        <v>-2.9500000000000002E-2</v>
      </c>
      <c r="I163" s="44">
        <f>IF(Fetch!D168=0,I161,+Fetch!D168+Fetch!E168)</f>
        <v>0.55999999999999994</v>
      </c>
      <c r="J163" s="44">
        <f>IF(Fetch!H168=0,J161,+Fetch!H168+Fetch!I168)</f>
        <v>0.78500000000000003</v>
      </c>
      <c r="K163" s="44">
        <f>IF(Fetch!L168=0,K161,+Fetch!L168+Fetch!M168)</f>
        <v>0.69500000000000006</v>
      </c>
      <c r="L163" s="44">
        <f>IF(Fetch!J168=0,L161,+Fetch!J168+Fetch!K168)</f>
        <v>0.23499999999999999</v>
      </c>
      <c r="M163" s="44">
        <f>IF(Fetch!N168=0,M161,+Fetch!N168+Fetch!O168)</f>
        <v>0.23</v>
      </c>
      <c r="N163" s="44">
        <f>IF(Fetch!Q168=0,N161,Fetch!Q168)</f>
        <v>2.5000000000000001E-3</v>
      </c>
    </row>
    <row r="164" spans="1:14" x14ac:dyDescent="0.25">
      <c r="A164">
        <f t="shared" si="4"/>
        <v>2014</v>
      </c>
      <c r="B164" s="18">
        <v>1</v>
      </c>
      <c r="C164" s="23">
        <f>+Fetch!A169</f>
        <v>41974</v>
      </c>
      <c r="D164" s="11">
        <f>+Fetch!B169</f>
        <v>5.5811620743811297E-2</v>
      </c>
      <c r="E164" s="9">
        <f t="shared" ca="1" si="5"/>
        <v>0.48626578943816062</v>
      </c>
      <c r="F164" s="16">
        <f>+Fetch!C169</f>
        <v>5.0520000000000005</v>
      </c>
      <c r="G164" s="107">
        <f>+Fetch!P169</f>
        <v>0.17</v>
      </c>
      <c r="H164" s="44">
        <f>IF(Fetch!F169=0,H162,+Fetch!F169+Fetch!G169)</f>
        <v>-4.2000000000000003E-2</v>
      </c>
      <c r="I164" s="44">
        <f>IF(Fetch!D169=0,I162,+Fetch!D169+Fetch!E169)</f>
        <v>0.85</v>
      </c>
      <c r="J164" s="44">
        <f>IF(Fetch!H169=0,J162,+Fetch!H169+Fetch!I169)</f>
        <v>1.23</v>
      </c>
      <c r="K164" s="44">
        <f>IF(Fetch!L169=0,K162,+Fetch!L169+Fetch!M169)</f>
        <v>1.2</v>
      </c>
      <c r="L164" s="44">
        <f>IF(Fetch!J169=0,L162,+Fetch!J169+Fetch!K169)</f>
        <v>0.255</v>
      </c>
      <c r="M164" s="44">
        <f>IF(Fetch!N169=0,M162,+Fetch!N169+Fetch!O169)</f>
        <v>0.26</v>
      </c>
      <c r="N164" s="44">
        <f>IF(Fetch!Q169=0,N162,Fetch!Q169)</f>
        <v>2.5000000000000001E-3</v>
      </c>
    </row>
    <row r="165" spans="1:14" x14ac:dyDescent="0.25">
      <c r="A165">
        <f t="shared" si="4"/>
        <v>2015</v>
      </c>
      <c r="B165" s="18">
        <v>1</v>
      </c>
      <c r="C165" s="23">
        <f>+Fetch!A170</f>
        <v>42005</v>
      </c>
      <c r="D165" s="11">
        <f>+Fetch!B170</f>
        <v>5.5869182465092801E-2</v>
      </c>
      <c r="E165" s="9">
        <f t="shared" ca="1" si="5"/>
        <v>0.48364207765929662</v>
      </c>
      <c r="F165" s="16">
        <f>+Fetch!C170</f>
        <v>5.1295000000000002</v>
      </c>
      <c r="G165" s="107">
        <f>+Fetch!P170</f>
        <v>0.17</v>
      </c>
      <c r="H165" s="44">
        <f>IF(Fetch!F170=0,H163,+Fetch!F170+Fetch!G170)</f>
        <v>-1.7500000000000002E-2</v>
      </c>
      <c r="I165" s="44">
        <f>IF(Fetch!D170=0,I163,+Fetch!D170+Fetch!E170)</f>
        <v>1.35</v>
      </c>
      <c r="J165" s="44">
        <f>IF(Fetch!H170=0,J163,+Fetch!H170+Fetch!I170)</f>
        <v>2.0500000000000003</v>
      </c>
      <c r="K165" s="44">
        <f>IF(Fetch!L170=0,K163,+Fetch!L170+Fetch!M170)</f>
        <v>1.5350000000000001</v>
      </c>
      <c r="L165" s="44">
        <f>IF(Fetch!J170=0,L163,+Fetch!J170+Fetch!K170)</f>
        <v>0.27500000000000002</v>
      </c>
      <c r="M165" s="44">
        <f>IF(Fetch!N170=0,M163,+Fetch!N170+Fetch!O170)</f>
        <v>8.5000000000000006E-2</v>
      </c>
      <c r="N165" s="44">
        <f>IF(Fetch!Q170=0,N163,Fetch!Q170)</f>
        <v>2.5000000000000001E-3</v>
      </c>
    </row>
    <row r="166" spans="1:14" x14ac:dyDescent="0.25">
      <c r="A166">
        <f t="shared" si="4"/>
        <v>2015</v>
      </c>
      <c r="B166" s="18">
        <v>1</v>
      </c>
      <c r="C166" s="23">
        <f>+Fetch!A171</f>
        <v>42036</v>
      </c>
      <c r="D166" s="11">
        <f>+Fetch!B171</f>
        <v>5.5926744187476403E-2</v>
      </c>
      <c r="E166" s="9">
        <f t="shared" ca="1" si="5"/>
        <v>0.48102796002380421</v>
      </c>
      <c r="F166" s="16">
        <f>+Fetch!C171</f>
        <v>5.0415000000000001</v>
      </c>
      <c r="G166" s="107">
        <f>+Fetch!P171</f>
        <v>0.17</v>
      </c>
      <c r="H166" s="44">
        <f>IF(Fetch!F171=0,H164,+Fetch!F171+Fetch!G171)</f>
        <v>-2.75E-2</v>
      </c>
      <c r="I166" s="44">
        <f>IF(Fetch!D171=0,I164,+Fetch!D171+Fetch!E171)</f>
        <v>1.32</v>
      </c>
      <c r="J166" s="44">
        <f>IF(Fetch!H171=0,J164,+Fetch!H171+Fetch!I171)</f>
        <v>2.0500000000000003</v>
      </c>
      <c r="K166" s="44">
        <f>IF(Fetch!L171=0,K164,+Fetch!L171+Fetch!M171)</f>
        <v>1.5350000000000001</v>
      </c>
      <c r="L166" s="44">
        <f>IF(Fetch!J171=0,L164,+Fetch!J171+Fetch!K171)</f>
        <v>0.27500000000000002</v>
      </c>
      <c r="M166" s="44">
        <f>IF(Fetch!N171=0,M164,+Fetch!N171+Fetch!O171)</f>
        <v>7.4999999999999997E-2</v>
      </c>
      <c r="N166" s="44">
        <f>IF(Fetch!Q171=0,N164,Fetch!Q171)</f>
        <v>2.5000000000000001E-3</v>
      </c>
    </row>
    <row r="167" spans="1:14" x14ac:dyDescent="0.25">
      <c r="A167">
        <f t="shared" si="4"/>
        <v>2015</v>
      </c>
      <c r="B167" s="18">
        <v>1</v>
      </c>
      <c r="C167" s="23">
        <f>+Fetch!A172</f>
        <v>42064</v>
      </c>
      <c r="D167" s="11">
        <f>+Fetch!B172</f>
        <v>5.5978735421546001E-2</v>
      </c>
      <c r="E167" s="9">
        <f t="shared" ca="1" si="5"/>
        <v>0.47867506605014748</v>
      </c>
      <c r="F167" s="16">
        <f>+Fetch!C172</f>
        <v>4.9024999999999999</v>
      </c>
      <c r="G167" s="107">
        <f>+Fetch!P172</f>
        <v>0.17</v>
      </c>
      <c r="H167" s="44">
        <f>IF(Fetch!F172=0,H165,+Fetch!F172+Fetch!G172)</f>
        <v>-8.7499999999999994E-2</v>
      </c>
      <c r="I167" s="44">
        <f>IF(Fetch!D172=0,I165,+Fetch!D172+Fetch!E172)</f>
        <v>0.54999999999999993</v>
      </c>
      <c r="J167" s="44">
        <f>IF(Fetch!H172=0,J165,+Fetch!H172+Fetch!I172)</f>
        <v>0.82</v>
      </c>
      <c r="K167" s="44">
        <f>IF(Fetch!L172=0,K165,+Fetch!L172+Fetch!M172)</f>
        <v>0.80500000000000005</v>
      </c>
      <c r="L167" s="44">
        <f>IF(Fetch!J172=0,L165,+Fetch!J172+Fetch!K172)</f>
        <v>0.23499999999999999</v>
      </c>
      <c r="M167" s="44">
        <f>IF(Fetch!N172=0,M165,+Fetch!N172+Fetch!O172)</f>
        <v>0.115</v>
      </c>
      <c r="N167" s="44">
        <f>IF(Fetch!Q172=0,N165,Fetch!Q172)</f>
        <v>2.5000000000000001E-3</v>
      </c>
    </row>
    <row r="168" spans="1:14" x14ac:dyDescent="0.25">
      <c r="A168">
        <f t="shared" si="4"/>
        <v>2015</v>
      </c>
      <c r="B168" s="18">
        <v>1</v>
      </c>
      <c r="C168" s="23">
        <f>+Fetch!A173</f>
        <v>42095</v>
      </c>
      <c r="D168" s="11">
        <f>+Fetch!B173</f>
        <v>5.6036297146029306E-2</v>
      </c>
      <c r="E168" s="9">
        <f t="shared" ca="1" si="5"/>
        <v>0.47607920190418507</v>
      </c>
      <c r="F168" s="16">
        <f>+Fetch!C173</f>
        <v>4.7484999999999999</v>
      </c>
      <c r="G168" s="107">
        <f>+Fetch!P173</f>
        <v>0.17</v>
      </c>
      <c r="H168" s="44">
        <f>IF(Fetch!F173=0,H166,+Fetch!F173+Fetch!G173)</f>
        <v>-6.5000000000000002E-2</v>
      </c>
      <c r="I168" s="44">
        <f>IF(Fetch!D173=0,I166,+Fetch!D173+Fetch!E173)</f>
        <v>0.29499999999999998</v>
      </c>
      <c r="J168" s="44">
        <f>IF(Fetch!H173=0,J166,+Fetch!H173+Fetch!I173)</f>
        <v>0.4</v>
      </c>
      <c r="K168" s="44">
        <f>IF(Fetch!L173=0,K166,+Fetch!L173+Fetch!M173)</f>
        <v>0.48499999999999999</v>
      </c>
      <c r="L168" s="44">
        <f>IF(Fetch!J173=0,L166,+Fetch!J173+Fetch!K173)</f>
        <v>0.1875</v>
      </c>
      <c r="M168" s="44">
        <f>IF(Fetch!N173=0,M166,+Fetch!N173+Fetch!O173)</f>
        <v>0.55000000000000004</v>
      </c>
      <c r="N168" s="44">
        <f>IF(Fetch!Q173=0,N166,Fetch!Q173)</f>
        <v>2.5000000000000001E-3</v>
      </c>
    </row>
    <row r="169" spans="1:14" x14ac:dyDescent="0.25">
      <c r="A169">
        <f t="shared" si="4"/>
        <v>2015</v>
      </c>
      <c r="B169" s="18">
        <v>1</v>
      </c>
      <c r="C169" s="23">
        <f>+Fetch!A174</f>
        <v>42125</v>
      </c>
      <c r="D169" s="11">
        <f>+Fetch!B174</f>
        <v>5.6092002041741001E-2</v>
      </c>
      <c r="E169" s="9">
        <f t="shared" ca="1" si="5"/>
        <v>0.47357620343598417</v>
      </c>
      <c r="F169" s="16">
        <f>+Fetch!C174</f>
        <v>4.7534999999999998</v>
      </c>
      <c r="G169" s="107">
        <f>+Fetch!P174</f>
        <v>0.17</v>
      </c>
      <c r="H169" s="44">
        <f>IF(Fetch!F174=0,H167,+Fetch!F174+Fetch!G174)</f>
        <v>-6.5000000000000002E-2</v>
      </c>
      <c r="I169" s="44">
        <f>IF(Fetch!D174=0,I167,+Fetch!D174+Fetch!E174)</f>
        <v>0.26500000000000001</v>
      </c>
      <c r="J169" s="44">
        <f>IF(Fetch!H174=0,J167,+Fetch!H174+Fetch!I174)</f>
        <v>0.35000000000000003</v>
      </c>
      <c r="K169" s="44">
        <f>IF(Fetch!L174=0,K167,+Fetch!L174+Fetch!M174)</f>
        <v>0.435</v>
      </c>
      <c r="L169" s="44">
        <f>IF(Fetch!J174=0,L167,+Fetch!J174+Fetch!K174)</f>
        <v>0.17500000000000002</v>
      </c>
      <c r="M169" s="44">
        <f>IF(Fetch!N174=0,M167,+Fetch!N174+Fetch!O174)</f>
        <v>0.7</v>
      </c>
      <c r="N169" s="44">
        <f>IF(Fetch!Q174=0,N167,Fetch!Q174)</f>
        <v>2.5000000000000001E-3</v>
      </c>
    </row>
    <row r="170" spans="1:14" x14ac:dyDescent="0.25">
      <c r="A170">
        <f t="shared" si="4"/>
        <v>2015</v>
      </c>
      <c r="B170" s="18">
        <v>1</v>
      </c>
      <c r="C170" s="23">
        <f>+Fetch!A175</f>
        <v>42156</v>
      </c>
      <c r="D170" s="11">
        <f>+Fetch!B175</f>
        <v>5.6149563768394604E-2</v>
      </c>
      <c r="E170" s="9">
        <f t="shared" ca="1" si="5"/>
        <v>0.47099920119170663</v>
      </c>
      <c r="F170" s="16">
        <f>+Fetch!C175</f>
        <v>4.7915000000000001</v>
      </c>
      <c r="G170" s="107">
        <f>+Fetch!P175</f>
        <v>0.17</v>
      </c>
      <c r="H170" s="44">
        <f>IF(Fetch!F175=0,H168,+Fetch!F175+Fetch!G175)</f>
        <v>-6.5000000000000002E-2</v>
      </c>
      <c r="I170" s="44">
        <f>IF(Fetch!D175=0,I168,+Fetch!D175+Fetch!E175)</f>
        <v>0.315</v>
      </c>
      <c r="J170" s="44">
        <f>IF(Fetch!H175=0,J168,+Fetch!H175+Fetch!I175)</f>
        <v>0.40500000000000003</v>
      </c>
      <c r="K170" s="44">
        <f>IF(Fetch!L175=0,K168,+Fetch!L175+Fetch!M175)</f>
        <v>0.44500000000000001</v>
      </c>
      <c r="L170" s="44">
        <f>IF(Fetch!J175=0,L168,+Fetch!J175+Fetch!K175)</f>
        <v>0.18250000000000002</v>
      </c>
      <c r="M170" s="44">
        <f>IF(Fetch!N175=0,M168,+Fetch!N175+Fetch!O175)</f>
        <v>0.8</v>
      </c>
      <c r="N170" s="44">
        <f>IF(Fetch!Q175=0,N168,Fetch!Q175)</f>
        <v>2.5000000000000001E-3</v>
      </c>
    </row>
    <row r="171" spans="1:14" x14ac:dyDescent="0.25">
      <c r="A171">
        <f t="shared" si="4"/>
        <v>2015</v>
      </c>
      <c r="B171" s="18">
        <v>1</v>
      </c>
      <c r="C171" s="23">
        <f>+Fetch!A176</f>
        <v>42186</v>
      </c>
      <c r="D171" s="11">
        <f>+Fetch!B176</f>
        <v>5.6205268666206898E-2</v>
      </c>
      <c r="E171" s="9">
        <f t="shared" ca="1" si="5"/>
        <v>0.46851445037765871</v>
      </c>
      <c r="F171" s="16">
        <f>+Fetch!C176</f>
        <v>4.8365</v>
      </c>
      <c r="G171" s="107">
        <f>+Fetch!P176</f>
        <v>0.17</v>
      </c>
      <c r="H171" s="44">
        <f>IF(Fetch!F176=0,H169,+Fetch!F176+Fetch!G176)</f>
        <v>-6.5000000000000002E-2</v>
      </c>
      <c r="I171" s="44">
        <f>IF(Fetch!D176=0,I169,+Fetch!D176+Fetch!E176)</f>
        <v>0.38999999999999996</v>
      </c>
      <c r="J171" s="44">
        <f>IF(Fetch!H176=0,J169,+Fetch!H176+Fetch!I176)</f>
        <v>0.44499999999999995</v>
      </c>
      <c r="K171" s="44">
        <f>IF(Fetch!L176=0,K169,+Fetch!L176+Fetch!M176)</f>
        <v>0.46750000000000003</v>
      </c>
      <c r="L171" s="44">
        <f>IF(Fetch!J176=0,L169,+Fetch!J176+Fetch!K176)</f>
        <v>0.1875</v>
      </c>
      <c r="M171" s="44">
        <f>IF(Fetch!N176=0,M169,+Fetch!N176+Fetch!O176)</f>
        <v>1</v>
      </c>
      <c r="N171" s="44">
        <f>IF(Fetch!Q176=0,N169,Fetch!Q176)</f>
        <v>2.5000000000000001E-3</v>
      </c>
    </row>
    <row r="172" spans="1:14" x14ac:dyDescent="0.25">
      <c r="A172">
        <f t="shared" si="4"/>
        <v>2015</v>
      </c>
      <c r="B172" s="18">
        <v>1</v>
      </c>
      <c r="C172" s="23">
        <f>+Fetch!A177</f>
        <v>42217</v>
      </c>
      <c r="D172" s="11">
        <f>+Fetch!B177</f>
        <v>5.6262830395031202E-2</v>
      </c>
      <c r="E172" s="9">
        <f t="shared" ca="1" si="5"/>
        <v>0.46595629755594647</v>
      </c>
      <c r="F172" s="16">
        <f>+Fetch!C177</f>
        <v>4.8745000000000003</v>
      </c>
      <c r="G172" s="107">
        <f>+Fetch!P177</f>
        <v>0.17</v>
      </c>
      <c r="H172" s="44">
        <f>IF(Fetch!F177=0,H170,+Fetch!F177+Fetch!G177)</f>
        <v>-6.5000000000000002E-2</v>
      </c>
      <c r="I172" s="44">
        <f>IF(Fetch!D177=0,I170,+Fetch!D177+Fetch!E177)</f>
        <v>0.38999999999999996</v>
      </c>
      <c r="J172" s="44">
        <f>IF(Fetch!H177=0,J170,+Fetch!H177+Fetch!I177)</f>
        <v>0.42</v>
      </c>
      <c r="K172" s="44">
        <f>IF(Fetch!L177=0,K170,+Fetch!L177+Fetch!M177)</f>
        <v>0.47000000000000003</v>
      </c>
      <c r="L172" s="44">
        <f>IF(Fetch!J177=0,L170,+Fetch!J177+Fetch!K177)</f>
        <v>0.1875</v>
      </c>
      <c r="M172" s="44">
        <f>IF(Fetch!N177=0,M170,+Fetch!N177+Fetch!O177)</f>
        <v>1</v>
      </c>
      <c r="N172" s="44">
        <f>IF(Fetch!Q177=0,N170,Fetch!Q177)</f>
        <v>2.5000000000000001E-3</v>
      </c>
    </row>
    <row r="173" spans="1:14" x14ac:dyDescent="0.25">
      <c r="A173">
        <f t="shared" si="4"/>
        <v>2015</v>
      </c>
      <c r="B173" s="18">
        <v>1</v>
      </c>
      <c r="C173" s="23">
        <f>+Fetch!A178</f>
        <v>42248</v>
      </c>
      <c r="D173" s="11">
        <f>+Fetch!B178</f>
        <v>5.63203921249582E-2</v>
      </c>
      <c r="E173" s="9">
        <f t="shared" ca="1" si="5"/>
        <v>0.46340771853931889</v>
      </c>
      <c r="F173" s="16">
        <f>+Fetch!C178</f>
        <v>4.8685</v>
      </c>
      <c r="G173" s="107">
        <f>+Fetch!P178</f>
        <v>0.17</v>
      </c>
      <c r="H173" s="44">
        <f>IF(Fetch!F178=0,H171,+Fetch!F178+Fetch!G178)</f>
        <v>-6.5000000000000002E-2</v>
      </c>
      <c r="I173" s="44">
        <f>IF(Fetch!D178=0,I171,+Fetch!D178+Fetch!E178)</f>
        <v>0.32</v>
      </c>
      <c r="J173" s="44">
        <f>IF(Fetch!H178=0,J171,+Fetch!H178+Fetch!I178)</f>
        <v>0.37</v>
      </c>
      <c r="K173" s="44">
        <f>IF(Fetch!L178=0,K171,+Fetch!L178+Fetch!M178)</f>
        <v>0.44750000000000001</v>
      </c>
      <c r="L173" s="44">
        <f>IF(Fetch!J178=0,L171,+Fetch!J178+Fetch!K178)</f>
        <v>0.17750000000000002</v>
      </c>
      <c r="M173" s="44">
        <f>IF(Fetch!N178=0,M171,+Fetch!N178+Fetch!O178)</f>
        <v>0.6</v>
      </c>
      <c r="N173" s="44">
        <f>IF(Fetch!Q178=0,N171,Fetch!Q178)</f>
        <v>2.5000000000000001E-3</v>
      </c>
    </row>
    <row r="174" spans="1:14" x14ac:dyDescent="0.25">
      <c r="A174">
        <f t="shared" si="4"/>
        <v>2015</v>
      </c>
      <c r="B174" s="18">
        <v>1</v>
      </c>
      <c r="C174" s="23">
        <f>+Fetch!A179</f>
        <v>42278</v>
      </c>
      <c r="D174" s="11">
        <f>+Fetch!B179</f>
        <v>5.6376097025938203E-2</v>
      </c>
      <c r="E174" s="9">
        <f t="shared" ca="1" si="5"/>
        <v>0.46095046353753749</v>
      </c>
      <c r="F174" s="16">
        <f>+Fetch!C179</f>
        <v>4.8685</v>
      </c>
      <c r="G174" s="107">
        <f>+Fetch!P179</f>
        <v>0.17</v>
      </c>
      <c r="H174" s="44">
        <f>IF(Fetch!F179=0,H172,+Fetch!F179+Fetch!G179)</f>
        <v>-6.5000000000000002E-2</v>
      </c>
      <c r="I174" s="44">
        <f>IF(Fetch!D179=0,I172,+Fetch!D179+Fetch!E179)</f>
        <v>0.315</v>
      </c>
      <c r="J174" s="44">
        <f>IF(Fetch!H179=0,J172,+Fetch!H179+Fetch!I179)</f>
        <v>0.41000000000000003</v>
      </c>
      <c r="K174" s="44">
        <f>IF(Fetch!L179=0,K172,+Fetch!L179+Fetch!M179)</f>
        <v>0.45</v>
      </c>
      <c r="L174" s="44">
        <f>IF(Fetch!J179=0,L172,+Fetch!J179+Fetch!K179)</f>
        <v>0.185</v>
      </c>
      <c r="M174" s="44">
        <f>IF(Fetch!N179=0,M172,+Fetch!N179+Fetch!O179)</f>
        <v>0.3</v>
      </c>
      <c r="N174" s="44">
        <f>IF(Fetch!Q179=0,N172,Fetch!Q179)</f>
        <v>2.5000000000000001E-3</v>
      </c>
    </row>
    <row r="175" spans="1:14" x14ac:dyDescent="0.25">
      <c r="A175">
        <f t="shared" si="4"/>
        <v>2015</v>
      </c>
      <c r="B175" s="18">
        <v>1</v>
      </c>
      <c r="C175" s="23">
        <f>+Fetch!A180</f>
        <v>42309</v>
      </c>
      <c r="D175" s="11">
        <f>+Fetch!B180</f>
        <v>5.6433658758035E-2</v>
      </c>
      <c r="E175" s="9">
        <f t="shared" ca="1" si="5"/>
        <v>0.45842071143242014</v>
      </c>
      <c r="F175" s="16">
        <f>+Fetch!C180</f>
        <v>5.0175000000000001</v>
      </c>
      <c r="G175" s="107">
        <f>+Fetch!P180</f>
        <v>0.17</v>
      </c>
      <c r="H175" s="44">
        <f>IF(Fetch!F180=0,H173,+Fetch!F180+Fetch!G180)</f>
        <v>-6.5000000000000002E-2</v>
      </c>
      <c r="I175" s="44">
        <f>IF(Fetch!D180=0,I173,+Fetch!D180+Fetch!E180)</f>
        <v>0.55999999999999994</v>
      </c>
      <c r="J175" s="44">
        <f>IF(Fetch!H180=0,J173,+Fetch!H180+Fetch!I180)</f>
        <v>0.78500000000000003</v>
      </c>
      <c r="K175" s="44">
        <f>IF(Fetch!L180=0,K173,+Fetch!L180+Fetch!M180)</f>
        <v>0.69500000000000006</v>
      </c>
      <c r="L175" s="44">
        <f>IF(Fetch!J180=0,L173,+Fetch!J180+Fetch!K180)</f>
        <v>0.23499999999999999</v>
      </c>
      <c r="M175" s="44">
        <f>IF(Fetch!N180=0,M173,+Fetch!N180+Fetch!O180)</f>
        <v>0.23</v>
      </c>
      <c r="N175" s="44">
        <f>IF(Fetch!Q180=0,N173,Fetch!Q180)</f>
        <v>2.5000000000000001E-3</v>
      </c>
    </row>
    <row r="176" spans="1:14" x14ac:dyDescent="0.25">
      <c r="A176">
        <f t="shared" si="4"/>
        <v>2015</v>
      </c>
      <c r="B176" s="18">
        <v>1</v>
      </c>
      <c r="C176" s="23">
        <f>+Fetch!A181</f>
        <v>42339</v>
      </c>
      <c r="D176" s="11">
        <f>+Fetch!B181</f>
        <v>5.6489363661115004E-2</v>
      </c>
      <c r="E176" s="9">
        <f t="shared" ca="1" si="5"/>
        <v>0.45598166786504135</v>
      </c>
      <c r="F176" s="16">
        <f>+Fetch!C181</f>
        <v>5.1695000000000002</v>
      </c>
      <c r="G176" s="107">
        <f>+Fetch!P181</f>
        <v>0.17</v>
      </c>
      <c r="H176" s="44">
        <f>IF(Fetch!F181=0,H174,+Fetch!F181+Fetch!G181)</f>
        <v>-6.5000000000000002E-2</v>
      </c>
      <c r="I176" s="44">
        <f>IF(Fetch!D181=0,I174,+Fetch!D181+Fetch!E181)</f>
        <v>0.85</v>
      </c>
      <c r="J176" s="44">
        <f>IF(Fetch!H181=0,J174,+Fetch!H181+Fetch!I181)</f>
        <v>1.23</v>
      </c>
      <c r="K176" s="44">
        <f>IF(Fetch!L181=0,K174,+Fetch!L181+Fetch!M181)</f>
        <v>1.2</v>
      </c>
      <c r="L176" s="44">
        <f>IF(Fetch!J181=0,L174,+Fetch!J181+Fetch!K181)</f>
        <v>0.255</v>
      </c>
      <c r="M176" s="44">
        <f>IF(Fetch!N181=0,M174,+Fetch!N181+Fetch!O181)</f>
        <v>0.26</v>
      </c>
      <c r="N176" s="44">
        <f>IF(Fetch!Q181=0,N174,Fetch!Q181)</f>
        <v>2.5000000000000001E-3</v>
      </c>
    </row>
    <row r="177" spans="1:14" x14ac:dyDescent="0.25">
      <c r="A177">
        <f t="shared" si="4"/>
        <v>2016</v>
      </c>
      <c r="B177" s="18">
        <v>1</v>
      </c>
      <c r="C177" s="23">
        <f>+Fetch!A182</f>
        <v>42370</v>
      </c>
      <c r="D177" s="11">
        <f>+Fetch!B182</f>
        <v>5.6546925395382502E-2</v>
      </c>
      <c r="E177" s="9">
        <f t="shared" ca="1" si="5"/>
        <v>0.4534707253332797</v>
      </c>
      <c r="F177" s="16">
        <f>+Fetch!C182</f>
        <v>5.2469999999999999</v>
      </c>
      <c r="G177" s="107">
        <f>+Fetch!P182</f>
        <v>0.17</v>
      </c>
      <c r="H177" s="44">
        <f>IF(Fetch!F182=0,H175,+Fetch!F182+Fetch!G182)</f>
        <v>-6.5000000000000002E-2</v>
      </c>
      <c r="I177" s="44">
        <f>IF(Fetch!D182=0,I175,+Fetch!D182+Fetch!E182)</f>
        <v>1.35</v>
      </c>
      <c r="J177" s="44">
        <f>IF(Fetch!H182=0,J175,+Fetch!H182+Fetch!I182)</f>
        <v>2.0500000000000003</v>
      </c>
      <c r="K177" s="44">
        <f>IF(Fetch!L182=0,K175,+Fetch!L182+Fetch!M182)</f>
        <v>1.5350000000000001</v>
      </c>
      <c r="L177" s="44">
        <f>IF(Fetch!J182=0,L175,+Fetch!J182+Fetch!K182)</f>
        <v>0.27500000000000002</v>
      </c>
      <c r="M177" s="44">
        <f>IF(Fetch!N182=0,M175,+Fetch!N182+Fetch!O182)</f>
        <v>8.5000000000000006E-2</v>
      </c>
      <c r="N177" s="44">
        <f>IF(Fetch!Q182=0,N175,Fetch!Q182)</f>
        <v>2.5000000000000001E-3</v>
      </c>
    </row>
    <row r="178" spans="1:14" x14ac:dyDescent="0.25">
      <c r="A178">
        <f t="shared" si="4"/>
        <v>2016</v>
      </c>
      <c r="B178" s="18">
        <v>1</v>
      </c>
      <c r="C178" s="23">
        <f>+Fetch!A183</f>
        <v>42401</v>
      </c>
      <c r="D178" s="11">
        <f>+Fetch!B183</f>
        <v>5.66044871307523E-2</v>
      </c>
      <c r="E178" s="9">
        <f t="shared" ca="1" si="5"/>
        <v>0.45096933451209703</v>
      </c>
      <c r="F178" s="16">
        <f>+Fetch!C183</f>
        <v>5.1589999999999998</v>
      </c>
      <c r="G178" s="107">
        <f>+Fetch!P183</f>
        <v>0.17</v>
      </c>
      <c r="H178" s="44">
        <f>IF(Fetch!F183=0,H176,+Fetch!F183+Fetch!G183)</f>
        <v>-6.5000000000000002E-2</v>
      </c>
      <c r="I178" s="44">
        <f>IF(Fetch!D183=0,I176,+Fetch!D183+Fetch!E183)</f>
        <v>1.32</v>
      </c>
      <c r="J178" s="44">
        <f>IF(Fetch!H183=0,J176,+Fetch!H183+Fetch!I183)</f>
        <v>2.0500000000000003</v>
      </c>
      <c r="K178" s="44">
        <f>IF(Fetch!L183=0,K176,+Fetch!L183+Fetch!M183)</f>
        <v>1.5350000000000001</v>
      </c>
      <c r="L178" s="44">
        <f>IF(Fetch!J183=0,L176,+Fetch!J183+Fetch!K183)</f>
        <v>0.27500000000000002</v>
      </c>
      <c r="M178" s="44">
        <f>IF(Fetch!N183=0,M176,+Fetch!N183+Fetch!O183)</f>
        <v>7.4999999999999997E-2</v>
      </c>
      <c r="N178" s="44">
        <f>IF(Fetch!Q183=0,N176,Fetch!Q183)</f>
        <v>2.5000000000000001E-3</v>
      </c>
    </row>
    <row r="179" spans="1:14" x14ac:dyDescent="0.25">
      <c r="A179">
        <f t="shared" si="4"/>
        <v>2016</v>
      </c>
      <c r="B179" s="18">
        <v>1</v>
      </c>
      <c r="C179" s="23">
        <f>+Fetch!A184</f>
        <v>42430</v>
      </c>
      <c r="D179" s="11">
        <f>+Fetch!B184</f>
        <v>5.66583352067744E-2</v>
      </c>
      <c r="E179" s="9">
        <f t="shared" ca="1" si="5"/>
        <v>0.44863796635846964</v>
      </c>
      <c r="F179" s="16">
        <f>+Fetch!C184</f>
        <v>5.0199999999999996</v>
      </c>
      <c r="G179" s="107">
        <f>+Fetch!P184</f>
        <v>0.17</v>
      </c>
      <c r="H179" s="44">
        <f>IF(Fetch!F184=0,H177,+Fetch!F184+Fetch!G184)</f>
        <v>-6.5000000000000002E-2</v>
      </c>
      <c r="I179" s="44">
        <f>IF(Fetch!D184=0,I177,+Fetch!D184+Fetch!E184)</f>
        <v>0.54999999999999993</v>
      </c>
      <c r="J179" s="44">
        <f>IF(Fetch!H184=0,J177,+Fetch!H184+Fetch!I184)</f>
        <v>0.82</v>
      </c>
      <c r="K179" s="44">
        <f>IF(Fetch!L184=0,K177,+Fetch!L184+Fetch!M184)</f>
        <v>0.80500000000000005</v>
      </c>
      <c r="L179" s="44">
        <f>IF(Fetch!J184=0,L177,+Fetch!J184+Fetch!K184)</f>
        <v>0.23499999999999999</v>
      </c>
      <c r="M179" s="44">
        <f>IF(Fetch!N184=0,M177,+Fetch!N184+Fetch!O184)</f>
        <v>0.115</v>
      </c>
      <c r="N179" s="44">
        <f>IF(Fetch!Q184=0,N177,Fetch!Q184)</f>
        <v>2.5000000000000001E-3</v>
      </c>
    </row>
    <row r="180" spans="1:14" x14ac:dyDescent="0.25">
      <c r="A180">
        <f t="shared" si="4"/>
        <v>2016</v>
      </c>
      <c r="B180" s="18">
        <v>1</v>
      </c>
      <c r="C180" s="23">
        <f>+Fetch!A185</f>
        <v>42461</v>
      </c>
      <c r="D180" s="11">
        <f>+Fetch!B185</f>
        <v>5.67158969442789E-2</v>
      </c>
      <c r="E180" s="9">
        <f t="shared" ca="1" si="5"/>
        <v>0.44615504768906283</v>
      </c>
      <c r="F180" s="16">
        <f>+Fetch!C185</f>
        <v>4.8660000000000005</v>
      </c>
      <c r="G180" s="107">
        <f>+Fetch!P185</f>
        <v>0.17</v>
      </c>
      <c r="H180" s="44">
        <f>IF(Fetch!F185=0,H178,+Fetch!F185+Fetch!G185)</f>
        <v>-6.5000000000000002E-2</v>
      </c>
      <c r="I180" s="44">
        <f>IF(Fetch!D185=0,I178,+Fetch!D185+Fetch!E185)</f>
        <v>0.29499999999999998</v>
      </c>
      <c r="J180" s="44">
        <f>IF(Fetch!H185=0,J178,+Fetch!H185+Fetch!I185)</f>
        <v>0.4</v>
      </c>
      <c r="K180" s="44">
        <f>IF(Fetch!L185=0,K178,+Fetch!L185+Fetch!M185)</f>
        <v>0.48499999999999999</v>
      </c>
      <c r="L180" s="44">
        <f>IF(Fetch!J185=0,L178,+Fetch!J185+Fetch!K185)</f>
        <v>0.1875</v>
      </c>
      <c r="M180" s="44">
        <f>IF(Fetch!N185=0,M178,+Fetch!N185+Fetch!O185)</f>
        <v>0.55000000000000004</v>
      </c>
      <c r="N180" s="44">
        <f>IF(Fetch!Q185=0,N178,Fetch!Q185)</f>
        <v>2.5000000000000001E-3</v>
      </c>
    </row>
    <row r="181" spans="1:14" x14ac:dyDescent="0.25">
      <c r="A181">
        <f t="shared" si="4"/>
        <v>2016</v>
      </c>
      <c r="B181" s="18">
        <v>1</v>
      </c>
      <c r="C181" s="23">
        <f>+Fetch!A186</f>
        <v>42491</v>
      </c>
      <c r="D181" s="11">
        <f>+Fetch!B186</f>
        <v>5.6771601852590801E-2</v>
      </c>
      <c r="E181" s="9">
        <f t="shared" ca="1" si="5"/>
        <v>0.44376130249581902</v>
      </c>
      <c r="F181" s="16">
        <f>+Fetch!C186</f>
        <v>4.8710000000000004</v>
      </c>
      <c r="G181" s="107">
        <f>+Fetch!P186</f>
        <v>0.17</v>
      </c>
      <c r="H181" s="44">
        <f>IF(Fetch!F186=0,H179,+Fetch!F186+Fetch!G186)</f>
        <v>-6.5000000000000002E-2</v>
      </c>
      <c r="I181" s="44">
        <f>IF(Fetch!D186=0,I179,+Fetch!D186+Fetch!E186)</f>
        <v>0.26500000000000001</v>
      </c>
      <c r="J181" s="44">
        <f>IF(Fetch!H186=0,J179,+Fetch!H186+Fetch!I186)</f>
        <v>0.35000000000000003</v>
      </c>
      <c r="K181" s="44">
        <f>IF(Fetch!L186=0,K179,+Fetch!L186+Fetch!M186)</f>
        <v>0.435</v>
      </c>
      <c r="L181" s="44">
        <f>IF(Fetch!J186=0,L179,+Fetch!J186+Fetch!K186)</f>
        <v>0.17500000000000002</v>
      </c>
      <c r="M181" s="44">
        <f>IF(Fetch!N186=0,M179,+Fetch!N186+Fetch!O186)</f>
        <v>0.7</v>
      </c>
      <c r="N181" s="44">
        <f>IF(Fetch!Q186=0,N179,Fetch!Q186)</f>
        <v>2.5000000000000001E-3</v>
      </c>
    </row>
    <row r="182" spans="1:14" x14ac:dyDescent="0.25">
      <c r="A182">
        <f t="shared" si="4"/>
        <v>2016</v>
      </c>
      <c r="B182" s="18">
        <v>1</v>
      </c>
      <c r="C182" s="23">
        <f>+Fetch!A187</f>
        <v>42522</v>
      </c>
      <c r="D182" s="11">
        <f>+Fetch!B187</f>
        <v>5.6829163592265107E-2</v>
      </c>
      <c r="E182" s="9">
        <f t="shared" ca="1" si="5"/>
        <v>0.44129714199908815</v>
      </c>
      <c r="F182" s="16">
        <f>+Fetch!C187</f>
        <v>4.9089999999999998</v>
      </c>
      <c r="G182" s="107">
        <f>+Fetch!P187</f>
        <v>0.17</v>
      </c>
      <c r="H182" s="44">
        <f>IF(Fetch!F187=0,H180,+Fetch!F187+Fetch!G187)</f>
        <v>-6.5000000000000002E-2</v>
      </c>
      <c r="I182" s="44">
        <f>IF(Fetch!D187=0,I180,+Fetch!D187+Fetch!E187)</f>
        <v>0.315</v>
      </c>
      <c r="J182" s="44">
        <f>IF(Fetch!H187=0,J180,+Fetch!H187+Fetch!I187)</f>
        <v>0.40500000000000003</v>
      </c>
      <c r="K182" s="44">
        <f>IF(Fetch!L187=0,K180,+Fetch!L187+Fetch!M187)</f>
        <v>0.44500000000000001</v>
      </c>
      <c r="L182" s="44">
        <f>IF(Fetch!J187=0,L180,+Fetch!J187+Fetch!K187)</f>
        <v>0.18250000000000002</v>
      </c>
      <c r="M182" s="44">
        <f>IF(Fetch!N187=0,M180,+Fetch!N187+Fetch!O187)</f>
        <v>0.8</v>
      </c>
      <c r="N182" s="44">
        <f>IF(Fetch!Q187=0,N180,Fetch!Q187)</f>
        <v>2.5000000000000001E-3</v>
      </c>
    </row>
    <row r="183" spans="1:14" x14ac:dyDescent="0.25">
      <c r="A183">
        <f t="shared" si="4"/>
        <v>2016</v>
      </c>
      <c r="B183" s="18">
        <v>1</v>
      </c>
      <c r="C183" s="23">
        <f>+Fetch!A188</f>
        <v>42552</v>
      </c>
      <c r="D183" s="11">
        <f>+Fetch!B188</f>
        <v>5.6884868502677002E-2</v>
      </c>
      <c r="E183" s="9">
        <f t="shared" ca="1" si="5"/>
        <v>0.43892153855507532</v>
      </c>
      <c r="F183" s="16">
        <f>+Fetch!C188</f>
        <v>4.9540000000000006</v>
      </c>
      <c r="G183" s="107">
        <f>+Fetch!P188</f>
        <v>0.17</v>
      </c>
      <c r="H183" s="44">
        <f>IF(Fetch!F188=0,H181,+Fetch!F188+Fetch!G188)</f>
        <v>-6.5000000000000002E-2</v>
      </c>
      <c r="I183" s="44">
        <f>IF(Fetch!D188=0,I181,+Fetch!D188+Fetch!E188)</f>
        <v>0.38999999999999996</v>
      </c>
      <c r="J183" s="44">
        <f>IF(Fetch!H188=0,J181,+Fetch!H188+Fetch!I188)</f>
        <v>0.44499999999999995</v>
      </c>
      <c r="K183" s="44">
        <f>IF(Fetch!L188=0,K181,+Fetch!L188+Fetch!M188)</f>
        <v>0.46750000000000003</v>
      </c>
      <c r="L183" s="44">
        <f>IF(Fetch!J188=0,L181,+Fetch!J188+Fetch!K188)</f>
        <v>0.1875</v>
      </c>
      <c r="M183" s="44">
        <f>IF(Fetch!N188=0,M181,+Fetch!N188+Fetch!O188)</f>
        <v>1</v>
      </c>
      <c r="N183" s="44">
        <f>IF(Fetch!Q188=0,N181,Fetch!Q188)</f>
        <v>2.5000000000000001E-3</v>
      </c>
    </row>
    <row r="184" spans="1:14" x14ac:dyDescent="0.25">
      <c r="A184">
        <f t="shared" si="4"/>
        <v>2016</v>
      </c>
      <c r="B184" s="18">
        <v>1</v>
      </c>
      <c r="C184" s="23">
        <f>+Fetch!A189</f>
        <v>42583</v>
      </c>
      <c r="D184" s="11">
        <f>+Fetch!B189</f>
        <v>5.6942430244520302E-2</v>
      </c>
      <c r="E184" s="9">
        <f t="shared" ca="1" si="5"/>
        <v>0.43647611237533063</v>
      </c>
      <c r="F184" s="16">
        <f>+Fetch!C189</f>
        <v>4.992</v>
      </c>
      <c r="G184" s="107">
        <f>+Fetch!P189</f>
        <v>0.17</v>
      </c>
      <c r="H184" s="44">
        <f>IF(Fetch!F189=0,H182,+Fetch!F189+Fetch!G189)</f>
        <v>-6.5000000000000002E-2</v>
      </c>
      <c r="I184" s="44">
        <f>IF(Fetch!D189=0,I182,+Fetch!D189+Fetch!E189)</f>
        <v>0.38999999999999996</v>
      </c>
      <c r="J184" s="44">
        <f>IF(Fetch!H189=0,J182,+Fetch!H189+Fetch!I189)</f>
        <v>0.42</v>
      </c>
      <c r="K184" s="44">
        <f>IF(Fetch!L189=0,K182,+Fetch!L189+Fetch!M189)</f>
        <v>0.47000000000000003</v>
      </c>
      <c r="L184" s="44">
        <f>IF(Fetch!J189=0,L182,+Fetch!J189+Fetch!K189)</f>
        <v>0.1875</v>
      </c>
      <c r="M184" s="44">
        <f>IF(Fetch!N189=0,M182,+Fetch!N189+Fetch!O189)</f>
        <v>1</v>
      </c>
      <c r="N184" s="44">
        <f>IF(Fetch!Q189=0,N182,Fetch!Q189)</f>
        <v>2.5000000000000001E-3</v>
      </c>
    </row>
    <row r="185" spans="1:14" x14ac:dyDescent="0.25">
      <c r="A185">
        <f t="shared" si="4"/>
        <v>2016</v>
      </c>
      <c r="B185" s="18">
        <v>1</v>
      </c>
      <c r="C185" s="23">
        <f>+Fetch!A190</f>
        <v>42614</v>
      </c>
      <c r="D185" s="11">
        <f>+Fetch!B190</f>
        <v>5.6999991987467101E-2</v>
      </c>
      <c r="E185" s="9">
        <f t="shared" ca="1" si="5"/>
        <v>0.43404019718994441</v>
      </c>
      <c r="F185" s="16">
        <f>+Fetch!C190</f>
        <v>4.9860000000000007</v>
      </c>
      <c r="G185" s="107">
        <f>+Fetch!P190</f>
        <v>0.17</v>
      </c>
      <c r="H185" s="44">
        <f>IF(Fetch!F190=0,H183,+Fetch!F190+Fetch!G190)</f>
        <v>-6.5000000000000002E-2</v>
      </c>
      <c r="I185" s="44">
        <f>IF(Fetch!D190=0,I183,+Fetch!D190+Fetch!E190)</f>
        <v>0.32</v>
      </c>
      <c r="J185" s="44">
        <f>IF(Fetch!H190=0,J183,+Fetch!H190+Fetch!I190)</f>
        <v>0.37</v>
      </c>
      <c r="K185" s="44">
        <f>IF(Fetch!L190=0,K183,+Fetch!L190+Fetch!M190)</f>
        <v>0.44750000000000001</v>
      </c>
      <c r="L185" s="44">
        <f>IF(Fetch!J190=0,L183,+Fetch!J190+Fetch!K190)</f>
        <v>0.17750000000000002</v>
      </c>
      <c r="M185" s="44">
        <f>IF(Fetch!N190=0,M183,+Fetch!N190+Fetch!O190)</f>
        <v>0.6</v>
      </c>
      <c r="N185" s="44">
        <f>IF(Fetch!Q190=0,N183,Fetch!Q190)</f>
        <v>2.5000000000000001E-3</v>
      </c>
    </row>
    <row r="186" spans="1:14" x14ac:dyDescent="0.25">
      <c r="A186">
        <f t="shared" si="4"/>
        <v>2016</v>
      </c>
      <c r="B186" s="18">
        <v>1</v>
      </c>
      <c r="C186" s="23">
        <f>+Fetch!A191</f>
        <v>42644</v>
      </c>
      <c r="D186" s="11">
        <f>+Fetch!B191</f>
        <v>5.7055696901044999E-2</v>
      </c>
      <c r="E186" s="9">
        <f t="shared" ca="1" si="5"/>
        <v>0.43169190918259076</v>
      </c>
      <c r="F186" s="16">
        <f>+Fetch!C191</f>
        <v>4.9860000000000007</v>
      </c>
      <c r="G186" s="107">
        <f>+Fetch!P191</f>
        <v>0.17</v>
      </c>
      <c r="H186" s="44">
        <f>IF(Fetch!F191=0,H184,+Fetch!F191+Fetch!G191)</f>
        <v>-6.5000000000000002E-2</v>
      </c>
      <c r="I186" s="44">
        <f>IF(Fetch!D191=0,I184,+Fetch!D191+Fetch!E191)</f>
        <v>0.315</v>
      </c>
      <c r="J186" s="44">
        <f>IF(Fetch!H191=0,J184,+Fetch!H191+Fetch!I191)</f>
        <v>0.41000000000000003</v>
      </c>
      <c r="K186" s="44">
        <f>IF(Fetch!L191=0,K184,+Fetch!L191+Fetch!M191)</f>
        <v>0.45</v>
      </c>
      <c r="L186" s="44">
        <f>IF(Fetch!J191=0,L184,+Fetch!J191+Fetch!K191)</f>
        <v>0.185</v>
      </c>
      <c r="M186" s="44">
        <f>IF(Fetch!N191=0,M184,+Fetch!N191+Fetch!O191)</f>
        <v>0.3</v>
      </c>
      <c r="N186" s="44">
        <f>IF(Fetch!Q191=0,N184,Fetch!Q191)</f>
        <v>2.5000000000000001E-3</v>
      </c>
    </row>
    <row r="187" spans="1:14" x14ac:dyDescent="0.25">
      <c r="A187">
        <f t="shared" si="4"/>
        <v>2016</v>
      </c>
      <c r="B187" s="18">
        <v>1</v>
      </c>
      <c r="C187" s="23">
        <f>+Fetch!A192</f>
        <v>42675</v>
      </c>
      <c r="D187" s="11">
        <f>+Fetch!B192</f>
        <v>5.7113258646160701E-2</v>
      </c>
      <c r="E187" s="9">
        <f t="shared" ca="1" si="5"/>
        <v>0.42927468891337905</v>
      </c>
      <c r="F187" s="16">
        <f>+Fetch!C192</f>
        <v>5.1349999999999998</v>
      </c>
      <c r="G187" s="107">
        <f>+Fetch!P192</f>
        <v>0.17</v>
      </c>
      <c r="H187" s="44">
        <f>IF(Fetch!F192=0,H185,+Fetch!F192+Fetch!G192)</f>
        <v>-6.5000000000000002E-2</v>
      </c>
      <c r="I187" s="44">
        <f>IF(Fetch!D192=0,I185,+Fetch!D192+Fetch!E192)</f>
        <v>0.55999999999999994</v>
      </c>
      <c r="J187" s="44">
        <f>IF(Fetch!H192=0,J185,+Fetch!H192+Fetch!I192)</f>
        <v>0.78500000000000003</v>
      </c>
      <c r="K187" s="44">
        <f>IF(Fetch!L192=0,K185,+Fetch!L192+Fetch!M192)</f>
        <v>0.69500000000000006</v>
      </c>
      <c r="L187" s="44">
        <f>IF(Fetch!J192=0,L185,+Fetch!J192+Fetch!K192)</f>
        <v>0.23499999999999999</v>
      </c>
      <c r="M187" s="44">
        <f>IF(Fetch!N192=0,M185,+Fetch!N192+Fetch!O192)</f>
        <v>0.23</v>
      </c>
      <c r="N187" s="44">
        <f>IF(Fetch!Q192=0,N185,Fetch!Q192)</f>
        <v>2.5000000000000001E-3</v>
      </c>
    </row>
    <row r="188" spans="1:14" x14ac:dyDescent="0.25">
      <c r="A188">
        <f t="shared" si="4"/>
        <v>2016</v>
      </c>
      <c r="B188" s="18">
        <v>1</v>
      </c>
      <c r="C188" s="23">
        <f>+Fetch!A193</f>
        <v>42705</v>
      </c>
      <c r="D188" s="11">
        <f>+Fetch!B193</f>
        <v>5.71689635618386E-2</v>
      </c>
      <c r="E188" s="9">
        <f t="shared" ca="1" si="5"/>
        <v>0.42694447925339263</v>
      </c>
      <c r="F188" s="16">
        <f>+Fetch!C193</f>
        <v>5.2869999999999999</v>
      </c>
      <c r="G188" s="107">
        <f>+Fetch!P193</f>
        <v>0.17</v>
      </c>
      <c r="H188" s="44">
        <f>IF(Fetch!F193=0,H186,+Fetch!F193+Fetch!G193)</f>
        <v>-6.5000000000000002E-2</v>
      </c>
      <c r="I188" s="44">
        <f>IF(Fetch!D193=0,I186,+Fetch!D193+Fetch!E193)</f>
        <v>0.85</v>
      </c>
      <c r="J188" s="44">
        <f>IF(Fetch!H193=0,J186,+Fetch!H193+Fetch!I193)</f>
        <v>1.23</v>
      </c>
      <c r="K188" s="44">
        <f>IF(Fetch!L193=0,K186,+Fetch!L193+Fetch!M193)</f>
        <v>1.2</v>
      </c>
      <c r="L188" s="44">
        <f>IF(Fetch!J193=0,L186,+Fetch!J193+Fetch!K193)</f>
        <v>0.255</v>
      </c>
      <c r="M188" s="44">
        <f>IF(Fetch!N193=0,M186,+Fetch!N193+Fetch!O193)</f>
        <v>0.26</v>
      </c>
      <c r="N188" s="44">
        <f>IF(Fetch!Q193=0,N186,Fetch!Q193)</f>
        <v>2.5000000000000001E-3</v>
      </c>
    </row>
    <row r="189" spans="1:14" x14ac:dyDescent="0.25">
      <c r="A189">
        <f t="shared" si="4"/>
        <v>2017</v>
      </c>
      <c r="B189" s="18">
        <v>1</v>
      </c>
      <c r="C189" s="23">
        <f>+Fetch!A194</f>
        <v>42736</v>
      </c>
      <c r="D189" s="11">
        <f>+Fetch!B194</f>
        <v>5.7226525309123304E-2</v>
      </c>
      <c r="E189" s="9">
        <f t="shared" ca="1" si="5"/>
        <v>0.42454592554224235</v>
      </c>
      <c r="F189" s="16">
        <f>+Fetch!C194</f>
        <v>5.3645000000000005</v>
      </c>
      <c r="G189" s="107">
        <f>+Fetch!P194</f>
        <v>0.17</v>
      </c>
      <c r="H189" s="44">
        <f>IF(Fetch!F194=0,H187,+Fetch!F194+Fetch!G194)</f>
        <v>-6.5000000000000002E-2</v>
      </c>
      <c r="I189" s="44">
        <f>IF(Fetch!D194=0,I187,+Fetch!D194+Fetch!E194)</f>
        <v>1.35</v>
      </c>
      <c r="J189" s="44">
        <f>IF(Fetch!H194=0,J187,+Fetch!H194+Fetch!I194)</f>
        <v>2.0500000000000003</v>
      </c>
      <c r="K189" s="44">
        <f>IF(Fetch!L194=0,K187,+Fetch!L194+Fetch!M194)</f>
        <v>1.5350000000000001</v>
      </c>
      <c r="L189" s="44">
        <f>IF(Fetch!J194=0,L187,+Fetch!J194+Fetch!K194)</f>
        <v>0.27500000000000002</v>
      </c>
      <c r="M189" s="44">
        <f>IF(Fetch!N194=0,M187,+Fetch!N194+Fetch!O194)</f>
        <v>8.5000000000000006E-2</v>
      </c>
      <c r="N189" s="44">
        <f>IF(Fetch!Q194=0,N187,Fetch!Q194)</f>
        <v>2.5000000000000001E-3</v>
      </c>
    </row>
    <row r="190" spans="1:14" x14ac:dyDescent="0.25">
      <c r="A190">
        <f t="shared" si="4"/>
        <v>2017</v>
      </c>
      <c r="B190" s="18">
        <v>1</v>
      </c>
      <c r="C190" s="23">
        <f>+Fetch!A195</f>
        <v>42767</v>
      </c>
      <c r="D190" s="11">
        <f>+Fetch!B195</f>
        <v>5.7284087057511104E-2</v>
      </c>
      <c r="E190" s="9">
        <f t="shared" ca="1" si="5"/>
        <v>0.42215684668437642</v>
      </c>
      <c r="F190" s="16">
        <f>+Fetch!C195</f>
        <v>5.2765000000000004</v>
      </c>
      <c r="G190" s="107">
        <f>+Fetch!P195</f>
        <v>0.17</v>
      </c>
      <c r="H190" s="44">
        <f>IF(Fetch!F195=0,H188,+Fetch!F195+Fetch!G195)</f>
        <v>-6.5000000000000002E-2</v>
      </c>
      <c r="I190" s="44">
        <f>IF(Fetch!D195=0,I188,+Fetch!D195+Fetch!E195)</f>
        <v>1.32</v>
      </c>
      <c r="J190" s="44">
        <f>IF(Fetch!H195=0,J188,+Fetch!H195+Fetch!I195)</f>
        <v>2.0500000000000003</v>
      </c>
      <c r="K190" s="44">
        <f>IF(Fetch!L195=0,K188,+Fetch!L195+Fetch!M195)</f>
        <v>1.5350000000000001</v>
      </c>
      <c r="L190" s="44">
        <f>IF(Fetch!J195=0,L188,+Fetch!J195+Fetch!K195)</f>
        <v>0.27500000000000002</v>
      </c>
      <c r="M190" s="44">
        <f>IF(Fetch!N195=0,M188,+Fetch!N195+Fetch!O195)</f>
        <v>7.4999999999999997E-2</v>
      </c>
      <c r="N190" s="44">
        <f>IF(Fetch!Q195=0,N188,Fetch!Q195)</f>
        <v>2.5000000000000001E-3</v>
      </c>
    </row>
    <row r="191" spans="1:14" x14ac:dyDescent="0.25">
      <c r="A191">
        <f t="shared" si="4"/>
        <v>2017</v>
      </c>
      <c r="B191" s="18">
        <v>1</v>
      </c>
      <c r="C191" s="23">
        <f>+Fetch!A196</f>
        <v>42795</v>
      </c>
      <c r="D191" s="11">
        <f>+Fetch!B196</f>
        <v>5.7336078315066305E-2</v>
      </c>
      <c r="E191" s="9">
        <f t="shared" ca="1" si="5"/>
        <v>0.42000710619111059</v>
      </c>
      <c r="F191" s="16">
        <f>+Fetch!C196</f>
        <v>5.1375000000000002</v>
      </c>
      <c r="G191" s="107">
        <f>+Fetch!P196</f>
        <v>0.17</v>
      </c>
      <c r="H191" s="44">
        <f>IF(Fetch!F196=0,H189,+Fetch!F196+Fetch!G196)</f>
        <v>-6.5000000000000002E-2</v>
      </c>
      <c r="I191" s="44">
        <f>IF(Fetch!D196=0,I189,+Fetch!D196+Fetch!E196)</f>
        <v>0.54999999999999993</v>
      </c>
      <c r="J191" s="44">
        <f>IF(Fetch!H196=0,J189,+Fetch!H196+Fetch!I196)</f>
        <v>0.82</v>
      </c>
      <c r="K191" s="44">
        <f>IF(Fetch!L196=0,K189,+Fetch!L196+Fetch!M196)</f>
        <v>0.80500000000000005</v>
      </c>
      <c r="L191" s="44">
        <f>IF(Fetch!J196=0,L189,+Fetch!J196+Fetch!K196)</f>
        <v>0.23499999999999999</v>
      </c>
      <c r="M191" s="44">
        <f>IF(Fetch!N196=0,M189,+Fetch!N196+Fetch!O196)</f>
        <v>0.115</v>
      </c>
      <c r="N191" s="44">
        <f>IF(Fetch!Q196=0,N189,Fetch!Q196)</f>
        <v>2.5000000000000001E-3</v>
      </c>
    </row>
    <row r="192" spans="1:14" x14ac:dyDescent="0.25">
      <c r="A192">
        <f t="shared" si="4"/>
        <v>2017</v>
      </c>
      <c r="B192" s="18">
        <v>1</v>
      </c>
      <c r="C192" s="23">
        <f>+Fetch!A197</f>
        <v>42826</v>
      </c>
      <c r="D192" s="11">
        <f>+Fetch!B197</f>
        <v>5.7393640065551504E-2</v>
      </c>
      <c r="E192" s="9">
        <f t="shared" ca="1" si="5"/>
        <v>0.41763603781546316</v>
      </c>
      <c r="F192" s="16">
        <f>+Fetch!C197</f>
        <v>4.9835000000000003</v>
      </c>
      <c r="G192" s="107">
        <f>+Fetch!P197</f>
        <v>0.17</v>
      </c>
      <c r="H192" s="44">
        <f>IF(Fetch!F197=0,H190,+Fetch!F197+Fetch!G197)</f>
        <v>-6.5000000000000002E-2</v>
      </c>
      <c r="I192" s="44">
        <f>IF(Fetch!D197=0,I190,+Fetch!D197+Fetch!E197)</f>
        <v>0.29499999999999998</v>
      </c>
      <c r="J192" s="44">
        <f>IF(Fetch!H197=0,J190,+Fetch!H197+Fetch!I197)</f>
        <v>0.4</v>
      </c>
      <c r="K192" s="44">
        <f>IF(Fetch!L197=0,K190,+Fetch!L197+Fetch!M197)</f>
        <v>0.48499999999999999</v>
      </c>
      <c r="L192" s="44">
        <f>IF(Fetch!J197=0,L190,+Fetch!J197+Fetch!K197)</f>
        <v>0.1875</v>
      </c>
      <c r="M192" s="44">
        <f>IF(Fetch!N197=0,M190,+Fetch!N197+Fetch!O197)</f>
        <v>0.55000000000000004</v>
      </c>
      <c r="N192" s="44">
        <f>IF(Fetch!Q197=0,N190,Fetch!Q197)</f>
        <v>2.5000000000000001E-3</v>
      </c>
    </row>
    <row r="193" spans="1:14" x14ac:dyDescent="0.25">
      <c r="A193">
        <f t="shared" si="4"/>
        <v>2017</v>
      </c>
      <c r="B193" s="18">
        <v>1</v>
      </c>
      <c r="C193" s="23">
        <f>+Fetch!A198</f>
        <v>42856</v>
      </c>
      <c r="D193" s="11">
        <f>+Fetch!B198</f>
        <v>5.7449344986425704E-2</v>
      </c>
      <c r="E193" s="9">
        <f t="shared" ca="1" si="5"/>
        <v>0.41535045420627537</v>
      </c>
      <c r="F193" s="16">
        <f>+Fetch!C198</f>
        <v>4.9885000000000002</v>
      </c>
      <c r="G193" s="107">
        <f>+Fetch!P198</f>
        <v>0.17</v>
      </c>
      <c r="H193" s="44">
        <f>IF(Fetch!F198=0,H191,+Fetch!F198+Fetch!G198)</f>
        <v>-6.5000000000000002E-2</v>
      </c>
      <c r="I193" s="44">
        <f>IF(Fetch!D198=0,I191,+Fetch!D198+Fetch!E198)</f>
        <v>0.26500000000000001</v>
      </c>
      <c r="J193" s="44">
        <f>IF(Fetch!H198=0,J191,+Fetch!H198+Fetch!I198)</f>
        <v>0.35000000000000003</v>
      </c>
      <c r="K193" s="44">
        <f>IF(Fetch!L198=0,K191,+Fetch!L198+Fetch!M198)</f>
        <v>0.435</v>
      </c>
      <c r="L193" s="44">
        <f>IF(Fetch!J198=0,L191,+Fetch!J198+Fetch!K198)</f>
        <v>0.17500000000000002</v>
      </c>
      <c r="M193" s="44">
        <f>IF(Fetch!N198=0,M191,+Fetch!N198+Fetch!O198)</f>
        <v>0.7</v>
      </c>
      <c r="N193" s="44">
        <f>IF(Fetch!Q198=0,N191,Fetch!Q198)</f>
        <v>2.5000000000000001E-3</v>
      </c>
    </row>
    <row r="194" spans="1:14" x14ac:dyDescent="0.25">
      <c r="A194">
        <f t="shared" si="4"/>
        <v>2017</v>
      </c>
      <c r="B194" s="18">
        <v>1</v>
      </c>
      <c r="C194" s="23">
        <f>+Fetch!A199</f>
        <v>42887</v>
      </c>
      <c r="D194" s="11">
        <f>+Fetch!B199</f>
        <v>5.75069067390803E-2</v>
      </c>
      <c r="E194" s="9">
        <f t="shared" ca="1" si="5"/>
        <v>0.41299797470095678</v>
      </c>
      <c r="F194" s="16">
        <f>+Fetch!C199</f>
        <v>5.0265000000000004</v>
      </c>
      <c r="G194" s="107">
        <f>+Fetch!P199</f>
        <v>0.17</v>
      </c>
      <c r="H194" s="44">
        <f>IF(Fetch!F199=0,H192,+Fetch!F199+Fetch!G199)</f>
        <v>-6.5000000000000002E-2</v>
      </c>
      <c r="I194" s="44">
        <f>IF(Fetch!D199=0,I192,+Fetch!D199+Fetch!E199)</f>
        <v>0.315</v>
      </c>
      <c r="J194" s="44">
        <f>IF(Fetch!H199=0,J192,+Fetch!H199+Fetch!I199)</f>
        <v>0.40500000000000003</v>
      </c>
      <c r="K194" s="44">
        <f>IF(Fetch!L199=0,K192,+Fetch!L199+Fetch!M199)</f>
        <v>0.44500000000000001</v>
      </c>
      <c r="L194" s="44">
        <f>IF(Fetch!J199=0,L192,+Fetch!J199+Fetch!K199)</f>
        <v>0.18250000000000002</v>
      </c>
      <c r="M194" s="44">
        <f>IF(Fetch!N199=0,M192,+Fetch!N199+Fetch!O199)</f>
        <v>0.8</v>
      </c>
      <c r="N194" s="44">
        <f>IF(Fetch!Q199=0,N192,Fetch!Q199)</f>
        <v>2.5000000000000001E-3</v>
      </c>
    </row>
    <row r="195" spans="1:14" x14ac:dyDescent="0.25">
      <c r="A195">
        <f t="shared" si="4"/>
        <v>2017</v>
      </c>
      <c r="B195" s="18">
        <v>1</v>
      </c>
      <c r="C195" s="23">
        <f>+Fetch!A200</f>
        <v>42917</v>
      </c>
      <c r="D195" s="11">
        <f>+Fetch!B200</f>
        <v>5.7562611662052898E-2</v>
      </c>
      <c r="E195" s="9">
        <f t="shared" ca="1" si="5"/>
        <v>0.41073036390610929</v>
      </c>
      <c r="F195" s="16">
        <f>+Fetch!C200</f>
        <v>5.0715000000000003</v>
      </c>
      <c r="G195" s="107">
        <f>+Fetch!P200</f>
        <v>0.17</v>
      </c>
      <c r="H195" s="44">
        <f>IF(Fetch!F200=0,H193,+Fetch!F200+Fetch!G200)</f>
        <v>-6.5000000000000002E-2</v>
      </c>
      <c r="I195" s="44">
        <f>IF(Fetch!D200=0,I193,+Fetch!D200+Fetch!E200)</f>
        <v>0.38999999999999996</v>
      </c>
      <c r="J195" s="44">
        <f>IF(Fetch!H200=0,J193,+Fetch!H200+Fetch!I200)</f>
        <v>0.44499999999999995</v>
      </c>
      <c r="K195" s="44">
        <f>IF(Fetch!L200=0,K193,+Fetch!L200+Fetch!M200)</f>
        <v>0.46750000000000003</v>
      </c>
      <c r="L195" s="44">
        <f>IF(Fetch!J200=0,L193,+Fetch!J200+Fetch!K200)</f>
        <v>0.1875</v>
      </c>
      <c r="M195" s="44">
        <f>IF(Fetch!N200=0,M193,+Fetch!N200+Fetch!O200)</f>
        <v>1</v>
      </c>
      <c r="N195" s="44">
        <f>IF(Fetch!Q200=0,N193,Fetch!Q200)</f>
        <v>2.5000000000000001E-3</v>
      </c>
    </row>
    <row r="196" spans="1:14" x14ac:dyDescent="0.25">
      <c r="A196">
        <f t="shared" si="4"/>
        <v>2017</v>
      </c>
      <c r="B196" s="18">
        <v>1</v>
      </c>
      <c r="C196" s="23">
        <f>+Fetch!A201</f>
        <v>42948</v>
      </c>
      <c r="D196" s="11">
        <f>+Fetch!B201</f>
        <v>5.7620173416876398E-2</v>
      </c>
      <c r="E196" s="9">
        <f t="shared" ca="1" si="5"/>
        <v>0.40839643892413302</v>
      </c>
      <c r="F196" s="16">
        <f>+Fetch!C201</f>
        <v>5.1095000000000006</v>
      </c>
      <c r="G196" s="107">
        <f>+Fetch!P201</f>
        <v>0.17</v>
      </c>
      <c r="H196" s="44">
        <f>IF(Fetch!F201=0,H194,+Fetch!F201+Fetch!G201)</f>
        <v>-6.5000000000000002E-2</v>
      </c>
      <c r="I196" s="44">
        <f>IF(Fetch!D201=0,I194,+Fetch!D201+Fetch!E201)</f>
        <v>0.38999999999999996</v>
      </c>
      <c r="J196" s="44">
        <f>IF(Fetch!H201=0,J194,+Fetch!H201+Fetch!I201)</f>
        <v>0.42</v>
      </c>
      <c r="K196" s="44">
        <f>IF(Fetch!L201=0,K194,+Fetch!L201+Fetch!M201)</f>
        <v>0.47000000000000003</v>
      </c>
      <c r="L196" s="44">
        <f>IF(Fetch!J201=0,L194,+Fetch!J201+Fetch!K201)</f>
        <v>0.1875</v>
      </c>
      <c r="M196" s="44">
        <f>IF(Fetch!N201=0,M194,+Fetch!N201+Fetch!O201)</f>
        <v>1</v>
      </c>
      <c r="N196" s="44">
        <f>IF(Fetch!Q201=0,N194,Fetch!Q201)</f>
        <v>2.5000000000000001E-3</v>
      </c>
    </row>
    <row r="197" spans="1:14" x14ac:dyDescent="0.25">
      <c r="A197">
        <f t="shared" si="4"/>
        <v>2017</v>
      </c>
      <c r="B197" s="18">
        <v>1</v>
      </c>
      <c r="C197" s="23">
        <f>+Fetch!A202</f>
        <v>42979</v>
      </c>
      <c r="D197" s="11">
        <f>+Fetch!B202</f>
        <v>5.7677735172801704E-2</v>
      </c>
      <c r="E197" s="9">
        <f t="shared" ca="1" si="5"/>
        <v>0.40607192959150451</v>
      </c>
      <c r="F197" s="16">
        <f>+Fetch!C202</f>
        <v>5.1035000000000004</v>
      </c>
      <c r="G197" s="107">
        <f>+Fetch!P202</f>
        <v>0.17</v>
      </c>
      <c r="H197" s="44">
        <f>IF(Fetch!F202=0,H195,+Fetch!F202+Fetch!G202)</f>
        <v>-6.5000000000000002E-2</v>
      </c>
      <c r="I197" s="44">
        <f>IF(Fetch!D202=0,I195,+Fetch!D202+Fetch!E202)</f>
        <v>0.32</v>
      </c>
      <c r="J197" s="44">
        <f>IF(Fetch!H202=0,J195,+Fetch!H202+Fetch!I202)</f>
        <v>0.37</v>
      </c>
      <c r="K197" s="44">
        <f>IF(Fetch!L202=0,K195,+Fetch!L202+Fetch!M202)</f>
        <v>0.44750000000000001</v>
      </c>
      <c r="L197" s="44">
        <f>IF(Fetch!J202=0,L195,+Fetch!J202+Fetch!K202)</f>
        <v>0.17750000000000002</v>
      </c>
      <c r="M197" s="44">
        <f>IF(Fetch!N202=0,M195,+Fetch!N202+Fetch!O202)</f>
        <v>0.6</v>
      </c>
      <c r="N197" s="44">
        <f>IF(Fetch!Q202=0,N195,Fetch!Q202)</f>
        <v>2.5000000000000001E-3</v>
      </c>
    </row>
    <row r="198" spans="1:14" x14ac:dyDescent="0.25">
      <c r="A198">
        <f t="shared" ref="A198:A261" si="6">+YEAR(C198)</f>
        <v>2017</v>
      </c>
      <c r="B198" s="18">
        <v>1</v>
      </c>
      <c r="C198" s="23">
        <f>+Fetch!A203</f>
        <v>43009</v>
      </c>
      <c r="D198" s="11">
        <f>+Fetch!B203</f>
        <v>5.7733440098940707E-2</v>
      </c>
      <c r="E198" s="9">
        <f t="shared" ref="E198:E261" ca="1" si="7">IF(C198&lt;TODAY(),1,1/(1+D198/2)^(2*(C198-TODAY())/365.25))</f>
        <v>0.40383136041914969</v>
      </c>
      <c r="F198" s="16">
        <f>+Fetch!C203</f>
        <v>5.1035000000000004</v>
      </c>
      <c r="G198" s="107">
        <f>+Fetch!P203</f>
        <v>0.17</v>
      </c>
      <c r="H198" s="44">
        <f>IF(Fetch!F203=0,H196,+Fetch!F203+Fetch!G203)</f>
        <v>-6.5000000000000002E-2</v>
      </c>
      <c r="I198" s="44">
        <f>IF(Fetch!D203=0,I196,+Fetch!D203+Fetch!E203)</f>
        <v>0.315</v>
      </c>
      <c r="J198" s="44">
        <f>IF(Fetch!H203=0,J196,+Fetch!H203+Fetch!I203)</f>
        <v>0.41000000000000003</v>
      </c>
      <c r="K198" s="44">
        <f>IF(Fetch!L203=0,K196,+Fetch!L203+Fetch!M203)</f>
        <v>0.45</v>
      </c>
      <c r="L198" s="44">
        <f>IF(Fetch!J203=0,L196,+Fetch!J203+Fetch!K203)</f>
        <v>0.185</v>
      </c>
      <c r="M198" s="44">
        <f>IF(Fetch!N203=0,M196,+Fetch!N203+Fetch!O203)</f>
        <v>0.3</v>
      </c>
      <c r="N198" s="44">
        <f>IF(Fetch!Q203=0,N196,Fetch!Q203)</f>
        <v>2.5000000000000001E-3</v>
      </c>
    </row>
    <row r="199" spans="1:14" x14ac:dyDescent="0.25">
      <c r="A199">
        <f t="shared" si="6"/>
        <v>2017</v>
      </c>
      <c r="B199" s="18">
        <v>1</v>
      </c>
      <c r="C199" s="23">
        <f>+Fetch!A204</f>
        <v>43040</v>
      </c>
      <c r="D199" s="11">
        <f>+Fetch!B204</f>
        <v>5.7791001857034903E-2</v>
      </c>
      <c r="E199" s="9">
        <f t="shared" ca="1" si="7"/>
        <v>0.40152535065842404</v>
      </c>
      <c r="F199" s="16">
        <f>+Fetch!C204</f>
        <v>5.2525000000000004</v>
      </c>
      <c r="G199" s="107">
        <f>+Fetch!P204</f>
        <v>0.17</v>
      </c>
      <c r="H199" s="44">
        <f>IF(Fetch!F204=0,H197,+Fetch!F204+Fetch!G204)</f>
        <v>-6.5000000000000002E-2</v>
      </c>
      <c r="I199" s="44">
        <f>IF(Fetch!D204=0,I197,+Fetch!D204+Fetch!E204)</f>
        <v>0.55999999999999994</v>
      </c>
      <c r="J199" s="44">
        <f>IF(Fetch!H204=0,J197,+Fetch!H204+Fetch!I204)</f>
        <v>0.78500000000000003</v>
      </c>
      <c r="K199" s="44">
        <f>IF(Fetch!L204=0,K197,+Fetch!L204+Fetch!M204)</f>
        <v>0.69500000000000006</v>
      </c>
      <c r="L199" s="44">
        <f>IF(Fetch!J204=0,L197,+Fetch!J204+Fetch!K204)</f>
        <v>0.23499999999999999</v>
      </c>
      <c r="M199" s="44">
        <f>IF(Fetch!N204=0,M197,+Fetch!N204+Fetch!O204)</f>
        <v>0.23</v>
      </c>
      <c r="N199" s="44">
        <f>IF(Fetch!Q204=0,N197,Fetch!Q204)</f>
        <v>2.5000000000000001E-3</v>
      </c>
    </row>
    <row r="200" spans="1:14" x14ac:dyDescent="0.25">
      <c r="A200">
        <f t="shared" si="6"/>
        <v>2017</v>
      </c>
      <c r="B200" s="18">
        <v>1</v>
      </c>
      <c r="C200" s="23">
        <f>+Fetch!A205</f>
        <v>43070</v>
      </c>
      <c r="D200" s="11">
        <f>+Fetch!B205</f>
        <v>5.78467067852717E-2</v>
      </c>
      <c r="E200" s="9">
        <f t="shared" ca="1" si="7"/>
        <v>0.39930266587153107</v>
      </c>
      <c r="F200" s="16">
        <f>+Fetch!C205</f>
        <v>5.4045000000000005</v>
      </c>
      <c r="G200" s="107">
        <f>+Fetch!P205</f>
        <v>0.17</v>
      </c>
      <c r="H200" s="44">
        <f>IF(Fetch!F205=0,H198,+Fetch!F205+Fetch!G205)</f>
        <v>-6.5000000000000002E-2</v>
      </c>
      <c r="I200" s="44">
        <f>IF(Fetch!D205=0,I198,+Fetch!D205+Fetch!E205)</f>
        <v>0.85</v>
      </c>
      <c r="J200" s="44">
        <f>IF(Fetch!H205=0,J198,+Fetch!H205+Fetch!I205)</f>
        <v>1.23</v>
      </c>
      <c r="K200" s="44">
        <f>IF(Fetch!L205=0,K198,+Fetch!L205+Fetch!M205)</f>
        <v>1.2</v>
      </c>
      <c r="L200" s="44">
        <f>IF(Fetch!J205=0,L198,+Fetch!J205+Fetch!K205)</f>
        <v>0.255</v>
      </c>
      <c r="M200" s="44">
        <f>IF(Fetch!N205=0,M198,+Fetch!N205+Fetch!O205)</f>
        <v>0.26</v>
      </c>
      <c r="N200" s="44">
        <f>IF(Fetch!Q205=0,N198,Fetch!Q205)</f>
        <v>2.5000000000000001E-3</v>
      </c>
    </row>
    <row r="201" spans="1:14" x14ac:dyDescent="0.25">
      <c r="A201">
        <f t="shared" si="6"/>
        <v>2018</v>
      </c>
      <c r="B201" s="18">
        <v>1</v>
      </c>
      <c r="C201" s="23">
        <f>+Fetch!A206</f>
        <v>43101</v>
      </c>
      <c r="D201" s="11">
        <f>+Fetch!B206</f>
        <v>5.7904268545534897E-2</v>
      </c>
      <c r="E201" s="9">
        <f t="shared" ca="1" si="7"/>
        <v>0.39701511719482052</v>
      </c>
      <c r="F201" s="16">
        <f>+Fetch!C206</f>
        <v>5.4820000000000002</v>
      </c>
      <c r="G201" s="107">
        <f>+Fetch!P206</f>
        <v>0.17</v>
      </c>
      <c r="H201" s="44">
        <f>IF(Fetch!F206=0,H199,+Fetch!F206+Fetch!G206)</f>
        <v>-6.5000000000000002E-2</v>
      </c>
      <c r="I201" s="44">
        <f>IF(Fetch!D206=0,I199,+Fetch!D206+Fetch!E206)</f>
        <v>1.35</v>
      </c>
      <c r="J201" s="44">
        <f>IF(Fetch!H206=0,J199,+Fetch!H206+Fetch!I206)</f>
        <v>2.0500000000000003</v>
      </c>
      <c r="K201" s="44">
        <f>IF(Fetch!L206=0,K199,+Fetch!L206+Fetch!M206)</f>
        <v>1.5350000000000001</v>
      </c>
      <c r="L201" s="44">
        <f>IF(Fetch!J206=0,L199,+Fetch!J206+Fetch!K206)</f>
        <v>0.27500000000000002</v>
      </c>
      <c r="M201" s="44">
        <f>IF(Fetch!N206=0,M199,+Fetch!N206+Fetch!O206)</f>
        <v>8.5000000000000006E-2</v>
      </c>
      <c r="N201" s="44">
        <f>IF(Fetch!Q206=0,N199,Fetch!Q206)</f>
        <v>2.5000000000000001E-3</v>
      </c>
    </row>
    <row r="202" spans="1:14" x14ac:dyDescent="0.25">
      <c r="A202">
        <f t="shared" si="6"/>
        <v>2018</v>
      </c>
      <c r="B202" s="18">
        <v>1</v>
      </c>
      <c r="C202" s="23">
        <f>+Fetch!A207</f>
        <v>43132</v>
      </c>
      <c r="D202" s="11">
        <f>+Fetch!B207</f>
        <v>5.7961830306899401E-2</v>
      </c>
      <c r="E202" s="9">
        <f t="shared" ca="1" si="7"/>
        <v>0.39473693511444974</v>
      </c>
      <c r="F202" s="16">
        <f>+Fetch!C207</f>
        <v>5.3940000000000001</v>
      </c>
      <c r="G202" s="107">
        <f>+Fetch!P207</f>
        <v>0.17</v>
      </c>
      <c r="H202" s="44">
        <f>IF(Fetch!F207=0,H200,+Fetch!F207+Fetch!G207)</f>
        <v>-6.5000000000000002E-2</v>
      </c>
      <c r="I202" s="44">
        <f>IF(Fetch!D207=0,I200,+Fetch!D207+Fetch!E207)</f>
        <v>1.32</v>
      </c>
      <c r="J202" s="44">
        <f>IF(Fetch!H207=0,J200,+Fetch!H207+Fetch!I207)</f>
        <v>2.0500000000000003</v>
      </c>
      <c r="K202" s="44">
        <f>IF(Fetch!L207=0,K200,+Fetch!L207+Fetch!M207)</f>
        <v>1.5350000000000001</v>
      </c>
      <c r="L202" s="44">
        <f>IF(Fetch!J207=0,L200,+Fetch!J207+Fetch!K207)</f>
        <v>0.27500000000000002</v>
      </c>
      <c r="M202" s="44">
        <f>IF(Fetch!N207=0,M200,+Fetch!N207+Fetch!O207)</f>
        <v>7.4999999999999997E-2</v>
      </c>
      <c r="N202" s="44">
        <f>IF(Fetch!Q207=0,N200,Fetch!Q207)</f>
        <v>2.5000000000000001E-3</v>
      </c>
    </row>
    <row r="203" spans="1:14" x14ac:dyDescent="0.25">
      <c r="A203">
        <f t="shared" si="6"/>
        <v>2018</v>
      </c>
      <c r="B203" s="18">
        <v>1</v>
      </c>
      <c r="C203" s="23">
        <f>+Fetch!A208</f>
        <v>43160</v>
      </c>
      <c r="D203" s="11">
        <f>+Fetch!B208</f>
        <v>5.8013821576176704E-2</v>
      </c>
      <c r="E203" s="9">
        <f t="shared" ca="1" si="7"/>
        <v>0.39268726427367195</v>
      </c>
      <c r="F203" s="16">
        <f>+Fetch!C208</f>
        <v>5.2549999999999999</v>
      </c>
      <c r="G203" s="107">
        <f>+Fetch!P208</f>
        <v>0.17</v>
      </c>
      <c r="H203" s="44">
        <f>IF(Fetch!F208=0,H201,+Fetch!F208+Fetch!G208)</f>
        <v>-6.5000000000000002E-2</v>
      </c>
      <c r="I203" s="44">
        <f>IF(Fetch!D208=0,I201,+Fetch!D208+Fetch!E208)</f>
        <v>0.54999999999999993</v>
      </c>
      <c r="J203" s="44">
        <f>IF(Fetch!H208=0,J201,+Fetch!H208+Fetch!I208)</f>
        <v>0.82</v>
      </c>
      <c r="K203" s="44">
        <f>IF(Fetch!L208=0,K201,+Fetch!L208+Fetch!M208)</f>
        <v>0.80500000000000005</v>
      </c>
      <c r="L203" s="44">
        <f>IF(Fetch!J208=0,L201,+Fetch!J208+Fetch!K208)</f>
        <v>0.23499999999999999</v>
      </c>
      <c r="M203" s="44">
        <f>IF(Fetch!N208=0,M201,+Fetch!N208+Fetch!O208)</f>
        <v>0.115</v>
      </c>
      <c r="N203" s="44">
        <f>IF(Fetch!Q208=0,N201,Fetch!Q208)</f>
        <v>2.5000000000000001E-3</v>
      </c>
    </row>
    <row r="204" spans="1:14" x14ac:dyDescent="0.25">
      <c r="A204">
        <f t="shared" si="6"/>
        <v>2018</v>
      </c>
      <c r="B204" s="18">
        <v>1</v>
      </c>
      <c r="C204" s="23">
        <f>+Fetch!A209</f>
        <v>43191</v>
      </c>
      <c r="D204" s="11">
        <f>+Fetch!B209</f>
        <v>5.8071383339638696E-2</v>
      </c>
      <c r="E204" s="9">
        <f t="shared" ca="1" si="7"/>
        <v>0.39042687958176642</v>
      </c>
      <c r="F204" s="16">
        <f>+Fetch!C209</f>
        <v>5.101</v>
      </c>
      <c r="G204" s="107">
        <f>+Fetch!P209</f>
        <v>0.17</v>
      </c>
      <c r="H204" s="44">
        <f>IF(Fetch!F209=0,H202,+Fetch!F209+Fetch!G209)</f>
        <v>-6.5000000000000002E-2</v>
      </c>
      <c r="I204" s="44">
        <f>IF(Fetch!D209=0,I202,+Fetch!D209+Fetch!E209)</f>
        <v>0.29499999999999998</v>
      </c>
      <c r="J204" s="44">
        <f>IF(Fetch!H209=0,J202,+Fetch!H209+Fetch!I209)</f>
        <v>0.4</v>
      </c>
      <c r="K204" s="44">
        <f>IF(Fetch!L209=0,K202,+Fetch!L209+Fetch!M209)</f>
        <v>0.48499999999999999</v>
      </c>
      <c r="L204" s="44">
        <f>IF(Fetch!J209=0,L202,+Fetch!J209+Fetch!K209)</f>
        <v>0.1875</v>
      </c>
      <c r="M204" s="44">
        <f>IF(Fetch!N209=0,M202,+Fetch!N209+Fetch!O209)</f>
        <v>0.55000000000000004</v>
      </c>
      <c r="N204" s="44">
        <f>IF(Fetch!Q209=0,N202,Fetch!Q209)</f>
        <v>2.5000000000000001E-3</v>
      </c>
    </row>
    <row r="205" spans="1:14" x14ac:dyDescent="0.25">
      <c r="A205">
        <f t="shared" si="6"/>
        <v>2018</v>
      </c>
      <c r="B205" s="18">
        <v>1</v>
      </c>
      <c r="C205" s="23">
        <f>+Fetch!A210</f>
        <v>43221</v>
      </c>
      <c r="D205" s="11">
        <f>+Fetch!B210</f>
        <v>5.8127088273070407E-2</v>
      </c>
      <c r="E205" s="9">
        <f t="shared" ca="1" si="7"/>
        <v>0.38824829913957987</v>
      </c>
      <c r="F205" s="16">
        <f>+Fetch!C210</f>
        <v>5.1059999999999999</v>
      </c>
      <c r="G205" s="107">
        <f>+Fetch!P210</f>
        <v>0.17</v>
      </c>
      <c r="H205" s="44">
        <f>IF(Fetch!F210=0,H203,+Fetch!F210+Fetch!G210)</f>
        <v>-6.5000000000000002E-2</v>
      </c>
      <c r="I205" s="44">
        <f>IF(Fetch!D210=0,I203,+Fetch!D210+Fetch!E210)</f>
        <v>0.26500000000000001</v>
      </c>
      <c r="J205" s="44">
        <f>IF(Fetch!H210=0,J203,+Fetch!H210+Fetch!I210)</f>
        <v>0.35000000000000003</v>
      </c>
      <c r="K205" s="44">
        <f>IF(Fetch!L210=0,K203,+Fetch!L210+Fetch!M210)</f>
        <v>0.435</v>
      </c>
      <c r="L205" s="44">
        <f>IF(Fetch!J210=0,L203,+Fetch!J210+Fetch!K210)</f>
        <v>0.17500000000000002</v>
      </c>
      <c r="M205" s="44">
        <f>IF(Fetch!N210=0,M203,+Fetch!N210+Fetch!O210)</f>
        <v>0.7</v>
      </c>
      <c r="N205" s="44">
        <f>IF(Fetch!Q210=0,N203,Fetch!Q210)</f>
        <v>2.5000000000000001E-3</v>
      </c>
    </row>
    <row r="206" spans="1:14" x14ac:dyDescent="0.25">
      <c r="A206">
        <f t="shared" si="6"/>
        <v>2018</v>
      </c>
      <c r="B206" s="18">
        <v>1</v>
      </c>
      <c r="C206" s="23">
        <f>+Fetch!A211</f>
        <v>43252</v>
      </c>
      <c r="D206" s="11">
        <f>+Fetch!B211</f>
        <v>5.8184650038700901E-2</v>
      </c>
      <c r="E206" s="9">
        <f t="shared" ca="1" si="7"/>
        <v>0.38600627339098303</v>
      </c>
      <c r="F206" s="16">
        <f>+Fetch!C211</f>
        <v>5.1440000000000001</v>
      </c>
      <c r="G206" s="107">
        <f>+Fetch!P211</f>
        <v>0.17</v>
      </c>
      <c r="H206" s="44">
        <f>IF(Fetch!F211=0,H204,+Fetch!F211+Fetch!G211)</f>
        <v>-6.5000000000000002E-2</v>
      </c>
      <c r="I206" s="44">
        <f>IF(Fetch!D211=0,I204,+Fetch!D211+Fetch!E211)</f>
        <v>0.315</v>
      </c>
      <c r="J206" s="44">
        <f>IF(Fetch!H211=0,J204,+Fetch!H211+Fetch!I211)</f>
        <v>0.40500000000000003</v>
      </c>
      <c r="K206" s="44">
        <f>IF(Fetch!L211=0,K204,+Fetch!L211+Fetch!M211)</f>
        <v>0.44500000000000001</v>
      </c>
      <c r="L206" s="44">
        <f>IF(Fetch!J211=0,L204,+Fetch!J211+Fetch!K211)</f>
        <v>0.18250000000000002</v>
      </c>
      <c r="M206" s="44">
        <f>IF(Fetch!N211=0,M204,+Fetch!N211+Fetch!O211)</f>
        <v>0.8</v>
      </c>
      <c r="N206" s="44">
        <f>IF(Fetch!Q211=0,N204,Fetch!Q211)</f>
        <v>2.5000000000000001E-3</v>
      </c>
    </row>
    <row r="207" spans="1:14" x14ac:dyDescent="0.25">
      <c r="A207">
        <f t="shared" si="6"/>
        <v>2018</v>
      </c>
      <c r="B207" s="18">
        <v>1</v>
      </c>
      <c r="C207" s="23">
        <f>+Fetch!A212</f>
        <v>43282</v>
      </c>
      <c r="D207" s="11">
        <f>+Fetch!B212</f>
        <v>5.8240354974231003E-2</v>
      </c>
      <c r="E207" s="9">
        <f t="shared" ca="1" si="7"/>
        <v>0.38384543857749337</v>
      </c>
      <c r="F207" s="16">
        <f>+Fetch!C212</f>
        <v>5.1890000000000001</v>
      </c>
      <c r="G207" s="107">
        <f>+Fetch!P212</f>
        <v>0.17</v>
      </c>
      <c r="H207" s="44">
        <f>IF(Fetch!F212=0,H205,+Fetch!F212+Fetch!G212)</f>
        <v>-6.5000000000000002E-2</v>
      </c>
      <c r="I207" s="44">
        <f>IF(Fetch!D212=0,I205,+Fetch!D212+Fetch!E212)</f>
        <v>0.38999999999999996</v>
      </c>
      <c r="J207" s="44">
        <f>IF(Fetch!H212=0,J205,+Fetch!H212+Fetch!I212)</f>
        <v>0.44499999999999995</v>
      </c>
      <c r="K207" s="44">
        <f>IF(Fetch!L212=0,K205,+Fetch!L212+Fetch!M212)</f>
        <v>0.46750000000000003</v>
      </c>
      <c r="L207" s="44">
        <f>IF(Fetch!J212=0,L205,+Fetch!J212+Fetch!K212)</f>
        <v>0.1875</v>
      </c>
      <c r="M207" s="44">
        <f>IF(Fetch!N212=0,M205,+Fetch!N212+Fetch!O212)</f>
        <v>1</v>
      </c>
      <c r="N207" s="44">
        <f>IF(Fetch!Q212=0,N205,Fetch!Q212)</f>
        <v>2.5000000000000001E-3</v>
      </c>
    </row>
    <row r="208" spans="1:14" x14ac:dyDescent="0.25">
      <c r="A208">
        <f t="shared" si="6"/>
        <v>2018</v>
      </c>
      <c r="B208" s="18">
        <v>1</v>
      </c>
      <c r="C208" s="23">
        <f>+Fetch!A213</f>
        <v>43313</v>
      </c>
      <c r="D208" s="11">
        <f>+Fetch!B213</f>
        <v>5.8297916742029901E-2</v>
      </c>
      <c r="E208" s="9">
        <f t="shared" ca="1" si="7"/>
        <v>0.38162172779874309</v>
      </c>
      <c r="F208" s="16">
        <f>+Fetch!C213</f>
        <v>5.2270000000000003</v>
      </c>
      <c r="G208" s="107">
        <f>+Fetch!P213</f>
        <v>0.17</v>
      </c>
      <c r="H208" s="44">
        <f>IF(Fetch!F213=0,H206,+Fetch!F213+Fetch!G213)</f>
        <v>-6.5000000000000002E-2</v>
      </c>
      <c r="I208" s="44">
        <f>IF(Fetch!D213=0,I206,+Fetch!D213+Fetch!E213)</f>
        <v>0.38999999999999996</v>
      </c>
      <c r="J208" s="44">
        <f>IF(Fetch!H213=0,J206,+Fetch!H213+Fetch!I213)</f>
        <v>0.42</v>
      </c>
      <c r="K208" s="44">
        <f>IF(Fetch!L213=0,K206,+Fetch!L213+Fetch!M213)</f>
        <v>0.47000000000000003</v>
      </c>
      <c r="L208" s="44">
        <f>IF(Fetch!J213=0,L206,+Fetch!J213+Fetch!K213)</f>
        <v>0.1875</v>
      </c>
      <c r="M208" s="44">
        <f>IF(Fetch!N213=0,M206,+Fetch!N213+Fetch!O213)</f>
        <v>1</v>
      </c>
      <c r="N208" s="44">
        <f>IF(Fetch!Q213=0,N206,Fetch!Q213)</f>
        <v>2.5000000000000001E-3</v>
      </c>
    </row>
    <row r="209" spans="1:14" x14ac:dyDescent="0.25">
      <c r="A209">
        <f t="shared" si="6"/>
        <v>2018</v>
      </c>
      <c r="B209" s="18">
        <v>1</v>
      </c>
      <c r="C209" s="23">
        <f>+Fetch!A214</f>
        <v>43344</v>
      </c>
      <c r="D209" s="11">
        <f>+Fetch!B214</f>
        <v>5.8355478510930196E-2</v>
      </c>
      <c r="E209" s="9">
        <f t="shared" ca="1" si="7"/>
        <v>0.37940730728638761</v>
      </c>
      <c r="F209" s="16">
        <f>+Fetch!C214</f>
        <v>5.2210000000000001</v>
      </c>
      <c r="G209" s="107">
        <f>+Fetch!P214</f>
        <v>0.17</v>
      </c>
      <c r="H209" s="44">
        <f>IF(Fetch!F214=0,H207,+Fetch!F214+Fetch!G214)</f>
        <v>-6.5000000000000002E-2</v>
      </c>
      <c r="I209" s="44">
        <f>IF(Fetch!D214=0,I207,+Fetch!D214+Fetch!E214)</f>
        <v>0.32</v>
      </c>
      <c r="J209" s="44">
        <f>IF(Fetch!H214=0,J207,+Fetch!H214+Fetch!I214)</f>
        <v>0.37</v>
      </c>
      <c r="K209" s="44">
        <f>IF(Fetch!L214=0,K207,+Fetch!L214+Fetch!M214)</f>
        <v>0.44750000000000001</v>
      </c>
      <c r="L209" s="44">
        <f>IF(Fetch!J214=0,L207,+Fetch!J214+Fetch!K214)</f>
        <v>0.17750000000000002</v>
      </c>
      <c r="M209" s="44">
        <f>IF(Fetch!N214=0,M207,+Fetch!N214+Fetch!O214)</f>
        <v>0.6</v>
      </c>
      <c r="N209" s="44">
        <f>IF(Fetch!Q214=0,N207,Fetch!Q214)</f>
        <v>2.5000000000000001E-3</v>
      </c>
    </row>
    <row r="210" spans="1:14" x14ac:dyDescent="0.25">
      <c r="A210">
        <f t="shared" si="6"/>
        <v>2018</v>
      </c>
      <c r="B210" s="18">
        <v>1</v>
      </c>
      <c r="C210" s="23">
        <f>+Fetch!A215</f>
        <v>43374</v>
      </c>
      <c r="D210" s="11">
        <f>+Fetch!B215</f>
        <v>5.8411183449624801E-2</v>
      </c>
      <c r="E210" s="9">
        <f t="shared" ca="1" si="7"/>
        <v>0.3772731540121721</v>
      </c>
      <c r="F210" s="16">
        <f>+Fetch!C215</f>
        <v>5.2210000000000001</v>
      </c>
      <c r="G210" s="107">
        <f>+Fetch!P215</f>
        <v>0.17</v>
      </c>
      <c r="H210" s="44">
        <f>IF(Fetch!F215=0,H208,+Fetch!F215+Fetch!G215)</f>
        <v>-6.5000000000000002E-2</v>
      </c>
      <c r="I210" s="44">
        <f>IF(Fetch!D215=0,I208,+Fetch!D215+Fetch!E215)</f>
        <v>0.315</v>
      </c>
      <c r="J210" s="44">
        <f>IF(Fetch!H215=0,J208,+Fetch!H215+Fetch!I215)</f>
        <v>0.41000000000000003</v>
      </c>
      <c r="K210" s="44">
        <f>IF(Fetch!L215=0,K208,+Fetch!L215+Fetch!M215)</f>
        <v>0.45</v>
      </c>
      <c r="L210" s="44">
        <f>IF(Fetch!J215=0,L208,+Fetch!J215+Fetch!K215)</f>
        <v>0.185</v>
      </c>
      <c r="M210" s="44">
        <f>IF(Fetch!N215=0,M208,+Fetch!N215+Fetch!O215)</f>
        <v>0.3</v>
      </c>
      <c r="N210" s="44">
        <f>IF(Fetch!Q215=0,N208,Fetch!Q215)</f>
        <v>2.5000000000000001E-3</v>
      </c>
    </row>
    <row r="211" spans="1:14" x14ac:dyDescent="0.25">
      <c r="A211">
        <f t="shared" si="6"/>
        <v>2018</v>
      </c>
      <c r="B211" s="18">
        <v>1</v>
      </c>
      <c r="C211" s="23">
        <f>+Fetch!A216</f>
        <v>43405</v>
      </c>
      <c r="D211" s="11">
        <f>+Fetch!B216</f>
        <v>5.8468745220693098E-2</v>
      </c>
      <c r="E211" s="9">
        <f t="shared" ca="1" si="7"/>
        <v>0.37507697927418071</v>
      </c>
      <c r="F211" s="16">
        <f>+Fetch!C216</f>
        <v>5.37</v>
      </c>
      <c r="G211" s="107">
        <f>+Fetch!P216</f>
        <v>0.17</v>
      </c>
      <c r="H211" s="44">
        <f>IF(Fetch!F216=0,H209,+Fetch!F216+Fetch!G216)</f>
        <v>-6.5000000000000002E-2</v>
      </c>
      <c r="I211" s="44">
        <f>IF(Fetch!D216=0,I209,+Fetch!D216+Fetch!E216)</f>
        <v>0.55999999999999994</v>
      </c>
      <c r="J211" s="44">
        <f>IF(Fetch!H216=0,J209,+Fetch!H216+Fetch!I216)</f>
        <v>0.78500000000000003</v>
      </c>
      <c r="K211" s="44">
        <f>IF(Fetch!L216=0,K209,+Fetch!L216+Fetch!M216)</f>
        <v>0.69500000000000006</v>
      </c>
      <c r="L211" s="44">
        <f>IF(Fetch!J216=0,L209,+Fetch!J216+Fetch!K216)</f>
        <v>0.23499999999999999</v>
      </c>
      <c r="M211" s="44">
        <f>IF(Fetch!N216=0,M209,+Fetch!N216+Fetch!O216)</f>
        <v>0.23</v>
      </c>
      <c r="N211" s="44">
        <f>IF(Fetch!Q216=0,N209,Fetch!Q216)</f>
        <v>2.5000000000000001E-3</v>
      </c>
    </row>
    <row r="212" spans="1:14" x14ac:dyDescent="0.25">
      <c r="A212">
        <f t="shared" si="6"/>
        <v>2018</v>
      </c>
      <c r="B212" s="18">
        <v>1</v>
      </c>
      <c r="C212" s="23">
        <f>+Fetch!A217</f>
        <v>43435</v>
      </c>
      <c r="D212" s="11">
        <f>+Fetch!B217</f>
        <v>5.8524450161485699E-2</v>
      </c>
      <c r="E212" s="9">
        <f t="shared" ca="1" si="7"/>
        <v>0.3729604602754914</v>
      </c>
      <c r="F212" s="16">
        <f>+Fetch!C217</f>
        <v>5.5220000000000002</v>
      </c>
      <c r="G212" s="107">
        <f>+Fetch!P217</f>
        <v>0.17</v>
      </c>
      <c r="H212" s="44">
        <f>IF(Fetch!F217=0,H210,+Fetch!F217+Fetch!G217)</f>
        <v>-6.5000000000000002E-2</v>
      </c>
      <c r="I212" s="44">
        <f>IF(Fetch!D217=0,I210,+Fetch!D217+Fetch!E217)</f>
        <v>0.85</v>
      </c>
      <c r="J212" s="44">
        <f>IF(Fetch!H217=0,J210,+Fetch!H217+Fetch!I217)</f>
        <v>1.23</v>
      </c>
      <c r="K212" s="44">
        <f>IF(Fetch!L217=0,K210,+Fetch!L217+Fetch!M217)</f>
        <v>1.2</v>
      </c>
      <c r="L212" s="44">
        <f>IF(Fetch!J217=0,L210,+Fetch!J217+Fetch!K217)</f>
        <v>0.255</v>
      </c>
      <c r="M212" s="44">
        <f>IF(Fetch!N217=0,M210,+Fetch!N217+Fetch!O217)</f>
        <v>0.26</v>
      </c>
      <c r="N212" s="44">
        <f>IF(Fetch!Q217=0,N210,Fetch!Q217)</f>
        <v>2.5000000000000001E-3</v>
      </c>
    </row>
    <row r="213" spans="1:14" x14ac:dyDescent="0.25">
      <c r="A213">
        <f t="shared" si="6"/>
        <v>2019</v>
      </c>
      <c r="B213" s="18">
        <v>1</v>
      </c>
      <c r="C213" s="23">
        <f>+Fetch!A218</f>
        <v>43466</v>
      </c>
      <c r="D213" s="11">
        <f>+Fetch!B218</f>
        <v>5.8582011934722504E-2</v>
      </c>
      <c r="E213" s="9">
        <f t="shared" ca="1" si="7"/>
        <v>0.37078248356171672</v>
      </c>
      <c r="F213" s="16">
        <f>+Fetch!C218</f>
        <v>5.5994999999999999</v>
      </c>
      <c r="G213" s="107">
        <f>+Fetch!P218</f>
        <v>0.17</v>
      </c>
      <c r="H213" s="44">
        <f>IF(Fetch!F218=0,H211,+Fetch!F218+Fetch!G218)</f>
        <v>-6.5000000000000002E-2</v>
      </c>
      <c r="I213" s="44">
        <f>IF(Fetch!D218=0,I211,+Fetch!D218+Fetch!E218)</f>
        <v>1.35</v>
      </c>
      <c r="J213" s="44">
        <f>IF(Fetch!H218=0,J211,+Fetch!H218+Fetch!I218)</f>
        <v>2.0500000000000003</v>
      </c>
      <c r="K213" s="44">
        <f>IF(Fetch!L218=0,K211,+Fetch!L218+Fetch!M218)</f>
        <v>1.5350000000000001</v>
      </c>
      <c r="L213" s="44">
        <f>IF(Fetch!J218=0,L211,+Fetch!J218+Fetch!K218)</f>
        <v>0.27500000000000002</v>
      </c>
      <c r="M213" s="44">
        <f>IF(Fetch!N218=0,M211,+Fetch!N218+Fetch!O218)</f>
        <v>8.5000000000000006E-2</v>
      </c>
      <c r="N213" s="44">
        <f>IF(Fetch!Q218=0,N211,Fetch!Q218)</f>
        <v>2.5000000000000001E-3</v>
      </c>
    </row>
    <row r="214" spans="1:14" x14ac:dyDescent="0.25">
      <c r="A214">
        <f t="shared" si="6"/>
        <v>2019</v>
      </c>
      <c r="B214" s="18">
        <v>1</v>
      </c>
      <c r="C214" s="23">
        <f>+Fetch!A219</f>
        <v>43497</v>
      </c>
      <c r="D214" s="11">
        <f>+Fetch!B219</f>
        <v>5.8639573709060103E-2</v>
      </c>
      <c r="E214" s="9">
        <f t="shared" ca="1" si="7"/>
        <v>0.36861373625513427</v>
      </c>
      <c r="F214" s="16">
        <f>+Fetch!C219</f>
        <v>5.5114999999999998</v>
      </c>
      <c r="G214" s="107">
        <f>+Fetch!P219</f>
        <v>0.17</v>
      </c>
      <c r="H214" s="44">
        <f>IF(Fetch!F219=0,H212,+Fetch!F219+Fetch!G219)</f>
        <v>-6.5000000000000002E-2</v>
      </c>
      <c r="I214" s="44">
        <f>IF(Fetch!D219=0,I212,+Fetch!D219+Fetch!E219)</f>
        <v>1.32</v>
      </c>
      <c r="J214" s="44">
        <f>IF(Fetch!H219=0,J212,+Fetch!H219+Fetch!I219)</f>
        <v>2.0500000000000003</v>
      </c>
      <c r="K214" s="44">
        <f>IF(Fetch!L219=0,K212,+Fetch!L219+Fetch!M219)</f>
        <v>1.5350000000000001</v>
      </c>
      <c r="L214" s="44">
        <f>IF(Fetch!J219=0,L212,+Fetch!J219+Fetch!K219)</f>
        <v>0.27500000000000002</v>
      </c>
      <c r="M214" s="44">
        <f>IF(Fetch!N219=0,M212,+Fetch!N219+Fetch!O219)</f>
        <v>7.4999999999999997E-2</v>
      </c>
      <c r="N214" s="44">
        <f>IF(Fetch!Q219=0,N212,Fetch!Q219)</f>
        <v>2.5000000000000001E-3</v>
      </c>
    </row>
    <row r="215" spans="1:14" x14ac:dyDescent="0.25">
      <c r="A215">
        <f t="shared" si="6"/>
        <v>2019</v>
      </c>
      <c r="B215" s="18">
        <v>1</v>
      </c>
      <c r="C215" s="23">
        <f>+Fetch!A220</f>
        <v>43525</v>
      </c>
      <c r="D215" s="11">
        <f>+Fetch!B220</f>
        <v>5.8691564990054304E-2</v>
      </c>
      <c r="E215" s="9">
        <f t="shared" ca="1" si="7"/>
        <v>0.36666278986612255</v>
      </c>
      <c r="F215" s="16">
        <f>+Fetch!C220</f>
        <v>5.3724999999999996</v>
      </c>
      <c r="G215" s="107">
        <f>+Fetch!P220</f>
        <v>0.17</v>
      </c>
      <c r="H215" s="44">
        <f>IF(Fetch!F220=0,H213,+Fetch!F220+Fetch!G220)</f>
        <v>-6.5000000000000002E-2</v>
      </c>
      <c r="I215" s="44">
        <f>IF(Fetch!D220=0,I213,+Fetch!D220+Fetch!E220)</f>
        <v>0.54999999999999993</v>
      </c>
      <c r="J215" s="44">
        <f>IF(Fetch!H220=0,J213,+Fetch!H220+Fetch!I220)</f>
        <v>0.82</v>
      </c>
      <c r="K215" s="44">
        <f>IF(Fetch!L220=0,K213,+Fetch!L220+Fetch!M220)</f>
        <v>0.80500000000000005</v>
      </c>
      <c r="L215" s="44">
        <f>IF(Fetch!J220=0,L213,+Fetch!J220+Fetch!K220)</f>
        <v>0.23499999999999999</v>
      </c>
      <c r="M215" s="44">
        <f>IF(Fetch!N220=0,M213,+Fetch!N220+Fetch!O220)</f>
        <v>0.115</v>
      </c>
      <c r="N215" s="44">
        <f>IF(Fetch!Q220=0,N213,Fetch!Q220)</f>
        <v>2.5000000000000001E-3</v>
      </c>
    </row>
    <row r="216" spans="1:14" x14ac:dyDescent="0.25">
      <c r="A216">
        <f t="shared" si="6"/>
        <v>2019</v>
      </c>
      <c r="B216" s="18">
        <v>1</v>
      </c>
      <c r="C216" s="23">
        <f>+Fetch!A221</f>
        <v>43556</v>
      </c>
      <c r="D216" s="11">
        <f>+Fetch!B221</f>
        <v>5.8749126766489003E-2</v>
      </c>
      <c r="E216" s="9">
        <f t="shared" ca="1" si="7"/>
        <v>0.36451157240952275</v>
      </c>
      <c r="F216" s="16">
        <f>+Fetch!C221</f>
        <v>5.2185000000000006</v>
      </c>
      <c r="G216" s="107">
        <f>+Fetch!P221</f>
        <v>0.17</v>
      </c>
      <c r="H216" s="44">
        <f>IF(Fetch!F221=0,H214,+Fetch!F221+Fetch!G221)</f>
        <v>-6.5000000000000002E-2</v>
      </c>
      <c r="I216" s="44">
        <f>IF(Fetch!D221=0,I214,+Fetch!D221+Fetch!E221)</f>
        <v>0.29499999999999998</v>
      </c>
      <c r="J216" s="44">
        <f>IF(Fetch!H221=0,J214,+Fetch!H221+Fetch!I221)</f>
        <v>0.4</v>
      </c>
      <c r="K216" s="44">
        <f>IF(Fetch!L221=0,K214,+Fetch!L221+Fetch!M221)</f>
        <v>0.48499999999999999</v>
      </c>
      <c r="L216" s="44">
        <f>IF(Fetch!J221=0,L214,+Fetch!J221+Fetch!K221)</f>
        <v>0.1875</v>
      </c>
      <c r="M216" s="44">
        <f>IF(Fetch!N221=0,M214,+Fetch!N221+Fetch!O221)</f>
        <v>0.55000000000000004</v>
      </c>
      <c r="N216" s="44">
        <f>IF(Fetch!Q221=0,N214,Fetch!Q221)</f>
        <v>2.5000000000000001E-3</v>
      </c>
    </row>
    <row r="217" spans="1:14" x14ac:dyDescent="0.25">
      <c r="A217">
        <f t="shared" si="6"/>
        <v>2019</v>
      </c>
      <c r="B217" s="18">
        <v>1</v>
      </c>
      <c r="C217" s="23">
        <f>+Fetch!A222</f>
        <v>43586</v>
      </c>
      <c r="D217" s="11">
        <f>+Fetch!B222</f>
        <v>5.8804831712474803E-2</v>
      </c>
      <c r="E217" s="9">
        <f t="shared" ca="1" si="7"/>
        <v>0.36243850067419503</v>
      </c>
      <c r="F217" s="16">
        <f>+Fetch!C222</f>
        <v>5.2235000000000005</v>
      </c>
      <c r="G217" s="107">
        <f>+Fetch!P222</f>
        <v>0.17</v>
      </c>
      <c r="H217" s="44">
        <f>IF(Fetch!F222=0,H215,+Fetch!F222+Fetch!G222)</f>
        <v>-6.5000000000000002E-2</v>
      </c>
      <c r="I217" s="44">
        <f>IF(Fetch!D222=0,I215,+Fetch!D222+Fetch!E222)</f>
        <v>0.26500000000000001</v>
      </c>
      <c r="J217" s="44">
        <f>IF(Fetch!H222=0,J215,+Fetch!H222+Fetch!I222)</f>
        <v>0.35000000000000003</v>
      </c>
      <c r="K217" s="44">
        <f>IF(Fetch!L222=0,K215,+Fetch!L222+Fetch!M222)</f>
        <v>0.435</v>
      </c>
      <c r="L217" s="44">
        <f>IF(Fetch!J222=0,L215,+Fetch!J222+Fetch!K222)</f>
        <v>0.17500000000000002</v>
      </c>
      <c r="M217" s="44">
        <f>IF(Fetch!N222=0,M215,+Fetch!N222+Fetch!O222)</f>
        <v>0.7</v>
      </c>
      <c r="N217" s="44">
        <f>IF(Fetch!Q222=0,N215,Fetch!Q222)</f>
        <v>2.5000000000000001E-3</v>
      </c>
    </row>
    <row r="218" spans="1:14" x14ac:dyDescent="0.25">
      <c r="A218">
        <f t="shared" si="6"/>
        <v>2019</v>
      </c>
      <c r="B218" s="18">
        <v>1</v>
      </c>
      <c r="C218" s="23">
        <f>+Fetch!A223</f>
        <v>43617</v>
      </c>
      <c r="D218" s="11">
        <f>+Fetch!B223</f>
        <v>5.8862393491076602E-2</v>
      </c>
      <c r="E218" s="9">
        <f t="shared" ca="1" si="7"/>
        <v>0.3603053567982587</v>
      </c>
      <c r="F218" s="16">
        <f>+Fetch!C223</f>
        <v>5.2614999999999998</v>
      </c>
      <c r="G218" s="107">
        <f>+Fetch!P223</f>
        <v>0.17</v>
      </c>
      <c r="H218" s="44">
        <f>IF(Fetch!F223=0,H216,+Fetch!F223+Fetch!G223)</f>
        <v>-6.5000000000000002E-2</v>
      </c>
      <c r="I218" s="44">
        <f>IF(Fetch!D223=0,I216,+Fetch!D223+Fetch!E223)</f>
        <v>0.315</v>
      </c>
      <c r="J218" s="44">
        <f>IF(Fetch!H223=0,J216,+Fetch!H223+Fetch!I223)</f>
        <v>0.40500000000000003</v>
      </c>
      <c r="K218" s="44">
        <f>IF(Fetch!L223=0,K216,+Fetch!L223+Fetch!M223)</f>
        <v>0.44500000000000001</v>
      </c>
      <c r="L218" s="44">
        <f>IF(Fetch!J223=0,L216,+Fetch!J223+Fetch!K223)</f>
        <v>0.18250000000000002</v>
      </c>
      <c r="M218" s="44">
        <f>IF(Fetch!N223=0,M216,+Fetch!N223+Fetch!O223)</f>
        <v>0.8</v>
      </c>
      <c r="N218" s="44">
        <f>IF(Fetch!Q223=0,N216,Fetch!Q223)</f>
        <v>2.5000000000000001E-3</v>
      </c>
    </row>
    <row r="219" spans="1:14" x14ac:dyDescent="0.25">
      <c r="A219">
        <f t="shared" si="6"/>
        <v>2019</v>
      </c>
      <c r="B219" s="18">
        <v>1</v>
      </c>
      <c r="C219" s="23">
        <f>+Fetch!A224</f>
        <v>43647</v>
      </c>
      <c r="D219" s="11">
        <f>+Fetch!B224</f>
        <v>5.8918098439160196E-2</v>
      </c>
      <c r="E219" s="9">
        <f t="shared" ca="1" si="7"/>
        <v>0.35824975027914868</v>
      </c>
      <c r="F219" s="16">
        <f>+Fetch!C224</f>
        <v>5.3065000000000007</v>
      </c>
      <c r="G219" s="107">
        <f>+Fetch!P224</f>
        <v>0.17</v>
      </c>
      <c r="H219" s="44">
        <f>IF(Fetch!F224=0,H217,+Fetch!F224+Fetch!G224)</f>
        <v>-6.5000000000000002E-2</v>
      </c>
      <c r="I219" s="44">
        <f>IF(Fetch!D224=0,I217,+Fetch!D224+Fetch!E224)</f>
        <v>0.38999999999999996</v>
      </c>
      <c r="J219" s="44">
        <f>IF(Fetch!H224=0,J217,+Fetch!H224+Fetch!I224)</f>
        <v>0.44499999999999995</v>
      </c>
      <c r="K219" s="44">
        <f>IF(Fetch!L224=0,K217,+Fetch!L224+Fetch!M224)</f>
        <v>0.46750000000000003</v>
      </c>
      <c r="L219" s="44">
        <f>IF(Fetch!J224=0,L217,+Fetch!J224+Fetch!K224)</f>
        <v>0.1875</v>
      </c>
      <c r="M219" s="44">
        <f>IF(Fetch!N224=0,M217,+Fetch!N224+Fetch!O224)</f>
        <v>1</v>
      </c>
      <c r="N219" s="44">
        <f>IF(Fetch!Q224=0,N217,Fetch!Q224)</f>
        <v>2.5000000000000001E-3</v>
      </c>
    </row>
    <row r="220" spans="1:14" x14ac:dyDescent="0.25">
      <c r="A220">
        <f t="shared" si="6"/>
        <v>2019</v>
      </c>
      <c r="B220" s="18">
        <v>1</v>
      </c>
      <c r="C220" s="23">
        <f>+Fetch!A225</f>
        <v>43678</v>
      </c>
      <c r="D220" s="11">
        <f>+Fetch!B225</f>
        <v>5.8975660219929602E-2</v>
      </c>
      <c r="E220" s="9">
        <f t="shared" ca="1" si="7"/>
        <v>0.35613462725309286</v>
      </c>
      <c r="F220" s="16">
        <f>+Fetch!C225</f>
        <v>5.3445</v>
      </c>
      <c r="G220" s="107">
        <f>+Fetch!P225</f>
        <v>0.17</v>
      </c>
      <c r="H220" s="44">
        <f>IF(Fetch!F225=0,H218,+Fetch!F225+Fetch!G225)</f>
        <v>-6.5000000000000002E-2</v>
      </c>
      <c r="I220" s="44">
        <f>IF(Fetch!D225=0,I218,+Fetch!D225+Fetch!E225)</f>
        <v>0.38999999999999996</v>
      </c>
      <c r="J220" s="44">
        <f>IF(Fetch!H225=0,J218,+Fetch!H225+Fetch!I225)</f>
        <v>0.42</v>
      </c>
      <c r="K220" s="44">
        <f>IF(Fetch!L225=0,K218,+Fetch!L225+Fetch!M225)</f>
        <v>0.47000000000000003</v>
      </c>
      <c r="L220" s="44">
        <f>IF(Fetch!J225=0,L218,+Fetch!J225+Fetch!K225)</f>
        <v>0.1875</v>
      </c>
      <c r="M220" s="44">
        <f>IF(Fetch!N225=0,M218,+Fetch!N225+Fetch!O225)</f>
        <v>1</v>
      </c>
      <c r="N220" s="44">
        <f>IF(Fetch!Q225=0,N218,Fetch!Q225)</f>
        <v>2.5000000000000001E-3</v>
      </c>
    </row>
    <row r="221" spans="1:14" x14ac:dyDescent="0.25">
      <c r="A221">
        <f t="shared" si="6"/>
        <v>2019</v>
      </c>
      <c r="B221" s="18">
        <v>1</v>
      </c>
      <c r="C221" s="23">
        <f>+Fetch!A226</f>
        <v>43709</v>
      </c>
      <c r="D221" s="11">
        <f>+Fetch!B226</f>
        <v>5.9033222001800806E-2</v>
      </c>
      <c r="E221" s="9">
        <f t="shared" ca="1" si="7"/>
        <v>0.35402864171307447</v>
      </c>
      <c r="F221" s="16">
        <f>+Fetch!C226</f>
        <v>5.3385000000000007</v>
      </c>
      <c r="G221" s="107">
        <f>+Fetch!P226</f>
        <v>0.17</v>
      </c>
      <c r="H221" s="44">
        <f>IF(Fetch!F226=0,H219,+Fetch!F226+Fetch!G226)</f>
        <v>-6.5000000000000002E-2</v>
      </c>
      <c r="I221" s="44">
        <f>IF(Fetch!D226=0,I219,+Fetch!D226+Fetch!E226)</f>
        <v>0.32</v>
      </c>
      <c r="J221" s="44">
        <f>IF(Fetch!H226=0,J219,+Fetch!H226+Fetch!I226)</f>
        <v>0.37</v>
      </c>
      <c r="K221" s="44">
        <f>IF(Fetch!L226=0,K219,+Fetch!L226+Fetch!M226)</f>
        <v>0.44750000000000001</v>
      </c>
      <c r="L221" s="44">
        <f>IF(Fetch!J226=0,L219,+Fetch!J226+Fetch!K226)</f>
        <v>0.17750000000000002</v>
      </c>
      <c r="M221" s="44">
        <f>IF(Fetch!N226=0,M219,+Fetch!N226+Fetch!O226)</f>
        <v>0.6</v>
      </c>
      <c r="N221" s="44">
        <f>IF(Fetch!Q226=0,N219,Fetch!Q226)</f>
        <v>2.5000000000000001E-3</v>
      </c>
    </row>
    <row r="222" spans="1:14" x14ac:dyDescent="0.25">
      <c r="A222">
        <f t="shared" si="6"/>
        <v>2019</v>
      </c>
      <c r="B222" s="18">
        <v>1</v>
      </c>
      <c r="C222" s="23">
        <f>+Fetch!A227</f>
        <v>43739</v>
      </c>
      <c r="D222" s="11">
        <f>+Fetch!B227</f>
        <v>5.9088926953047703E-2</v>
      </c>
      <c r="E222" s="9">
        <f t="shared" ca="1" si="7"/>
        <v>0.35199927796444536</v>
      </c>
      <c r="F222" s="16">
        <f>+Fetch!C227</f>
        <v>5.3385000000000007</v>
      </c>
      <c r="G222" s="107">
        <f>+Fetch!P227</f>
        <v>0.17</v>
      </c>
      <c r="H222" s="44">
        <f>IF(Fetch!F227=0,H220,+Fetch!F227+Fetch!G227)</f>
        <v>-6.5000000000000002E-2</v>
      </c>
      <c r="I222" s="44">
        <f>IF(Fetch!D227=0,I220,+Fetch!D227+Fetch!E227)</f>
        <v>0.315</v>
      </c>
      <c r="J222" s="44">
        <f>IF(Fetch!H227=0,J220,+Fetch!H227+Fetch!I227)</f>
        <v>0.41000000000000003</v>
      </c>
      <c r="K222" s="44">
        <f>IF(Fetch!L227=0,K220,+Fetch!L227+Fetch!M227)</f>
        <v>0.45</v>
      </c>
      <c r="L222" s="44">
        <f>IF(Fetch!J227=0,L220,+Fetch!J227+Fetch!K227)</f>
        <v>0.185</v>
      </c>
      <c r="M222" s="44">
        <f>IF(Fetch!N227=0,M220,+Fetch!N227+Fetch!O227)</f>
        <v>0.3</v>
      </c>
      <c r="N222" s="44">
        <f>IF(Fetch!Q227=0,N220,Fetch!Q227)</f>
        <v>2.5000000000000001E-3</v>
      </c>
    </row>
    <row r="223" spans="1:14" x14ac:dyDescent="0.25">
      <c r="A223">
        <f t="shared" si="6"/>
        <v>2019</v>
      </c>
      <c r="B223" s="18">
        <v>1</v>
      </c>
      <c r="C223" s="23">
        <f>+Fetch!A228</f>
        <v>43770</v>
      </c>
      <c r="D223" s="11">
        <f>+Fetch!B228</f>
        <v>5.9146488737085598E-2</v>
      </c>
      <c r="E223" s="9">
        <f t="shared" ca="1" si="7"/>
        <v>0.34991123114563333</v>
      </c>
      <c r="F223" s="16">
        <f>+Fetch!C228</f>
        <v>5.4874999999999998</v>
      </c>
      <c r="G223" s="107">
        <f>+Fetch!P228</f>
        <v>0.17</v>
      </c>
      <c r="H223" s="44">
        <f>IF(Fetch!F228=0,H221,+Fetch!F228+Fetch!G228)</f>
        <v>-6.5000000000000002E-2</v>
      </c>
      <c r="I223" s="44">
        <f>IF(Fetch!D228=0,I221,+Fetch!D228+Fetch!E228)</f>
        <v>0.55999999999999994</v>
      </c>
      <c r="J223" s="44">
        <f>IF(Fetch!H228=0,J221,+Fetch!H228+Fetch!I228)</f>
        <v>0.78500000000000003</v>
      </c>
      <c r="K223" s="44">
        <f>IF(Fetch!L228=0,K221,+Fetch!L228+Fetch!M228)</f>
        <v>0.69500000000000006</v>
      </c>
      <c r="L223" s="44">
        <f>IF(Fetch!J228=0,L221,+Fetch!J228+Fetch!K228)</f>
        <v>0.23499999999999999</v>
      </c>
      <c r="M223" s="44">
        <f>IF(Fetch!N228=0,M221,+Fetch!N228+Fetch!O228)</f>
        <v>0.23</v>
      </c>
      <c r="N223" s="44">
        <f>IF(Fetch!Q228=0,N221,Fetch!Q228)</f>
        <v>2.5000000000000001E-3</v>
      </c>
    </row>
    <row r="224" spans="1:14" x14ac:dyDescent="0.25">
      <c r="A224">
        <f t="shared" si="6"/>
        <v>2019</v>
      </c>
      <c r="B224" s="18">
        <v>1</v>
      </c>
      <c r="C224" s="23">
        <f>+Fetch!A229</f>
        <v>43800</v>
      </c>
      <c r="D224" s="11">
        <f>+Fetch!B229</f>
        <v>5.9202193690429901E-2</v>
      </c>
      <c r="E224" s="9">
        <f t="shared" ca="1" si="7"/>
        <v>0.34789920044536199</v>
      </c>
      <c r="F224" s="16">
        <f>+Fetch!C229</f>
        <v>5.6395</v>
      </c>
      <c r="G224" s="107">
        <f>+Fetch!P229</f>
        <v>0.17</v>
      </c>
      <c r="H224" s="44">
        <f>IF(Fetch!F229=0,H222,+Fetch!F229+Fetch!G229)</f>
        <v>-6.5000000000000002E-2</v>
      </c>
      <c r="I224" s="44">
        <f>IF(Fetch!D229=0,I222,+Fetch!D229+Fetch!E229)</f>
        <v>0.85</v>
      </c>
      <c r="J224" s="44">
        <f>IF(Fetch!H229=0,J222,+Fetch!H229+Fetch!I229)</f>
        <v>1.23</v>
      </c>
      <c r="K224" s="44">
        <f>IF(Fetch!L229=0,K222,+Fetch!L229+Fetch!M229)</f>
        <v>1.2</v>
      </c>
      <c r="L224" s="44">
        <f>IF(Fetch!J229=0,L222,+Fetch!J229+Fetch!K229)</f>
        <v>0.255</v>
      </c>
      <c r="M224" s="44">
        <f>IF(Fetch!N229=0,M222,+Fetch!N229+Fetch!O229)</f>
        <v>0.26</v>
      </c>
      <c r="N224" s="44">
        <f>IF(Fetch!Q229=0,N222,Fetch!Q229)</f>
        <v>2.5000000000000001E-3</v>
      </c>
    </row>
    <row r="225" spans="1:14" x14ac:dyDescent="0.25">
      <c r="A225">
        <f t="shared" si="6"/>
        <v>2020</v>
      </c>
      <c r="B225" s="18">
        <v>1</v>
      </c>
      <c r="C225" s="23">
        <f>+Fetch!A230</f>
        <v>43831</v>
      </c>
      <c r="D225" s="11">
        <f>+Fetch!B230</f>
        <v>5.9259755476635402E-2</v>
      </c>
      <c r="E225" s="9">
        <f t="shared" ca="1" si="7"/>
        <v>0.3458290362042164</v>
      </c>
      <c r="F225" s="16">
        <f>+Fetch!C230</f>
        <v>5.7170000000000005</v>
      </c>
      <c r="G225" s="107">
        <f>+Fetch!P230</f>
        <v>0.17</v>
      </c>
      <c r="H225" s="44">
        <f>IF(Fetch!F230=0,H223,+Fetch!F230+Fetch!G230)</f>
        <v>-6.5000000000000002E-2</v>
      </c>
      <c r="I225" s="44">
        <f>IF(Fetch!D230=0,I223,+Fetch!D230+Fetch!E230)</f>
        <v>1.35</v>
      </c>
      <c r="J225" s="44">
        <f>IF(Fetch!H230=0,J223,+Fetch!H230+Fetch!I230)</f>
        <v>2.0500000000000003</v>
      </c>
      <c r="K225" s="44">
        <f>IF(Fetch!L230=0,K223,+Fetch!L230+Fetch!M230)</f>
        <v>1.5350000000000001</v>
      </c>
      <c r="L225" s="44">
        <f>IF(Fetch!J230=0,L223,+Fetch!J230+Fetch!K230)</f>
        <v>0.27500000000000002</v>
      </c>
      <c r="M225" s="44">
        <f>IF(Fetch!N230=0,M223,+Fetch!N230+Fetch!O230)</f>
        <v>8.5000000000000006E-2</v>
      </c>
      <c r="N225" s="44">
        <f>IF(Fetch!Q230=0,N223,Fetch!Q230)</f>
        <v>2.5000000000000001E-3</v>
      </c>
    </row>
    <row r="226" spans="1:14" x14ac:dyDescent="0.25">
      <c r="A226">
        <f t="shared" si="6"/>
        <v>2020</v>
      </c>
      <c r="B226" s="18">
        <v>1</v>
      </c>
      <c r="C226" s="23">
        <f>+Fetch!A231</f>
        <v>43862</v>
      </c>
      <c r="D226" s="11">
        <f>+Fetch!B231</f>
        <v>5.93173172639423E-2</v>
      </c>
      <c r="E226" s="9">
        <f t="shared" ca="1" si="7"/>
        <v>0.34376793789117255</v>
      </c>
      <c r="F226" s="16">
        <f>+Fetch!C231</f>
        <v>5.6290000000000004</v>
      </c>
      <c r="G226" s="107">
        <f>+Fetch!P231</f>
        <v>0.17</v>
      </c>
      <c r="H226" s="44">
        <f>IF(Fetch!F231=0,H224,+Fetch!F231+Fetch!G231)</f>
        <v>-6.5000000000000002E-2</v>
      </c>
      <c r="I226" s="44">
        <f>IF(Fetch!D231=0,I224,+Fetch!D231+Fetch!E231)</f>
        <v>1.32</v>
      </c>
      <c r="J226" s="44">
        <f>IF(Fetch!H231=0,J224,+Fetch!H231+Fetch!I231)</f>
        <v>2.0500000000000003</v>
      </c>
      <c r="K226" s="44">
        <f>IF(Fetch!L231=0,K224,+Fetch!L231+Fetch!M231)</f>
        <v>1.5350000000000001</v>
      </c>
      <c r="L226" s="44">
        <f>IF(Fetch!J231=0,L224,+Fetch!J231+Fetch!K231)</f>
        <v>0.27500000000000002</v>
      </c>
      <c r="M226" s="44">
        <f>IF(Fetch!N231=0,M224,+Fetch!N231+Fetch!O231)</f>
        <v>7.4999999999999997E-2</v>
      </c>
      <c r="N226" s="44">
        <f>IF(Fetch!Q231=0,N224,Fetch!Q231)</f>
        <v>2.5000000000000001E-3</v>
      </c>
    </row>
    <row r="227" spans="1:14" x14ac:dyDescent="0.25">
      <c r="A227">
        <f t="shared" si="6"/>
        <v>2020</v>
      </c>
      <c r="B227" s="18">
        <v>1</v>
      </c>
      <c r="C227" s="23">
        <f>+Fetch!A232</f>
        <v>43891</v>
      </c>
      <c r="D227" s="11">
        <f>+Fetch!B232</f>
        <v>5.9371165388549099E-2</v>
      </c>
      <c r="E227" s="9">
        <f t="shared" ca="1" si="7"/>
        <v>0.34184800781556618</v>
      </c>
      <c r="F227" s="16">
        <f>+Fetch!C232</f>
        <v>5.49</v>
      </c>
      <c r="G227" s="107">
        <f>+Fetch!P232</f>
        <v>0.17</v>
      </c>
      <c r="H227" s="44">
        <f>IF(Fetch!F232=0,H225,+Fetch!F232+Fetch!G232)</f>
        <v>-6.5000000000000002E-2</v>
      </c>
      <c r="I227" s="44">
        <f>IF(Fetch!D232=0,I225,+Fetch!D232+Fetch!E232)</f>
        <v>0.54999999999999993</v>
      </c>
      <c r="J227" s="44">
        <f>IF(Fetch!H232=0,J225,+Fetch!H232+Fetch!I232)</f>
        <v>0.82</v>
      </c>
      <c r="K227" s="44">
        <f>IF(Fetch!L232=0,K225,+Fetch!L232+Fetch!M232)</f>
        <v>0.80500000000000005</v>
      </c>
      <c r="L227" s="44">
        <f>IF(Fetch!J232=0,L225,+Fetch!J232+Fetch!K232)</f>
        <v>0.23499999999999999</v>
      </c>
      <c r="M227" s="44">
        <f>IF(Fetch!N232=0,M225,+Fetch!N232+Fetch!O232)</f>
        <v>0.115</v>
      </c>
      <c r="N227" s="44">
        <f>IF(Fetch!Q232=0,N225,Fetch!Q232)</f>
        <v>2.5000000000000001E-3</v>
      </c>
    </row>
    <row r="228" spans="1:14" x14ac:dyDescent="0.25">
      <c r="A228">
        <f t="shared" si="6"/>
        <v>2020</v>
      </c>
      <c r="B228" s="18">
        <v>1</v>
      </c>
      <c r="C228" s="23">
        <f>+Fetch!A233</f>
        <v>43922</v>
      </c>
      <c r="D228" s="11">
        <f>+Fetch!B233</f>
        <v>5.9428727177987202E-2</v>
      </c>
      <c r="E228" s="9">
        <f t="shared" ca="1" si="7"/>
        <v>0.33980441366631881</v>
      </c>
      <c r="F228" s="16">
        <f>+Fetch!C233</f>
        <v>5.3360000000000003</v>
      </c>
      <c r="G228" s="107">
        <f>+Fetch!P233</f>
        <v>0.17</v>
      </c>
      <c r="H228" s="44">
        <f>IF(Fetch!F233=0,H226,+Fetch!F233+Fetch!G233)</f>
        <v>-6.5000000000000002E-2</v>
      </c>
      <c r="I228" s="44">
        <f>IF(Fetch!D233=0,I226,+Fetch!D233+Fetch!E233)</f>
        <v>0.29499999999999998</v>
      </c>
      <c r="J228" s="44">
        <f>IF(Fetch!H233=0,J226,+Fetch!H233+Fetch!I233)</f>
        <v>0.4</v>
      </c>
      <c r="K228" s="44">
        <f>IF(Fetch!L233=0,K226,+Fetch!L233+Fetch!M233)</f>
        <v>0.48499999999999999</v>
      </c>
      <c r="L228" s="44">
        <f>IF(Fetch!J233=0,L226,+Fetch!J233+Fetch!K233)</f>
        <v>0.1875</v>
      </c>
      <c r="M228" s="44">
        <f>IF(Fetch!N233=0,M226,+Fetch!N233+Fetch!O233)</f>
        <v>0.55000000000000004</v>
      </c>
      <c r="N228" s="44">
        <f>IF(Fetch!Q233=0,N226,Fetch!Q233)</f>
        <v>2.5000000000000001E-3</v>
      </c>
    </row>
    <row r="229" spans="1:14" x14ac:dyDescent="0.25">
      <c r="A229">
        <f t="shared" si="6"/>
        <v>2020</v>
      </c>
      <c r="B229" s="18">
        <v>1</v>
      </c>
      <c r="C229" s="23">
        <f>+Fetch!A234</f>
        <v>43952</v>
      </c>
      <c r="D229" s="11">
        <f>+Fetch!B234</f>
        <v>5.9484432136557096E-2</v>
      </c>
      <c r="E229" s="9">
        <f t="shared" ca="1" si="7"/>
        <v>0.3378353316262428</v>
      </c>
      <c r="F229" s="16">
        <f>+Fetch!C234</f>
        <v>5.3410000000000002</v>
      </c>
      <c r="G229" s="107">
        <f>+Fetch!P234</f>
        <v>0.17</v>
      </c>
      <c r="H229" s="44">
        <f>IF(Fetch!F234=0,H227,+Fetch!F234+Fetch!G234)</f>
        <v>-6.5000000000000002E-2</v>
      </c>
      <c r="I229" s="44">
        <f>IF(Fetch!D234=0,I227,+Fetch!D234+Fetch!E234)</f>
        <v>0.26500000000000001</v>
      </c>
      <c r="J229" s="44">
        <f>IF(Fetch!H234=0,J227,+Fetch!H234+Fetch!I234)</f>
        <v>0.35000000000000003</v>
      </c>
      <c r="K229" s="44">
        <f>IF(Fetch!L234=0,K227,+Fetch!L234+Fetch!M234)</f>
        <v>0.435</v>
      </c>
      <c r="L229" s="44">
        <f>IF(Fetch!J234=0,L227,+Fetch!J234+Fetch!K234)</f>
        <v>0.17500000000000002</v>
      </c>
      <c r="M229" s="44">
        <f>IF(Fetch!N234=0,M227,+Fetch!N234+Fetch!O234)</f>
        <v>0.7</v>
      </c>
      <c r="N229" s="44">
        <f>IF(Fetch!Q234=0,N227,Fetch!Q234)</f>
        <v>2.5000000000000001E-3</v>
      </c>
    </row>
    <row r="230" spans="1:14" x14ac:dyDescent="0.25">
      <c r="A230">
        <f t="shared" si="6"/>
        <v>2020</v>
      </c>
      <c r="B230" s="18">
        <v>1</v>
      </c>
      <c r="C230" s="23">
        <f>+Fetch!A235</f>
        <v>43983</v>
      </c>
      <c r="D230" s="11">
        <f>+Fetch!B235</f>
        <v>5.9541993928162305E-2</v>
      </c>
      <c r="E230" s="9">
        <f t="shared" ca="1" si="7"/>
        <v>0.33580947447301107</v>
      </c>
      <c r="F230" s="16">
        <f>+Fetch!C235</f>
        <v>5.3790000000000004</v>
      </c>
      <c r="G230" s="107">
        <f>+Fetch!P235</f>
        <v>0.17</v>
      </c>
      <c r="H230" s="44">
        <f>IF(Fetch!F235=0,H228,+Fetch!F235+Fetch!G235)</f>
        <v>-6.5000000000000002E-2</v>
      </c>
      <c r="I230" s="44">
        <f>IF(Fetch!D235=0,I228,+Fetch!D235+Fetch!E235)</f>
        <v>0.315</v>
      </c>
      <c r="J230" s="44">
        <f>IF(Fetch!H235=0,J228,+Fetch!H235+Fetch!I235)</f>
        <v>0.40500000000000003</v>
      </c>
      <c r="K230" s="44">
        <f>IF(Fetch!L235=0,K228,+Fetch!L235+Fetch!M235)</f>
        <v>0.44500000000000001</v>
      </c>
      <c r="L230" s="44">
        <f>IF(Fetch!J235=0,L228,+Fetch!J235+Fetch!K235)</f>
        <v>0.18250000000000002</v>
      </c>
      <c r="M230" s="44">
        <f>IF(Fetch!N235=0,M228,+Fetch!N235+Fetch!O235)</f>
        <v>0.8</v>
      </c>
      <c r="N230" s="44">
        <f>IF(Fetch!Q235=0,N228,Fetch!Q235)</f>
        <v>2.5000000000000001E-3</v>
      </c>
    </row>
    <row r="231" spans="1:14" x14ac:dyDescent="0.25">
      <c r="A231">
        <f t="shared" si="6"/>
        <v>2020</v>
      </c>
      <c r="B231" s="18">
        <v>1</v>
      </c>
      <c r="C231" s="23">
        <f>+Fetch!A236</f>
        <v>44013</v>
      </c>
      <c r="D231" s="11">
        <f>+Fetch!B236</f>
        <v>5.95976988888283E-2</v>
      </c>
      <c r="E231" s="9">
        <f t="shared" ca="1" si="7"/>
        <v>0.33385752807647273</v>
      </c>
      <c r="F231" s="16">
        <f>+Fetch!C236</f>
        <v>5.4240000000000004</v>
      </c>
      <c r="G231" s="107">
        <f>+Fetch!P236</f>
        <v>0.17</v>
      </c>
      <c r="H231" s="44">
        <f>IF(Fetch!F236=0,H229,+Fetch!F236+Fetch!G236)</f>
        <v>-6.5000000000000002E-2</v>
      </c>
      <c r="I231" s="44">
        <f>IF(Fetch!D236=0,I229,+Fetch!D236+Fetch!E236)</f>
        <v>0.38999999999999996</v>
      </c>
      <c r="J231" s="44">
        <f>IF(Fetch!H236=0,J229,+Fetch!H236+Fetch!I236)</f>
        <v>0.44499999999999995</v>
      </c>
      <c r="K231" s="44">
        <f>IF(Fetch!L236=0,K229,+Fetch!L236+Fetch!M236)</f>
        <v>0.46750000000000003</v>
      </c>
      <c r="L231" s="44">
        <f>IF(Fetch!J236=0,L229,+Fetch!J236+Fetch!K236)</f>
        <v>0.1875</v>
      </c>
      <c r="M231" s="44">
        <f>IF(Fetch!N236=0,M229,+Fetch!N236+Fetch!O236)</f>
        <v>1</v>
      </c>
      <c r="N231" s="44">
        <f>IF(Fetch!Q236=0,N229,Fetch!Q236)</f>
        <v>2.5000000000000001E-3</v>
      </c>
    </row>
    <row r="232" spans="1:14" x14ac:dyDescent="0.25">
      <c r="A232">
        <f t="shared" si="6"/>
        <v>2020</v>
      </c>
      <c r="B232" s="18">
        <v>1</v>
      </c>
      <c r="C232" s="23">
        <f>+Fetch!A237</f>
        <v>44044</v>
      </c>
      <c r="D232" s="11">
        <f>+Fetch!B237</f>
        <v>5.9655260682600603E-2</v>
      </c>
      <c r="E232" s="9">
        <f t="shared" ca="1" si="7"/>
        <v>0.3318493472772297</v>
      </c>
      <c r="F232" s="16">
        <f>+Fetch!C237</f>
        <v>5.4620000000000006</v>
      </c>
      <c r="G232" s="107">
        <f>+Fetch!P237</f>
        <v>0.17</v>
      </c>
      <c r="H232" s="44">
        <f>IF(Fetch!F237=0,H230,+Fetch!F237+Fetch!G237)</f>
        <v>-6.5000000000000002E-2</v>
      </c>
      <c r="I232" s="44">
        <f>IF(Fetch!D237=0,I230,+Fetch!D237+Fetch!E237)</f>
        <v>0.38999999999999996</v>
      </c>
      <c r="J232" s="44">
        <f>IF(Fetch!H237=0,J230,+Fetch!H237+Fetch!I237)</f>
        <v>0.42</v>
      </c>
      <c r="K232" s="44">
        <f>IF(Fetch!L237=0,K230,+Fetch!L237+Fetch!M237)</f>
        <v>0.47000000000000003</v>
      </c>
      <c r="L232" s="44">
        <f>IF(Fetch!J237=0,L230,+Fetch!J237+Fetch!K237)</f>
        <v>0.1875</v>
      </c>
      <c r="M232" s="44">
        <f>IF(Fetch!N237=0,M230,+Fetch!N237+Fetch!O237)</f>
        <v>1</v>
      </c>
      <c r="N232" s="44">
        <f>IF(Fetch!Q237=0,N230,Fetch!Q237)</f>
        <v>2.5000000000000001E-3</v>
      </c>
    </row>
    <row r="233" spans="1:14" x14ac:dyDescent="0.25">
      <c r="A233">
        <f t="shared" si="6"/>
        <v>2020</v>
      </c>
      <c r="B233" s="18">
        <v>1</v>
      </c>
      <c r="C233" s="23">
        <f>+Fetch!A238</f>
        <v>44075</v>
      </c>
      <c r="D233" s="11">
        <f>+Fetch!B238</f>
        <v>5.97128224774734E-2</v>
      </c>
      <c r="E233" s="9">
        <f t="shared" ca="1" si="7"/>
        <v>0.32985012590682244</v>
      </c>
      <c r="F233" s="16">
        <f>+Fetch!C238</f>
        <v>5.4560000000000004</v>
      </c>
      <c r="G233" s="107">
        <f>+Fetch!P238</f>
        <v>0.17</v>
      </c>
      <c r="H233" s="44">
        <f>IF(Fetch!F238=0,H231,+Fetch!F238+Fetch!G238)</f>
        <v>-6.5000000000000002E-2</v>
      </c>
      <c r="I233" s="44">
        <f>IF(Fetch!D238=0,I231,+Fetch!D238+Fetch!E238)</f>
        <v>0.32</v>
      </c>
      <c r="J233" s="44">
        <f>IF(Fetch!H238=0,J231,+Fetch!H238+Fetch!I238)</f>
        <v>0.37</v>
      </c>
      <c r="K233" s="44">
        <f>IF(Fetch!L238=0,K231,+Fetch!L238+Fetch!M238)</f>
        <v>0.44750000000000001</v>
      </c>
      <c r="L233" s="44">
        <f>IF(Fetch!J238=0,L231,+Fetch!J238+Fetch!K238)</f>
        <v>0.17750000000000002</v>
      </c>
      <c r="M233" s="44">
        <f>IF(Fetch!N238=0,M231,+Fetch!N238+Fetch!O238)</f>
        <v>0.6</v>
      </c>
      <c r="N233" s="44">
        <f>IF(Fetch!Q238=0,N231,Fetch!Q238)</f>
        <v>2.5000000000000001E-3</v>
      </c>
    </row>
    <row r="234" spans="1:14" x14ac:dyDescent="0.25">
      <c r="A234">
        <f t="shared" si="6"/>
        <v>2020</v>
      </c>
      <c r="B234" s="18">
        <v>1</v>
      </c>
      <c r="C234" s="23">
        <f>+Fetch!A239</f>
        <v>44105</v>
      </c>
      <c r="D234" s="11">
        <f>+Fetch!B239</f>
        <v>5.9768527441302698E-2</v>
      </c>
      <c r="E234" s="9">
        <f t="shared" ca="1" si="7"/>
        <v>0.32792391091652451</v>
      </c>
      <c r="F234" s="16">
        <f>+Fetch!C239</f>
        <v>5.4560000000000004</v>
      </c>
      <c r="G234" s="107">
        <f>+Fetch!P239</f>
        <v>0.17</v>
      </c>
      <c r="H234" s="44">
        <f>IF(Fetch!F239=0,H232,+Fetch!F239+Fetch!G239)</f>
        <v>-6.5000000000000002E-2</v>
      </c>
      <c r="I234" s="44">
        <f>IF(Fetch!D239=0,I232,+Fetch!D239+Fetch!E239)</f>
        <v>0.315</v>
      </c>
      <c r="J234" s="44">
        <f>IF(Fetch!H239=0,J232,+Fetch!H239+Fetch!I239)</f>
        <v>0.41000000000000003</v>
      </c>
      <c r="K234" s="44">
        <f>IF(Fetch!L239=0,K232,+Fetch!L239+Fetch!M239)</f>
        <v>0.45</v>
      </c>
      <c r="L234" s="44">
        <f>IF(Fetch!J239=0,L232,+Fetch!J239+Fetch!K239)</f>
        <v>0.185</v>
      </c>
      <c r="M234" s="44">
        <f>IF(Fetch!N239=0,M232,+Fetch!N239+Fetch!O239)</f>
        <v>0.3</v>
      </c>
      <c r="N234" s="44">
        <f>IF(Fetch!Q239=0,N232,Fetch!Q239)</f>
        <v>2.5000000000000001E-3</v>
      </c>
    </row>
    <row r="235" spans="1:14" x14ac:dyDescent="0.25">
      <c r="A235">
        <f t="shared" si="6"/>
        <v>2020</v>
      </c>
      <c r="B235" s="18">
        <v>1</v>
      </c>
      <c r="C235" s="23">
        <f>+Fetch!A240</f>
        <v>44136</v>
      </c>
      <c r="D235" s="11">
        <f>+Fetch!B240</f>
        <v>5.9826089238342206E-2</v>
      </c>
      <c r="E235" s="9">
        <f t="shared" ca="1" si="7"/>
        <v>0.32594227211290128</v>
      </c>
      <c r="F235" s="16">
        <f>+Fetch!C240</f>
        <v>5.6050000000000004</v>
      </c>
      <c r="G235" s="107">
        <f>+Fetch!P240</f>
        <v>0.17</v>
      </c>
      <c r="H235" s="44">
        <f>IF(Fetch!F240=0,H233,+Fetch!F240+Fetch!G240)</f>
        <v>-6.5000000000000002E-2</v>
      </c>
      <c r="I235" s="44">
        <f>IF(Fetch!D240=0,I233,+Fetch!D240+Fetch!E240)</f>
        <v>0.55999999999999994</v>
      </c>
      <c r="J235" s="44">
        <f>IF(Fetch!H240=0,J233,+Fetch!H240+Fetch!I240)</f>
        <v>0.78500000000000003</v>
      </c>
      <c r="K235" s="44">
        <f>IF(Fetch!L240=0,K233,+Fetch!L240+Fetch!M240)</f>
        <v>0.69500000000000006</v>
      </c>
      <c r="L235" s="44">
        <f>IF(Fetch!J240=0,L233,+Fetch!J240+Fetch!K240)</f>
        <v>0.23499999999999999</v>
      </c>
      <c r="M235" s="44">
        <f>IF(Fetch!N240=0,M233,+Fetch!N240+Fetch!O240)</f>
        <v>0.23</v>
      </c>
      <c r="N235" s="44">
        <f>IF(Fetch!Q240=0,N233,Fetch!Q240)</f>
        <v>2.5000000000000001E-3</v>
      </c>
    </row>
    <row r="236" spans="1:14" x14ac:dyDescent="0.25">
      <c r="A236">
        <f t="shared" si="6"/>
        <v>2020</v>
      </c>
      <c r="B236" s="18">
        <v>1</v>
      </c>
      <c r="C236" s="23">
        <f>+Fetch!A241</f>
        <v>44166</v>
      </c>
      <c r="D236" s="11">
        <f>+Fetch!B241</f>
        <v>5.9881794204267501E-2</v>
      </c>
      <c r="E236" s="9">
        <f t="shared" ca="1" si="7"/>
        <v>0.32403304183496107</v>
      </c>
      <c r="F236" s="16">
        <f>+Fetch!C241</f>
        <v>5.7570000000000006</v>
      </c>
      <c r="G236" s="107">
        <f>+Fetch!P241</f>
        <v>0.17</v>
      </c>
      <c r="H236" s="44">
        <f>IF(Fetch!F241=0,H234,+Fetch!F241+Fetch!G241)</f>
        <v>-6.5000000000000002E-2</v>
      </c>
      <c r="I236" s="44">
        <f>IF(Fetch!D241=0,I234,+Fetch!D241+Fetch!E241)</f>
        <v>0.85</v>
      </c>
      <c r="J236" s="44">
        <f>IF(Fetch!H241=0,J234,+Fetch!H241+Fetch!I241)</f>
        <v>1.23</v>
      </c>
      <c r="K236" s="44">
        <f>IF(Fetch!L241=0,K234,+Fetch!L241+Fetch!M241)</f>
        <v>1.2</v>
      </c>
      <c r="L236" s="44">
        <f>IF(Fetch!J241=0,L234,+Fetch!J241+Fetch!K241)</f>
        <v>0.255</v>
      </c>
      <c r="M236" s="44">
        <f>IF(Fetch!N241=0,M234,+Fetch!N241+Fetch!O241)</f>
        <v>0.26</v>
      </c>
      <c r="N236" s="44">
        <f>IF(Fetch!Q241=0,N234,Fetch!Q241)</f>
        <v>2.5000000000000001E-3</v>
      </c>
    </row>
    <row r="237" spans="1:14" x14ac:dyDescent="0.25">
      <c r="A237">
        <f t="shared" si="6"/>
        <v>2021</v>
      </c>
      <c r="B237" s="18">
        <v>1</v>
      </c>
      <c r="C237" s="23">
        <f>+Fetch!A242</f>
        <v>44197</v>
      </c>
      <c r="D237" s="11">
        <f>+Fetch!B242</f>
        <v>5.9939356003473804E-2</v>
      </c>
      <c r="E237" s="9">
        <f t="shared" ca="1" si="7"/>
        <v>0.32206892190518238</v>
      </c>
      <c r="F237" s="16">
        <f>+Fetch!C242</f>
        <v>5.8345000000000002</v>
      </c>
      <c r="G237" s="107">
        <f>+Fetch!P242</f>
        <v>0.17</v>
      </c>
      <c r="H237" s="44">
        <f>IF(Fetch!F242=0,H235,+Fetch!F242+Fetch!G242)</f>
        <v>-6.5000000000000002E-2</v>
      </c>
      <c r="I237" s="44">
        <f>IF(Fetch!D242=0,I235,+Fetch!D242+Fetch!E242)</f>
        <v>1.35</v>
      </c>
      <c r="J237" s="44">
        <f>IF(Fetch!H242=0,J235,+Fetch!H242+Fetch!I242)</f>
        <v>2.0500000000000003</v>
      </c>
      <c r="K237" s="44">
        <f>IF(Fetch!L242=0,K235,+Fetch!L242+Fetch!M242)</f>
        <v>1.5350000000000001</v>
      </c>
      <c r="L237" s="44">
        <f>IF(Fetch!J242=0,L235,+Fetch!J242+Fetch!K242)</f>
        <v>0.27500000000000002</v>
      </c>
      <c r="M237" s="44">
        <f>IF(Fetch!N242=0,M235,+Fetch!N242+Fetch!O242)</f>
        <v>8.5000000000000006E-2</v>
      </c>
      <c r="N237" s="44">
        <f>IF(Fetch!Q242=0,N235,Fetch!Q242)</f>
        <v>2.5000000000000001E-3</v>
      </c>
    </row>
    <row r="238" spans="1:14" x14ac:dyDescent="0.25">
      <c r="A238">
        <f t="shared" si="6"/>
        <v>2021</v>
      </c>
      <c r="B238" s="18">
        <v>1</v>
      </c>
      <c r="C238" s="23">
        <f>+Fetch!A243</f>
        <v>44228</v>
      </c>
      <c r="D238" s="11">
        <f>+Fetch!B243</f>
        <v>5.9996917803780497E-2</v>
      </c>
      <c r="E238" s="9">
        <f t="shared" ca="1" si="7"/>
        <v>0.32011368022331715</v>
      </c>
      <c r="F238" s="16">
        <f>+Fetch!C243</f>
        <v>5.7465000000000002</v>
      </c>
      <c r="G238" s="107">
        <f>+Fetch!P243</f>
        <v>0.17</v>
      </c>
      <c r="H238" s="44">
        <f>IF(Fetch!F243=0,H236,+Fetch!F243+Fetch!G243)</f>
        <v>-6.5000000000000002E-2</v>
      </c>
      <c r="I238" s="44">
        <f>IF(Fetch!D243=0,I236,+Fetch!D243+Fetch!E243)</f>
        <v>1.32</v>
      </c>
      <c r="J238" s="44">
        <f>IF(Fetch!H243=0,J236,+Fetch!H243+Fetch!I243)</f>
        <v>2.0500000000000003</v>
      </c>
      <c r="K238" s="44">
        <f>IF(Fetch!L243=0,K236,+Fetch!L243+Fetch!M243)</f>
        <v>1.5350000000000001</v>
      </c>
      <c r="L238" s="44">
        <f>IF(Fetch!J243=0,L236,+Fetch!J243+Fetch!K243)</f>
        <v>0.27500000000000002</v>
      </c>
      <c r="M238" s="44">
        <f>IF(Fetch!N243=0,M236,+Fetch!N243+Fetch!O243)</f>
        <v>7.4999999999999997E-2</v>
      </c>
      <c r="N238" s="44">
        <f>IF(Fetch!Q243=0,N236,Fetch!Q243)</f>
        <v>2.5000000000000001E-3</v>
      </c>
    </row>
    <row r="239" spans="1:14" x14ac:dyDescent="0.25">
      <c r="A239">
        <f t="shared" si="6"/>
        <v>2021</v>
      </c>
      <c r="B239" s="18">
        <v>1</v>
      </c>
      <c r="C239" s="23">
        <f>+Fetch!A244</f>
        <v>44256</v>
      </c>
      <c r="D239" s="11">
        <f>+Fetch!B244</f>
        <v>6.0048909108230603E-2</v>
      </c>
      <c r="E239" s="9">
        <f t="shared" ca="1" si="7"/>
        <v>0.31835527246330414</v>
      </c>
      <c r="F239" s="16">
        <f>+Fetch!C244</f>
        <v>5.6074999999999999</v>
      </c>
      <c r="G239" s="107">
        <f>+Fetch!P244</f>
        <v>0.17</v>
      </c>
      <c r="H239" s="44">
        <f>IF(Fetch!F244=0,H237,+Fetch!F244+Fetch!G244)</f>
        <v>-6.5000000000000002E-2</v>
      </c>
      <c r="I239" s="44">
        <f>IF(Fetch!D244=0,I237,+Fetch!D244+Fetch!E244)</f>
        <v>0.54999999999999993</v>
      </c>
      <c r="J239" s="44">
        <f>IF(Fetch!H244=0,J237,+Fetch!H244+Fetch!I244)</f>
        <v>0.82</v>
      </c>
      <c r="K239" s="44">
        <f>IF(Fetch!L244=0,K237,+Fetch!L244+Fetch!M244)</f>
        <v>0.80500000000000005</v>
      </c>
      <c r="L239" s="44">
        <f>IF(Fetch!J244=0,L237,+Fetch!J244+Fetch!K244)</f>
        <v>0.23499999999999999</v>
      </c>
      <c r="M239" s="44">
        <f>IF(Fetch!N244=0,M237,+Fetch!N244+Fetch!O244)</f>
        <v>0.115</v>
      </c>
      <c r="N239" s="44">
        <f>IF(Fetch!Q244=0,N237,Fetch!Q244)</f>
        <v>2.5000000000000001E-3</v>
      </c>
    </row>
    <row r="240" spans="1:14" x14ac:dyDescent="0.25">
      <c r="A240">
        <f t="shared" si="6"/>
        <v>2021</v>
      </c>
      <c r="B240" s="18">
        <v>1</v>
      </c>
      <c r="C240" s="23">
        <f>+Fetch!A245</f>
        <v>44287</v>
      </c>
      <c r="D240" s="11">
        <f>+Fetch!B245</f>
        <v>6.0106470910632502E-2</v>
      </c>
      <c r="E240" s="9">
        <f t="shared" ca="1" si="7"/>
        <v>0.31641688126239986</v>
      </c>
      <c r="F240" s="16">
        <f>+Fetch!C245</f>
        <v>5.4535</v>
      </c>
      <c r="G240" s="107">
        <f>+Fetch!P245</f>
        <v>0.17</v>
      </c>
      <c r="H240" s="44">
        <f>IF(Fetch!F245=0,H238,+Fetch!F245+Fetch!G245)</f>
        <v>-6.5000000000000002E-2</v>
      </c>
      <c r="I240" s="44">
        <f>IF(Fetch!D245=0,I238,+Fetch!D245+Fetch!E245)</f>
        <v>0.29499999999999998</v>
      </c>
      <c r="J240" s="44">
        <f>IF(Fetch!H245=0,J238,+Fetch!H245+Fetch!I245)</f>
        <v>0.4</v>
      </c>
      <c r="K240" s="44">
        <f>IF(Fetch!L245=0,K238,+Fetch!L245+Fetch!M245)</f>
        <v>0.48499999999999999</v>
      </c>
      <c r="L240" s="44">
        <f>IF(Fetch!J245=0,L238,+Fetch!J245+Fetch!K245)</f>
        <v>0.1875</v>
      </c>
      <c r="M240" s="44">
        <f>IF(Fetch!N245=0,M238,+Fetch!N245+Fetch!O245)</f>
        <v>0.55000000000000004</v>
      </c>
      <c r="N240" s="44">
        <f>IF(Fetch!Q245=0,N238,Fetch!Q245)</f>
        <v>2.5000000000000001E-3</v>
      </c>
    </row>
    <row r="241" spans="1:14" x14ac:dyDescent="0.25">
      <c r="A241">
        <f t="shared" si="6"/>
        <v>2021</v>
      </c>
      <c r="B241" s="18">
        <v>1</v>
      </c>
      <c r="C241" s="23">
        <f>+Fetch!A246</f>
        <v>44317</v>
      </c>
      <c r="D241" s="11">
        <f>+Fetch!B246</f>
        <v>6.0162175881747403E-2</v>
      </c>
      <c r="E241" s="9">
        <f t="shared" ca="1" si="7"/>
        <v>0.3145494251375105</v>
      </c>
      <c r="F241" s="16">
        <f>+Fetch!C246</f>
        <v>5.4584999999999999</v>
      </c>
      <c r="G241" s="107">
        <f>+Fetch!P246</f>
        <v>0.17</v>
      </c>
      <c r="H241" s="44">
        <f>IF(Fetch!F246=0,H239,+Fetch!F246+Fetch!G246)</f>
        <v>-6.5000000000000002E-2</v>
      </c>
      <c r="I241" s="44">
        <f>IF(Fetch!D246=0,I239,+Fetch!D246+Fetch!E246)</f>
        <v>0.26500000000000001</v>
      </c>
      <c r="J241" s="44">
        <f>IF(Fetch!H246=0,J239,+Fetch!H246+Fetch!I246)</f>
        <v>0.35000000000000003</v>
      </c>
      <c r="K241" s="44">
        <f>IF(Fetch!L246=0,K239,+Fetch!L246+Fetch!M246)</f>
        <v>0.435</v>
      </c>
      <c r="L241" s="44">
        <f>IF(Fetch!J246=0,L239,+Fetch!J246+Fetch!K246)</f>
        <v>0.17500000000000002</v>
      </c>
      <c r="M241" s="44">
        <f>IF(Fetch!N246=0,M239,+Fetch!N246+Fetch!O246)</f>
        <v>0.7</v>
      </c>
      <c r="N241" s="44">
        <f>IF(Fetch!Q246=0,N239,Fetch!Q246)</f>
        <v>2.5000000000000001E-3</v>
      </c>
    </row>
    <row r="242" spans="1:14" x14ac:dyDescent="0.25">
      <c r="A242">
        <f t="shared" si="6"/>
        <v>2021</v>
      </c>
      <c r="B242" s="18">
        <v>1</v>
      </c>
      <c r="C242" s="23">
        <f>+Fetch!A247</f>
        <v>44348</v>
      </c>
      <c r="D242" s="11">
        <f>+Fetch!B247</f>
        <v>6.0219737686316097E-2</v>
      </c>
      <c r="E242" s="9">
        <f t="shared" ca="1" si="7"/>
        <v>0.31262839014205912</v>
      </c>
      <c r="F242" s="16">
        <f>+Fetch!C247</f>
        <v>5.4965000000000002</v>
      </c>
      <c r="G242" s="107">
        <f>+Fetch!P247</f>
        <v>0.17</v>
      </c>
      <c r="H242" s="44">
        <f>IF(Fetch!F247=0,H240,+Fetch!F247+Fetch!G247)</f>
        <v>-6.5000000000000002E-2</v>
      </c>
      <c r="I242" s="44">
        <f>IF(Fetch!D247=0,I240,+Fetch!D247+Fetch!E247)</f>
        <v>0.315</v>
      </c>
      <c r="J242" s="44">
        <f>IF(Fetch!H247=0,J240,+Fetch!H247+Fetch!I247)</f>
        <v>0.40500000000000003</v>
      </c>
      <c r="K242" s="44">
        <f>IF(Fetch!L247=0,K240,+Fetch!L247+Fetch!M247)</f>
        <v>0.44500000000000001</v>
      </c>
      <c r="L242" s="44">
        <f>IF(Fetch!J247=0,L240,+Fetch!J247+Fetch!K247)</f>
        <v>0.18250000000000002</v>
      </c>
      <c r="M242" s="44">
        <f>IF(Fetch!N247=0,M240,+Fetch!N247+Fetch!O247)</f>
        <v>0.8</v>
      </c>
      <c r="N242" s="44">
        <f>IF(Fetch!Q247=0,N240,Fetch!Q247)</f>
        <v>2.5000000000000001E-3</v>
      </c>
    </row>
    <row r="243" spans="1:14" x14ac:dyDescent="0.25">
      <c r="A243">
        <f t="shared" si="6"/>
        <v>2021</v>
      </c>
      <c r="B243" s="18">
        <v>1</v>
      </c>
      <c r="C243" s="23">
        <f>+Fetch!A248</f>
        <v>44378</v>
      </c>
      <c r="D243" s="11">
        <f>+Fetch!B248</f>
        <v>6.0275442659527098E-2</v>
      </c>
      <c r="E243" s="9">
        <f t="shared" ca="1" si="7"/>
        <v>0.31077769773426839</v>
      </c>
      <c r="F243" s="16">
        <f>+Fetch!C248</f>
        <v>5.5415000000000001</v>
      </c>
      <c r="G243" s="107">
        <f>+Fetch!P248</f>
        <v>0.17</v>
      </c>
      <c r="H243" s="44">
        <f>IF(Fetch!F248=0,H241,+Fetch!F248+Fetch!G248)</f>
        <v>-6.5000000000000002E-2</v>
      </c>
      <c r="I243" s="44">
        <f>IF(Fetch!D248=0,I241,+Fetch!D248+Fetch!E248)</f>
        <v>0.38999999999999996</v>
      </c>
      <c r="J243" s="44">
        <f>IF(Fetch!H248=0,J241,+Fetch!H248+Fetch!I248)</f>
        <v>0.44499999999999995</v>
      </c>
      <c r="K243" s="44">
        <f>IF(Fetch!L248=0,K241,+Fetch!L248+Fetch!M248)</f>
        <v>0.46750000000000003</v>
      </c>
      <c r="L243" s="44">
        <f>IF(Fetch!J248=0,L241,+Fetch!J248+Fetch!K248)</f>
        <v>0.1875</v>
      </c>
      <c r="M243" s="44">
        <f>IF(Fetch!N248=0,M241,+Fetch!N248+Fetch!O248)</f>
        <v>1</v>
      </c>
      <c r="N243" s="44">
        <f>IF(Fetch!Q248=0,N241,Fetch!Q248)</f>
        <v>2.5000000000000001E-3</v>
      </c>
    </row>
    <row r="244" spans="1:14" x14ac:dyDescent="0.25">
      <c r="A244">
        <f t="shared" si="6"/>
        <v>2021</v>
      </c>
      <c r="B244" s="18">
        <v>1</v>
      </c>
      <c r="C244" s="23">
        <f>+Fetch!A249</f>
        <v>44409</v>
      </c>
      <c r="D244" s="11">
        <f>+Fetch!B249</f>
        <v>6.0333004466262004E-2</v>
      </c>
      <c r="E244" s="9">
        <f t="shared" ca="1" si="7"/>
        <v>0.30887395127114137</v>
      </c>
      <c r="F244" s="16">
        <f>+Fetch!C249</f>
        <v>5.5795000000000003</v>
      </c>
      <c r="G244" s="107">
        <f>+Fetch!P249</f>
        <v>0.17</v>
      </c>
      <c r="H244" s="44">
        <f>IF(Fetch!F249=0,H242,+Fetch!F249+Fetch!G249)</f>
        <v>-6.5000000000000002E-2</v>
      </c>
      <c r="I244" s="44">
        <f>IF(Fetch!D249=0,I242,+Fetch!D249+Fetch!E249)</f>
        <v>0.38999999999999996</v>
      </c>
      <c r="J244" s="44">
        <f>IF(Fetch!H249=0,J242,+Fetch!H249+Fetch!I249)</f>
        <v>0.42</v>
      </c>
      <c r="K244" s="44">
        <f>IF(Fetch!L249=0,K242,+Fetch!L249+Fetch!M249)</f>
        <v>0.47000000000000003</v>
      </c>
      <c r="L244" s="44">
        <f>IF(Fetch!J249=0,L242,+Fetch!J249+Fetch!K249)</f>
        <v>0.1875</v>
      </c>
      <c r="M244" s="44">
        <f>IF(Fetch!N249=0,M242,+Fetch!N249+Fetch!O249)</f>
        <v>1</v>
      </c>
      <c r="N244" s="44">
        <f>IF(Fetch!Q249=0,N242,Fetch!Q249)</f>
        <v>2.5000000000000001E-3</v>
      </c>
    </row>
    <row r="245" spans="1:14" x14ac:dyDescent="0.25">
      <c r="A245">
        <f t="shared" si="6"/>
        <v>2021</v>
      </c>
      <c r="B245" s="18">
        <v>1</v>
      </c>
      <c r="C245" s="23">
        <f>+Fetch!A250</f>
        <v>44440</v>
      </c>
      <c r="D245" s="11">
        <f>+Fetch!B250</f>
        <v>6.0390566274096905E-2</v>
      </c>
      <c r="E245" s="9">
        <f t="shared" ca="1" si="7"/>
        <v>0.30697896449812251</v>
      </c>
      <c r="F245" s="16">
        <f>+Fetch!C250</f>
        <v>5.5735000000000001</v>
      </c>
      <c r="G245" s="107">
        <f>+Fetch!P250</f>
        <v>0.17</v>
      </c>
      <c r="H245" s="44">
        <f>IF(Fetch!F250=0,H243,+Fetch!F250+Fetch!G250)</f>
        <v>-6.5000000000000002E-2</v>
      </c>
      <c r="I245" s="44">
        <f>IF(Fetch!D250=0,I243,+Fetch!D250+Fetch!E250)</f>
        <v>0.32</v>
      </c>
      <c r="J245" s="44">
        <f>IF(Fetch!H250=0,J243,+Fetch!H250+Fetch!I250)</f>
        <v>0.37</v>
      </c>
      <c r="K245" s="44">
        <f>IF(Fetch!L250=0,K243,+Fetch!L250+Fetch!M250)</f>
        <v>0.44750000000000001</v>
      </c>
      <c r="L245" s="44">
        <f>IF(Fetch!J250=0,L243,+Fetch!J250+Fetch!K250)</f>
        <v>0.17750000000000002</v>
      </c>
      <c r="M245" s="44">
        <f>IF(Fetch!N250=0,M243,+Fetch!N250+Fetch!O250)</f>
        <v>0.6</v>
      </c>
      <c r="N245" s="44">
        <f>IF(Fetch!Q250=0,N243,Fetch!Q250)</f>
        <v>2.5000000000000001E-3</v>
      </c>
    </row>
    <row r="246" spans="1:14" x14ac:dyDescent="0.25">
      <c r="A246">
        <f t="shared" si="6"/>
        <v>2021</v>
      </c>
      <c r="B246" s="18">
        <v>1</v>
      </c>
      <c r="C246" s="23">
        <f>+Fetch!A251</f>
        <v>44470</v>
      </c>
      <c r="D246" s="11">
        <f>+Fetch!B251</f>
        <v>6.0446271250469405E-2</v>
      </c>
      <c r="E246" s="9">
        <f t="shared" ca="1" si="7"/>
        <v>0.30515342986251259</v>
      </c>
      <c r="F246" s="16">
        <f>+Fetch!C251</f>
        <v>5.5735000000000001</v>
      </c>
      <c r="G246" s="107">
        <f>+Fetch!P251</f>
        <v>0.17</v>
      </c>
      <c r="H246" s="44">
        <f>IF(Fetch!F251=0,H244,+Fetch!F251+Fetch!G251)</f>
        <v>-6.5000000000000002E-2</v>
      </c>
      <c r="I246" s="44">
        <f>IF(Fetch!D251=0,I244,+Fetch!D251+Fetch!E251)</f>
        <v>0.315</v>
      </c>
      <c r="J246" s="44">
        <f>IF(Fetch!H251=0,J244,+Fetch!H251+Fetch!I251)</f>
        <v>0.41000000000000003</v>
      </c>
      <c r="K246" s="44">
        <f>IF(Fetch!L251=0,K244,+Fetch!L251+Fetch!M251)</f>
        <v>0.45</v>
      </c>
      <c r="L246" s="44">
        <f>IF(Fetch!J251=0,L244,+Fetch!J251+Fetch!K251)</f>
        <v>0.185</v>
      </c>
      <c r="M246" s="44">
        <f>IF(Fetch!N251=0,M244,+Fetch!N251+Fetch!O251)</f>
        <v>0.3</v>
      </c>
      <c r="N246" s="44">
        <f>IF(Fetch!Q251=0,N244,Fetch!Q251)</f>
        <v>2.5000000000000001E-3</v>
      </c>
    </row>
    <row r="247" spans="1:14" x14ac:dyDescent="0.25">
      <c r="A247">
        <f t="shared" si="6"/>
        <v>2021</v>
      </c>
      <c r="B247" s="18">
        <v>1</v>
      </c>
      <c r="C247" s="23">
        <f>+Fetch!A252</f>
        <v>44501</v>
      </c>
      <c r="D247" s="11">
        <f>+Fetch!B252</f>
        <v>6.0498822502128999E-2</v>
      </c>
      <c r="E247" s="9">
        <f t="shared" ca="1" si="7"/>
        <v>0.30330515239823863</v>
      </c>
      <c r="F247" s="16">
        <f>+Fetch!C252</f>
        <v>5.7225000000000001</v>
      </c>
      <c r="G247" s="107">
        <f>+Fetch!P252</f>
        <v>0.17</v>
      </c>
      <c r="H247" s="44">
        <f>IF(Fetch!F252=0,H245,+Fetch!F252+Fetch!G252)</f>
        <v>-6.5000000000000002E-2</v>
      </c>
      <c r="I247" s="44">
        <f>IF(Fetch!D252=0,I245,+Fetch!D252+Fetch!E252)</f>
        <v>0.55999999999999994</v>
      </c>
      <c r="J247" s="44">
        <f>IF(Fetch!H252=0,J245,+Fetch!H252+Fetch!I252)</f>
        <v>0.78500000000000003</v>
      </c>
      <c r="K247" s="44">
        <f>IF(Fetch!L252=0,K245,+Fetch!L252+Fetch!M252)</f>
        <v>0.69500000000000006</v>
      </c>
      <c r="L247" s="44">
        <f>IF(Fetch!J252=0,L245,+Fetch!J252+Fetch!K252)</f>
        <v>0.23499999999999999</v>
      </c>
      <c r="M247" s="44">
        <f>IF(Fetch!N252=0,M245,+Fetch!N252+Fetch!O252)</f>
        <v>0.23</v>
      </c>
      <c r="N247" s="44">
        <f>IF(Fetch!Q252=0,N245,Fetch!Q252)</f>
        <v>2.5000000000000001E-3</v>
      </c>
    </row>
    <row r="248" spans="1:14" x14ac:dyDescent="0.25">
      <c r="A248">
        <f t="shared" si="6"/>
        <v>2021</v>
      </c>
      <c r="B248" s="18">
        <v>1</v>
      </c>
      <c r="C248" s="23">
        <f>+Fetch!A253</f>
        <v>44531</v>
      </c>
      <c r="D248" s="11">
        <f>+Fetch!B253</f>
        <v>6.0504421896622002E-2</v>
      </c>
      <c r="E248" s="9">
        <f t="shared" ca="1" si="7"/>
        <v>0.30179100419679877</v>
      </c>
      <c r="F248" s="16">
        <f>+Fetch!C253</f>
        <v>5.8745000000000003</v>
      </c>
      <c r="G248" s="107">
        <f>+Fetch!P253</f>
        <v>0.17</v>
      </c>
      <c r="H248" s="44">
        <f>IF(Fetch!F253=0,H246,+Fetch!F253+Fetch!G253)</f>
        <v>-6.5000000000000002E-2</v>
      </c>
      <c r="I248" s="44">
        <f>IF(Fetch!D253=0,I246,+Fetch!D253+Fetch!E253)</f>
        <v>0.85</v>
      </c>
      <c r="J248" s="44">
        <f>IF(Fetch!H253=0,J246,+Fetch!H253+Fetch!I253)</f>
        <v>1.23</v>
      </c>
      <c r="K248" s="44">
        <f>IF(Fetch!L253=0,K246,+Fetch!L253+Fetch!M253)</f>
        <v>1.2</v>
      </c>
      <c r="L248" s="44">
        <f>IF(Fetch!J253=0,L246,+Fetch!J253+Fetch!K253)</f>
        <v>0.255</v>
      </c>
      <c r="M248" s="44">
        <f>IF(Fetch!N253=0,M246,+Fetch!N253+Fetch!O253)</f>
        <v>0.26</v>
      </c>
      <c r="N248" s="44">
        <f>IF(Fetch!Q253=0,N246,Fetch!Q253)</f>
        <v>2.5000000000000001E-3</v>
      </c>
    </row>
    <row r="249" spans="1:14" x14ac:dyDescent="0.25">
      <c r="A249">
        <f t="shared" si="6"/>
        <v>2022</v>
      </c>
      <c r="B249" s="18">
        <v>1</v>
      </c>
      <c r="C249" s="23">
        <f>+Fetch!A254</f>
        <v>44562</v>
      </c>
      <c r="D249" s="11">
        <f>+Fetch!B254</f>
        <v>6.0510207937607897E-2</v>
      </c>
      <c r="E249" s="9">
        <f t="shared" ca="1" si="7"/>
        <v>0.30023404345275317</v>
      </c>
      <c r="F249" s="16">
        <f>+Fetch!C254</f>
        <v>5.952</v>
      </c>
      <c r="G249" s="107">
        <f>+Fetch!P254</f>
        <v>0.17</v>
      </c>
      <c r="H249" s="44">
        <f>IF(Fetch!F254=0,H247,+Fetch!F254+Fetch!G254)</f>
        <v>-6.5000000000000002E-2</v>
      </c>
      <c r="I249" s="44">
        <f>IF(Fetch!D254=0,I247,+Fetch!D254+Fetch!E254)</f>
        <v>1.35</v>
      </c>
      <c r="J249" s="44">
        <f>IF(Fetch!H254=0,J247,+Fetch!H254+Fetch!I254)</f>
        <v>2.0500000000000003</v>
      </c>
      <c r="K249" s="44">
        <f>IF(Fetch!L254=0,K247,+Fetch!L254+Fetch!M254)</f>
        <v>1.5350000000000001</v>
      </c>
      <c r="L249" s="44">
        <f>IF(Fetch!J254=0,L247,+Fetch!J254+Fetch!K254)</f>
        <v>0.27500000000000002</v>
      </c>
      <c r="M249" s="44">
        <f>IF(Fetch!N254=0,M247,+Fetch!N254+Fetch!O254)</f>
        <v>8.5000000000000006E-2</v>
      </c>
      <c r="N249" s="44">
        <f>IF(Fetch!Q254=0,N247,Fetch!Q254)</f>
        <v>2.5000000000000001E-3</v>
      </c>
    </row>
    <row r="250" spans="1:14" x14ac:dyDescent="0.25">
      <c r="A250">
        <f t="shared" si="6"/>
        <v>2022</v>
      </c>
      <c r="B250" s="18">
        <v>1</v>
      </c>
      <c r="C250" s="23">
        <f>+Fetch!A255</f>
        <v>44593</v>
      </c>
      <c r="D250" s="11">
        <f>+Fetch!B255</f>
        <v>6.0515993978605298E-2</v>
      </c>
      <c r="E250" s="9">
        <f t="shared" ca="1" si="7"/>
        <v>0.29868483053026523</v>
      </c>
      <c r="F250" s="16">
        <f>+Fetch!C255</f>
        <v>5.8639999999999999</v>
      </c>
      <c r="G250" s="107">
        <f>+Fetch!P255</f>
        <v>0.17</v>
      </c>
      <c r="H250" s="44">
        <f>IF(Fetch!F255=0,H248,+Fetch!F255+Fetch!G255)</f>
        <v>-6.5000000000000002E-2</v>
      </c>
      <c r="I250" s="44">
        <f>IF(Fetch!D255=0,I248,+Fetch!D255+Fetch!E255)</f>
        <v>1.32</v>
      </c>
      <c r="J250" s="44">
        <f>IF(Fetch!H255=0,J248,+Fetch!H255+Fetch!I255)</f>
        <v>2.0500000000000003</v>
      </c>
      <c r="K250" s="44">
        <f>IF(Fetch!L255=0,K248,+Fetch!L255+Fetch!M255)</f>
        <v>1.5350000000000001</v>
      </c>
      <c r="L250" s="44">
        <f>IF(Fetch!J255=0,L248,+Fetch!J255+Fetch!K255)</f>
        <v>0.27500000000000002</v>
      </c>
      <c r="M250" s="44">
        <f>IF(Fetch!N255=0,M248,+Fetch!N255+Fetch!O255)</f>
        <v>7.4999999999999997E-2</v>
      </c>
      <c r="N250" s="44">
        <f>IF(Fetch!Q255=0,N248,Fetch!Q255)</f>
        <v>2.5000000000000001E-3</v>
      </c>
    </row>
    <row r="251" spans="1:14" x14ac:dyDescent="0.25">
      <c r="A251">
        <f t="shared" si="6"/>
        <v>2022</v>
      </c>
      <c r="B251" s="18">
        <v>1</v>
      </c>
      <c r="C251" s="23">
        <f>+Fetch!A256</f>
        <v>44621</v>
      </c>
      <c r="D251" s="11">
        <f>+Fetch!B256</f>
        <v>6.0521220080161697E-2</v>
      </c>
      <c r="E251" s="9">
        <f t="shared" ca="1" si="7"/>
        <v>0.29729217005002267</v>
      </c>
      <c r="F251" s="16">
        <f>+Fetch!C256</f>
        <v>5.7249999999999996</v>
      </c>
      <c r="G251" s="107">
        <f>+Fetch!P256</f>
        <v>0.17</v>
      </c>
      <c r="H251" s="44">
        <f>IF(Fetch!F256=0,H249,+Fetch!F256+Fetch!G256)</f>
        <v>-6.5000000000000002E-2</v>
      </c>
      <c r="I251" s="44">
        <f>IF(Fetch!D256=0,I249,+Fetch!D256+Fetch!E256)</f>
        <v>0.54999999999999993</v>
      </c>
      <c r="J251" s="44">
        <f>IF(Fetch!H256=0,J249,+Fetch!H256+Fetch!I256)</f>
        <v>0.82</v>
      </c>
      <c r="K251" s="44">
        <f>IF(Fetch!L256=0,K249,+Fetch!L256+Fetch!M256)</f>
        <v>0.80500000000000005</v>
      </c>
      <c r="L251" s="44">
        <f>IF(Fetch!J256=0,L249,+Fetch!J256+Fetch!K256)</f>
        <v>0.23499999999999999</v>
      </c>
      <c r="M251" s="44">
        <f>IF(Fetch!N256=0,M249,+Fetch!N256+Fetch!O256)</f>
        <v>0.115</v>
      </c>
      <c r="N251" s="44">
        <f>IF(Fetch!Q256=0,N249,Fetch!Q256)</f>
        <v>2.5000000000000001E-3</v>
      </c>
    </row>
    <row r="252" spans="1:14" x14ac:dyDescent="0.25">
      <c r="A252">
        <f t="shared" si="6"/>
        <v>2022</v>
      </c>
      <c r="B252" s="18">
        <v>1</v>
      </c>
      <c r="C252" s="23">
        <f>+Fetch!A257</f>
        <v>44652</v>
      </c>
      <c r="D252" s="11">
        <f>+Fetch!B257</f>
        <v>6.0527006121179998E-2</v>
      </c>
      <c r="E252" s="9">
        <f t="shared" ca="1" si="7"/>
        <v>0.29575760081065411</v>
      </c>
      <c r="F252" s="16">
        <f>+Fetch!C257</f>
        <v>5.5710000000000006</v>
      </c>
      <c r="G252" s="107">
        <f>+Fetch!P257</f>
        <v>0.17</v>
      </c>
      <c r="H252" s="44">
        <f>IF(Fetch!F257=0,H250,+Fetch!F257+Fetch!G257)</f>
        <v>-6.5000000000000002E-2</v>
      </c>
      <c r="I252" s="44">
        <f>IF(Fetch!D257=0,I250,+Fetch!D257+Fetch!E257)</f>
        <v>0.29499999999999998</v>
      </c>
      <c r="J252" s="44">
        <f>IF(Fetch!H257=0,J250,+Fetch!H257+Fetch!I257)</f>
        <v>0.4</v>
      </c>
      <c r="K252" s="44">
        <f>IF(Fetch!L257=0,K250,+Fetch!L257+Fetch!M257)</f>
        <v>0.48499999999999999</v>
      </c>
      <c r="L252" s="44">
        <f>IF(Fetch!J257=0,L250,+Fetch!J257+Fetch!K257)</f>
        <v>0.1875</v>
      </c>
      <c r="M252" s="44">
        <f>IF(Fetch!N257=0,M250,+Fetch!N257+Fetch!O257)</f>
        <v>0.55000000000000004</v>
      </c>
      <c r="N252" s="44">
        <f>IF(Fetch!Q257=0,N250,Fetch!Q257)</f>
        <v>2.5000000000000001E-3</v>
      </c>
    </row>
    <row r="253" spans="1:14" x14ac:dyDescent="0.25">
      <c r="A253">
        <f t="shared" si="6"/>
        <v>2022</v>
      </c>
      <c r="B253" s="18">
        <v>1</v>
      </c>
      <c r="C253" s="23">
        <f>+Fetch!A258</f>
        <v>44682</v>
      </c>
      <c r="D253" s="11">
        <f>+Fetch!B258</f>
        <v>6.0532605515724897E-2</v>
      </c>
      <c r="E253" s="9">
        <f t="shared" ca="1" si="7"/>
        <v>0.29427980921428659</v>
      </c>
      <c r="F253" s="16">
        <f>+Fetch!C258</f>
        <v>5.5760000000000005</v>
      </c>
      <c r="G253" s="107">
        <f>+Fetch!P258</f>
        <v>0.17</v>
      </c>
      <c r="H253" s="44">
        <f>IF(Fetch!F258=0,H251,+Fetch!F258+Fetch!G258)</f>
        <v>-6.5000000000000002E-2</v>
      </c>
      <c r="I253" s="44">
        <f>IF(Fetch!D258=0,I251,+Fetch!D258+Fetch!E258)</f>
        <v>0.26500000000000001</v>
      </c>
      <c r="J253" s="44">
        <f>IF(Fetch!H258=0,J251,+Fetch!H258+Fetch!I258)</f>
        <v>0.35000000000000003</v>
      </c>
      <c r="K253" s="44">
        <f>IF(Fetch!L258=0,K251,+Fetch!L258+Fetch!M258)</f>
        <v>0.435</v>
      </c>
      <c r="L253" s="44">
        <f>IF(Fetch!J258=0,L251,+Fetch!J258+Fetch!K258)</f>
        <v>0.17500000000000002</v>
      </c>
      <c r="M253" s="44">
        <f>IF(Fetch!N258=0,M251,+Fetch!N258+Fetch!O258)</f>
        <v>0.7</v>
      </c>
      <c r="N253" s="44">
        <f>IF(Fetch!Q258=0,N251,Fetch!Q258)</f>
        <v>2.5000000000000001E-3</v>
      </c>
    </row>
    <row r="254" spans="1:14" x14ac:dyDescent="0.25">
      <c r="A254">
        <f t="shared" si="6"/>
        <v>2022</v>
      </c>
      <c r="B254" s="18">
        <v>1</v>
      </c>
      <c r="C254" s="23">
        <f>+Fetch!A259</f>
        <v>44713</v>
      </c>
      <c r="D254" s="11">
        <f>+Fetch!B259</f>
        <v>6.0538391556765901E-2</v>
      </c>
      <c r="E254" s="9">
        <f t="shared" ca="1" si="7"/>
        <v>0.29276024025094821</v>
      </c>
      <c r="F254" s="16">
        <f>+Fetch!C259</f>
        <v>5.6139999999999999</v>
      </c>
      <c r="G254" s="107">
        <f>+Fetch!P259</f>
        <v>0.17</v>
      </c>
      <c r="H254" s="44">
        <f>IF(Fetch!F259=0,H252,+Fetch!F259+Fetch!G259)</f>
        <v>-6.5000000000000002E-2</v>
      </c>
      <c r="I254" s="44">
        <f>IF(Fetch!D259=0,I252,+Fetch!D259+Fetch!E259)</f>
        <v>0.315</v>
      </c>
      <c r="J254" s="44">
        <f>IF(Fetch!H259=0,J252,+Fetch!H259+Fetch!I259)</f>
        <v>0.40500000000000003</v>
      </c>
      <c r="K254" s="44">
        <f>IF(Fetch!L259=0,K252,+Fetch!L259+Fetch!M259)</f>
        <v>0.44500000000000001</v>
      </c>
      <c r="L254" s="44">
        <f>IF(Fetch!J259=0,L252,+Fetch!J259+Fetch!K259)</f>
        <v>0.18250000000000002</v>
      </c>
      <c r="M254" s="44">
        <f>IF(Fetch!N259=0,M252,+Fetch!N259+Fetch!O259)</f>
        <v>0.8</v>
      </c>
      <c r="N254" s="44">
        <f>IF(Fetch!Q259=0,N252,Fetch!Q259)</f>
        <v>2.5000000000000001E-3</v>
      </c>
    </row>
    <row r="255" spans="1:14" x14ac:dyDescent="0.25">
      <c r="A255">
        <f t="shared" si="6"/>
        <v>2022</v>
      </c>
      <c r="B255" s="18">
        <v>1</v>
      </c>
      <c r="C255" s="23">
        <f>+Fetch!A260</f>
        <v>44743</v>
      </c>
      <c r="D255" s="11">
        <f>+Fetch!B260</f>
        <v>6.0543990951332102E-2</v>
      </c>
      <c r="E255" s="9">
        <f t="shared" ca="1" si="7"/>
        <v>0.29129689673240211</v>
      </c>
      <c r="F255" s="16">
        <f>+Fetch!C260</f>
        <v>5.6590000000000007</v>
      </c>
      <c r="G255" s="107">
        <f>+Fetch!P260</f>
        <v>0.17</v>
      </c>
      <c r="H255" s="44">
        <f>IF(Fetch!F260=0,H253,+Fetch!F260+Fetch!G260)</f>
        <v>-6.5000000000000002E-2</v>
      </c>
      <c r="I255" s="44">
        <f>IF(Fetch!D260=0,I253,+Fetch!D260+Fetch!E260)</f>
        <v>0.38999999999999996</v>
      </c>
      <c r="J255" s="44">
        <f>IF(Fetch!H260=0,J253,+Fetch!H260+Fetch!I260)</f>
        <v>0.44499999999999995</v>
      </c>
      <c r="K255" s="44">
        <f>IF(Fetch!L260=0,K253,+Fetch!L260+Fetch!M260)</f>
        <v>0.46750000000000003</v>
      </c>
      <c r="L255" s="44">
        <f>IF(Fetch!J260=0,L253,+Fetch!J260+Fetch!K260)</f>
        <v>0.1875</v>
      </c>
      <c r="M255" s="44">
        <f>IF(Fetch!N260=0,M253,+Fetch!N260+Fetch!O260)</f>
        <v>1</v>
      </c>
      <c r="N255" s="44">
        <f>IF(Fetch!Q260=0,N253,Fetch!Q260)</f>
        <v>2.5000000000000001E-3</v>
      </c>
    </row>
    <row r="256" spans="1:14" x14ac:dyDescent="0.25">
      <c r="A256">
        <f t="shared" si="6"/>
        <v>2022</v>
      </c>
      <c r="B256" s="18">
        <v>1</v>
      </c>
      <c r="C256" s="23">
        <f>+Fetch!A261</f>
        <v>44774</v>
      </c>
      <c r="D256" s="11">
        <f>+Fetch!B261</f>
        <v>6.0549776992394402E-2</v>
      </c>
      <c r="E256" s="9">
        <f t="shared" ca="1" si="7"/>
        <v>0.28979218717301686</v>
      </c>
      <c r="F256" s="16">
        <f>+Fetch!C261</f>
        <v>5.6970000000000001</v>
      </c>
      <c r="G256" s="107">
        <f>+Fetch!P261</f>
        <v>0.17</v>
      </c>
      <c r="H256" s="44">
        <f>IF(Fetch!F261=0,H254,+Fetch!F261+Fetch!G261)</f>
        <v>-6.5000000000000002E-2</v>
      </c>
      <c r="I256" s="44">
        <f>IF(Fetch!D261=0,I254,+Fetch!D261+Fetch!E261)</f>
        <v>0.38999999999999996</v>
      </c>
      <c r="J256" s="44">
        <f>IF(Fetch!H261=0,J254,+Fetch!H261+Fetch!I261)</f>
        <v>0.42</v>
      </c>
      <c r="K256" s="44">
        <f>IF(Fetch!L261=0,K254,+Fetch!L261+Fetch!M261)</f>
        <v>0.47000000000000003</v>
      </c>
      <c r="L256" s="44">
        <f>IF(Fetch!J261=0,L254,+Fetch!J261+Fetch!K261)</f>
        <v>0.1875</v>
      </c>
      <c r="M256" s="44">
        <f>IF(Fetch!N261=0,M254,+Fetch!N261+Fetch!O261)</f>
        <v>1</v>
      </c>
      <c r="N256" s="44">
        <f>IF(Fetch!Q261=0,N254,Fetch!Q261)</f>
        <v>2.5000000000000001E-3</v>
      </c>
    </row>
    <row r="257" spans="1:14" x14ac:dyDescent="0.25">
      <c r="A257">
        <f t="shared" si="6"/>
        <v>2022</v>
      </c>
      <c r="B257" s="18">
        <v>1</v>
      </c>
      <c r="C257" s="23">
        <f>+Fetch!A262</f>
        <v>44805</v>
      </c>
      <c r="D257" s="11">
        <f>+Fetch!B262</f>
        <v>6.05555630334682E-2</v>
      </c>
      <c r="E257" s="9">
        <f t="shared" ca="1" si="7"/>
        <v>0.28829497553304473</v>
      </c>
      <c r="F257" s="16">
        <f>+Fetch!C262</f>
        <v>5.6909999999999998</v>
      </c>
      <c r="G257" s="107">
        <f>+Fetch!P262</f>
        <v>0.17</v>
      </c>
      <c r="H257" s="44">
        <f>IF(Fetch!F262=0,H255,+Fetch!F262+Fetch!G262)</f>
        <v>-6.5000000000000002E-2</v>
      </c>
      <c r="I257" s="44">
        <f>IF(Fetch!D262=0,I255,+Fetch!D262+Fetch!E262)</f>
        <v>0.32</v>
      </c>
      <c r="J257" s="44">
        <f>IF(Fetch!H262=0,J255,+Fetch!H262+Fetch!I262)</f>
        <v>0.37</v>
      </c>
      <c r="K257" s="44">
        <f>IF(Fetch!L262=0,K255,+Fetch!L262+Fetch!M262)</f>
        <v>0.44750000000000001</v>
      </c>
      <c r="L257" s="44">
        <f>IF(Fetch!J262=0,L255,+Fetch!J262+Fetch!K262)</f>
        <v>0.17750000000000002</v>
      </c>
      <c r="M257" s="44">
        <f>IF(Fetch!N262=0,M255,+Fetch!N262+Fetch!O262)</f>
        <v>0.6</v>
      </c>
      <c r="N257" s="44">
        <f>IF(Fetch!Q262=0,N255,Fetch!Q262)</f>
        <v>2.5000000000000001E-3</v>
      </c>
    </row>
    <row r="258" spans="1:14" x14ac:dyDescent="0.25">
      <c r="A258">
        <f t="shared" si="6"/>
        <v>2022</v>
      </c>
      <c r="B258" s="18">
        <v>1</v>
      </c>
      <c r="C258" s="23">
        <f>+Fetch!A263</f>
        <v>44835</v>
      </c>
      <c r="D258" s="11">
        <f>+Fetch!B263</f>
        <v>6.0561162428066001E-2</v>
      </c>
      <c r="E258" s="9">
        <f t="shared" ca="1" si="7"/>
        <v>0.28685316625426122</v>
      </c>
      <c r="F258" s="16">
        <f>+Fetch!C263</f>
        <v>5.6909999999999998</v>
      </c>
      <c r="G258" s="107">
        <f>+Fetch!P263</f>
        <v>0.17</v>
      </c>
      <c r="H258" s="44">
        <f>IF(Fetch!F263=0,H256,+Fetch!F263+Fetch!G263)</f>
        <v>-6.5000000000000002E-2</v>
      </c>
      <c r="I258" s="44">
        <f>IF(Fetch!D263=0,I256,+Fetch!D263+Fetch!E263)</f>
        <v>0.315</v>
      </c>
      <c r="J258" s="44">
        <f>IF(Fetch!H263=0,J256,+Fetch!H263+Fetch!I263)</f>
        <v>0.41000000000000003</v>
      </c>
      <c r="K258" s="44">
        <f>IF(Fetch!L263=0,K256,+Fetch!L263+Fetch!M263)</f>
        <v>0.45</v>
      </c>
      <c r="L258" s="44">
        <f>IF(Fetch!J263=0,L256,+Fetch!J263+Fetch!K263)</f>
        <v>0.185</v>
      </c>
      <c r="M258" s="44">
        <f>IF(Fetch!N263=0,M256,+Fetch!N263+Fetch!O263)</f>
        <v>0.3</v>
      </c>
      <c r="N258" s="44">
        <f>IF(Fetch!Q263=0,N256,Fetch!Q263)</f>
        <v>2.5000000000000001E-3</v>
      </c>
    </row>
    <row r="259" spans="1:14" x14ac:dyDescent="0.25">
      <c r="A259">
        <f t="shared" si="6"/>
        <v>2022</v>
      </c>
      <c r="B259" s="18">
        <v>1</v>
      </c>
      <c r="C259" s="23">
        <f>+Fetch!A264</f>
        <v>44866</v>
      </c>
      <c r="D259" s="11">
        <f>+Fetch!B264</f>
        <v>6.0566948469161601E-2</v>
      </c>
      <c r="E259" s="9">
        <f t="shared" ca="1" si="7"/>
        <v>0.28537060394322528</v>
      </c>
      <c r="F259" s="16">
        <f>+Fetch!C264</f>
        <v>5.84</v>
      </c>
      <c r="G259" s="107">
        <f>+Fetch!P264</f>
        <v>0.17</v>
      </c>
      <c r="H259" s="44">
        <f>IF(Fetch!F264=0,H257,+Fetch!F264+Fetch!G264)</f>
        <v>-6.5000000000000002E-2</v>
      </c>
      <c r="I259" s="44">
        <f>IF(Fetch!D264=0,I257,+Fetch!D264+Fetch!E264)</f>
        <v>0.55999999999999994</v>
      </c>
      <c r="J259" s="44">
        <f>IF(Fetch!H264=0,J257,+Fetch!H264+Fetch!I264)</f>
        <v>0.78500000000000003</v>
      </c>
      <c r="K259" s="44">
        <f>IF(Fetch!L264=0,K257,+Fetch!L264+Fetch!M264)</f>
        <v>0.69500000000000006</v>
      </c>
      <c r="L259" s="44">
        <f>IF(Fetch!J264=0,L257,+Fetch!J264+Fetch!K264)</f>
        <v>0.23499999999999999</v>
      </c>
      <c r="M259" s="44">
        <f>IF(Fetch!N264=0,M257,+Fetch!N264+Fetch!O264)</f>
        <v>0.23</v>
      </c>
      <c r="N259" s="44">
        <f>IF(Fetch!Q264=0,N257,Fetch!Q264)</f>
        <v>2.5000000000000001E-3</v>
      </c>
    </row>
    <row r="260" spans="1:14" x14ac:dyDescent="0.25">
      <c r="A260">
        <f t="shared" si="6"/>
        <v>2022</v>
      </c>
      <c r="B260" s="18">
        <v>1</v>
      </c>
      <c r="C260" s="23">
        <f>+Fetch!A265</f>
        <v>44896</v>
      </c>
      <c r="D260" s="11">
        <f>+Fetch!B265</f>
        <v>6.05725478637806E-2</v>
      </c>
      <c r="E260" s="9">
        <f t="shared" ca="1" si="7"/>
        <v>0.2839429046438372</v>
      </c>
      <c r="F260" s="16">
        <f>+Fetch!C265</f>
        <v>5.992</v>
      </c>
      <c r="G260" s="107">
        <f>+Fetch!P265</f>
        <v>0.17</v>
      </c>
      <c r="H260" s="44">
        <f>IF(Fetch!F265=0,H258,+Fetch!F265+Fetch!G265)</f>
        <v>-6.5000000000000002E-2</v>
      </c>
      <c r="I260" s="44">
        <f>IF(Fetch!D265=0,I258,+Fetch!D265+Fetch!E265)</f>
        <v>0.85</v>
      </c>
      <c r="J260" s="44">
        <f>IF(Fetch!H265=0,J258,+Fetch!H265+Fetch!I265)</f>
        <v>1.23</v>
      </c>
      <c r="K260" s="44">
        <f>IF(Fetch!L265=0,K258,+Fetch!L265+Fetch!M265)</f>
        <v>1.2</v>
      </c>
      <c r="L260" s="44">
        <f>IF(Fetch!J265=0,L258,+Fetch!J265+Fetch!K265)</f>
        <v>0.255</v>
      </c>
      <c r="M260" s="44">
        <f>IF(Fetch!N265=0,M258,+Fetch!N265+Fetch!O265)</f>
        <v>0.26</v>
      </c>
      <c r="N260" s="44">
        <f>IF(Fetch!Q265=0,N258,Fetch!Q265)</f>
        <v>2.5000000000000001E-3</v>
      </c>
    </row>
    <row r="261" spans="1:14" x14ac:dyDescent="0.25">
      <c r="A261">
        <f t="shared" si="6"/>
        <v>2023</v>
      </c>
      <c r="B261" s="18">
        <v>1</v>
      </c>
      <c r="C261" s="23">
        <f>+Fetch!A266</f>
        <v>44927</v>
      </c>
      <c r="D261" s="11">
        <f>+Fetch!B266</f>
        <v>6.0578333904898397E-2</v>
      </c>
      <c r="E261" s="9">
        <f t="shared" ca="1" si="7"/>
        <v>0.28247485394032751</v>
      </c>
      <c r="F261" s="16">
        <f>+Fetch!C266</f>
        <v>6.0695000000000006</v>
      </c>
      <c r="G261" s="107">
        <f>+Fetch!P266</f>
        <v>0.17</v>
      </c>
      <c r="H261" s="44">
        <f>IF(Fetch!F266=0,H259,+Fetch!F266+Fetch!G266)</f>
        <v>-6.5000000000000002E-2</v>
      </c>
      <c r="I261" s="44">
        <f>IF(Fetch!D266=0,I259,+Fetch!D266+Fetch!E266)</f>
        <v>1.35</v>
      </c>
      <c r="J261" s="44">
        <f>IF(Fetch!H266=0,J259,+Fetch!H266+Fetch!I266)</f>
        <v>2.0500000000000003</v>
      </c>
      <c r="K261" s="44">
        <f>IF(Fetch!L266=0,K259,+Fetch!L266+Fetch!M266)</f>
        <v>1.5350000000000001</v>
      </c>
      <c r="L261" s="44">
        <f>IF(Fetch!J266=0,L259,+Fetch!J266+Fetch!K266)</f>
        <v>0.27500000000000002</v>
      </c>
      <c r="M261" s="44">
        <f>IF(Fetch!N266=0,M259,+Fetch!N266+Fetch!O266)</f>
        <v>8.5000000000000006E-2</v>
      </c>
      <c r="N261" s="44">
        <f>IF(Fetch!Q266=0,N259,Fetch!Q266)</f>
        <v>2.5000000000000001E-3</v>
      </c>
    </row>
    <row r="262" spans="1:14" x14ac:dyDescent="0.25">
      <c r="A262">
        <f t="shared" ref="A262:A329" si="8">+YEAR(C262)</f>
        <v>2023</v>
      </c>
      <c r="B262" s="18">
        <v>1</v>
      </c>
      <c r="C262" s="23">
        <f>+Fetch!A267</f>
        <v>44958</v>
      </c>
      <c r="D262" s="11">
        <f>+Fetch!B267</f>
        <v>6.0584119946026901E-2</v>
      </c>
      <c r="E262" s="9">
        <f t="shared" ref="E262:E325" ca="1" si="9">IF(C262&lt;TODAY(),1,1/(1+D262/2)^(2*(C262-TODAY())/365.25))</f>
        <v>0.2810141256060622</v>
      </c>
      <c r="F262" s="16">
        <f>+Fetch!C267</f>
        <v>5.9815000000000005</v>
      </c>
      <c r="G262" s="107">
        <f>+Fetch!P267</f>
        <v>0.17</v>
      </c>
      <c r="H262" s="44">
        <f>IF(Fetch!F267=0,H260,+Fetch!F267+Fetch!G267)</f>
        <v>-6.5000000000000002E-2</v>
      </c>
      <c r="I262" s="44">
        <f>IF(Fetch!D267=0,I260,+Fetch!D267+Fetch!E267)</f>
        <v>1.32</v>
      </c>
      <c r="J262" s="44">
        <f>IF(Fetch!H267=0,J260,+Fetch!H267+Fetch!I267)</f>
        <v>2.0500000000000003</v>
      </c>
      <c r="K262" s="44">
        <f>IF(Fetch!L267=0,K260,+Fetch!L267+Fetch!M267)</f>
        <v>1.5350000000000001</v>
      </c>
      <c r="L262" s="44">
        <f>IF(Fetch!J267=0,L260,+Fetch!J267+Fetch!K267)</f>
        <v>0.27500000000000002</v>
      </c>
      <c r="M262" s="44">
        <f>IF(Fetch!N267=0,M260,+Fetch!N267+Fetch!O267)</f>
        <v>7.4999999999999997E-2</v>
      </c>
      <c r="N262" s="44">
        <f>IF(Fetch!Q267=0,N260,Fetch!Q267)</f>
        <v>2.5000000000000001E-3</v>
      </c>
    </row>
    <row r="263" spans="1:14" x14ac:dyDescent="0.25">
      <c r="A263">
        <f t="shared" si="8"/>
        <v>2023</v>
      </c>
      <c r="B263" s="18">
        <v>1</v>
      </c>
      <c r="C263" s="23">
        <f>+Fetch!A268</f>
        <v>44986</v>
      </c>
      <c r="D263" s="11">
        <f>+Fetch!B268</f>
        <v>6.0589346047700901E-2</v>
      </c>
      <c r="E263" s="9">
        <f t="shared" ca="1" si="9"/>
        <v>0.27970102262218377</v>
      </c>
      <c r="F263" s="16">
        <f>+Fetch!C268</f>
        <v>5.8425000000000002</v>
      </c>
      <c r="G263" s="107">
        <f>+Fetch!P268</f>
        <v>0.17</v>
      </c>
      <c r="H263" s="44">
        <f>IF(Fetch!F268=0,H261,+Fetch!F268+Fetch!G268)</f>
        <v>-6.5000000000000002E-2</v>
      </c>
      <c r="I263" s="44">
        <f>IF(Fetch!D268=0,I261,+Fetch!D268+Fetch!E268)</f>
        <v>0.54999999999999993</v>
      </c>
      <c r="J263" s="44">
        <f>IF(Fetch!H268=0,J261,+Fetch!H268+Fetch!I268)</f>
        <v>0.82</v>
      </c>
      <c r="K263" s="44">
        <f>IF(Fetch!L268=0,K261,+Fetch!L268+Fetch!M268)</f>
        <v>0.80500000000000005</v>
      </c>
      <c r="L263" s="44">
        <f>IF(Fetch!J268=0,L261,+Fetch!J268+Fetch!K268)</f>
        <v>0.23499999999999999</v>
      </c>
      <c r="M263" s="44">
        <f>IF(Fetch!N268=0,M261,+Fetch!N268+Fetch!O268)</f>
        <v>0.115</v>
      </c>
      <c r="N263" s="44">
        <f>IF(Fetch!Q268=0,N261,Fetch!Q268)</f>
        <v>2.5000000000000001E-3</v>
      </c>
    </row>
    <row r="264" spans="1:14" x14ac:dyDescent="0.25">
      <c r="A264">
        <f t="shared" si="8"/>
        <v>2023</v>
      </c>
      <c r="B264" s="18">
        <v>1</v>
      </c>
      <c r="C264" s="23">
        <f>+Fetch!A269</f>
        <v>45017</v>
      </c>
      <c r="D264" s="11">
        <f>+Fetch!B269</f>
        <v>6.0595132088850701E-2</v>
      </c>
      <c r="E264" s="9">
        <f t="shared" ca="1" si="9"/>
        <v>0.2782541336061834</v>
      </c>
      <c r="F264" s="16">
        <f>+Fetch!C269</f>
        <v>5.6885000000000003</v>
      </c>
      <c r="G264" s="107">
        <f>+Fetch!P269</f>
        <v>0.17</v>
      </c>
      <c r="H264" s="44">
        <f>IF(Fetch!F269=0,H262,+Fetch!F269+Fetch!G269)</f>
        <v>-6.5000000000000002E-2</v>
      </c>
      <c r="I264" s="44">
        <f>IF(Fetch!D269=0,I262,+Fetch!D269+Fetch!E269)</f>
        <v>0.29499999999999998</v>
      </c>
      <c r="J264" s="44">
        <f>IF(Fetch!H269=0,J262,+Fetch!H269+Fetch!I269)</f>
        <v>0.4</v>
      </c>
      <c r="K264" s="44">
        <f>IF(Fetch!L269=0,K262,+Fetch!L269+Fetch!M269)</f>
        <v>0.48499999999999999</v>
      </c>
      <c r="L264" s="44">
        <f>IF(Fetch!J269=0,L262,+Fetch!J269+Fetch!K269)</f>
        <v>0.1875</v>
      </c>
      <c r="M264" s="44">
        <f>IF(Fetch!N269=0,M262,+Fetch!N269+Fetch!O269)</f>
        <v>7.4999999999999997E-2</v>
      </c>
      <c r="N264" s="44">
        <f>IF(Fetch!Q269=0,N262,Fetch!Q269)</f>
        <v>2.5000000000000001E-3</v>
      </c>
    </row>
    <row r="265" spans="1:14" x14ac:dyDescent="0.25">
      <c r="A265">
        <f t="shared" si="8"/>
        <v>2023</v>
      </c>
      <c r="B265" s="18">
        <v>1</v>
      </c>
      <c r="C265" s="23">
        <f>+Fetch!A270</f>
        <v>45047</v>
      </c>
      <c r="D265" s="11">
        <f>+Fetch!B270</f>
        <v>6.0600731483522199E-2</v>
      </c>
      <c r="E265" s="9">
        <f t="shared" ca="1" si="9"/>
        <v>0.27686079408669534</v>
      </c>
      <c r="F265" s="16">
        <f>+Fetch!C270</f>
        <v>5.6935000000000002</v>
      </c>
      <c r="G265" s="107">
        <f>+Fetch!P270</f>
        <v>0.17</v>
      </c>
      <c r="H265" s="44">
        <f>IF(Fetch!F270=0,H263,+Fetch!F270+Fetch!G270)</f>
        <v>-6.5000000000000002E-2</v>
      </c>
      <c r="I265" s="44">
        <f>IF(Fetch!D270=0,I263,+Fetch!D270+Fetch!E270)</f>
        <v>0.26500000000000001</v>
      </c>
      <c r="J265" s="44">
        <f>IF(Fetch!H270=0,J263,+Fetch!H270+Fetch!I270)</f>
        <v>0.35000000000000003</v>
      </c>
      <c r="K265" s="44">
        <f>IF(Fetch!L270=0,K263,+Fetch!L270+Fetch!M270)</f>
        <v>0.435</v>
      </c>
      <c r="L265" s="44">
        <f>IF(Fetch!J270=0,L263,+Fetch!J270+Fetch!K270)</f>
        <v>0.17500000000000002</v>
      </c>
      <c r="M265" s="44">
        <f>IF(Fetch!N270=0,M263,+Fetch!N270+Fetch!O270)</f>
        <v>0.115</v>
      </c>
      <c r="N265" s="44">
        <f>IF(Fetch!Q270=0,N263,Fetch!Q270)</f>
        <v>2.5000000000000001E-3</v>
      </c>
    </row>
    <row r="266" spans="1:14" x14ac:dyDescent="0.25">
      <c r="A266">
        <f t="shared" si="8"/>
        <v>2023</v>
      </c>
      <c r="B266" s="18">
        <v>1</v>
      </c>
      <c r="C266" s="23">
        <f>+Fetch!A271</f>
        <v>45078</v>
      </c>
      <c r="D266" s="11">
        <f>+Fetch!B271</f>
        <v>6.0606517524694203E-2</v>
      </c>
      <c r="E266" s="9">
        <f t="shared" ca="1" si="9"/>
        <v>0.27542808106179828</v>
      </c>
      <c r="F266" s="16">
        <f>+Fetch!C271</f>
        <v>5.7315000000000005</v>
      </c>
      <c r="G266" s="107">
        <f>+Fetch!P271</f>
        <v>0.17</v>
      </c>
      <c r="H266" s="44">
        <f>IF(Fetch!F271=0,H264,+Fetch!F271+Fetch!G271)</f>
        <v>-6.5000000000000002E-2</v>
      </c>
      <c r="I266" s="44">
        <f>IF(Fetch!D271=0,I264,+Fetch!D271+Fetch!E271)</f>
        <v>0.315</v>
      </c>
      <c r="J266" s="44">
        <f>IF(Fetch!H271=0,J264,+Fetch!H271+Fetch!I271)</f>
        <v>0.40500000000000003</v>
      </c>
      <c r="K266" s="44">
        <f>IF(Fetch!L271=0,K264,+Fetch!L271+Fetch!M271)</f>
        <v>0.44500000000000001</v>
      </c>
      <c r="L266" s="44">
        <f>IF(Fetch!J271=0,L264,+Fetch!J271+Fetch!K271)</f>
        <v>0.18250000000000002</v>
      </c>
      <c r="M266" s="44">
        <f>IF(Fetch!N271=0,M264,+Fetch!N271+Fetch!O271)</f>
        <v>7.4999999999999997E-2</v>
      </c>
      <c r="N266" s="44">
        <f>IF(Fetch!Q271=0,N264,Fetch!Q271)</f>
        <v>2.5000000000000001E-3</v>
      </c>
    </row>
    <row r="267" spans="1:14" x14ac:dyDescent="0.25">
      <c r="A267">
        <f t="shared" si="8"/>
        <v>2023</v>
      </c>
      <c r="B267" s="18">
        <v>1</v>
      </c>
      <c r="C267" s="23">
        <f>+Fetch!A272</f>
        <v>45108</v>
      </c>
      <c r="D267" s="11">
        <f>+Fetch!B272</f>
        <v>6.0612116919386505E-2</v>
      </c>
      <c r="E267" s="9">
        <f t="shared" ca="1" si="9"/>
        <v>0.27404839551630744</v>
      </c>
      <c r="F267" s="16">
        <f>+Fetch!C272</f>
        <v>5.7765000000000004</v>
      </c>
      <c r="G267" s="107">
        <f>+Fetch!P272</f>
        <v>0.17</v>
      </c>
      <c r="H267" s="44">
        <f>IF(Fetch!F272=0,H265,+Fetch!F272+Fetch!G272)</f>
        <v>-6.5000000000000002E-2</v>
      </c>
      <c r="I267" s="44">
        <f>IF(Fetch!D272=0,I265,+Fetch!D272+Fetch!E272)</f>
        <v>0.38999999999999996</v>
      </c>
      <c r="J267" s="44">
        <f>IF(Fetch!H272=0,J265,+Fetch!H272+Fetch!I272)</f>
        <v>0.44499999999999995</v>
      </c>
      <c r="K267" s="44">
        <f>IF(Fetch!L272=0,K265,+Fetch!L272+Fetch!M272)</f>
        <v>0.46750000000000003</v>
      </c>
      <c r="L267" s="44">
        <f>IF(Fetch!J272=0,L265,+Fetch!J272+Fetch!K272)</f>
        <v>0.1875</v>
      </c>
      <c r="M267" s="44">
        <f>IF(Fetch!N272=0,M265,+Fetch!N272+Fetch!O272)</f>
        <v>0.115</v>
      </c>
      <c r="N267" s="44">
        <f>IF(Fetch!Q272=0,N265,Fetch!Q272)</f>
        <v>2.5000000000000001E-3</v>
      </c>
    </row>
    <row r="268" spans="1:14" x14ac:dyDescent="0.25">
      <c r="A268">
        <f t="shared" si="8"/>
        <v>2023</v>
      </c>
      <c r="B268" s="18">
        <v>1</v>
      </c>
      <c r="C268" s="23">
        <f>+Fetch!A273</f>
        <v>45139</v>
      </c>
      <c r="D268" s="11">
        <f>+Fetch!B273</f>
        <v>6.0617902960579804E-2</v>
      </c>
      <c r="E268" s="9">
        <f t="shared" ca="1" si="9"/>
        <v>0.27262972501644805</v>
      </c>
      <c r="F268" s="16">
        <f>+Fetch!C273</f>
        <v>5.8145000000000007</v>
      </c>
      <c r="G268" s="107">
        <f>+Fetch!P273</f>
        <v>0.17</v>
      </c>
      <c r="H268" s="44">
        <f>IF(Fetch!F273=0,H266,+Fetch!F273+Fetch!G273)</f>
        <v>-6.5000000000000002E-2</v>
      </c>
      <c r="I268" s="44">
        <f>IF(Fetch!D273=0,I266,+Fetch!D273+Fetch!E273)</f>
        <v>0.38999999999999996</v>
      </c>
      <c r="J268" s="44">
        <f>IF(Fetch!H273=0,J266,+Fetch!H273+Fetch!I273)</f>
        <v>0.42</v>
      </c>
      <c r="K268" s="44">
        <f>IF(Fetch!L273=0,K266,+Fetch!L273+Fetch!M273)</f>
        <v>0.47000000000000003</v>
      </c>
      <c r="L268" s="44">
        <f>IF(Fetch!J273=0,L266,+Fetch!J273+Fetch!K273)</f>
        <v>0.1875</v>
      </c>
      <c r="M268" s="44">
        <f>IF(Fetch!N273=0,M266,+Fetch!N273+Fetch!O273)</f>
        <v>7.4999999999999997E-2</v>
      </c>
      <c r="N268" s="44">
        <f>IF(Fetch!Q273=0,N266,Fetch!Q273)</f>
        <v>2.5000000000000001E-3</v>
      </c>
    </row>
    <row r="269" spans="1:14" x14ac:dyDescent="0.25">
      <c r="A269">
        <f t="shared" si="8"/>
        <v>2023</v>
      </c>
      <c r="B269" s="18">
        <v>1</v>
      </c>
      <c r="C269" s="23">
        <f>+Fetch!A274</f>
        <v>45170</v>
      </c>
      <c r="D269" s="11">
        <f>+Fetch!B274</f>
        <v>6.0623689001784602E-2</v>
      </c>
      <c r="E269" s="9">
        <f t="shared" ca="1" si="9"/>
        <v>0.27121814011877221</v>
      </c>
      <c r="F269" s="16">
        <f>+Fetch!C274</f>
        <v>5.8085000000000004</v>
      </c>
      <c r="G269" s="107">
        <f>+Fetch!P274</f>
        <v>0.17</v>
      </c>
      <c r="H269" s="44">
        <f>IF(Fetch!F274=0,H267,+Fetch!F274+Fetch!G274)</f>
        <v>-6.5000000000000002E-2</v>
      </c>
      <c r="I269" s="44">
        <f>IF(Fetch!D274=0,I267,+Fetch!D274+Fetch!E274)</f>
        <v>0.32</v>
      </c>
      <c r="J269" s="44">
        <f>IF(Fetch!H274=0,J267,+Fetch!H274+Fetch!I274)</f>
        <v>0.37</v>
      </c>
      <c r="K269" s="44">
        <f>IF(Fetch!L274=0,K267,+Fetch!L274+Fetch!M274)</f>
        <v>0.44750000000000001</v>
      </c>
      <c r="L269" s="44">
        <f>IF(Fetch!J274=0,L267,+Fetch!J274+Fetch!K274)</f>
        <v>0.17750000000000002</v>
      </c>
      <c r="M269" s="44">
        <f>IF(Fetch!N274=0,M267,+Fetch!N274+Fetch!O274)</f>
        <v>0.115</v>
      </c>
      <c r="N269" s="44">
        <f>IF(Fetch!Q274=0,N267,Fetch!Q274)</f>
        <v>2.5000000000000001E-3</v>
      </c>
    </row>
    <row r="270" spans="1:14" x14ac:dyDescent="0.25">
      <c r="A270">
        <f t="shared" si="8"/>
        <v>2023</v>
      </c>
      <c r="B270" s="18">
        <v>1</v>
      </c>
      <c r="C270" s="23">
        <f>+Fetch!A275</f>
        <v>45200</v>
      </c>
      <c r="D270" s="11">
        <f>+Fetch!B275</f>
        <v>6.0629288396509398E-2</v>
      </c>
      <c r="E270" s="9">
        <f t="shared" ca="1" si="9"/>
        <v>0.26985880462688927</v>
      </c>
      <c r="F270" s="16">
        <f>+Fetch!C275</f>
        <v>5.8085000000000004</v>
      </c>
      <c r="G270" s="107">
        <f>+Fetch!P275</f>
        <v>0.17</v>
      </c>
      <c r="H270" s="44">
        <f>IF(Fetch!F275=0,H268,+Fetch!F275+Fetch!G275)</f>
        <v>-6.5000000000000002E-2</v>
      </c>
      <c r="I270" s="44">
        <f>IF(Fetch!D275=0,I268,+Fetch!D275+Fetch!E275)</f>
        <v>0.315</v>
      </c>
      <c r="J270" s="44">
        <f>IF(Fetch!H275=0,J268,+Fetch!H275+Fetch!I275)</f>
        <v>0.41000000000000003</v>
      </c>
      <c r="K270" s="44">
        <f>IF(Fetch!L275=0,K268,+Fetch!L275+Fetch!M275)</f>
        <v>0.45</v>
      </c>
      <c r="L270" s="44">
        <f>IF(Fetch!J275=0,L268,+Fetch!J275+Fetch!K275)</f>
        <v>0.185</v>
      </c>
      <c r="M270" s="44">
        <f>IF(Fetch!N275=0,M268,+Fetch!N275+Fetch!O275)</f>
        <v>7.4999999999999997E-2</v>
      </c>
      <c r="N270" s="44">
        <f>IF(Fetch!Q275=0,N268,Fetch!Q275)</f>
        <v>2.5000000000000001E-3</v>
      </c>
    </row>
    <row r="271" spans="1:14" x14ac:dyDescent="0.25">
      <c r="A271">
        <f t="shared" si="8"/>
        <v>2023</v>
      </c>
      <c r="B271" s="18">
        <v>1</v>
      </c>
      <c r="C271" s="23">
        <f>+Fetch!A276</f>
        <v>45231</v>
      </c>
      <c r="D271" s="11">
        <f>+Fetch!B276</f>
        <v>6.0635074437735997E-2</v>
      </c>
      <c r="E271" s="9">
        <f t="shared" ca="1" si="9"/>
        <v>0.26846106322968738</v>
      </c>
      <c r="F271" s="16">
        <f>+Fetch!C276</f>
        <v>5.9574999999999996</v>
      </c>
      <c r="G271" s="107">
        <f>+Fetch!P276</f>
        <v>0.17</v>
      </c>
      <c r="H271" s="44">
        <f>IF(Fetch!F276=0,H269,+Fetch!F276+Fetch!G276)</f>
        <v>-6.5000000000000002E-2</v>
      </c>
      <c r="I271" s="44">
        <f>IF(Fetch!D276=0,I269,+Fetch!D276+Fetch!E276)</f>
        <v>0.55999999999999994</v>
      </c>
      <c r="J271" s="44">
        <f>IF(Fetch!H276=0,J269,+Fetch!H276+Fetch!I276)</f>
        <v>0.78500000000000003</v>
      </c>
      <c r="K271" s="44">
        <f>IF(Fetch!L276=0,K269,+Fetch!L276+Fetch!M276)</f>
        <v>0.69500000000000006</v>
      </c>
      <c r="L271" s="44">
        <f>IF(Fetch!J276=0,L269,+Fetch!J276+Fetch!K276)</f>
        <v>0.23499999999999999</v>
      </c>
      <c r="M271" s="44">
        <f>IF(Fetch!N276=0,M269,+Fetch!N276+Fetch!O276)</f>
        <v>0.115</v>
      </c>
      <c r="N271" s="44">
        <f>IF(Fetch!Q276=0,N269,Fetch!Q276)</f>
        <v>2.5000000000000001E-3</v>
      </c>
    </row>
    <row r="272" spans="1:14" x14ac:dyDescent="0.25">
      <c r="A272">
        <f t="shared" si="8"/>
        <v>2023</v>
      </c>
      <c r="B272" s="18">
        <v>1</v>
      </c>
      <c r="C272" s="23">
        <f>+Fetch!A277</f>
        <v>45261</v>
      </c>
      <c r="D272" s="11">
        <f>+Fetch!B277</f>
        <v>6.0640673832481604E-2</v>
      </c>
      <c r="E272" s="9">
        <f t="shared" ca="1" si="9"/>
        <v>0.26711506139814523</v>
      </c>
      <c r="F272" s="16">
        <f>+Fetch!C277</f>
        <v>6.1095000000000006</v>
      </c>
      <c r="G272" s="107">
        <f>+Fetch!P277</f>
        <v>0.17</v>
      </c>
      <c r="H272" s="44">
        <f>IF(Fetch!F277=0,H270,+Fetch!F277+Fetch!G277)</f>
        <v>-6.5000000000000002E-2</v>
      </c>
      <c r="I272" s="44">
        <f>IF(Fetch!D277=0,I270,+Fetch!D277+Fetch!E277)</f>
        <v>0.85</v>
      </c>
      <c r="J272" s="44">
        <f>IF(Fetch!H277=0,J270,+Fetch!H277+Fetch!I277)</f>
        <v>1.23</v>
      </c>
      <c r="K272" s="44">
        <f>IF(Fetch!L277=0,K270,+Fetch!L277+Fetch!M277)</f>
        <v>1.2</v>
      </c>
      <c r="L272" s="44">
        <f>IF(Fetch!J277=0,L270,+Fetch!J277+Fetch!K277)</f>
        <v>0.255</v>
      </c>
      <c r="M272" s="44">
        <f>IF(Fetch!N277=0,M270,+Fetch!N277+Fetch!O277)</f>
        <v>7.4999999999999997E-2</v>
      </c>
      <c r="N272" s="44">
        <f>IF(Fetch!Q277=0,N270,Fetch!Q277)</f>
        <v>2.5000000000000001E-3</v>
      </c>
    </row>
    <row r="273" spans="1:14" x14ac:dyDescent="0.25">
      <c r="A273">
        <f t="shared" si="8"/>
        <v>2024</v>
      </c>
      <c r="B273" s="18">
        <v>1</v>
      </c>
      <c r="C273" s="23">
        <f>+Fetch!A278</f>
        <v>45292</v>
      </c>
      <c r="D273" s="11">
        <f>+Fetch!B278</f>
        <v>6.0646459873729998E-2</v>
      </c>
      <c r="E273" s="9">
        <f t="shared" ca="1" si="9"/>
        <v>0.26573103302859791</v>
      </c>
      <c r="F273" s="16">
        <f>+Fetch!C278</f>
        <v>6.1870000000000003</v>
      </c>
      <c r="G273" s="107">
        <f>+Fetch!P278</f>
        <v>0.17</v>
      </c>
      <c r="H273" s="44">
        <f>IF(Fetch!F278=0,H271,+Fetch!F278+Fetch!G278)</f>
        <v>-6.5000000000000002E-2</v>
      </c>
      <c r="I273" s="44">
        <f>IF(Fetch!D278=0,I271,+Fetch!D278+Fetch!E278)</f>
        <v>1.35</v>
      </c>
      <c r="J273" s="44">
        <f>IF(Fetch!H278=0,J271,+Fetch!H278+Fetch!I278)</f>
        <v>2.0500000000000003</v>
      </c>
      <c r="K273" s="44">
        <f>IF(Fetch!L278=0,K271,+Fetch!L278+Fetch!M278)</f>
        <v>1.5350000000000001</v>
      </c>
      <c r="L273" s="44">
        <f>IF(Fetch!J278=0,L271,+Fetch!J278+Fetch!K278)</f>
        <v>0.27500000000000002</v>
      </c>
      <c r="M273" s="44">
        <f>IF(Fetch!N278=0,M271,+Fetch!N278+Fetch!O278)</f>
        <v>0.115</v>
      </c>
      <c r="N273" s="44">
        <f>IF(Fetch!Q278=0,N271,Fetch!Q278)</f>
        <v>2.5000000000000001E-3</v>
      </c>
    </row>
    <row r="274" spans="1:14" x14ac:dyDescent="0.25">
      <c r="A274">
        <f t="shared" si="8"/>
        <v>2024</v>
      </c>
      <c r="B274" s="18">
        <v>1</v>
      </c>
      <c r="C274" s="23">
        <f>+Fetch!A279</f>
        <v>45323</v>
      </c>
      <c r="D274" s="11">
        <f>+Fetch!B279</f>
        <v>6.0652245914989404E-2</v>
      </c>
      <c r="E274" s="9">
        <f t="shared" ca="1" si="9"/>
        <v>0.26435392395064983</v>
      </c>
      <c r="F274" s="16">
        <f>+Fetch!C279</f>
        <v>6.0990000000000002</v>
      </c>
      <c r="G274" s="107">
        <f>+Fetch!P279</f>
        <v>0.17</v>
      </c>
      <c r="H274" s="44">
        <f>IF(Fetch!F279=0,H272,+Fetch!F279+Fetch!G279)</f>
        <v>-6.5000000000000002E-2</v>
      </c>
      <c r="I274" s="44">
        <f>IF(Fetch!D279=0,I272,+Fetch!D279+Fetch!E279)</f>
        <v>1.32</v>
      </c>
      <c r="J274" s="44">
        <f>IF(Fetch!H279=0,J272,+Fetch!H279+Fetch!I279)</f>
        <v>2.0500000000000003</v>
      </c>
      <c r="K274" s="44">
        <f>IF(Fetch!L279=0,K272,+Fetch!L279+Fetch!M279)</f>
        <v>1.5350000000000001</v>
      </c>
      <c r="L274" s="44">
        <f>IF(Fetch!J279=0,L272,+Fetch!J279+Fetch!K279)</f>
        <v>0.27500000000000002</v>
      </c>
      <c r="M274" s="44">
        <f>IF(Fetch!N279=0,M272,+Fetch!N279+Fetch!O279)</f>
        <v>7.4999999999999997E-2</v>
      </c>
      <c r="N274" s="44">
        <f>IF(Fetch!Q279=0,N272,Fetch!Q279)</f>
        <v>2.5000000000000001E-3</v>
      </c>
    </row>
    <row r="275" spans="1:14" x14ac:dyDescent="0.25">
      <c r="A275">
        <f t="shared" si="8"/>
        <v>2024</v>
      </c>
      <c r="B275" s="18">
        <v>1</v>
      </c>
      <c r="C275" s="23">
        <f>+Fetch!A280</f>
        <v>45352</v>
      </c>
      <c r="D275" s="11">
        <f>+Fetch!B280</f>
        <v>6.0657658663274598E-2</v>
      </c>
      <c r="E275" s="9">
        <f t="shared" ca="1" si="9"/>
        <v>0.26307189525571067</v>
      </c>
      <c r="F275" s="16">
        <f>+Fetch!C280</f>
        <v>5.96</v>
      </c>
      <c r="G275" s="107">
        <f>+Fetch!P280</f>
        <v>0.17</v>
      </c>
      <c r="H275" s="44">
        <f>IF(Fetch!F280=0,H273,+Fetch!F280+Fetch!G280)</f>
        <v>-6.5000000000000002E-2</v>
      </c>
      <c r="I275" s="44">
        <f>IF(Fetch!D280=0,I273,+Fetch!D280+Fetch!E280)</f>
        <v>0.54999999999999993</v>
      </c>
      <c r="J275" s="44">
        <f>IF(Fetch!H280=0,J273,+Fetch!H280+Fetch!I280)</f>
        <v>0.82</v>
      </c>
      <c r="K275" s="44">
        <f>IF(Fetch!L280=0,K273,+Fetch!L280+Fetch!M280)</f>
        <v>0.80500000000000005</v>
      </c>
      <c r="L275" s="44">
        <f>IF(Fetch!J280=0,L273,+Fetch!J280+Fetch!K280)</f>
        <v>0.23499999999999999</v>
      </c>
      <c r="M275" s="44">
        <f>IF(Fetch!N280=0,M273,+Fetch!N280+Fetch!O280)</f>
        <v>0.115</v>
      </c>
      <c r="N275" s="44">
        <f>IF(Fetch!Q280=0,N273,Fetch!Q280)</f>
        <v>2.5000000000000001E-3</v>
      </c>
    </row>
    <row r="276" spans="1:14" x14ac:dyDescent="0.25">
      <c r="A276">
        <f t="shared" si="8"/>
        <v>2024</v>
      </c>
      <c r="B276" s="18">
        <v>1</v>
      </c>
      <c r="C276" s="23">
        <f>+Fetch!A281</f>
        <v>45383</v>
      </c>
      <c r="D276" s="11">
        <f>+Fetch!B281</f>
        <v>6.06634447045558E-2</v>
      </c>
      <c r="E276" s="9">
        <f t="shared" ca="1" si="9"/>
        <v>0.26170808406415969</v>
      </c>
      <c r="F276" s="16">
        <f>+Fetch!C281</f>
        <v>5.806</v>
      </c>
      <c r="G276" s="107">
        <f>+Fetch!P281</f>
        <v>0.17</v>
      </c>
      <c r="H276" s="44">
        <f>IF(Fetch!F281=0,H274,+Fetch!F281+Fetch!G281)</f>
        <v>-6.5000000000000002E-2</v>
      </c>
      <c r="I276" s="44">
        <f>IF(Fetch!D281=0,I274,+Fetch!D281+Fetch!E281)</f>
        <v>0.29499999999999998</v>
      </c>
      <c r="J276" s="44">
        <f>IF(Fetch!H281=0,J274,+Fetch!H281+Fetch!I281)</f>
        <v>0.4</v>
      </c>
      <c r="K276" s="44">
        <f>IF(Fetch!L281=0,K274,+Fetch!L281+Fetch!M281)</f>
        <v>0.48499999999999999</v>
      </c>
      <c r="L276" s="44">
        <f>IF(Fetch!J281=0,L274,+Fetch!J281+Fetch!K281)</f>
        <v>0.1875</v>
      </c>
      <c r="M276" s="44">
        <f>IF(Fetch!N281=0,M274,+Fetch!N281+Fetch!O281)</f>
        <v>7.4999999999999997E-2</v>
      </c>
      <c r="N276" s="44">
        <f>IF(Fetch!Q281=0,N274,Fetch!Q281)</f>
        <v>2.5000000000000001E-3</v>
      </c>
    </row>
    <row r="277" spans="1:14" x14ac:dyDescent="0.25">
      <c r="A277">
        <f t="shared" si="8"/>
        <v>2024</v>
      </c>
      <c r="B277" s="18">
        <v>1</v>
      </c>
      <c r="C277" s="23">
        <f>+Fetch!A282</f>
        <v>45413</v>
      </c>
      <c r="D277" s="11">
        <f>+Fetch!B282</f>
        <v>6.0669044099354204E-2</v>
      </c>
      <c r="E277" s="9">
        <f t="shared" ca="1" si="9"/>
        <v>0.26039476271452361</v>
      </c>
      <c r="F277" s="16">
        <f>+Fetch!C282</f>
        <v>5.8109999999999999</v>
      </c>
      <c r="G277" s="107">
        <f>+Fetch!P282</f>
        <v>0.17</v>
      </c>
      <c r="H277" s="44">
        <f>IF(Fetch!F282=0,H275,+Fetch!F282+Fetch!G282)</f>
        <v>-6.5000000000000002E-2</v>
      </c>
      <c r="I277" s="44">
        <f>IF(Fetch!D282=0,I275,+Fetch!D282+Fetch!E282)</f>
        <v>0.26500000000000001</v>
      </c>
      <c r="J277" s="44">
        <f>IF(Fetch!H282=0,J275,+Fetch!H282+Fetch!I282)</f>
        <v>0.35000000000000003</v>
      </c>
      <c r="K277" s="44">
        <f>IF(Fetch!L282=0,K275,+Fetch!L282+Fetch!M282)</f>
        <v>0.435</v>
      </c>
      <c r="L277" s="44">
        <f>IF(Fetch!J282=0,L275,+Fetch!J282+Fetch!K282)</f>
        <v>0.17500000000000002</v>
      </c>
      <c r="M277" s="44">
        <f>IF(Fetch!N282=0,M275,+Fetch!N282+Fetch!O282)</f>
        <v>0.115</v>
      </c>
      <c r="N277" s="44">
        <f>IF(Fetch!Q282=0,N275,Fetch!Q282)</f>
        <v>2.5000000000000001E-3</v>
      </c>
    </row>
    <row r="278" spans="1:14" x14ac:dyDescent="0.25">
      <c r="A278">
        <f t="shared" si="8"/>
        <v>2024</v>
      </c>
      <c r="B278" s="18">
        <v>1</v>
      </c>
      <c r="C278" s="23">
        <f>+Fetch!A283</f>
        <v>45444</v>
      </c>
      <c r="D278" s="11">
        <f>+Fetch!B283</f>
        <v>6.06748301406572E-2</v>
      </c>
      <c r="E278" s="9">
        <f t="shared" ca="1" si="9"/>
        <v>0.25904434453040387</v>
      </c>
      <c r="F278" s="16">
        <f>+Fetch!C283</f>
        <v>5.8490000000000002</v>
      </c>
      <c r="G278" s="107">
        <f>+Fetch!P283</f>
        <v>0.17</v>
      </c>
      <c r="H278" s="44">
        <f>IF(Fetch!F283=0,H276,+Fetch!F283+Fetch!G283)</f>
        <v>-6.5000000000000002E-2</v>
      </c>
      <c r="I278" s="44">
        <f>IF(Fetch!D283=0,I276,+Fetch!D283+Fetch!E283)</f>
        <v>0.315</v>
      </c>
      <c r="J278" s="44">
        <f>IF(Fetch!H283=0,J276,+Fetch!H283+Fetch!I283)</f>
        <v>0.40500000000000003</v>
      </c>
      <c r="K278" s="44">
        <f>IF(Fetch!L283=0,K276,+Fetch!L283+Fetch!M283)</f>
        <v>0.44500000000000001</v>
      </c>
      <c r="L278" s="44">
        <f>IF(Fetch!J283=0,L276,+Fetch!J283+Fetch!K283)</f>
        <v>0.18250000000000002</v>
      </c>
      <c r="M278" s="44">
        <f>IF(Fetch!N283=0,M276,+Fetch!N283+Fetch!O283)</f>
        <v>7.4999999999999997E-2</v>
      </c>
      <c r="N278" s="44">
        <f>IF(Fetch!Q283=0,N276,Fetch!Q283)</f>
        <v>2.5000000000000001E-3</v>
      </c>
    </row>
    <row r="279" spans="1:14" x14ac:dyDescent="0.25">
      <c r="A279">
        <f t="shared" si="8"/>
        <v>2024</v>
      </c>
      <c r="B279" s="18">
        <v>1</v>
      </c>
      <c r="C279" s="23">
        <f>+Fetch!A284</f>
        <v>45474</v>
      </c>
      <c r="D279" s="11">
        <f>+Fetch!B284</f>
        <v>6.0680429535476997E-2</v>
      </c>
      <c r="E279" s="9">
        <f t="shared" ca="1" si="9"/>
        <v>0.25774392284942682</v>
      </c>
      <c r="F279" s="16">
        <f>+Fetch!C284</f>
        <v>5.8940000000000001</v>
      </c>
      <c r="G279" s="107">
        <f>+Fetch!P284</f>
        <v>0.17</v>
      </c>
      <c r="H279" s="44">
        <f>IF(Fetch!F284=0,H277,+Fetch!F284+Fetch!G284)</f>
        <v>-6.5000000000000002E-2</v>
      </c>
      <c r="I279" s="44">
        <f>IF(Fetch!D284=0,I277,+Fetch!D284+Fetch!E284)</f>
        <v>0.38999999999999996</v>
      </c>
      <c r="J279" s="44">
        <f>IF(Fetch!H284=0,J277,+Fetch!H284+Fetch!I284)</f>
        <v>0.44499999999999995</v>
      </c>
      <c r="K279" s="44">
        <f>IF(Fetch!L284=0,K277,+Fetch!L284+Fetch!M284)</f>
        <v>0.46750000000000003</v>
      </c>
      <c r="L279" s="44">
        <f>IF(Fetch!J284=0,L277,+Fetch!J284+Fetch!K284)</f>
        <v>0.1875</v>
      </c>
      <c r="M279" s="44">
        <f>IF(Fetch!N284=0,M277,+Fetch!N284+Fetch!O284)</f>
        <v>0.115</v>
      </c>
      <c r="N279" s="44">
        <f>IF(Fetch!Q284=0,N277,Fetch!Q284)</f>
        <v>2.5000000000000001E-3</v>
      </c>
    </row>
    <row r="280" spans="1:14" x14ac:dyDescent="0.25">
      <c r="A280">
        <f t="shared" si="8"/>
        <v>2024</v>
      </c>
      <c r="B280" s="18">
        <v>1</v>
      </c>
      <c r="C280" s="23">
        <f>+Fetch!A285</f>
        <v>45505</v>
      </c>
      <c r="D280" s="11">
        <f>+Fetch!B285</f>
        <v>6.0686215576801802E-2</v>
      </c>
      <c r="E280" s="9">
        <f t="shared" ca="1" si="9"/>
        <v>0.25640677126109529</v>
      </c>
      <c r="F280" s="16">
        <f>+Fetch!C285</f>
        <v>5.9320000000000004</v>
      </c>
      <c r="G280" s="107">
        <f>+Fetch!P285</f>
        <v>0.17</v>
      </c>
      <c r="H280" s="44">
        <f>IF(Fetch!F285=0,H278,+Fetch!F285+Fetch!G285)</f>
        <v>-6.5000000000000002E-2</v>
      </c>
      <c r="I280" s="44">
        <f>IF(Fetch!D285=0,I278,+Fetch!D285+Fetch!E285)</f>
        <v>0.38999999999999996</v>
      </c>
      <c r="J280" s="44">
        <f>IF(Fetch!H285=0,J278,+Fetch!H285+Fetch!I285)</f>
        <v>0.42</v>
      </c>
      <c r="K280" s="44">
        <f>IF(Fetch!L285=0,K278,+Fetch!L285+Fetch!M285)</f>
        <v>0.47000000000000003</v>
      </c>
      <c r="L280" s="44">
        <f>IF(Fetch!J285=0,L278,+Fetch!J285+Fetch!K285)</f>
        <v>0.1875</v>
      </c>
      <c r="M280" s="44">
        <f>IF(Fetch!N285=0,M278,+Fetch!N285+Fetch!O285)</f>
        <v>7.4999999999999997E-2</v>
      </c>
      <c r="N280" s="44">
        <f>IF(Fetch!Q285=0,N278,Fetch!Q285)</f>
        <v>2.5000000000000001E-3</v>
      </c>
    </row>
    <row r="281" spans="1:14" x14ac:dyDescent="0.25">
      <c r="A281">
        <f t="shared" si="8"/>
        <v>2024</v>
      </c>
      <c r="B281" s="18">
        <v>1</v>
      </c>
      <c r="C281" s="23">
        <f>+Fetch!A286</f>
        <v>45536</v>
      </c>
      <c r="D281" s="11">
        <f>+Fetch!B286</f>
        <v>6.0692001618137606E-2</v>
      </c>
      <c r="E281" s="9">
        <f t="shared" ca="1" si="9"/>
        <v>0.2550763136343705</v>
      </c>
      <c r="F281" s="16">
        <f>+Fetch!C286</f>
        <v>5.9260000000000002</v>
      </c>
      <c r="G281" s="107">
        <f>+Fetch!P286</f>
        <v>0.17</v>
      </c>
      <c r="H281" s="44">
        <f>IF(Fetch!F286=0,H279,+Fetch!F286+Fetch!G286)</f>
        <v>-6.5000000000000002E-2</v>
      </c>
      <c r="I281" s="44">
        <f>IF(Fetch!D286=0,I279,+Fetch!D286+Fetch!E286)</f>
        <v>0.32</v>
      </c>
      <c r="J281" s="44">
        <f>IF(Fetch!H286=0,J279,+Fetch!H286+Fetch!I286)</f>
        <v>0.37</v>
      </c>
      <c r="K281" s="44">
        <f>IF(Fetch!L286=0,K279,+Fetch!L286+Fetch!M286)</f>
        <v>0.44750000000000001</v>
      </c>
      <c r="L281" s="44">
        <f>IF(Fetch!J286=0,L279,+Fetch!J286+Fetch!K286)</f>
        <v>0.17750000000000002</v>
      </c>
      <c r="M281" s="44">
        <f>IF(Fetch!N286=0,M279,+Fetch!N286+Fetch!O286)</f>
        <v>0.115</v>
      </c>
      <c r="N281" s="44">
        <f>IF(Fetch!Q286=0,N279,Fetch!Q286)</f>
        <v>2.5000000000000001E-3</v>
      </c>
    </row>
    <row r="282" spans="1:14" x14ac:dyDescent="0.25">
      <c r="A282">
        <f t="shared" si="8"/>
        <v>2024</v>
      </c>
      <c r="B282" s="18">
        <v>1</v>
      </c>
      <c r="C282" s="23">
        <f>+Fetch!A287</f>
        <v>45566</v>
      </c>
      <c r="D282" s="11">
        <f>+Fetch!B287</f>
        <v>6.0697601012989405E-2</v>
      </c>
      <c r="E282" s="9">
        <f t="shared" ca="1" si="9"/>
        <v>0.25379511720470554</v>
      </c>
      <c r="F282" s="16">
        <f>+Fetch!C287</f>
        <v>5.9260000000000002</v>
      </c>
      <c r="G282" s="107">
        <f>+Fetch!P287</f>
        <v>0.17</v>
      </c>
      <c r="H282" s="44">
        <f>IF(Fetch!F287=0,H280,+Fetch!F287+Fetch!G287)</f>
        <v>-6.5000000000000002E-2</v>
      </c>
      <c r="I282" s="44">
        <f>IF(Fetch!D287=0,I280,+Fetch!D287+Fetch!E287)</f>
        <v>0.315</v>
      </c>
      <c r="J282" s="44">
        <f>IF(Fetch!H287=0,J280,+Fetch!H287+Fetch!I287)</f>
        <v>0.41000000000000003</v>
      </c>
      <c r="K282" s="44">
        <f>IF(Fetch!L287=0,K280,+Fetch!L287+Fetch!M287)</f>
        <v>0.45</v>
      </c>
      <c r="L282" s="44">
        <f>IF(Fetch!J287=0,L280,+Fetch!J287+Fetch!K287)</f>
        <v>0.185</v>
      </c>
      <c r="M282" s="44">
        <f>IF(Fetch!N287=0,M280,+Fetch!N287+Fetch!O287)</f>
        <v>7.4999999999999997E-2</v>
      </c>
      <c r="N282" s="44">
        <f>IF(Fetch!Q287=0,N280,Fetch!Q287)</f>
        <v>2.5000000000000001E-3</v>
      </c>
    </row>
    <row r="283" spans="1:14" x14ac:dyDescent="0.25">
      <c r="A283">
        <f t="shared" si="8"/>
        <v>2024</v>
      </c>
      <c r="B283" s="18">
        <v>1</v>
      </c>
      <c r="C283" s="23">
        <f>+Fetch!A288</f>
        <v>45597</v>
      </c>
      <c r="D283" s="11">
        <f>+Fetch!B288</f>
        <v>6.0703387054347004E-2</v>
      </c>
      <c r="E283" s="9">
        <f t="shared" ca="1" si="9"/>
        <v>0.25247773767470905</v>
      </c>
      <c r="F283" s="16">
        <f>+Fetch!C288</f>
        <v>6.0750000000000002</v>
      </c>
      <c r="G283" s="107">
        <f>+Fetch!P288</f>
        <v>0.17</v>
      </c>
      <c r="H283" s="44">
        <f>IF(Fetch!F288=0,H281,+Fetch!F288+Fetch!G288)</f>
        <v>-6.5000000000000002E-2</v>
      </c>
      <c r="I283" s="44">
        <f>IF(Fetch!D288=0,I281,+Fetch!D288+Fetch!E288)</f>
        <v>0.55999999999999994</v>
      </c>
      <c r="J283" s="44">
        <f>IF(Fetch!H288=0,J281,+Fetch!H288+Fetch!I288)</f>
        <v>0.78500000000000003</v>
      </c>
      <c r="K283" s="44">
        <f>IF(Fetch!L288=0,K281,+Fetch!L288+Fetch!M288)</f>
        <v>0.69500000000000006</v>
      </c>
      <c r="L283" s="44">
        <f>IF(Fetch!J288=0,L281,+Fetch!J288+Fetch!K288)</f>
        <v>0.23499999999999999</v>
      </c>
      <c r="M283" s="44">
        <f>IF(Fetch!N288=0,M281,+Fetch!N288+Fetch!O288)</f>
        <v>0.115</v>
      </c>
      <c r="N283" s="44">
        <f>IF(Fetch!Q288=0,N281,Fetch!Q288)</f>
        <v>2.5000000000000001E-3</v>
      </c>
    </row>
    <row r="284" spans="1:14" x14ac:dyDescent="0.25">
      <c r="A284">
        <f t="shared" si="8"/>
        <v>2024</v>
      </c>
      <c r="B284" s="18">
        <v>1</v>
      </c>
      <c r="C284" s="23">
        <f>+Fetch!A289</f>
        <v>45627</v>
      </c>
      <c r="D284" s="11">
        <f>+Fetch!B289</f>
        <v>6.0708986449220105E-2</v>
      </c>
      <c r="E284" s="9">
        <f t="shared" ca="1" si="9"/>
        <v>0.25120913753995155</v>
      </c>
      <c r="F284" s="16">
        <f>+Fetch!C289</f>
        <v>6.2270000000000003</v>
      </c>
      <c r="G284" s="107">
        <f>+Fetch!P289</f>
        <v>0.17</v>
      </c>
      <c r="H284" s="44">
        <f>IF(Fetch!F289=0,H282,+Fetch!F289+Fetch!G289)</f>
        <v>-6.5000000000000002E-2</v>
      </c>
      <c r="I284" s="44">
        <f>IF(Fetch!D289=0,I282,+Fetch!D289+Fetch!E289)</f>
        <v>0.85</v>
      </c>
      <c r="J284" s="44">
        <f>IF(Fetch!H289=0,J282,+Fetch!H289+Fetch!I289)</f>
        <v>1.23</v>
      </c>
      <c r="K284" s="44">
        <f>IF(Fetch!L289=0,K282,+Fetch!L289+Fetch!M289)</f>
        <v>1.2</v>
      </c>
      <c r="L284" s="44">
        <f>IF(Fetch!J289=0,L282,+Fetch!J289+Fetch!K289)</f>
        <v>0.255</v>
      </c>
      <c r="M284" s="44">
        <f>IF(Fetch!N289=0,M282,+Fetch!N289+Fetch!O289)</f>
        <v>7.4999999999999997E-2</v>
      </c>
      <c r="N284" s="44">
        <f>IF(Fetch!Q289=0,N282,Fetch!Q289)</f>
        <v>2.5000000000000001E-3</v>
      </c>
    </row>
    <row r="285" spans="1:14" x14ac:dyDescent="0.25">
      <c r="A285">
        <f t="shared" si="8"/>
        <v>2025</v>
      </c>
      <c r="B285" s="18">
        <v>1</v>
      </c>
      <c r="C285" s="23">
        <f>+Fetch!A290</f>
        <v>45658</v>
      </c>
      <c r="D285" s="11">
        <f>+Fetch!B290</f>
        <v>6.0714772490599901E-2</v>
      </c>
      <c r="E285" s="9">
        <f t="shared" ca="1" si="9"/>
        <v>0.24990471253787389</v>
      </c>
      <c r="F285" s="16">
        <f>+Fetch!C290</f>
        <v>0</v>
      </c>
      <c r="G285" s="107">
        <f>+Fetch!P290</f>
        <v>0</v>
      </c>
      <c r="H285" s="44">
        <f>IF(Fetch!F290=0,H283,+Fetch!F290+Fetch!G290)</f>
        <v>-6.5000000000000002E-2</v>
      </c>
      <c r="I285" s="44">
        <f>IF(Fetch!D290=0,I283,+Fetch!D290+Fetch!E290)</f>
        <v>1.35</v>
      </c>
      <c r="J285" s="44">
        <f>IF(Fetch!H290=0,J283,+Fetch!H290+Fetch!I290)</f>
        <v>2.0500000000000003</v>
      </c>
      <c r="K285" s="44">
        <f>IF(Fetch!L290=0,K283,+Fetch!L290+Fetch!M290)</f>
        <v>1.5350000000000001</v>
      </c>
      <c r="L285" s="44">
        <f>IF(Fetch!J290=0,L283,+Fetch!J290+Fetch!K290)</f>
        <v>0.27500000000000002</v>
      </c>
      <c r="M285" s="44">
        <f>IF(Fetch!N290=0,M283,+Fetch!N290+Fetch!O290)</f>
        <v>0.115</v>
      </c>
      <c r="N285" s="44">
        <f>IF(Fetch!Q290=0,N283,Fetch!Q290)</f>
        <v>2.5000000000000001E-3</v>
      </c>
    </row>
    <row r="286" spans="1:14" x14ac:dyDescent="0.25">
      <c r="A286">
        <f t="shared" si="8"/>
        <v>2025</v>
      </c>
      <c r="B286" s="18">
        <v>1</v>
      </c>
      <c r="C286" s="23">
        <f>+Fetch!A291</f>
        <v>45689</v>
      </c>
      <c r="D286" s="11">
        <f>+Fetch!B291</f>
        <v>6.07205585319903E-2</v>
      </c>
      <c r="E286" s="9">
        <f t="shared" ca="1" si="9"/>
        <v>0.24860682398718428</v>
      </c>
      <c r="F286" s="16">
        <f>+Fetch!C291</f>
        <v>0</v>
      </c>
      <c r="G286" s="107">
        <f>+Fetch!P291</f>
        <v>0</v>
      </c>
      <c r="H286" s="44">
        <f>IF(Fetch!F291=0,H284,+Fetch!F291+Fetch!G291)</f>
        <v>-6.5000000000000002E-2</v>
      </c>
      <c r="I286" s="44">
        <f>IF(Fetch!D291=0,I284,+Fetch!D291+Fetch!E291)</f>
        <v>1.32</v>
      </c>
      <c r="J286" s="44">
        <f>IF(Fetch!H291=0,J284,+Fetch!H291+Fetch!I291)</f>
        <v>2.0500000000000003</v>
      </c>
      <c r="K286" s="44">
        <f>IF(Fetch!L291=0,K284,+Fetch!L291+Fetch!M291)</f>
        <v>1.5350000000000001</v>
      </c>
      <c r="L286" s="44">
        <f>IF(Fetch!J291=0,L284,+Fetch!J291+Fetch!K291)</f>
        <v>0.27500000000000002</v>
      </c>
      <c r="M286" s="44">
        <f>IF(Fetch!N291=0,M284,+Fetch!N291+Fetch!O291)</f>
        <v>7.4999999999999997E-2</v>
      </c>
      <c r="N286" s="44">
        <f>IF(Fetch!Q291=0,N284,Fetch!Q291)</f>
        <v>2.5000000000000001E-3</v>
      </c>
    </row>
    <row r="287" spans="1:14" x14ac:dyDescent="0.25">
      <c r="A287">
        <f t="shared" si="8"/>
        <v>2025</v>
      </c>
      <c r="B287" s="18">
        <v>1</v>
      </c>
      <c r="C287" s="23">
        <f>+Fetch!A292</f>
        <v>45717</v>
      </c>
      <c r="D287" s="11">
        <f>+Fetch!B292</f>
        <v>6.0725784633901603E-2</v>
      </c>
      <c r="E287" s="9">
        <f t="shared" ca="1" si="9"/>
        <v>0.24744012958645936</v>
      </c>
      <c r="F287" s="16">
        <f>+Fetch!C292</f>
        <v>0</v>
      </c>
      <c r="G287" s="107">
        <f>+Fetch!P292</f>
        <v>0</v>
      </c>
      <c r="H287" s="44">
        <f>IF(Fetch!F292=0,H285,+Fetch!F292+Fetch!G292)</f>
        <v>-6.5000000000000002E-2</v>
      </c>
      <c r="I287" s="44">
        <f>IF(Fetch!D292=0,I285,+Fetch!D292+Fetch!E292)</f>
        <v>0.54999999999999993</v>
      </c>
      <c r="J287" s="44">
        <f>IF(Fetch!H292=0,J285,+Fetch!H292+Fetch!I292)</f>
        <v>0.82</v>
      </c>
      <c r="K287" s="44">
        <f>IF(Fetch!L292=0,K285,+Fetch!L292+Fetch!M292)</f>
        <v>0.80500000000000005</v>
      </c>
      <c r="L287" s="44">
        <f>IF(Fetch!J292=0,L285,+Fetch!J292+Fetch!K292)</f>
        <v>0.23499999999999999</v>
      </c>
      <c r="M287" s="44">
        <f>IF(Fetch!N292=0,M285,+Fetch!N292+Fetch!O292)</f>
        <v>0.115</v>
      </c>
      <c r="N287" s="44">
        <f>IF(Fetch!Q292=0,N285,Fetch!Q292)</f>
        <v>2.5000000000000001E-3</v>
      </c>
    </row>
    <row r="288" spans="1:14" x14ac:dyDescent="0.25">
      <c r="A288">
        <f t="shared" si="8"/>
        <v>2025</v>
      </c>
      <c r="B288" s="18">
        <v>1</v>
      </c>
      <c r="C288" s="23">
        <f>+Fetch!A293</f>
        <v>45748</v>
      </c>
      <c r="D288" s="11">
        <f>+Fetch!B293</f>
        <v>6.0731570675313297E-2</v>
      </c>
      <c r="E288" s="9">
        <f t="shared" ca="1" si="9"/>
        <v>0.24615459452994753</v>
      </c>
      <c r="F288" s="16">
        <f>+Fetch!C293</f>
        <v>0</v>
      </c>
      <c r="G288" s="107">
        <f>+Fetch!P293</f>
        <v>0</v>
      </c>
      <c r="H288" s="44">
        <f>IF(Fetch!F293=0,H286,+Fetch!F293+Fetch!G293)</f>
        <v>-6.5000000000000002E-2</v>
      </c>
      <c r="I288" s="44">
        <f>IF(Fetch!D293=0,I286,+Fetch!D293+Fetch!E293)</f>
        <v>0.29499999999999998</v>
      </c>
      <c r="J288" s="44">
        <f>IF(Fetch!H293=0,J286,+Fetch!H293+Fetch!I293)</f>
        <v>0.4</v>
      </c>
      <c r="K288" s="44">
        <f>IF(Fetch!L293=0,K286,+Fetch!L293+Fetch!M293)</f>
        <v>0.48499999999999999</v>
      </c>
      <c r="L288" s="44">
        <f>IF(Fetch!J293=0,L286,+Fetch!J293+Fetch!K293)</f>
        <v>0.1875</v>
      </c>
      <c r="M288" s="44">
        <f>IF(Fetch!N293=0,M286,+Fetch!N293+Fetch!O293)</f>
        <v>7.4999999999999997E-2</v>
      </c>
      <c r="N288" s="44">
        <f>IF(Fetch!Q293=0,N286,Fetch!Q293)</f>
        <v>2.5000000000000001E-3</v>
      </c>
    </row>
    <row r="289" spans="1:14" x14ac:dyDescent="0.25">
      <c r="A289">
        <f t="shared" si="8"/>
        <v>2025</v>
      </c>
      <c r="B289" s="18">
        <v>1</v>
      </c>
      <c r="C289" s="23">
        <f>+Fetch!A294</f>
        <v>45778</v>
      </c>
      <c r="D289" s="11">
        <f>+Fetch!B294</f>
        <v>6.0737170070238801E-2</v>
      </c>
      <c r="E289" s="9">
        <f t="shared" ca="1" si="9"/>
        <v>0.24491666560079894</v>
      </c>
      <c r="F289" s="16">
        <f>+Fetch!C294</f>
        <v>0</v>
      </c>
      <c r="G289" s="107">
        <f>+Fetch!P294</f>
        <v>0</v>
      </c>
      <c r="H289" s="44">
        <f>IF(Fetch!F294=0,H287,+Fetch!F294+Fetch!G294)</f>
        <v>-6.5000000000000002E-2</v>
      </c>
      <c r="I289" s="44">
        <f>IF(Fetch!D294=0,I287,+Fetch!D294+Fetch!E294)</f>
        <v>0.26500000000000001</v>
      </c>
      <c r="J289" s="44">
        <f>IF(Fetch!H294=0,J287,+Fetch!H294+Fetch!I294)</f>
        <v>0.35000000000000003</v>
      </c>
      <c r="K289" s="44">
        <f>IF(Fetch!L294=0,K287,+Fetch!L294+Fetch!M294)</f>
        <v>0.435</v>
      </c>
      <c r="L289" s="44">
        <f>IF(Fetch!J294=0,L287,+Fetch!J294+Fetch!K294)</f>
        <v>0.17500000000000002</v>
      </c>
      <c r="M289" s="44">
        <f>IF(Fetch!N294=0,M287,+Fetch!N294+Fetch!O294)</f>
        <v>0.115</v>
      </c>
      <c r="N289" s="44">
        <f>IF(Fetch!Q294=0,N287,Fetch!Q294)</f>
        <v>2.5000000000000001E-3</v>
      </c>
    </row>
    <row r="290" spans="1:14" x14ac:dyDescent="0.25">
      <c r="A290">
        <f t="shared" si="8"/>
        <v>2025</v>
      </c>
      <c r="B290" s="18">
        <v>1</v>
      </c>
      <c r="C290" s="23">
        <f>+Fetch!A295</f>
        <v>45809</v>
      </c>
      <c r="D290" s="11">
        <f>+Fetch!B295</f>
        <v>6.0742956111672804E-2</v>
      </c>
      <c r="E290" s="9">
        <f t="shared" ca="1" si="9"/>
        <v>0.24364378397080186</v>
      </c>
      <c r="F290" s="16">
        <f>+Fetch!C295</f>
        <v>0</v>
      </c>
      <c r="G290" s="107">
        <f>+Fetch!P295</f>
        <v>0</v>
      </c>
      <c r="H290" s="44">
        <f>IF(Fetch!F295=0,H288,+Fetch!F295+Fetch!G295)</f>
        <v>-6.5000000000000002E-2</v>
      </c>
      <c r="I290" s="44">
        <f>IF(Fetch!D295=0,I288,+Fetch!D295+Fetch!E295)</f>
        <v>0.315</v>
      </c>
      <c r="J290" s="44">
        <f>IF(Fetch!H295=0,J288,+Fetch!H295+Fetch!I295)</f>
        <v>0.40500000000000003</v>
      </c>
      <c r="K290" s="44">
        <f>IF(Fetch!L295=0,K288,+Fetch!L295+Fetch!M295)</f>
        <v>0.44500000000000001</v>
      </c>
      <c r="L290" s="44">
        <f>IF(Fetch!J295=0,L288,+Fetch!J295+Fetch!K295)</f>
        <v>0.18250000000000002</v>
      </c>
      <c r="M290" s="44">
        <f>IF(Fetch!N295=0,M288,+Fetch!N295+Fetch!O295)</f>
        <v>7.4999999999999997E-2</v>
      </c>
      <c r="N290" s="44">
        <f>IF(Fetch!Q295=0,N288,Fetch!Q295)</f>
        <v>2.5000000000000001E-3</v>
      </c>
    </row>
    <row r="291" spans="1:14" x14ac:dyDescent="0.25">
      <c r="A291">
        <f t="shared" si="8"/>
        <v>2025</v>
      </c>
      <c r="B291" s="18">
        <v>1</v>
      </c>
      <c r="C291" s="23">
        <f>+Fetch!A296</f>
        <v>45839</v>
      </c>
      <c r="D291" s="11">
        <f>+Fetch!B296</f>
        <v>6.0748555506618701E-2</v>
      </c>
      <c r="E291" s="9">
        <f t="shared" ca="1" si="9"/>
        <v>0.2424180422269748</v>
      </c>
      <c r="F291" s="16">
        <f>+Fetch!C296</f>
        <v>0</v>
      </c>
      <c r="G291" s="107">
        <f>+Fetch!P296</f>
        <v>0</v>
      </c>
      <c r="H291" s="44">
        <f>IF(Fetch!F296=0,H289,+Fetch!F296+Fetch!G296)</f>
        <v>-6.5000000000000002E-2</v>
      </c>
      <c r="I291" s="44">
        <f>IF(Fetch!D296=0,I289,+Fetch!D296+Fetch!E296)</f>
        <v>0.38999999999999996</v>
      </c>
      <c r="J291" s="44">
        <f>IF(Fetch!H296=0,J289,+Fetch!H296+Fetch!I296)</f>
        <v>0.44499999999999995</v>
      </c>
      <c r="K291" s="44">
        <f>IF(Fetch!L296=0,K289,+Fetch!L296+Fetch!M296)</f>
        <v>0.46750000000000003</v>
      </c>
      <c r="L291" s="44">
        <f>IF(Fetch!J296=0,L289,+Fetch!J296+Fetch!K296)</f>
        <v>0.1875</v>
      </c>
      <c r="M291" s="44">
        <f>IF(Fetch!N296=0,M289,+Fetch!N296+Fetch!O296)</f>
        <v>0.115</v>
      </c>
      <c r="N291" s="44">
        <f>IF(Fetch!Q296=0,N289,Fetch!Q296)</f>
        <v>2.5000000000000001E-3</v>
      </c>
    </row>
    <row r="292" spans="1:14" x14ac:dyDescent="0.25">
      <c r="A292">
        <f t="shared" si="8"/>
        <v>2025</v>
      </c>
      <c r="B292" s="18">
        <v>1</v>
      </c>
      <c r="C292" s="23">
        <f>+Fetch!A297</f>
        <v>45870</v>
      </c>
      <c r="D292" s="11">
        <f>+Fetch!B297</f>
        <v>6.0754341548074506E-2</v>
      </c>
      <c r="E292" s="9">
        <f t="shared" ca="1" si="9"/>
        <v>0.24115769429363781</v>
      </c>
      <c r="F292" s="16">
        <f>+Fetch!C297</f>
        <v>0</v>
      </c>
      <c r="G292" s="107">
        <f>+Fetch!P297</f>
        <v>0</v>
      </c>
      <c r="H292" s="44">
        <f>IF(Fetch!F297=0,H290,+Fetch!F297+Fetch!G297)</f>
        <v>-6.5000000000000002E-2</v>
      </c>
      <c r="I292" s="44">
        <f>IF(Fetch!D297=0,I290,+Fetch!D297+Fetch!E297)</f>
        <v>0.38999999999999996</v>
      </c>
      <c r="J292" s="44">
        <f>IF(Fetch!H297=0,J290,+Fetch!H297+Fetch!I297)</f>
        <v>0.42</v>
      </c>
      <c r="K292" s="44">
        <f>IF(Fetch!L297=0,K290,+Fetch!L297+Fetch!M297)</f>
        <v>0.47000000000000003</v>
      </c>
      <c r="L292" s="44">
        <f>IF(Fetch!J297=0,L290,+Fetch!J297+Fetch!K297)</f>
        <v>0.1875</v>
      </c>
      <c r="M292" s="44">
        <f>IF(Fetch!N297=0,M290,+Fetch!N297+Fetch!O297)</f>
        <v>7.4999999999999997E-2</v>
      </c>
      <c r="N292" s="44">
        <f>IF(Fetch!Q297=0,N290,Fetch!Q297)</f>
        <v>2.5000000000000001E-3</v>
      </c>
    </row>
    <row r="293" spans="1:14" x14ac:dyDescent="0.25">
      <c r="A293">
        <f t="shared" si="8"/>
        <v>2025</v>
      </c>
      <c r="B293" s="18">
        <v>1</v>
      </c>
      <c r="C293" s="23">
        <f>+Fetch!A298</f>
        <v>45901</v>
      </c>
      <c r="D293" s="11">
        <f>+Fetch!B298</f>
        <v>6.0760127589541302E-2</v>
      </c>
      <c r="E293" s="9">
        <f t="shared" ca="1" si="9"/>
        <v>0.23990367040725111</v>
      </c>
      <c r="F293" s="16">
        <f>+Fetch!C298</f>
        <v>0</v>
      </c>
      <c r="G293" s="107">
        <f>+Fetch!P298</f>
        <v>0</v>
      </c>
      <c r="H293" s="44">
        <f>IF(Fetch!F298=0,H291,+Fetch!F298+Fetch!G298)</f>
        <v>-6.5000000000000002E-2</v>
      </c>
      <c r="I293" s="44">
        <f>IF(Fetch!D298=0,I291,+Fetch!D298+Fetch!E298)</f>
        <v>0.32</v>
      </c>
      <c r="J293" s="44">
        <f>IF(Fetch!H298=0,J291,+Fetch!H298+Fetch!I298)</f>
        <v>0.37</v>
      </c>
      <c r="K293" s="44">
        <f>IF(Fetch!L298=0,K291,+Fetch!L298+Fetch!M298)</f>
        <v>0.44750000000000001</v>
      </c>
      <c r="L293" s="44">
        <f>IF(Fetch!J298=0,L291,+Fetch!J298+Fetch!K298)</f>
        <v>0.17750000000000002</v>
      </c>
      <c r="M293" s="44">
        <f>IF(Fetch!N298=0,M291,+Fetch!N298+Fetch!O298)</f>
        <v>0.115</v>
      </c>
      <c r="N293" s="44">
        <f>IF(Fetch!Q298=0,N291,Fetch!Q298)</f>
        <v>2.5000000000000001E-3</v>
      </c>
    </row>
    <row r="294" spans="1:14" x14ac:dyDescent="0.25">
      <c r="A294">
        <f t="shared" si="8"/>
        <v>2025</v>
      </c>
      <c r="B294" s="18">
        <v>1</v>
      </c>
      <c r="C294" s="23">
        <f>+Fetch!A299</f>
        <v>45931</v>
      </c>
      <c r="D294" s="11">
        <f>+Fetch!B299</f>
        <v>6.0765726984520103E-2</v>
      </c>
      <c r="E294" s="9">
        <f t="shared" ca="1" si="9"/>
        <v>0.23869609150982873</v>
      </c>
      <c r="F294" s="16">
        <f>+Fetch!C299</f>
        <v>0</v>
      </c>
      <c r="G294" s="107">
        <f>+Fetch!P299</f>
        <v>0</v>
      </c>
      <c r="H294" s="44">
        <f>IF(Fetch!F299=0,H292,+Fetch!F299+Fetch!G299)</f>
        <v>-6.5000000000000002E-2</v>
      </c>
      <c r="I294" s="44">
        <f>IF(Fetch!D299=0,I292,+Fetch!D299+Fetch!E299)</f>
        <v>0.315</v>
      </c>
      <c r="J294" s="44">
        <f>IF(Fetch!H299=0,J292,+Fetch!H299+Fetch!I299)</f>
        <v>0.41000000000000003</v>
      </c>
      <c r="K294" s="44">
        <f>IF(Fetch!L299=0,K292,+Fetch!L299+Fetch!M299)</f>
        <v>0.45</v>
      </c>
      <c r="L294" s="44">
        <f>IF(Fetch!J299=0,L292,+Fetch!J299+Fetch!K299)</f>
        <v>0.185</v>
      </c>
      <c r="M294" s="44">
        <f>IF(Fetch!N299=0,M292,+Fetch!N299+Fetch!O299)</f>
        <v>7.4999999999999997E-2</v>
      </c>
      <c r="N294" s="44">
        <f>IF(Fetch!Q299=0,N292,Fetch!Q299)</f>
        <v>2.5000000000000001E-3</v>
      </c>
    </row>
    <row r="295" spans="1:14" x14ac:dyDescent="0.25">
      <c r="A295">
        <f t="shared" si="8"/>
        <v>2025</v>
      </c>
      <c r="B295" s="18">
        <v>1</v>
      </c>
      <c r="C295" s="23">
        <f>+Fetch!A300</f>
        <v>45962</v>
      </c>
      <c r="D295" s="11">
        <f>+Fetch!B300</f>
        <v>6.0771513026008701E-2</v>
      </c>
      <c r="E295" s="9">
        <f t="shared" ca="1" si="9"/>
        <v>0.23745442279021278</v>
      </c>
      <c r="F295" s="16">
        <f>+Fetch!C300</f>
        <v>0</v>
      </c>
      <c r="G295" s="107">
        <f>+Fetch!P300</f>
        <v>0</v>
      </c>
      <c r="H295" s="44">
        <f>IF(Fetch!F300=0,H293,+Fetch!F300+Fetch!G300)</f>
        <v>-6.5000000000000002E-2</v>
      </c>
      <c r="I295" s="44">
        <f>IF(Fetch!D300=0,I293,+Fetch!D300+Fetch!E300)</f>
        <v>0.55999999999999994</v>
      </c>
      <c r="J295" s="44">
        <f>IF(Fetch!H300=0,J293,+Fetch!H300+Fetch!I300)</f>
        <v>0.78500000000000003</v>
      </c>
      <c r="K295" s="44">
        <f>IF(Fetch!L300=0,K293,+Fetch!L300+Fetch!M300)</f>
        <v>0.69500000000000006</v>
      </c>
      <c r="L295" s="44">
        <f>IF(Fetch!J300=0,L293,+Fetch!J300+Fetch!K300)</f>
        <v>0.23499999999999999</v>
      </c>
      <c r="M295" s="44">
        <f>IF(Fetch!N300=0,M293,+Fetch!N300+Fetch!O300)</f>
        <v>0.115</v>
      </c>
      <c r="N295" s="44">
        <f>IF(Fetch!Q300=0,N293,Fetch!Q300)</f>
        <v>2.5000000000000001E-3</v>
      </c>
    </row>
    <row r="296" spans="1:14" x14ac:dyDescent="0.25">
      <c r="A296">
        <f t="shared" si="8"/>
        <v>2025</v>
      </c>
      <c r="B296" s="18">
        <v>1</v>
      </c>
      <c r="C296" s="23">
        <f>+Fetch!A301</f>
        <v>45992</v>
      </c>
      <c r="D296" s="11">
        <f>+Fetch!B301</f>
        <v>6.0777112421008403E-2</v>
      </c>
      <c r="E296" s="9">
        <f t="shared" ca="1" si="9"/>
        <v>0.23625874374889708</v>
      </c>
      <c r="F296" s="16">
        <f>+Fetch!C301</f>
        <v>0</v>
      </c>
      <c r="G296" s="107">
        <f>+Fetch!P301</f>
        <v>0</v>
      </c>
      <c r="H296" s="44">
        <f>IF(Fetch!F301=0,H294,+Fetch!F301+Fetch!G301)</f>
        <v>-6.5000000000000002E-2</v>
      </c>
      <c r="I296" s="44">
        <f>IF(Fetch!D301=0,I294,+Fetch!D301+Fetch!E301)</f>
        <v>0.85</v>
      </c>
      <c r="J296" s="44">
        <f>IF(Fetch!H301=0,J294,+Fetch!H301+Fetch!I301)</f>
        <v>1.23</v>
      </c>
      <c r="K296" s="44">
        <f>IF(Fetch!L301=0,K294,+Fetch!L301+Fetch!M301)</f>
        <v>1.2</v>
      </c>
      <c r="L296" s="44">
        <f>IF(Fetch!J301=0,L294,+Fetch!J301+Fetch!K301)</f>
        <v>0.255</v>
      </c>
      <c r="M296" s="44">
        <f>IF(Fetch!N301=0,M294,+Fetch!N301+Fetch!O301)</f>
        <v>7.4999999999999997E-2</v>
      </c>
      <c r="N296" s="44">
        <f>IF(Fetch!Q301=0,N294,Fetch!Q301)</f>
        <v>2.5000000000000001E-3</v>
      </c>
    </row>
    <row r="297" spans="1:14" x14ac:dyDescent="0.25">
      <c r="A297">
        <f t="shared" si="8"/>
        <v>2026</v>
      </c>
      <c r="B297" s="18">
        <v>1</v>
      </c>
      <c r="C297" s="23">
        <f>+Fetch!A302</f>
        <v>46023</v>
      </c>
      <c r="D297" s="11">
        <f>+Fetch!B302</f>
        <v>6.0782898462519198E-2</v>
      </c>
      <c r="E297" s="9">
        <f t="shared" ca="1" si="9"/>
        <v>0.23502931316612047</v>
      </c>
      <c r="F297" s="16">
        <f>+Fetch!C302</f>
        <v>0</v>
      </c>
      <c r="G297" s="107">
        <f>+Fetch!P302</f>
        <v>0</v>
      </c>
      <c r="H297" s="44">
        <f>IF(Fetch!F302=0,H295,+Fetch!F302+Fetch!G302)</f>
        <v>-6.5000000000000002E-2</v>
      </c>
      <c r="I297" s="44">
        <f>IF(Fetch!D302=0,I295,+Fetch!D302+Fetch!E302)</f>
        <v>1.35</v>
      </c>
      <c r="J297" s="44">
        <f>IF(Fetch!H302=0,J295,+Fetch!H302+Fetch!I302)</f>
        <v>2.0500000000000003</v>
      </c>
      <c r="K297" s="44">
        <f>IF(Fetch!L302=0,K295,+Fetch!L302+Fetch!M302)</f>
        <v>1.5350000000000001</v>
      </c>
      <c r="L297" s="44">
        <f>IF(Fetch!J302=0,L295,+Fetch!J302+Fetch!K302)</f>
        <v>0.27500000000000002</v>
      </c>
      <c r="M297" s="44">
        <f>IF(Fetch!N302=0,M295,+Fetch!N302+Fetch!O302)</f>
        <v>0.115</v>
      </c>
      <c r="N297" s="44">
        <f>IF(Fetch!Q302=0,N295,Fetch!Q302)</f>
        <v>2.5000000000000001E-3</v>
      </c>
    </row>
    <row r="298" spans="1:14" x14ac:dyDescent="0.25">
      <c r="A298">
        <f t="shared" si="8"/>
        <v>2026</v>
      </c>
      <c r="B298" s="18">
        <v>1</v>
      </c>
      <c r="C298" s="23">
        <f>+Fetch!A303</f>
        <v>46054</v>
      </c>
      <c r="D298" s="11">
        <f>+Fetch!B303</f>
        <v>6.0788684504040208E-2</v>
      </c>
      <c r="E298" s="9">
        <f t="shared" ca="1" si="9"/>
        <v>0.23380605745501748</v>
      </c>
      <c r="F298" s="16">
        <f>+Fetch!C303</f>
        <v>0</v>
      </c>
      <c r="G298" s="107">
        <f>+Fetch!P303</f>
        <v>0</v>
      </c>
      <c r="H298" s="44">
        <f>IF(Fetch!F303=0,H296,+Fetch!F303+Fetch!G303)</f>
        <v>-6.5000000000000002E-2</v>
      </c>
      <c r="I298" s="44">
        <f>IF(Fetch!D303=0,I296,+Fetch!D303+Fetch!E303)</f>
        <v>1.32</v>
      </c>
      <c r="J298" s="44">
        <f>IF(Fetch!H303=0,J296,+Fetch!H303+Fetch!I303)</f>
        <v>2.0500000000000003</v>
      </c>
      <c r="K298" s="44">
        <f>IF(Fetch!L303=0,K296,+Fetch!L303+Fetch!M303)</f>
        <v>1.5350000000000001</v>
      </c>
      <c r="L298" s="44">
        <f>IF(Fetch!J303=0,L296,+Fetch!J303+Fetch!K303)</f>
        <v>0.27500000000000002</v>
      </c>
      <c r="M298" s="44">
        <f>IF(Fetch!N303=0,M296,+Fetch!N303+Fetch!O303)</f>
        <v>7.4999999999999997E-2</v>
      </c>
      <c r="N298" s="44">
        <f>IF(Fetch!Q303=0,N296,Fetch!Q303)</f>
        <v>2.5000000000000001E-3</v>
      </c>
    </row>
    <row r="299" spans="1:14" x14ac:dyDescent="0.25">
      <c r="A299">
        <f t="shared" si="8"/>
        <v>2026</v>
      </c>
      <c r="B299" s="18">
        <v>1</v>
      </c>
      <c r="C299" s="23">
        <f>+Fetch!A304</f>
        <v>46082</v>
      </c>
      <c r="D299" s="11">
        <f>+Fetch!B304</f>
        <v>6.0793910606069999E-2</v>
      </c>
      <c r="E299" s="9">
        <f t="shared" ca="1" si="9"/>
        <v>0.23270646396221037</v>
      </c>
      <c r="F299" s="16">
        <f>+Fetch!C304</f>
        <v>0</v>
      </c>
      <c r="G299" s="107">
        <f>+Fetch!P304</f>
        <v>0</v>
      </c>
      <c r="H299" s="44">
        <f>IF(Fetch!F304=0,H297,+Fetch!F304+Fetch!G304)</f>
        <v>-6.5000000000000002E-2</v>
      </c>
      <c r="I299" s="44">
        <f>IF(Fetch!D304=0,I297,+Fetch!D304+Fetch!E304)</f>
        <v>0.54999999999999993</v>
      </c>
      <c r="J299" s="44">
        <f>IF(Fetch!H304=0,J297,+Fetch!H304+Fetch!I304)</f>
        <v>0.82</v>
      </c>
      <c r="K299" s="44">
        <f>IF(Fetch!L304=0,K297,+Fetch!L304+Fetch!M304)</f>
        <v>0.80500000000000005</v>
      </c>
      <c r="L299" s="44">
        <f>IF(Fetch!J304=0,L297,+Fetch!J304+Fetch!K304)</f>
        <v>0.23499999999999999</v>
      </c>
      <c r="M299" s="44">
        <f>IF(Fetch!N304=0,M297,+Fetch!N304+Fetch!O304)</f>
        <v>0.115</v>
      </c>
      <c r="N299" s="44">
        <f>IF(Fetch!Q304=0,N297,Fetch!Q304)</f>
        <v>2.5000000000000001E-3</v>
      </c>
    </row>
    <row r="300" spans="1:14" x14ac:dyDescent="0.25">
      <c r="A300">
        <f t="shared" si="8"/>
        <v>2026</v>
      </c>
      <c r="B300" s="18">
        <v>1</v>
      </c>
      <c r="C300" s="23">
        <f>+Fetch!A305</f>
        <v>46113</v>
      </c>
      <c r="D300" s="11">
        <f>+Fetch!B305</f>
        <v>6.0799696647612804E-2</v>
      </c>
      <c r="E300" s="9">
        <f t="shared" ca="1" si="9"/>
        <v>0.23149487817662734</v>
      </c>
      <c r="F300" s="16">
        <f>+Fetch!C305</f>
        <v>0</v>
      </c>
      <c r="G300" s="107">
        <f>+Fetch!P305</f>
        <v>0</v>
      </c>
      <c r="H300" s="44">
        <f>IF(Fetch!F305=0,H298,+Fetch!F305+Fetch!G305)</f>
        <v>-6.5000000000000002E-2</v>
      </c>
      <c r="I300" s="44">
        <f>IF(Fetch!D305=0,I298,+Fetch!D305+Fetch!E305)</f>
        <v>0.29499999999999998</v>
      </c>
      <c r="J300" s="44">
        <f>IF(Fetch!H305=0,J298,+Fetch!H305+Fetch!I305)</f>
        <v>0.4</v>
      </c>
      <c r="K300" s="44">
        <f>IF(Fetch!L305=0,K298,+Fetch!L305+Fetch!M305)</f>
        <v>0.48499999999999999</v>
      </c>
      <c r="L300" s="44">
        <f>IF(Fetch!J305=0,L298,+Fetch!J305+Fetch!K305)</f>
        <v>0.1875</v>
      </c>
      <c r="M300" s="44">
        <f>IF(Fetch!N305=0,M298,+Fetch!N305+Fetch!O305)</f>
        <v>7.4999999999999997E-2</v>
      </c>
      <c r="N300" s="44">
        <f>IF(Fetch!Q305=0,N298,Fetch!Q305)</f>
        <v>2.5000000000000001E-3</v>
      </c>
    </row>
    <row r="301" spans="1:14" x14ac:dyDescent="0.25">
      <c r="A301">
        <f t="shared" si="8"/>
        <v>2026</v>
      </c>
      <c r="B301" s="18">
        <v>1</v>
      </c>
      <c r="C301" s="23">
        <f>+Fetch!A306</f>
        <v>46143</v>
      </c>
      <c r="D301" s="11">
        <f>+Fetch!B306</f>
        <v>6.0805296042664395E-2</v>
      </c>
      <c r="E301" s="9">
        <f t="shared" ca="1" si="9"/>
        <v>0.23032817335774874</v>
      </c>
      <c r="F301" s="16">
        <f>+Fetch!C306</f>
        <v>0</v>
      </c>
      <c r="G301" s="107">
        <f>+Fetch!P306</f>
        <v>0</v>
      </c>
      <c r="H301" s="44">
        <f>IF(Fetch!F306=0,H299,+Fetch!F306+Fetch!G306)</f>
        <v>-6.5000000000000002E-2</v>
      </c>
      <c r="I301" s="44">
        <f>IF(Fetch!D306=0,I299,+Fetch!D306+Fetch!E306)</f>
        <v>0.26500000000000001</v>
      </c>
      <c r="J301" s="44">
        <f>IF(Fetch!H306=0,J299,+Fetch!H306+Fetch!I306)</f>
        <v>0.35000000000000003</v>
      </c>
      <c r="K301" s="44">
        <f>IF(Fetch!L306=0,K299,+Fetch!L306+Fetch!M306)</f>
        <v>0.435</v>
      </c>
      <c r="L301" s="44">
        <f>IF(Fetch!J306=0,L299,+Fetch!J306+Fetch!K306)</f>
        <v>0.17500000000000002</v>
      </c>
      <c r="M301" s="44">
        <f>IF(Fetch!N306=0,M299,+Fetch!N306+Fetch!O306)</f>
        <v>0.115</v>
      </c>
      <c r="N301" s="44">
        <f>IF(Fetch!Q306=0,N299,Fetch!Q306)</f>
        <v>2.5000000000000001E-3</v>
      </c>
    </row>
    <row r="302" spans="1:14" x14ac:dyDescent="0.25">
      <c r="A302">
        <f t="shared" si="8"/>
        <v>2026</v>
      </c>
      <c r="B302" s="18">
        <v>1</v>
      </c>
      <c r="C302" s="23">
        <f>+Fetch!A307</f>
        <v>46174</v>
      </c>
      <c r="D302" s="11">
        <f>+Fetch!B307</f>
        <v>6.0811082084229404E-2</v>
      </c>
      <c r="E302" s="9">
        <f t="shared" ca="1" si="9"/>
        <v>0.22912854055334178</v>
      </c>
      <c r="F302" s="16">
        <f>+Fetch!C307</f>
        <v>0</v>
      </c>
      <c r="G302" s="107">
        <f>+Fetch!P307</f>
        <v>0</v>
      </c>
      <c r="H302" s="44">
        <f>IF(Fetch!F307=0,H300,+Fetch!F307+Fetch!G307)</f>
        <v>-6.5000000000000002E-2</v>
      </c>
      <c r="I302" s="44">
        <f>IF(Fetch!D307=0,I300,+Fetch!D307+Fetch!E307)</f>
        <v>0.315</v>
      </c>
      <c r="J302" s="44">
        <f>IF(Fetch!H307=0,J300,+Fetch!H307+Fetch!I307)</f>
        <v>0.40500000000000003</v>
      </c>
      <c r="K302" s="44">
        <f>IF(Fetch!L307=0,K300,+Fetch!L307+Fetch!M307)</f>
        <v>0.44500000000000001</v>
      </c>
      <c r="L302" s="44">
        <f>IF(Fetch!J307=0,L300,+Fetch!J307+Fetch!K307)</f>
        <v>0.18250000000000002</v>
      </c>
      <c r="M302" s="44">
        <f>IF(Fetch!N307=0,M300,+Fetch!N307+Fetch!O307)</f>
        <v>7.4999999999999997E-2</v>
      </c>
      <c r="N302" s="44">
        <f>IF(Fetch!Q307=0,N300,Fetch!Q307)</f>
        <v>2.5000000000000001E-3</v>
      </c>
    </row>
    <row r="303" spans="1:14" x14ac:dyDescent="0.25">
      <c r="A303">
        <f t="shared" si="8"/>
        <v>2026</v>
      </c>
      <c r="B303" s="18">
        <v>1</v>
      </c>
      <c r="C303" s="23">
        <f>+Fetch!A308</f>
        <v>46204</v>
      </c>
      <c r="D303" s="11">
        <f>+Fetch!B308</f>
        <v>6.0816681479302796E-2</v>
      </c>
      <c r="E303" s="9">
        <f t="shared" ca="1" si="9"/>
        <v>0.227973348146573</v>
      </c>
      <c r="F303" s="16">
        <f>+Fetch!C308</f>
        <v>0</v>
      </c>
      <c r="G303" s="107">
        <f>+Fetch!P308</f>
        <v>0</v>
      </c>
      <c r="H303" s="44">
        <f>IF(Fetch!F308=0,H301,+Fetch!F308+Fetch!G308)</f>
        <v>-6.5000000000000002E-2</v>
      </c>
      <c r="I303" s="44">
        <f>IF(Fetch!D308=0,I301,+Fetch!D308+Fetch!E308)</f>
        <v>0.38999999999999996</v>
      </c>
      <c r="J303" s="44">
        <f>IF(Fetch!H308=0,J301,+Fetch!H308+Fetch!I308)</f>
        <v>0.44499999999999995</v>
      </c>
      <c r="K303" s="44">
        <f>IF(Fetch!L308=0,K301,+Fetch!L308+Fetch!M308)</f>
        <v>0.46750000000000003</v>
      </c>
      <c r="L303" s="44">
        <f>IF(Fetch!J308=0,L301,+Fetch!J308+Fetch!K308)</f>
        <v>0.1875</v>
      </c>
      <c r="M303" s="44">
        <f>IF(Fetch!N308=0,M301,+Fetch!N308+Fetch!O308)</f>
        <v>0.115</v>
      </c>
      <c r="N303" s="44">
        <f>IF(Fetch!Q308=0,N301,Fetch!Q308)</f>
        <v>2.5000000000000001E-3</v>
      </c>
    </row>
    <row r="304" spans="1:14" x14ac:dyDescent="0.25">
      <c r="A304">
        <f t="shared" si="8"/>
        <v>2026</v>
      </c>
      <c r="B304" s="18">
        <v>1</v>
      </c>
      <c r="C304" s="23">
        <f>+Fetch!A309</f>
        <v>46235</v>
      </c>
      <c r="D304" s="11">
        <f>+Fetch!B309</f>
        <v>6.0822467520889503E-2</v>
      </c>
      <c r="E304" s="9">
        <f t="shared" ca="1" si="9"/>
        <v>0.22678555493909319</v>
      </c>
      <c r="F304" s="16">
        <f>+Fetch!C309</f>
        <v>0</v>
      </c>
      <c r="G304" s="107">
        <f>+Fetch!P309</f>
        <v>0</v>
      </c>
      <c r="H304" s="44">
        <f>IF(Fetch!F309=0,H302,+Fetch!F309+Fetch!G309)</f>
        <v>-6.5000000000000002E-2</v>
      </c>
      <c r="I304" s="44">
        <f>IF(Fetch!D309=0,I302,+Fetch!D309+Fetch!E309)</f>
        <v>0.38999999999999996</v>
      </c>
      <c r="J304" s="44">
        <f>IF(Fetch!H309=0,J302,+Fetch!H309+Fetch!I309)</f>
        <v>0.42</v>
      </c>
      <c r="K304" s="44">
        <f>IF(Fetch!L309=0,K302,+Fetch!L309+Fetch!M309)</f>
        <v>0.47000000000000003</v>
      </c>
      <c r="L304" s="44">
        <f>IF(Fetch!J309=0,L302,+Fetch!J309+Fetch!K309)</f>
        <v>0.1875</v>
      </c>
      <c r="M304" s="44">
        <f>IF(Fetch!N309=0,M302,+Fetch!N309+Fetch!O309)</f>
        <v>7.4999999999999997E-2</v>
      </c>
      <c r="N304" s="44">
        <f>IF(Fetch!Q309=0,N302,Fetch!Q309)</f>
        <v>2.5000000000000001E-3</v>
      </c>
    </row>
    <row r="305" spans="1:14" x14ac:dyDescent="0.25">
      <c r="A305">
        <f t="shared" si="8"/>
        <v>2026</v>
      </c>
      <c r="B305" s="18">
        <v>1</v>
      </c>
      <c r="C305" s="23">
        <f>+Fetch!A310</f>
        <v>46266</v>
      </c>
      <c r="D305" s="11">
        <f>+Fetch!B310</f>
        <v>6.0828253562486903E-2</v>
      </c>
      <c r="E305" s="9">
        <f t="shared" ca="1" si="9"/>
        <v>0.22560373545367185</v>
      </c>
      <c r="F305" s="16">
        <f>+Fetch!C310</f>
        <v>0</v>
      </c>
      <c r="G305" s="107">
        <f>+Fetch!P310</f>
        <v>0</v>
      </c>
      <c r="H305" s="44">
        <f>IF(Fetch!F310=0,H303,+Fetch!F310+Fetch!G310)</f>
        <v>-6.5000000000000002E-2</v>
      </c>
      <c r="I305" s="44">
        <f>IF(Fetch!D310=0,I303,+Fetch!D310+Fetch!E310)</f>
        <v>0.32</v>
      </c>
      <c r="J305" s="44">
        <f>IF(Fetch!H310=0,J303,+Fetch!H310+Fetch!I310)</f>
        <v>0.37</v>
      </c>
      <c r="K305" s="44">
        <f>IF(Fetch!L310=0,K303,+Fetch!L310+Fetch!M310)</f>
        <v>0.44750000000000001</v>
      </c>
      <c r="L305" s="44">
        <f>IF(Fetch!J310=0,L303,+Fetch!J310+Fetch!K310)</f>
        <v>0.17750000000000002</v>
      </c>
      <c r="M305" s="44">
        <f>IF(Fetch!N310=0,M303,+Fetch!N310+Fetch!O310)</f>
        <v>0.115</v>
      </c>
      <c r="N305" s="44">
        <f>IF(Fetch!Q310=0,N303,Fetch!Q310)</f>
        <v>2.5000000000000001E-3</v>
      </c>
    </row>
    <row r="306" spans="1:14" x14ac:dyDescent="0.25">
      <c r="A306">
        <f t="shared" si="8"/>
        <v>2026</v>
      </c>
      <c r="B306" s="18">
        <v>1</v>
      </c>
      <c r="C306" s="23">
        <f>+Fetch!A311</f>
        <v>46296</v>
      </c>
      <c r="D306" s="11">
        <f>+Fetch!B311</f>
        <v>6.0833852957591805E-2</v>
      </c>
      <c r="E306" s="9">
        <f t="shared" ca="1" si="9"/>
        <v>0.22446569975070105</v>
      </c>
      <c r="F306" s="16">
        <f>+Fetch!C311</f>
        <v>0</v>
      </c>
      <c r="G306" s="107">
        <f>+Fetch!P311</f>
        <v>0</v>
      </c>
      <c r="H306" s="44">
        <f>IF(Fetch!F311=0,H304,+Fetch!F311+Fetch!G311)</f>
        <v>-6.5000000000000002E-2</v>
      </c>
      <c r="I306" s="44">
        <f>IF(Fetch!D311=0,I304,+Fetch!D311+Fetch!E311)</f>
        <v>0.315</v>
      </c>
      <c r="J306" s="44">
        <f>IF(Fetch!H311=0,J304,+Fetch!H311+Fetch!I311)</f>
        <v>0.41000000000000003</v>
      </c>
      <c r="K306" s="44">
        <f>IF(Fetch!L311=0,K304,+Fetch!L311+Fetch!M311)</f>
        <v>0.45</v>
      </c>
      <c r="L306" s="44">
        <f>IF(Fetch!J311=0,L304,+Fetch!J311+Fetch!K311)</f>
        <v>0.185</v>
      </c>
      <c r="M306" s="44">
        <f>IF(Fetch!N311=0,M304,+Fetch!N311+Fetch!O311)</f>
        <v>7.4999999999999997E-2</v>
      </c>
      <c r="N306" s="44">
        <f>IF(Fetch!Q311=0,N304,Fetch!Q311)</f>
        <v>2.5000000000000001E-3</v>
      </c>
    </row>
    <row r="307" spans="1:14" x14ac:dyDescent="0.25">
      <c r="A307">
        <f t="shared" si="8"/>
        <v>2026</v>
      </c>
      <c r="B307" s="18">
        <v>1</v>
      </c>
      <c r="C307" s="23">
        <f>+Fetch!A312</f>
        <v>46327</v>
      </c>
      <c r="D307" s="11">
        <f>+Fetch!B312</f>
        <v>6.0839638999211396E-2</v>
      </c>
      <c r="E307" s="9">
        <f t="shared" ca="1" si="9"/>
        <v>0.22329555079959137</v>
      </c>
      <c r="F307" s="16">
        <f>+Fetch!C312</f>
        <v>0</v>
      </c>
      <c r="G307" s="107">
        <f>+Fetch!P312</f>
        <v>0</v>
      </c>
      <c r="H307" s="44">
        <f>IF(Fetch!F312=0,H305,+Fetch!F312+Fetch!G312)</f>
        <v>-6.5000000000000002E-2</v>
      </c>
      <c r="I307" s="44">
        <f>IF(Fetch!D312=0,I305,+Fetch!D312+Fetch!E312)</f>
        <v>0.55999999999999994</v>
      </c>
      <c r="J307" s="44">
        <f>IF(Fetch!H312=0,J305,+Fetch!H312+Fetch!I312)</f>
        <v>0.78500000000000003</v>
      </c>
      <c r="K307" s="44">
        <f>IF(Fetch!L312=0,K305,+Fetch!L312+Fetch!M312)</f>
        <v>0.69500000000000006</v>
      </c>
      <c r="L307" s="44">
        <f>IF(Fetch!J312=0,L305,+Fetch!J312+Fetch!K312)</f>
        <v>0.23499999999999999</v>
      </c>
      <c r="M307" s="44">
        <f>IF(Fetch!N312=0,M305,+Fetch!N312+Fetch!O312)</f>
        <v>0.115</v>
      </c>
      <c r="N307" s="44">
        <f>IF(Fetch!Q312=0,N305,Fetch!Q312)</f>
        <v>2.5000000000000001E-3</v>
      </c>
    </row>
    <row r="308" spans="1:14" x14ac:dyDescent="0.25">
      <c r="A308">
        <f t="shared" si="8"/>
        <v>2026</v>
      </c>
      <c r="B308" s="18">
        <v>1</v>
      </c>
      <c r="C308" s="23">
        <f>+Fetch!A313</f>
        <v>46357</v>
      </c>
      <c r="D308" s="11">
        <f>+Fetch!B313</f>
        <v>6.08452383943381E-2</v>
      </c>
      <c r="E308" s="9">
        <f t="shared" ca="1" si="9"/>
        <v>0.22216875541630182</v>
      </c>
      <c r="F308" s="16">
        <f>+Fetch!C313</f>
        <v>0</v>
      </c>
      <c r="G308" s="107">
        <f>+Fetch!P313</f>
        <v>0</v>
      </c>
      <c r="H308" s="44">
        <f>IF(Fetch!F313=0,H306,+Fetch!F313+Fetch!G313)</f>
        <v>-6.5000000000000002E-2</v>
      </c>
      <c r="I308" s="44">
        <f>IF(Fetch!D313=0,I306,+Fetch!D313+Fetch!E313)</f>
        <v>0.85</v>
      </c>
      <c r="J308" s="44">
        <f>IF(Fetch!H313=0,J306,+Fetch!H313+Fetch!I313)</f>
        <v>1.23</v>
      </c>
      <c r="K308" s="44">
        <f>IF(Fetch!L313=0,K306,+Fetch!L313+Fetch!M313)</f>
        <v>1.2</v>
      </c>
      <c r="L308" s="44">
        <f>IF(Fetch!J313=0,L306,+Fetch!J313+Fetch!K313)</f>
        <v>0.255</v>
      </c>
      <c r="M308" s="44">
        <f>IF(Fetch!N313=0,M306,+Fetch!N313+Fetch!O313)</f>
        <v>7.4999999999999997E-2</v>
      </c>
      <c r="N308" s="44">
        <f>IF(Fetch!Q313=0,N306,Fetch!Q313)</f>
        <v>2.5000000000000001E-3</v>
      </c>
    </row>
    <row r="309" spans="1:14" x14ac:dyDescent="0.25">
      <c r="A309">
        <f t="shared" si="8"/>
        <v>2027</v>
      </c>
      <c r="B309" s="18">
        <v>1</v>
      </c>
      <c r="C309" s="23">
        <f>+Fetch!A314</f>
        <v>46388</v>
      </c>
      <c r="D309" s="11">
        <f>+Fetch!B314</f>
        <v>6.0851024435979402E-2</v>
      </c>
      <c r="E309" s="9">
        <f t="shared" ca="1" si="9"/>
        <v>0.22101016617905064</v>
      </c>
      <c r="F309" s="16">
        <f>+Fetch!C314</f>
        <v>0</v>
      </c>
      <c r="G309" s="107">
        <f>+Fetch!P314</f>
        <v>0</v>
      </c>
      <c r="H309" s="44">
        <f>IF(Fetch!F314=0,H307,+Fetch!F314+Fetch!G314)</f>
        <v>-6.5000000000000002E-2</v>
      </c>
      <c r="I309" s="44">
        <f>IF(Fetch!D314=0,I307,+Fetch!D314+Fetch!E314)</f>
        <v>1.35</v>
      </c>
      <c r="J309" s="44">
        <f>IF(Fetch!H314=0,J307,+Fetch!H314+Fetch!I314)</f>
        <v>2.0500000000000003</v>
      </c>
      <c r="K309" s="44">
        <f>IF(Fetch!L314=0,K307,+Fetch!L314+Fetch!M314)</f>
        <v>1.5350000000000001</v>
      </c>
      <c r="L309" s="44">
        <f>IF(Fetch!J314=0,L307,+Fetch!J314+Fetch!K314)</f>
        <v>0.27500000000000002</v>
      </c>
      <c r="M309" s="44">
        <f>IF(Fetch!N314=0,M307,+Fetch!N314+Fetch!O314)</f>
        <v>0.115</v>
      </c>
      <c r="N309" s="44">
        <f>IF(Fetch!Q314=0,N307,Fetch!Q314)</f>
        <v>2.5000000000000001E-3</v>
      </c>
    </row>
    <row r="310" spans="1:14" x14ac:dyDescent="0.25">
      <c r="A310">
        <f t="shared" si="8"/>
        <v>2027</v>
      </c>
      <c r="B310" s="18">
        <v>1</v>
      </c>
      <c r="C310" s="23">
        <f>+Fetch!A315</f>
        <v>46419</v>
      </c>
      <c r="D310" s="11">
        <f>+Fetch!B315</f>
        <v>6.0856810477632403E-2</v>
      </c>
      <c r="E310" s="9">
        <f t="shared" ca="1" si="9"/>
        <v>0.21985740940362758</v>
      </c>
      <c r="F310" s="16">
        <f>+Fetch!C315</f>
        <v>0</v>
      </c>
      <c r="G310" s="107">
        <f>+Fetch!P315</f>
        <v>0</v>
      </c>
      <c r="H310" s="44">
        <f>IF(Fetch!F315=0,H308,+Fetch!F315+Fetch!G315)</f>
        <v>-6.5000000000000002E-2</v>
      </c>
      <c r="I310" s="44">
        <f>IF(Fetch!D315=0,I308,+Fetch!D315+Fetch!E315)</f>
        <v>1.32</v>
      </c>
      <c r="J310" s="44">
        <f>IF(Fetch!H315=0,J308,+Fetch!H315+Fetch!I315)</f>
        <v>2.0500000000000003</v>
      </c>
      <c r="K310" s="44">
        <f>IF(Fetch!L315=0,K308,+Fetch!L315+Fetch!M315)</f>
        <v>1.5350000000000001</v>
      </c>
      <c r="L310" s="44">
        <f>IF(Fetch!J315=0,L308,+Fetch!J315+Fetch!K315)</f>
        <v>0.27500000000000002</v>
      </c>
      <c r="M310" s="44">
        <f>IF(Fetch!N315=0,M308,+Fetch!N315+Fetch!O315)</f>
        <v>7.4999999999999997E-2</v>
      </c>
      <c r="N310" s="44">
        <f>IF(Fetch!Q315=0,N308,Fetch!Q315)</f>
        <v>2.5000000000000001E-3</v>
      </c>
    </row>
    <row r="311" spans="1:14" x14ac:dyDescent="0.25">
      <c r="A311">
        <f t="shared" si="8"/>
        <v>2027</v>
      </c>
      <c r="B311" s="18">
        <v>1</v>
      </c>
      <c r="C311" s="23">
        <f>+Fetch!A316</f>
        <v>46447</v>
      </c>
      <c r="D311" s="11">
        <f>+Fetch!B316</f>
        <v>6.0862036579779406E-2</v>
      </c>
      <c r="E311" s="9">
        <f t="shared" ca="1" si="9"/>
        <v>0.21882119937707398</v>
      </c>
      <c r="F311" s="16">
        <f>+Fetch!C316</f>
        <v>0</v>
      </c>
      <c r="G311" s="107">
        <f>+Fetch!P316</f>
        <v>0</v>
      </c>
      <c r="H311" s="44">
        <f>IF(Fetch!F316=0,H309,+Fetch!F316+Fetch!G316)</f>
        <v>-6.5000000000000002E-2</v>
      </c>
      <c r="I311" s="44">
        <f>IF(Fetch!D316=0,I309,+Fetch!D316+Fetch!E316)</f>
        <v>0.54999999999999993</v>
      </c>
      <c r="J311" s="44">
        <f>IF(Fetch!H316=0,J309,+Fetch!H316+Fetch!I316)</f>
        <v>0.82</v>
      </c>
      <c r="K311" s="44">
        <f>IF(Fetch!L316=0,K309,+Fetch!L316+Fetch!M316)</f>
        <v>0.80500000000000005</v>
      </c>
      <c r="L311" s="44">
        <f>IF(Fetch!J316=0,L309,+Fetch!J316+Fetch!K316)</f>
        <v>0.23499999999999999</v>
      </c>
      <c r="M311" s="44">
        <f>IF(Fetch!N316=0,M309,+Fetch!N316+Fetch!O316)</f>
        <v>0.115</v>
      </c>
      <c r="N311" s="44">
        <f>IF(Fetch!Q316=0,N309,Fetch!Q316)</f>
        <v>2.5000000000000001E-3</v>
      </c>
    </row>
    <row r="312" spans="1:14" x14ac:dyDescent="0.25">
      <c r="A312">
        <f t="shared" si="8"/>
        <v>2027</v>
      </c>
      <c r="B312" s="18">
        <v>1</v>
      </c>
      <c r="C312" s="23">
        <f>+Fetch!A317</f>
        <v>46478</v>
      </c>
      <c r="D312" s="11">
        <f>+Fetch!B317</f>
        <v>6.0867822621453203E-2</v>
      </c>
      <c r="E312" s="9">
        <f t="shared" ca="1" si="9"/>
        <v>0.21767946521124493</v>
      </c>
      <c r="F312" s="16">
        <f>+Fetch!C317</f>
        <v>0</v>
      </c>
      <c r="G312" s="107">
        <f>+Fetch!P317</f>
        <v>0</v>
      </c>
      <c r="H312" s="44">
        <f>IF(Fetch!F317=0,H310,+Fetch!F317+Fetch!G317)</f>
        <v>-6.5000000000000002E-2</v>
      </c>
      <c r="I312" s="44">
        <f>IF(Fetch!D317=0,I310,+Fetch!D317+Fetch!E317)</f>
        <v>0.29499999999999998</v>
      </c>
      <c r="J312" s="44">
        <f>IF(Fetch!H317=0,J310,+Fetch!H317+Fetch!I317)</f>
        <v>0.4</v>
      </c>
      <c r="K312" s="44">
        <f>IF(Fetch!L317=0,K310,+Fetch!L317+Fetch!M317)</f>
        <v>0.48499999999999999</v>
      </c>
      <c r="L312" s="44">
        <f>IF(Fetch!J317=0,L310,+Fetch!J317+Fetch!K317)</f>
        <v>0.17</v>
      </c>
      <c r="M312" s="44">
        <f>IF(Fetch!N317=0,M310,+Fetch!N317+Fetch!O317)</f>
        <v>7.4999999999999997E-2</v>
      </c>
      <c r="N312" s="44">
        <f>IF(Fetch!Q317=0,N310,Fetch!Q317)</f>
        <v>2.5000000000000001E-3</v>
      </c>
    </row>
    <row r="313" spans="1:14" x14ac:dyDescent="0.25">
      <c r="A313">
        <f t="shared" si="8"/>
        <v>2027</v>
      </c>
      <c r="B313" s="18">
        <v>1</v>
      </c>
      <c r="C313" s="23">
        <f>+Fetch!A318</f>
        <v>46508</v>
      </c>
      <c r="D313" s="11">
        <f>+Fetch!B318</f>
        <v>6.0873422016632303E-2</v>
      </c>
      <c r="E313" s="9">
        <f t="shared" ca="1" si="9"/>
        <v>0.21658003705549045</v>
      </c>
      <c r="F313" s="16">
        <f>+Fetch!C318</f>
        <v>0</v>
      </c>
      <c r="G313" s="107">
        <f>+Fetch!P318</f>
        <v>0</v>
      </c>
      <c r="H313" s="44">
        <f>IF(Fetch!F318=0,H311,+Fetch!F318+Fetch!G318)</f>
        <v>-6.5000000000000002E-2</v>
      </c>
      <c r="I313" s="44">
        <f>IF(Fetch!D318=0,I311,+Fetch!D318+Fetch!E318)</f>
        <v>0.26500000000000001</v>
      </c>
      <c r="J313" s="44">
        <f>IF(Fetch!H318=0,J311,+Fetch!H318+Fetch!I318)</f>
        <v>0.35000000000000003</v>
      </c>
      <c r="K313" s="44">
        <f>IF(Fetch!L318=0,K311,+Fetch!L318+Fetch!M318)</f>
        <v>0.435</v>
      </c>
      <c r="L313" s="44">
        <f>IF(Fetch!J318=0,L311,+Fetch!J318+Fetch!K318)</f>
        <v>0.16500000000000001</v>
      </c>
      <c r="M313" s="44">
        <f>IF(Fetch!N318=0,M311,+Fetch!N318+Fetch!O318)</f>
        <v>0.115</v>
      </c>
      <c r="N313" s="44">
        <f>IF(Fetch!Q318=0,N311,Fetch!Q318)</f>
        <v>2.5000000000000001E-3</v>
      </c>
    </row>
    <row r="314" spans="1:14" x14ac:dyDescent="0.25">
      <c r="A314">
        <f t="shared" si="8"/>
        <v>2027</v>
      </c>
      <c r="B314" s="18">
        <v>1</v>
      </c>
      <c r="C314" s="23">
        <f>+Fetch!A319</f>
        <v>46539</v>
      </c>
      <c r="D314" s="11">
        <f>+Fetch!B319</f>
        <v>6.0879208058327798E-2</v>
      </c>
      <c r="E314" s="9">
        <f t="shared" ca="1" si="9"/>
        <v>0.21544959258960952</v>
      </c>
      <c r="F314" s="16">
        <f>+Fetch!C319</f>
        <v>0</v>
      </c>
      <c r="G314" s="107">
        <f>+Fetch!P319</f>
        <v>0</v>
      </c>
      <c r="H314" s="44">
        <f>IF(Fetch!F319=0,H312,+Fetch!F319+Fetch!G319)</f>
        <v>-6.5000000000000002E-2</v>
      </c>
      <c r="I314" s="44">
        <f>IF(Fetch!D319=0,I312,+Fetch!D319+Fetch!E319)</f>
        <v>0.315</v>
      </c>
      <c r="J314" s="44">
        <f>IF(Fetch!H319=0,J312,+Fetch!H319+Fetch!I319)</f>
        <v>0.40500000000000003</v>
      </c>
      <c r="K314" s="44">
        <f>IF(Fetch!L319=0,K312,+Fetch!L319+Fetch!M319)</f>
        <v>0.44500000000000001</v>
      </c>
      <c r="L314" s="44">
        <f>IF(Fetch!J319=0,L312,+Fetch!J319+Fetch!K319)</f>
        <v>0.17</v>
      </c>
      <c r="M314" s="44">
        <f>IF(Fetch!N319=0,M312,+Fetch!N319+Fetch!O319)</f>
        <v>7.4999999999999997E-2</v>
      </c>
      <c r="N314" s="44">
        <f>IF(Fetch!Q319=0,N312,Fetch!Q319)</f>
        <v>2.5000000000000001E-3</v>
      </c>
    </row>
    <row r="315" spans="1:14" x14ac:dyDescent="0.25">
      <c r="A315">
        <f t="shared" si="8"/>
        <v>2027</v>
      </c>
      <c r="B315" s="18">
        <v>1</v>
      </c>
      <c r="C315" s="23">
        <f>+Fetch!A320</f>
        <v>46569</v>
      </c>
      <c r="D315" s="11">
        <f>+Fetch!B320</f>
        <v>6.0884807453527805E-2</v>
      </c>
      <c r="E315" s="9">
        <f t="shared" ca="1" si="9"/>
        <v>0.21436103788276623</v>
      </c>
      <c r="F315" s="16">
        <f>+Fetch!C320</f>
        <v>0</v>
      </c>
      <c r="G315" s="107">
        <f>+Fetch!P320</f>
        <v>0</v>
      </c>
      <c r="H315" s="44">
        <f>IF(Fetch!F320=0,H313,+Fetch!F320+Fetch!G320)</f>
        <v>-6.5000000000000002E-2</v>
      </c>
      <c r="I315" s="44">
        <f>IF(Fetch!D320=0,I313,+Fetch!D320+Fetch!E320)</f>
        <v>0.38999999999999996</v>
      </c>
      <c r="J315" s="44">
        <f>IF(Fetch!H320=0,J313,+Fetch!H320+Fetch!I320)</f>
        <v>0.44499999999999995</v>
      </c>
      <c r="K315" s="44">
        <f>IF(Fetch!L320=0,K313,+Fetch!L320+Fetch!M320)</f>
        <v>0.46750000000000003</v>
      </c>
      <c r="L315" s="44">
        <f>IF(Fetch!J320=0,L313,+Fetch!J320+Fetch!K320)</f>
        <v>0.17499999999999999</v>
      </c>
      <c r="M315" s="44">
        <f>IF(Fetch!N320=0,M313,+Fetch!N320+Fetch!O320)</f>
        <v>0.115</v>
      </c>
      <c r="N315" s="44">
        <f>IF(Fetch!Q320=0,N313,Fetch!Q320)</f>
        <v>2.5000000000000001E-3</v>
      </c>
    </row>
    <row r="316" spans="1:14" x14ac:dyDescent="0.25">
      <c r="A316">
        <f t="shared" si="8"/>
        <v>2027</v>
      </c>
      <c r="B316" s="18">
        <v>1</v>
      </c>
      <c r="C316" s="23">
        <f>+Fetch!A321</f>
        <v>46600</v>
      </c>
      <c r="D316" s="11">
        <f>+Fetch!B321</f>
        <v>6.0890593495245102E-2</v>
      </c>
      <c r="E316" s="9">
        <f t="shared" ca="1" si="9"/>
        <v>0.21324177575796166</v>
      </c>
      <c r="F316" s="16">
        <f>+Fetch!C321</f>
        <v>0</v>
      </c>
      <c r="G316" s="107">
        <f>+Fetch!P321</f>
        <v>0</v>
      </c>
      <c r="H316" s="44">
        <f>IF(Fetch!F321=0,H314,+Fetch!F321+Fetch!G321)</f>
        <v>-6.5000000000000002E-2</v>
      </c>
      <c r="I316" s="44">
        <f>IF(Fetch!D321=0,I314,+Fetch!D321+Fetch!E321)</f>
        <v>0.38999999999999996</v>
      </c>
      <c r="J316" s="44">
        <f>IF(Fetch!H321=0,J314,+Fetch!H321+Fetch!I321)</f>
        <v>0.42</v>
      </c>
      <c r="K316" s="44">
        <f>IF(Fetch!L321=0,K314,+Fetch!L321+Fetch!M321)</f>
        <v>0.47000000000000003</v>
      </c>
      <c r="L316" s="44">
        <f>IF(Fetch!J321=0,L314,+Fetch!J321+Fetch!K321)</f>
        <v>0.17499999999999999</v>
      </c>
      <c r="M316" s="44">
        <f>IF(Fetch!N321=0,M314,+Fetch!N321+Fetch!O321)</f>
        <v>7.4999999999999997E-2</v>
      </c>
      <c r="N316" s="44">
        <f>IF(Fetch!Q321=0,N314,Fetch!Q321)</f>
        <v>2.5000000000000001E-3</v>
      </c>
    </row>
    <row r="317" spans="1:14" x14ac:dyDescent="0.25">
      <c r="A317">
        <f t="shared" si="8"/>
        <v>2027</v>
      </c>
      <c r="B317" s="18">
        <v>1</v>
      </c>
      <c r="C317" s="23">
        <f>+Fetch!A322</f>
        <v>46631</v>
      </c>
      <c r="D317" s="11">
        <f>+Fetch!B322</f>
        <v>6.0896379536973896E-2</v>
      </c>
      <c r="E317" s="9">
        <f t="shared" ca="1" si="9"/>
        <v>0.21212815563236917</v>
      </c>
      <c r="F317" s="16">
        <f>+Fetch!C322</f>
        <v>0</v>
      </c>
      <c r="G317" s="107">
        <f>+Fetch!P322</f>
        <v>0</v>
      </c>
      <c r="H317" s="44">
        <f>IF(Fetch!F322=0,H315,+Fetch!F322+Fetch!G322)</f>
        <v>-6.5000000000000002E-2</v>
      </c>
      <c r="I317" s="44">
        <f>IF(Fetch!D322=0,I315,+Fetch!D322+Fetch!E322)</f>
        <v>0.32</v>
      </c>
      <c r="J317" s="44">
        <f>IF(Fetch!H322=0,J315,+Fetch!H322+Fetch!I322)</f>
        <v>0.37</v>
      </c>
      <c r="K317" s="44">
        <f>IF(Fetch!L322=0,K315,+Fetch!L322+Fetch!M322)</f>
        <v>0.44750000000000001</v>
      </c>
      <c r="L317" s="44">
        <f>IF(Fetch!J322=0,L315,+Fetch!J322+Fetch!K322)</f>
        <v>0.16500000000000001</v>
      </c>
      <c r="M317" s="44">
        <f>IF(Fetch!N322=0,M315,+Fetch!N322+Fetch!O322)</f>
        <v>0.115</v>
      </c>
      <c r="N317" s="44">
        <f>IF(Fetch!Q322=0,N315,Fetch!Q322)</f>
        <v>2.5000000000000001E-3</v>
      </c>
    </row>
    <row r="318" spans="1:14" x14ac:dyDescent="0.25">
      <c r="A318">
        <f t="shared" si="8"/>
        <v>2027</v>
      </c>
      <c r="B318" s="18">
        <v>1</v>
      </c>
      <c r="C318" s="23">
        <f>+Fetch!A323</f>
        <v>46661</v>
      </c>
      <c r="D318" s="11">
        <f>+Fetch!B323</f>
        <v>6.0901978932205801E-2</v>
      </c>
      <c r="E318" s="9">
        <f t="shared" ca="1" si="9"/>
        <v>0.21105580491227161</v>
      </c>
      <c r="F318" s="16">
        <f>+Fetch!C323</f>
        <v>0</v>
      </c>
      <c r="G318" s="107">
        <f>+Fetch!P323</f>
        <v>0</v>
      </c>
      <c r="H318" s="44">
        <f>IF(Fetch!F323=0,H316,+Fetch!F323+Fetch!G323)</f>
        <v>-6.5000000000000002E-2</v>
      </c>
      <c r="I318" s="44">
        <f>IF(Fetch!D323=0,I316,+Fetch!D323+Fetch!E323)</f>
        <v>0.315</v>
      </c>
      <c r="J318" s="44">
        <f>IF(Fetch!H323=0,J316,+Fetch!H323+Fetch!I323)</f>
        <v>0.41000000000000003</v>
      </c>
      <c r="K318" s="44">
        <f>IF(Fetch!L323=0,K316,+Fetch!L323+Fetch!M323)</f>
        <v>0.45</v>
      </c>
      <c r="L318" s="44">
        <f>IF(Fetch!J323=0,L316,+Fetch!J323+Fetch!K323)</f>
        <v>0.17249999999999999</v>
      </c>
      <c r="M318" s="44">
        <f>IF(Fetch!N323=0,M316,+Fetch!N323+Fetch!O323)</f>
        <v>7.4999999999999997E-2</v>
      </c>
      <c r="N318" s="44">
        <f>IF(Fetch!Q323=0,N316,Fetch!Q323)</f>
        <v>2.5000000000000001E-3</v>
      </c>
    </row>
    <row r="319" spans="1:14" x14ac:dyDescent="0.25">
      <c r="A319">
        <f t="shared" si="8"/>
        <v>2027</v>
      </c>
      <c r="B319" s="18">
        <v>1</v>
      </c>
      <c r="C319" s="23">
        <f>+Fetch!A324</f>
        <v>46692</v>
      </c>
      <c r="D319" s="11">
        <f>+Fetch!B324</f>
        <v>6.0907764973956398E-2</v>
      </c>
      <c r="E319" s="9">
        <f t="shared" ca="1" si="9"/>
        <v>0.2099532070543603</v>
      </c>
      <c r="F319" s="16">
        <f>+Fetch!C324</f>
        <v>0</v>
      </c>
      <c r="G319" s="107">
        <f>+Fetch!P324</f>
        <v>0</v>
      </c>
      <c r="H319" s="44">
        <f>IF(Fetch!F324=0,H317,+Fetch!F324+Fetch!G324)</f>
        <v>-6.5000000000000002E-2</v>
      </c>
      <c r="I319" s="44">
        <f>IF(Fetch!D324=0,I317,+Fetch!D324+Fetch!E324)</f>
        <v>0.55999999999999994</v>
      </c>
      <c r="J319" s="44">
        <f>IF(Fetch!H324=0,J317,+Fetch!H324+Fetch!I324)</f>
        <v>0.78500000000000003</v>
      </c>
      <c r="K319" s="44">
        <f>IF(Fetch!L324=0,K317,+Fetch!L324+Fetch!M324)</f>
        <v>0.69500000000000006</v>
      </c>
      <c r="L319" s="44">
        <f>IF(Fetch!J324=0,L317,+Fetch!J324+Fetch!K324)</f>
        <v>0.215</v>
      </c>
      <c r="M319" s="44">
        <f>IF(Fetch!N324=0,M317,+Fetch!N324+Fetch!O324)</f>
        <v>0.115</v>
      </c>
      <c r="N319" s="44">
        <f>IF(Fetch!Q324=0,N317,Fetch!Q324)</f>
        <v>2.5000000000000001E-3</v>
      </c>
    </row>
    <row r="320" spans="1:14" x14ac:dyDescent="0.25">
      <c r="A320">
        <f t="shared" si="8"/>
        <v>2027</v>
      </c>
      <c r="B320" s="18">
        <v>1</v>
      </c>
      <c r="C320" s="23">
        <f>+Fetch!A325</f>
        <v>46722</v>
      </c>
      <c r="D320" s="11">
        <f>+Fetch!B325</f>
        <v>6.0913364369209202E-2</v>
      </c>
      <c r="E320" s="9">
        <f t="shared" ca="1" si="9"/>
        <v>0.20889147215813519</v>
      </c>
      <c r="F320" s="16">
        <f>+Fetch!C325</f>
        <v>0</v>
      </c>
      <c r="G320" s="107">
        <f>+Fetch!P325</f>
        <v>0</v>
      </c>
      <c r="H320" s="44">
        <f>IF(Fetch!F325=0,H318,+Fetch!F325+Fetch!G325)</f>
        <v>-6.5000000000000002E-2</v>
      </c>
      <c r="I320" s="44">
        <f>IF(Fetch!D325=0,I318,+Fetch!D325+Fetch!E325)</f>
        <v>0.85</v>
      </c>
      <c r="J320" s="44">
        <f>IF(Fetch!H325=0,J318,+Fetch!H325+Fetch!I325)</f>
        <v>1.23</v>
      </c>
      <c r="K320" s="44">
        <f>IF(Fetch!L325=0,K318,+Fetch!L325+Fetch!M325)</f>
        <v>1.2</v>
      </c>
      <c r="L320" s="44">
        <f>IF(Fetch!J325=0,L318,+Fetch!J325+Fetch!K325)</f>
        <v>0.23499999999999999</v>
      </c>
      <c r="M320" s="44">
        <f>IF(Fetch!N325=0,M318,+Fetch!N325+Fetch!O325)</f>
        <v>7.4999999999999997E-2</v>
      </c>
      <c r="N320" s="44">
        <f>IF(Fetch!Q325=0,N318,Fetch!Q325)</f>
        <v>2.5000000000000001E-3</v>
      </c>
    </row>
    <row r="321" spans="1:14" x14ac:dyDescent="0.25">
      <c r="A321">
        <f t="shared" si="8"/>
        <v>2028</v>
      </c>
      <c r="B321" s="18">
        <v>1</v>
      </c>
      <c r="C321" s="23">
        <f>+Fetch!A326</f>
        <v>46753</v>
      </c>
      <c r="D321" s="11">
        <f>+Fetch!B326</f>
        <v>6.0919150410981601E-2</v>
      </c>
      <c r="E321" s="9">
        <f t="shared" ca="1" si="9"/>
        <v>0.20779979164317272</v>
      </c>
      <c r="F321" s="16">
        <f>+Fetch!C326</f>
        <v>0</v>
      </c>
      <c r="G321" s="107">
        <f>+Fetch!P326</f>
        <v>0</v>
      </c>
      <c r="H321" s="44">
        <f>IF(Fetch!F326=0,H319,+Fetch!F326+Fetch!G326)</f>
        <v>-6.5000000000000002E-2</v>
      </c>
      <c r="I321" s="44">
        <f>IF(Fetch!D326=0,I319,+Fetch!D326+Fetch!E326)</f>
        <v>1.35</v>
      </c>
      <c r="J321" s="44">
        <f>IF(Fetch!H326=0,J319,+Fetch!H326+Fetch!I326)</f>
        <v>2.0500000000000003</v>
      </c>
      <c r="K321" s="44">
        <f>IF(Fetch!L326=0,K319,+Fetch!L326+Fetch!M326)</f>
        <v>1.5350000000000001</v>
      </c>
      <c r="L321" s="44">
        <f>IF(Fetch!J326=0,L319,+Fetch!J326+Fetch!K326)</f>
        <v>0.255</v>
      </c>
      <c r="M321" s="44">
        <f>IF(Fetch!N326=0,M319,+Fetch!N326+Fetch!O326)</f>
        <v>0.115</v>
      </c>
      <c r="N321" s="44">
        <f>IF(Fetch!Q326=0,N319,Fetch!Q326)</f>
        <v>2.5000000000000001E-3</v>
      </c>
    </row>
    <row r="322" spans="1:14" x14ac:dyDescent="0.25">
      <c r="A322">
        <f t="shared" si="8"/>
        <v>2028</v>
      </c>
      <c r="B322" s="18">
        <v>1</v>
      </c>
      <c r="C322" s="23">
        <f>+Fetch!A327</f>
        <v>46784</v>
      </c>
      <c r="D322" s="11">
        <f>+Fetch!B327</f>
        <v>6.0924936452765102E-2</v>
      </c>
      <c r="E322" s="9">
        <f t="shared" ca="1" si="9"/>
        <v>0.20671361938232713</v>
      </c>
      <c r="F322" s="16">
        <f>+Fetch!C327</f>
        <v>0</v>
      </c>
      <c r="G322" s="107">
        <f>+Fetch!P327</f>
        <v>0</v>
      </c>
      <c r="H322" s="44">
        <f>IF(Fetch!F327=0,H320,+Fetch!F327+Fetch!G327)</f>
        <v>-6.5000000000000002E-2</v>
      </c>
      <c r="I322" s="44">
        <f>IF(Fetch!D327=0,I320,+Fetch!D327+Fetch!E327)</f>
        <v>1.32</v>
      </c>
      <c r="J322" s="44">
        <f>IF(Fetch!H327=0,J320,+Fetch!H327+Fetch!I327)</f>
        <v>2.0500000000000003</v>
      </c>
      <c r="K322" s="44">
        <f>IF(Fetch!L327=0,K320,+Fetch!L327+Fetch!M327)</f>
        <v>1.5350000000000001</v>
      </c>
      <c r="L322" s="44">
        <f>IF(Fetch!J327=0,L320,+Fetch!J327+Fetch!K327)</f>
        <v>0.255</v>
      </c>
      <c r="M322" s="44">
        <f>IF(Fetch!N327=0,M320,+Fetch!N327+Fetch!O327)</f>
        <v>7.4999999999999997E-2</v>
      </c>
      <c r="N322" s="44">
        <f>IF(Fetch!Q327=0,N320,Fetch!Q327)</f>
        <v>2.5000000000000001E-3</v>
      </c>
    </row>
    <row r="323" spans="1:14" x14ac:dyDescent="0.25">
      <c r="A323">
        <f t="shared" si="8"/>
        <v>2028</v>
      </c>
      <c r="B323" s="18">
        <v>1</v>
      </c>
      <c r="C323" s="23">
        <f>+Fetch!A328</f>
        <v>46813</v>
      </c>
      <c r="D323" s="11">
        <f>+Fetch!B328</f>
        <v>6.0930349201540501E-2</v>
      </c>
      <c r="E323" s="9">
        <f t="shared" ca="1" si="9"/>
        <v>0.20570248573479127</v>
      </c>
      <c r="F323" s="16">
        <f>+Fetch!C328</f>
        <v>0</v>
      </c>
      <c r="G323" s="107">
        <f>+Fetch!P328</f>
        <v>0</v>
      </c>
      <c r="H323" s="44">
        <f>IF(Fetch!F328=0,H321,+Fetch!F328+Fetch!G328)</f>
        <v>-6.5000000000000002E-2</v>
      </c>
      <c r="I323" s="44">
        <f>IF(Fetch!D328=0,I321,+Fetch!D328+Fetch!E328)</f>
        <v>0.54999999999999993</v>
      </c>
      <c r="J323" s="44">
        <f>IF(Fetch!H328=0,J321,+Fetch!H328+Fetch!I328)</f>
        <v>0.82</v>
      </c>
      <c r="K323" s="44">
        <f>IF(Fetch!L328=0,K321,+Fetch!L328+Fetch!M328)</f>
        <v>0.80500000000000005</v>
      </c>
      <c r="L323" s="44">
        <f>IF(Fetch!J328=0,L321,+Fetch!J328+Fetch!K328)</f>
        <v>0.215</v>
      </c>
      <c r="M323" s="44">
        <f>IF(Fetch!N328=0,M321,+Fetch!N328+Fetch!O328)</f>
        <v>0.115</v>
      </c>
      <c r="N323" s="44">
        <f>IF(Fetch!Q328=0,N321,Fetch!Q328)</f>
        <v>2.5000000000000001E-3</v>
      </c>
    </row>
    <row r="324" spans="1:14" x14ac:dyDescent="0.25">
      <c r="A324">
        <f t="shared" si="8"/>
        <v>2028</v>
      </c>
      <c r="B324" s="18">
        <v>1</v>
      </c>
      <c r="C324" s="23">
        <f>+Fetch!A329</f>
        <v>46844</v>
      </c>
      <c r="D324" s="11">
        <f>+Fetch!B329</f>
        <v>6.09361352433457E-2</v>
      </c>
      <c r="E324" s="9">
        <f t="shared" ca="1" si="9"/>
        <v>0.20462689879597629</v>
      </c>
      <c r="F324" s="16">
        <f>+Fetch!C329</f>
        <v>0</v>
      </c>
      <c r="G324" s="107">
        <f>+Fetch!P329</f>
        <v>0</v>
      </c>
      <c r="H324" s="44">
        <f>IF(Fetch!F329=0,H322,+Fetch!F329+Fetch!G329)</f>
        <v>-6.5000000000000002E-2</v>
      </c>
      <c r="I324" s="44">
        <f>IF(Fetch!D329=0,I322,+Fetch!D329+Fetch!E329)</f>
        <v>0.29499999999999998</v>
      </c>
      <c r="J324" s="44">
        <f>IF(Fetch!H329=0,J322,+Fetch!H329+Fetch!I329)</f>
        <v>0.4</v>
      </c>
      <c r="K324" s="44">
        <f>IF(Fetch!L329=0,K322,+Fetch!L329+Fetch!M329)</f>
        <v>0.48499999999999999</v>
      </c>
      <c r="L324" s="44">
        <f>IF(Fetch!J329=0,L322,+Fetch!J329+Fetch!K329)</f>
        <v>0.17</v>
      </c>
      <c r="M324" s="44">
        <f>IF(Fetch!N329=0,M322,+Fetch!N329+Fetch!O329)</f>
        <v>7.4999999999999997E-2</v>
      </c>
      <c r="N324" s="44">
        <f>IF(Fetch!Q329=0,N322,Fetch!Q329)</f>
        <v>2.5000000000000001E-3</v>
      </c>
    </row>
    <row r="325" spans="1:14" x14ac:dyDescent="0.25">
      <c r="A325">
        <f t="shared" si="8"/>
        <v>2028</v>
      </c>
      <c r="B325" s="18">
        <v>1</v>
      </c>
      <c r="C325" s="23">
        <f>+Fetch!A330</f>
        <v>46874</v>
      </c>
      <c r="D325" s="11">
        <f>+Fetch!B330</f>
        <v>6.09417346386514E-2</v>
      </c>
      <c r="E325" s="9">
        <f t="shared" ca="1" si="9"/>
        <v>0.20359117870670024</v>
      </c>
      <c r="F325" s="16">
        <f>+Fetch!C330</f>
        <v>0</v>
      </c>
      <c r="G325" s="107">
        <f>+Fetch!P330</f>
        <v>0</v>
      </c>
      <c r="H325" s="44">
        <f>IF(Fetch!F330=0,H323,+Fetch!F330+Fetch!G330)</f>
        <v>-6.5000000000000002E-2</v>
      </c>
      <c r="I325" s="44">
        <f>IF(Fetch!D330=0,I323,+Fetch!D330+Fetch!E330)</f>
        <v>0.26500000000000001</v>
      </c>
      <c r="J325" s="44">
        <f>IF(Fetch!H330=0,J323,+Fetch!H330+Fetch!I330)</f>
        <v>0.35000000000000003</v>
      </c>
      <c r="K325" s="44">
        <f>IF(Fetch!L330=0,K323,+Fetch!L330+Fetch!M330)</f>
        <v>0.435</v>
      </c>
      <c r="L325" s="44">
        <f>IF(Fetch!J330=0,L323,+Fetch!J330+Fetch!K330)</f>
        <v>0.16500000000000001</v>
      </c>
      <c r="M325" s="44">
        <f>IF(Fetch!N330=0,M323,+Fetch!N330+Fetch!O330)</f>
        <v>0.115</v>
      </c>
      <c r="N325" s="44">
        <f>IF(Fetch!Q330=0,N323,Fetch!Q330)</f>
        <v>2.5000000000000001E-3</v>
      </c>
    </row>
    <row r="326" spans="1:14" x14ac:dyDescent="0.25">
      <c r="A326">
        <f t="shared" si="8"/>
        <v>2028</v>
      </c>
      <c r="B326" s="18">
        <v>1</v>
      </c>
      <c r="C326" s="23">
        <f>+Fetch!A331</f>
        <v>46905</v>
      </c>
      <c r="D326" s="11">
        <f>+Fetch!B331</f>
        <v>6.0947520680477901E-2</v>
      </c>
      <c r="E326" s="9">
        <f ca="1">IF(C326&lt;TODAY(),1,1/(1+D326/2)^(2*(C326-TODAY())/365.25))</f>
        <v>0.2025262517992158</v>
      </c>
      <c r="F326" s="16">
        <f>+Fetch!C331</f>
        <v>0</v>
      </c>
      <c r="G326" s="107">
        <f>+Fetch!P331</f>
        <v>0</v>
      </c>
      <c r="H326" s="44">
        <f>IF(Fetch!F331=0,H324,+Fetch!F331+Fetch!G331)</f>
        <v>-6.5000000000000002E-2</v>
      </c>
      <c r="I326" s="44">
        <f>IF(Fetch!D331=0,I324,+Fetch!D331+Fetch!E331)</f>
        <v>0.315</v>
      </c>
      <c r="J326" s="44">
        <f>IF(Fetch!H331=0,J324,+Fetch!H331+Fetch!I331)</f>
        <v>0.40500000000000003</v>
      </c>
      <c r="K326" s="44">
        <f>IF(Fetch!L331=0,K324,+Fetch!L331+Fetch!M331)</f>
        <v>0.44500000000000001</v>
      </c>
      <c r="L326" s="44">
        <f>IF(Fetch!J331=0,L324,+Fetch!J331+Fetch!K331)</f>
        <v>0.17</v>
      </c>
      <c r="M326" s="44">
        <f>IF(Fetch!N331=0,M324,+Fetch!N331+Fetch!O331)</f>
        <v>7.4999999999999997E-2</v>
      </c>
      <c r="N326" s="44">
        <f>IF(Fetch!Q331=0,N324,Fetch!Q331)</f>
        <v>2.5000000000000001E-3</v>
      </c>
    </row>
    <row r="327" spans="1:14" x14ac:dyDescent="0.25">
      <c r="A327">
        <f t="shared" si="8"/>
        <v>2028</v>
      </c>
      <c r="B327" s="18">
        <v>1</v>
      </c>
      <c r="C327" s="23">
        <f>+Fetch!A332</f>
        <v>46935</v>
      </c>
      <c r="D327" s="11">
        <f>+Fetch!B332</f>
        <v>6.0953120075805299E-2</v>
      </c>
      <c r="E327" s="9">
        <f ca="1">IF(C327&lt;TODAY(),1,1/(1+D327/2)^(2*(C327-TODAY())/365.25))</f>
        <v>0.20150079858350653</v>
      </c>
      <c r="F327" s="16">
        <f>+Fetch!C332</f>
        <v>0</v>
      </c>
      <c r="G327" s="107">
        <f>+Fetch!P332</f>
        <v>0</v>
      </c>
      <c r="H327" s="44">
        <f>IF(Fetch!F332=0,H325,+Fetch!F332+Fetch!G332)</f>
        <v>-6.5000000000000002E-2</v>
      </c>
      <c r="I327" s="44">
        <f>IF(Fetch!D332=0,I325,+Fetch!D332+Fetch!E332)</f>
        <v>0.38999999999999996</v>
      </c>
      <c r="J327" s="44">
        <f>IF(Fetch!H332=0,J325,+Fetch!H332+Fetch!I332)</f>
        <v>0.44499999999999995</v>
      </c>
      <c r="K327" s="44">
        <f>IF(Fetch!L332=0,K325,+Fetch!L332+Fetch!M332)</f>
        <v>0.46750000000000003</v>
      </c>
      <c r="L327" s="44">
        <f>IF(Fetch!J332=0,L325,+Fetch!J332+Fetch!K332)</f>
        <v>0.17499999999999999</v>
      </c>
      <c r="M327" s="44">
        <f>IF(Fetch!N332=0,M325,+Fetch!N332+Fetch!O332)</f>
        <v>0.115</v>
      </c>
      <c r="N327" s="44">
        <f>IF(Fetch!Q332=0,N325,Fetch!Q332)</f>
        <v>2.5000000000000001E-3</v>
      </c>
    </row>
    <row r="328" spans="1:14" x14ac:dyDescent="0.25">
      <c r="A328">
        <f t="shared" si="8"/>
        <v>2028</v>
      </c>
      <c r="B328" s="18">
        <v>1</v>
      </c>
      <c r="C328" s="23">
        <f>+Fetch!A333</f>
        <v>46966</v>
      </c>
      <c r="D328" s="11">
        <f>+Fetch!B333</f>
        <v>6.0958906117654102E-2</v>
      </c>
      <c r="E328" s="9">
        <f ca="1">IF(C328&lt;TODAY(),1,1/(1+D328/2)^(2*(C328-TODAY())/365.25))</f>
        <v>0.20044643008414617</v>
      </c>
      <c r="F328" s="16">
        <f>+Fetch!C333</f>
        <v>0</v>
      </c>
      <c r="G328" s="107">
        <f>+Fetch!P333</f>
        <v>0</v>
      </c>
      <c r="H328" s="44">
        <f>IF(Fetch!F333=0,H326,+Fetch!F333+Fetch!G333)</f>
        <v>-6.5000000000000002E-2</v>
      </c>
      <c r="I328" s="44">
        <f>IF(Fetch!D333=0,I326,+Fetch!D333+Fetch!E333)</f>
        <v>0.38999999999999996</v>
      </c>
      <c r="J328" s="44">
        <f>IF(Fetch!H333=0,J326,+Fetch!H333+Fetch!I333)</f>
        <v>0.42</v>
      </c>
      <c r="K328" s="44">
        <f>IF(Fetch!L333=0,K326,+Fetch!L333+Fetch!M333)</f>
        <v>0.47000000000000003</v>
      </c>
      <c r="L328" s="44">
        <f>IF(Fetch!J333=0,L326,+Fetch!J333+Fetch!K333)</f>
        <v>0.17499999999999999</v>
      </c>
      <c r="M328" s="44">
        <f>IF(Fetch!N333=0,M326,+Fetch!N333+Fetch!O333)</f>
        <v>7.4999999999999997E-2</v>
      </c>
      <c r="N328" s="44">
        <f>IF(Fetch!Q333=0,N326,Fetch!Q333)</f>
        <v>2.5000000000000001E-3</v>
      </c>
    </row>
    <row r="329" spans="1:14" x14ac:dyDescent="0.25">
      <c r="A329">
        <f t="shared" si="8"/>
        <v>2028</v>
      </c>
      <c r="B329" s="19">
        <v>1</v>
      </c>
      <c r="C329" s="24">
        <f>+Fetch!A334</f>
        <v>46997</v>
      </c>
      <c r="D329" s="11">
        <f>+Fetch!B334</f>
        <v>6.0964692159513903E-2</v>
      </c>
      <c r="E329" s="9">
        <f ca="1">IF(C329&lt;TODAY(),1,1/(1+D329/2)^(2*(C329-TODAY())/365.25))</f>
        <v>0.19939738868547532</v>
      </c>
      <c r="F329" s="16">
        <f>+Fetch!C334</f>
        <v>0</v>
      </c>
      <c r="G329" s="107">
        <f>+Fetch!P334</f>
        <v>0</v>
      </c>
      <c r="H329" s="44">
        <f>IF(Fetch!F334=0,H327,+Fetch!F334+Fetch!G334)</f>
        <v>-6.5000000000000002E-2</v>
      </c>
      <c r="I329" s="44">
        <f>IF(Fetch!D334=0,I327,+Fetch!D334+Fetch!E334)</f>
        <v>0.32</v>
      </c>
      <c r="J329" s="44">
        <f>IF(Fetch!H334=0,J327,+Fetch!H334+Fetch!I334)</f>
        <v>0.37</v>
      </c>
      <c r="K329" s="44">
        <f>IF(Fetch!L334=0,K327,+Fetch!L334+Fetch!M334)</f>
        <v>0.44750000000000001</v>
      </c>
      <c r="L329" s="44">
        <f>IF(Fetch!J334=0,L327,+Fetch!J334+Fetch!K334)</f>
        <v>0.16500000000000001</v>
      </c>
      <c r="M329" s="44">
        <f>IF(Fetch!N334=0,M327,+Fetch!N334+Fetch!O334)</f>
        <v>0.115</v>
      </c>
      <c r="N329" s="44">
        <f>IF(Fetch!Q334=0,N327,Fetch!Q334)</f>
        <v>2.5000000000000001E-3</v>
      </c>
    </row>
    <row r="330" spans="1:14" x14ac:dyDescent="0.25">
      <c r="C330" s="8"/>
    </row>
    <row r="331" spans="1:14" x14ac:dyDescent="0.25">
      <c r="C331" s="8"/>
    </row>
    <row r="332" spans="1:14" x14ac:dyDescent="0.25">
      <c r="C332" s="8"/>
    </row>
    <row r="333" spans="1:14" x14ac:dyDescent="0.25">
      <c r="C333" s="8"/>
    </row>
    <row r="334" spans="1:14" x14ac:dyDescent="0.25">
      <c r="C334" s="8"/>
    </row>
    <row r="335" spans="1:14" x14ac:dyDescent="0.25">
      <c r="C335" s="8"/>
    </row>
    <row r="336" spans="1:14" x14ac:dyDescent="0.25">
      <c r="C336" s="8"/>
    </row>
    <row r="337" spans="3:3" x14ac:dyDescent="0.25">
      <c r="C337" s="8"/>
    </row>
    <row r="338" spans="3:3" x14ac:dyDescent="0.25">
      <c r="C338" s="8"/>
    </row>
    <row r="339" spans="3:3" x14ac:dyDescent="0.25">
      <c r="C339" s="8"/>
    </row>
    <row r="340" spans="3:3" x14ac:dyDescent="0.25">
      <c r="C340" s="8"/>
    </row>
    <row r="341" spans="3:3" x14ac:dyDescent="0.25">
      <c r="C341" s="8"/>
    </row>
    <row r="342" spans="3:3" x14ac:dyDescent="0.25">
      <c r="C342" s="8"/>
    </row>
    <row r="343" spans="3:3" x14ac:dyDescent="0.25">
      <c r="C343" s="8"/>
    </row>
    <row r="344" spans="3:3" x14ac:dyDescent="0.25">
      <c r="C344" s="8"/>
    </row>
    <row r="345" spans="3:3" x14ac:dyDescent="0.25">
      <c r="C345" s="8"/>
    </row>
    <row r="346" spans="3:3" x14ac:dyDescent="0.25">
      <c r="C346" s="8"/>
    </row>
    <row r="347" spans="3:3" x14ac:dyDescent="0.25">
      <c r="C347" s="8"/>
    </row>
    <row r="348" spans="3:3" x14ac:dyDescent="0.25">
      <c r="C348" s="8"/>
    </row>
    <row r="349" spans="3:3" x14ac:dyDescent="0.25">
      <c r="C349" s="8"/>
    </row>
    <row r="350" spans="3:3" x14ac:dyDescent="0.25">
      <c r="C350" s="8"/>
    </row>
    <row r="351" spans="3:3" x14ac:dyDescent="0.25">
      <c r="C351" s="8"/>
    </row>
    <row r="352" spans="3:3" x14ac:dyDescent="0.25">
      <c r="C352" s="8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2:GT958"/>
  <sheetViews>
    <sheetView showGridLines="0" zoomScale="80" workbookViewId="0">
      <selection activeCell="D21" sqref="D21"/>
    </sheetView>
  </sheetViews>
  <sheetFormatPr defaultRowHeight="13.2" x14ac:dyDescent="0.25"/>
  <cols>
    <col min="1" max="1" width="31.109375" style="1" customWidth="1"/>
    <col min="2" max="2" width="13.33203125" bestFit="1" customWidth="1"/>
    <col min="3" max="3" width="19.6640625" bestFit="1" customWidth="1"/>
    <col min="4" max="4" width="19.6640625" customWidth="1"/>
    <col min="5" max="5" width="18.5546875" customWidth="1"/>
    <col min="6" max="6" width="19.6640625" bestFit="1" customWidth="1"/>
    <col min="7" max="7" width="17.109375" bestFit="1" customWidth="1"/>
    <col min="8" max="16" width="17.88671875" bestFit="1" customWidth="1"/>
    <col min="17" max="18" width="18.88671875" bestFit="1" customWidth="1"/>
    <col min="19" max="20" width="17.109375" bestFit="1" customWidth="1"/>
    <col min="21" max="21" width="19.33203125" bestFit="1" customWidth="1"/>
    <col min="22" max="23" width="17.88671875" bestFit="1" customWidth="1"/>
    <col min="24" max="24" width="13.44140625" bestFit="1" customWidth="1"/>
    <col min="25" max="26" width="19.5546875" bestFit="1" customWidth="1"/>
    <col min="27" max="28" width="16.33203125" bestFit="1" customWidth="1"/>
    <col min="29" max="30" width="16.44140625" bestFit="1" customWidth="1"/>
    <col min="31" max="32" width="17.88671875" bestFit="1" customWidth="1"/>
    <col min="33" max="34" width="16.6640625" bestFit="1" customWidth="1"/>
    <col min="35" max="36" width="17.109375" bestFit="1" customWidth="1"/>
    <col min="37" max="37" width="12.88671875" bestFit="1" customWidth="1"/>
    <col min="38" max="38" width="13.109375" bestFit="1" customWidth="1"/>
    <col min="39" max="39" width="15.88671875" bestFit="1" customWidth="1"/>
    <col min="40" max="40" width="15.6640625" bestFit="1" customWidth="1"/>
    <col min="41" max="41" width="17.6640625" bestFit="1" customWidth="1"/>
    <col min="42" max="43" width="18.5546875" bestFit="1" customWidth="1"/>
    <col min="44" max="44" width="18.88671875" bestFit="1" customWidth="1"/>
    <col min="45" max="46" width="20.109375" bestFit="1" customWidth="1"/>
    <col min="47" max="47" width="15.44140625" bestFit="1" customWidth="1"/>
    <col min="48" max="48" width="12.88671875" bestFit="1" customWidth="1"/>
    <col min="49" max="50" width="13.5546875" bestFit="1" customWidth="1"/>
    <col min="51" max="51" width="17.44140625" bestFit="1" customWidth="1"/>
    <col min="52" max="52" width="15" bestFit="1" customWidth="1"/>
    <col min="53" max="53" width="15.44140625" bestFit="1" customWidth="1"/>
    <col min="54" max="54" width="11.6640625" bestFit="1" customWidth="1"/>
    <col min="55" max="55" width="14.33203125" bestFit="1" customWidth="1"/>
    <col min="56" max="58" width="8.33203125" customWidth="1"/>
    <col min="59" max="59" width="20.109375" bestFit="1" customWidth="1"/>
    <col min="60" max="64" width="8.33203125" customWidth="1"/>
  </cols>
  <sheetData>
    <row r="2" spans="1:202" x14ac:dyDescent="0.25">
      <c r="A2" s="1" t="s">
        <v>3</v>
      </c>
      <c r="B2" s="1">
        <v>17</v>
      </c>
    </row>
    <row r="3" spans="1:202" ht="13.8" thickBot="1" x14ac:dyDescent="0.3">
      <c r="B3" s="1"/>
    </row>
    <row r="4" spans="1:202" ht="13.8" thickBot="1" x14ac:dyDescent="0.3">
      <c r="A4" s="1" t="s">
        <v>4</v>
      </c>
      <c r="B4" s="6">
        <v>37189</v>
      </c>
    </row>
    <row r="5" spans="1:202" x14ac:dyDescent="0.25">
      <c r="A5" s="1" t="s">
        <v>5</v>
      </c>
      <c r="B5" s="2">
        <f>EOMONTH(CurveDate,-1)</f>
        <v>37164</v>
      </c>
    </row>
    <row r="7" spans="1:202" x14ac:dyDescent="0.25">
      <c r="A7" s="1" t="s">
        <v>0</v>
      </c>
      <c r="B7" s="3" t="s">
        <v>9</v>
      </c>
      <c r="C7" s="7" t="s">
        <v>10</v>
      </c>
      <c r="D7" s="7" t="s">
        <v>22</v>
      </c>
      <c r="E7" s="7" t="s">
        <v>22</v>
      </c>
      <c r="F7" s="7" t="s">
        <v>20</v>
      </c>
      <c r="G7" s="7" t="s">
        <v>20</v>
      </c>
      <c r="H7" s="7" t="s">
        <v>21</v>
      </c>
      <c r="I7" s="7" t="s">
        <v>21</v>
      </c>
      <c r="J7" s="7" t="s">
        <v>29</v>
      </c>
      <c r="K7" s="7" t="s">
        <v>29</v>
      </c>
      <c r="L7" s="7" t="s">
        <v>88</v>
      </c>
      <c r="M7" s="7" t="s">
        <v>88</v>
      </c>
      <c r="N7" s="7" t="s">
        <v>34</v>
      </c>
      <c r="O7" s="7" t="s">
        <v>34</v>
      </c>
      <c r="P7" s="7" t="s">
        <v>10</v>
      </c>
      <c r="Q7" s="7" t="s">
        <v>215</v>
      </c>
      <c r="R7" s="7" t="s">
        <v>215</v>
      </c>
      <c r="S7" s="7"/>
      <c r="T7" s="7"/>
      <c r="U7" s="7"/>
      <c r="V7" s="7"/>
      <c r="W7" s="7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</row>
    <row r="8" spans="1:202" x14ac:dyDescent="0.25">
      <c r="A8" s="1" t="s">
        <v>1</v>
      </c>
      <c r="B8" s="3" t="s">
        <v>8</v>
      </c>
      <c r="C8" s="3" t="s">
        <v>6</v>
      </c>
      <c r="D8" s="3" t="s">
        <v>6</v>
      </c>
      <c r="E8" s="3" t="s">
        <v>6</v>
      </c>
      <c r="F8" s="3" t="s">
        <v>6</v>
      </c>
      <c r="G8" s="3" t="s">
        <v>6</v>
      </c>
      <c r="H8" s="3" t="s">
        <v>6</v>
      </c>
      <c r="I8" s="3" t="s">
        <v>6</v>
      </c>
      <c r="J8" s="3" t="s">
        <v>6</v>
      </c>
      <c r="K8" s="3" t="s">
        <v>6</v>
      </c>
      <c r="L8" s="3" t="s">
        <v>6</v>
      </c>
      <c r="M8" s="3" t="s">
        <v>6</v>
      </c>
      <c r="N8" s="3" t="s">
        <v>6</v>
      </c>
      <c r="O8" s="3" t="s">
        <v>6</v>
      </c>
      <c r="P8" s="3" t="s">
        <v>64</v>
      </c>
      <c r="Q8" s="3" t="s">
        <v>6</v>
      </c>
      <c r="R8" s="3" t="s">
        <v>6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</row>
    <row r="9" spans="1:202" x14ac:dyDescent="0.25">
      <c r="A9" s="1" t="s">
        <v>2</v>
      </c>
      <c r="B9" s="3" t="s">
        <v>7</v>
      </c>
      <c r="C9" s="3" t="s">
        <v>18</v>
      </c>
      <c r="D9" s="3" t="s">
        <v>19</v>
      </c>
      <c r="E9" s="3" t="s">
        <v>17</v>
      </c>
      <c r="F9" s="3" t="s">
        <v>19</v>
      </c>
      <c r="G9" s="3" t="s">
        <v>17</v>
      </c>
      <c r="H9" s="3" t="s">
        <v>19</v>
      </c>
      <c r="I9" s="3" t="s">
        <v>17</v>
      </c>
      <c r="J9" s="3" t="s">
        <v>19</v>
      </c>
      <c r="K9" s="3" t="s">
        <v>17</v>
      </c>
      <c r="L9" s="3" t="s">
        <v>19</v>
      </c>
      <c r="M9" s="3" t="s">
        <v>17</v>
      </c>
      <c r="N9" s="3" t="s">
        <v>19</v>
      </c>
      <c r="O9" s="3" t="s">
        <v>17</v>
      </c>
      <c r="P9" s="3" t="s">
        <v>18</v>
      </c>
      <c r="Q9" s="3" t="s">
        <v>19</v>
      </c>
      <c r="R9" s="3" t="s">
        <v>17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</row>
    <row r="10" spans="1:202" x14ac:dyDescent="0.25">
      <c r="A10" s="4">
        <f>+FirstMonth</f>
        <v>37164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</row>
    <row r="11" spans="1:202" x14ac:dyDescent="0.25">
      <c r="A11" s="2">
        <f t="shared" ref="A11:A74" si="0">EOMONTH(A10,0)+1</f>
        <v>37165</v>
      </c>
      <c r="B11" s="5">
        <v>1</v>
      </c>
      <c r="C11" s="5">
        <v>1.83</v>
      </c>
      <c r="D11" s="5">
        <v>0.32</v>
      </c>
      <c r="E11" s="5">
        <v>-8.5000000000000006E-2</v>
      </c>
      <c r="F11" s="5">
        <v>-0.11</v>
      </c>
      <c r="G11" s="5">
        <v>-2.5000000000000001E-2</v>
      </c>
      <c r="H11" s="5">
        <v>0.33</v>
      </c>
      <c r="I11" s="5">
        <v>0.01</v>
      </c>
      <c r="J11" s="5">
        <v>0.22</v>
      </c>
      <c r="K11" s="5">
        <v>1.2500000000000001E-2</v>
      </c>
      <c r="L11" s="5">
        <v>0.36249999999999999</v>
      </c>
      <c r="M11" s="5">
        <v>0.05</v>
      </c>
      <c r="N11" s="5">
        <v>0.25</v>
      </c>
      <c r="O11" s="5">
        <v>0</v>
      </c>
      <c r="P11" s="5">
        <v>0.85</v>
      </c>
      <c r="Q11" s="5">
        <v>2.9000000000000001E-2</v>
      </c>
      <c r="R11" s="5">
        <v>-0.01</v>
      </c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</row>
    <row r="12" spans="1:202" x14ac:dyDescent="0.25">
      <c r="A12" s="2">
        <f t="shared" si="0"/>
        <v>37196</v>
      </c>
      <c r="B12" s="5">
        <v>2.6044006389597901E-2</v>
      </c>
      <c r="C12" s="5">
        <v>2.9380000000000002</v>
      </c>
      <c r="D12" s="5">
        <v>0.51</v>
      </c>
      <c r="E12" s="5">
        <v>-0.19</v>
      </c>
      <c r="F12" s="5">
        <v>-6.5000000000000002E-2</v>
      </c>
      <c r="G12" s="5">
        <v>0</v>
      </c>
      <c r="H12" s="5">
        <v>0.51</v>
      </c>
      <c r="I12" s="5">
        <v>4.4999999999999998E-2</v>
      </c>
      <c r="J12" s="5">
        <v>0.22</v>
      </c>
      <c r="K12" s="5">
        <v>1.2500000000000001E-2</v>
      </c>
      <c r="L12" s="5">
        <v>0.49</v>
      </c>
      <c r="M12" s="5">
        <v>0.17</v>
      </c>
      <c r="N12" s="5">
        <v>0.22</v>
      </c>
      <c r="O12" s="5">
        <v>0</v>
      </c>
      <c r="P12" s="5">
        <v>1.1499999999999999</v>
      </c>
      <c r="Q12" s="5">
        <v>1.4999999999999999E-2</v>
      </c>
      <c r="R12" s="5">
        <v>-0.01</v>
      </c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</row>
    <row r="13" spans="1:202" x14ac:dyDescent="0.25">
      <c r="A13" s="2">
        <f t="shared" si="0"/>
        <v>37226</v>
      </c>
      <c r="B13" s="5">
        <v>2.4393020527200302E-2</v>
      </c>
      <c r="C13" s="5">
        <v>3.1030000000000002</v>
      </c>
      <c r="D13" s="5">
        <v>1.22</v>
      </c>
      <c r="E13" s="5">
        <v>-0.28000000000000003</v>
      </c>
      <c r="F13" s="5">
        <v>-7.0000000000000007E-2</v>
      </c>
      <c r="G13" s="5">
        <v>-1.2500000000000001E-2</v>
      </c>
      <c r="H13" s="5">
        <v>1.22</v>
      </c>
      <c r="I13" s="5">
        <v>0.255</v>
      </c>
      <c r="J13" s="5">
        <v>0.2525</v>
      </c>
      <c r="K13" s="5">
        <v>1.2500000000000001E-2</v>
      </c>
      <c r="L13" s="5">
        <v>0.79</v>
      </c>
      <c r="M13" s="5">
        <v>0.32</v>
      </c>
      <c r="N13" s="5">
        <v>0.2</v>
      </c>
      <c r="O13" s="5">
        <v>0</v>
      </c>
      <c r="P13" s="5">
        <v>0.79500000000000004</v>
      </c>
      <c r="Q13" s="5">
        <v>7.4999999999999997E-3</v>
      </c>
      <c r="R13" s="5">
        <v>-5.0000000000000001E-3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</row>
    <row r="14" spans="1:202" x14ac:dyDescent="0.25">
      <c r="A14" s="2">
        <f t="shared" si="0"/>
        <v>37257</v>
      </c>
      <c r="B14" s="5">
        <v>2.3764979897465299E-2</v>
      </c>
      <c r="C14" s="5">
        <v>3.25</v>
      </c>
      <c r="D14" s="5">
        <v>2.4249999999999998</v>
      </c>
      <c r="E14" s="5">
        <v>-0.35</v>
      </c>
      <c r="F14" s="5">
        <v>-7.0000000000000007E-2</v>
      </c>
      <c r="G14" s="5">
        <v>0.01</v>
      </c>
      <c r="H14" s="5">
        <v>2.4249999999999998</v>
      </c>
      <c r="I14" s="5">
        <v>0.6</v>
      </c>
      <c r="J14" s="5">
        <v>0.28000000000000003</v>
      </c>
      <c r="K14" s="5">
        <v>1.2500000000000001E-2</v>
      </c>
      <c r="L14" s="5">
        <v>1.1599999999999999</v>
      </c>
      <c r="M14" s="5">
        <v>0.35</v>
      </c>
      <c r="N14" s="5">
        <v>7.4999999999999997E-2</v>
      </c>
      <c r="O14" s="5">
        <v>0</v>
      </c>
      <c r="P14" s="5">
        <v>0.78500000000000003</v>
      </c>
      <c r="Q14" s="5">
        <v>7.4999999999999997E-3</v>
      </c>
      <c r="R14" s="5">
        <v>-5.0000000000000001E-3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</row>
    <row r="15" spans="1:202" x14ac:dyDescent="0.25">
      <c r="A15" s="2">
        <f t="shared" si="0"/>
        <v>37288</v>
      </c>
      <c r="B15" s="5">
        <v>2.3552572431166503E-2</v>
      </c>
      <c r="C15" s="5">
        <v>3.2480000000000002</v>
      </c>
      <c r="D15" s="5">
        <v>2.2949999999999999</v>
      </c>
      <c r="E15" s="5">
        <v>-0.38</v>
      </c>
      <c r="F15" s="5">
        <v>-7.0000000000000007E-2</v>
      </c>
      <c r="G15" s="5">
        <v>0</v>
      </c>
      <c r="H15" s="5">
        <v>2.2949999999999999</v>
      </c>
      <c r="I15" s="5">
        <v>0.6</v>
      </c>
      <c r="J15" s="5">
        <v>0.28000000000000003</v>
      </c>
      <c r="K15" s="5">
        <v>1.2500000000000001E-2</v>
      </c>
      <c r="L15" s="5">
        <v>1.1599999999999999</v>
      </c>
      <c r="M15" s="5">
        <v>0.35</v>
      </c>
      <c r="N15" s="5">
        <v>0.1</v>
      </c>
      <c r="O15" s="5">
        <v>0</v>
      </c>
      <c r="P15" s="5">
        <v>0.72499999999999998</v>
      </c>
      <c r="Q15" s="5">
        <v>7.4999999999999997E-3</v>
      </c>
      <c r="R15" s="5">
        <v>-5.0000000000000001E-3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</row>
    <row r="16" spans="1:202" x14ac:dyDescent="0.25">
      <c r="A16" s="2">
        <f t="shared" si="0"/>
        <v>37316</v>
      </c>
      <c r="B16" s="5">
        <v>2.3027261633295402E-2</v>
      </c>
      <c r="C16" s="5">
        <v>3.1949999999999998</v>
      </c>
      <c r="D16" s="5">
        <v>0.81</v>
      </c>
      <c r="E16" s="5">
        <v>-0.22</v>
      </c>
      <c r="F16" s="5">
        <v>-7.0000000000000007E-2</v>
      </c>
      <c r="G16" s="5">
        <v>-0.06</v>
      </c>
      <c r="H16" s="5">
        <v>0.81</v>
      </c>
      <c r="I16" s="5">
        <v>0.2</v>
      </c>
      <c r="J16" s="5">
        <v>0.23</v>
      </c>
      <c r="K16" s="5">
        <v>1.2500000000000001E-2</v>
      </c>
      <c r="L16" s="5">
        <v>0.53</v>
      </c>
      <c r="M16" s="5">
        <v>0.18</v>
      </c>
      <c r="N16" s="5">
        <v>0.25</v>
      </c>
      <c r="O16" s="5">
        <v>0</v>
      </c>
      <c r="P16" s="5">
        <v>0.65</v>
      </c>
      <c r="Q16" s="5">
        <v>7.4999999999999997E-3</v>
      </c>
      <c r="R16" s="5">
        <v>-5.0000000000000001E-3</v>
      </c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</row>
    <row r="17" spans="1:60" x14ac:dyDescent="0.25">
      <c r="A17" s="2">
        <f t="shared" si="0"/>
        <v>37347</v>
      </c>
      <c r="B17" s="5">
        <v>2.26849174085424E-2</v>
      </c>
      <c r="C17" s="5">
        <v>3.0950000000000002</v>
      </c>
      <c r="D17" s="5">
        <v>0.43</v>
      </c>
      <c r="E17" s="5">
        <v>-8.5000000000000006E-2</v>
      </c>
      <c r="F17" s="5">
        <v>-8.2500000000000004E-2</v>
      </c>
      <c r="G17" s="5">
        <v>-0.04</v>
      </c>
      <c r="H17" s="5">
        <v>0.43</v>
      </c>
      <c r="I17" s="5">
        <v>0.02</v>
      </c>
      <c r="J17" s="5">
        <v>0.16</v>
      </c>
      <c r="K17" s="5">
        <v>1.7500000000000002E-2</v>
      </c>
      <c r="L17" s="5">
        <v>0.39</v>
      </c>
      <c r="M17" s="5">
        <v>0.05</v>
      </c>
      <c r="N17" s="5">
        <v>0.45</v>
      </c>
      <c r="O17" s="5">
        <v>0</v>
      </c>
      <c r="P17" s="5">
        <v>0.52249999999999996</v>
      </c>
      <c r="Q17" s="5">
        <v>2.5000000000000001E-3</v>
      </c>
      <c r="R17" s="5">
        <v>-2.5000000000000001E-3</v>
      </c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</row>
    <row r="18" spans="1:60" x14ac:dyDescent="0.25">
      <c r="A18" s="2">
        <f t="shared" si="0"/>
        <v>37377</v>
      </c>
      <c r="B18" s="5">
        <v>2.26737414033105E-2</v>
      </c>
      <c r="C18" s="5">
        <v>3.125</v>
      </c>
      <c r="D18" s="5">
        <v>0.39</v>
      </c>
      <c r="E18" s="5">
        <v>-6.5000000000000002E-2</v>
      </c>
      <c r="F18" s="5">
        <v>-8.2500000000000004E-2</v>
      </c>
      <c r="G18" s="5">
        <v>-0.04</v>
      </c>
      <c r="H18" s="5">
        <v>0.39</v>
      </c>
      <c r="I18" s="5">
        <v>0.02</v>
      </c>
      <c r="J18" s="5">
        <v>0.15</v>
      </c>
      <c r="K18" s="5">
        <v>0.01</v>
      </c>
      <c r="L18" s="5">
        <v>0.34</v>
      </c>
      <c r="M18" s="5">
        <v>0.05</v>
      </c>
      <c r="N18" s="5">
        <v>0.6</v>
      </c>
      <c r="O18" s="5">
        <v>0</v>
      </c>
      <c r="P18" s="5">
        <v>0.47</v>
      </c>
      <c r="Q18" s="5">
        <v>2.5000000000000001E-3</v>
      </c>
      <c r="R18" s="5">
        <v>-2.5000000000000001E-3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</row>
    <row r="19" spans="1:60" x14ac:dyDescent="0.25">
      <c r="A19" s="2">
        <f t="shared" si="0"/>
        <v>37408</v>
      </c>
      <c r="B19" s="5">
        <v>2.2662192864614503E-2</v>
      </c>
      <c r="C19" s="5">
        <v>3.165</v>
      </c>
      <c r="D19" s="5">
        <v>0.37</v>
      </c>
      <c r="E19" s="5">
        <v>-5.5E-2</v>
      </c>
      <c r="F19" s="5">
        <v>-8.2500000000000004E-2</v>
      </c>
      <c r="G19" s="5">
        <v>-0.04</v>
      </c>
      <c r="H19" s="5">
        <v>0.37</v>
      </c>
      <c r="I19" s="5">
        <v>3.5000000000000003E-2</v>
      </c>
      <c r="J19" s="5">
        <v>0.16</v>
      </c>
      <c r="K19" s="5">
        <v>1.2500000000000001E-2</v>
      </c>
      <c r="L19" s="5">
        <v>0.36499999999999999</v>
      </c>
      <c r="M19" s="5">
        <v>0.06</v>
      </c>
      <c r="N19" s="5">
        <v>0.7</v>
      </c>
      <c r="O19" s="5">
        <v>0</v>
      </c>
      <c r="P19" s="5">
        <v>0.45750000000000002</v>
      </c>
      <c r="Q19" s="5">
        <v>2.5000000000000001E-3</v>
      </c>
      <c r="R19" s="5">
        <v>-2.5000000000000001E-3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</row>
    <row r="20" spans="1:60" x14ac:dyDescent="0.25">
      <c r="A20" s="2">
        <f t="shared" si="0"/>
        <v>37438</v>
      </c>
      <c r="B20" s="5">
        <v>2.2758714534247802E-2</v>
      </c>
      <c r="C20" s="5">
        <v>3.2</v>
      </c>
      <c r="D20" s="5">
        <v>0.44</v>
      </c>
      <c r="E20" s="5">
        <v>-0.02</v>
      </c>
      <c r="F20" s="5">
        <v>-8.2500000000000004E-2</v>
      </c>
      <c r="G20" s="5">
        <v>-0.04</v>
      </c>
      <c r="H20" s="5">
        <v>0.44</v>
      </c>
      <c r="I20" s="5">
        <v>3.5000000000000003E-2</v>
      </c>
      <c r="J20" s="5">
        <v>0.185</v>
      </c>
      <c r="K20" s="5">
        <v>1.2500000000000001E-2</v>
      </c>
      <c r="L20" s="5">
        <v>0.36</v>
      </c>
      <c r="M20" s="5">
        <v>7.0000000000000007E-2</v>
      </c>
      <c r="N20" s="5">
        <v>0.9</v>
      </c>
      <c r="O20" s="5">
        <v>0</v>
      </c>
      <c r="P20" s="5">
        <v>0.45750000000000002</v>
      </c>
      <c r="Q20" s="5">
        <v>2.5000000000000001E-3</v>
      </c>
      <c r="R20" s="5">
        <v>-2.5000000000000001E-3</v>
      </c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</row>
    <row r="21" spans="1:60" x14ac:dyDescent="0.25">
      <c r="A21" s="2">
        <f t="shared" si="0"/>
        <v>37469</v>
      </c>
      <c r="B21" s="5">
        <v>2.3032629028655102E-2</v>
      </c>
      <c r="C21" s="5">
        <v>3.2349999999999999</v>
      </c>
      <c r="D21" s="5">
        <v>0.44</v>
      </c>
      <c r="E21" s="5">
        <v>-0.02</v>
      </c>
      <c r="F21" s="5">
        <v>-8.2500000000000004E-2</v>
      </c>
      <c r="G21" s="5">
        <v>-0.04</v>
      </c>
      <c r="H21" s="5">
        <v>0.44</v>
      </c>
      <c r="I21" s="5">
        <v>0.01</v>
      </c>
      <c r="J21" s="5">
        <v>0.185</v>
      </c>
      <c r="K21" s="5">
        <v>1.2500000000000001E-2</v>
      </c>
      <c r="L21" s="5">
        <v>0.36</v>
      </c>
      <c r="M21" s="5">
        <v>7.0000000000000007E-2</v>
      </c>
      <c r="N21" s="5">
        <v>0.9</v>
      </c>
      <c r="O21" s="5">
        <v>0</v>
      </c>
      <c r="P21" s="5">
        <v>0.45750000000000002</v>
      </c>
      <c r="Q21" s="5">
        <v>2.5000000000000001E-3</v>
      </c>
      <c r="R21" s="5">
        <v>-2.5000000000000001E-3</v>
      </c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</row>
    <row r="22" spans="1:60" x14ac:dyDescent="0.25">
      <c r="A22" s="2">
        <f t="shared" si="0"/>
        <v>37500</v>
      </c>
      <c r="B22" s="5">
        <v>2.3306543548447901E-2</v>
      </c>
      <c r="C22" s="5">
        <v>3.2349999999999999</v>
      </c>
      <c r="D22" s="5">
        <v>0.39</v>
      </c>
      <c r="E22" s="5">
        <v>-0.04</v>
      </c>
      <c r="F22" s="5">
        <v>-8.2500000000000004E-2</v>
      </c>
      <c r="G22" s="5">
        <v>-7.0000000000000007E-2</v>
      </c>
      <c r="H22" s="5">
        <v>0.39</v>
      </c>
      <c r="I22" s="5">
        <v>0.01</v>
      </c>
      <c r="J22" s="5">
        <v>0.16</v>
      </c>
      <c r="K22" s="5">
        <v>1.2500000000000001E-2</v>
      </c>
      <c r="L22" s="5">
        <v>0.35</v>
      </c>
      <c r="M22" s="5">
        <v>0.05</v>
      </c>
      <c r="N22" s="5">
        <v>0.6</v>
      </c>
      <c r="O22" s="5">
        <v>0</v>
      </c>
      <c r="P22" s="5">
        <v>0.45750000000000002</v>
      </c>
      <c r="Q22" s="5">
        <v>2.5000000000000001E-3</v>
      </c>
      <c r="R22" s="5">
        <v>-2.5000000000000001E-3</v>
      </c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</row>
    <row r="23" spans="1:60" x14ac:dyDescent="0.25">
      <c r="A23" s="2">
        <f t="shared" si="0"/>
        <v>37530</v>
      </c>
      <c r="B23" s="5">
        <v>2.3643248381814499E-2</v>
      </c>
      <c r="C23" s="5">
        <v>3.2650000000000001</v>
      </c>
      <c r="D23" s="5">
        <v>0.41</v>
      </c>
      <c r="E23" s="5">
        <v>-8.5000000000000006E-2</v>
      </c>
      <c r="F23" s="5">
        <v>-8.2500000000000004E-2</v>
      </c>
      <c r="G23" s="5">
        <v>-0.04</v>
      </c>
      <c r="H23" s="5">
        <v>0.41</v>
      </c>
      <c r="I23" s="5">
        <v>0.01</v>
      </c>
      <c r="J23" s="5">
        <v>0.16</v>
      </c>
      <c r="K23" s="5">
        <v>1.2500000000000001E-2</v>
      </c>
      <c r="L23" s="5">
        <v>0.38</v>
      </c>
      <c r="M23" s="5">
        <v>0.05</v>
      </c>
      <c r="N23" s="5">
        <v>0.3</v>
      </c>
      <c r="O23" s="5">
        <v>0</v>
      </c>
      <c r="P23" s="5">
        <v>0.45750000000000002</v>
      </c>
      <c r="Q23" s="5">
        <v>2.5000000000000001E-3</v>
      </c>
      <c r="R23" s="5">
        <v>0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</row>
    <row r="24" spans="1:60" x14ac:dyDescent="0.25">
      <c r="A24" s="2">
        <f t="shared" si="0"/>
        <v>37561</v>
      </c>
      <c r="B24" s="5">
        <v>2.40928657319892E-2</v>
      </c>
      <c r="C24" s="5">
        <v>3.4330000000000003</v>
      </c>
      <c r="D24" s="5">
        <v>0.42</v>
      </c>
      <c r="E24" s="5">
        <v>-0.17</v>
      </c>
      <c r="F24" s="5">
        <v>-0.09</v>
      </c>
      <c r="G24" s="5">
        <v>0</v>
      </c>
      <c r="H24" s="5">
        <v>0.66</v>
      </c>
      <c r="I24" s="5">
        <v>5.5E-2</v>
      </c>
      <c r="J24" s="5">
        <v>0.215</v>
      </c>
      <c r="K24" s="5">
        <v>0.02</v>
      </c>
      <c r="L24" s="5">
        <v>0.38</v>
      </c>
      <c r="M24" s="5">
        <v>0.14000000000000001</v>
      </c>
      <c r="N24" s="5">
        <v>0.27</v>
      </c>
      <c r="O24" s="5">
        <v>0</v>
      </c>
      <c r="P24" s="5">
        <v>0.45500000000000002</v>
      </c>
      <c r="Q24" s="5">
        <v>2.5000000000000001E-3</v>
      </c>
      <c r="R24" s="5">
        <v>0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</row>
    <row r="25" spans="1:60" x14ac:dyDescent="0.25">
      <c r="A25" s="2">
        <f t="shared" si="0"/>
        <v>37591</v>
      </c>
      <c r="B25" s="5">
        <v>2.4527979361762799E-2</v>
      </c>
      <c r="C25" s="5">
        <v>3.6220000000000003</v>
      </c>
      <c r="D25" s="5">
        <v>1.01</v>
      </c>
      <c r="E25" s="5">
        <v>-0.13</v>
      </c>
      <c r="F25" s="5">
        <v>-0.09</v>
      </c>
      <c r="G25" s="5">
        <v>-1.2500000000000001E-2</v>
      </c>
      <c r="H25" s="5">
        <v>1.01</v>
      </c>
      <c r="I25" s="5">
        <v>0.25</v>
      </c>
      <c r="J25" s="5">
        <v>0.23499999999999999</v>
      </c>
      <c r="K25" s="5">
        <v>0.02</v>
      </c>
      <c r="L25" s="5">
        <v>0.9</v>
      </c>
      <c r="M25" s="5">
        <v>0.28999999999999998</v>
      </c>
      <c r="N25" s="5">
        <v>0.25</v>
      </c>
      <c r="O25" s="5">
        <v>0</v>
      </c>
      <c r="P25" s="5">
        <v>0.45250000000000001</v>
      </c>
      <c r="Q25" s="5">
        <v>2.5000000000000001E-3</v>
      </c>
      <c r="R25" s="5">
        <v>0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</row>
    <row r="26" spans="1:60" x14ac:dyDescent="0.25">
      <c r="A26" s="2">
        <f t="shared" si="0"/>
        <v>37622</v>
      </c>
      <c r="B26" s="5">
        <v>2.50432909664111E-2</v>
      </c>
      <c r="C26" s="5">
        <v>3.7470000000000003</v>
      </c>
      <c r="D26" s="5">
        <v>1.89</v>
      </c>
      <c r="E26" s="5">
        <v>-0.25</v>
      </c>
      <c r="F26" s="5">
        <v>-0.09</v>
      </c>
      <c r="G26" s="5">
        <v>0.01</v>
      </c>
      <c r="H26" s="5">
        <v>1.89</v>
      </c>
      <c r="I26" s="5">
        <v>0.45</v>
      </c>
      <c r="J26" s="5">
        <v>0.255</v>
      </c>
      <c r="K26" s="5">
        <v>0.02</v>
      </c>
      <c r="L26" s="5">
        <v>1.1499999999999999</v>
      </c>
      <c r="M26" s="5">
        <v>0.32</v>
      </c>
      <c r="N26" s="5">
        <v>7.4999999999999997E-2</v>
      </c>
      <c r="O26" s="5">
        <v>0</v>
      </c>
      <c r="P26" s="5">
        <v>0.45250000000000001</v>
      </c>
      <c r="Q26" s="5">
        <v>2.5000000000000001E-3</v>
      </c>
      <c r="R26" s="5">
        <v>0</v>
      </c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</row>
    <row r="27" spans="1:60" x14ac:dyDescent="0.25">
      <c r="A27" s="2">
        <f t="shared" si="0"/>
        <v>37653</v>
      </c>
      <c r="B27" s="5">
        <v>2.5638374108060399E-2</v>
      </c>
      <c r="C27" s="5">
        <v>3.6549999999999998</v>
      </c>
      <c r="D27" s="5">
        <v>1.89</v>
      </c>
      <c r="E27" s="5">
        <v>-0.28000000000000003</v>
      </c>
      <c r="F27" s="5">
        <v>-0.09</v>
      </c>
      <c r="G27" s="5">
        <v>0</v>
      </c>
      <c r="H27" s="5">
        <v>1.89</v>
      </c>
      <c r="I27" s="5">
        <v>0.45</v>
      </c>
      <c r="J27" s="5">
        <v>0.255</v>
      </c>
      <c r="K27" s="5">
        <v>0.02</v>
      </c>
      <c r="L27" s="5">
        <v>1.1499999999999999</v>
      </c>
      <c r="M27" s="5">
        <v>0.32</v>
      </c>
      <c r="N27" s="5">
        <v>7.4999999999999997E-2</v>
      </c>
      <c r="O27" s="5">
        <v>0</v>
      </c>
      <c r="P27" s="5">
        <v>0.44500000000000001</v>
      </c>
      <c r="Q27" s="5">
        <v>2.5000000000000001E-3</v>
      </c>
      <c r="R27" s="5">
        <v>0</v>
      </c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</row>
    <row r="28" spans="1:60" x14ac:dyDescent="0.25">
      <c r="A28" s="2">
        <f t="shared" si="0"/>
        <v>37681</v>
      </c>
      <c r="B28" s="5">
        <v>2.6175868661432403E-2</v>
      </c>
      <c r="C28" s="5">
        <v>3.56</v>
      </c>
      <c r="D28" s="5">
        <v>0.7</v>
      </c>
      <c r="E28" s="5">
        <v>-0.17</v>
      </c>
      <c r="F28" s="5">
        <v>-0.09</v>
      </c>
      <c r="G28" s="5">
        <v>-0.06</v>
      </c>
      <c r="H28" s="5">
        <v>0.7</v>
      </c>
      <c r="I28" s="5">
        <v>0.1</v>
      </c>
      <c r="J28" s="5">
        <v>0.215</v>
      </c>
      <c r="K28" s="5">
        <v>0.02</v>
      </c>
      <c r="L28" s="5">
        <v>0.65</v>
      </c>
      <c r="M28" s="5">
        <v>0.15</v>
      </c>
      <c r="N28" s="5">
        <v>0.25</v>
      </c>
      <c r="O28" s="5">
        <v>0</v>
      </c>
      <c r="P28" s="5">
        <v>0.42499999999999999</v>
      </c>
      <c r="Q28" s="5">
        <v>2.5000000000000001E-3</v>
      </c>
      <c r="R28" s="5">
        <v>0</v>
      </c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G28" s="3"/>
      <c r="BH28" s="3"/>
    </row>
    <row r="29" spans="1:60" x14ac:dyDescent="0.25">
      <c r="A29" s="2">
        <f t="shared" si="0"/>
        <v>37712</v>
      </c>
      <c r="B29" s="5">
        <v>2.6777217904645899E-2</v>
      </c>
      <c r="C29" s="5">
        <v>3.4350000000000001</v>
      </c>
      <c r="D29" s="5">
        <v>0.38</v>
      </c>
      <c r="E29" s="5">
        <v>-8.5000000000000006E-2</v>
      </c>
      <c r="F29" s="5">
        <v>-8.5000000000000006E-2</v>
      </c>
      <c r="G29" s="5">
        <v>-0.04</v>
      </c>
      <c r="H29" s="5">
        <v>0.38</v>
      </c>
      <c r="I29" s="5">
        <v>0.02</v>
      </c>
      <c r="J29" s="5">
        <v>0.17499999999999999</v>
      </c>
      <c r="K29" s="5">
        <v>1.7500000000000002E-2</v>
      </c>
      <c r="L29" s="5">
        <v>0.435</v>
      </c>
      <c r="M29" s="5">
        <v>0.05</v>
      </c>
      <c r="N29" s="5">
        <v>0.5</v>
      </c>
      <c r="O29" s="5">
        <v>0</v>
      </c>
      <c r="P29" s="5">
        <v>0.3775</v>
      </c>
      <c r="Q29" s="5">
        <v>2.5000000000000001E-3</v>
      </c>
      <c r="R29" s="5">
        <v>0</v>
      </c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G29" s="3"/>
      <c r="BH29" s="3"/>
    </row>
    <row r="30" spans="1:60" x14ac:dyDescent="0.25">
      <c r="A30" s="2">
        <f t="shared" si="0"/>
        <v>37742</v>
      </c>
      <c r="B30" s="5">
        <v>2.7358296961919E-2</v>
      </c>
      <c r="C30" s="5">
        <v>3.4350000000000001</v>
      </c>
      <c r="D30" s="5">
        <v>0.33</v>
      </c>
      <c r="E30" s="5">
        <v>-6.5000000000000002E-2</v>
      </c>
      <c r="F30" s="5">
        <v>-8.5000000000000006E-2</v>
      </c>
      <c r="G30" s="5">
        <v>-0.04</v>
      </c>
      <c r="H30" s="5">
        <v>0.33</v>
      </c>
      <c r="I30" s="5">
        <v>0.02</v>
      </c>
      <c r="J30" s="5">
        <v>0.16500000000000001</v>
      </c>
      <c r="K30" s="5">
        <v>0.01</v>
      </c>
      <c r="L30" s="5">
        <v>0.38500000000000001</v>
      </c>
      <c r="M30" s="5">
        <v>0.05</v>
      </c>
      <c r="N30" s="5">
        <v>0.65</v>
      </c>
      <c r="O30" s="5">
        <v>0</v>
      </c>
      <c r="P30" s="5">
        <v>0.36</v>
      </c>
      <c r="Q30" s="5">
        <v>2.5000000000000001E-3</v>
      </c>
      <c r="R30" s="5">
        <v>0</v>
      </c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</row>
    <row r="31" spans="1:60" x14ac:dyDescent="0.25">
      <c r="A31" s="2">
        <f t="shared" si="0"/>
        <v>37773</v>
      </c>
      <c r="B31" s="5">
        <v>2.7958745440860099E-2</v>
      </c>
      <c r="C31" s="5">
        <v>3.4550000000000001</v>
      </c>
      <c r="D31" s="5">
        <v>0.37</v>
      </c>
      <c r="E31" s="5">
        <v>-5.5E-2</v>
      </c>
      <c r="F31" s="5">
        <v>-8.5000000000000006E-2</v>
      </c>
      <c r="G31" s="5">
        <v>-0.04</v>
      </c>
      <c r="H31" s="5">
        <v>0.37</v>
      </c>
      <c r="I31" s="5">
        <v>3.5000000000000003E-2</v>
      </c>
      <c r="J31" s="5">
        <v>0.185</v>
      </c>
      <c r="K31" s="5">
        <v>1.2500000000000001E-2</v>
      </c>
      <c r="L31" s="5">
        <v>0.38500000000000001</v>
      </c>
      <c r="M31" s="5">
        <v>0.06</v>
      </c>
      <c r="N31" s="5">
        <v>0.75</v>
      </c>
      <c r="O31" s="5">
        <v>0</v>
      </c>
      <c r="P31" s="5">
        <v>0.35499999999999998</v>
      </c>
      <c r="Q31" s="5">
        <v>2.5000000000000001E-3</v>
      </c>
      <c r="R31" s="5">
        <v>0</v>
      </c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</row>
    <row r="32" spans="1:60" x14ac:dyDescent="0.25">
      <c r="A32" s="2">
        <f t="shared" si="0"/>
        <v>37803</v>
      </c>
      <c r="B32" s="5">
        <v>2.85465669880978E-2</v>
      </c>
      <c r="C32" s="5">
        <v>3.48</v>
      </c>
      <c r="D32" s="5">
        <v>0.41</v>
      </c>
      <c r="E32" s="5">
        <v>-0.02</v>
      </c>
      <c r="F32" s="5">
        <v>-8.5000000000000006E-2</v>
      </c>
      <c r="G32" s="5">
        <v>-0.04</v>
      </c>
      <c r="H32" s="5">
        <v>0.41</v>
      </c>
      <c r="I32" s="5">
        <v>3.5000000000000003E-2</v>
      </c>
      <c r="J32" s="5">
        <v>0.18</v>
      </c>
      <c r="K32" s="5">
        <v>1.2500000000000001E-2</v>
      </c>
      <c r="L32" s="5">
        <v>0.39750000000000002</v>
      </c>
      <c r="M32" s="5">
        <v>7.0000000000000007E-2</v>
      </c>
      <c r="N32" s="5">
        <v>0.95</v>
      </c>
      <c r="O32" s="5">
        <v>0</v>
      </c>
      <c r="P32" s="5">
        <v>0.35499999999999998</v>
      </c>
      <c r="Q32" s="5">
        <v>2.5000000000000001E-3</v>
      </c>
      <c r="R32" s="5">
        <v>0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</row>
    <row r="33" spans="1:54" x14ac:dyDescent="0.25">
      <c r="A33" s="2">
        <f t="shared" si="0"/>
        <v>37834</v>
      </c>
      <c r="B33" s="5">
        <v>2.91636424223904E-2</v>
      </c>
      <c r="C33" s="5">
        <v>3.512</v>
      </c>
      <c r="D33" s="5">
        <v>0.41</v>
      </c>
      <c r="E33" s="5">
        <v>-0.02</v>
      </c>
      <c r="F33" s="5">
        <v>-8.5000000000000006E-2</v>
      </c>
      <c r="G33" s="5">
        <v>-0.04</v>
      </c>
      <c r="H33" s="5">
        <v>0.41</v>
      </c>
      <c r="I33" s="5">
        <v>0.01</v>
      </c>
      <c r="J33" s="5">
        <v>0.19</v>
      </c>
      <c r="K33" s="5">
        <v>1.2500000000000001E-2</v>
      </c>
      <c r="L33" s="5">
        <v>0.4</v>
      </c>
      <c r="M33" s="5">
        <v>7.0000000000000007E-2</v>
      </c>
      <c r="N33" s="5">
        <v>0.95</v>
      </c>
      <c r="O33" s="5">
        <v>0</v>
      </c>
      <c r="P33" s="5">
        <v>0.35499999999999998</v>
      </c>
      <c r="Q33" s="5">
        <v>2.5000000000000001E-3</v>
      </c>
      <c r="R33" s="5">
        <v>0</v>
      </c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</row>
    <row r="34" spans="1:54" x14ac:dyDescent="0.25">
      <c r="A34" s="2">
        <f t="shared" si="0"/>
        <v>37865</v>
      </c>
      <c r="B34" s="5">
        <v>2.9780717985125302E-2</v>
      </c>
      <c r="C34" s="5">
        <v>3.5170000000000003</v>
      </c>
      <c r="D34" s="5">
        <v>0.36</v>
      </c>
      <c r="E34" s="5">
        <v>-0.04</v>
      </c>
      <c r="F34" s="5">
        <v>-8.5000000000000006E-2</v>
      </c>
      <c r="G34" s="5">
        <v>-7.0000000000000007E-2</v>
      </c>
      <c r="H34" s="5">
        <v>0.36</v>
      </c>
      <c r="I34" s="5">
        <v>0.01</v>
      </c>
      <c r="J34" s="5">
        <v>0.16500000000000001</v>
      </c>
      <c r="K34" s="5">
        <v>1.2500000000000001E-2</v>
      </c>
      <c r="L34" s="5">
        <v>0.39750000000000002</v>
      </c>
      <c r="M34" s="5">
        <v>0.05</v>
      </c>
      <c r="N34" s="5">
        <v>0.65</v>
      </c>
      <c r="O34" s="5">
        <v>0</v>
      </c>
      <c r="P34" s="5">
        <v>0.35499999999999998</v>
      </c>
      <c r="Q34" s="5">
        <v>2.5000000000000001E-3</v>
      </c>
      <c r="R34" s="5">
        <v>0</v>
      </c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</row>
    <row r="35" spans="1:54" x14ac:dyDescent="0.25">
      <c r="A35" s="2">
        <f t="shared" si="0"/>
        <v>37895</v>
      </c>
      <c r="B35" s="5">
        <v>3.0373004296596801E-2</v>
      </c>
      <c r="C35" s="5">
        <v>3.5370000000000004</v>
      </c>
      <c r="D35" s="5">
        <v>0.4</v>
      </c>
      <c r="E35" s="5">
        <v>-8.5000000000000006E-2</v>
      </c>
      <c r="F35" s="5">
        <v>-8.5000000000000006E-2</v>
      </c>
      <c r="G35" s="5">
        <v>-0.04</v>
      </c>
      <c r="H35" s="5">
        <v>0.4</v>
      </c>
      <c r="I35" s="5">
        <v>0.01</v>
      </c>
      <c r="J35" s="5">
        <v>0.17499999999999999</v>
      </c>
      <c r="K35" s="5">
        <v>1.2500000000000001E-2</v>
      </c>
      <c r="L35" s="5">
        <v>0.4</v>
      </c>
      <c r="M35" s="5">
        <v>0.05</v>
      </c>
      <c r="N35" s="5">
        <v>0.35</v>
      </c>
      <c r="O35" s="5">
        <v>0</v>
      </c>
      <c r="P35" s="5">
        <v>0.35499999999999998</v>
      </c>
      <c r="Q35" s="5">
        <v>2.5000000000000001E-3</v>
      </c>
      <c r="R35" s="5">
        <v>0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</row>
    <row r="36" spans="1:54" x14ac:dyDescent="0.25">
      <c r="A36" s="2">
        <f t="shared" si="0"/>
        <v>37926</v>
      </c>
      <c r="B36" s="5">
        <v>3.09789219117209E-2</v>
      </c>
      <c r="C36" s="5">
        <v>3.7050000000000001</v>
      </c>
      <c r="D36" s="5">
        <v>0.72</v>
      </c>
      <c r="E36" s="5">
        <v>-0.17</v>
      </c>
      <c r="F36" s="5">
        <v>-0.09</v>
      </c>
      <c r="G36" s="5">
        <v>0</v>
      </c>
      <c r="H36" s="5">
        <v>0.72</v>
      </c>
      <c r="I36" s="5">
        <v>5.5E-2</v>
      </c>
      <c r="J36" s="5">
        <v>0.215</v>
      </c>
      <c r="K36" s="5">
        <v>0.02</v>
      </c>
      <c r="L36" s="5">
        <v>0.55000000000000004</v>
      </c>
      <c r="M36" s="5">
        <v>0.14000000000000001</v>
      </c>
      <c r="N36" s="5">
        <v>0.27</v>
      </c>
      <c r="O36" s="5">
        <v>0</v>
      </c>
      <c r="P36" s="5">
        <v>0.35749999999999998</v>
      </c>
      <c r="Q36" s="5">
        <v>2.5000000000000001E-3</v>
      </c>
      <c r="R36" s="5">
        <v>0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</row>
    <row r="37" spans="1:54" x14ac:dyDescent="0.25">
      <c r="A37" s="2">
        <f t="shared" si="0"/>
        <v>37956</v>
      </c>
      <c r="B37" s="5">
        <v>3.1565293915131402E-2</v>
      </c>
      <c r="C37" s="5">
        <v>3.8570000000000002</v>
      </c>
      <c r="D37" s="5">
        <v>0.97</v>
      </c>
      <c r="E37" s="5">
        <v>-0.13</v>
      </c>
      <c r="F37" s="5">
        <v>-0.09</v>
      </c>
      <c r="G37" s="5">
        <v>-1.2500000000000001E-2</v>
      </c>
      <c r="H37" s="5">
        <v>0.97</v>
      </c>
      <c r="I37" s="5">
        <v>0.25</v>
      </c>
      <c r="J37" s="5">
        <v>0.23499999999999999</v>
      </c>
      <c r="K37" s="5">
        <v>0.02</v>
      </c>
      <c r="L37" s="5">
        <v>0.9</v>
      </c>
      <c r="M37" s="5">
        <v>0.28999999999999998</v>
      </c>
      <c r="N37" s="5">
        <v>0.25</v>
      </c>
      <c r="O37" s="5">
        <v>0</v>
      </c>
      <c r="P37" s="5">
        <v>0.35749999999999998</v>
      </c>
      <c r="Q37" s="5">
        <v>2.5000000000000001E-3</v>
      </c>
      <c r="R37" s="5">
        <v>0</v>
      </c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</row>
    <row r="38" spans="1:54" x14ac:dyDescent="0.25">
      <c r="A38" s="2">
        <f t="shared" si="0"/>
        <v>37987</v>
      </c>
      <c r="B38" s="5">
        <v>3.21681107693386E-2</v>
      </c>
      <c r="C38" s="5">
        <v>3.907</v>
      </c>
      <c r="D38" s="5">
        <v>1.6</v>
      </c>
      <c r="E38" s="5">
        <v>-0.25</v>
      </c>
      <c r="F38" s="5">
        <v>-0.09</v>
      </c>
      <c r="G38" s="5">
        <v>0.01</v>
      </c>
      <c r="H38" s="5">
        <v>1.6</v>
      </c>
      <c r="I38" s="5">
        <v>0.45</v>
      </c>
      <c r="J38" s="5">
        <v>0.255</v>
      </c>
      <c r="K38" s="5">
        <v>0.02</v>
      </c>
      <c r="L38" s="5">
        <v>1.2</v>
      </c>
      <c r="M38" s="5">
        <v>0.32</v>
      </c>
      <c r="N38" s="5">
        <v>7.4999999999999997E-2</v>
      </c>
      <c r="O38" s="5">
        <v>0</v>
      </c>
      <c r="P38" s="5">
        <v>0.35249999999999998</v>
      </c>
      <c r="Q38" s="5">
        <v>2.5000000000000001E-3</v>
      </c>
      <c r="R38" s="5">
        <v>0</v>
      </c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</row>
    <row r="39" spans="1:54" x14ac:dyDescent="0.25">
      <c r="A39" s="2">
        <f t="shared" si="0"/>
        <v>38018</v>
      </c>
      <c r="B39" s="5">
        <v>3.2767620007300796E-2</v>
      </c>
      <c r="C39" s="5">
        <v>3.8190000000000004</v>
      </c>
      <c r="D39" s="5">
        <v>1.6</v>
      </c>
      <c r="E39" s="5">
        <v>-0.28000000000000003</v>
      </c>
      <c r="F39" s="5">
        <v>-0.09</v>
      </c>
      <c r="G39" s="5">
        <v>0</v>
      </c>
      <c r="H39" s="5">
        <v>1.6</v>
      </c>
      <c r="I39" s="5">
        <v>0.45</v>
      </c>
      <c r="J39" s="5">
        <v>0.255</v>
      </c>
      <c r="K39" s="5">
        <v>0.02</v>
      </c>
      <c r="L39" s="5">
        <v>1.2</v>
      </c>
      <c r="M39" s="5">
        <v>0.32</v>
      </c>
      <c r="N39" s="5">
        <v>7.4999999999999997E-2</v>
      </c>
      <c r="O39" s="5">
        <v>0</v>
      </c>
      <c r="P39" s="5">
        <v>0.34749999999999998</v>
      </c>
      <c r="Q39" s="5">
        <v>2.5000000000000001E-3</v>
      </c>
      <c r="R39" s="5">
        <v>0</v>
      </c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</row>
    <row r="40" spans="1:54" x14ac:dyDescent="0.25">
      <c r="A40" s="2">
        <f t="shared" si="0"/>
        <v>38047</v>
      </c>
      <c r="B40" s="5">
        <v>3.3328451339470704E-2</v>
      </c>
      <c r="C40" s="5">
        <v>3.68</v>
      </c>
      <c r="D40" s="5">
        <v>0.71</v>
      </c>
      <c r="E40" s="5">
        <v>-0.17</v>
      </c>
      <c r="F40" s="5">
        <v>-0.09</v>
      </c>
      <c r="G40" s="5">
        <v>-0.06</v>
      </c>
      <c r="H40" s="5">
        <v>0.71</v>
      </c>
      <c r="I40" s="5">
        <v>0.1</v>
      </c>
      <c r="J40" s="5">
        <v>0.215</v>
      </c>
      <c r="K40" s="5">
        <v>0.02</v>
      </c>
      <c r="L40" s="5">
        <v>0.65</v>
      </c>
      <c r="M40" s="5">
        <v>0.15</v>
      </c>
      <c r="N40" s="5">
        <v>0.25</v>
      </c>
      <c r="O40" s="5">
        <v>0</v>
      </c>
      <c r="P40" s="5">
        <v>0.33500000000000002</v>
      </c>
      <c r="Q40" s="5">
        <v>2.5000000000000001E-3</v>
      </c>
      <c r="R40" s="5">
        <v>0</v>
      </c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</row>
    <row r="41" spans="1:54" x14ac:dyDescent="0.25">
      <c r="A41" s="2">
        <f t="shared" si="0"/>
        <v>38078</v>
      </c>
      <c r="B41" s="5">
        <v>3.3895892393958495E-2</v>
      </c>
      <c r="C41" s="5">
        <v>3.5260000000000002</v>
      </c>
      <c r="D41" s="5">
        <v>0.38</v>
      </c>
      <c r="E41" s="5">
        <v>-8.5000000000000006E-2</v>
      </c>
      <c r="F41" s="5">
        <v>-0.08</v>
      </c>
      <c r="G41" s="5">
        <v>-0.04</v>
      </c>
      <c r="H41" s="5">
        <v>0.38</v>
      </c>
      <c r="I41" s="5">
        <v>0.02</v>
      </c>
      <c r="J41" s="5">
        <v>0.17499999999999999</v>
      </c>
      <c r="K41" s="5">
        <v>1.7500000000000002E-2</v>
      </c>
      <c r="L41" s="5">
        <v>0.435</v>
      </c>
      <c r="M41" s="5">
        <v>0.05</v>
      </c>
      <c r="N41" s="5">
        <v>0.55000000000000004</v>
      </c>
      <c r="O41" s="5">
        <v>0</v>
      </c>
      <c r="P41" s="5">
        <v>0.3075</v>
      </c>
      <c r="Q41" s="5">
        <v>2.5000000000000001E-3</v>
      </c>
      <c r="R41" s="5">
        <v>0</v>
      </c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</row>
    <row r="42" spans="1:54" x14ac:dyDescent="0.25">
      <c r="A42" s="2">
        <f t="shared" si="0"/>
        <v>38108</v>
      </c>
      <c r="B42" s="5">
        <v>3.44119261129614E-2</v>
      </c>
      <c r="C42" s="5">
        <v>3.5310000000000001</v>
      </c>
      <c r="D42" s="5">
        <v>0.33</v>
      </c>
      <c r="E42" s="5">
        <v>-6.5000000000000002E-2</v>
      </c>
      <c r="F42" s="5">
        <v>-0.08</v>
      </c>
      <c r="G42" s="5">
        <v>-0.04</v>
      </c>
      <c r="H42" s="5">
        <v>0.33</v>
      </c>
      <c r="I42" s="5">
        <v>0.02</v>
      </c>
      <c r="J42" s="5">
        <v>0.16500000000000001</v>
      </c>
      <c r="K42" s="5">
        <v>0.01</v>
      </c>
      <c r="L42" s="5">
        <v>0.38500000000000001</v>
      </c>
      <c r="M42" s="5">
        <v>0.05</v>
      </c>
      <c r="N42" s="5">
        <v>0.7</v>
      </c>
      <c r="O42" s="5">
        <v>0</v>
      </c>
      <c r="P42" s="5">
        <v>0.30249999999999999</v>
      </c>
      <c r="Q42" s="5">
        <v>2.5000000000000001E-3</v>
      </c>
      <c r="R42" s="5">
        <v>0</v>
      </c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</row>
    <row r="43" spans="1:54" x14ac:dyDescent="0.25">
      <c r="A43" s="2">
        <f t="shared" si="0"/>
        <v>38139</v>
      </c>
      <c r="B43" s="5">
        <v>3.49451610500515E-2</v>
      </c>
      <c r="C43" s="5">
        <v>3.569</v>
      </c>
      <c r="D43" s="5">
        <v>0.37</v>
      </c>
      <c r="E43" s="5">
        <v>-5.5E-2</v>
      </c>
      <c r="F43" s="5">
        <v>-0.08</v>
      </c>
      <c r="G43" s="5">
        <v>-0.04</v>
      </c>
      <c r="H43" s="5">
        <v>0.37</v>
      </c>
      <c r="I43" s="5">
        <v>3.5000000000000003E-2</v>
      </c>
      <c r="J43" s="5">
        <v>0.185</v>
      </c>
      <c r="K43" s="5">
        <v>1.2500000000000001E-2</v>
      </c>
      <c r="L43" s="5">
        <v>0.38500000000000001</v>
      </c>
      <c r="M43" s="5">
        <v>0.06</v>
      </c>
      <c r="N43" s="5">
        <v>0.8</v>
      </c>
      <c r="O43" s="5">
        <v>0</v>
      </c>
      <c r="P43" s="5">
        <v>0.30249999999999999</v>
      </c>
      <c r="Q43" s="5">
        <v>2.5000000000000001E-3</v>
      </c>
      <c r="R43" s="5">
        <v>0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</row>
    <row r="44" spans="1:54" x14ac:dyDescent="0.25">
      <c r="A44" s="2">
        <f t="shared" si="0"/>
        <v>38169</v>
      </c>
      <c r="B44" s="5">
        <v>3.54438624381452E-2</v>
      </c>
      <c r="C44" s="5">
        <v>3.6140000000000003</v>
      </c>
      <c r="D44" s="5">
        <v>0.41</v>
      </c>
      <c r="E44" s="5">
        <v>-0.02</v>
      </c>
      <c r="F44" s="5">
        <v>-0.08</v>
      </c>
      <c r="G44" s="5">
        <v>-0.04</v>
      </c>
      <c r="H44" s="5">
        <v>0.41</v>
      </c>
      <c r="I44" s="5">
        <v>3.5000000000000003E-2</v>
      </c>
      <c r="J44" s="5">
        <v>0.18</v>
      </c>
      <c r="K44" s="5">
        <v>1.2500000000000001E-2</v>
      </c>
      <c r="L44" s="5">
        <v>0.39750000000000002</v>
      </c>
      <c r="M44" s="5">
        <v>7.0000000000000007E-2</v>
      </c>
      <c r="N44" s="5">
        <v>1</v>
      </c>
      <c r="O44" s="5">
        <v>0</v>
      </c>
      <c r="P44" s="5">
        <v>0.30249999999999999</v>
      </c>
      <c r="Q44" s="5">
        <v>2.5000000000000001E-3</v>
      </c>
      <c r="R44" s="5">
        <v>0</v>
      </c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</row>
    <row r="45" spans="1:54" x14ac:dyDescent="0.25">
      <c r="A45" s="2">
        <f t="shared" si="0"/>
        <v>38200</v>
      </c>
      <c r="B45" s="5">
        <v>3.5940170974608297E-2</v>
      </c>
      <c r="C45" s="5">
        <v>3.6520000000000001</v>
      </c>
      <c r="D45" s="5">
        <v>0.41</v>
      </c>
      <c r="E45" s="5">
        <v>-0.02</v>
      </c>
      <c r="F45" s="5">
        <v>-0.08</v>
      </c>
      <c r="G45" s="5">
        <v>-0.04</v>
      </c>
      <c r="H45" s="5">
        <v>0.41</v>
      </c>
      <c r="I45" s="5">
        <v>0.01</v>
      </c>
      <c r="J45" s="5">
        <v>0.19</v>
      </c>
      <c r="K45" s="5">
        <v>1.2500000000000001E-2</v>
      </c>
      <c r="L45" s="5">
        <v>0.4</v>
      </c>
      <c r="M45" s="5">
        <v>7.0000000000000007E-2</v>
      </c>
      <c r="N45" s="5">
        <v>1</v>
      </c>
      <c r="O45" s="5">
        <v>0</v>
      </c>
      <c r="P45" s="5">
        <v>0.30249999999999999</v>
      </c>
      <c r="Q45" s="5">
        <v>2.5000000000000001E-3</v>
      </c>
      <c r="R45" s="5">
        <v>0</v>
      </c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</row>
    <row r="46" spans="1:54" x14ac:dyDescent="0.25">
      <c r="A46" s="2">
        <f t="shared" si="0"/>
        <v>38231</v>
      </c>
      <c r="B46" s="5">
        <v>3.6436479593882999E-2</v>
      </c>
      <c r="C46" s="5">
        <v>3.6460000000000004</v>
      </c>
      <c r="D46" s="5">
        <v>0.36</v>
      </c>
      <c r="E46" s="5">
        <v>-0.04</v>
      </c>
      <c r="F46" s="5">
        <v>-0.08</v>
      </c>
      <c r="G46" s="5">
        <v>-7.0000000000000007E-2</v>
      </c>
      <c r="H46" s="5">
        <v>0.36</v>
      </c>
      <c r="I46" s="5">
        <v>0.01</v>
      </c>
      <c r="J46" s="5">
        <v>0.16500000000000001</v>
      </c>
      <c r="K46" s="5">
        <v>1.2500000000000001E-2</v>
      </c>
      <c r="L46" s="5">
        <v>0.39750000000000002</v>
      </c>
      <c r="M46" s="5">
        <v>0.05</v>
      </c>
      <c r="N46" s="5">
        <v>0.65</v>
      </c>
      <c r="O46" s="5">
        <v>0</v>
      </c>
      <c r="P46" s="5">
        <v>0.30249999999999999</v>
      </c>
      <c r="Q46" s="5">
        <v>2.5000000000000001E-3</v>
      </c>
      <c r="R46" s="5">
        <v>0</v>
      </c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</row>
    <row r="47" spans="1:54" x14ac:dyDescent="0.25">
      <c r="A47" s="2">
        <f t="shared" si="0"/>
        <v>38261</v>
      </c>
      <c r="B47" s="5">
        <v>3.6898602310066607E-2</v>
      </c>
      <c r="C47" s="5">
        <v>3.6460000000000004</v>
      </c>
      <c r="D47" s="5">
        <v>0.4</v>
      </c>
      <c r="E47" s="5">
        <v>-8.5000000000000006E-2</v>
      </c>
      <c r="F47" s="5">
        <v>-0.08</v>
      </c>
      <c r="G47" s="5">
        <v>-0.04</v>
      </c>
      <c r="H47" s="5">
        <v>0.4</v>
      </c>
      <c r="I47" s="5">
        <v>0.01</v>
      </c>
      <c r="J47" s="5">
        <v>0.17499999999999999</v>
      </c>
      <c r="K47" s="5">
        <v>1.2500000000000001E-2</v>
      </c>
      <c r="L47" s="5">
        <v>0.4</v>
      </c>
      <c r="M47" s="5">
        <v>0.05</v>
      </c>
      <c r="N47" s="5">
        <v>0.35</v>
      </c>
      <c r="O47" s="5">
        <v>0</v>
      </c>
      <c r="P47" s="5">
        <v>0.30249999999999999</v>
      </c>
      <c r="Q47" s="5">
        <v>2.5000000000000001E-3</v>
      </c>
      <c r="R47" s="5">
        <v>0</v>
      </c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</row>
    <row r="48" spans="1:54" x14ac:dyDescent="0.25">
      <c r="A48" s="2">
        <f t="shared" si="0"/>
        <v>38292</v>
      </c>
      <c r="B48" s="5">
        <v>3.73586593081532E-2</v>
      </c>
      <c r="C48" s="5">
        <v>3.7949999999999999</v>
      </c>
      <c r="D48" s="5">
        <v>0.72499999999999998</v>
      </c>
      <c r="E48" s="5">
        <v>-0.17</v>
      </c>
      <c r="F48" s="5">
        <v>-5.7500000000000002E-2</v>
      </c>
      <c r="G48" s="5">
        <v>0</v>
      </c>
      <c r="H48" s="5">
        <v>0.72499999999999998</v>
      </c>
      <c r="I48" s="5">
        <v>5.5E-2</v>
      </c>
      <c r="J48" s="5">
        <v>0.215</v>
      </c>
      <c r="K48" s="5">
        <v>0.02</v>
      </c>
      <c r="L48" s="5">
        <v>0.55000000000000004</v>
      </c>
      <c r="M48" s="5">
        <v>0.14000000000000001</v>
      </c>
      <c r="N48" s="5">
        <v>0.27</v>
      </c>
      <c r="O48" s="5">
        <v>0</v>
      </c>
      <c r="P48" s="5">
        <v>0.30249999999999999</v>
      </c>
      <c r="Q48" s="5">
        <v>2.5000000000000001E-3</v>
      </c>
      <c r="R48" s="5">
        <v>0</v>
      </c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</row>
    <row r="49" spans="1:54" x14ac:dyDescent="0.25">
      <c r="A49" s="2">
        <f t="shared" si="0"/>
        <v>38322</v>
      </c>
      <c r="B49" s="5">
        <v>3.78038758256172E-2</v>
      </c>
      <c r="C49" s="5">
        <v>3.9470000000000001</v>
      </c>
      <c r="D49" s="5">
        <v>0.98</v>
      </c>
      <c r="E49" s="5">
        <v>-0.13</v>
      </c>
      <c r="F49" s="5">
        <v>-5.7500000000000002E-2</v>
      </c>
      <c r="G49" s="5">
        <v>-1.2500000000000001E-2</v>
      </c>
      <c r="H49" s="5">
        <v>0.98</v>
      </c>
      <c r="I49" s="5">
        <v>0.25</v>
      </c>
      <c r="J49" s="5">
        <v>0.23499999999999999</v>
      </c>
      <c r="K49" s="5">
        <v>0.02</v>
      </c>
      <c r="L49" s="5">
        <v>0.9</v>
      </c>
      <c r="M49" s="5">
        <v>0.28999999999999998</v>
      </c>
      <c r="N49" s="5">
        <v>0.25</v>
      </c>
      <c r="O49" s="5">
        <v>0</v>
      </c>
      <c r="P49" s="5">
        <v>0.29749999999999999</v>
      </c>
      <c r="Q49" s="5">
        <v>2.5000000000000001E-3</v>
      </c>
      <c r="R49" s="5">
        <v>0</v>
      </c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</row>
    <row r="50" spans="1:54" x14ac:dyDescent="0.25">
      <c r="A50" s="2">
        <f t="shared" si="0"/>
        <v>38353</v>
      </c>
      <c r="B50" s="5">
        <v>3.82521196870007E-2</v>
      </c>
      <c r="C50" s="5">
        <v>4.0070000000000006</v>
      </c>
      <c r="D50" s="5">
        <v>1.615</v>
      </c>
      <c r="E50" s="5">
        <v>-0.25</v>
      </c>
      <c r="F50" s="5">
        <v>-5.7500000000000002E-2</v>
      </c>
      <c r="G50" s="5">
        <v>0.01</v>
      </c>
      <c r="H50" s="5">
        <v>1.615</v>
      </c>
      <c r="I50" s="5">
        <v>0.45</v>
      </c>
      <c r="J50" s="5">
        <v>0.255</v>
      </c>
      <c r="K50" s="5">
        <v>0.02</v>
      </c>
      <c r="L50" s="5">
        <v>1.2</v>
      </c>
      <c r="M50" s="5">
        <v>0.32</v>
      </c>
      <c r="N50" s="5">
        <v>7.4999999999999997E-2</v>
      </c>
      <c r="O50" s="5">
        <v>0</v>
      </c>
      <c r="P50" s="5">
        <v>0.29749999999999999</v>
      </c>
      <c r="Q50" s="5">
        <v>2.5000000000000001E-3</v>
      </c>
      <c r="R50" s="5">
        <v>0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</row>
    <row r="51" spans="1:54" x14ac:dyDescent="0.25">
      <c r="A51" s="2">
        <f t="shared" si="0"/>
        <v>38384</v>
      </c>
      <c r="B51" s="5">
        <v>3.8690635033692203E-2</v>
      </c>
      <c r="C51" s="5">
        <v>3.919</v>
      </c>
      <c r="D51" s="5">
        <v>1.615</v>
      </c>
      <c r="E51" s="5">
        <v>-0.28000000000000003</v>
      </c>
      <c r="F51" s="5">
        <v>-5.7500000000000002E-2</v>
      </c>
      <c r="G51" s="5">
        <v>0</v>
      </c>
      <c r="H51" s="5">
        <v>1.615</v>
      </c>
      <c r="I51" s="5">
        <v>0.45</v>
      </c>
      <c r="J51" s="5">
        <v>0.255</v>
      </c>
      <c r="K51" s="5">
        <v>0.02</v>
      </c>
      <c r="L51" s="5">
        <v>1.2</v>
      </c>
      <c r="M51" s="5">
        <v>0.32</v>
      </c>
      <c r="N51" s="5">
        <v>7.4999999999999997E-2</v>
      </c>
      <c r="O51" s="5">
        <v>0</v>
      </c>
      <c r="P51" s="5">
        <v>0.29499999999999998</v>
      </c>
      <c r="Q51" s="5">
        <v>2.5000000000000001E-3</v>
      </c>
      <c r="R51" s="5">
        <v>0</v>
      </c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</row>
    <row r="52" spans="1:54" x14ac:dyDescent="0.25">
      <c r="A52" s="2">
        <f t="shared" si="0"/>
        <v>38412</v>
      </c>
      <c r="B52" s="5">
        <v>3.9086713466840402E-2</v>
      </c>
      <c r="C52" s="5">
        <v>3.78</v>
      </c>
      <c r="D52" s="5">
        <v>0.71499999999999997</v>
      </c>
      <c r="E52" s="5">
        <v>-0.17</v>
      </c>
      <c r="F52" s="5">
        <v>-5.7500000000000002E-2</v>
      </c>
      <c r="G52" s="5">
        <v>-0.06</v>
      </c>
      <c r="H52" s="5">
        <v>0.71499999999999997</v>
      </c>
      <c r="I52" s="5">
        <v>0.1</v>
      </c>
      <c r="J52" s="5">
        <v>0.215</v>
      </c>
      <c r="K52" s="5">
        <v>0.02</v>
      </c>
      <c r="L52" s="5">
        <v>0.65</v>
      </c>
      <c r="M52" s="5">
        <v>0.15</v>
      </c>
      <c r="N52" s="5">
        <v>0.25</v>
      </c>
      <c r="O52" s="5">
        <v>0</v>
      </c>
      <c r="P52" s="5">
        <v>0.28000000000000003</v>
      </c>
      <c r="Q52" s="5">
        <v>2.5000000000000001E-3</v>
      </c>
      <c r="R52" s="5">
        <v>0</v>
      </c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</row>
    <row r="53" spans="1:54" x14ac:dyDescent="0.25">
      <c r="A53" s="2">
        <f t="shared" si="0"/>
        <v>38443</v>
      </c>
      <c r="B53" s="5">
        <v>3.9496039991010701E-2</v>
      </c>
      <c r="C53" s="5">
        <v>3.6260000000000003</v>
      </c>
      <c r="D53" s="5">
        <v>0.38</v>
      </c>
      <c r="E53" s="5">
        <v>-8.5000000000000006E-2</v>
      </c>
      <c r="F53" s="5">
        <v>-6.7500000000000004E-2</v>
      </c>
      <c r="G53" s="5">
        <v>-0.04</v>
      </c>
      <c r="H53" s="5">
        <v>0.38</v>
      </c>
      <c r="I53" s="5">
        <v>0.02</v>
      </c>
      <c r="J53" s="5">
        <v>0.17499999999999999</v>
      </c>
      <c r="K53" s="5">
        <v>1.7500000000000002E-2</v>
      </c>
      <c r="L53" s="5">
        <v>0.435</v>
      </c>
      <c r="M53" s="5">
        <v>0.05</v>
      </c>
      <c r="N53" s="5">
        <v>0.6</v>
      </c>
      <c r="O53" s="5">
        <v>0</v>
      </c>
      <c r="P53" s="5">
        <v>0.27</v>
      </c>
      <c r="Q53" s="5">
        <v>2.5000000000000001E-3</v>
      </c>
      <c r="R53" s="5">
        <v>0</v>
      </c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</row>
    <row r="54" spans="1:54" x14ac:dyDescent="0.25">
      <c r="A54" s="2">
        <f t="shared" si="0"/>
        <v>38473</v>
      </c>
      <c r="B54" s="5">
        <v>3.9866739779777005E-2</v>
      </c>
      <c r="C54" s="5">
        <v>3.6310000000000002</v>
      </c>
      <c r="D54" s="5">
        <v>0.33</v>
      </c>
      <c r="E54" s="5">
        <v>-6.5000000000000002E-2</v>
      </c>
      <c r="F54" s="5">
        <v>-6.7500000000000004E-2</v>
      </c>
      <c r="G54" s="5">
        <v>-0.04</v>
      </c>
      <c r="H54" s="5">
        <v>0.33</v>
      </c>
      <c r="I54" s="5">
        <v>0.02</v>
      </c>
      <c r="J54" s="5">
        <v>0.16500000000000001</v>
      </c>
      <c r="K54" s="5">
        <v>0.01</v>
      </c>
      <c r="L54" s="5">
        <v>0.38500000000000001</v>
      </c>
      <c r="M54" s="5">
        <v>0.05</v>
      </c>
      <c r="N54" s="5">
        <v>0.75</v>
      </c>
      <c r="O54" s="5">
        <v>0</v>
      </c>
      <c r="P54" s="5">
        <v>0.26250000000000001</v>
      </c>
      <c r="Q54" s="5">
        <v>2.5000000000000001E-3</v>
      </c>
      <c r="R54" s="5">
        <v>0</v>
      </c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</row>
    <row r="55" spans="1:54" x14ac:dyDescent="0.25">
      <c r="A55" s="2">
        <f t="shared" si="0"/>
        <v>38504</v>
      </c>
      <c r="B55" s="5">
        <v>4.0249796276609698E-2</v>
      </c>
      <c r="C55" s="5">
        <v>3.669</v>
      </c>
      <c r="D55" s="5">
        <v>0.37</v>
      </c>
      <c r="E55" s="5">
        <v>-5.5E-2</v>
      </c>
      <c r="F55" s="5">
        <v>-6.7500000000000004E-2</v>
      </c>
      <c r="G55" s="5">
        <v>-0.04</v>
      </c>
      <c r="H55" s="5">
        <v>0.37</v>
      </c>
      <c r="I55" s="5">
        <v>3.5000000000000003E-2</v>
      </c>
      <c r="J55" s="5">
        <v>0.185</v>
      </c>
      <c r="K55" s="5">
        <v>1.2500000000000001E-2</v>
      </c>
      <c r="L55" s="5">
        <v>0.38500000000000001</v>
      </c>
      <c r="M55" s="5">
        <v>0.06</v>
      </c>
      <c r="N55" s="5">
        <v>0.85</v>
      </c>
      <c r="O55" s="5">
        <v>0</v>
      </c>
      <c r="P55" s="5">
        <v>0.25750000000000001</v>
      </c>
      <c r="Q55" s="5">
        <v>2.5000000000000001E-3</v>
      </c>
      <c r="R55" s="5">
        <v>0</v>
      </c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</row>
    <row r="56" spans="1:54" x14ac:dyDescent="0.25">
      <c r="A56" s="2">
        <f t="shared" si="0"/>
        <v>38534</v>
      </c>
      <c r="B56" s="5">
        <v>4.0606004466254002E-2</v>
      </c>
      <c r="C56" s="5">
        <v>3.714</v>
      </c>
      <c r="D56" s="5">
        <v>0.41</v>
      </c>
      <c r="E56" s="5">
        <v>-0.02</v>
      </c>
      <c r="F56" s="5">
        <v>-6.7500000000000004E-2</v>
      </c>
      <c r="G56" s="5">
        <v>-0.04</v>
      </c>
      <c r="H56" s="5">
        <v>0.41</v>
      </c>
      <c r="I56" s="5">
        <v>3.5000000000000003E-2</v>
      </c>
      <c r="J56" s="5">
        <v>0.18</v>
      </c>
      <c r="K56" s="5">
        <v>1.2500000000000001E-2</v>
      </c>
      <c r="L56" s="5">
        <v>0.39750000000000002</v>
      </c>
      <c r="M56" s="5">
        <v>7.0000000000000007E-2</v>
      </c>
      <c r="N56" s="5">
        <v>1.05</v>
      </c>
      <c r="O56" s="5">
        <v>0</v>
      </c>
      <c r="P56" s="5">
        <v>0.25750000000000001</v>
      </c>
      <c r="Q56" s="5">
        <v>2.5000000000000001E-3</v>
      </c>
      <c r="R56" s="5">
        <v>0</v>
      </c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</row>
    <row r="57" spans="1:54" x14ac:dyDescent="0.25">
      <c r="A57" s="2">
        <f t="shared" si="0"/>
        <v>38565</v>
      </c>
      <c r="B57" s="5">
        <v>4.0960141811975596E-2</v>
      </c>
      <c r="C57" s="5">
        <v>3.7520000000000002</v>
      </c>
      <c r="D57" s="5">
        <v>0.41</v>
      </c>
      <c r="E57" s="5">
        <v>-0.02</v>
      </c>
      <c r="F57" s="5">
        <v>-6.7500000000000004E-2</v>
      </c>
      <c r="G57" s="5">
        <v>-0.04</v>
      </c>
      <c r="H57" s="5">
        <v>0.41</v>
      </c>
      <c r="I57" s="5">
        <v>0.01</v>
      </c>
      <c r="J57" s="5">
        <v>0.19</v>
      </c>
      <c r="K57" s="5">
        <v>1.2500000000000001E-2</v>
      </c>
      <c r="L57" s="5">
        <v>0.4</v>
      </c>
      <c r="M57" s="5">
        <v>7.0000000000000007E-2</v>
      </c>
      <c r="N57" s="5">
        <v>1.05</v>
      </c>
      <c r="O57" s="5">
        <v>0</v>
      </c>
      <c r="P57" s="5">
        <v>0.25750000000000001</v>
      </c>
      <c r="Q57" s="5">
        <v>2.5000000000000001E-3</v>
      </c>
      <c r="R57" s="5">
        <v>0</v>
      </c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</row>
    <row r="58" spans="1:54" x14ac:dyDescent="0.25">
      <c r="A58" s="2">
        <f t="shared" si="0"/>
        <v>38596</v>
      </c>
      <c r="B58" s="5">
        <v>4.1314279199756498E-2</v>
      </c>
      <c r="C58" s="5">
        <v>3.746</v>
      </c>
      <c r="D58" s="5">
        <v>0.36</v>
      </c>
      <c r="E58" s="5">
        <v>-0.04</v>
      </c>
      <c r="F58" s="5">
        <v>-6.7500000000000004E-2</v>
      </c>
      <c r="G58" s="5">
        <v>-7.0000000000000007E-2</v>
      </c>
      <c r="H58" s="5">
        <v>0.36</v>
      </c>
      <c r="I58" s="5">
        <v>0.01</v>
      </c>
      <c r="J58" s="5">
        <v>0.16500000000000001</v>
      </c>
      <c r="K58" s="5">
        <v>1.2500000000000001E-2</v>
      </c>
      <c r="L58" s="5">
        <v>0.39750000000000002</v>
      </c>
      <c r="M58" s="5">
        <v>0.05</v>
      </c>
      <c r="N58" s="5">
        <v>0.65</v>
      </c>
      <c r="O58" s="5">
        <v>0</v>
      </c>
      <c r="P58" s="5">
        <v>0.25750000000000001</v>
      </c>
      <c r="Q58" s="5">
        <v>2.5000000000000001E-3</v>
      </c>
      <c r="R58" s="5">
        <v>0</v>
      </c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</row>
    <row r="59" spans="1:54" x14ac:dyDescent="0.25">
      <c r="A59" s="2">
        <f t="shared" si="0"/>
        <v>38626</v>
      </c>
      <c r="B59" s="5">
        <v>4.1648335812001204E-2</v>
      </c>
      <c r="C59" s="5">
        <v>3.746</v>
      </c>
      <c r="D59" s="5">
        <v>0.4</v>
      </c>
      <c r="E59" s="5">
        <v>-8.5000000000000006E-2</v>
      </c>
      <c r="F59" s="5">
        <v>-6.7500000000000004E-2</v>
      </c>
      <c r="G59" s="5">
        <v>-0.04</v>
      </c>
      <c r="H59" s="5">
        <v>0.4</v>
      </c>
      <c r="I59" s="5">
        <v>0.01</v>
      </c>
      <c r="J59" s="5">
        <v>0.17499999999999999</v>
      </c>
      <c r="K59" s="5">
        <v>1.2500000000000001E-2</v>
      </c>
      <c r="L59" s="5">
        <v>0.4</v>
      </c>
      <c r="M59" s="5">
        <v>0.05</v>
      </c>
      <c r="N59" s="5">
        <v>0.35</v>
      </c>
      <c r="O59" s="5">
        <v>0</v>
      </c>
      <c r="P59" s="5">
        <v>0.25750000000000001</v>
      </c>
      <c r="Q59" s="5">
        <v>2.5000000000000001E-3</v>
      </c>
      <c r="R59" s="5">
        <v>0</v>
      </c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</row>
    <row r="60" spans="1:54" x14ac:dyDescent="0.25">
      <c r="A60" s="2">
        <f t="shared" si="0"/>
        <v>38657</v>
      </c>
      <c r="B60" s="5">
        <v>4.1974248302385005E-2</v>
      </c>
      <c r="C60" s="5">
        <v>3.895</v>
      </c>
      <c r="D60" s="5">
        <v>0.73</v>
      </c>
      <c r="E60" s="5">
        <v>-0.17</v>
      </c>
      <c r="F60" s="5">
        <v>-6.5000000000000002E-2</v>
      </c>
      <c r="G60" s="5">
        <v>0</v>
      </c>
      <c r="H60" s="5">
        <v>0.73</v>
      </c>
      <c r="I60" s="5">
        <v>5.5E-2</v>
      </c>
      <c r="J60" s="5">
        <v>0.215</v>
      </c>
      <c r="K60" s="5">
        <v>0.02</v>
      </c>
      <c r="L60" s="5">
        <v>0.55500000000000005</v>
      </c>
      <c r="M60" s="5">
        <v>0.14000000000000001</v>
      </c>
      <c r="N60" s="5">
        <v>0.27</v>
      </c>
      <c r="O60" s="5">
        <v>0</v>
      </c>
      <c r="P60" s="5">
        <v>0.25750000000000001</v>
      </c>
      <c r="Q60" s="5">
        <v>2.5000000000000001E-3</v>
      </c>
      <c r="R60" s="5">
        <v>0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</row>
    <row r="61" spans="1:54" x14ac:dyDescent="0.25">
      <c r="A61" s="2">
        <f t="shared" si="0"/>
        <v>38687</v>
      </c>
      <c r="B61" s="5">
        <v>4.2289647520527204E-2</v>
      </c>
      <c r="C61" s="5">
        <v>4.0470000000000006</v>
      </c>
      <c r="D61" s="5">
        <v>0.98</v>
      </c>
      <c r="E61" s="5">
        <v>-0.13</v>
      </c>
      <c r="F61" s="5">
        <v>-6.5000000000000002E-2</v>
      </c>
      <c r="G61" s="5">
        <v>-1.2500000000000001E-2</v>
      </c>
      <c r="H61" s="5">
        <v>0.98</v>
      </c>
      <c r="I61" s="5">
        <v>0.25</v>
      </c>
      <c r="J61" s="5">
        <v>0.23499999999999999</v>
      </c>
      <c r="K61" s="5">
        <v>0.02</v>
      </c>
      <c r="L61" s="5">
        <v>0.91</v>
      </c>
      <c r="M61" s="5">
        <v>0.28999999999999998</v>
      </c>
      <c r="N61" s="5">
        <v>0.25</v>
      </c>
      <c r="O61" s="5">
        <v>0</v>
      </c>
      <c r="P61" s="5">
        <v>0.25750000000000001</v>
      </c>
      <c r="Q61" s="5">
        <v>2.5000000000000001E-3</v>
      </c>
      <c r="R61" s="5">
        <v>0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</row>
    <row r="62" spans="1:54" x14ac:dyDescent="0.25">
      <c r="A62" s="2">
        <f t="shared" si="0"/>
        <v>38718</v>
      </c>
      <c r="B62" s="5">
        <v>4.2600001038939801E-2</v>
      </c>
      <c r="C62" s="5">
        <v>4.1095000000000006</v>
      </c>
      <c r="D62" s="5">
        <v>1.6</v>
      </c>
      <c r="E62" s="5">
        <v>-0.25</v>
      </c>
      <c r="F62" s="5">
        <v>-6.5000000000000002E-2</v>
      </c>
      <c r="G62" s="5">
        <v>0.01</v>
      </c>
      <c r="H62" s="5">
        <v>1.6</v>
      </c>
      <c r="I62" s="5">
        <v>0.45</v>
      </c>
      <c r="J62" s="5">
        <v>0.255</v>
      </c>
      <c r="K62" s="5">
        <v>0.02</v>
      </c>
      <c r="L62" s="5">
        <v>1.2150000000000001</v>
      </c>
      <c r="M62" s="5">
        <v>0.32</v>
      </c>
      <c r="N62" s="5">
        <v>7.4999999999999997E-2</v>
      </c>
      <c r="O62" s="5">
        <v>0</v>
      </c>
      <c r="P62" s="5">
        <v>0.25750000000000001</v>
      </c>
      <c r="Q62" s="5">
        <v>2.5000000000000001E-3</v>
      </c>
      <c r="R62" s="5">
        <v>0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</row>
    <row r="63" spans="1:54" x14ac:dyDescent="0.25">
      <c r="A63" s="2">
        <f t="shared" si="0"/>
        <v>38749</v>
      </c>
      <c r="B63" s="5">
        <v>4.2882065419574303E-2</v>
      </c>
      <c r="C63" s="5">
        <v>4.0215000000000005</v>
      </c>
      <c r="D63" s="5">
        <v>1.6</v>
      </c>
      <c r="E63" s="5">
        <v>-0.28000000000000003</v>
      </c>
      <c r="F63" s="5">
        <v>-6.5000000000000002E-2</v>
      </c>
      <c r="G63" s="5">
        <v>0</v>
      </c>
      <c r="H63" s="5">
        <v>1.6</v>
      </c>
      <c r="I63" s="5">
        <v>0.45</v>
      </c>
      <c r="J63" s="5">
        <v>0.255</v>
      </c>
      <c r="K63" s="5">
        <v>0.02</v>
      </c>
      <c r="L63" s="5">
        <v>1.2150000000000001</v>
      </c>
      <c r="M63" s="5">
        <v>0.32</v>
      </c>
      <c r="N63" s="5">
        <v>7.4999999999999997E-2</v>
      </c>
      <c r="O63" s="5">
        <v>0</v>
      </c>
      <c r="P63" s="5">
        <v>0.25</v>
      </c>
      <c r="Q63" s="5">
        <v>2.5000000000000001E-3</v>
      </c>
      <c r="R63" s="5">
        <v>0</v>
      </c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</row>
    <row r="64" spans="1:54" x14ac:dyDescent="0.25">
      <c r="A64" s="2">
        <f t="shared" si="0"/>
        <v>38777</v>
      </c>
      <c r="B64" s="5">
        <v>4.3136833270156501E-2</v>
      </c>
      <c r="C64" s="5">
        <v>3.8824999999999998</v>
      </c>
      <c r="D64" s="5">
        <v>0.72</v>
      </c>
      <c r="E64" s="5">
        <v>-0.17</v>
      </c>
      <c r="F64" s="5">
        <v>-6.5000000000000002E-2</v>
      </c>
      <c r="G64" s="5">
        <v>-0.06</v>
      </c>
      <c r="H64" s="5">
        <v>0.72</v>
      </c>
      <c r="I64" s="5">
        <v>0.1</v>
      </c>
      <c r="J64" s="5">
        <v>0.215</v>
      </c>
      <c r="K64" s="5">
        <v>0.02</v>
      </c>
      <c r="L64" s="5">
        <v>0.65500000000000003</v>
      </c>
      <c r="M64" s="5">
        <v>0.15</v>
      </c>
      <c r="N64" s="5">
        <v>0.25</v>
      </c>
      <c r="O64" s="5">
        <v>0</v>
      </c>
      <c r="P64" s="5">
        <v>0.24249999999999999</v>
      </c>
      <c r="Q64" s="5">
        <v>2.5000000000000001E-3</v>
      </c>
      <c r="R64" s="5">
        <v>0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</row>
    <row r="65" spans="1:54" x14ac:dyDescent="0.25">
      <c r="A65" s="2">
        <f t="shared" si="0"/>
        <v>38808</v>
      </c>
      <c r="B65" s="5">
        <v>4.3418897701521103E-2</v>
      </c>
      <c r="C65" s="5">
        <v>3.7285000000000004</v>
      </c>
      <c r="D65" s="5">
        <v>0.38</v>
      </c>
      <c r="E65" s="5">
        <v>-8.5000000000000006E-2</v>
      </c>
      <c r="F65" s="5">
        <v>-6.25E-2</v>
      </c>
      <c r="G65" s="5">
        <v>-0.04</v>
      </c>
      <c r="H65" s="5">
        <v>0.38</v>
      </c>
      <c r="I65" s="5">
        <v>0.02</v>
      </c>
      <c r="J65" s="5">
        <v>0.17499999999999999</v>
      </c>
      <c r="K65" s="5">
        <v>1.7500000000000002E-2</v>
      </c>
      <c r="L65" s="5">
        <v>0.435</v>
      </c>
      <c r="M65" s="5">
        <v>0.05</v>
      </c>
      <c r="N65" s="5">
        <v>0.65</v>
      </c>
      <c r="O65" s="5">
        <v>0</v>
      </c>
      <c r="P65" s="5">
        <v>0.24</v>
      </c>
      <c r="Q65" s="5">
        <v>2.5000000000000001E-3</v>
      </c>
      <c r="R65" s="5">
        <v>0</v>
      </c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</row>
    <row r="66" spans="1:54" x14ac:dyDescent="0.25">
      <c r="A66" s="2">
        <f t="shared" si="0"/>
        <v>38838</v>
      </c>
      <c r="B66" s="5">
        <v>4.3691863305634897E-2</v>
      </c>
      <c r="C66" s="5">
        <v>3.7335000000000003</v>
      </c>
      <c r="D66" s="5">
        <v>0.33</v>
      </c>
      <c r="E66" s="5">
        <v>-6.5000000000000002E-2</v>
      </c>
      <c r="F66" s="5">
        <v>-6.25E-2</v>
      </c>
      <c r="G66" s="5">
        <v>-0.04</v>
      </c>
      <c r="H66" s="5">
        <v>0.33</v>
      </c>
      <c r="I66" s="5">
        <v>0.02</v>
      </c>
      <c r="J66" s="5">
        <v>0.16500000000000001</v>
      </c>
      <c r="K66" s="5">
        <v>0.01</v>
      </c>
      <c r="L66" s="5">
        <v>0.38500000000000001</v>
      </c>
      <c r="M66" s="5">
        <v>0.05</v>
      </c>
      <c r="N66" s="5">
        <v>0.8</v>
      </c>
      <c r="O66" s="5">
        <v>0</v>
      </c>
      <c r="P66" s="5">
        <v>0.23749999999999999</v>
      </c>
      <c r="Q66" s="5">
        <v>2.5000000000000001E-3</v>
      </c>
      <c r="R66" s="5">
        <v>0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</row>
    <row r="67" spans="1:54" x14ac:dyDescent="0.25">
      <c r="A67" s="2">
        <f t="shared" si="0"/>
        <v>38869</v>
      </c>
      <c r="B67" s="5">
        <v>4.3973927789435797E-2</v>
      </c>
      <c r="C67" s="5">
        <v>3.7715000000000001</v>
      </c>
      <c r="D67" s="5">
        <v>0.37</v>
      </c>
      <c r="E67" s="5">
        <v>-5.5E-2</v>
      </c>
      <c r="F67" s="5">
        <v>-6.25E-2</v>
      </c>
      <c r="G67" s="5">
        <v>-0.04</v>
      </c>
      <c r="H67" s="5">
        <v>0.37</v>
      </c>
      <c r="I67" s="5">
        <v>3.5000000000000003E-2</v>
      </c>
      <c r="J67" s="5">
        <v>0.185</v>
      </c>
      <c r="K67" s="5">
        <v>1.2500000000000001E-2</v>
      </c>
      <c r="L67" s="5">
        <v>0.38500000000000001</v>
      </c>
      <c r="M67" s="5">
        <v>0.06</v>
      </c>
      <c r="N67" s="5">
        <v>0.9</v>
      </c>
      <c r="O67" s="5">
        <v>0</v>
      </c>
      <c r="P67" s="5">
        <v>0.23749999999999999</v>
      </c>
      <c r="Q67" s="5">
        <v>2.5000000000000001E-3</v>
      </c>
      <c r="R67" s="5">
        <v>0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</row>
    <row r="68" spans="1:54" x14ac:dyDescent="0.25">
      <c r="A68" s="2">
        <f t="shared" si="0"/>
        <v>38899</v>
      </c>
      <c r="B68" s="5">
        <v>4.4246893444287706E-2</v>
      </c>
      <c r="C68" s="5">
        <v>3.8165</v>
      </c>
      <c r="D68" s="5">
        <v>0.41</v>
      </c>
      <c r="E68" s="5">
        <v>-0.02</v>
      </c>
      <c r="F68" s="5">
        <v>-6.25E-2</v>
      </c>
      <c r="G68" s="5">
        <v>-0.04</v>
      </c>
      <c r="H68" s="5">
        <v>0.41</v>
      </c>
      <c r="I68" s="5">
        <v>3.5000000000000003E-2</v>
      </c>
      <c r="J68" s="5">
        <v>0.18</v>
      </c>
      <c r="K68" s="5">
        <v>1.2500000000000001E-2</v>
      </c>
      <c r="L68" s="5">
        <v>0.39750000000000002</v>
      </c>
      <c r="M68" s="5">
        <v>7.0000000000000007E-2</v>
      </c>
      <c r="N68" s="5">
        <v>1.1000000000000001</v>
      </c>
      <c r="O68" s="5">
        <v>0</v>
      </c>
      <c r="P68" s="5">
        <v>0.23749999999999999</v>
      </c>
      <c r="Q68" s="5">
        <v>2.5000000000000001E-3</v>
      </c>
      <c r="R68" s="5">
        <v>0</v>
      </c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</row>
    <row r="69" spans="1:54" x14ac:dyDescent="0.25">
      <c r="A69" s="2">
        <f t="shared" si="0"/>
        <v>38930</v>
      </c>
      <c r="B69" s="5">
        <v>4.4528957980510195E-2</v>
      </c>
      <c r="C69" s="5">
        <v>3.8545000000000003</v>
      </c>
      <c r="D69" s="5">
        <v>0.41</v>
      </c>
      <c r="E69" s="5">
        <v>-0.02</v>
      </c>
      <c r="F69" s="5">
        <v>-6.25E-2</v>
      </c>
      <c r="G69" s="5">
        <v>-0.04</v>
      </c>
      <c r="H69" s="5">
        <v>0.41</v>
      </c>
      <c r="I69" s="5">
        <v>0.01</v>
      </c>
      <c r="J69" s="5">
        <v>0.19</v>
      </c>
      <c r="K69" s="5">
        <v>1.2500000000000001E-2</v>
      </c>
      <c r="L69" s="5">
        <v>0.4</v>
      </c>
      <c r="M69" s="5">
        <v>7.0000000000000007E-2</v>
      </c>
      <c r="N69" s="5">
        <v>1.1000000000000001</v>
      </c>
      <c r="O69" s="5">
        <v>0</v>
      </c>
      <c r="P69" s="5">
        <v>0.23749999999999999</v>
      </c>
      <c r="Q69" s="5">
        <v>2.5000000000000001E-3</v>
      </c>
      <c r="R69" s="5">
        <v>0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</row>
    <row r="70" spans="1:54" x14ac:dyDescent="0.25">
      <c r="A70" s="2">
        <f t="shared" si="0"/>
        <v>38961</v>
      </c>
      <c r="B70" s="5">
        <v>4.4811022543367302E-2</v>
      </c>
      <c r="C70" s="5">
        <v>3.8485</v>
      </c>
      <c r="D70" s="5">
        <v>0.36</v>
      </c>
      <c r="E70" s="5">
        <v>-0.04</v>
      </c>
      <c r="F70" s="5">
        <v>-6.25E-2</v>
      </c>
      <c r="G70" s="5">
        <v>-7.0000000000000007E-2</v>
      </c>
      <c r="H70" s="5">
        <v>0.36</v>
      </c>
      <c r="I70" s="5">
        <v>0.01</v>
      </c>
      <c r="J70" s="5">
        <v>0.16500000000000001</v>
      </c>
      <c r="K70" s="5">
        <v>1.2500000000000001E-2</v>
      </c>
      <c r="L70" s="5">
        <v>0.39750000000000002</v>
      </c>
      <c r="M70" s="5">
        <v>0.05</v>
      </c>
      <c r="N70" s="5">
        <v>0.65</v>
      </c>
      <c r="O70" s="5">
        <v>0</v>
      </c>
      <c r="P70" s="5">
        <v>0.23749999999999999</v>
      </c>
      <c r="Q70" s="5">
        <v>2.5000000000000001E-3</v>
      </c>
      <c r="R70" s="5">
        <v>0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</row>
    <row r="71" spans="1:54" x14ac:dyDescent="0.25">
      <c r="A71" s="2">
        <f t="shared" si="0"/>
        <v>38991</v>
      </c>
      <c r="B71" s="5">
        <v>4.5083988274715402E-2</v>
      </c>
      <c r="C71" s="5">
        <v>3.8485</v>
      </c>
      <c r="D71" s="5">
        <v>0.4</v>
      </c>
      <c r="E71" s="5">
        <v>-8.5000000000000006E-2</v>
      </c>
      <c r="F71" s="5">
        <v>-6.25E-2</v>
      </c>
      <c r="G71" s="5">
        <v>-0.04</v>
      </c>
      <c r="H71" s="5">
        <v>0.4</v>
      </c>
      <c r="I71" s="5">
        <v>0.01</v>
      </c>
      <c r="J71" s="5">
        <v>0.17499999999999999</v>
      </c>
      <c r="K71" s="5">
        <v>1.2500000000000001E-2</v>
      </c>
      <c r="L71" s="5">
        <v>0.4</v>
      </c>
      <c r="M71" s="5">
        <v>0.05</v>
      </c>
      <c r="N71" s="5">
        <v>0.35</v>
      </c>
      <c r="O71" s="5">
        <v>0</v>
      </c>
      <c r="P71" s="5">
        <v>0.23749999999999999</v>
      </c>
      <c r="Q71" s="5">
        <v>2.5000000000000001E-3</v>
      </c>
      <c r="R71" s="5">
        <v>0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</row>
    <row r="72" spans="1:54" x14ac:dyDescent="0.25">
      <c r="A72" s="2">
        <f t="shared" si="0"/>
        <v>39022</v>
      </c>
      <c r="B72" s="5">
        <v>4.5360143383085902E-2</v>
      </c>
      <c r="C72" s="5">
        <v>3.9975000000000001</v>
      </c>
      <c r="D72" s="5">
        <v>0.73</v>
      </c>
      <c r="E72" s="5">
        <v>-0.17</v>
      </c>
      <c r="F72" s="5">
        <v>-6.25E-2</v>
      </c>
      <c r="G72" s="5">
        <v>0</v>
      </c>
      <c r="H72" s="5">
        <v>0.73</v>
      </c>
      <c r="I72" s="5">
        <v>5.5E-2</v>
      </c>
      <c r="J72" s="5">
        <v>0.215</v>
      </c>
      <c r="K72" s="5">
        <v>0.02</v>
      </c>
      <c r="L72" s="5">
        <v>0.55500000000000005</v>
      </c>
      <c r="M72" s="5">
        <v>0.14000000000000001</v>
      </c>
      <c r="N72" s="5">
        <v>0.27</v>
      </c>
      <c r="O72" s="5">
        <v>0</v>
      </c>
      <c r="P72" s="5">
        <v>0.23749999999999999</v>
      </c>
      <c r="Q72" s="5">
        <v>2.5000000000000001E-3</v>
      </c>
      <c r="R72" s="5">
        <v>0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</row>
    <row r="73" spans="1:54" x14ac:dyDescent="0.25">
      <c r="A73" s="2">
        <f t="shared" si="0"/>
        <v>39052</v>
      </c>
      <c r="B73" s="5">
        <v>4.55444665545994E-2</v>
      </c>
      <c r="C73" s="5">
        <v>4.1495000000000006</v>
      </c>
      <c r="D73" s="5">
        <v>0.98</v>
      </c>
      <c r="E73" s="5">
        <v>-0.13</v>
      </c>
      <c r="F73" s="5">
        <v>-6.25E-2</v>
      </c>
      <c r="G73" s="5">
        <v>-1.2500000000000001E-2</v>
      </c>
      <c r="H73" s="5">
        <v>0.98</v>
      </c>
      <c r="I73" s="5">
        <v>0.25</v>
      </c>
      <c r="J73" s="5">
        <v>0.23499999999999999</v>
      </c>
      <c r="K73" s="5">
        <v>0.02</v>
      </c>
      <c r="L73" s="5">
        <v>0.91</v>
      </c>
      <c r="M73" s="5">
        <v>0.28999999999999998</v>
      </c>
      <c r="N73" s="5">
        <v>0.25</v>
      </c>
      <c r="O73" s="5">
        <v>0</v>
      </c>
      <c r="P73" s="5">
        <v>0.24</v>
      </c>
      <c r="Q73" s="5">
        <v>2.5000000000000001E-3</v>
      </c>
      <c r="R73" s="5">
        <v>0</v>
      </c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</row>
    <row r="74" spans="1:54" x14ac:dyDescent="0.25">
      <c r="A74" s="2">
        <f t="shared" si="0"/>
        <v>39083</v>
      </c>
      <c r="B74" s="5">
        <v>4.5734933843773799E-2</v>
      </c>
      <c r="C74" s="5">
        <v>4.2145000000000001</v>
      </c>
      <c r="D74" s="5">
        <v>1.6</v>
      </c>
      <c r="E74" s="5">
        <v>-0.25</v>
      </c>
      <c r="F74" s="5">
        <v>-6.25E-2</v>
      </c>
      <c r="G74" s="5">
        <v>0.01</v>
      </c>
      <c r="H74" s="5">
        <v>1.6</v>
      </c>
      <c r="I74" s="5">
        <v>0.45</v>
      </c>
      <c r="J74" s="5">
        <v>0.255</v>
      </c>
      <c r="K74" s="5">
        <v>0.02</v>
      </c>
      <c r="L74" s="5">
        <v>1.2150000000000001</v>
      </c>
      <c r="M74" s="5">
        <v>0.32</v>
      </c>
      <c r="N74" s="5">
        <v>7.4999999999999997E-2</v>
      </c>
      <c r="O74" s="5">
        <v>0</v>
      </c>
      <c r="P74" s="5">
        <v>0.24249999999999999</v>
      </c>
      <c r="Q74" s="5">
        <v>2.5000000000000001E-3</v>
      </c>
      <c r="R74" s="5">
        <v>2.5000000000000001E-3</v>
      </c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</row>
    <row r="75" spans="1:54" x14ac:dyDescent="0.25">
      <c r="A75" s="2">
        <f t="shared" ref="A75:A138" si="1">EOMONTH(A74,0)+1</f>
        <v>39114</v>
      </c>
      <c r="B75" s="5">
        <v>4.5925401145085101E-2</v>
      </c>
      <c r="C75" s="5">
        <v>4.1265000000000001</v>
      </c>
      <c r="D75" s="5">
        <v>1.6</v>
      </c>
      <c r="E75" s="5">
        <v>-0.28000000000000003</v>
      </c>
      <c r="F75" s="5">
        <v>-6.25E-2</v>
      </c>
      <c r="G75" s="5">
        <v>0</v>
      </c>
      <c r="H75" s="5">
        <v>1.6</v>
      </c>
      <c r="I75" s="5">
        <v>0.45</v>
      </c>
      <c r="J75" s="5">
        <v>0.255</v>
      </c>
      <c r="K75" s="5">
        <v>0.02</v>
      </c>
      <c r="L75" s="5">
        <v>1.2150000000000001</v>
      </c>
      <c r="M75" s="5">
        <v>0.32</v>
      </c>
      <c r="N75" s="5">
        <v>7.4999999999999997E-2</v>
      </c>
      <c r="O75" s="5">
        <v>0</v>
      </c>
      <c r="P75" s="5">
        <v>0.23749999999999999</v>
      </c>
      <c r="Q75" s="5">
        <v>2.5000000000000001E-3</v>
      </c>
      <c r="R75" s="5">
        <v>2.5000000000000001E-3</v>
      </c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</row>
    <row r="76" spans="1:54" x14ac:dyDescent="0.25">
      <c r="A76" s="2">
        <f t="shared" si="1"/>
        <v>39142</v>
      </c>
      <c r="B76" s="5">
        <v>4.6097436137347202E-2</v>
      </c>
      <c r="C76" s="5">
        <v>3.9874999999999998</v>
      </c>
      <c r="D76" s="5">
        <v>0.72</v>
      </c>
      <c r="E76" s="5">
        <v>-0.17</v>
      </c>
      <c r="F76" s="5">
        <v>-6.25E-2</v>
      </c>
      <c r="G76" s="5">
        <v>-0.06</v>
      </c>
      <c r="H76" s="5">
        <v>0.72</v>
      </c>
      <c r="I76" s="5">
        <v>0.1</v>
      </c>
      <c r="J76" s="5">
        <v>0.215</v>
      </c>
      <c r="K76" s="5">
        <v>0.02</v>
      </c>
      <c r="L76" s="5">
        <v>0.65500000000000003</v>
      </c>
      <c r="M76" s="5">
        <v>0.15</v>
      </c>
      <c r="N76" s="5">
        <v>0.2</v>
      </c>
      <c r="O76" s="5">
        <v>0</v>
      </c>
      <c r="P76" s="5">
        <v>0.23250000000000001</v>
      </c>
      <c r="Q76" s="5">
        <v>2.5000000000000001E-3</v>
      </c>
      <c r="R76" s="5">
        <v>2.5000000000000001E-3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</row>
    <row r="77" spans="1:54" x14ac:dyDescent="0.25">
      <c r="A77" s="2">
        <f t="shared" si="1"/>
        <v>39173</v>
      </c>
      <c r="B77" s="5">
        <v>4.6287903461756902E-2</v>
      </c>
      <c r="C77" s="5">
        <v>3.8335000000000004</v>
      </c>
      <c r="D77" s="5">
        <v>0.38</v>
      </c>
      <c r="E77" s="5">
        <v>-8.5000000000000006E-2</v>
      </c>
      <c r="F77" s="5">
        <v>-0.06</v>
      </c>
      <c r="G77" s="5">
        <v>-0.04</v>
      </c>
      <c r="H77" s="5">
        <v>0.38</v>
      </c>
      <c r="I77" s="5">
        <v>0.02</v>
      </c>
      <c r="J77" s="5">
        <v>0.17</v>
      </c>
      <c r="K77" s="5">
        <v>1.7500000000000002E-2</v>
      </c>
      <c r="L77" s="5">
        <v>0.435</v>
      </c>
      <c r="M77" s="5">
        <v>0.05</v>
      </c>
      <c r="N77" s="5">
        <v>0.6</v>
      </c>
      <c r="O77" s="5">
        <v>0</v>
      </c>
      <c r="P77" s="5">
        <v>0.23250000000000001</v>
      </c>
      <c r="Q77" s="5">
        <v>2.5000000000000001E-3</v>
      </c>
      <c r="R77" s="5">
        <v>2.5000000000000001E-3</v>
      </c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</row>
    <row r="78" spans="1:54" x14ac:dyDescent="0.25">
      <c r="A78" s="2">
        <f t="shared" si="1"/>
        <v>39203</v>
      </c>
      <c r="B78" s="5">
        <v>4.6472226690481601E-2</v>
      </c>
      <c r="C78" s="5">
        <v>3.8385000000000002</v>
      </c>
      <c r="D78" s="5">
        <v>0.33</v>
      </c>
      <c r="E78" s="5">
        <v>-6.5000000000000002E-2</v>
      </c>
      <c r="F78" s="5">
        <v>-0.06</v>
      </c>
      <c r="G78" s="5">
        <v>-0.04</v>
      </c>
      <c r="H78" s="5">
        <v>0.33</v>
      </c>
      <c r="I78" s="5">
        <v>0.02</v>
      </c>
      <c r="J78" s="5">
        <v>0.16500000000000001</v>
      </c>
      <c r="K78" s="5">
        <v>0.01</v>
      </c>
      <c r="L78" s="5">
        <v>0.38500000000000001</v>
      </c>
      <c r="M78" s="5">
        <v>0.05</v>
      </c>
      <c r="N78" s="5">
        <v>0.75</v>
      </c>
      <c r="O78" s="5">
        <v>0</v>
      </c>
      <c r="P78" s="5">
        <v>0.23250000000000001</v>
      </c>
      <c r="Q78" s="5">
        <v>2.5000000000000001E-3</v>
      </c>
      <c r="R78" s="5">
        <v>2.5000000000000001E-3</v>
      </c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</row>
    <row r="79" spans="1:54" x14ac:dyDescent="0.25">
      <c r="A79" s="2">
        <f t="shared" si="1"/>
        <v>39234</v>
      </c>
      <c r="B79" s="5">
        <v>4.6662694038767799E-2</v>
      </c>
      <c r="C79" s="5">
        <v>3.8765000000000001</v>
      </c>
      <c r="D79" s="5">
        <v>0.37</v>
      </c>
      <c r="E79" s="5">
        <v>-5.5E-2</v>
      </c>
      <c r="F79" s="5">
        <v>-0.06</v>
      </c>
      <c r="G79" s="5">
        <v>-0.04</v>
      </c>
      <c r="H79" s="5">
        <v>0.37</v>
      </c>
      <c r="I79" s="5">
        <v>3.5000000000000003E-2</v>
      </c>
      <c r="J79" s="5">
        <v>0.17</v>
      </c>
      <c r="K79" s="5">
        <v>1.2500000000000001E-2</v>
      </c>
      <c r="L79" s="5">
        <v>0.38500000000000001</v>
      </c>
      <c r="M79" s="5">
        <v>0.06</v>
      </c>
      <c r="N79" s="5">
        <v>0.85</v>
      </c>
      <c r="O79" s="5">
        <v>0</v>
      </c>
      <c r="P79" s="5">
        <v>0.23250000000000001</v>
      </c>
      <c r="Q79" s="5">
        <v>2.5000000000000001E-3</v>
      </c>
      <c r="R79" s="5">
        <v>2.5000000000000001E-3</v>
      </c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</row>
    <row r="80" spans="1:54" x14ac:dyDescent="0.25">
      <c r="A80" s="2">
        <f t="shared" si="1"/>
        <v>39264</v>
      </c>
      <c r="B80" s="5">
        <v>4.6847017290596205E-2</v>
      </c>
      <c r="C80" s="5">
        <v>3.9215</v>
      </c>
      <c r="D80" s="5">
        <v>0.41</v>
      </c>
      <c r="E80" s="5">
        <v>-0.02</v>
      </c>
      <c r="F80" s="5">
        <v>-0.06</v>
      </c>
      <c r="G80" s="5">
        <v>-0.04</v>
      </c>
      <c r="H80" s="5">
        <v>0.41</v>
      </c>
      <c r="I80" s="5">
        <v>3.5000000000000003E-2</v>
      </c>
      <c r="J80" s="5">
        <v>0.17499999999999999</v>
      </c>
      <c r="K80" s="5">
        <v>1.2500000000000001E-2</v>
      </c>
      <c r="L80" s="5">
        <v>0.39750000000000002</v>
      </c>
      <c r="M80" s="5">
        <v>7.0000000000000007E-2</v>
      </c>
      <c r="N80" s="5">
        <v>1.05</v>
      </c>
      <c r="O80" s="5">
        <v>0</v>
      </c>
      <c r="P80" s="5">
        <v>0.23250000000000001</v>
      </c>
      <c r="Q80" s="5">
        <v>2.5000000000000001E-3</v>
      </c>
      <c r="R80" s="5">
        <v>2.5000000000000001E-3</v>
      </c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</row>
    <row r="81" spans="1:54" x14ac:dyDescent="0.25">
      <c r="A81" s="2">
        <f t="shared" si="1"/>
        <v>39295</v>
      </c>
      <c r="B81" s="5">
        <v>4.7037484662755299E-2</v>
      </c>
      <c r="C81" s="5">
        <v>3.9595000000000002</v>
      </c>
      <c r="D81" s="5">
        <v>0.41</v>
      </c>
      <c r="E81" s="5">
        <v>-0.02</v>
      </c>
      <c r="F81" s="5">
        <v>-0.06</v>
      </c>
      <c r="G81" s="5">
        <v>-0.04</v>
      </c>
      <c r="H81" s="5">
        <v>0.41</v>
      </c>
      <c r="I81" s="5">
        <v>0.01</v>
      </c>
      <c r="J81" s="5">
        <v>0.17499999999999999</v>
      </c>
      <c r="K81" s="5">
        <v>1.2500000000000001E-2</v>
      </c>
      <c r="L81" s="5">
        <v>0.4</v>
      </c>
      <c r="M81" s="5">
        <v>7.0000000000000007E-2</v>
      </c>
      <c r="N81" s="5">
        <v>1.05</v>
      </c>
      <c r="O81" s="5">
        <v>0</v>
      </c>
      <c r="P81" s="5">
        <v>0.23250000000000001</v>
      </c>
      <c r="Q81" s="5">
        <v>2.5000000000000001E-3</v>
      </c>
      <c r="R81" s="5">
        <v>2.5000000000000001E-3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</row>
    <row r="82" spans="1:54" x14ac:dyDescent="0.25">
      <c r="A82" s="2">
        <f t="shared" si="1"/>
        <v>39326</v>
      </c>
      <c r="B82" s="5">
        <v>4.7227952047043796E-2</v>
      </c>
      <c r="C82" s="5">
        <v>3.9535</v>
      </c>
      <c r="D82" s="5">
        <v>0.36</v>
      </c>
      <c r="E82" s="5">
        <v>-0.04</v>
      </c>
      <c r="F82" s="5">
        <v>-0.06</v>
      </c>
      <c r="G82" s="5">
        <v>-7.0000000000000007E-2</v>
      </c>
      <c r="H82" s="5">
        <v>0.36</v>
      </c>
      <c r="I82" s="5">
        <v>0.01</v>
      </c>
      <c r="J82" s="5">
        <v>0.16500000000000001</v>
      </c>
      <c r="K82" s="5">
        <v>1.2500000000000001E-2</v>
      </c>
      <c r="L82" s="5">
        <v>0.39750000000000002</v>
      </c>
      <c r="M82" s="5">
        <v>0.05</v>
      </c>
      <c r="N82" s="5">
        <v>0.6</v>
      </c>
      <c r="O82" s="5">
        <v>0</v>
      </c>
      <c r="P82" s="5">
        <v>0.23250000000000001</v>
      </c>
      <c r="Q82" s="5">
        <v>2.5000000000000001E-3</v>
      </c>
      <c r="R82" s="5">
        <v>2.5000000000000001E-3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</row>
    <row r="83" spans="1:54" x14ac:dyDescent="0.25">
      <c r="A83" s="2">
        <f t="shared" si="1"/>
        <v>39356</v>
      </c>
      <c r="B83" s="5">
        <v>4.7412275333710098E-2</v>
      </c>
      <c r="C83" s="5">
        <v>3.9535</v>
      </c>
      <c r="D83" s="5">
        <v>0.4</v>
      </c>
      <c r="E83" s="5">
        <v>-8.5000000000000006E-2</v>
      </c>
      <c r="F83" s="5">
        <v>-0.06</v>
      </c>
      <c r="G83" s="5">
        <v>-0.04</v>
      </c>
      <c r="H83" s="5">
        <v>0.4</v>
      </c>
      <c r="I83" s="5">
        <v>0.01</v>
      </c>
      <c r="J83" s="5">
        <v>0.17249999999999999</v>
      </c>
      <c r="K83" s="5">
        <v>1.2500000000000001E-2</v>
      </c>
      <c r="L83" s="5">
        <v>0.4</v>
      </c>
      <c r="M83" s="5">
        <v>0.05</v>
      </c>
      <c r="N83" s="5">
        <v>0.3</v>
      </c>
      <c r="O83" s="5">
        <v>0</v>
      </c>
      <c r="P83" s="5">
        <v>0.23250000000000001</v>
      </c>
      <c r="Q83" s="5">
        <v>2.5000000000000001E-3</v>
      </c>
      <c r="R83" s="5">
        <v>2.5000000000000001E-3</v>
      </c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</row>
    <row r="84" spans="1:54" x14ac:dyDescent="0.25">
      <c r="A84" s="2">
        <f t="shared" si="1"/>
        <v>39387</v>
      </c>
      <c r="B84" s="5">
        <v>4.7602742741864795E-2</v>
      </c>
      <c r="C84" s="5">
        <v>4.1025</v>
      </c>
      <c r="D84" s="5">
        <v>0.73</v>
      </c>
      <c r="E84" s="5">
        <v>-0.17</v>
      </c>
      <c r="F84" s="5">
        <v>-0.06</v>
      </c>
      <c r="G84" s="5">
        <v>0</v>
      </c>
      <c r="H84" s="5">
        <v>0.73</v>
      </c>
      <c r="I84" s="5">
        <v>5.5E-2</v>
      </c>
      <c r="J84" s="5">
        <v>0.215</v>
      </c>
      <c r="K84" s="5">
        <v>0.02</v>
      </c>
      <c r="L84" s="5">
        <v>0.55500000000000005</v>
      </c>
      <c r="M84" s="5">
        <v>0.14000000000000001</v>
      </c>
      <c r="N84" s="5">
        <v>0.22</v>
      </c>
      <c r="O84" s="5">
        <v>0</v>
      </c>
      <c r="P84" s="5">
        <v>0.23250000000000001</v>
      </c>
      <c r="Q84" s="5">
        <v>2.5000000000000001E-3</v>
      </c>
      <c r="R84" s="5">
        <v>2.5000000000000001E-3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</row>
    <row r="85" spans="1:54" x14ac:dyDescent="0.25">
      <c r="A85" s="2">
        <f t="shared" si="1"/>
        <v>39417</v>
      </c>
      <c r="B85" s="5">
        <v>4.7787066051625096E-2</v>
      </c>
      <c r="C85" s="5">
        <v>4.2545000000000002</v>
      </c>
      <c r="D85" s="5">
        <v>0.98</v>
      </c>
      <c r="E85" s="5">
        <v>-0.13</v>
      </c>
      <c r="F85" s="5">
        <v>-0.06</v>
      </c>
      <c r="G85" s="5">
        <v>-1.2500000000000001E-2</v>
      </c>
      <c r="H85" s="5">
        <v>0.98</v>
      </c>
      <c r="I85" s="5">
        <v>0.25</v>
      </c>
      <c r="J85" s="5">
        <v>0.23499999999999999</v>
      </c>
      <c r="K85" s="5">
        <v>0.02</v>
      </c>
      <c r="L85" s="5">
        <v>0.91</v>
      </c>
      <c r="M85" s="5">
        <v>0.28999999999999998</v>
      </c>
      <c r="N85" s="5">
        <v>0.2</v>
      </c>
      <c r="O85" s="5">
        <v>0</v>
      </c>
      <c r="P85" s="5">
        <v>0.23250000000000001</v>
      </c>
      <c r="Q85" s="5">
        <v>2.5000000000000001E-3</v>
      </c>
      <c r="R85" s="5">
        <v>2.5000000000000001E-3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</row>
    <row r="86" spans="1:54" x14ac:dyDescent="0.25">
      <c r="A86" s="2">
        <f t="shared" si="1"/>
        <v>39448</v>
      </c>
      <c r="B86" s="5">
        <v>4.7977533483640804E-2</v>
      </c>
      <c r="C86" s="5">
        <v>4.3220000000000001</v>
      </c>
      <c r="D86" s="5">
        <v>1.6</v>
      </c>
      <c r="E86" s="5">
        <v>-0.25</v>
      </c>
      <c r="F86" s="5">
        <v>-0.06</v>
      </c>
      <c r="G86" s="5">
        <v>0.01</v>
      </c>
      <c r="H86" s="5">
        <v>1.6</v>
      </c>
      <c r="I86" s="5">
        <v>0.45</v>
      </c>
      <c r="J86" s="5">
        <v>0.255</v>
      </c>
      <c r="K86" s="5">
        <v>0.02</v>
      </c>
      <c r="L86" s="5">
        <v>1.2150000000000001</v>
      </c>
      <c r="M86" s="5">
        <v>0.32</v>
      </c>
      <c r="N86" s="5">
        <v>7.4999999999999997E-2</v>
      </c>
      <c r="O86" s="5">
        <v>0</v>
      </c>
      <c r="P86" s="5">
        <v>0.23250000000000001</v>
      </c>
      <c r="Q86" s="5">
        <v>2.5000000000000001E-3</v>
      </c>
      <c r="R86" s="5">
        <v>2.5000000000000001E-3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</row>
    <row r="87" spans="1:54" x14ac:dyDescent="0.25">
      <c r="A87" s="2">
        <f t="shared" si="1"/>
        <v>39479</v>
      </c>
      <c r="B87" s="5">
        <v>4.8168000927781E-2</v>
      </c>
      <c r="C87" s="5">
        <v>4.234</v>
      </c>
      <c r="D87" s="5">
        <v>1.6</v>
      </c>
      <c r="E87" s="5">
        <v>-0.28000000000000003</v>
      </c>
      <c r="F87" s="5">
        <v>-0.06</v>
      </c>
      <c r="G87" s="5">
        <v>0</v>
      </c>
      <c r="H87" s="5">
        <v>1.6</v>
      </c>
      <c r="I87" s="5">
        <v>0.45</v>
      </c>
      <c r="J87" s="5">
        <v>0.255</v>
      </c>
      <c r="K87" s="5">
        <v>0.02</v>
      </c>
      <c r="L87" s="5">
        <v>1.2150000000000001</v>
      </c>
      <c r="M87" s="5">
        <v>0.32</v>
      </c>
      <c r="N87" s="5">
        <v>7.4999999999999997E-2</v>
      </c>
      <c r="O87" s="5">
        <v>0</v>
      </c>
      <c r="P87" s="5">
        <v>0.23250000000000001</v>
      </c>
      <c r="Q87" s="5">
        <v>2.5000000000000001E-3</v>
      </c>
      <c r="R87" s="5">
        <v>2.5000000000000001E-3</v>
      </c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</row>
    <row r="88" spans="1:54" x14ac:dyDescent="0.25">
      <c r="A88" s="2">
        <f t="shared" si="1"/>
        <v>39508</v>
      </c>
      <c r="B88" s="5">
        <v>4.8346180160694405E-2</v>
      </c>
      <c r="C88" s="5">
        <v>4.0949999999999998</v>
      </c>
      <c r="D88" s="5">
        <v>0.72</v>
      </c>
      <c r="E88" s="5">
        <v>-0.17</v>
      </c>
      <c r="F88" s="5">
        <v>-0.06</v>
      </c>
      <c r="G88" s="5">
        <v>-0.06</v>
      </c>
      <c r="H88" s="5">
        <v>0.72</v>
      </c>
      <c r="I88" s="5">
        <v>0.1</v>
      </c>
      <c r="J88" s="5">
        <v>0.215</v>
      </c>
      <c r="K88" s="5">
        <v>0.02</v>
      </c>
      <c r="L88" s="5">
        <v>0.65500000000000003</v>
      </c>
      <c r="M88" s="5">
        <v>0.15</v>
      </c>
      <c r="N88" s="5">
        <v>0.18</v>
      </c>
      <c r="O88" s="5">
        <v>0</v>
      </c>
      <c r="P88" s="5">
        <v>0.2225</v>
      </c>
      <c r="Q88" s="5">
        <v>2.5000000000000001E-3</v>
      </c>
      <c r="R88" s="5">
        <v>2.5000000000000001E-3</v>
      </c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</row>
    <row r="89" spans="1:54" x14ac:dyDescent="0.25">
      <c r="A89" s="2">
        <f t="shared" si="1"/>
        <v>39539</v>
      </c>
      <c r="B89" s="5">
        <v>4.8536647628297999E-2</v>
      </c>
      <c r="C89" s="5">
        <v>3.9410000000000003</v>
      </c>
      <c r="D89" s="5">
        <v>0.38</v>
      </c>
      <c r="E89" s="5">
        <v>-8.5000000000000006E-2</v>
      </c>
      <c r="F89" s="5">
        <v>-5.7500000000000002E-2</v>
      </c>
      <c r="G89" s="5">
        <v>-0.04</v>
      </c>
      <c r="H89" s="5">
        <v>0.38</v>
      </c>
      <c r="I89" s="5">
        <v>0.02</v>
      </c>
      <c r="J89" s="5">
        <v>0.17</v>
      </c>
      <c r="K89" s="5">
        <v>1.7500000000000002E-2</v>
      </c>
      <c r="L89" s="5">
        <v>0.435</v>
      </c>
      <c r="M89" s="5">
        <v>0.05</v>
      </c>
      <c r="N89" s="5">
        <v>0.55000000000000004</v>
      </c>
      <c r="O89" s="5">
        <v>0</v>
      </c>
      <c r="P89" s="5">
        <v>0.2225</v>
      </c>
      <c r="Q89" s="5">
        <v>2.5000000000000001E-3</v>
      </c>
      <c r="R89" s="5">
        <v>2.5000000000000001E-3</v>
      </c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</row>
    <row r="90" spans="1:54" x14ac:dyDescent="0.25">
      <c r="A90" s="2">
        <f t="shared" si="1"/>
        <v>39569</v>
      </c>
      <c r="B90" s="5">
        <v>4.87209709955847E-2</v>
      </c>
      <c r="C90" s="5">
        <v>3.9460000000000002</v>
      </c>
      <c r="D90" s="5">
        <v>0.33</v>
      </c>
      <c r="E90" s="5">
        <v>-6.5000000000000002E-2</v>
      </c>
      <c r="F90" s="5">
        <v>-5.7500000000000002E-2</v>
      </c>
      <c r="G90" s="5">
        <v>-0.04</v>
      </c>
      <c r="H90" s="5">
        <v>0.33</v>
      </c>
      <c r="I90" s="5">
        <v>0.02</v>
      </c>
      <c r="J90" s="5">
        <v>0.16500000000000001</v>
      </c>
      <c r="K90" s="5">
        <v>0.01</v>
      </c>
      <c r="L90" s="5">
        <v>0.38500000000000001</v>
      </c>
      <c r="M90" s="5">
        <v>0.05</v>
      </c>
      <c r="N90" s="5">
        <v>0.7</v>
      </c>
      <c r="O90" s="5">
        <v>0</v>
      </c>
      <c r="P90" s="5">
        <v>0.2225</v>
      </c>
      <c r="Q90" s="5">
        <v>2.5000000000000001E-3</v>
      </c>
      <c r="R90" s="5">
        <v>2.5000000000000001E-3</v>
      </c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</row>
    <row r="91" spans="1:54" x14ac:dyDescent="0.25">
      <c r="A91" s="2">
        <f t="shared" si="1"/>
        <v>39600</v>
      </c>
      <c r="B91" s="5">
        <v>4.8911438487039501E-2</v>
      </c>
      <c r="C91" s="5">
        <v>3.984</v>
      </c>
      <c r="D91" s="5">
        <v>0.37</v>
      </c>
      <c r="E91" s="5">
        <v>-5.5E-2</v>
      </c>
      <c r="F91" s="5">
        <v>-5.7500000000000002E-2</v>
      </c>
      <c r="G91" s="5">
        <v>-0.04</v>
      </c>
      <c r="H91" s="5">
        <v>0.37</v>
      </c>
      <c r="I91" s="5">
        <v>3.5000000000000003E-2</v>
      </c>
      <c r="J91" s="5">
        <v>0.17</v>
      </c>
      <c r="K91" s="5">
        <v>1.2500000000000001E-2</v>
      </c>
      <c r="L91" s="5">
        <v>0.38500000000000001</v>
      </c>
      <c r="M91" s="5">
        <v>0.06</v>
      </c>
      <c r="N91" s="5">
        <v>0.8</v>
      </c>
      <c r="O91" s="5">
        <v>0</v>
      </c>
      <c r="P91" s="5">
        <v>0.2225</v>
      </c>
      <c r="Q91" s="5">
        <v>2.5000000000000001E-3</v>
      </c>
      <c r="R91" s="5">
        <v>2.5000000000000001E-3</v>
      </c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</row>
    <row r="92" spans="1:54" x14ac:dyDescent="0.25">
      <c r="A92" s="2">
        <f t="shared" si="1"/>
        <v>39630</v>
      </c>
      <c r="B92" s="5">
        <v>4.9095761877405004E-2</v>
      </c>
      <c r="C92" s="5">
        <v>4.0289999999999999</v>
      </c>
      <c r="D92" s="5">
        <v>0.41</v>
      </c>
      <c r="E92" s="5">
        <v>-0.02</v>
      </c>
      <c r="F92" s="5">
        <v>-5.7500000000000002E-2</v>
      </c>
      <c r="G92" s="5">
        <v>-0.04</v>
      </c>
      <c r="H92" s="5">
        <v>0.41</v>
      </c>
      <c r="I92" s="5">
        <v>3.5000000000000003E-2</v>
      </c>
      <c r="J92" s="5">
        <v>0.17499999999999999</v>
      </c>
      <c r="K92" s="5">
        <v>1.2500000000000001E-2</v>
      </c>
      <c r="L92" s="5">
        <v>0.39750000000000002</v>
      </c>
      <c r="M92" s="5">
        <v>7.0000000000000007E-2</v>
      </c>
      <c r="N92" s="5">
        <v>1</v>
      </c>
      <c r="O92" s="5">
        <v>0</v>
      </c>
      <c r="P92" s="5">
        <v>0.22</v>
      </c>
      <c r="Q92" s="5">
        <v>2.5000000000000001E-3</v>
      </c>
      <c r="R92" s="5">
        <v>2.5000000000000001E-3</v>
      </c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</row>
    <row r="93" spans="1:54" x14ac:dyDescent="0.25">
      <c r="A93" s="2">
        <f t="shared" si="1"/>
        <v>39661</v>
      </c>
      <c r="B93" s="5">
        <v>4.9286229392705196E-2</v>
      </c>
      <c r="C93" s="5">
        <v>4.0670000000000002</v>
      </c>
      <c r="D93" s="5">
        <v>0.41</v>
      </c>
      <c r="E93" s="5">
        <v>-0.02</v>
      </c>
      <c r="F93" s="5">
        <v>-5.7500000000000002E-2</v>
      </c>
      <c r="G93" s="5">
        <v>-0.04</v>
      </c>
      <c r="H93" s="5">
        <v>0.41</v>
      </c>
      <c r="I93" s="5">
        <v>0.01</v>
      </c>
      <c r="J93" s="5">
        <v>0.17499999999999999</v>
      </c>
      <c r="K93" s="5">
        <v>1.2500000000000001E-2</v>
      </c>
      <c r="L93" s="5">
        <v>0.4</v>
      </c>
      <c r="M93" s="5">
        <v>7.0000000000000007E-2</v>
      </c>
      <c r="N93" s="5">
        <v>1</v>
      </c>
      <c r="O93" s="5">
        <v>0</v>
      </c>
      <c r="P93" s="5">
        <v>0.22</v>
      </c>
      <c r="Q93" s="5">
        <v>2.5000000000000001E-3</v>
      </c>
      <c r="R93" s="5">
        <v>2.5000000000000001E-3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</row>
    <row r="94" spans="1:54" x14ac:dyDescent="0.25">
      <c r="A94" s="2">
        <f t="shared" si="1"/>
        <v>39692</v>
      </c>
      <c r="B94" s="5">
        <v>4.9476696920122805E-2</v>
      </c>
      <c r="C94" s="5">
        <v>4.0609999999999999</v>
      </c>
      <c r="D94" s="5">
        <v>0.36</v>
      </c>
      <c r="E94" s="5">
        <v>-0.04</v>
      </c>
      <c r="F94" s="5">
        <v>-5.7500000000000002E-2</v>
      </c>
      <c r="G94" s="5">
        <v>-7.0000000000000007E-2</v>
      </c>
      <c r="H94" s="5">
        <v>0.36</v>
      </c>
      <c r="I94" s="5">
        <v>0.01</v>
      </c>
      <c r="J94" s="5">
        <v>0.16500000000000001</v>
      </c>
      <c r="K94" s="5">
        <v>1.2500000000000001E-2</v>
      </c>
      <c r="L94" s="5">
        <v>0.39750000000000002</v>
      </c>
      <c r="M94" s="5">
        <v>0.05</v>
      </c>
      <c r="N94" s="5">
        <v>0.6</v>
      </c>
      <c r="O94" s="5">
        <v>0</v>
      </c>
      <c r="P94" s="5">
        <v>0.22</v>
      </c>
      <c r="Q94" s="5">
        <v>2.5000000000000001E-3</v>
      </c>
      <c r="R94" s="5">
        <v>2.5000000000000001E-3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</row>
    <row r="95" spans="1:54" x14ac:dyDescent="0.25">
      <c r="A95" s="2">
        <f t="shared" si="1"/>
        <v>39722</v>
      </c>
      <c r="B95" s="5">
        <v>4.9661020345288097E-2</v>
      </c>
      <c r="C95" s="5">
        <v>4.0609999999999999</v>
      </c>
      <c r="D95" s="5">
        <v>0.4</v>
      </c>
      <c r="E95" s="5">
        <v>-8.5000000000000006E-2</v>
      </c>
      <c r="F95" s="5">
        <v>-5.7500000000000002E-2</v>
      </c>
      <c r="G95" s="5">
        <v>-0.04</v>
      </c>
      <c r="H95" s="5">
        <v>0.4</v>
      </c>
      <c r="I95" s="5">
        <v>0.01</v>
      </c>
      <c r="J95" s="5">
        <v>0.17249999999999999</v>
      </c>
      <c r="K95" s="5">
        <v>1.2500000000000001E-2</v>
      </c>
      <c r="L95" s="5">
        <v>0.4</v>
      </c>
      <c r="M95" s="5">
        <v>0.05</v>
      </c>
      <c r="N95" s="5">
        <v>0.3</v>
      </c>
      <c r="O95" s="5">
        <v>0</v>
      </c>
      <c r="P95" s="5">
        <v>0.22</v>
      </c>
      <c r="Q95" s="5">
        <v>2.5000000000000001E-3</v>
      </c>
      <c r="R95" s="5">
        <v>2.5000000000000001E-3</v>
      </c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</row>
    <row r="96" spans="1:54" x14ac:dyDescent="0.25">
      <c r="A96" s="2">
        <f t="shared" si="1"/>
        <v>39753</v>
      </c>
      <c r="B96" s="5">
        <v>4.9843682488540403E-2</v>
      </c>
      <c r="C96" s="5">
        <v>4.21</v>
      </c>
      <c r="D96" s="5">
        <v>0.73</v>
      </c>
      <c r="E96" s="5">
        <v>-0.17</v>
      </c>
      <c r="F96" s="5">
        <v>-4.7500000000000001E-2</v>
      </c>
      <c r="G96" s="5">
        <v>0</v>
      </c>
      <c r="H96" s="5">
        <v>0.73</v>
      </c>
      <c r="I96" s="5">
        <v>5.5E-2</v>
      </c>
      <c r="J96" s="5">
        <v>0.215</v>
      </c>
      <c r="K96" s="5">
        <v>0.02</v>
      </c>
      <c r="L96" s="5">
        <v>0.55500000000000005</v>
      </c>
      <c r="M96" s="5">
        <v>0.14000000000000001</v>
      </c>
      <c r="N96" s="5">
        <v>0.22</v>
      </c>
      <c r="O96" s="5">
        <v>0</v>
      </c>
      <c r="P96" s="5">
        <v>0.22</v>
      </c>
      <c r="Q96" s="5">
        <v>2.5000000000000001E-3</v>
      </c>
      <c r="R96" s="5">
        <v>2.5000000000000001E-3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</row>
    <row r="97" spans="1:54" x14ac:dyDescent="0.25">
      <c r="A97" s="2">
        <f t="shared" si="1"/>
        <v>39783</v>
      </c>
      <c r="B97" s="5">
        <v>4.9949951852559703E-2</v>
      </c>
      <c r="C97" s="5">
        <v>4.3620000000000001</v>
      </c>
      <c r="D97" s="5">
        <v>0.98</v>
      </c>
      <c r="E97" s="5">
        <v>-0.13</v>
      </c>
      <c r="F97" s="5">
        <v>-4.7500000000000001E-2</v>
      </c>
      <c r="G97" s="5">
        <v>-1.2500000000000001E-2</v>
      </c>
      <c r="H97" s="5">
        <v>0.98</v>
      </c>
      <c r="I97" s="5">
        <v>0.25</v>
      </c>
      <c r="J97" s="5">
        <v>0.23499999999999999</v>
      </c>
      <c r="K97" s="5">
        <v>0.02</v>
      </c>
      <c r="L97" s="5">
        <v>0.91</v>
      </c>
      <c r="M97" s="5">
        <v>0.28999999999999998</v>
      </c>
      <c r="N97" s="5">
        <v>0.2</v>
      </c>
      <c r="O97" s="5">
        <v>0</v>
      </c>
      <c r="P97" s="5">
        <v>0.2225</v>
      </c>
      <c r="Q97" s="5">
        <v>2.5000000000000001E-3</v>
      </c>
      <c r="R97" s="5">
        <v>2.5000000000000001E-3</v>
      </c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</row>
    <row r="98" spans="1:54" x14ac:dyDescent="0.25">
      <c r="A98" s="2">
        <f t="shared" si="1"/>
        <v>39814</v>
      </c>
      <c r="B98" s="5">
        <v>5.0059763532674502E-2</v>
      </c>
      <c r="C98" s="5">
        <v>4.4320000000000004</v>
      </c>
      <c r="D98" s="5">
        <v>1.6</v>
      </c>
      <c r="E98" s="5">
        <v>-0.25</v>
      </c>
      <c r="F98" s="5">
        <v>-4.7500000000000001E-2</v>
      </c>
      <c r="G98" s="5">
        <v>0.01</v>
      </c>
      <c r="H98" s="5">
        <v>1.6</v>
      </c>
      <c r="I98" s="5">
        <v>0.45</v>
      </c>
      <c r="J98" s="5">
        <v>0.255</v>
      </c>
      <c r="K98" s="5">
        <v>0.02</v>
      </c>
      <c r="L98" s="5">
        <v>1.2150000000000001</v>
      </c>
      <c r="M98" s="5">
        <v>0.32</v>
      </c>
      <c r="N98" s="5">
        <v>7.4999999999999997E-2</v>
      </c>
      <c r="O98" s="5">
        <v>0</v>
      </c>
      <c r="P98" s="5">
        <v>0.22500000000000001</v>
      </c>
      <c r="Q98" s="5">
        <v>2.5000000000000001E-3</v>
      </c>
      <c r="R98" s="5">
        <v>2.5000000000000001E-3</v>
      </c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</row>
    <row r="99" spans="1:54" x14ac:dyDescent="0.25">
      <c r="A99" s="2">
        <f t="shared" si="1"/>
        <v>39845</v>
      </c>
      <c r="B99" s="5">
        <v>5.0169575216815004E-2</v>
      </c>
      <c r="C99" s="5">
        <v>4.3440000000000003</v>
      </c>
      <c r="D99" s="5">
        <v>1.6</v>
      </c>
      <c r="E99" s="5">
        <v>-0.28000000000000003</v>
      </c>
      <c r="F99" s="5">
        <v>-4.7500000000000001E-2</v>
      </c>
      <c r="G99" s="5">
        <v>0</v>
      </c>
      <c r="H99" s="5">
        <v>1.6</v>
      </c>
      <c r="I99" s="5">
        <v>0.45</v>
      </c>
      <c r="J99" s="5">
        <v>0.255</v>
      </c>
      <c r="K99" s="5">
        <v>0.02</v>
      </c>
      <c r="L99" s="5">
        <v>1.2150000000000001</v>
      </c>
      <c r="M99" s="5">
        <v>0.32</v>
      </c>
      <c r="N99" s="5">
        <v>7.4999999999999997E-2</v>
      </c>
      <c r="O99" s="5">
        <v>0</v>
      </c>
      <c r="P99" s="5">
        <v>0.22</v>
      </c>
      <c r="Q99" s="5">
        <v>2.5000000000000001E-3</v>
      </c>
      <c r="R99" s="5">
        <v>2.5000000000000001E-3</v>
      </c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</row>
    <row r="100" spans="1:54" x14ac:dyDescent="0.25">
      <c r="A100" s="2">
        <f t="shared" si="1"/>
        <v>39873</v>
      </c>
      <c r="B100" s="5">
        <v>5.0268759967241602E-2</v>
      </c>
      <c r="C100" s="5">
        <v>4.2050000000000001</v>
      </c>
      <c r="D100" s="5">
        <v>0.72</v>
      </c>
      <c r="E100" s="5">
        <v>-0.17</v>
      </c>
      <c r="F100" s="5">
        <v>-4.7500000000000001E-2</v>
      </c>
      <c r="G100" s="5">
        <v>-0.06</v>
      </c>
      <c r="H100" s="5">
        <v>0.72</v>
      </c>
      <c r="I100" s="5">
        <v>0.1</v>
      </c>
      <c r="J100" s="5">
        <v>0.215</v>
      </c>
      <c r="K100" s="5">
        <v>0.02</v>
      </c>
      <c r="L100" s="5">
        <v>0.65500000000000003</v>
      </c>
      <c r="M100" s="5">
        <v>0.15</v>
      </c>
      <c r="N100" s="5">
        <v>0.18</v>
      </c>
      <c r="O100" s="5">
        <v>0</v>
      </c>
      <c r="P100" s="5">
        <v>0.20499999999999999</v>
      </c>
      <c r="Q100" s="5">
        <v>2.5000000000000001E-3</v>
      </c>
      <c r="R100" s="5">
        <v>2.5000000000000001E-3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</row>
    <row r="101" spans="1:54" x14ac:dyDescent="0.25">
      <c r="A101" s="2">
        <f t="shared" si="1"/>
        <v>39904</v>
      </c>
      <c r="B101" s="5">
        <v>5.0378571659044406E-2</v>
      </c>
      <c r="C101" s="5">
        <v>4.0510000000000002</v>
      </c>
      <c r="D101" s="5">
        <v>0.38</v>
      </c>
      <c r="E101" s="5">
        <v>-8.5000000000000006E-2</v>
      </c>
      <c r="F101" s="5">
        <v>-4.4999999999999998E-2</v>
      </c>
      <c r="G101" s="5">
        <v>-0.04</v>
      </c>
      <c r="H101" s="5">
        <v>0.38</v>
      </c>
      <c r="I101" s="5">
        <v>0.02</v>
      </c>
      <c r="J101" s="5">
        <v>0.17</v>
      </c>
      <c r="K101" s="5">
        <v>1.7500000000000002E-2</v>
      </c>
      <c r="L101" s="5">
        <v>0.435</v>
      </c>
      <c r="M101" s="5">
        <v>0.05</v>
      </c>
      <c r="N101" s="5">
        <v>0.55000000000000004</v>
      </c>
      <c r="O101" s="5">
        <v>0</v>
      </c>
      <c r="P101" s="5">
        <v>0.19500000000000001</v>
      </c>
      <c r="Q101" s="5">
        <v>2.5000000000000001E-3</v>
      </c>
      <c r="R101" s="5">
        <v>2.5000000000000001E-3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</row>
    <row r="102" spans="1:54" x14ac:dyDescent="0.25">
      <c r="A102" s="2">
        <f t="shared" si="1"/>
        <v>39934</v>
      </c>
      <c r="B102" s="5">
        <v>5.0484841042041304E-2</v>
      </c>
      <c r="C102" s="5">
        <v>4.056</v>
      </c>
      <c r="D102" s="5">
        <v>0.33</v>
      </c>
      <c r="E102" s="5">
        <v>-6.5000000000000002E-2</v>
      </c>
      <c r="F102" s="5">
        <v>-4.4999999999999998E-2</v>
      </c>
      <c r="G102" s="5">
        <v>-0.04</v>
      </c>
      <c r="H102" s="5">
        <v>0.33</v>
      </c>
      <c r="I102" s="5">
        <v>0.02</v>
      </c>
      <c r="J102" s="5">
        <v>0.16500000000000001</v>
      </c>
      <c r="K102" s="5">
        <v>0.01</v>
      </c>
      <c r="L102" s="5">
        <v>0.38500000000000001</v>
      </c>
      <c r="M102" s="5">
        <v>0.05</v>
      </c>
      <c r="N102" s="5">
        <v>0.7</v>
      </c>
      <c r="O102" s="5">
        <v>0</v>
      </c>
      <c r="P102" s="5">
        <v>0.19500000000000001</v>
      </c>
      <c r="Q102" s="5">
        <v>2.5000000000000001E-3</v>
      </c>
      <c r="R102" s="5">
        <v>2.5000000000000001E-3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</row>
    <row r="103" spans="1:54" x14ac:dyDescent="0.25">
      <c r="A103" s="2">
        <f t="shared" si="1"/>
        <v>39965</v>
      </c>
      <c r="B103" s="5">
        <v>5.0594652741764896E-2</v>
      </c>
      <c r="C103" s="5">
        <v>4.0940000000000003</v>
      </c>
      <c r="D103" s="5">
        <v>0.37</v>
      </c>
      <c r="E103" s="5">
        <v>-5.5E-2</v>
      </c>
      <c r="F103" s="5">
        <v>-4.4999999999999998E-2</v>
      </c>
      <c r="G103" s="5">
        <v>-0.04</v>
      </c>
      <c r="H103" s="5">
        <v>0.37</v>
      </c>
      <c r="I103" s="5">
        <v>3.5000000000000003E-2</v>
      </c>
      <c r="J103" s="5">
        <v>0.17</v>
      </c>
      <c r="K103" s="5">
        <v>1.2500000000000001E-2</v>
      </c>
      <c r="L103" s="5">
        <v>0.38500000000000001</v>
      </c>
      <c r="M103" s="5">
        <v>0.06</v>
      </c>
      <c r="N103" s="5">
        <v>0.8</v>
      </c>
      <c r="O103" s="5">
        <v>0</v>
      </c>
      <c r="P103" s="5">
        <v>0.19500000000000001</v>
      </c>
      <c r="Q103" s="5">
        <v>2.5000000000000001E-3</v>
      </c>
      <c r="R103" s="5">
        <v>2.5000000000000001E-3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</row>
    <row r="104" spans="1:54" x14ac:dyDescent="0.25">
      <c r="A104" s="2">
        <f t="shared" si="1"/>
        <v>39995</v>
      </c>
      <c r="B104" s="5">
        <v>5.0700922132426406E-2</v>
      </c>
      <c r="C104" s="5">
        <v>4.1390000000000002</v>
      </c>
      <c r="D104" s="5">
        <v>0.41</v>
      </c>
      <c r="E104" s="5">
        <v>-0.02</v>
      </c>
      <c r="F104" s="5">
        <v>-4.4999999999999998E-2</v>
      </c>
      <c r="G104" s="5">
        <v>-0.04</v>
      </c>
      <c r="H104" s="5">
        <v>0.41</v>
      </c>
      <c r="I104" s="5">
        <v>3.5000000000000003E-2</v>
      </c>
      <c r="J104" s="5">
        <v>0.17499999999999999</v>
      </c>
      <c r="K104" s="5">
        <v>1.2500000000000001E-2</v>
      </c>
      <c r="L104" s="5">
        <v>0.39750000000000002</v>
      </c>
      <c r="M104" s="5">
        <v>7.0000000000000007E-2</v>
      </c>
      <c r="N104" s="5">
        <v>1</v>
      </c>
      <c r="O104" s="5">
        <v>0</v>
      </c>
      <c r="P104" s="5">
        <v>0.19500000000000001</v>
      </c>
      <c r="Q104" s="5">
        <v>2.5000000000000001E-3</v>
      </c>
      <c r="R104" s="5">
        <v>2.5000000000000001E-3</v>
      </c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</row>
    <row r="105" spans="1:54" x14ac:dyDescent="0.25">
      <c r="A105" s="2">
        <f t="shared" si="1"/>
        <v>40026</v>
      </c>
      <c r="B105" s="5">
        <v>5.0810733840069795E-2</v>
      </c>
      <c r="C105" s="5">
        <v>4.1770000000000005</v>
      </c>
      <c r="D105" s="5">
        <v>0.41</v>
      </c>
      <c r="E105" s="5">
        <v>-0.02</v>
      </c>
      <c r="F105" s="5">
        <v>-4.4999999999999998E-2</v>
      </c>
      <c r="G105" s="5">
        <v>-0.04</v>
      </c>
      <c r="H105" s="5">
        <v>0.41</v>
      </c>
      <c r="I105" s="5">
        <v>0.01</v>
      </c>
      <c r="J105" s="5">
        <v>0.17499999999999999</v>
      </c>
      <c r="K105" s="5">
        <v>1.2500000000000001E-2</v>
      </c>
      <c r="L105" s="5">
        <v>0.4</v>
      </c>
      <c r="M105" s="5">
        <v>7.0000000000000007E-2</v>
      </c>
      <c r="N105" s="5">
        <v>1</v>
      </c>
      <c r="O105" s="5">
        <v>0</v>
      </c>
      <c r="P105" s="5">
        <v>0.19500000000000001</v>
      </c>
      <c r="Q105" s="5">
        <v>2.5000000000000001E-3</v>
      </c>
      <c r="R105" s="5">
        <v>2.5000000000000001E-3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</row>
    <row r="106" spans="1:54" x14ac:dyDescent="0.25">
      <c r="A106" s="2">
        <f t="shared" si="1"/>
        <v>40057</v>
      </c>
      <c r="B106" s="5">
        <v>5.0920545551738097E-2</v>
      </c>
      <c r="C106" s="5">
        <v>4.1710000000000003</v>
      </c>
      <c r="D106" s="5">
        <v>0.36</v>
      </c>
      <c r="E106" s="5">
        <v>-0.04</v>
      </c>
      <c r="F106" s="5">
        <v>-4.4999999999999998E-2</v>
      </c>
      <c r="G106" s="5">
        <v>-7.0000000000000007E-2</v>
      </c>
      <c r="H106" s="5">
        <v>0.36</v>
      </c>
      <c r="I106" s="5">
        <v>0.01</v>
      </c>
      <c r="J106" s="5">
        <v>0.16500000000000001</v>
      </c>
      <c r="K106" s="5">
        <v>1.2500000000000001E-2</v>
      </c>
      <c r="L106" s="5">
        <v>0.39750000000000002</v>
      </c>
      <c r="M106" s="5">
        <v>0.05</v>
      </c>
      <c r="N106" s="5">
        <v>0.6</v>
      </c>
      <c r="O106" s="5">
        <v>0</v>
      </c>
      <c r="P106" s="5">
        <v>0.19500000000000001</v>
      </c>
      <c r="Q106" s="5">
        <v>2.5000000000000001E-3</v>
      </c>
      <c r="R106" s="5">
        <v>2.5000000000000001E-3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</row>
    <row r="107" spans="1:54" x14ac:dyDescent="0.25">
      <c r="A107" s="2">
        <f t="shared" si="1"/>
        <v>40087</v>
      </c>
      <c r="B107" s="5">
        <v>5.1026814953958298E-2</v>
      </c>
      <c r="C107" s="5">
        <v>4.1710000000000003</v>
      </c>
      <c r="D107" s="5">
        <v>0.4</v>
      </c>
      <c r="E107" s="5">
        <v>-8.5000000000000006E-2</v>
      </c>
      <c r="F107" s="5">
        <v>-4.4999999999999998E-2</v>
      </c>
      <c r="G107" s="5">
        <v>-0.04</v>
      </c>
      <c r="H107" s="5">
        <v>0.4</v>
      </c>
      <c r="I107" s="5">
        <v>0.01</v>
      </c>
      <c r="J107" s="5">
        <v>0.17249999999999999</v>
      </c>
      <c r="K107" s="5">
        <v>1.2500000000000001E-2</v>
      </c>
      <c r="L107" s="5">
        <v>0.4</v>
      </c>
      <c r="M107" s="5">
        <v>0.05</v>
      </c>
      <c r="N107" s="5">
        <v>0.3</v>
      </c>
      <c r="O107" s="5">
        <v>0</v>
      </c>
      <c r="P107" s="5">
        <v>0.19500000000000001</v>
      </c>
      <c r="Q107" s="5">
        <v>2.5000000000000001E-3</v>
      </c>
      <c r="R107" s="5">
        <v>2.5000000000000001E-3</v>
      </c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</row>
    <row r="108" spans="1:54" x14ac:dyDescent="0.25">
      <c r="A108" s="2">
        <f t="shared" si="1"/>
        <v>40118</v>
      </c>
      <c r="B108" s="5">
        <v>5.1136626673545099E-2</v>
      </c>
      <c r="C108" s="5">
        <v>4.32</v>
      </c>
      <c r="D108" s="5">
        <v>0.73</v>
      </c>
      <c r="E108" s="5">
        <v>-0.17</v>
      </c>
      <c r="F108" s="5">
        <v>-4.4500000000000005E-2</v>
      </c>
      <c r="G108" s="5">
        <v>0</v>
      </c>
      <c r="H108" s="5">
        <v>0.73</v>
      </c>
      <c r="I108" s="5">
        <v>5.5E-2</v>
      </c>
      <c r="J108" s="5">
        <v>0.215</v>
      </c>
      <c r="K108" s="5">
        <v>0.02</v>
      </c>
      <c r="L108" s="5">
        <v>0.55500000000000005</v>
      </c>
      <c r="M108" s="5">
        <v>0.14000000000000001</v>
      </c>
      <c r="N108" s="5">
        <v>0.22</v>
      </c>
      <c r="O108" s="5">
        <v>0</v>
      </c>
      <c r="P108" s="5">
        <v>0.19500000000000001</v>
      </c>
      <c r="Q108" s="5">
        <v>2.5000000000000001E-3</v>
      </c>
      <c r="R108" s="5">
        <v>2.5000000000000001E-3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</row>
    <row r="109" spans="1:54" x14ac:dyDescent="0.25">
      <c r="A109" s="2">
        <f t="shared" si="1"/>
        <v>40148</v>
      </c>
      <c r="B109" s="5">
        <v>5.1242896083428101E-2</v>
      </c>
      <c r="C109" s="5">
        <v>4.4720000000000004</v>
      </c>
      <c r="D109" s="5">
        <v>0.98</v>
      </c>
      <c r="E109" s="5">
        <v>-0.13</v>
      </c>
      <c r="F109" s="5">
        <v>-4.4500000000000005E-2</v>
      </c>
      <c r="G109" s="5">
        <v>-1.2500000000000001E-2</v>
      </c>
      <c r="H109" s="5">
        <v>0.98</v>
      </c>
      <c r="I109" s="5">
        <v>0.25</v>
      </c>
      <c r="J109" s="5">
        <v>0.23499999999999999</v>
      </c>
      <c r="K109" s="5">
        <v>0.02</v>
      </c>
      <c r="L109" s="5">
        <v>0.91</v>
      </c>
      <c r="M109" s="5">
        <v>0.28999999999999998</v>
      </c>
      <c r="N109" s="5">
        <v>0.2</v>
      </c>
      <c r="O109" s="5">
        <v>0</v>
      </c>
      <c r="P109" s="5">
        <v>0.19500000000000001</v>
      </c>
      <c r="Q109" s="5">
        <v>2.5000000000000001E-3</v>
      </c>
      <c r="R109" s="5">
        <v>2.5000000000000001E-3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</row>
    <row r="110" spans="1:54" x14ac:dyDescent="0.25">
      <c r="A110" s="2">
        <f t="shared" si="1"/>
        <v>40179</v>
      </c>
      <c r="B110" s="5">
        <v>5.1352707810932999E-2</v>
      </c>
      <c r="C110" s="5">
        <v>4.5445000000000002</v>
      </c>
      <c r="D110" s="5">
        <v>1.6</v>
      </c>
      <c r="E110" s="5">
        <v>-0.25</v>
      </c>
      <c r="F110" s="5">
        <v>-4.4500000000000005E-2</v>
      </c>
      <c r="G110" s="5">
        <v>0.01</v>
      </c>
      <c r="H110" s="5">
        <v>1.6</v>
      </c>
      <c r="I110" s="5">
        <v>0.45</v>
      </c>
      <c r="J110" s="5">
        <v>0.255</v>
      </c>
      <c r="K110" s="5">
        <v>0.02</v>
      </c>
      <c r="L110" s="5">
        <v>1.2150000000000001</v>
      </c>
      <c r="M110" s="5">
        <v>0.32</v>
      </c>
      <c r="N110" s="5">
        <v>7.4999999999999997E-2</v>
      </c>
      <c r="O110" s="5">
        <v>0</v>
      </c>
      <c r="P110" s="5">
        <v>0.19500000000000001</v>
      </c>
      <c r="Q110" s="5">
        <v>2.5000000000000001E-3</v>
      </c>
      <c r="R110" s="5">
        <v>2.5000000000000001E-3</v>
      </c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</row>
    <row r="111" spans="1:54" x14ac:dyDescent="0.25">
      <c r="A111" s="2">
        <f t="shared" si="1"/>
        <v>40210</v>
      </c>
      <c r="B111" s="5">
        <v>5.14625195424614E-2</v>
      </c>
      <c r="C111" s="5">
        <v>4.4565000000000001</v>
      </c>
      <c r="D111" s="5">
        <v>1.6</v>
      </c>
      <c r="E111" s="5">
        <v>-0.28000000000000003</v>
      </c>
      <c r="F111" s="5">
        <v>-4.4500000000000005E-2</v>
      </c>
      <c r="G111" s="5">
        <v>0</v>
      </c>
      <c r="H111" s="5">
        <v>1.6</v>
      </c>
      <c r="I111" s="5">
        <v>0.45</v>
      </c>
      <c r="J111" s="5">
        <v>0.255</v>
      </c>
      <c r="K111" s="5">
        <v>0.02</v>
      </c>
      <c r="L111" s="5">
        <v>1.2150000000000001</v>
      </c>
      <c r="M111" s="5">
        <v>0.32</v>
      </c>
      <c r="N111" s="5">
        <v>7.4999999999999997E-2</v>
      </c>
      <c r="O111" s="5">
        <v>0</v>
      </c>
      <c r="P111" s="5">
        <v>0.19</v>
      </c>
      <c r="Q111" s="5">
        <v>2.5000000000000001E-3</v>
      </c>
      <c r="R111" s="5">
        <v>2.5000000000000001E-3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</row>
    <row r="112" spans="1:54" x14ac:dyDescent="0.25">
      <c r="A112" s="2">
        <f t="shared" si="1"/>
        <v>40238</v>
      </c>
      <c r="B112" s="5">
        <v>5.1561704335686603E-2</v>
      </c>
      <c r="C112" s="5">
        <v>4.3174999999999999</v>
      </c>
      <c r="D112" s="5">
        <v>0.72</v>
      </c>
      <c r="E112" s="5">
        <v>-0.17</v>
      </c>
      <c r="F112" s="5">
        <v>-4.4500000000000005E-2</v>
      </c>
      <c r="G112" s="5">
        <v>-0.06</v>
      </c>
      <c r="H112" s="5">
        <v>0.72</v>
      </c>
      <c r="I112" s="5">
        <v>0.1</v>
      </c>
      <c r="J112" s="5">
        <v>0.215</v>
      </c>
      <c r="K112" s="5">
        <v>0.02</v>
      </c>
      <c r="L112" s="5">
        <v>0.65500000000000003</v>
      </c>
      <c r="M112" s="5">
        <v>0.15</v>
      </c>
      <c r="N112" s="5">
        <v>0.18</v>
      </c>
      <c r="O112" s="5">
        <v>0</v>
      </c>
      <c r="P112" s="5">
        <v>0.1875</v>
      </c>
      <c r="Q112" s="5">
        <v>2.5000000000000001E-3</v>
      </c>
      <c r="R112" s="5">
        <v>2.5000000000000001E-3</v>
      </c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</row>
    <row r="113" spans="1:54" x14ac:dyDescent="0.25">
      <c r="A113" s="2">
        <f t="shared" si="1"/>
        <v>40269</v>
      </c>
      <c r="B113" s="5">
        <v>5.1671516074872401E-2</v>
      </c>
      <c r="C113" s="5">
        <v>4.1635</v>
      </c>
      <c r="D113" s="5">
        <v>0.38</v>
      </c>
      <c r="E113" s="5">
        <v>-8.5000000000000006E-2</v>
      </c>
      <c r="F113" s="5">
        <v>-4.2000000000000003E-2</v>
      </c>
      <c r="G113" s="5">
        <v>-0.04</v>
      </c>
      <c r="H113" s="5">
        <v>0.38</v>
      </c>
      <c r="I113" s="5">
        <v>0.02</v>
      </c>
      <c r="J113" s="5">
        <v>0.17</v>
      </c>
      <c r="K113" s="5">
        <v>1.7500000000000002E-2</v>
      </c>
      <c r="L113" s="5">
        <v>0.435</v>
      </c>
      <c r="M113" s="5">
        <v>0.05</v>
      </c>
      <c r="N113" s="5">
        <v>0.55000000000000004</v>
      </c>
      <c r="O113" s="5">
        <v>0</v>
      </c>
      <c r="P113" s="5">
        <v>0.185</v>
      </c>
      <c r="Q113" s="5">
        <v>2.5000000000000001E-3</v>
      </c>
      <c r="R113" s="5">
        <v>2.5000000000000001E-3</v>
      </c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</row>
    <row r="114" spans="1:54" x14ac:dyDescent="0.25">
      <c r="A114" s="2">
        <f t="shared" si="1"/>
        <v>40299</v>
      </c>
      <c r="B114" s="5">
        <v>5.1777785503720704E-2</v>
      </c>
      <c r="C114" s="5">
        <v>4.1684999999999999</v>
      </c>
      <c r="D114" s="5">
        <v>0.33</v>
      </c>
      <c r="E114" s="5">
        <v>-6.5000000000000002E-2</v>
      </c>
      <c r="F114" s="5">
        <v>-4.2000000000000003E-2</v>
      </c>
      <c r="G114" s="5">
        <v>-0.04</v>
      </c>
      <c r="H114" s="5">
        <v>0.33</v>
      </c>
      <c r="I114" s="5">
        <v>0.02</v>
      </c>
      <c r="J114" s="5">
        <v>0.16500000000000001</v>
      </c>
      <c r="K114" s="5">
        <v>0.01</v>
      </c>
      <c r="L114" s="5">
        <v>0.38500000000000001</v>
      </c>
      <c r="M114" s="5">
        <v>0.05</v>
      </c>
      <c r="N114" s="5">
        <v>0.7</v>
      </c>
      <c r="O114" s="5">
        <v>0</v>
      </c>
      <c r="P114" s="5">
        <v>0.185</v>
      </c>
      <c r="Q114" s="5">
        <v>2.5000000000000001E-3</v>
      </c>
      <c r="R114" s="5">
        <v>2.5000000000000001E-3</v>
      </c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</row>
    <row r="115" spans="1:54" x14ac:dyDescent="0.25">
      <c r="A115" s="2">
        <f t="shared" si="1"/>
        <v>40330</v>
      </c>
      <c r="B115" s="5">
        <v>5.1887597250821905E-2</v>
      </c>
      <c r="C115" s="5">
        <v>4.2065000000000001</v>
      </c>
      <c r="D115" s="5">
        <v>0.37</v>
      </c>
      <c r="E115" s="5">
        <v>-5.5E-2</v>
      </c>
      <c r="F115" s="5">
        <v>-4.2000000000000003E-2</v>
      </c>
      <c r="G115" s="5">
        <v>-0.04</v>
      </c>
      <c r="H115" s="5">
        <v>0.37</v>
      </c>
      <c r="I115" s="5">
        <v>3.5000000000000003E-2</v>
      </c>
      <c r="J115" s="5">
        <v>0.17</v>
      </c>
      <c r="K115" s="5">
        <v>1.2500000000000001E-2</v>
      </c>
      <c r="L115" s="5">
        <v>0.38500000000000001</v>
      </c>
      <c r="M115" s="5">
        <v>0.06</v>
      </c>
      <c r="N115" s="5">
        <v>0.8</v>
      </c>
      <c r="O115" s="5">
        <v>0</v>
      </c>
      <c r="P115" s="5">
        <v>0.185</v>
      </c>
      <c r="Q115" s="5">
        <v>2.5000000000000001E-3</v>
      </c>
      <c r="R115" s="5">
        <v>2.5000000000000001E-3</v>
      </c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</row>
    <row r="116" spans="1:54" x14ac:dyDescent="0.25">
      <c r="A116" s="2">
        <f t="shared" si="1"/>
        <v>40360</v>
      </c>
      <c r="B116" s="5">
        <v>5.1993866687330303E-2</v>
      </c>
      <c r="C116" s="5">
        <v>4.2515000000000001</v>
      </c>
      <c r="D116" s="5">
        <v>0.41</v>
      </c>
      <c r="E116" s="5">
        <v>-0.02</v>
      </c>
      <c r="F116" s="5">
        <v>-4.2000000000000003E-2</v>
      </c>
      <c r="G116" s="5">
        <v>-0.04</v>
      </c>
      <c r="H116" s="5">
        <v>0.41</v>
      </c>
      <c r="I116" s="5">
        <v>3.5000000000000003E-2</v>
      </c>
      <c r="J116" s="5">
        <v>0.17499999999999999</v>
      </c>
      <c r="K116" s="5">
        <v>1.2500000000000001E-2</v>
      </c>
      <c r="L116" s="5">
        <v>0.39750000000000002</v>
      </c>
      <c r="M116" s="5">
        <v>7.0000000000000007E-2</v>
      </c>
      <c r="N116" s="5">
        <v>1</v>
      </c>
      <c r="O116" s="5">
        <v>0</v>
      </c>
      <c r="P116" s="5">
        <v>0.185</v>
      </c>
      <c r="Q116" s="5">
        <v>2.5000000000000001E-3</v>
      </c>
      <c r="R116" s="5">
        <v>2.5000000000000001E-3</v>
      </c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</row>
    <row r="117" spans="1:54" x14ac:dyDescent="0.25">
      <c r="A117" s="2">
        <f t="shared" si="1"/>
        <v>40391</v>
      </c>
      <c r="B117" s="5">
        <v>5.2103678442347E-2</v>
      </c>
      <c r="C117" s="5">
        <v>4.2895000000000003</v>
      </c>
      <c r="D117" s="5">
        <v>0.41</v>
      </c>
      <c r="E117" s="5">
        <v>-0.02</v>
      </c>
      <c r="F117" s="5">
        <v>-4.2000000000000003E-2</v>
      </c>
      <c r="G117" s="5">
        <v>-0.04</v>
      </c>
      <c r="H117" s="5">
        <v>0.41</v>
      </c>
      <c r="I117" s="5">
        <v>0.01</v>
      </c>
      <c r="J117" s="5">
        <v>0.17499999999999999</v>
      </c>
      <c r="K117" s="5">
        <v>1.2500000000000001E-2</v>
      </c>
      <c r="L117" s="5">
        <v>0.4</v>
      </c>
      <c r="M117" s="5">
        <v>7.0000000000000007E-2</v>
      </c>
      <c r="N117" s="5">
        <v>1</v>
      </c>
      <c r="O117" s="5">
        <v>0</v>
      </c>
      <c r="P117" s="5">
        <v>0.185</v>
      </c>
      <c r="Q117" s="5">
        <v>2.5000000000000001E-3</v>
      </c>
      <c r="R117" s="5">
        <v>2.5000000000000001E-3</v>
      </c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</row>
    <row r="118" spans="1:54" x14ac:dyDescent="0.25">
      <c r="A118" s="2">
        <f t="shared" si="1"/>
        <v>40422</v>
      </c>
      <c r="B118" s="5">
        <v>5.2213490201384903E-2</v>
      </c>
      <c r="C118" s="5">
        <v>4.2835000000000001</v>
      </c>
      <c r="D118" s="5">
        <v>0.36</v>
      </c>
      <c r="E118" s="5">
        <v>-0.04</v>
      </c>
      <c r="F118" s="5">
        <v>-4.2000000000000003E-2</v>
      </c>
      <c r="G118" s="5">
        <v>-7.0000000000000007E-2</v>
      </c>
      <c r="H118" s="5">
        <v>0.36</v>
      </c>
      <c r="I118" s="5">
        <v>0.01</v>
      </c>
      <c r="J118" s="5">
        <v>0.16500000000000001</v>
      </c>
      <c r="K118" s="5">
        <v>1.2500000000000001E-2</v>
      </c>
      <c r="L118" s="5">
        <v>0.39750000000000002</v>
      </c>
      <c r="M118" s="5">
        <v>0.05</v>
      </c>
      <c r="N118" s="5">
        <v>0.6</v>
      </c>
      <c r="O118" s="5">
        <v>0</v>
      </c>
      <c r="P118" s="5">
        <v>0.185</v>
      </c>
      <c r="Q118" s="5">
        <v>2.5000000000000001E-3</v>
      </c>
      <c r="R118" s="5">
        <v>2.5000000000000001E-3</v>
      </c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</row>
    <row r="119" spans="1:54" x14ac:dyDescent="0.25">
      <c r="A119" s="2">
        <f t="shared" si="1"/>
        <v>40452</v>
      </c>
      <c r="B119" s="5">
        <v>5.2319759649444901E-2</v>
      </c>
      <c r="C119" s="5">
        <v>4.2835000000000001</v>
      </c>
      <c r="D119" s="5">
        <v>0.4</v>
      </c>
      <c r="E119" s="5">
        <v>-8.5000000000000006E-2</v>
      </c>
      <c r="F119" s="5">
        <v>-4.2000000000000003E-2</v>
      </c>
      <c r="G119" s="5">
        <v>-0.04</v>
      </c>
      <c r="H119" s="5">
        <v>0.4</v>
      </c>
      <c r="I119" s="5">
        <v>0.01</v>
      </c>
      <c r="J119" s="5">
        <v>0.17249999999999999</v>
      </c>
      <c r="K119" s="5">
        <v>1.2500000000000001E-2</v>
      </c>
      <c r="L119" s="5">
        <v>0.4</v>
      </c>
      <c r="M119" s="5">
        <v>0.05</v>
      </c>
      <c r="N119" s="5">
        <v>0.3</v>
      </c>
      <c r="O119" s="5">
        <v>0</v>
      </c>
      <c r="P119" s="5">
        <v>0.185</v>
      </c>
      <c r="Q119" s="5">
        <v>2.5000000000000001E-3</v>
      </c>
      <c r="R119" s="5">
        <v>2.5000000000000001E-3</v>
      </c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</row>
    <row r="120" spans="1:54" x14ac:dyDescent="0.25">
      <c r="A120" s="2">
        <f t="shared" si="1"/>
        <v>40483</v>
      </c>
      <c r="B120" s="5">
        <v>5.2429571416396502E-2</v>
      </c>
      <c r="C120" s="5">
        <v>4.4325000000000001</v>
      </c>
      <c r="D120" s="5">
        <v>0.73</v>
      </c>
      <c r="E120" s="5">
        <v>-0.17</v>
      </c>
      <c r="F120" s="5">
        <v>-4.1500000000000002E-2</v>
      </c>
      <c r="G120" s="5">
        <v>0</v>
      </c>
      <c r="H120" s="5">
        <v>0.73</v>
      </c>
      <c r="I120" s="5">
        <v>5.5E-2</v>
      </c>
      <c r="J120" s="5">
        <v>0.215</v>
      </c>
      <c r="K120" s="5">
        <v>0.02</v>
      </c>
      <c r="L120" s="5">
        <v>0.55500000000000005</v>
      </c>
      <c r="M120" s="5">
        <v>0.14000000000000001</v>
      </c>
      <c r="N120" s="5">
        <v>0.22</v>
      </c>
      <c r="O120" s="5">
        <v>0</v>
      </c>
      <c r="P120" s="5">
        <v>0.185</v>
      </c>
      <c r="Q120" s="5">
        <v>2.5000000000000001E-3</v>
      </c>
      <c r="R120" s="5">
        <v>2.5000000000000001E-3</v>
      </c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</row>
    <row r="121" spans="1:54" x14ac:dyDescent="0.25">
      <c r="A121" s="2">
        <f t="shared" si="1"/>
        <v>40513</v>
      </c>
      <c r="B121" s="5">
        <v>5.2535840872114797E-2</v>
      </c>
      <c r="C121" s="5">
        <v>4.5845000000000002</v>
      </c>
      <c r="D121" s="5">
        <v>0.98</v>
      </c>
      <c r="E121" s="5">
        <v>-0.13</v>
      </c>
      <c r="F121" s="5">
        <v>-4.1500000000000002E-2</v>
      </c>
      <c r="G121" s="5">
        <v>-1.2500000000000001E-2</v>
      </c>
      <c r="H121" s="5">
        <v>0.98</v>
      </c>
      <c r="I121" s="5">
        <v>0.25</v>
      </c>
      <c r="J121" s="5">
        <v>0.23499999999999999</v>
      </c>
      <c r="K121" s="5">
        <v>0.02</v>
      </c>
      <c r="L121" s="5">
        <v>0.91</v>
      </c>
      <c r="M121" s="5">
        <v>0.28999999999999998</v>
      </c>
      <c r="N121" s="5">
        <v>0.2</v>
      </c>
      <c r="O121" s="5">
        <v>0</v>
      </c>
      <c r="P121" s="5">
        <v>0.185</v>
      </c>
      <c r="Q121" s="5">
        <v>2.5000000000000001E-3</v>
      </c>
      <c r="R121" s="5">
        <v>2.5000000000000001E-3</v>
      </c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</row>
    <row r="122" spans="1:54" x14ac:dyDescent="0.25">
      <c r="A122" s="2">
        <f t="shared" si="1"/>
        <v>40544</v>
      </c>
      <c r="B122" s="5">
        <v>5.2645652646979603E-2</v>
      </c>
      <c r="C122" s="5">
        <v>4.6595000000000004</v>
      </c>
      <c r="D122" s="5">
        <v>1.6</v>
      </c>
      <c r="E122" s="5">
        <v>-0.25</v>
      </c>
      <c r="F122" s="5">
        <v>-4.1500000000000002E-2</v>
      </c>
      <c r="G122" s="5">
        <v>0.01</v>
      </c>
      <c r="H122" s="5">
        <v>1.6</v>
      </c>
      <c r="I122" s="5">
        <v>0.45</v>
      </c>
      <c r="J122" s="5">
        <v>0.255</v>
      </c>
      <c r="K122" s="5">
        <v>0.02</v>
      </c>
      <c r="L122" s="5">
        <v>1.2150000000000001</v>
      </c>
      <c r="M122" s="5">
        <v>0.32</v>
      </c>
      <c r="N122" s="5">
        <v>8.5000000000000006E-2</v>
      </c>
      <c r="O122" s="5">
        <v>0</v>
      </c>
      <c r="P122" s="5">
        <v>0.185</v>
      </c>
      <c r="Q122" s="5">
        <v>2.5000000000000001E-3</v>
      </c>
      <c r="R122" s="5">
        <v>2.5000000000000001E-3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</row>
    <row r="123" spans="1:54" x14ac:dyDescent="0.25">
      <c r="A123" s="2">
        <f t="shared" si="1"/>
        <v>40575</v>
      </c>
      <c r="B123" s="5">
        <v>5.2755464425865602E-2</v>
      </c>
      <c r="C123" s="5">
        <v>4.5715000000000003</v>
      </c>
      <c r="D123" s="5">
        <v>1.6</v>
      </c>
      <c r="E123" s="5">
        <v>-0.28000000000000003</v>
      </c>
      <c r="F123" s="5">
        <v>-4.1500000000000002E-2</v>
      </c>
      <c r="G123" s="5">
        <v>0</v>
      </c>
      <c r="H123" s="5">
        <v>1.6</v>
      </c>
      <c r="I123" s="5">
        <v>0.45</v>
      </c>
      <c r="J123" s="5">
        <v>0.255</v>
      </c>
      <c r="K123" s="5">
        <v>0.02</v>
      </c>
      <c r="L123" s="5">
        <v>1.2150000000000001</v>
      </c>
      <c r="M123" s="5">
        <v>0.32</v>
      </c>
      <c r="N123" s="5">
        <v>7.4999999999999997E-2</v>
      </c>
      <c r="O123" s="5">
        <v>0</v>
      </c>
      <c r="P123" s="5">
        <v>0.185</v>
      </c>
      <c r="Q123" s="5">
        <v>2.5000000000000001E-3</v>
      </c>
      <c r="R123" s="5">
        <v>2.5000000000000001E-3</v>
      </c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</row>
    <row r="124" spans="1:54" x14ac:dyDescent="0.25">
      <c r="A124" s="2">
        <f t="shared" si="1"/>
        <v>40603</v>
      </c>
      <c r="B124" s="5">
        <v>5.2854649261863798E-2</v>
      </c>
      <c r="C124" s="5">
        <v>4.4325000000000001</v>
      </c>
      <c r="D124" s="5">
        <v>0.72</v>
      </c>
      <c r="E124" s="5">
        <v>-0.17</v>
      </c>
      <c r="F124" s="5">
        <v>-4.1500000000000002E-2</v>
      </c>
      <c r="G124" s="5">
        <v>-0.06</v>
      </c>
      <c r="H124" s="5">
        <v>0.72</v>
      </c>
      <c r="I124" s="5">
        <v>0.1</v>
      </c>
      <c r="J124" s="5">
        <v>0.215</v>
      </c>
      <c r="K124" s="5">
        <v>0.02</v>
      </c>
      <c r="L124" s="5">
        <v>0.65500000000000003</v>
      </c>
      <c r="M124" s="5">
        <v>0.15</v>
      </c>
      <c r="N124" s="5">
        <v>0.115</v>
      </c>
      <c r="O124" s="5">
        <v>0</v>
      </c>
      <c r="P124" s="5">
        <v>0.18</v>
      </c>
      <c r="Q124" s="5">
        <v>2.5000000000000001E-3</v>
      </c>
      <c r="R124" s="5">
        <v>2.5000000000000001E-3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</row>
    <row r="125" spans="1:54" x14ac:dyDescent="0.25">
      <c r="A125" s="2">
        <f t="shared" si="1"/>
        <v>40634</v>
      </c>
      <c r="B125" s="5">
        <v>5.2964461048401898E-2</v>
      </c>
      <c r="C125" s="5">
        <v>4.2785000000000002</v>
      </c>
      <c r="D125" s="5">
        <v>0.38</v>
      </c>
      <c r="E125" s="5">
        <v>-8.5000000000000006E-2</v>
      </c>
      <c r="F125" s="5">
        <v>-3.9E-2</v>
      </c>
      <c r="G125" s="5">
        <v>-0.04</v>
      </c>
      <c r="H125" s="5">
        <v>0.38</v>
      </c>
      <c r="I125" s="5">
        <v>0.02</v>
      </c>
      <c r="J125" s="5">
        <v>0.17</v>
      </c>
      <c r="K125" s="5">
        <v>1.7500000000000002E-2</v>
      </c>
      <c r="L125" s="5">
        <v>0.435</v>
      </c>
      <c r="M125" s="5">
        <v>0.05</v>
      </c>
      <c r="N125" s="5">
        <v>0.55000000000000004</v>
      </c>
      <c r="O125" s="5">
        <v>0</v>
      </c>
      <c r="P125" s="5">
        <v>0.18</v>
      </c>
      <c r="Q125" s="5">
        <v>2.5000000000000001E-3</v>
      </c>
      <c r="R125" s="5">
        <v>2.5000000000000001E-3</v>
      </c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</row>
    <row r="126" spans="1:54" x14ac:dyDescent="0.25">
      <c r="A126" s="2">
        <f t="shared" si="1"/>
        <v>40664</v>
      </c>
      <c r="B126" s="5">
        <v>5.3070730523073102E-2</v>
      </c>
      <c r="C126" s="5">
        <v>4.2835000000000001</v>
      </c>
      <c r="D126" s="5">
        <v>0.33</v>
      </c>
      <c r="E126" s="5">
        <v>-6.5000000000000002E-2</v>
      </c>
      <c r="F126" s="5">
        <v>-3.9E-2</v>
      </c>
      <c r="G126" s="5">
        <v>-0.04</v>
      </c>
      <c r="H126" s="5">
        <v>0.33</v>
      </c>
      <c r="I126" s="5">
        <v>0.02</v>
      </c>
      <c r="J126" s="5">
        <v>0.16500000000000001</v>
      </c>
      <c r="K126" s="5">
        <v>0.01</v>
      </c>
      <c r="L126" s="5">
        <v>0.38500000000000001</v>
      </c>
      <c r="M126" s="5">
        <v>0.05</v>
      </c>
      <c r="N126" s="5">
        <v>0.7</v>
      </c>
      <c r="O126" s="5">
        <v>0</v>
      </c>
      <c r="P126" s="5">
        <v>0.18</v>
      </c>
      <c r="Q126" s="5">
        <v>2.5000000000000001E-3</v>
      </c>
      <c r="R126" s="5">
        <v>2.5000000000000001E-3</v>
      </c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</row>
    <row r="127" spans="1:54" x14ac:dyDescent="0.25">
      <c r="A127" s="2">
        <f t="shared" si="1"/>
        <v>40695</v>
      </c>
      <c r="B127" s="5">
        <v>5.31805423175222E-2</v>
      </c>
      <c r="C127" s="5">
        <v>4.3215000000000003</v>
      </c>
      <c r="D127" s="5">
        <v>0.37</v>
      </c>
      <c r="E127" s="5">
        <v>-5.5E-2</v>
      </c>
      <c r="F127" s="5">
        <v>-3.9E-2</v>
      </c>
      <c r="G127" s="5">
        <v>-0.04</v>
      </c>
      <c r="H127" s="5">
        <v>0.37</v>
      </c>
      <c r="I127" s="5">
        <v>3.5000000000000003E-2</v>
      </c>
      <c r="J127" s="5">
        <v>0.17</v>
      </c>
      <c r="K127" s="5">
        <v>1.2500000000000001E-2</v>
      </c>
      <c r="L127" s="5">
        <v>0.38500000000000001</v>
      </c>
      <c r="M127" s="5">
        <v>0.06</v>
      </c>
      <c r="N127" s="5">
        <v>0.8</v>
      </c>
      <c r="O127" s="5">
        <v>0</v>
      </c>
      <c r="P127" s="5">
        <v>0.18</v>
      </c>
      <c r="Q127" s="5">
        <v>2.5000000000000001E-3</v>
      </c>
      <c r="R127" s="5">
        <v>2.5000000000000001E-3</v>
      </c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</row>
    <row r="128" spans="1:54" x14ac:dyDescent="0.25">
      <c r="A128" s="2">
        <f t="shared" si="1"/>
        <v>40725</v>
      </c>
      <c r="B128" s="5">
        <v>5.32868117998486E-2</v>
      </c>
      <c r="C128" s="5">
        <v>4.3665000000000003</v>
      </c>
      <c r="D128" s="5">
        <v>0.41</v>
      </c>
      <c r="E128" s="5">
        <v>-0.02</v>
      </c>
      <c r="F128" s="5">
        <v>-3.9E-2</v>
      </c>
      <c r="G128" s="5">
        <v>-0.04</v>
      </c>
      <c r="H128" s="5">
        <v>0.41</v>
      </c>
      <c r="I128" s="5">
        <v>3.5000000000000003E-2</v>
      </c>
      <c r="J128" s="5">
        <v>0.17499999999999999</v>
      </c>
      <c r="K128" s="5">
        <v>1.2500000000000001E-2</v>
      </c>
      <c r="L128" s="5">
        <v>0.39750000000000002</v>
      </c>
      <c r="M128" s="5">
        <v>7.0000000000000007E-2</v>
      </c>
      <c r="N128" s="5">
        <v>1</v>
      </c>
      <c r="O128" s="5">
        <v>0</v>
      </c>
      <c r="P128" s="5">
        <v>0.18</v>
      </c>
      <c r="Q128" s="5">
        <v>2.5000000000000001E-3</v>
      </c>
      <c r="R128" s="5">
        <v>2.5000000000000001E-3</v>
      </c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</row>
    <row r="129" spans="1:54" x14ac:dyDescent="0.25">
      <c r="A129" s="2">
        <f t="shared" si="1"/>
        <v>40756</v>
      </c>
      <c r="B129" s="5">
        <v>5.3396623602207899E-2</v>
      </c>
      <c r="C129" s="5">
        <v>4.4045000000000005</v>
      </c>
      <c r="D129" s="5">
        <v>0.41</v>
      </c>
      <c r="E129" s="5">
        <v>-0.02</v>
      </c>
      <c r="F129" s="5">
        <v>-3.9E-2</v>
      </c>
      <c r="G129" s="5">
        <v>-0.04</v>
      </c>
      <c r="H129" s="5">
        <v>0.41</v>
      </c>
      <c r="I129" s="5">
        <v>0.01</v>
      </c>
      <c r="J129" s="5">
        <v>0.17499999999999999</v>
      </c>
      <c r="K129" s="5">
        <v>1.2500000000000001E-2</v>
      </c>
      <c r="L129" s="5">
        <v>0.4</v>
      </c>
      <c r="M129" s="5">
        <v>7.0000000000000007E-2</v>
      </c>
      <c r="N129" s="5">
        <v>1</v>
      </c>
      <c r="O129" s="5">
        <v>0</v>
      </c>
      <c r="P129" s="5">
        <v>0.18</v>
      </c>
      <c r="Q129" s="5">
        <v>2.5000000000000001E-3</v>
      </c>
      <c r="R129" s="5">
        <v>2.5000000000000001E-3</v>
      </c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</row>
    <row r="130" spans="1:54" x14ac:dyDescent="0.25">
      <c r="A130" s="2">
        <f t="shared" si="1"/>
        <v>40787</v>
      </c>
      <c r="B130" s="5">
        <v>5.35064354085861E-2</v>
      </c>
      <c r="C130" s="5">
        <v>4.3985000000000003</v>
      </c>
      <c r="D130" s="5">
        <v>0.36</v>
      </c>
      <c r="E130" s="5">
        <v>-0.04</v>
      </c>
      <c r="F130" s="5">
        <v>-3.9E-2</v>
      </c>
      <c r="G130" s="5">
        <v>-7.0000000000000007E-2</v>
      </c>
      <c r="H130" s="5">
        <v>0.36</v>
      </c>
      <c r="I130" s="5">
        <v>0.01</v>
      </c>
      <c r="J130" s="5">
        <v>0.16500000000000001</v>
      </c>
      <c r="K130" s="5">
        <v>1.2500000000000001E-2</v>
      </c>
      <c r="L130" s="5">
        <v>0.39750000000000002</v>
      </c>
      <c r="M130" s="5">
        <v>0.05</v>
      </c>
      <c r="N130" s="5">
        <v>0.6</v>
      </c>
      <c r="O130" s="5">
        <v>0</v>
      </c>
      <c r="P130" s="5">
        <v>0.18</v>
      </c>
      <c r="Q130" s="5">
        <v>2.5000000000000001E-3</v>
      </c>
      <c r="R130" s="5">
        <v>2.5000000000000001E-3</v>
      </c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</row>
    <row r="131" spans="1:54" x14ac:dyDescent="0.25">
      <c r="A131" s="2">
        <f t="shared" si="1"/>
        <v>40817</v>
      </c>
      <c r="B131" s="5">
        <v>5.3612704902457099E-2</v>
      </c>
      <c r="C131" s="5">
        <v>4.3985000000000003</v>
      </c>
      <c r="D131" s="5">
        <v>0.4</v>
      </c>
      <c r="E131" s="5">
        <v>-8.5000000000000006E-2</v>
      </c>
      <c r="F131" s="5">
        <v>-3.9E-2</v>
      </c>
      <c r="G131" s="5">
        <v>-0.04</v>
      </c>
      <c r="H131" s="5">
        <v>0.4</v>
      </c>
      <c r="I131" s="5">
        <v>0.01</v>
      </c>
      <c r="J131" s="5">
        <v>0.17249999999999999</v>
      </c>
      <c r="K131" s="5">
        <v>1.2500000000000001E-2</v>
      </c>
      <c r="L131" s="5">
        <v>0.4</v>
      </c>
      <c r="M131" s="5">
        <v>0.05</v>
      </c>
      <c r="N131" s="5">
        <v>0.3</v>
      </c>
      <c r="O131" s="5">
        <v>0</v>
      </c>
      <c r="P131" s="5">
        <v>0.18</v>
      </c>
      <c r="Q131" s="5">
        <v>2.5000000000000001E-3</v>
      </c>
      <c r="R131" s="5">
        <v>2.5000000000000001E-3</v>
      </c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</row>
    <row r="132" spans="1:54" x14ac:dyDescent="0.25">
      <c r="A132" s="2">
        <f t="shared" si="1"/>
        <v>40848</v>
      </c>
      <c r="B132" s="5">
        <v>5.3720831228499105E-2</v>
      </c>
      <c r="C132" s="5">
        <v>4.5475000000000003</v>
      </c>
      <c r="D132" s="5">
        <v>0.73</v>
      </c>
      <c r="E132" s="5">
        <v>-0.17</v>
      </c>
      <c r="F132" s="5">
        <v>-3.85E-2</v>
      </c>
      <c r="G132" s="5">
        <v>0</v>
      </c>
      <c r="H132" s="5">
        <v>0.73</v>
      </c>
      <c r="I132" s="5">
        <v>5.5E-2</v>
      </c>
      <c r="J132" s="5">
        <v>0.215</v>
      </c>
      <c r="K132" s="5">
        <v>0.02</v>
      </c>
      <c r="L132" s="5">
        <v>0.55500000000000005</v>
      </c>
      <c r="M132" s="5">
        <v>0.14000000000000001</v>
      </c>
      <c r="N132" s="5">
        <v>0.23</v>
      </c>
      <c r="O132" s="5">
        <v>0</v>
      </c>
      <c r="P132" s="5">
        <v>0.18</v>
      </c>
      <c r="Q132" s="5">
        <v>2.5000000000000001E-3</v>
      </c>
      <c r="R132" s="5">
        <v>2.5000000000000001E-3</v>
      </c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</row>
    <row r="133" spans="1:54" x14ac:dyDescent="0.25">
      <c r="A133" s="2">
        <f t="shared" si="1"/>
        <v>40878</v>
      </c>
      <c r="B133" s="5">
        <v>5.3776536081247904E-2</v>
      </c>
      <c r="C133" s="5">
        <v>4.6995000000000005</v>
      </c>
      <c r="D133" s="5">
        <v>0.98</v>
      </c>
      <c r="E133" s="5">
        <v>-0.13</v>
      </c>
      <c r="F133" s="5">
        <v>-3.85E-2</v>
      </c>
      <c r="G133" s="5">
        <v>-1.2500000000000001E-2</v>
      </c>
      <c r="H133" s="5">
        <v>0.98</v>
      </c>
      <c r="I133" s="5">
        <v>0.25</v>
      </c>
      <c r="J133" s="5">
        <v>0.23499999999999999</v>
      </c>
      <c r="K133" s="5">
        <v>0.02</v>
      </c>
      <c r="L133" s="5">
        <v>0.91</v>
      </c>
      <c r="M133" s="5">
        <v>0.28999999999999998</v>
      </c>
      <c r="N133" s="5">
        <v>0.26</v>
      </c>
      <c r="O133" s="5">
        <v>0</v>
      </c>
      <c r="P133" s="5">
        <v>0.18</v>
      </c>
      <c r="Q133" s="5">
        <v>2.5000000000000001E-3</v>
      </c>
      <c r="R133" s="5">
        <v>2.5000000000000001E-3</v>
      </c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</row>
    <row r="134" spans="1:54" x14ac:dyDescent="0.25">
      <c r="A134" s="2">
        <f t="shared" si="1"/>
        <v>40909</v>
      </c>
      <c r="B134" s="5">
        <v>5.3834097763508601E-2</v>
      </c>
      <c r="C134" s="5">
        <v>4.7770000000000001</v>
      </c>
      <c r="D134" s="5">
        <v>1.6</v>
      </c>
      <c r="E134" s="5">
        <v>-0.25</v>
      </c>
      <c r="F134" s="5">
        <v>-3.85E-2</v>
      </c>
      <c r="G134" s="5">
        <v>0.01</v>
      </c>
      <c r="H134" s="5">
        <v>1.6</v>
      </c>
      <c r="I134" s="5">
        <v>0.45</v>
      </c>
      <c r="J134" s="5">
        <v>0.255</v>
      </c>
      <c r="K134" s="5">
        <v>0.02</v>
      </c>
      <c r="L134" s="5">
        <v>1.2150000000000001</v>
      </c>
      <c r="M134" s="5">
        <v>0.32</v>
      </c>
      <c r="N134" s="5">
        <v>8.5000000000000006E-2</v>
      </c>
      <c r="O134" s="5">
        <v>0</v>
      </c>
      <c r="P134" s="5">
        <v>0.18</v>
      </c>
      <c r="Q134" s="5">
        <v>2.5000000000000001E-3</v>
      </c>
      <c r="R134" s="5">
        <v>2.5000000000000001E-3</v>
      </c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</row>
    <row r="135" spans="1:54" x14ac:dyDescent="0.25">
      <c r="A135" s="2">
        <f t="shared" si="1"/>
        <v>40940</v>
      </c>
      <c r="B135" s="5">
        <v>5.3891659446873699E-2</v>
      </c>
      <c r="C135" s="5">
        <v>4.6890000000000001</v>
      </c>
      <c r="D135" s="5">
        <v>1.6</v>
      </c>
      <c r="E135" s="5">
        <v>-0.28000000000000003</v>
      </c>
      <c r="F135" s="5">
        <v>-3.85E-2</v>
      </c>
      <c r="G135" s="5">
        <v>0</v>
      </c>
      <c r="H135" s="5">
        <v>1.6</v>
      </c>
      <c r="I135" s="5">
        <v>0.45</v>
      </c>
      <c r="J135" s="5">
        <v>0.255</v>
      </c>
      <c r="K135" s="5">
        <v>0.02</v>
      </c>
      <c r="L135" s="5">
        <v>1.2150000000000001</v>
      </c>
      <c r="M135" s="5">
        <v>0.32</v>
      </c>
      <c r="N135" s="5">
        <v>7.4999999999999997E-2</v>
      </c>
      <c r="O135" s="5">
        <v>0</v>
      </c>
      <c r="P135" s="5">
        <v>0.17499999999999999</v>
      </c>
      <c r="Q135" s="5">
        <v>2.5000000000000001E-3</v>
      </c>
      <c r="R135" s="5">
        <v>2.5000000000000001E-3</v>
      </c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</row>
    <row r="136" spans="1:54" x14ac:dyDescent="0.25">
      <c r="A136" s="2">
        <f t="shared" si="1"/>
        <v>40969</v>
      </c>
      <c r="B136" s="5">
        <v>5.3945507474246798E-2</v>
      </c>
      <c r="C136" s="5">
        <v>4.55</v>
      </c>
      <c r="D136" s="5">
        <v>0.72</v>
      </c>
      <c r="E136" s="5">
        <v>-0.17</v>
      </c>
      <c r="F136" s="5">
        <v>-3.85E-2</v>
      </c>
      <c r="G136" s="5">
        <v>-0.06</v>
      </c>
      <c r="H136" s="5">
        <v>0.72</v>
      </c>
      <c r="I136" s="5">
        <v>0.1</v>
      </c>
      <c r="J136" s="5">
        <v>0.215</v>
      </c>
      <c r="K136" s="5">
        <v>0.02</v>
      </c>
      <c r="L136" s="5">
        <v>0.65500000000000003</v>
      </c>
      <c r="M136" s="5">
        <v>0.15</v>
      </c>
      <c r="N136" s="5">
        <v>0.115</v>
      </c>
      <c r="O136" s="5">
        <v>0</v>
      </c>
      <c r="P136" s="5">
        <v>0.17</v>
      </c>
      <c r="Q136" s="5">
        <v>2.5000000000000001E-3</v>
      </c>
      <c r="R136" s="5">
        <v>2.5000000000000001E-3</v>
      </c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</row>
    <row r="137" spans="1:54" x14ac:dyDescent="0.25">
      <c r="A137" s="2">
        <f t="shared" si="1"/>
        <v>41000</v>
      </c>
      <c r="B137" s="5">
        <v>5.4003069159748396E-2</v>
      </c>
      <c r="C137" s="5">
        <v>4.3959999999999999</v>
      </c>
      <c r="D137" s="5">
        <v>0.38</v>
      </c>
      <c r="E137" s="5">
        <v>-8.5000000000000006E-2</v>
      </c>
      <c r="F137" s="5">
        <v>-3.6000000000000004E-2</v>
      </c>
      <c r="G137" s="5">
        <v>-0.04</v>
      </c>
      <c r="H137" s="5">
        <v>0.38</v>
      </c>
      <c r="I137" s="5">
        <v>0.02</v>
      </c>
      <c r="J137" s="5">
        <v>0.17</v>
      </c>
      <c r="K137" s="5">
        <v>1.7500000000000002E-2</v>
      </c>
      <c r="L137" s="5">
        <v>0.435</v>
      </c>
      <c r="M137" s="5">
        <v>0.05</v>
      </c>
      <c r="N137" s="5">
        <v>0.55000000000000004</v>
      </c>
      <c r="O137" s="5">
        <v>0</v>
      </c>
      <c r="P137" s="5">
        <v>0.17</v>
      </c>
      <c r="Q137" s="5">
        <v>2.5000000000000001E-3</v>
      </c>
      <c r="R137" s="5">
        <v>2.5000000000000001E-3</v>
      </c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</row>
    <row r="138" spans="1:54" x14ac:dyDescent="0.25">
      <c r="A138" s="2">
        <f t="shared" si="1"/>
        <v>41030</v>
      </c>
      <c r="B138" s="5">
        <v>5.4058774017737399E-2</v>
      </c>
      <c r="C138" s="5">
        <v>4.4009999999999998</v>
      </c>
      <c r="D138" s="5">
        <v>0.33</v>
      </c>
      <c r="E138" s="5">
        <v>-6.5000000000000002E-2</v>
      </c>
      <c r="F138" s="5">
        <v>-3.6000000000000004E-2</v>
      </c>
      <c r="G138" s="5">
        <v>-0.04</v>
      </c>
      <c r="H138" s="5">
        <v>0.33</v>
      </c>
      <c r="I138" s="5">
        <v>0.02</v>
      </c>
      <c r="J138" s="5">
        <v>0.16500000000000001</v>
      </c>
      <c r="K138" s="5">
        <v>0.01</v>
      </c>
      <c r="L138" s="5">
        <v>0.38500000000000001</v>
      </c>
      <c r="M138" s="5">
        <v>0.05</v>
      </c>
      <c r="N138" s="5">
        <v>0.7</v>
      </c>
      <c r="O138" s="5">
        <v>0</v>
      </c>
      <c r="P138" s="5">
        <v>0.17</v>
      </c>
      <c r="Q138" s="5">
        <v>2.5000000000000001E-3</v>
      </c>
      <c r="R138" s="5">
        <v>2.5000000000000001E-3</v>
      </c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</row>
    <row r="139" spans="1:54" x14ac:dyDescent="0.25">
      <c r="A139" s="2">
        <f t="shared" ref="A139:A202" si="2">EOMONTH(A138,0)+1</f>
        <v>41061</v>
      </c>
      <c r="B139" s="5">
        <v>5.4116335705411502E-2</v>
      </c>
      <c r="C139" s="5">
        <v>4.4390000000000001</v>
      </c>
      <c r="D139" s="5">
        <v>0.37</v>
      </c>
      <c r="E139" s="5">
        <v>-5.5E-2</v>
      </c>
      <c r="F139" s="5">
        <v>-3.6000000000000004E-2</v>
      </c>
      <c r="G139" s="5">
        <v>-0.04</v>
      </c>
      <c r="H139" s="5">
        <v>0.37</v>
      </c>
      <c r="I139" s="5">
        <v>3.5000000000000003E-2</v>
      </c>
      <c r="J139" s="5">
        <v>0.17</v>
      </c>
      <c r="K139" s="5">
        <v>1.2500000000000001E-2</v>
      </c>
      <c r="L139" s="5">
        <v>0.38500000000000001</v>
      </c>
      <c r="M139" s="5">
        <v>0.06</v>
      </c>
      <c r="N139" s="5">
        <v>0.8</v>
      </c>
      <c r="O139" s="5">
        <v>0</v>
      </c>
      <c r="P139" s="5">
        <v>0.17</v>
      </c>
      <c r="Q139" s="5">
        <v>2.5000000000000001E-3</v>
      </c>
      <c r="R139" s="5">
        <v>2.5000000000000001E-3</v>
      </c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</row>
    <row r="140" spans="1:54" x14ac:dyDescent="0.25">
      <c r="A140" s="2">
        <f t="shared" si="2"/>
        <v>41091</v>
      </c>
      <c r="B140" s="5">
        <v>5.41720405655024E-2</v>
      </c>
      <c r="C140" s="5">
        <v>4.484</v>
      </c>
      <c r="D140" s="5">
        <v>0.41</v>
      </c>
      <c r="E140" s="5">
        <v>-0.02</v>
      </c>
      <c r="F140" s="5">
        <v>-3.6000000000000004E-2</v>
      </c>
      <c r="G140" s="5">
        <v>-0.04</v>
      </c>
      <c r="H140" s="5">
        <v>0.41</v>
      </c>
      <c r="I140" s="5">
        <v>3.5000000000000003E-2</v>
      </c>
      <c r="J140" s="5">
        <v>0.17499999999999999</v>
      </c>
      <c r="K140" s="5">
        <v>1.2500000000000001E-2</v>
      </c>
      <c r="L140" s="5">
        <v>0.39750000000000002</v>
      </c>
      <c r="M140" s="5">
        <v>7.0000000000000007E-2</v>
      </c>
      <c r="N140" s="5">
        <v>1</v>
      </c>
      <c r="O140" s="5">
        <v>0</v>
      </c>
      <c r="P140" s="5">
        <v>0.17</v>
      </c>
      <c r="Q140" s="5">
        <v>2.5000000000000001E-3</v>
      </c>
      <c r="R140" s="5">
        <v>2.5000000000000001E-3</v>
      </c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</row>
    <row r="141" spans="1:54" x14ac:dyDescent="0.25">
      <c r="A141" s="2">
        <f t="shared" si="2"/>
        <v>41122</v>
      </c>
      <c r="B141" s="5">
        <v>5.4229602255349403E-2</v>
      </c>
      <c r="C141" s="5">
        <v>4.5220000000000002</v>
      </c>
      <c r="D141" s="5">
        <v>0.41</v>
      </c>
      <c r="E141" s="5">
        <v>-0.02</v>
      </c>
      <c r="F141" s="5">
        <v>-3.6000000000000004E-2</v>
      </c>
      <c r="G141" s="5">
        <v>-0.04</v>
      </c>
      <c r="H141" s="5">
        <v>0.41</v>
      </c>
      <c r="I141" s="5">
        <v>0.01</v>
      </c>
      <c r="J141" s="5">
        <v>0.17499999999999999</v>
      </c>
      <c r="K141" s="5">
        <v>1.2500000000000001E-2</v>
      </c>
      <c r="L141" s="5">
        <v>0.4</v>
      </c>
      <c r="M141" s="5">
        <v>7.0000000000000007E-2</v>
      </c>
      <c r="N141" s="5">
        <v>1</v>
      </c>
      <c r="O141" s="5">
        <v>0</v>
      </c>
      <c r="P141" s="5">
        <v>0.17</v>
      </c>
      <c r="Q141" s="5">
        <v>2.5000000000000001E-3</v>
      </c>
      <c r="R141" s="5">
        <v>2.5000000000000001E-3</v>
      </c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</row>
    <row r="142" spans="1:54" x14ac:dyDescent="0.25">
      <c r="A142" s="2">
        <f t="shared" si="2"/>
        <v>41153</v>
      </c>
      <c r="B142" s="5">
        <v>5.4287163946300503E-2</v>
      </c>
      <c r="C142" s="5">
        <v>4.516</v>
      </c>
      <c r="D142" s="5">
        <v>0.36</v>
      </c>
      <c r="E142" s="5">
        <v>-0.04</v>
      </c>
      <c r="F142" s="5">
        <v>-3.6000000000000004E-2</v>
      </c>
      <c r="G142" s="5">
        <v>-7.0000000000000007E-2</v>
      </c>
      <c r="H142" s="5">
        <v>0.36</v>
      </c>
      <c r="I142" s="5">
        <v>0.01</v>
      </c>
      <c r="J142" s="5">
        <v>0.16500000000000001</v>
      </c>
      <c r="K142" s="5">
        <v>1.2500000000000001E-2</v>
      </c>
      <c r="L142" s="5">
        <v>0.39750000000000002</v>
      </c>
      <c r="M142" s="5">
        <v>0.05</v>
      </c>
      <c r="N142" s="5">
        <v>0.6</v>
      </c>
      <c r="O142" s="5">
        <v>0</v>
      </c>
      <c r="P142" s="5">
        <v>0.17</v>
      </c>
      <c r="Q142" s="5">
        <v>2.5000000000000001E-3</v>
      </c>
      <c r="R142" s="5">
        <v>2.5000000000000001E-3</v>
      </c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</row>
    <row r="143" spans="1:54" x14ac:dyDescent="0.25">
      <c r="A143" s="2">
        <f t="shared" si="2"/>
        <v>41183</v>
      </c>
      <c r="B143" s="5">
        <v>5.4342868809562198E-2</v>
      </c>
      <c r="C143" s="5">
        <v>4.516</v>
      </c>
      <c r="D143" s="5">
        <v>0.4</v>
      </c>
      <c r="E143" s="5">
        <v>-8.5000000000000006E-2</v>
      </c>
      <c r="F143" s="5">
        <v>-3.6000000000000004E-2</v>
      </c>
      <c r="G143" s="5">
        <v>-0.04</v>
      </c>
      <c r="H143" s="5">
        <v>0.4</v>
      </c>
      <c r="I143" s="5">
        <v>0.01</v>
      </c>
      <c r="J143" s="5">
        <v>0.17249999999999999</v>
      </c>
      <c r="K143" s="5">
        <v>1.2500000000000001E-2</v>
      </c>
      <c r="L143" s="5">
        <v>0.4</v>
      </c>
      <c r="M143" s="5">
        <v>0.05</v>
      </c>
      <c r="N143" s="5">
        <v>0.3</v>
      </c>
      <c r="O143" s="5">
        <v>0</v>
      </c>
      <c r="P143" s="5">
        <v>0.17</v>
      </c>
      <c r="Q143" s="5">
        <v>2.5000000000000001E-3</v>
      </c>
      <c r="R143" s="5">
        <v>2.5000000000000001E-3</v>
      </c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</row>
    <row r="144" spans="1:54" x14ac:dyDescent="0.25">
      <c r="A144" s="2">
        <f t="shared" si="2"/>
        <v>41214</v>
      </c>
      <c r="B144" s="5">
        <v>5.4400430502685303E-2</v>
      </c>
      <c r="C144" s="5">
        <v>4.665</v>
      </c>
      <c r="D144" s="5">
        <v>0.73</v>
      </c>
      <c r="E144" s="5">
        <v>-0.17</v>
      </c>
      <c r="F144" s="5">
        <v>-3.5500000000000004E-2</v>
      </c>
      <c r="G144" s="5">
        <v>0</v>
      </c>
      <c r="H144" s="5">
        <v>0.73</v>
      </c>
      <c r="I144" s="5">
        <v>5.5E-2</v>
      </c>
      <c r="J144" s="5">
        <v>0.215</v>
      </c>
      <c r="K144" s="5">
        <v>0.02</v>
      </c>
      <c r="L144" s="5">
        <v>0.55500000000000005</v>
      </c>
      <c r="M144" s="5">
        <v>0.14000000000000001</v>
      </c>
      <c r="N144" s="5">
        <v>0.23</v>
      </c>
      <c r="O144" s="5">
        <v>0</v>
      </c>
      <c r="P144" s="5">
        <v>0.17</v>
      </c>
      <c r="Q144" s="5">
        <v>2.5000000000000001E-3</v>
      </c>
      <c r="R144" s="5">
        <v>2.5000000000000001E-3</v>
      </c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</row>
    <row r="145" spans="1:54" x14ac:dyDescent="0.25">
      <c r="A145" s="2">
        <f t="shared" si="2"/>
        <v>41244</v>
      </c>
      <c r="B145" s="5">
        <v>5.4456135368049295E-2</v>
      </c>
      <c r="C145" s="5">
        <v>4.8170000000000002</v>
      </c>
      <c r="D145" s="5">
        <v>0.98</v>
      </c>
      <c r="E145" s="5">
        <v>-0.13</v>
      </c>
      <c r="F145" s="5">
        <v>-3.5500000000000004E-2</v>
      </c>
      <c r="G145" s="5">
        <v>-1.2500000000000001E-2</v>
      </c>
      <c r="H145" s="5">
        <v>0.98</v>
      </c>
      <c r="I145" s="5">
        <v>0.25</v>
      </c>
      <c r="J145" s="5">
        <v>0.23499999999999999</v>
      </c>
      <c r="K145" s="5">
        <v>0.02</v>
      </c>
      <c r="L145" s="5">
        <v>0.60499999999999998</v>
      </c>
      <c r="M145" s="5">
        <v>0.28999999999999998</v>
      </c>
      <c r="N145" s="5">
        <v>0.26</v>
      </c>
      <c r="O145" s="5">
        <v>0</v>
      </c>
      <c r="P145" s="5">
        <v>0.17</v>
      </c>
      <c r="Q145" s="5">
        <v>2.5000000000000001E-3</v>
      </c>
      <c r="R145" s="5">
        <v>2.5000000000000001E-3</v>
      </c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</row>
    <row r="146" spans="1:54" x14ac:dyDescent="0.25">
      <c r="A146" s="2">
        <f t="shared" si="2"/>
        <v>41275</v>
      </c>
      <c r="B146" s="5">
        <v>5.4513697063344406E-2</v>
      </c>
      <c r="C146" s="5">
        <v>4.8944999999999999</v>
      </c>
      <c r="D146" s="5">
        <v>1.6</v>
      </c>
      <c r="E146" s="5">
        <v>-0.25</v>
      </c>
      <c r="F146" s="5">
        <v>-3.5500000000000004E-2</v>
      </c>
      <c r="G146" s="5">
        <v>0.01</v>
      </c>
      <c r="H146" s="5">
        <v>1.6</v>
      </c>
      <c r="I146" s="5">
        <v>0.45</v>
      </c>
      <c r="J146" s="5">
        <v>0.255</v>
      </c>
      <c r="K146" s="5">
        <v>0.02</v>
      </c>
      <c r="L146" s="5">
        <v>0.60499999999999998</v>
      </c>
      <c r="M146" s="5">
        <v>0.32</v>
      </c>
      <c r="N146" s="5">
        <v>8.5000000000000006E-2</v>
      </c>
      <c r="O146" s="5">
        <v>0</v>
      </c>
      <c r="P146" s="5">
        <v>0.17</v>
      </c>
      <c r="Q146" s="5">
        <v>2.5000000000000001E-3</v>
      </c>
      <c r="R146" s="5">
        <v>2.5000000000000001E-3</v>
      </c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</row>
    <row r="147" spans="1:54" x14ac:dyDescent="0.25">
      <c r="A147" s="2">
        <f t="shared" si="2"/>
        <v>41306</v>
      </c>
      <c r="B147" s="5">
        <v>5.4571258759744001E-2</v>
      </c>
      <c r="C147" s="5">
        <v>4.8065000000000007</v>
      </c>
      <c r="D147" s="5">
        <v>1.6</v>
      </c>
      <c r="E147" s="5">
        <v>-0.28000000000000003</v>
      </c>
      <c r="F147" s="5">
        <v>-3.5500000000000004E-2</v>
      </c>
      <c r="G147" s="5">
        <v>0</v>
      </c>
      <c r="H147" s="5">
        <v>1.6</v>
      </c>
      <c r="I147" s="5">
        <v>0.45</v>
      </c>
      <c r="J147" s="5">
        <v>0.255</v>
      </c>
      <c r="K147" s="5">
        <v>0.02</v>
      </c>
      <c r="L147" s="5">
        <v>1.2150000000000001</v>
      </c>
      <c r="M147" s="5">
        <v>0.32</v>
      </c>
      <c r="N147" s="5">
        <v>7.4999999999999997E-2</v>
      </c>
      <c r="O147" s="5">
        <v>0</v>
      </c>
      <c r="P147" s="5">
        <v>0.17</v>
      </c>
      <c r="Q147" s="5">
        <v>2.5000000000000001E-3</v>
      </c>
      <c r="R147" s="5">
        <v>2.5000000000000001E-3</v>
      </c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</row>
    <row r="148" spans="1:54" x14ac:dyDescent="0.25">
      <c r="A148" s="2">
        <f t="shared" si="2"/>
        <v>41334</v>
      </c>
      <c r="B148" s="5">
        <v>5.4623249970343402E-2</v>
      </c>
      <c r="C148" s="5">
        <v>4.6675000000000004</v>
      </c>
      <c r="D148" s="5">
        <v>0.72</v>
      </c>
      <c r="E148" s="5">
        <v>-0.17</v>
      </c>
      <c r="F148" s="5">
        <v>-3.5500000000000004E-2</v>
      </c>
      <c r="G148" s="5">
        <v>-0.06</v>
      </c>
      <c r="H148" s="5">
        <v>0.72</v>
      </c>
      <c r="I148" s="5">
        <v>0.1</v>
      </c>
      <c r="J148" s="5">
        <v>0.215</v>
      </c>
      <c r="K148" s="5">
        <v>0.02</v>
      </c>
      <c r="L148" s="5">
        <v>0.65500000000000003</v>
      </c>
      <c r="M148" s="5">
        <v>0.15</v>
      </c>
      <c r="N148" s="5">
        <v>0.115</v>
      </c>
      <c r="O148" s="5">
        <v>0</v>
      </c>
      <c r="P148" s="5">
        <v>0.17</v>
      </c>
      <c r="Q148" s="5">
        <v>2.5000000000000001E-3</v>
      </c>
      <c r="R148" s="5">
        <v>2.5000000000000001E-3</v>
      </c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</row>
    <row r="149" spans="1:54" x14ac:dyDescent="0.25">
      <c r="A149" s="2">
        <f t="shared" si="2"/>
        <v>41365</v>
      </c>
      <c r="B149" s="5">
        <v>5.4680811668843504E-2</v>
      </c>
      <c r="C149" s="5">
        <v>4.5135000000000005</v>
      </c>
      <c r="D149" s="5">
        <v>0.38</v>
      </c>
      <c r="E149" s="5">
        <v>-8.5000000000000006E-2</v>
      </c>
      <c r="F149" s="5">
        <v>-3.3000000000000002E-2</v>
      </c>
      <c r="G149" s="5">
        <v>-0.04</v>
      </c>
      <c r="H149" s="5">
        <v>0.38</v>
      </c>
      <c r="I149" s="5">
        <v>0.02</v>
      </c>
      <c r="J149" s="5">
        <v>0.17</v>
      </c>
      <c r="K149" s="5">
        <v>1.7500000000000002E-2</v>
      </c>
      <c r="L149" s="5">
        <v>0.435</v>
      </c>
      <c r="M149" s="5">
        <v>0.05</v>
      </c>
      <c r="N149" s="5">
        <v>0.55000000000000004</v>
      </c>
      <c r="O149" s="5">
        <v>0</v>
      </c>
      <c r="P149" s="5">
        <v>0.17</v>
      </c>
      <c r="Q149" s="5">
        <v>2.5000000000000001E-3</v>
      </c>
      <c r="R149" s="5">
        <v>2.5000000000000001E-3</v>
      </c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</row>
    <row r="150" spans="1:54" x14ac:dyDescent="0.25">
      <c r="A150" s="2">
        <f t="shared" si="2"/>
        <v>41395</v>
      </c>
      <c r="B150" s="5">
        <v>5.4736516539410501E-2</v>
      </c>
      <c r="C150" s="5">
        <v>4.5185000000000004</v>
      </c>
      <c r="D150" s="5">
        <v>0.33</v>
      </c>
      <c r="E150" s="5">
        <v>-6.5000000000000002E-2</v>
      </c>
      <c r="F150" s="5">
        <v>-3.3000000000000002E-2</v>
      </c>
      <c r="G150" s="5">
        <v>-0.04</v>
      </c>
      <c r="H150" s="5">
        <v>0.33</v>
      </c>
      <c r="I150" s="5">
        <v>0.02</v>
      </c>
      <c r="J150" s="5">
        <v>0.16500000000000001</v>
      </c>
      <c r="K150" s="5">
        <v>0.01</v>
      </c>
      <c r="L150" s="5">
        <v>0.38500000000000001</v>
      </c>
      <c r="M150" s="5">
        <v>0.05</v>
      </c>
      <c r="N150" s="5">
        <v>0.7</v>
      </c>
      <c r="O150" s="5">
        <v>0</v>
      </c>
      <c r="P150" s="5">
        <v>0.17</v>
      </c>
      <c r="Q150" s="5">
        <v>2.5000000000000001E-3</v>
      </c>
      <c r="R150" s="5">
        <v>2.5000000000000001E-3</v>
      </c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</row>
    <row r="151" spans="1:54" x14ac:dyDescent="0.25">
      <c r="A151" s="2">
        <f t="shared" si="2"/>
        <v>41426</v>
      </c>
      <c r="B151" s="5">
        <v>5.4794078240082603E-2</v>
      </c>
      <c r="C151" s="5">
        <v>4.5565000000000007</v>
      </c>
      <c r="D151" s="5">
        <v>0.37</v>
      </c>
      <c r="E151" s="5">
        <v>-5.5E-2</v>
      </c>
      <c r="F151" s="5">
        <v>-3.3000000000000002E-2</v>
      </c>
      <c r="G151" s="5">
        <v>-0.04</v>
      </c>
      <c r="H151" s="5">
        <v>0.37</v>
      </c>
      <c r="I151" s="5">
        <v>3.5000000000000003E-2</v>
      </c>
      <c r="J151" s="5">
        <v>0.17</v>
      </c>
      <c r="K151" s="5">
        <v>1.2500000000000001E-2</v>
      </c>
      <c r="L151" s="5">
        <v>0.38500000000000001</v>
      </c>
      <c r="M151" s="5">
        <v>0.06</v>
      </c>
      <c r="N151" s="5">
        <v>0.8</v>
      </c>
      <c r="O151" s="5">
        <v>0</v>
      </c>
      <c r="P151" s="5">
        <v>0.17</v>
      </c>
      <c r="Q151" s="5">
        <v>2.5000000000000001E-3</v>
      </c>
      <c r="R151" s="5">
        <v>2.5000000000000001E-3</v>
      </c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</row>
    <row r="152" spans="1:54" x14ac:dyDescent="0.25">
      <c r="A152" s="2">
        <f t="shared" si="2"/>
        <v>41456</v>
      </c>
      <c r="B152" s="5">
        <v>5.4849783112751502E-2</v>
      </c>
      <c r="C152" s="5">
        <v>4.6015000000000006</v>
      </c>
      <c r="D152" s="5">
        <v>0.41</v>
      </c>
      <c r="E152" s="5">
        <v>-0.02</v>
      </c>
      <c r="F152" s="5">
        <v>-3.3000000000000002E-2</v>
      </c>
      <c r="G152" s="5">
        <v>-0.04</v>
      </c>
      <c r="H152" s="5">
        <v>0.41</v>
      </c>
      <c r="I152" s="5">
        <v>3.5000000000000003E-2</v>
      </c>
      <c r="J152" s="5">
        <v>0.17499999999999999</v>
      </c>
      <c r="K152" s="5">
        <v>1.2500000000000001E-2</v>
      </c>
      <c r="L152" s="5">
        <v>0.39750000000000002</v>
      </c>
      <c r="M152" s="5">
        <v>7.0000000000000007E-2</v>
      </c>
      <c r="N152" s="5">
        <v>1</v>
      </c>
      <c r="O152" s="5">
        <v>0</v>
      </c>
      <c r="P152" s="5">
        <v>0.17</v>
      </c>
      <c r="Q152" s="5">
        <v>2.5000000000000001E-3</v>
      </c>
      <c r="R152" s="5">
        <v>2.5000000000000001E-3</v>
      </c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</row>
    <row r="153" spans="1:54" x14ac:dyDescent="0.25">
      <c r="A153" s="2">
        <f t="shared" si="2"/>
        <v>41487</v>
      </c>
      <c r="B153" s="5">
        <v>5.4907344815594797E-2</v>
      </c>
      <c r="C153" s="5">
        <v>4.6395</v>
      </c>
      <c r="D153" s="5">
        <v>0.41</v>
      </c>
      <c r="E153" s="5">
        <v>-0.02</v>
      </c>
      <c r="F153" s="5">
        <v>-3.3000000000000002E-2</v>
      </c>
      <c r="G153" s="5">
        <v>-0.04</v>
      </c>
      <c r="H153" s="5">
        <v>0.41</v>
      </c>
      <c r="I153" s="5">
        <v>0.01</v>
      </c>
      <c r="J153" s="5">
        <v>0.17499999999999999</v>
      </c>
      <c r="K153" s="5">
        <v>1.2500000000000001E-2</v>
      </c>
      <c r="L153" s="5">
        <v>0.4</v>
      </c>
      <c r="M153" s="5">
        <v>7.0000000000000007E-2</v>
      </c>
      <c r="N153" s="5">
        <v>1</v>
      </c>
      <c r="O153" s="5">
        <v>0</v>
      </c>
      <c r="P153" s="5">
        <v>0.17</v>
      </c>
      <c r="Q153" s="5">
        <v>2.5000000000000001E-3</v>
      </c>
      <c r="R153" s="5">
        <v>2.5000000000000001E-3</v>
      </c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</row>
    <row r="154" spans="1:54" x14ac:dyDescent="0.25">
      <c r="A154" s="2">
        <f t="shared" si="2"/>
        <v>41518</v>
      </c>
      <c r="B154" s="5">
        <v>5.4964906519542604E-2</v>
      </c>
      <c r="C154" s="5">
        <v>4.6335000000000006</v>
      </c>
      <c r="D154" s="5">
        <v>0.36</v>
      </c>
      <c r="E154" s="5">
        <v>-0.04</v>
      </c>
      <c r="F154" s="5">
        <v>-3.3000000000000002E-2</v>
      </c>
      <c r="G154" s="5">
        <v>-7.0000000000000007E-2</v>
      </c>
      <c r="H154" s="5">
        <v>0.36</v>
      </c>
      <c r="I154" s="5">
        <v>0.01</v>
      </c>
      <c r="J154" s="5">
        <v>0.16500000000000001</v>
      </c>
      <c r="K154" s="5">
        <v>1.2500000000000001E-2</v>
      </c>
      <c r="L154" s="5">
        <v>0.39750000000000002</v>
      </c>
      <c r="M154" s="5">
        <v>0.05</v>
      </c>
      <c r="N154" s="5">
        <v>0.6</v>
      </c>
      <c r="O154" s="5">
        <v>0</v>
      </c>
      <c r="P154" s="5">
        <v>0.17</v>
      </c>
      <c r="Q154" s="5">
        <v>2.5000000000000001E-3</v>
      </c>
      <c r="R154" s="5">
        <v>2.5000000000000001E-3</v>
      </c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</row>
    <row r="155" spans="1:54" x14ac:dyDescent="0.25">
      <c r="A155" s="2">
        <f t="shared" si="2"/>
        <v>41548</v>
      </c>
      <c r="B155" s="5">
        <v>5.5020611395380406E-2</v>
      </c>
      <c r="C155" s="5">
        <v>4.6335000000000006</v>
      </c>
      <c r="D155" s="5">
        <v>0.4</v>
      </c>
      <c r="E155" s="5">
        <v>-8.5000000000000006E-2</v>
      </c>
      <c r="F155" s="5">
        <v>-3.3000000000000002E-2</v>
      </c>
      <c r="G155" s="5">
        <v>-0.04</v>
      </c>
      <c r="H155" s="5">
        <v>0.4</v>
      </c>
      <c r="I155" s="5">
        <v>0.01</v>
      </c>
      <c r="J155" s="5">
        <v>0.17249999999999999</v>
      </c>
      <c r="K155" s="5">
        <v>1.2500000000000001E-2</v>
      </c>
      <c r="L155" s="5">
        <v>0.4</v>
      </c>
      <c r="M155" s="5">
        <v>0.05</v>
      </c>
      <c r="N155" s="5">
        <v>0.3</v>
      </c>
      <c r="O155" s="5">
        <v>0</v>
      </c>
      <c r="P155" s="5">
        <v>0.17</v>
      </c>
      <c r="Q155" s="5">
        <v>2.5000000000000001E-3</v>
      </c>
      <c r="R155" s="5">
        <v>2.5000000000000001E-3</v>
      </c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</row>
    <row r="156" spans="1:54" x14ac:dyDescent="0.25">
      <c r="A156" s="2">
        <f t="shared" si="2"/>
        <v>41579</v>
      </c>
      <c r="B156" s="5">
        <v>5.5078173101499803E-2</v>
      </c>
      <c r="C156" s="5">
        <v>4.7824999999999998</v>
      </c>
      <c r="D156" s="5">
        <v>0.73</v>
      </c>
      <c r="E156" s="5">
        <v>-0.17</v>
      </c>
      <c r="F156" s="5">
        <v>-3.2500000000000001E-2</v>
      </c>
      <c r="G156" s="5">
        <v>0</v>
      </c>
      <c r="H156" s="5">
        <v>0.73</v>
      </c>
      <c r="I156" s="5">
        <v>5.5E-2</v>
      </c>
      <c r="J156" s="5">
        <v>0.215</v>
      </c>
      <c r="K156" s="5">
        <v>0.02</v>
      </c>
      <c r="L156" s="5">
        <v>0.55500000000000005</v>
      </c>
      <c r="M156" s="5">
        <v>0.14000000000000001</v>
      </c>
      <c r="N156" s="5">
        <v>0.23</v>
      </c>
      <c r="O156" s="5">
        <v>0</v>
      </c>
      <c r="P156" s="5">
        <v>0.17</v>
      </c>
      <c r="Q156" s="5">
        <v>2.5000000000000001E-3</v>
      </c>
      <c r="R156" s="5">
        <v>2.5000000000000001E-3</v>
      </c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</row>
    <row r="157" spans="1:54" x14ac:dyDescent="0.25">
      <c r="A157" s="2">
        <f t="shared" si="2"/>
        <v>41609</v>
      </c>
      <c r="B157" s="5">
        <v>5.5133877979439902E-2</v>
      </c>
      <c r="C157" s="5">
        <v>4.9344999999999999</v>
      </c>
      <c r="D157" s="5">
        <v>0.98</v>
      </c>
      <c r="E157" s="5">
        <v>-0.13</v>
      </c>
      <c r="F157" s="5">
        <v>-3.2500000000000001E-2</v>
      </c>
      <c r="G157" s="5">
        <v>-1.2500000000000001E-2</v>
      </c>
      <c r="H157" s="5">
        <v>0.98</v>
      </c>
      <c r="I157" s="5">
        <v>0.25</v>
      </c>
      <c r="J157" s="5">
        <v>0.23499999999999999</v>
      </c>
      <c r="K157" s="5">
        <v>0.02</v>
      </c>
      <c r="L157" s="5">
        <v>0.91</v>
      </c>
      <c r="M157" s="5">
        <v>0.28999999999999998</v>
      </c>
      <c r="N157" s="5">
        <v>0.26</v>
      </c>
      <c r="O157" s="5">
        <v>0</v>
      </c>
      <c r="P157" s="5">
        <v>0.17</v>
      </c>
      <c r="Q157" s="5">
        <v>2.5000000000000001E-3</v>
      </c>
      <c r="R157" s="5">
        <v>2.5000000000000001E-3</v>
      </c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</row>
    <row r="158" spans="1:54" x14ac:dyDescent="0.25">
      <c r="A158" s="2">
        <f t="shared" si="2"/>
        <v>41640</v>
      </c>
      <c r="B158" s="5">
        <v>5.519143968773E-2</v>
      </c>
      <c r="C158" s="5">
        <v>5.0120000000000005</v>
      </c>
      <c r="D158" s="5">
        <v>1.6</v>
      </c>
      <c r="E158" s="5">
        <v>-0.25</v>
      </c>
      <c r="F158" s="5">
        <v>-3.2500000000000001E-2</v>
      </c>
      <c r="G158" s="5">
        <v>0.01</v>
      </c>
      <c r="H158" s="5">
        <v>1.6</v>
      </c>
      <c r="I158" s="5">
        <v>0.45</v>
      </c>
      <c r="J158" s="5">
        <v>0.255</v>
      </c>
      <c r="K158" s="5">
        <v>0.02</v>
      </c>
      <c r="L158" s="5">
        <v>1.2150000000000001</v>
      </c>
      <c r="M158" s="5">
        <v>0.32</v>
      </c>
      <c r="N158" s="5">
        <v>8.5000000000000006E-2</v>
      </c>
      <c r="O158" s="5">
        <v>0</v>
      </c>
      <c r="P158" s="5">
        <v>0.17</v>
      </c>
      <c r="Q158" s="5">
        <v>2.5000000000000001E-3</v>
      </c>
      <c r="R158" s="5">
        <v>2.5000000000000001E-3</v>
      </c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</row>
    <row r="159" spans="1:54" x14ac:dyDescent="0.25">
      <c r="A159" s="2">
        <f t="shared" si="2"/>
        <v>41671</v>
      </c>
      <c r="B159" s="5">
        <v>5.5249001397124096E-2</v>
      </c>
      <c r="C159" s="5">
        <v>4.9240000000000004</v>
      </c>
      <c r="D159" s="5">
        <v>1.6</v>
      </c>
      <c r="E159" s="5">
        <v>-0.28000000000000003</v>
      </c>
      <c r="F159" s="5">
        <v>-3.2500000000000001E-2</v>
      </c>
      <c r="G159" s="5">
        <v>0</v>
      </c>
      <c r="H159" s="5">
        <v>1.6</v>
      </c>
      <c r="I159" s="5">
        <v>0.45</v>
      </c>
      <c r="J159" s="5">
        <v>0.255</v>
      </c>
      <c r="K159" s="5">
        <v>0.02</v>
      </c>
      <c r="L159" s="5">
        <v>1.2150000000000001</v>
      </c>
      <c r="M159" s="5">
        <v>0.32</v>
      </c>
      <c r="N159" s="5">
        <v>7.4999999999999997E-2</v>
      </c>
      <c r="O159" s="5">
        <v>0</v>
      </c>
      <c r="P159" s="5">
        <v>0.17</v>
      </c>
      <c r="Q159" s="5">
        <v>2.5000000000000001E-3</v>
      </c>
      <c r="R159" s="5">
        <v>2.5000000000000001E-3</v>
      </c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</row>
    <row r="160" spans="1:54" x14ac:dyDescent="0.25">
      <c r="A160" s="2">
        <f t="shared" si="2"/>
        <v>41699</v>
      </c>
      <c r="B160" s="5">
        <v>5.5300992619460303E-2</v>
      </c>
      <c r="C160" s="5">
        <v>4.7850000000000001</v>
      </c>
      <c r="D160" s="5">
        <v>0.72</v>
      </c>
      <c r="E160" s="5">
        <v>-0.17</v>
      </c>
      <c r="F160" s="5">
        <v>-3.2500000000000001E-2</v>
      </c>
      <c r="G160" s="5">
        <v>-0.06</v>
      </c>
      <c r="H160" s="5">
        <v>0.72</v>
      </c>
      <c r="I160" s="5">
        <v>0.1</v>
      </c>
      <c r="J160" s="5">
        <v>0.215</v>
      </c>
      <c r="K160" s="5">
        <v>0.02</v>
      </c>
      <c r="L160" s="5">
        <v>0.65500000000000003</v>
      </c>
      <c r="M160" s="5">
        <v>0.15</v>
      </c>
      <c r="N160" s="5">
        <v>0.115</v>
      </c>
      <c r="O160" s="5">
        <v>0</v>
      </c>
      <c r="P160" s="5">
        <v>0.17</v>
      </c>
      <c r="Q160" s="5">
        <v>2.5000000000000001E-3</v>
      </c>
      <c r="R160" s="5">
        <v>2.5000000000000001E-3</v>
      </c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</row>
    <row r="161" spans="1:54" x14ac:dyDescent="0.25">
      <c r="A161" s="2">
        <f t="shared" si="2"/>
        <v>41730</v>
      </c>
      <c r="B161" s="5">
        <v>5.5358554330953602E-2</v>
      </c>
      <c r="C161" s="5">
        <v>4.6310000000000002</v>
      </c>
      <c r="D161" s="5">
        <v>0.38</v>
      </c>
      <c r="E161" s="5">
        <v>-8.5000000000000006E-2</v>
      </c>
      <c r="F161" s="5">
        <v>-0.03</v>
      </c>
      <c r="G161" s="5">
        <v>-0.04</v>
      </c>
      <c r="H161" s="5">
        <v>0.38</v>
      </c>
      <c r="I161" s="5">
        <v>0.02</v>
      </c>
      <c r="J161" s="5">
        <v>0.17</v>
      </c>
      <c r="K161" s="5">
        <v>1.7500000000000002E-2</v>
      </c>
      <c r="L161" s="5">
        <v>0.435</v>
      </c>
      <c r="M161" s="5">
        <v>0.05</v>
      </c>
      <c r="N161" s="5">
        <v>0.55000000000000004</v>
      </c>
      <c r="O161" s="5">
        <v>0</v>
      </c>
      <c r="P161" s="5">
        <v>0.17</v>
      </c>
      <c r="Q161" s="5">
        <v>2.5000000000000001E-3</v>
      </c>
      <c r="R161" s="5">
        <v>2.5000000000000001E-3</v>
      </c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</row>
    <row r="162" spans="1:54" x14ac:dyDescent="0.25">
      <c r="A162" s="2">
        <f t="shared" si="2"/>
        <v>41760</v>
      </c>
      <c r="B162" s="5">
        <v>5.5414259214095402E-2</v>
      </c>
      <c r="C162" s="5">
        <v>4.6360000000000001</v>
      </c>
      <c r="D162" s="5">
        <v>0.33</v>
      </c>
      <c r="E162" s="5">
        <v>-6.5000000000000002E-2</v>
      </c>
      <c r="F162" s="5">
        <v>-0.03</v>
      </c>
      <c r="G162" s="5">
        <v>-0.04</v>
      </c>
      <c r="H162" s="5">
        <v>0.33</v>
      </c>
      <c r="I162" s="5">
        <v>0.02</v>
      </c>
      <c r="J162" s="5">
        <v>0.16500000000000001</v>
      </c>
      <c r="K162" s="5">
        <v>0.01</v>
      </c>
      <c r="L162" s="5">
        <v>0.38500000000000001</v>
      </c>
      <c r="M162" s="5">
        <v>0.05</v>
      </c>
      <c r="N162" s="5">
        <v>0.7</v>
      </c>
      <c r="O162" s="5">
        <v>0</v>
      </c>
      <c r="P162" s="5">
        <v>0.17</v>
      </c>
      <c r="Q162" s="5">
        <v>2.5000000000000001E-3</v>
      </c>
      <c r="R162" s="5">
        <v>2.5000000000000001E-3</v>
      </c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</row>
    <row r="163" spans="1:54" x14ac:dyDescent="0.25">
      <c r="A163" s="2">
        <f t="shared" si="2"/>
        <v>41791</v>
      </c>
      <c r="B163" s="5">
        <v>5.54718209277607E-2</v>
      </c>
      <c r="C163" s="5">
        <v>4.6740000000000004</v>
      </c>
      <c r="D163" s="5">
        <v>0.37</v>
      </c>
      <c r="E163" s="5">
        <v>-5.5E-2</v>
      </c>
      <c r="F163" s="5">
        <v>-0.03</v>
      </c>
      <c r="G163" s="5">
        <v>-0.04</v>
      </c>
      <c r="H163" s="5">
        <v>0.37</v>
      </c>
      <c r="I163" s="5">
        <v>3.5000000000000003E-2</v>
      </c>
      <c r="J163" s="5">
        <v>0.17</v>
      </c>
      <c r="K163" s="5">
        <v>1.2500000000000001E-2</v>
      </c>
      <c r="L163" s="5">
        <v>0.38500000000000001</v>
      </c>
      <c r="M163" s="5">
        <v>0.06</v>
      </c>
      <c r="N163" s="5">
        <v>0.8</v>
      </c>
      <c r="O163" s="5">
        <v>0</v>
      </c>
      <c r="P163" s="5">
        <v>0.17</v>
      </c>
      <c r="Q163" s="5">
        <v>2.5000000000000001E-3</v>
      </c>
      <c r="R163" s="5">
        <v>2.5000000000000001E-3</v>
      </c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</row>
    <row r="164" spans="1:54" x14ac:dyDescent="0.25">
      <c r="A164" s="2">
        <f t="shared" si="2"/>
        <v>41821</v>
      </c>
      <c r="B164" s="5">
        <v>5.5527525813003006E-2</v>
      </c>
      <c r="C164" s="5">
        <v>4.7190000000000003</v>
      </c>
      <c r="D164" s="5">
        <v>0.41</v>
      </c>
      <c r="E164" s="5">
        <v>-0.02</v>
      </c>
      <c r="F164" s="5">
        <v>-0.03</v>
      </c>
      <c r="G164" s="5">
        <v>-0.04</v>
      </c>
      <c r="H164" s="5">
        <v>0.41</v>
      </c>
      <c r="I164" s="5">
        <v>3.5000000000000003E-2</v>
      </c>
      <c r="J164" s="5">
        <v>0.17499999999999999</v>
      </c>
      <c r="K164" s="5">
        <v>1.2500000000000001E-2</v>
      </c>
      <c r="L164" s="5">
        <v>0.39750000000000002</v>
      </c>
      <c r="M164" s="5">
        <v>7.0000000000000007E-2</v>
      </c>
      <c r="N164" s="5">
        <v>1</v>
      </c>
      <c r="O164" s="5">
        <v>0</v>
      </c>
      <c r="P164" s="5">
        <v>0.17</v>
      </c>
      <c r="Q164" s="5">
        <v>2.5000000000000001E-3</v>
      </c>
      <c r="R164" s="5">
        <v>2.5000000000000001E-3</v>
      </c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</row>
    <row r="165" spans="1:54" x14ac:dyDescent="0.25">
      <c r="A165" s="2">
        <f t="shared" si="2"/>
        <v>41852</v>
      </c>
      <c r="B165" s="5">
        <v>5.5585087528839103E-2</v>
      </c>
      <c r="C165" s="5">
        <v>4.7570000000000006</v>
      </c>
      <c r="D165" s="5">
        <v>0.41</v>
      </c>
      <c r="E165" s="5">
        <v>-0.02</v>
      </c>
      <c r="F165" s="5">
        <v>-0.03</v>
      </c>
      <c r="G165" s="5">
        <v>-0.04</v>
      </c>
      <c r="H165" s="5">
        <v>0.41</v>
      </c>
      <c r="I165" s="5">
        <v>0.01</v>
      </c>
      <c r="J165" s="5">
        <v>0.17499999999999999</v>
      </c>
      <c r="K165" s="5">
        <v>1.2500000000000001E-2</v>
      </c>
      <c r="L165" s="5">
        <v>0.4</v>
      </c>
      <c r="M165" s="5">
        <v>7.0000000000000007E-2</v>
      </c>
      <c r="N165" s="5">
        <v>1</v>
      </c>
      <c r="O165" s="5">
        <v>0</v>
      </c>
      <c r="P165" s="5">
        <v>0.17</v>
      </c>
      <c r="Q165" s="5">
        <v>2.5000000000000001E-3</v>
      </c>
      <c r="R165" s="5">
        <v>2.5000000000000001E-3</v>
      </c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</row>
    <row r="166" spans="1:54" x14ac:dyDescent="0.25">
      <c r="A166" s="2">
        <f t="shared" si="2"/>
        <v>41883</v>
      </c>
      <c r="B166" s="5">
        <v>5.5642649245778199E-2</v>
      </c>
      <c r="C166" s="5">
        <v>4.7510000000000003</v>
      </c>
      <c r="D166" s="5">
        <v>0.36</v>
      </c>
      <c r="E166" s="5">
        <v>-0.04</v>
      </c>
      <c r="F166" s="5">
        <v>-0.03</v>
      </c>
      <c r="G166" s="5">
        <v>-7.0000000000000007E-2</v>
      </c>
      <c r="H166" s="5">
        <v>0.36</v>
      </c>
      <c r="I166" s="5">
        <v>0.01</v>
      </c>
      <c r="J166" s="5">
        <v>0.16500000000000001</v>
      </c>
      <c r="K166" s="5">
        <v>1.2500000000000001E-2</v>
      </c>
      <c r="L166" s="5">
        <v>0.39750000000000002</v>
      </c>
      <c r="M166" s="5">
        <v>0.05</v>
      </c>
      <c r="N166" s="5">
        <v>0.6</v>
      </c>
      <c r="O166" s="5">
        <v>0</v>
      </c>
      <c r="P166" s="5">
        <v>0.17</v>
      </c>
      <c r="Q166" s="5">
        <v>2.5000000000000001E-3</v>
      </c>
      <c r="R166" s="5">
        <v>2.5000000000000001E-3</v>
      </c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</row>
    <row r="167" spans="1:54" x14ac:dyDescent="0.25">
      <c r="A167" s="2">
        <f t="shared" si="2"/>
        <v>41913</v>
      </c>
      <c r="B167" s="5">
        <v>5.5698354134189602E-2</v>
      </c>
      <c r="C167" s="5">
        <v>4.7510000000000003</v>
      </c>
      <c r="D167" s="5">
        <v>0.4</v>
      </c>
      <c r="E167" s="5">
        <v>-8.5000000000000006E-2</v>
      </c>
      <c r="F167" s="5">
        <v>-0.03</v>
      </c>
      <c r="G167" s="5">
        <v>-0.04</v>
      </c>
      <c r="H167" s="5">
        <v>0.4</v>
      </c>
      <c r="I167" s="5">
        <v>0.01</v>
      </c>
      <c r="J167" s="5">
        <v>0.17249999999999999</v>
      </c>
      <c r="K167" s="5">
        <v>1.2500000000000001E-2</v>
      </c>
      <c r="L167" s="5">
        <v>0.4</v>
      </c>
      <c r="M167" s="5">
        <v>0.05</v>
      </c>
      <c r="N167" s="5">
        <v>0.3</v>
      </c>
      <c r="O167" s="5">
        <v>0</v>
      </c>
      <c r="P167" s="5">
        <v>0.17</v>
      </c>
      <c r="Q167" s="5">
        <v>2.5000000000000001E-3</v>
      </c>
      <c r="R167" s="5">
        <v>2.5000000000000001E-3</v>
      </c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</row>
    <row r="168" spans="1:54" x14ac:dyDescent="0.25">
      <c r="A168" s="2">
        <f t="shared" si="2"/>
        <v>41944</v>
      </c>
      <c r="B168" s="5">
        <v>5.5755915853299899E-2</v>
      </c>
      <c r="C168" s="5">
        <v>4.9000000000000004</v>
      </c>
      <c r="D168" s="5">
        <v>0.73</v>
      </c>
      <c r="E168" s="5">
        <v>-0.17</v>
      </c>
      <c r="F168" s="5">
        <v>-2.9500000000000002E-2</v>
      </c>
      <c r="G168" s="5">
        <v>0</v>
      </c>
      <c r="H168" s="5">
        <v>0.73</v>
      </c>
      <c r="I168" s="5">
        <v>5.5E-2</v>
      </c>
      <c r="J168" s="5">
        <v>0.215</v>
      </c>
      <c r="K168" s="5">
        <v>0.02</v>
      </c>
      <c r="L168" s="5">
        <v>0.55500000000000005</v>
      </c>
      <c r="M168" s="5">
        <v>0.14000000000000001</v>
      </c>
      <c r="N168" s="5">
        <v>0.23</v>
      </c>
      <c r="O168" s="5">
        <v>0</v>
      </c>
      <c r="P168" s="5">
        <v>0.17</v>
      </c>
      <c r="Q168" s="5">
        <v>2.5000000000000001E-3</v>
      </c>
      <c r="R168" s="5">
        <v>2.5000000000000001E-3</v>
      </c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</row>
    <row r="169" spans="1:54" x14ac:dyDescent="0.25">
      <c r="A169" s="2">
        <f t="shared" si="2"/>
        <v>41974</v>
      </c>
      <c r="B169" s="5">
        <v>5.5811620743811297E-2</v>
      </c>
      <c r="C169" s="5">
        <v>5.0520000000000005</v>
      </c>
      <c r="D169" s="5">
        <v>0.98</v>
      </c>
      <c r="E169" s="5">
        <v>-0.13</v>
      </c>
      <c r="F169" s="5">
        <v>-2.9500000000000002E-2</v>
      </c>
      <c r="G169" s="5">
        <v>-1.2500000000000001E-2</v>
      </c>
      <c r="H169" s="5">
        <v>0.98</v>
      </c>
      <c r="I169" s="5">
        <v>0.25</v>
      </c>
      <c r="J169" s="5">
        <v>0.23499999999999999</v>
      </c>
      <c r="K169" s="5">
        <v>0.02</v>
      </c>
      <c r="L169" s="5">
        <v>0.91</v>
      </c>
      <c r="M169" s="5">
        <v>0.28999999999999998</v>
      </c>
      <c r="N169" s="5">
        <v>0.26</v>
      </c>
      <c r="O169" s="5">
        <v>0</v>
      </c>
      <c r="P169" s="5">
        <v>0.17</v>
      </c>
      <c r="Q169" s="5">
        <v>2.5000000000000001E-3</v>
      </c>
      <c r="R169" s="5">
        <v>2.5000000000000001E-3</v>
      </c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</row>
    <row r="170" spans="1:54" x14ac:dyDescent="0.25">
      <c r="A170" s="2">
        <f t="shared" si="2"/>
        <v>42005</v>
      </c>
      <c r="B170" s="5">
        <v>5.5869182465092801E-2</v>
      </c>
      <c r="C170" s="5">
        <v>5.1295000000000002</v>
      </c>
      <c r="D170" s="5">
        <v>1.6</v>
      </c>
      <c r="E170" s="5">
        <v>-0.25</v>
      </c>
      <c r="F170" s="5">
        <v>-2.75E-2</v>
      </c>
      <c r="G170" s="5">
        <v>0.01</v>
      </c>
      <c r="H170" s="5">
        <v>1.6</v>
      </c>
      <c r="I170" s="5">
        <v>0.45</v>
      </c>
      <c r="J170" s="5">
        <v>0.255</v>
      </c>
      <c r="K170" s="5">
        <v>0.02</v>
      </c>
      <c r="L170" s="5">
        <v>1.2150000000000001</v>
      </c>
      <c r="M170" s="5">
        <v>0.32</v>
      </c>
      <c r="N170" s="5">
        <v>8.5000000000000006E-2</v>
      </c>
      <c r="O170" s="5">
        <v>0</v>
      </c>
      <c r="P170" s="5">
        <v>0.17</v>
      </c>
      <c r="Q170" s="5">
        <v>2.5000000000000001E-3</v>
      </c>
      <c r="R170" s="5">
        <v>2.5000000000000001E-3</v>
      </c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</row>
    <row r="171" spans="1:54" x14ac:dyDescent="0.25">
      <c r="A171" s="2">
        <f t="shared" si="2"/>
        <v>42036</v>
      </c>
      <c r="B171" s="5">
        <v>5.5926744187476403E-2</v>
      </c>
      <c r="C171" s="5">
        <v>5.0415000000000001</v>
      </c>
      <c r="D171" s="5">
        <v>1.6</v>
      </c>
      <c r="E171" s="5">
        <v>-0.28000000000000003</v>
      </c>
      <c r="F171" s="5">
        <v>-2.75E-2</v>
      </c>
      <c r="G171" s="5">
        <v>0</v>
      </c>
      <c r="H171" s="5">
        <v>1.6</v>
      </c>
      <c r="I171" s="5">
        <v>0.45</v>
      </c>
      <c r="J171" s="5">
        <v>0.255</v>
      </c>
      <c r="K171" s="5">
        <v>0.02</v>
      </c>
      <c r="L171" s="5">
        <v>1.2150000000000001</v>
      </c>
      <c r="M171" s="5">
        <v>0.32</v>
      </c>
      <c r="N171" s="5">
        <v>7.4999999999999997E-2</v>
      </c>
      <c r="O171" s="5">
        <v>0</v>
      </c>
      <c r="P171" s="5">
        <v>0.17</v>
      </c>
      <c r="Q171" s="5">
        <v>2.5000000000000001E-3</v>
      </c>
      <c r="R171" s="5">
        <v>2.5000000000000001E-3</v>
      </c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</row>
    <row r="172" spans="1:54" x14ac:dyDescent="0.25">
      <c r="A172" s="2">
        <f t="shared" si="2"/>
        <v>42064</v>
      </c>
      <c r="B172" s="5">
        <v>5.5978735421546001E-2</v>
      </c>
      <c r="C172" s="5">
        <v>4.9024999999999999</v>
      </c>
      <c r="D172" s="5">
        <v>0.72</v>
      </c>
      <c r="E172" s="5">
        <v>-0.17</v>
      </c>
      <c r="F172" s="5">
        <v>-2.75E-2</v>
      </c>
      <c r="G172" s="5">
        <v>-0.06</v>
      </c>
      <c r="H172" s="5">
        <v>0.72</v>
      </c>
      <c r="I172" s="5">
        <v>0.1</v>
      </c>
      <c r="J172" s="5">
        <v>0.215</v>
      </c>
      <c r="K172" s="5">
        <v>0.02</v>
      </c>
      <c r="L172" s="5">
        <v>0.65500000000000003</v>
      </c>
      <c r="M172" s="5">
        <v>0.15</v>
      </c>
      <c r="N172" s="5">
        <v>0.115</v>
      </c>
      <c r="O172" s="5">
        <v>0</v>
      </c>
      <c r="P172" s="5">
        <v>0.17</v>
      </c>
      <c r="Q172" s="5">
        <v>2.5000000000000001E-3</v>
      </c>
      <c r="R172" s="5">
        <v>2.5000000000000001E-3</v>
      </c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</row>
    <row r="173" spans="1:54" x14ac:dyDescent="0.25">
      <c r="A173" s="2">
        <f t="shared" si="2"/>
        <v>42095</v>
      </c>
      <c r="B173" s="5">
        <v>5.6036297146029306E-2</v>
      </c>
      <c r="C173" s="5">
        <v>4.7484999999999999</v>
      </c>
      <c r="D173" s="5">
        <v>0.38</v>
      </c>
      <c r="E173" s="5">
        <v>-8.5000000000000006E-2</v>
      </c>
      <c r="F173" s="5">
        <v>-2.5000000000000001E-2</v>
      </c>
      <c r="G173" s="5">
        <v>-0.04</v>
      </c>
      <c r="H173" s="5">
        <v>0.38</v>
      </c>
      <c r="I173" s="5">
        <v>0.02</v>
      </c>
      <c r="J173" s="5">
        <v>0.17</v>
      </c>
      <c r="K173" s="5">
        <v>1.7500000000000002E-2</v>
      </c>
      <c r="L173" s="5">
        <v>0.435</v>
      </c>
      <c r="M173" s="5">
        <v>0.05</v>
      </c>
      <c r="N173" s="5">
        <v>0.55000000000000004</v>
      </c>
      <c r="O173" s="5">
        <v>0</v>
      </c>
      <c r="P173" s="5">
        <v>0.17</v>
      </c>
      <c r="Q173" s="5">
        <v>2.5000000000000001E-3</v>
      </c>
      <c r="R173" s="5">
        <v>2.5000000000000001E-3</v>
      </c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</row>
    <row r="174" spans="1:54" x14ac:dyDescent="0.25">
      <c r="A174" s="2">
        <f t="shared" si="2"/>
        <v>42125</v>
      </c>
      <c r="B174" s="5">
        <v>5.6092002041741001E-2</v>
      </c>
      <c r="C174" s="5">
        <v>4.7534999999999998</v>
      </c>
      <c r="D174" s="5">
        <v>0.33</v>
      </c>
      <c r="E174" s="5">
        <v>-6.5000000000000002E-2</v>
      </c>
      <c r="F174" s="5">
        <v>-2.5000000000000001E-2</v>
      </c>
      <c r="G174" s="5">
        <v>-0.04</v>
      </c>
      <c r="H174" s="5">
        <v>0.33</v>
      </c>
      <c r="I174" s="5">
        <v>0.02</v>
      </c>
      <c r="J174" s="5">
        <v>0.16500000000000001</v>
      </c>
      <c r="K174" s="5">
        <v>0.01</v>
      </c>
      <c r="L174" s="5">
        <v>0.38500000000000001</v>
      </c>
      <c r="M174" s="5">
        <v>0.05</v>
      </c>
      <c r="N174" s="5">
        <v>0.7</v>
      </c>
      <c r="O174" s="5">
        <v>0</v>
      </c>
      <c r="P174" s="5">
        <v>0.17</v>
      </c>
      <c r="Q174" s="5">
        <v>2.5000000000000001E-3</v>
      </c>
      <c r="R174" s="5">
        <v>2.5000000000000001E-3</v>
      </c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</row>
    <row r="175" spans="1:54" x14ac:dyDescent="0.25">
      <c r="A175" s="2">
        <f t="shared" si="2"/>
        <v>42156</v>
      </c>
      <c r="B175" s="5">
        <v>5.6149563768394604E-2</v>
      </c>
      <c r="C175" s="5">
        <v>4.7915000000000001</v>
      </c>
      <c r="D175" s="5">
        <v>0.37</v>
      </c>
      <c r="E175" s="5">
        <v>-5.5E-2</v>
      </c>
      <c r="F175" s="5">
        <v>-2.5000000000000001E-2</v>
      </c>
      <c r="G175" s="5">
        <v>-0.04</v>
      </c>
      <c r="H175" s="5">
        <v>0.37</v>
      </c>
      <c r="I175" s="5">
        <v>3.5000000000000003E-2</v>
      </c>
      <c r="J175" s="5">
        <v>0.17</v>
      </c>
      <c r="K175" s="5">
        <v>1.2500000000000001E-2</v>
      </c>
      <c r="L175" s="5">
        <v>0.38500000000000001</v>
      </c>
      <c r="M175" s="5">
        <v>0.06</v>
      </c>
      <c r="N175" s="5">
        <v>0.8</v>
      </c>
      <c r="O175" s="5">
        <v>0</v>
      </c>
      <c r="P175" s="5">
        <v>0.17</v>
      </c>
      <c r="Q175" s="5">
        <v>2.5000000000000001E-3</v>
      </c>
      <c r="R175" s="5">
        <v>2.5000000000000001E-3</v>
      </c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</row>
    <row r="176" spans="1:54" x14ac:dyDescent="0.25">
      <c r="A176" s="2">
        <f t="shared" si="2"/>
        <v>42186</v>
      </c>
      <c r="B176" s="5">
        <v>5.6205268666206898E-2</v>
      </c>
      <c r="C176" s="5">
        <v>4.8365</v>
      </c>
      <c r="D176" s="5">
        <v>0.41</v>
      </c>
      <c r="E176" s="5">
        <v>-0.02</v>
      </c>
      <c r="F176" s="5">
        <v>-2.5000000000000001E-2</v>
      </c>
      <c r="G176" s="5">
        <v>-0.04</v>
      </c>
      <c r="H176" s="5">
        <v>0.41</v>
      </c>
      <c r="I176" s="5">
        <v>3.5000000000000003E-2</v>
      </c>
      <c r="J176" s="5">
        <v>0.17499999999999999</v>
      </c>
      <c r="K176" s="5">
        <v>1.2500000000000001E-2</v>
      </c>
      <c r="L176" s="5">
        <v>0.39750000000000002</v>
      </c>
      <c r="M176" s="5">
        <v>7.0000000000000007E-2</v>
      </c>
      <c r="N176" s="5">
        <v>1</v>
      </c>
      <c r="O176" s="5">
        <v>0</v>
      </c>
      <c r="P176" s="5">
        <v>0.17</v>
      </c>
      <c r="Q176" s="5">
        <v>2.5000000000000001E-3</v>
      </c>
      <c r="R176" s="5">
        <v>2.5000000000000001E-3</v>
      </c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</row>
    <row r="177" spans="1:54" x14ac:dyDescent="0.25">
      <c r="A177" s="2">
        <f t="shared" si="2"/>
        <v>42217</v>
      </c>
      <c r="B177" s="5">
        <v>5.6262830395031202E-2</v>
      </c>
      <c r="C177" s="5">
        <v>4.8745000000000003</v>
      </c>
      <c r="D177" s="5">
        <v>0.41</v>
      </c>
      <c r="E177" s="5">
        <v>-0.02</v>
      </c>
      <c r="F177" s="5">
        <v>-2.5000000000000001E-2</v>
      </c>
      <c r="G177" s="5">
        <v>-0.04</v>
      </c>
      <c r="H177" s="5">
        <v>0.41</v>
      </c>
      <c r="I177" s="5">
        <v>0.01</v>
      </c>
      <c r="J177" s="5">
        <v>0.17499999999999999</v>
      </c>
      <c r="K177" s="5">
        <v>1.2500000000000001E-2</v>
      </c>
      <c r="L177" s="5">
        <v>0.4</v>
      </c>
      <c r="M177" s="5">
        <v>7.0000000000000007E-2</v>
      </c>
      <c r="N177" s="5">
        <v>1</v>
      </c>
      <c r="O177" s="5">
        <v>0</v>
      </c>
      <c r="P177" s="5">
        <v>0.17</v>
      </c>
      <c r="Q177" s="5">
        <v>2.5000000000000001E-3</v>
      </c>
      <c r="R177" s="5">
        <v>2.5000000000000001E-3</v>
      </c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</row>
    <row r="178" spans="1:54" x14ac:dyDescent="0.25">
      <c r="A178" s="2">
        <f t="shared" si="2"/>
        <v>42248</v>
      </c>
      <c r="B178" s="5">
        <v>5.63203921249582E-2</v>
      </c>
      <c r="C178" s="5">
        <v>4.8685</v>
      </c>
      <c r="D178" s="5">
        <v>0.36</v>
      </c>
      <c r="E178" s="5">
        <v>-0.04</v>
      </c>
      <c r="F178" s="5">
        <v>0</v>
      </c>
      <c r="G178" s="5">
        <v>0</v>
      </c>
      <c r="H178" s="5">
        <v>0.36</v>
      </c>
      <c r="I178" s="5">
        <v>0.01</v>
      </c>
      <c r="J178" s="5">
        <v>0.16500000000000001</v>
      </c>
      <c r="K178" s="5">
        <v>1.2500000000000001E-2</v>
      </c>
      <c r="L178" s="5">
        <v>0.39750000000000002</v>
      </c>
      <c r="M178" s="5">
        <v>0.05</v>
      </c>
      <c r="N178" s="5">
        <v>0.6</v>
      </c>
      <c r="O178" s="5">
        <v>0</v>
      </c>
      <c r="P178" s="5">
        <v>0.17</v>
      </c>
      <c r="Q178" s="5">
        <v>2.5000000000000001E-3</v>
      </c>
      <c r="R178" s="5">
        <v>2.5000000000000001E-3</v>
      </c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</row>
    <row r="179" spans="1:54" x14ac:dyDescent="0.25">
      <c r="A179" s="2">
        <f t="shared" si="2"/>
        <v>42278</v>
      </c>
      <c r="B179" s="5">
        <v>5.6376097025938203E-2</v>
      </c>
      <c r="C179" s="5">
        <v>4.8685</v>
      </c>
      <c r="D179" s="5">
        <v>0.4</v>
      </c>
      <c r="E179" s="5">
        <v>-8.5000000000000006E-2</v>
      </c>
      <c r="F179" s="5">
        <v>0</v>
      </c>
      <c r="G179" s="5">
        <v>0</v>
      </c>
      <c r="H179" s="5">
        <v>0.4</v>
      </c>
      <c r="I179" s="5">
        <v>0.01</v>
      </c>
      <c r="J179" s="5">
        <v>0.17249999999999999</v>
      </c>
      <c r="K179" s="5">
        <v>1.2500000000000001E-2</v>
      </c>
      <c r="L179" s="5">
        <v>0.4</v>
      </c>
      <c r="M179" s="5">
        <v>0.05</v>
      </c>
      <c r="N179" s="5">
        <v>0.3</v>
      </c>
      <c r="O179" s="5">
        <v>0</v>
      </c>
      <c r="P179" s="5">
        <v>0.17</v>
      </c>
      <c r="Q179" s="5">
        <v>2.5000000000000001E-3</v>
      </c>
      <c r="R179" s="5">
        <v>2.5000000000000001E-3</v>
      </c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</row>
    <row r="180" spans="1:54" x14ac:dyDescent="0.25">
      <c r="A180" s="2">
        <f t="shared" si="2"/>
        <v>42309</v>
      </c>
      <c r="B180" s="5">
        <v>5.6433658758035E-2</v>
      </c>
      <c r="C180" s="5">
        <v>5.0175000000000001</v>
      </c>
      <c r="D180" s="5">
        <v>0.73</v>
      </c>
      <c r="E180" s="5">
        <v>-0.17</v>
      </c>
      <c r="F180" s="5">
        <v>0</v>
      </c>
      <c r="G180" s="5">
        <v>0</v>
      </c>
      <c r="H180" s="5">
        <v>0.73</v>
      </c>
      <c r="I180" s="5">
        <v>5.5E-2</v>
      </c>
      <c r="J180" s="5">
        <v>0.215</v>
      </c>
      <c r="K180" s="5">
        <v>0.02</v>
      </c>
      <c r="L180" s="5">
        <v>0.55500000000000005</v>
      </c>
      <c r="M180" s="5">
        <v>0.14000000000000001</v>
      </c>
      <c r="N180" s="5">
        <v>0.23</v>
      </c>
      <c r="O180" s="5">
        <v>0</v>
      </c>
      <c r="P180" s="5">
        <v>0.17</v>
      </c>
      <c r="Q180" s="5">
        <v>2.5000000000000001E-3</v>
      </c>
      <c r="R180" s="5">
        <v>2.5000000000000001E-3</v>
      </c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</row>
    <row r="181" spans="1:54" x14ac:dyDescent="0.25">
      <c r="A181" s="2">
        <f t="shared" si="2"/>
        <v>42339</v>
      </c>
      <c r="B181" s="5">
        <v>5.6489363661115004E-2</v>
      </c>
      <c r="C181" s="5">
        <v>5.1695000000000002</v>
      </c>
      <c r="D181" s="5">
        <v>0.98</v>
      </c>
      <c r="E181" s="5">
        <v>-0.13</v>
      </c>
      <c r="F181" s="5">
        <v>0</v>
      </c>
      <c r="G181" s="5">
        <v>0</v>
      </c>
      <c r="H181" s="5">
        <v>0.98</v>
      </c>
      <c r="I181" s="5">
        <v>0.25</v>
      </c>
      <c r="J181" s="5">
        <v>0.23499999999999999</v>
      </c>
      <c r="K181" s="5">
        <v>0.02</v>
      </c>
      <c r="L181" s="5">
        <v>0.91</v>
      </c>
      <c r="M181" s="5">
        <v>0.28999999999999998</v>
      </c>
      <c r="N181" s="5">
        <v>0.26</v>
      </c>
      <c r="O181" s="5">
        <v>0</v>
      </c>
      <c r="P181" s="5">
        <v>0.17</v>
      </c>
      <c r="Q181" s="5">
        <v>2.5000000000000001E-3</v>
      </c>
      <c r="R181" s="5">
        <v>2.5000000000000001E-3</v>
      </c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</row>
    <row r="182" spans="1:54" x14ac:dyDescent="0.25">
      <c r="A182" s="2">
        <f t="shared" si="2"/>
        <v>42370</v>
      </c>
      <c r="B182" s="5">
        <v>5.6546925395382502E-2</v>
      </c>
      <c r="C182" s="5">
        <v>5.2469999999999999</v>
      </c>
      <c r="D182" s="5">
        <v>1.6</v>
      </c>
      <c r="E182" s="5">
        <v>-0.25</v>
      </c>
      <c r="F182" s="5">
        <v>0</v>
      </c>
      <c r="G182" s="5">
        <v>0</v>
      </c>
      <c r="H182" s="5">
        <v>1.6</v>
      </c>
      <c r="I182" s="5">
        <v>0.45</v>
      </c>
      <c r="J182" s="5">
        <v>0.255</v>
      </c>
      <c r="K182" s="5">
        <v>0.02</v>
      </c>
      <c r="L182" s="5">
        <v>1.2150000000000001</v>
      </c>
      <c r="M182" s="5">
        <v>0.32</v>
      </c>
      <c r="N182" s="5">
        <v>8.5000000000000006E-2</v>
      </c>
      <c r="O182" s="5">
        <v>0</v>
      </c>
      <c r="P182" s="5">
        <v>0.17</v>
      </c>
      <c r="Q182" s="5">
        <v>2.5000000000000001E-3</v>
      </c>
      <c r="R182" s="5">
        <v>2.5000000000000001E-3</v>
      </c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</row>
    <row r="183" spans="1:54" x14ac:dyDescent="0.25">
      <c r="A183" s="2">
        <f t="shared" si="2"/>
        <v>42401</v>
      </c>
      <c r="B183" s="5">
        <v>5.66044871307523E-2</v>
      </c>
      <c r="C183" s="5">
        <v>5.1589999999999998</v>
      </c>
      <c r="D183" s="5">
        <v>1.6</v>
      </c>
      <c r="E183" s="5">
        <v>-0.28000000000000003</v>
      </c>
      <c r="F183" s="5">
        <v>0</v>
      </c>
      <c r="G183" s="5">
        <v>0</v>
      </c>
      <c r="H183" s="5">
        <v>1.6</v>
      </c>
      <c r="I183" s="5">
        <v>0.45</v>
      </c>
      <c r="J183" s="5">
        <v>0.255</v>
      </c>
      <c r="K183" s="5">
        <v>0.02</v>
      </c>
      <c r="L183" s="5">
        <v>1.2150000000000001</v>
      </c>
      <c r="M183" s="5">
        <v>0.32</v>
      </c>
      <c r="N183" s="5">
        <v>7.4999999999999997E-2</v>
      </c>
      <c r="O183" s="5">
        <v>0</v>
      </c>
      <c r="P183" s="5">
        <v>0.17</v>
      </c>
      <c r="Q183" s="5">
        <v>2.5000000000000001E-3</v>
      </c>
      <c r="R183" s="5">
        <v>2.5000000000000001E-3</v>
      </c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</row>
    <row r="184" spans="1:54" x14ac:dyDescent="0.25">
      <c r="A184" s="2">
        <f t="shared" si="2"/>
        <v>42430</v>
      </c>
      <c r="B184" s="5">
        <v>5.66583352067744E-2</v>
      </c>
      <c r="C184" s="5">
        <v>5.0199999999999996</v>
      </c>
      <c r="D184" s="5">
        <v>0.72</v>
      </c>
      <c r="E184" s="5">
        <v>-0.17</v>
      </c>
      <c r="F184" s="5">
        <v>0</v>
      </c>
      <c r="G184" s="5">
        <v>0</v>
      </c>
      <c r="H184" s="5">
        <v>0.72</v>
      </c>
      <c r="I184" s="5">
        <v>0.1</v>
      </c>
      <c r="J184" s="5">
        <v>0.215</v>
      </c>
      <c r="K184" s="5">
        <v>0.02</v>
      </c>
      <c r="L184" s="5">
        <v>0.65500000000000003</v>
      </c>
      <c r="M184" s="5">
        <v>0.15</v>
      </c>
      <c r="N184" s="5">
        <v>0.115</v>
      </c>
      <c r="O184" s="5">
        <v>0</v>
      </c>
      <c r="P184" s="5">
        <v>0.17</v>
      </c>
      <c r="Q184" s="5">
        <v>2.5000000000000001E-3</v>
      </c>
      <c r="R184" s="5">
        <v>0</v>
      </c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</row>
    <row r="185" spans="1:54" x14ac:dyDescent="0.25">
      <c r="A185" s="2">
        <f t="shared" si="2"/>
        <v>42461</v>
      </c>
      <c r="B185" s="5">
        <v>5.67158969442789E-2</v>
      </c>
      <c r="C185" s="5">
        <v>4.8660000000000005</v>
      </c>
      <c r="D185" s="5">
        <v>0.38</v>
      </c>
      <c r="E185" s="5">
        <v>-8.5000000000000006E-2</v>
      </c>
      <c r="F185" s="5">
        <v>0</v>
      </c>
      <c r="G185" s="5">
        <v>0</v>
      </c>
      <c r="H185" s="5">
        <v>0.38</v>
      </c>
      <c r="I185" s="5">
        <v>0.02</v>
      </c>
      <c r="J185" s="5">
        <v>0.17</v>
      </c>
      <c r="K185" s="5">
        <v>1.7500000000000002E-2</v>
      </c>
      <c r="L185" s="5">
        <v>0.435</v>
      </c>
      <c r="M185" s="5">
        <v>0.05</v>
      </c>
      <c r="N185" s="5">
        <v>0.55000000000000004</v>
      </c>
      <c r="O185" s="5">
        <v>0</v>
      </c>
      <c r="P185" s="5">
        <v>0.17</v>
      </c>
      <c r="Q185" s="5">
        <v>2.5000000000000001E-3</v>
      </c>
      <c r="R185" s="5">
        <v>0</v>
      </c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</row>
    <row r="186" spans="1:54" x14ac:dyDescent="0.25">
      <c r="A186" s="2">
        <f t="shared" si="2"/>
        <v>42491</v>
      </c>
      <c r="B186" s="5">
        <v>5.6771601852590801E-2</v>
      </c>
      <c r="C186" s="5">
        <v>4.8710000000000004</v>
      </c>
      <c r="D186" s="5">
        <v>0.33</v>
      </c>
      <c r="E186" s="5">
        <v>-6.5000000000000002E-2</v>
      </c>
      <c r="F186" s="5">
        <v>0</v>
      </c>
      <c r="G186" s="5">
        <v>0</v>
      </c>
      <c r="H186" s="5">
        <v>0.33</v>
      </c>
      <c r="I186" s="5">
        <v>0.02</v>
      </c>
      <c r="J186" s="5">
        <v>0.16500000000000001</v>
      </c>
      <c r="K186" s="5">
        <v>0.01</v>
      </c>
      <c r="L186" s="5">
        <v>0.38500000000000001</v>
      </c>
      <c r="M186" s="5">
        <v>0.05</v>
      </c>
      <c r="N186" s="5">
        <v>0.7</v>
      </c>
      <c r="O186" s="5">
        <v>0</v>
      </c>
      <c r="P186" s="5">
        <v>0.17</v>
      </c>
      <c r="Q186" s="5">
        <v>2.5000000000000001E-3</v>
      </c>
      <c r="R186" s="5">
        <v>0</v>
      </c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</row>
    <row r="187" spans="1:54" x14ac:dyDescent="0.25">
      <c r="A187" s="2">
        <f t="shared" si="2"/>
        <v>42522</v>
      </c>
      <c r="B187" s="5">
        <v>5.6829163592265107E-2</v>
      </c>
      <c r="C187" s="5">
        <v>4.9089999999999998</v>
      </c>
      <c r="D187" s="5">
        <v>0.37</v>
      </c>
      <c r="E187" s="5">
        <v>-5.5E-2</v>
      </c>
      <c r="F187" s="5">
        <v>0</v>
      </c>
      <c r="G187" s="5">
        <v>0</v>
      </c>
      <c r="H187" s="5">
        <v>0.37</v>
      </c>
      <c r="I187" s="5">
        <v>3.5000000000000003E-2</v>
      </c>
      <c r="J187" s="5">
        <v>0.17</v>
      </c>
      <c r="K187" s="5">
        <v>1.2500000000000001E-2</v>
      </c>
      <c r="L187" s="5">
        <v>0.38500000000000001</v>
      </c>
      <c r="M187" s="5">
        <v>0.06</v>
      </c>
      <c r="N187" s="5">
        <v>0.8</v>
      </c>
      <c r="O187" s="5">
        <v>0</v>
      </c>
      <c r="P187" s="5">
        <v>0.17</v>
      </c>
      <c r="Q187" s="5">
        <v>2.5000000000000001E-3</v>
      </c>
      <c r="R187" s="5">
        <v>0</v>
      </c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</row>
    <row r="188" spans="1:54" x14ac:dyDescent="0.25">
      <c r="A188" s="2">
        <f t="shared" si="2"/>
        <v>42552</v>
      </c>
      <c r="B188" s="5">
        <v>5.6884868502677002E-2</v>
      </c>
      <c r="C188" s="5">
        <v>4.9540000000000006</v>
      </c>
      <c r="D188" s="5">
        <v>0.41</v>
      </c>
      <c r="E188" s="5">
        <v>-0.02</v>
      </c>
      <c r="F188" s="5">
        <v>0</v>
      </c>
      <c r="G188" s="5">
        <v>0</v>
      </c>
      <c r="H188" s="5">
        <v>0.41</v>
      </c>
      <c r="I188" s="5">
        <v>3.5000000000000003E-2</v>
      </c>
      <c r="J188" s="5">
        <v>0.17499999999999999</v>
      </c>
      <c r="K188" s="5">
        <v>1.2500000000000001E-2</v>
      </c>
      <c r="L188" s="5">
        <v>0.39750000000000002</v>
      </c>
      <c r="M188" s="5">
        <v>7.0000000000000007E-2</v>
      </c>
      <c r="N188" s="5">
        <v>1</v>
      </c>
      <c r="O188" s="5">
        <v>0</v>
      </c>
      <c r="P188" s="5">
        <v>0.17</v>
      </c>
      <c r="Q188" s="5">
        <v>2.5000000000000001E-3</v>
      </c>
      <c r="R188" s="5">
        <v>0</v>
      </c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</row>
    <row r="189" spans="1:54" x14ac:dyDescent="0.25">
      <c r="A189" s="2">
        <f t="shared" si="2"/>
        <v>42583</v>
      </c>
      <c r="B189" s="5">
        <v>5.6942430244520302E-2</v>
      </c>
      <c r="C189" s="5">
        <v>4.992</v>
      </c>
      <c r="D189" s="5">
        <v>0.41</v>
      </c>
      <c r="E189" s="5">
        <v>-0.02</v>
      </c>
      <c r="F189" s="5">
        <v>0</v>
      </c>
      <c r="G189" s="5">
        <v>0</v>
      </c>
      <c r="H189" s="5">
        <v>0.41</v>
      </c>
      <c r="I189" s="5">
        <v>0.01</v>
      </c>
      <c r="J189" s="5">
        <v>0.17499999999999999</v>
      </c>
      <c r="K189" s="5">
        <v>1.2500000000000001E-2</v>
      </c>
      <c r="L189" s="5">
        <v>0.4</v>
      </c>
      <c r="M189" s="5">
        <v>7.0000000000000007E-2</v>
      </c>
      <c r="N189" s="5">
        <v>1</v>
      </c>
      <c r="O189" s="5">
        <v>0</v>
      </c>
      <c r="P189" s="5">
        <v>0.17</v>
      </c>
      <c r="Q189" s="5">
        <v>2.5000000000000001E-3</v>
      </c>
      <c r="R189" s="5">
        <v>0</v>
      </c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</row>
    <row r="190" spans="1:54" x14ac:dyDescent="0.25">
      <c r="A190" s="2">
        <f t="shared" si="2"/>
        <v>42614</v>
      </c>
      <c r="B190" s="5">
        <v>5.6999991987467101E-2</v>
      </c>
      <c r="C190" s="5">
        <v>4.9860000000000007</v>
      </c>
      <c r="D190" s="5">
        <v>0.36</v>
      </c>
      <c r="E190" s="5">
        <v>-0.04</v>
      </c>
      <c r="F190" s="5">
        <v>0</v>
      </c>
      <c r="G190" s="5">
        <v>0</v>
      </c>
      <c r="H190" s="5">
        <v>0.36</v>
      </c>
      <c r="I190" s="5">
        <v>0.01</v>
      </c>
      <c r="J190" s="5">
        <v>0.16500000000000001</v>
      </c>
      <c r="K190" s="5">
        <v>1.2500000000000001E-2</v>
      </c>
      <c r="L190" s="5">
        <v>0.39750000000000002</v>
      </c>
      <c r="M190" s="5">
        <v>0.05</v>
      </c>
      <c r="N190" s="5">
        <v>0.6</v>
      </c>
      <c r="O190" s="5">
        <v>0</v>
      </c>
      <c r="P190" s="5">
        <v>0.17</v>
      </c>
      <c r="Q190" s="5">
        <v>2.5000000000000001E-3</v>
      </c>
      <c r="R190" s="5">
        <v>0</v>
      </c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</row>
    <row r="191" spans="1:54" x14ac:dyDescent="0.25">
      <c r="A191" s="2">
        <f t="shared" si="2"/>
        <v>42644</v>
      </c>
      <c r="B191" s="5">
        <v>5.7055696901044999E-2</v>
      </c>
      <c r="C191" s="5">
        <v>4.9860000000000007</v>
      </c>
      <c r="D191" s="5">
        <v>0.4</v>
      </c>
      <c r="E191" s="5">
        <v>-8.5000000000000006E-2</v>
      </c>
      <c r="F191" s="5">
        <v>0</v>
      </c>
      <c r="G191" s="5">
        <v>0</v>
      </c>
      <c r="H191" s="5">
        <v>0.4</v>
      </c>
      <c r="I191" s="5">
        <v>0.01</v>
      </c>
      <c r="J191" s="5">
        <v>0.17249999999999999</v>
      </c>
      <c r="K191" s="5">
        <v>1.2500000000000001E-2</v>
      </c>
      <c r="L191" s="5">
        <v>0.4</v>
      </c>
      <c r="M191" s="5">
        <v>0.05</v>
      </c>
      <c r="N191" s="5">
        <v>0.3</v>
      </c>
      <c r="O191" s="5">
        <v>0</v>
      </c>
      <c r="P191" s="5">
        <v>0.17</v>
      </c>
      <c r="Q191" s="5">
        <v>2.5000000000000001E-3</v>
      </c>
      <c r="R191" s="5">
        <v>0</v>
      </c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</row>
    <row r="192" spans="1:54" x14ac:dyDescent="0.25">
      <c r="A192" s="2">
        <f t="shared" si="2"/>
        <v>42675</v>
      </c>
      <c r="B192" s="5">
        <v>5.7113258646160701E-2</v>
      </c>
      <c r="C192" s="5">
        <v>5.1349999999999998</v>
      </c>
      <c r="D192" s="5">
        <v>0.73</v>
      </c>
      <c r="E192" s="5">
        <v>-0.17</v>
      </c>
      <c r="F192" s="5">
        <v>0</v>
      </c>
      <c r="G192" s="5">
        <v>0</v>
      </c>
      <c r="H192" s="5">
        <v>0.73</v>
      </c>
      <c r="I192" s="5">
        <v>5.5E-2</v>
      </c>
      <c r="J192" s="5">
        <v>0.215</v>
      </c>
      <c r="K192" s="5">
        <v>0.02</v>
      </c>
      <c r="L192" s="5">
        <v>0.55500000000000005</v>
      </c>
      <c r="M192" s="5">
        <v>0.14000000000000001</v>
      </c>
      <c r="N192" s="5">
        <v>0.23</v>
      </c>
      <c r="O192" s="5">
        <v>0</v>
      </c>
      <c r="P192" s="5">
        <v>0.17</v>
      </c>
      <c r="Q192" s="5">
        <v>2.5000000000000001E-3</v>
      </c>
      <c r="R192" s="5">
        <v>0</v>
      </c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</row>
    <row r="193" spans="1:54" x14ac:dyDescent="0.25">
      <c r="A193" s="2">
        <f t="shared" si="2"/>
        <v>42705</v>
      </c>
      <c r="B193" s="5">
        <v>5.71689635618386E-2</v>
      </c>
      <c r="C193" s="5">
        <v>5.2869999999999999</v>
      </c>
      <c r="D193" s="5">
        <v>0.98</v>
      </c>
      <c r="E193" s="5">
        <v>-0.13</v>
      </c>
      <c r="F193" s="5">
        <v>0</v>
      </c>
      <c r="G193" s="5">
        <v>0</v>
      </c>
      <c r="H193" s="5">
        <v>0.98</v>
      </c>
      <c r="I193" s="5">
        <v>0.25</v>
      </c>
      <c r="J193" s="5">
        <v>0.23499999999999999</v>
      </c>
      <c r="K193" s="5">
        <v>0.02</v>
      </c>
      <c r="L193" s="5">
        <v>0.91</v>
      </c>
      <c r="M193" s="5">
        <v>0.28999999999999998</v>
      </c>
      <c r="N193" s="5">
        <v>0.26</v>
      </c>
      <c r="O193" s="5">
        <v>0</v>
      </c>
      <c r="P193" s="5">
        <v>0.17</v>
      </c>
      <c r="Q193" s="5">
        <v>2.5000000000000001E-3</v>
      </c>
      <c r="R193" s="5">
        <v>0</v>
      </c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</row>
    <row r="194" spans="1:54" x14ac:dyDescent="0.25">
      <c r="A194" s="2">
        <f t="shared" si="2"/>
        <v>42736</v>
      </c>
      <c r="B194" s="5">
        <v>5.7226525309123304E-2</v>
      </c>
      <c r="C194" s="5">
        <v>5.3645000000000005</v>
      </c>
      <c r="D194" s="5">
        <v>1.6</v>
      </c>
      <c r="E194" s="5">
        <v>-0.25</v>
      </c>
      <c r="F194" s="5">
        <v>0</v>
      </c>
      <c r="G194" s="5">
        <v>0</v>
      </c>
      <c r="H194" s="5">
        <v>1.6</v>
      </c>
      <c r="I194" s="5">
        <v>0.45</v>
      </c>
      <c r="J194" s="5">
        <v>0.255</v>
      </c>
      <c r="K194" s="5">
        <v>0.02</v>
      </c>
      <c r="L194" s="5">
        <v>1.2150000000000001</v>
      </c>
      <c r="M194" s="5">
        <v>0.32</v>
      </c>
      <c r="N194" s="5">
        <v>8.5000000000000006E-2</v>
      </c>
      <c r="O194" s="5">
        <v>0</v>
      </c>
      <c r="P194" s="5">
        <v>0.17</v>
      </c>
      <c r="Q194" s="5">
        <v>2.5000000000000001E-3</v>
      </c>
      <c r="R194" s="5">
        <v>0</v>
      </c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</row>
    <row r="195" spans="1:54" x14ac:dyDescent="0.25">
      <c r="A195" s="2">
        <f t="shared" si="2"/>
        <v>42767</v>
      </c>
      <c r="B195" s="5">
        <v>5.7284087057511104E-2</v>
      </c>
      <c r="C195" s="5">
        <v>5.2765000000000004</v>
      </c>
      <c r="D195" s="5">
        <v>1.6</v>
      </c>
      <c r="E195" s="5">
        <v>-0.28000000000000003</v>
      </c>
      <c r="F195" s="5">
        <v>0</v>
      </c>
      <c r="G195" s="5">
        <v>0</v>
      </c>
      <c r="H195" s="5">
        <v>1.6</v>
      </c>
      <c r="I195" s="5">
        <v>0.45</v>
      </c>
      <c r="J195" s="5">
        <v>0.255</v>
      </c>
      <c r="K195" s="5">
        <v>0.02</v>
      </c>
      <c r="L195" s="5">
        <v>1.2150000000000001</v>
      </c>
      <c r="M195" s="5">
        <v>0.32</v>
      </c>
      <c r="N195" s="5">
        <v>7.4999999999999997E-2</v>
      </c>
      <c r="O195" s="5">
        <v>0</v>
      </c>
      <c r="P195" s="5">
        <v>0.17</v>
      </c>
      <c r="Q195" s="5">
        <v>2.5000000000000001E-3</v>
      </c>
      <c r="R195" s="5">
        <v>0</v>
      </c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</row>
    <row r="196" spans="1:54" x14ac:dyDescent="0.25">
      <c r="A196" s="2">
        <f t="shared" si="2"/>
        <v>42795</v>
      </c>
      <c r="B196" s="5">
        <v>5.7336078315066305E-2</v>
      </c>
      <c r="C196" s="5">
        <v>5.1375000000000002</v>
      </c>
      <c r="D196" s="5">
        <v>0.72</v>
      </c>
      <c r="E196" s="5">
        <v>-0.17</v>
      </c>
      <c r="F196" s="5">
        <v>0</v>
      </c>
      <c r="G196" s="5">
        <v>0</v>
      </c>
      <c r="H196" s="5">
        <v>0.72</v>
      </c>
      <c r="I196" s="5">
        <v>0.1</v>
      </c>
      <c r="J196" s="5">
        <v>0.215</v>
      </c>
      <c r="K196" s="5">
        <v>0.02</v>
      </c>
      <c r="L196" s="5">
        <v>0.65500000000000003</v>
      </c>
      <c r="M196" s="5">
        <v>0.15</v>
      </c>
      <c r="N196" s="5">
        <v>0.115</v>
      </c>
      <c r="O196" s="5">
        <v>0</v>
      </c>
      <c r="P196" s="5">
        <v>0.17</v>
      </c>
      <c r="Q196" s="5">
        <v>0</v>
      </c>
      <c r="R196" s="5">
        <v>0</v>
      </c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</row>
    <row r="197" spans="1:54" x14ac:dyDescent="0.25">
      <c r="A197" s="2">
        <f t="shared" si="2"/>
        <v>42826</v>
      </c>
      <c r="B197" s="5">
        <v>5.7393640065551504E-2</v>
      </c>
      <c r="C197" s="5">
        <v>4.9835000000000003</v>
      </c>
      <c r="D197" s="5">
        <v>0.38</v>
      </c>
      <c r="E197" s="5">
        <v>-8.5000000000000006E-2</v>
      </c>
      <c r="F197" s="5">
        <v>0</v>
      </c>
      <c r="G197" s="5">
        <v>0</v>
      </c>
      <c r="H197" s="5">
        <v>0.38</v>
      </c>
      <c r="I197" s="5">
        <v>0.02</v>
      </c>
      <c r="J197" s="5">
        <v>0.17</v>
      </c>
      <c r="K197" s="5">
        <v>1.7500000000000002E-2</v>
      </c>
      <c r="L197" s="5">
        <v>0.435</v>
      </c>
      <c r="M197" s="5">
        <v>0.05</v>
      </c>
      <c r="N197" s="5">
        <v>0.55000000000000004</v>
      </c>
      <c r="O197" s="5">
        <v>0</v>
      </c>
      <c r="P197" s="5">
        <v>0.17</v>
      </c>
      <c r="Q197" s="5">
        <v>0</v>
      </c>
      <c r="R197" s="5">
        <v>0</v>
      </c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</row>
    <row r="198" spans="1:54" x14ac:dyDescent="0.25">
      <c r="A198" s="2">
        <f t="shared" si="2"/>
        <v>42856</v>
      </c>
      <c r="B198" s="5">
        <v>5.7449344986425704E-2</v>
      </c>
      <c r="C198" s="5">
        <v>4.9885000000000002</v>
      </c>
      <c r="D198" s="5">
        <v>0.33</v>
      </c>
      <c r="E198" s="5">
        <v>-6.5000000000000002E-2</v>
      </c>
      <c r="F198" s="5">
        <v>0</v>
      </c>
      <c r="G198" s="5">
        <v>0</v>
      </c>
      <c r="H198" s="5">
        <v>0.33</v>
      </c>
      <c r="I198" s="5">
        <v>0.02</v>
      </c>
      <c r="J198" s="5">
        <v>0.16500000000000001</v>
      </c>
      <c r="K198" s="5">
        <v>0.01</v>
      </c>
      <c r="L198" s="5">
        <v>0.38500000000000001</v>
      </c>
      <c r="M198" s="5">
        <v>0.05</v>
      </c>
      <c r="N198" s="5">
        <v>0.7</v>
      </c>
      <c r="O198" s="5">
        <v>0</v>
      </c>
      <c r="P198" s="5">
        <v>0.17</v>
      </c>
      <c r="Q198" s="5">
        <v>0</v>
      </c>
      <c r="R198" s="5">
        <v>0</v>
      </c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</row>
    <row r="199" spans="1:54" x14ac:dyDescent="0.25">
      <c r="A199" s="2">
        <f t="shared" si="2"/>
        <v>42887</v>
      </c>
      <c r="B199" s="5">
        <v>5.75069067390803E-2</v>
      </c>
      <c r="C199" s="5">
        <v>5.0265000000000004</v>
      </c>
      <c r="D199" s="5">
        <v>0.37</v>
      </c>
      <c r="E199" s="5">
        <v>-5.5E-2</v>
      </c>
      <c r="F199" s="5">
        <v>0</v>
      </c>
      <c r="G199" s="5">
        <v>0</v>
      </c>
      <c r="H199" s="5">
        <v>0.37</v>
      </c>
      <c r="I199" s="5">
        <v>3.5000000000000003E-2</v>
      </c>
      <c r="J199" s="5">
        <v>0.17</v>
      </c>
      <c r="K199" s="5">
        <v>1.2500000000000001E-2</v>
      </c>
      <c r="L199" s="5">
        <v>0.38500000000000001</v>
      </c>
      <c r="M199" s="5">
        <v>0.06</v>
      </c>
      <c r="N199" s="5">
        <v>0.8</v>
      </c>
      <c r="O199" s="5">
        <v>0</v>
      </c>
      <c r="P199" s="5">
        <v>0.17</v>
      </c>
      <c r="Q199" s="5">
        <v>0</v>
      </c>
      <c r="R199" s="5">
        <v>0</v>
      </c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</row>
    <row r="200" spans="1:54" x14ac:dyDescent="0.25">
      <c r="A200" s="2">
        <f t="shared" si="2"/>
        <v>42917</v>
      </c>
      <c r="B200" s="5">
        <v>5.7562611662052898E-2</v>
      </c>
      <c r="C200" s="5">
        <v>5.0715000000000003</v>
      </c>
      <c r="D200" s="5">
        <v>0.41</v>
      </c>
      <c r="E200" s="5">
        <v>-0.02</v>
      </c>
      <c r="F200" s="5">
        <v>0</v>
      </c>
      <c r="G200" s="5">
        <v>0</v>
      </c>
      <c r="H200" s="5">
        <v>0.41</v>
      </c>
      <c r="I200" s="5">
        <v>3.5000000000000003E-2</v>
      </c>
      <c r="J200" s="5">
        <v>0.17499999999999999</v>
      </c>
      <c r="K200" s="5">
        <v>1.2500000000000001E-2</v>
      </c>
      <c r="L200" s="5">
        <v>0.39750000000000002</v>
      </c>
      <c r="M200" s="5">
        <v>7.0000000000000007E-2</v>
      </c>
      <c r="N200" s="5">
        <v>1</v>
      </c>
      <c r="O200" s="5">
        <v>0</v>
      </c>
      <c r="P200" s="5">
        <v>0.17</v>
      </c>
      <c r="Q200" s="5">
        <v>0</v>
      </c>
      <c r="R200" s="5">
        <v>0</v>
      </c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</row>
    <row r="201" spans="1:54" x14ac:dyDescent="0.25">
      <c r="A201" s="2">
        <f t="shared" si="2"/>
        <v>42948</v>
      </c>
      <c r="B201" s="5">
        <v>5.7620173416876398E-2</v>
      </c>
      <c r="C201" s="5">
        <v>5.1095000000000006</v>
      </c>
      <c r="D201" s="5">
        <v>0.41</v>
      </c>
      <c r="E201" s="5">
        <v>-0.02</v>
      </c>
      <c r="F201" s="5">
        <v>0</v>
      </c>
      <c r="G201" s="5">
        <v>0</v>
      </c>
      <c r="H201" s="5">
        <v>0.41</v>
      </c>
      <c r="I201" s="5">
        <v>0.01</v>
      </c>
      <c r="J201" s="5">
        <v>0.17499999999999999</v>
      </c>
      <c r="K201" s="5">
        <v>1.2500000000000001E-2</v>
      </c>
      <c r="L201" s="5">
        <v>0.4</v>
      </c>
      <c r="M201" s="5">
        <v>7.0000000000000007E-2</v>
      </c>
      <c r="N201" s="5">
        <v>1</v>
      </c>
      <c r="O201" s="5">
        <v>0</v>
      </c>
      <c r="P201" s="5">
        <v>0.17</v>
      </c>
      <c r="Q201" s="5">
        <v>0</v>
      </c>
      <c r="R201" s="5">
        <v>0</v>
      </c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</row>
    <row r="202" spans="1:54" x14ac:dyDescent="0.25">
      <c r="A202" s="2">
        <f t="shared" si="2"/>
        <v>42979</v>
      </c>
      <c r="B202" s="5">
        <v>5.7677735172801704E-2</v>
      </c>
      <c r="C202" s="5">
        <v>5.1035000000000004</v>
      </c>
      <c r="D202" s="5">
        <v>0.36</v>
      </c>
      <c r="E202" s="5">
        <v>-0.04</v>
      </c>
      <c r="F202" s="5">
        <v>0</v>
      </c>
      <c r="G202" s="5">
        <v>0</v>
      </c>
      <c r="H202" s="5">
        <v>0.36</v>
      </c>
      <c r="I202" s="5">
        <v>0.01</v>
      </c>
      <c r="J202" s="5">
        <v>0.16500000000000001</v>
      </c>
      <c r="K202" s="5">
        <v>1.2500000000000001E-2</v>
      </c>
      <c r="L202" s="5">
        <v>0.39750000000000002</v>
      </c>
      <c r="M202" s="5">
        <v>0.05</v>
      </c>
      <c r="N202" s="5">
        <v>0.6</v>
      </c>
      <c r="O202" s="5">
        <v>0</v>
      </c>
      <c r="P202" s="5">
        <v>0.17</v>
      </c>
      <c r="Q202" s="5">
        <v>0</v>
      </c>
      <c r="R202" s="5">
        <v>0</v>
      </c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</row>
    <row r="203" spans="1:54" x14ac:dyDescent="0.25">
      <c r="A203" s="2">
        <f t="shared" ref="A203:A266" si="3">EOMONTH(A202,0)+1</f>
        <v>43009</v>
      </c>
      <c r="B203" s="5">
        <v>5.7733440098940707E-2</v>
      </c>
      <c r="C203" s="5">
        <v>5.1035000000000004</v>
      </c>
      <c r="D203" s="5">
        <v>0.4</v>
      </c>
      <c r="E203" s="5">
        <v>-8.5000000000000006E-2</v>
      </c>
      <c r="F203" s="5">
        <v>0</v>
      </c>
      <c r="G203" s="5">
        <v>0</v>
      </c>
      <c r="H203" s="5">
        <v>0.4</v>
      </c>
      <c r="I203" s="5">
        <v>0.01</v>
      </c>
      <c r="J203" s="5">
        <v>0.17249999999999999</v>
      </c>
      <c r="K203" s="5">
        <v>1.2500000000000001E-2</v>
      </c>
      <c r="L203" s="5">
        <v>0.4</v>
      </c>
      <c r="M203" s="5">
        <v>0.05</v>
      </c>
      <c r="N203" s="5">
        <v>0.3</v>
      </c>
      <c r="O203" s="5">
        <v>0</v>
      </c>
      <c r="P203" s="5">
        <v>0.17</v>
      </c>
      <c r="Q203" s="5">
        <v>0</v>
      </c>
      <c r="R203" s="5">
        <v>0</v>
      </c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</row>
    <row r="204" spans="1:54" x14ac:dyDescent="0.25">
      <c r="A204" s="2">
        <f t="shared" si="3"/>
        <v>43040</v>
      </c>
      <c r="B204" s="5">
        <v>5.7791001857034903E-2</v>
      </c>
      <c r="C204" s="5">
        <v>5.2525000000000004</v>
      </c>
      <c r="D204" s="5">
        <v>0.73</v>
      </c>
      <c r="E204" s="5">
        <v>-0.17</v>
      </c>
      <c r="F204" s="5"/>
      <c r="G204" s="5"/>
      <c r="H204" s="5">
        <v>0.73</v>
      </c>
      <c r="I204" s="5">
        <v>5.5E-2</v>
      </c>
      <c r="J204" s="5">
        <v>0.215</v>
      </c>
      <c r="K204" s="5">
        <v>0.02</v>
      </c>
      <c r="L204" s="5">
        <v>0.55500000000000005</v>
      </c>
      <c r="M204" s="5">
        <v>0.14000000000000001</v>
      </c>
      <c r="N204" s="5">
        <v>0.23</v>
      </c>
      <c r="O204" s="5">
        <v>0</v>
      </c>
      <c r="P204" s="5">
        <v>0.17</v>
      </c>
      <c r="Q204" s="5">
        <v>0</v>
      </c>
      <c r="R204" s="5">
        <v>0</v>
      </c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</row>
    <row r="205" spans="1:54" x14ac:dyDescent="0.25">
      <c r="A205" s="2">
        <f t="shared" si="3"/>
        <v>43070</v>
      </c>
      <c r="B205" s="5">
        <v>5.78467067852717E-2</v>
      </c>
      <c r="C205" s="5">
        <v>5.4045000000000005</v>
      </c>
      <c r="D205" s="5">
        <v>0.98</v>
      </c>
      <c r="E205" s="5">
        <v>-0.13</v>
      </c>
      <c r="F205" s="5"/>
      <c r="G205" s="5"/>
      <c r="H205" s="5">
        <v>0.98</v>
      </c>
      <c r="I205" s="5">
        <v>0.25</v>
      </c>
      <c r="J205" s="5">
        <v>0.23499999999999999</v>
      </c>
      <c r="K205" s="5">
        <v>0.02</v>
      </c>
      <c r="L205" s="5">
        <v>0.91</v>
      </c>
      <c r="M205" s="5">
        <v>0.28999999999999998</v>
      </c>
      <c r="N205" s="5">
        <v>0.26</v>
      </c>
      <c r="O205" s="5">
        <v>0</v>
      </c>
      <c r="P205" s="5">
        <v>0.17</v>
      </c>
      <c r="Q205" s="5">
        <v>0</v>
      </c>
      <c r="R205" s="5">
        <v>0</v>
      </c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</row>
    <row r="206" spans="1:54" x14ac:dyDescent="0.25">
      <c r="A206" s="2">
        <f t="shared" si="3"/>
        <v>43101</v>
      </c>
      <c r="B206" s="5">
        <v>5.7904268545534897E-2</v>
      </c>
      <c r="C206" s="5">
        <v>5.4820000000000002</v>
      </c>
      <c r="D206" s="5">
        <v>1.6</v>
      </c>
      <c r="E206" s="5">
        <v>-0.25</v>
      </c>
      <c r="F206" s="5"/>
      <c r="G206" s="5"/>
      <c r="H206" s="5">
        <v>1.6</v>
      </c>
      <c r="I206" s="5">
        <v>0.45</v>
      </c>
      <c r="J206" s="5">
        <v>0.255</v>
      </c>
      <c r="K206" s="5">
        <v>0.02</v>
      </c>
      <c r="L206" s="5">
        <v>1.2150000000000001</v>
      </c>
      <c r="M206" s="5">
        <v>0.32</v>
      </c>
      <c r="N206" s="5">
        <v>8.5000000000000006E-2</v>
      </c>
      <c r="O206" s="5">
        <v>0</v>
      </c>
      <c r="P206" s="5">
        <v>0.17</v>
      </c>
      <c r="Q206" s="5">
        <v>0</v>
      </c>
      <c r="R206" s="5">
        <v>0</v>
      </c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</row>
    <row r="207" spans="1:54" x14ac:dyDescent="0.25">
      <c r="A207" s="2">
        <f t="shared" si="3"/>
        <v>43132</v>
      </c>
      <c r="B207" s="5">
        <v>5.7961830306899401E-2</v>
      </c>
      <c r="C207" s="5">
        <v>5.3940000000000001</v>
      </c>
      <c r="D207" s="5">
        <v>1.6</v>
      </c>
      <c r="E207" s="5">
        <v>-0.28000000000000003</v>
      </c>
      <c r="F207" s="5"/>
      <c r="G207" s="5"/>
      <c r="H207" s="5">
        <v>1.6</v>
      </c>
      <c r="I207" s="5">
        <v>0.45</v>
      </c>
      <c r="J207" s="5">
        <v>0.255</v>
      </c>
      <c r="K207" s="5">
        <v>0.02</v>
      </c>
      <c r="L207" s="5">
        <v>1.2150000000000001</v>
      </c>
      <c r="M207" s="5">
        <v>0.32</v>
      </c>
      <c r="N207" s="5">
        <v>7.4999999999999997E-2</v>
      </c>
      <c r="O207" s="5">
        <v>0</v>
      </c>
      <c r="P207" s="5">
        <v>0.17</v>
      </c>
      <c r="Q207" s="5">
        <v>0</v>
      </c>
      <c r="R207" s="5">
        <v>0</v>
      </c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</row>
    <row r="208" spans="1:54" x14ac:dyDescent="0.25">
      <c r="A208" s="2">
        <f t="shared" si="3"/>
        <v>43160</v>
      </c>
      <c r="B208" s="5">
        <v>5.8013821576176704E-2</v>
      </c>
      <c r="C208" s="5">
        <v>5.2549999999999999</v>
      </c>
      <c r="D208" s="5">
        <v>0.72</v>
      </c>
      <c r="E208" s="5">
        <v>-0.17</v>
      </c>
      <c r="F208" s="5"/>
      <c r="G208" s="5"/>
      <c r="H208" s="5">
        <v>0.72</v>
      </c>
      <c r="I208" s="5">
        <v>0.1</v>
      </c>
      <c r="J208" s="5">
        <v>0.215</v>
      </c>
      <c r="K208" s="5">
        <v>0.02</v>
      </c>
      <c r="L208" s="5">
        <v>0.65500000000000003</v>
      </c>
      <c r="M208" s="5">
        <v>0.15</v>
      </c>
      <c r="N208" s="5">
        <v>0.115</v>
      </c>
      <c r="O208" s="5">
        <v>0</v>
      </c>
      <c r="P208" s="5">
        <v>0.17</v>
      </c>
      <c r="Q208" s="5">
        <v>0</v>
      </c>
      <c r="R208" s="5">
        <v>0</v>
      </c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</row>
    <row r="209" spans="1:54" x14ac:dyDescent="0.25">
      <c r="A209" s="2">
        <f t="shared" si="3"/>
        <v>43191</v>
      </c>
      <c r="B209" s="5">
        <v>5.8071383339638696E-2</v>
      </c>
      <c r="C209" s="5">
        <v>5.101</v>
      </c>
      <c r="D209" s="5">
        <v>0.38</v>
      </c>
      <c r="E209" s="5">
        <v>-8.5000000000000006E-2</v>
      </c>
      <c r="F209" s="5"/>
      <c r="G209" s="5"/>
      <c r="H209" s="5">
        <v>0.38</v>
      </c>
      <c r="I209" s="5">
        <v>0.02</v>
      </c>
      <c r="J209" s="5">
        <v>0.17</v>
      </c>
      <c r="K209" s="5">
        <v>1.7500000000000002E-2</v>
      </c>
      <c r="L209" s="5">
        <v>0.435</v>
      </c>
      <c r="M209" s="5">
        <v>0.05</v>
      </c>
      <c r="N209" s="5">
        <v>0.55000000000000004</v>
      </c>
      <c r="O209" s="5">
        <v>0</v>
      </c>
      <c r="P209" s="5">
        <v>0.17</v>
      </c>
      <c r="Q209" s="5">
        <v>0</v>
      </c>
      <c r="R209" s="5">
        <v>0</v>
      </c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</row>
    <row r="210" spans="1:54" x14ac:dyDescent="0.25">
      <c r="A210" s="2">
        <f t="shared" si="3"/>
        <v>43221</v>
      </c>
      <c r="B210" s="5">
        <v>5.8127088273070407E-2</v>
      </c>
      <c r="C210" s="5">
        <v>5.1059999999999999</v>
      </c>
      <c r="D210" s="5">
        <v>0.33</v>
      </c>
      <c r="E210" s="5">
        <v>-6.5000000000000002E-2</v>
      </c>
      <c r="F210" s="5"/>
      <c r="G210" s="5"/>
      <c r="H210" s="5">
        <v>0.33</v>
      </c>
      <c r="I210" s="5">
        <v>0.02</v>
      </c>
      <c r="J210" s="5">
        <v>0.16500000000000001</v>
      </c>
      <c r="K210" s="5">
        <v>0.01</v>
      </c>
      <c r="L210" s="5">
        <v>0.38500000000000001</v>
      </c>
      <c r="M210" s="5">
        <v>0.05</v>
      </c>
      <c r="N210" s="5">
        <v>0.7</v>
      </c>
      <c r="O210" s="5">
        <v>0</v>
      </c>
      <c r="P210" s="5">
        <v>0.17</v>
      </c>
      <c r="Q210" s="5">
        <v>0</v>
      </c>
      <c r="R210" s="5">
        <v>0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</row>
    <row r="211" spans="1:54" x14ac:dyDescent="0.25">
      <c r="A211" s="2">
        <f t="shared" si="3"/>
        <v>43252</v>
      </c>
      <c r="B211" s="5">
        <v>5.8184650038700901E-2</v>
      </c>
      <c r="C211" s="5">
        <v>5.1440000000000001</v>
      </c>
      <c r="D211" s="5">
        <v>0.37</v>
      </c>
      <c r="E211" s="5">
        <v>-5.5E-2</v>
      </c>
      <c r="F211" s="5"/>
      <c r="G211" s="5"/>
      <c r="H211" s="5">
        <v>0.37</v>
      </c>
      <c r="I211" s="5">
        <v>3.5000000000000003E-2</v>
      </c>
      <c r="J211" s="5">
        <v>0.17</v>
      </c>
      <c r="K211" s="5">
        <v>1.2500000000000001E-2</v>
      </c>
      <c r="L211" s="5">
        <v>0.38500000000000001</v>
      </c>
      <c r="M211" s="5">
        <v>0.06</v>
      </c>
      <c r="N211" s="5">
        <v>0.8</v>
      </c>
      <c r="O211" s="5">
        <v>0</v>
      </c>
      <c r="P211" s="5">
        <v>0.17</v>
      </c>
      <c r="Q211" s="5">
        <v>0</v>
      </c>
      <c r="R211" s="5">
        <v>0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</row>
    <row r="212" spans="1:54" x14ac:dyDescent="0.25">
      <c r="A212" s="2">
        <f t="shared" si="3"/>
        <v>43282</v>
      </c>
      <c r="B212" s="5">
        <v>5.8240354974231003E-2</v>
      </c>
      <c r="C212" s="5">
        <v>5.1890000000000001</v>
      </c>
      <c r="D212" s="5">
        <v>0.41</v>
      </c>
      <c r="E212" s="5">
        <v>-0.02</v>
      </c>
      <c r="F212" s="5"/>
      <c r="G212" s="5"/>
      <c r="H212" s="5">
        <v>0.41</v>
      </c>
      <c r="I212" s="5">
        <v>3.5000000000000003E-2</v>
      </c>
      <c r="J212" s="5">
        <v>0.17499999999999999</v>
      </c>
      <c r="K212" s="5">
        <v>1.2500000000000001E-2</v>
      </c>
      <c r="L212" s="5">
        <v>0.39750000000000002</v>
      </c>
      <c r="M212" s="5">
        <v>7.0000000000000007E-2</v>
      </c>
      <c r="N212" s="5">
        <v>1</v>
      </c>
      <c r="O212" s="5">
        <v>0</v>
      </c>
      <c r="P212" s="5">
        <v>0.17</v>
      </c>
      <c r="Q212" s="5">
        <v>0</v>
      </c>
      <c r="R212" s="5">
        <v>0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</row>
    <row r="213" spans="1:54" x14ac:dyDescent="0.25">
      <c r="A213" s="2">
        <f t="shared" si="3"/>
        <v>43313</v>
      </c>
      <c r="B213" s="5">
        <v>5.8297916742029901E-2</v>
      </c>
      <c r="C213" s="5">
        <v>5.2270000000000003</v>
      </c>
      <c r="D213" s="5">
        <v>0.41</v>
      </c>
      <c r="E213" s="5">
        <v>-0.02</v>
      </c>
      <c r="F213" s="5"/>
      <c r="G213" s="5"/>
      <c r="H213" s="5">
        <v>0.41</v>
      </c>
      <c r="I213" s="5">
        <v>0.01</v>
      </c>
      <c r="J213" s="5">
        <v>0.17499999999999999</v>
      </c>
      <c r="K213" s="5">
        <v>1.2500000000000001E-2</v>
      </c>
      <c r="L213" s="5">
        <v>0.4</v>
      </c>
      <c r="M213" s="5">
        <v>7.0000000000000007E-2</v>
      </c>
      <c r="N213" s="5">
        <v>1</v>
      </c>
      <c r="O213" s="5">
        <v>0</v>
      </c>
      <c r="P213" s="5">
        <v>0.17</v>
      </c>
      <c r="Q213" s="5">
        <v>0</v>
      </c>
      <c r="R213" s="5">
        <v>0</v>
      </c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</row>
    <row r="214" spans="1:54" x14ac:dyDescent="0.25">
      <c r="A214" s="2">
        <f t="shared" si="3"/>
        <v>43344</v>
      </c>
      <c r="B214" s="5">
        <v>5.8355478510930196E-2</v>
      </c>
      <c r="C214" s="5">
        <v>5.2210000000000001</v>
      </c>
      <c r="D214" s="5">
        <v>0.36</v>
      </c>
      <c r="E214" s="5">
        <v>-0.04</v>
      </c>
      <c r="F214" s="5"/>
      <c r="G214" s="5"/>
      <c r="H214" s="5">
        <v>0.36</v>
      </c>
      <c r="I214" s="5">
        <v>0.01</v>
      </c>
      <c r="J214" s="5">
        <v>0.16500000000000001</v>
      </c>
      <c r="K214" s="5">
        <v>1.2500000000000001E-2</v>
      </c>
      <c r="L214" s="5">
        <v>0.39750000000000002</v>
      </c>
      <c r="M214" s="5">
        <v>0.05</v>
      </c>
      <c r="N214" s="5">
        <v>0.6</v>
      </c>
      <c r="O214" s="5">
        <v>0</v>
      </c>
      <c r="P214" s="5">
        <v>0.17</v>
      </c>
      <c r="Q214" s="5">
        <v>0</v>
      </c>
      <c r="R214" s="5">
        <v>0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</row>
    <row r="215" spans="1:54" x14ac:dyDescent="0.25">
      <c r="A215" s="2">
        <f t="shared" si="3"/>
        <v>43374</v>
      </c>
      <c r="B215" s="5">
        <v>5.8411183449624801E-2</v>
      </c>
      <c r="C215" s="5">
        <v>5.2210000000000001</v>
      </c>
      <c r="D215" s="5">
        <v>0.4</v>
      </c>
      <c r="E215" s="5">
        <v>-8.5000000000000006E-2</v>
      </c>
      <c r="F215" s="5"/>
      <c r="G215" s="5"/>
      <c r="H215" s="5">
        <v>0.4</v>
      </c>
      <c r="I215" s="5">
        <v>0.01</v>
      </c>
      <c r="J215" s="5">
        <v>0.17249999999999999</v>
      </c>
      <c r="K215" s="5">
        <v>1.2500000000000001E-2</v>
      </c>
      <c r="L215" s="5">
        <v>0.4</v>
      </c>
      <c r="M215" s="5">
        <v>0.05</v>
      </c>
      <c r="N215" s="5">
        <v>0.3</v>
      </c>
      <c r="O215" s="5">
        <v>0</v>
      </c>
      <c r="P215" s="5">
        <v>0.17</v>
      </c>
      <c r="Q215" s="5">
        <v>0</v>
      </c>
      <c r="R215" s="5">
        <v>0</v>
      </c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</row>
    <row r="216" spans="1:54" x14ac:dyDescent="0.25">
      <c r="A216" s="2">
        <f t="shared" si="3"/>
        <v>43405</v>
      </c>
      <c r="B216" s="5">
        <v>5.8468745220693098E-2</v>
      </c>
      <c r="C216" s="5">
        <v>5.37</v>
      </c>
      <c r="D216" s="5">
        <v>0.73</v>
      </c>
      <c r="E216" s="5">
        <v>-0.17</v>
      </c>
      <c r="F216" s="5"/>
      <c r="G216" s="5"/>
      <c r="H216" s="5">
        <v>0.73</v>
      </c>
      <c r="I216" s="5">
        <v>5.5E-2</v>
      </c>
      <c r="J216" s="5">
        <v>0.215</v>
      </c>
      <c r="K216" s="5">
        <v>0.02</v>
      </c>
      <c r="L216" s="5">
        <v>0.55500000000000005</v>
      </c>
      <c r="M216" s="5">
        <v>0.14000000000000001</v>
      </c>
      <c r="N216" s="5">
        <v>0.23</v>
      </c>
      <c r="O216" s="5">
        <v>0</v>
      </c>
      <c r="P216" s="5">
        <v>0.17</v>
      </c>
      <c r="Q216" s="5">
        <v>0</v>
      </c>
      <c r="R216" s="5">
        <v>0</v>
      </c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</row>
    <row r="217" spans="1:54" x14ac:dyDescent="0.25">
      <c r="A217" s="2">
        <f t="shared" si="3"/>
        <v>43435</v>
      </c>
      <c r="B217" s="5">
        <v>5.8524450161485699E-2</v>
      </c>
      <c r="C217" s="5">
        <v>5.5220000000000002</v>
      </c>
      <c r="D217" s="5">
        <v>0.98</v>
      </c>
      <c r="E217" s="5">
        <v>-0.13</v>
      </c>
      <c r="F217" s="5"/>
      <c r="G217" s="5"/>
      <c r="H217" s="5">
        <v>0.98</v>
      </c>
      <c r="I217" s="5">
        <v>0.25</v>
      </c>
      <c r="J217" s="5">
        <v>0.23499999999999999</v>
      </c>
      <c r="K217" s="5">
        <v>0.02</v>
      </c>
      <c r="L217" s="5">
        <v>0.91</v>
      </c>
      <c r="M217" s="5">
        <v>0.28999999999999998</v>
      </c>
      <c r="N217" s="5">
        <v>0.26</v>
      </c>
      <c r="O217" s="5">
        <v>0</v>
      </c>
      <c r="P217" s="5">
        <v>0.17</v>
      </c>
      <c r="Q217" s="5">
        <v>0</v>
      </c>
      <c r="R217" s="5">
        <v>0</v>
      </c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</row>
    <row r="218" spans="1:54" x14ac:dyDescent="0.25">
      <c r="A218" s="2">
        <f t="shared" si="3"/>
        <v>43466</v>
      </c>
      <c r="B218" s="5">
        <v>5.8582011934722504E-2</v>
      </c>
      <c r="C218" s="5">
        <v>5.5994999999999999</v>
      </c>
      <c r="D218" s="5">
        <v>1.6</v>
      </c>
      <c r="E218" s="5">
        <v>-0.25</v>
      </c>
      <c r="F218" s="5"/>
      <c r="G218" s="5"/>
      <c r="H218" s="5">
        <v>1.6</v>
      </c>
      <c r="I218" s="5">
        <v>0.45</v>
      </c>
      <c r="J218" s="5">
        <v>0.255</v>
      </c>
      <c r="K218" s="5">
        <v>0.02</v>
      </c>
      <c r="L218" s="5">
        <v>1.2150000000000001</v>
      </c>
      <c r="M218" s="5">
        <v>0.32</v>
      </c>
      <c r="N218" s="5">
        <v>8.5000000000000006E-2</v>
      </c>
      <c r="O218" s="5">
        <v>0</v>
      </c>
      <c r="P218" s="5">
        <v>0.17</v>
      </c>
      <c r="Q218" s="5">
        <v>0</v>
      </c>
      <c r="R218" s="5">
        <v>0</v>
      </c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</row>
    <row r="219" spans="1:54" x14ac:dyDescent="0.25">
      <c r="A219" s="2">
        <f t="shared" si="3"/>
        <v>43497</v>
      </c>
      <c r="B219" s="5">
        <v>5.8639573709060103E-2</v>
      </c>
      <c r="C219" s="5">
        <v>5.5114999999999998</v>
      </c>
      <c r="D219" s="5">
        <v>1.6</v>
      </c>
      <c r="E219" s="5">
        <v>-0.28000000000000003</v>
      </c>
      <c r="F219" s="5"/>
      <c r="G219" s="5"/>
      <c r="H219" s="5">
        <v>1.6</v>
      </c>
      <c r="I219" s="5">
        <v>0.45</v>
      </c>
      <c r="J219" s="5">
        <v>0.255</v>
      </c>
      <c r="K219" s="5">
        <v>0.02</v>
      </c>
      <c r="L219" s="5">
        <v>1.2150000000000001</v>
      </c>
      <c r="M219" s="5">
        <v>0.32</v>
      </c>
      <c r="N219" s="5">
        <v>7.4999999999999997E-2</v>
      </c>
      <c r="O219" s="5">
        <v>0</v>
      </c>
      <c r="P219" s="5">
        <v>0.17</v>
      </c>
      <c r="Q219" s="5">
        <v>0</v>
      </c>
      <c r="R219" s="5">
        <v>0</v>
      </c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</row>
    <row r="220" spans="1:54" x14ac:dyDescent="0.25">
      <c r="A220" s="2">
        <f t="shared" si="3"/>
        <v>43525</v>
      </c>
      <c r="B220" s="5">
        <v>5.8691564990054304E-2</v>
      </c>
      <c r="C220" s="5">
        <v>5.3724999999999996</v>
      </c>
      <c r="D220" s="5">
        <v>0.72</v>
      </c>
      <c r="E220" s="5">
        <v>-0.17</v>
      </c>
      <c r="F220" s="5"/>
      <c r="G220" s="5"/>
      <c r="H220" s="5">
        <v>0.72</v>
      </c>
      <c r="I220" s="5">
        <v>0.1</v>
      </c>
      <c r="J220" s="5">
        <v>0.215</v>
      </c>
      <c r="K220" s="5">
        <v>0.02</v>
      </c>
      <c r="L220" s="5">
        <v>0.65500000000000003</v>
      </c>
      <c r="M220" s="5">
        <v>0.15</v>
      </c>
      <c r="N220" s="5">
        <v>0.115</v>
      </c>
      <c r="O220" s="5">
        <v>0</v>
      </c>
      <c r="P220" s="5">
        <v>0.17</v>
      </c>
      <c r="Q220" s="5">
        <v>0</v>
      </c>
      <c r="R220" s="5">
        <v>0</v>
      </c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</row>
    <row r="221" spans="1:54" x14ac:dyDescent="0.25">
      <c r="A221" s="2">
        <f t="shared" si="3"/>
        <v>43556</v>
      </c>
      <c r="B221" s="5">
        <v>5.8749126766489003E-2</v>
      </c>
      <c r="C221" s="5">
        <v>5.2185000000000006</v>
      </c>
      <c r="D221" s="5">
        <v>0.38</v>
      </c>
      <c r="E221" s="5">
        <v>-8.5000000000000006E-2</v>
      </c>
      <c r="F221" s="5"/>
      <c r="G221" s="5"/>
      <c r="H221" s="5">
        <v>0.38</v>
      </c>
      <c r="I221" s="5">
        <v>0.02</v>
      </c>
      <c r="J221" s="5">
        <v>0.17</v>
      </c>
      <c r="K221" s="5">
        <v>1.7500000000000002E-2</v>
      </c>
      <c r="L221" s="5">
        <v>0.435</v>
      </c>
      <c r="M221" s="5">
        <v>0.05</v>
      </c>
      <c r="N221" s="5">
        <v>0.55000000000000004</v>
      </c>
      <c r="O221" s="5">
        <v>0</v>
      </c>
      <c r="P221" s="5">
        <v>0.17</v>
      </c>
      <c r="Q221" s="5">
        <v>0</v>
      </c>
      <c r="R221" s="5">
        <v>0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</row>
    <row r="222" spans="1:54" x14ac:dyDescent="0.25">
      <c r="A222" s="2">
        <f t="shared" si="3"/>
        <v>43586</v>
      </c>
      <c r="B222" s="5">
        <v>5.8804831712474803E-2</v>
      </c>
      <c r="C222" s="5">
        <v>5.2235000000000005</v>
      </c>
      <c r="D222" s="5">
        <v>0.33</v>
      </c>
      <c r="E222" s="5">
        <v>-6.5000000000000002E-2</v>
      </c>
      <c r="F222" s="5"/>
      <c r="G222" s="5"/>
      <c r="H222" s="5">
        <v>0.33</v>
      </c>
      <c r="I222" s="5">
        <v>0.02</v>
      </c>
      <c r="J222" s="5">
        <v>0.16500000000000001</v>
      </c>
      <c r="K222" s="5">
        <v>0.01</v>
      </c>
      <c r="L222" s="5">
        <v>0.38500000000000001</v>
      </c>
      <c r="M222" s="5">
        <v>0.05</v>
      </c>
      <c r="N222" s="5">
        <v>0.7</v>
      </c>
      <c r="O222" s="5">
        <v>0</v>
      </c>
      <c r="P222" s="5">
        <v>0.17</v>
      </c>
      <c r="Q222" s="5">
        <v>0</v>
      </c>
      <c r="R222" s="5">
        <v>0</v>
      </c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</row>
    <row r="223" spans="1:54" x14ac:dyDescent="0.25">
      <c r="A223" s="2">
        <f t="shared" si="3"/>
        <v>43617</v>
      </c>
      <c r="B223" s="5">
        <v>5.8862393491076602E-2</v>
      </c>
      <c r="C223" s="5">
        <v>5.2614999999999998</v>
      </c>
      <c r="D223" s="5">
        <v>0.37</v>
      </c>
      <c r="E223" s="5">
        <v>-5.5E-2</v>
      </c>
      <c r="F223" s="5"/>
      <c r="G223" s="5"/>
      <c r="H223" s="5">
        <v>0.37</v>
      </c>
      <c r="I223" s="5">
        <v>3.5000000000000003E-2</v>
      </c>
      <c r="J223" s="5">
        <v>0.17</v>
      </c>
      <c r="K223" s="5">
        <v>1.2500000000000001E-2</v>
      </c>
      <c r="L223" s="5">
        <v>0.38500000000000001</v>
      </c>
      <c r="M223" s="5">
        <v>0.06</v>
      </c>
      <c r="N223" s="5">
        <v>0.8</v>
      </c>
      <c r="O223" s="5">
        <v>0</v>
      </c>
      <c r="P223" s="5">
        <v>0.17</v>
      </c>
      <c r="Q223" s="5">
        <v>0</v>
      </c>
      <c r="R223" s="5">
        <v>0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</row>
    <row r="224" spans="1:54" x14ac:dyDescent="0.25">
      <c r="A224" s="2">
        <f t="shared" si="3"/>
        <v>43647</v>
      </c>
      <c r="B224" s="5">
        <v>5.8918098439160196E-2</v>
      </c>
      <c r="C224" s="5">
        <v>5.3065000000000007</v>
      </c>
      <c r="D224" s="5">
        <v>0.41</v>
      </c>
      <c r="E224" s="5">
        <v>-0.02</v>
      </c>
      <c r="F224" s="5"/>
      <c r="G224" s="5"/>
      <c r="H224" s="5">
        <v>0.41</v>
      </c>
      <c r="I224" s="5">
        <v>3.5000000000000003E-2</v>
      </c>
      <c r="J224" s="5">
        <v>0.17499999999999999</v>
      </c>
      <c r="K224" s="5">
        <v>1.2500000000000001E-2</v>
      </c>
      <c r="L224" s="5">
        <v>0.39750000000000002</v>
      </c>
      <c r="M224" s="5">
        <v>7.0000000000000007E-2</v>
      </c>
      <c r="N224" s="5">
        <v>1</v>
      </c>
      <c r="O224" s="5">
        <v>0</v>
      </c>
      <c r="P224" s="5">
        <v>0.17</v>
      </c>
      <c r="Q224" s="5">
        <v>0</v>
      </c>
      <c r="R224" s="5">
        <v>0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</row>
    <row r="225" spans="1:54" x14ac:dyDescent="0.25">
      <c r="A225" s="2">
        <f t="shared" si="3"/>
        <v>43678</v>
      </c>
      <c r="B225" s="5">
        <v>5.8975660219929602E-2</v>
      </c>
      <c r="C225" s="5">
        <v>5.3445</v>
      </c>
      <c r="D225" s="5">
        <v>0.41</v>
      </c>
      <c r="E225" s="5">
        <v>-0.02</v>
      </c>
      <c r="F225" s="5"/>
      <c r="G225" s="5"/>
      <c r="H225" s="5">
        <v>0.41</v>
      </c>
      <c r="I225" s="5">
        <v>0.01</v>
      </c>
      <c r="J225" s="5">
        <v>0.17499999999999999</v>
      </c>
      <c r="K225" s="5">
        <v>1.2500000000000001E-2</v>
      </c>
      <c r="L225" s="5">
        <v>0.4</v>
      </c>
      <c r="M225" s="5">
        <v>7.0000000000000007E-2</v>
      </c>
      <c r="N225" s="5">
        <v>1</v>
      </c>
      <c r="O225" s="5">
        <v>0</v>
      </c>
      <c r="P225" s="5">
        <v>0.17</v>
      </c>
      <c r="Q225" s="5">
        <v>0</v>
      </c>
      <c r="R225" s="5">
        <v>0</v>
      </c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</row>
    <row r="226" spans="1:54" x14ac:dyDescent="0.25">
      <c r="A226" s="2">
        <f t="shared" si="3"/>
        <v>43709</v>
      </c>
      <c r="B226" s="5">
        <v>5.9033222001800806E-2</v>
      </c>
      <c r="C226" s="5">
        <v>5.3385000000000007</v>
      </c>
      <c r="D226" s="5">
        <v>0.36</v>
      </c>
      <c r="E226" s="5">
        <v>-0.04</v>
      </c>
      <c r="F226" s="5"/>
      <c r="G226" s="5"/>
      <c r="H226" s="5">
        <v>0.36</v>
      </c>
      <c r="I226" s="5">
        <v>0.01</v>
      </c>
      <c r="J226" s="5">
        <v>0.16500000000000001</v>
      </c>
      <c r="K226" s="5">
        <v>1.2500000000000001E-2</v>
      </c>
      <c r="L226" s="5">
        <v>0.39750000000000002</v>
      </c>
      <c r="M226" s="5">
        <v>0.05</v>
      </c>
      <c r="N226" s="5">
        <v>0.6</v>
      </c>
      <c r="O226" s="5">
        <v>0</v>
      </c>
      <c r="P226" s="5">
        <v>0.17</v>
      </c>
      <c r="Q226" s="5">
        <v>0</v>
      </c>
      <c r="R226" s="5">
        <v>0</v>
      </c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</row>
    <row r="227" spans="1:54" x14ac:dyDescent="0.25">
      <c r="A227" s="2">
        <f t="shared" si="3"/>
        <v>43739</v>
      </c>
      <c r="B227" s="5">
        <v>5.9088926953047703E-2</v>
      </c>
      <c r="C227" s="5">
        <v>5.3385000000000007</v>
      </c>
      <c r="D227" s="5">
        <v>0.4</v>
      </c>
      <c r="E227" s="5">
        <v>-8.5000000000000006E-2</v>
      </c>
      <c r="F227" s="5"/>
      <c r="G227" s="5"/>
      <c r="H227" s="5">
        <v>0.4</v>
      </c>
      <c r="I227" s="5">
        <v>0.01</v>
      </c>
      <c r="J227" s="5">
        <v>0.17249999999999999</v>
      </c>
      <c r="K227" s="5">
        <v>1.2500000000000001E-2</v>
      </c>
      <c r="L227" s="5">
        <v>0.4</v>
      </c>
      <c r="M227" s="5">
        <v>0.05</v>
      </c>
      <c r="N227" s="5">
        <v>0.3</v>
      </c>
      <c r="O227" s="5">
        <v>0</v>
      </c>
      <c r="P227" s="5">
        <v>0.17</v>
      </c>
      <c r="Q227" s="5">
        <v>0</v>
      </c>
      <c r="R227" s="5">
        <v>0</v>
      </c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</row>
    <row r="228" spans="1:54" x14ac:dyDescent="0.25">
      <c r="A228" s="2">
        <f t="shared" si="3"/>
        <v>43770</v>
      </c>
      <c r="B228" s="5">
        <v>5.9146488737085598E-2</v>
      </c>
      <c r="C228" s="5">
        <v>5.4874999999999998</v>
      </c>
      <c r="D228" s="5">
        <v>0.73</v>
      </c>
      <c r="E228" s="5">
        <v>-0.17</v>
      </c>
      <c r="F228" s="5"/>
      <c r="G228" s="5"/>
      <c r="H228" s="5">
        <v>0.73</v>
      </c>
      <c r="I228" s="5">
        <v>5.5E-2</v>
      </c>
      <c r="J228" s="5">
        <v>0.215</v>
      </c>
      <c r="K228" s="5">
        <v>0.02</v>
      </c>
      <c r="L228" s="5">
        <v>0.55500000000000005</v>
      </c>
      <c r="M228" s="5">
        <v>0.14000000000000001</v>
      </c>
      <c r="N228" s="5">
        <v>0.23</v>
      </c>
      <c r="O228" s="5">
        <v>0</v>
      </c>
      <c r="P228" s="5">
        <v>0.17</v>
      </c>
      <c r="Q228" s="5">
        <v>0</v>
      </c>
      <c r="R228" s="5">
        <v>0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</row>
    <row r="229" spans="1:54" x14ac:dyDescent="0.25">
      <c r="A229" s="2">
        <f t="shared" si="3"/>
        <v>43800</v>
      </c>
      <c r="B229" s="5">
        <v>5.9202193690429901E-2</v>
      </c>
      <c r="C229" s="5">
        <v>5.6395</v>
      </c>
      <c r="D229" s="5">
        <v>0.98</v>
      </c>
      <c r="E229" s="5">
        <v>-0.13</v>
      </c>
      <c r="F229" s="5"/>
      <c r="G229" s="5"/>
      <c r="H229" s="5">
        <v>0.98</v>
      </c>
      <c r="I229" s="5">
        <v>0.25</v>
      </c>
      <c r="J229" s="5">
        <v>0.23499999999999999</v>
      </c>
      <c r="K229" s="5">
        <v>0.02</v>
      </c>
      <c r="L229" s="5">
        <v>0.91</v>
      </c>
      <c r="M229" s="5">
        <v>0.28999999999999998</v>
      </c>
      <c r="N229" s="5">
        <v>0.26</v>
      </c>
      <c r="O229" s="5">
        <v>0</v>
      </c>
      <c r="P229" s="5">
        <v>0.17</v>
      </c>
      <c r="Q229" s="5">
        <v>0</v>
      </c>
      <c r="R229" s="5">
        <v>0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</row>
    <row r="230" spans="1:54" x14ac:dyDescent="0.25">
      <c r="A230" s="2">
        <f t="shared" si="3"/>
        <v>43831</v>
      </c>
      <c r="B230" s="5">
        <v>5.9259755476635402E-2</v>
      </c>
      <c r="C230" s="5">
        <v>5.7170000000000005</v>
      </c>
      <c r="D230" s="5">
        <v>1.6</v>
      </c>
      <c r="E230" s="5">
        <v>-0.25</v>
      </c>
      <c r="F230" s="5"/>
      <c r="G230" s="5"/>
      <c r="H230" s="5">
        <v>1.6</v>
      </c>
      <c r="I230" s="5">
        <v>0.45</v>
      </c>
      <c r="J230" s="5">
        <v>0.255</v>
      </c>
      <c r="K230" s="5">
        <v>0.02</v>
      </c>
      <c r="L230" s="5">
        <v>1.2150000000000001</v>
      </c>
      <c r="M230" s="5">
        <v>0.32</v>
      </c>
      <c r="N230" s="5">
        <v>8.5000000000000006E-2</v>
      </c>
      <c r="O230" s="5">
        <v>0</v>
      </c>
      <c r="P230" s="5">
        <v>0.17</v>
      </c>
      <c r="Q230" s="5">
        <v>0</v>
      </c>
      <c r="R230" s="5">
        <v>0</v>
      </c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</row>
    <row r="231" spans="1:54" x14ac:dyDescent="0.25">
      <c r="A231" s="2">
        <f t="shared" si="3"/>
        <v>43862</v>
      </c>
      <c r="B231" s="5">
        <v>5.93173172639423E-2</v>
      </c>
      <c r="C231" s="5">
        <v>5.6290000000000004</v>
      </c>
      <c r="D231" s="5">
        <v>1.6</v>
      </c>
      <c r="E231" s="5">
        <v>-0.28000000000000003</v>
      </c>
      <c r="F231" s="5"/>
      <c r="G231" s="5"/>
      <c r="H231" s="5">
        <v>1.6</v>
      </c>
      <c r="I231" s="5">
        <v>0.45</v>
      </c>
      <c r="J231" s="5">
        <v>0.255</v>
      </c>
      <c r="K231" s="5">
        <v>0.02</v>
      </c>
      <c r="L231" s="5">
        <v>1.2150000000000001</v>
      </c>
      <c r="M231" s="5">
        <v>0.32</v>
      </c>
      <c r="N231" s="5">
        <v>7.4999999999999997E-2</v>
      </c>
      <c r="O231" s="5">
        <v>0</v>
      </c>
      <c r="P231" s="5">
        <v>0.17</v>
      </c>
      <c r="Q231" s="5">
        <v>0</v>
      </c>
      <c r="R231" s="5">
        <v>0</v>
      </c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</row>
    <row r="232" spans="1:54" x14ac:dyDescent="0.25">
      <c r="A232" s="2">
        <f t="shared" si="3"/>
        <v>43891</v>
      </c>
      <c r="B232" s="5">
        <v>5.9371165388549099E-2</v>
      </c>
      <c r="C232" s="5">
        <v>5.49</v>
      </c>
      <c r="D232" s="5">
        <v>0.72</v>
      </c>
      <c r="E232" s="5">
        <v>-0.17</v>
      </c>
      <c r="F232" s="5"/>
      <c r="G232" s="5"/>
      <c r="H232" s="5">
        <v>0.72</v>
      </c>
      <c r="I232" s="5">
        <v>0.1</v>
      </c>
      <c r="J232" s="5">
        <v>0.215</v>
      </c>
      <c r="K232" s="5">
        <v>0.02</v>
      </c>
      <c r="L232" s="5">
        <v>0.65500000000000003</v>
      </c>
      <c r="M232" s="5">
        <v>0.15</v>
      </c>
      <c r="N232" s="5">
        <v>0.115</v>
      </c>
      <c r="O232" s="5">
        <v>0</v>
      </c>
      <c r="P232" s="5">
        <v>0.17</v>
      </c>
      <c r="Q232" s="5">
        <v>0</v>
      </c>
      <c r="R232" s="5">
        <v>0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</row>
    <row r="233" spans="1:54" x14ac:dyDescent="0.25">
      <c r="A233" s="2">
        <f t="shared" si="3"/>
        <v>43922</v>
      </c>
      <c r="B233" s="5">
        <v>5.9428727177987202E-2</v>
      </c>
      <c r="C233" s="5">
        <v>5.3360000000000003</v>
      </c>
      <c r="D233" s="5">
        <v>0.38</v>
      </c>
      <c r="E233" s="5">
        <v>-8.5000000000000006E-2</v>
      </c>
      <c r="F233" s="5"/>
      <c r="G233" s="5"/>
      <c r="H233" s="5">
        <v>0.38</v>
      </c>
      <c r="I233" s="5">
        <v>0.02</v>
      </c>
      <c r="J233" s="5">
        <v>0.17</v>
      </c>
      <c r="K233" s="5">
        <v>1.7500000000000002E-2</v>
      </c>
      <c r="L233" s="5">
        <v>0.435</v>
      </c>
      <c r="M233" s="5">
        <v>0.05</v>
      </c>
      <c r="N233" s="5">
        <v>0.55000000000000004</v>
      </c>
      <c r="O233" s="5">
        <v>0</v>
      </c>
      <c r="P233" s="5">
        <v>0.17</v>
      </c>
      <c r="Q233" s="5">
        <v>0</v>
      </c>
      <c r="R233" s="5">
        <v>0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</row>
    <row r="234" spans="1:54" x14ac:dyDescent="0.25">
      <c r="A234" s="2">
        <f t="shared" si="3"/>
        <v>43952</v>
      </c>
      <c r="B234" s="5">
        <v>5.9484432136557096E-2</v>
      </c>
      <c r="C234" s="5">
        <v>5.3410000000000002</v>
      </c>
      <c r="D234" s="5">
        <v>0.33</v>
      </c>
      <c r="E234" s="5">
        <v>-6.5000000000000002E-2</v>
      </c>
      <c r="F234" s="5"/>
      <c r="G234" s="5"/>
      <c r="H234" s="5">
        <v>0.33</v>
      </c>
      <c r="I234" s="5">
        <v>0.02</v>
      </c>
      <c r="J234" s="5">
        <v>0.16500000000000001</v>
      </c>
      <c r="K234" s="5">
        <v>0.01</v>
      </c>
      <c r="L234" s="5">
        <v>0.38500000000000001</v>
      </c>
      <c r="M234" s="5">
        <v>0.05</v>
      </c>
      <c r="N234" s="5">
        <v>0.7</v>
      </c>
      <c r="O234" s="5">
        <v>0</v>
      </c>
      <c r="P234" s="5">
        <v>0.17</v>
      </c>
      <c r="Q234" s="5">
        <v>0</v>
      </c>
      <c r="R234" s="5">
        <v>0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</row>
    <row r="235" spans="1:54" x14ac:dyDescent="0.25">
      <c r="A235" s="2">
        <f t="shared" si="3"/>
        <v>43983</v>
      </c>
      <c r="B235" s="5">
        <v>5.9541993928162305E-2</v>
      </c>
      <c r="C235" s="5">
        <v>5.3790000000000004</v>
      </c>
      <c r="D235" s="5">
        <v>0.37</v>
      </c>
      <c r="E235" s="5">
        <v>-5.5E-2</v>
      </c>
      <c r="F235" s="5"/>
      <c r="G235" s="5"/>
      <c r="H235" s="5">
        <v>0.37</v>
      </c>
      <c r="I235" s="5">
        <v>3.5000000000000003E-2</v>
      </c>
      <c r="J235" s="5">
        <v>0.17</v>
      </c>
      <c r="K235" s="5">
        <v>1.2500000000000001E-2</v>
      </c>
      <c r="L235" s="5">
        <v>0.38500000000000001</v>
      </c>
      <c r="M235" s="5">
        <v>0.06</v>
      </c>
      <c r="N235" s="5">
        <v>0.8</v>
      </c>
      <c r="O235" s="5">
        <v>0</v>
      </c>
      <c r="P235" s="5">
        <v>0.17</v>
      </c>
      <c r="Q235" s="5">
        <v>0</v>
      </c>
      <c r="R235" s="5">
        <v>0</v>
      </c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</row>
    <row r="236" spans="1:54" x14ac:dyDescent="0.25">
      <c r="A236" s="2">
        <f t="shared" si="3"/>
        <v>44013</v>
      </c>
      <c r="B236" s="5">
        <v>5.95976988888283E-2</v>
      </c>
      <c r="C236" s="5">
        <v>5.4240000000000004</v>
      </c>
      <c r="D236" s="5">
        <v>0.41</v>
      </c>
      <c r="E236" s="5">
        <v>-0.02</v>
      </c>
      <c r="F236" s="5"/>
      <c r="G236" s="5"/>
      <c r="H236" s="5">
        <v>0.41</v>
      </c>
      <c r="I236" s="5">
        <v>3.5000000000000003E-2</v>
      </c>
      <c r="J236" s="5">
        <v>0.17499999999999999</v>
      </c>
      <c r="K236" s="5">
        <v>1.2500000000000001E-2</v>
      </c>
      <c r="L236" s="5">
        <v>0.39750000000000002</v>
      </c>
      <c r="M236" s="5">
        <v>7.0000000000000007E-2</v>
      </c>
      <c r="N236" s="5">
        <v>1</v>
      </c>
      <c r="O236" s="5">
        <v>0</v>
      </c>
      <c r="P236" s="5">
        <v>0.17</v>
      </c>
      <c r="Q236" s="5">
        <v>0</v>
      </c>
      <c r="R236" s="5">
        <v>0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</row>
    <row r="237" spans="1:54" x14ac:dyDescent="0.25">
      <c r="A237" s="2">
        <f t="shared" si="3"/>
        <v>44044</v>
      </c>
      <c r="B237" s="5">
        <v>5.9655260682600603E-2</v>
      </c>
      <c r="C237" s="5">
        <v>5.4620000000000006</v>
      </c>
      <c r="D237" s="5">
        <v>0.41</v>
      </c>
      <c r="E237" s="5">
        <v>-0.02</v>
      </c>
      <c r="F237" s="5"/>
      <c r="G237" s="5"/>
      <c r="H237" s="5">
        <v>0.41</v>
      </c>
      <c r="I237" s="5">
        <v>0.01</v>
      </c>
      <c r="J237" s="5">
        <v>0.17499999999999999</v>
      </c>
      <c r="K237" s="5">
        <v>1.2500000000000001E-2</v>
      </c>
      <c r="L237" s="5">
        <v>0.4</v>
      </c>
      <c r="M237" s="5">
        <v>7.0000000000000007E-2</v>
      </c>
      <c r="N237" s="5">
        <v>1</v>
      </c>
      <c r="O237" s="5">
        <v>0</v>
      </c>
      <c r="P237" s="5">
        <v>0.17</v>
      </c>
      <c r="Q237" s="5">
        <v>0</v>
      </c>
      <c r="R237" s="5">
        <v>0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</row>
    <row r="238" spans="1:54" x14ac:dyDescent="0.25">
      <c r="A238" s="2">
        <f t="shared" si="3"/>
        <v>44075</v>
      </c>
      <c r="B238" s="5">
        <v>5.97128224774734E-2</v>
      </c>
      <c r="C238" s="5">
        <v>5.4560000000000004</v>
      </c>
      <c r="D238" s="5">
        <v>0.36</v>
      </c>
      <c r="E238" s="5">
        <v>-0.04</v>
      </c>
      <c r="F238" s="5"/>
      <c r="G238" s="5"/>
      <c r="H238" s="5">
        <v>0.36</v>
      </c>
      <c r="I238" s="5">
        <v>0.01</v>
      </c>
      <c r="J238" s="5">
        <v>0.16500000000000001</v>
      </c>
      <c r="K238" s="5">
        <v>1.2500000000000001E-2</v>
      </c>
      <c r="L238" s="5">
        <v>0.39750000000000002</v>
      </c>
      <c r="M238" s="5">
        <v>0.05</v>
      </c>
      <c r="N238" s="5">
        <v>0.6</v>
      </c>
      <c r="O238" s="5">
        <v>0</v>
      </c>
      <c r="P238" s="5">
        <v>0.17</v>
      </c>
      <c r="Q238" s="5">
        <v>0</v>
      </c>
      <c r="R238" s="5">
        <v>0</v>
      </c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</row>
    <row r="239" spans="1:54" x14ac:dyDescent="0.25">
      <c r="A239" s="2">
        <f t="shared" si="3"/>
        <v>44105</v>
      </c>
      <c r="B239" s="5">
        <v>5.9768527441302698E-2</v>
      </c>
      <c r="C239" s="5">
        <v>5.4560000000000004</v>
      </c>
      <c r="D239" s="5">
        <v>0.4</v>
      </c>
      <c r="E239" s="5">
        <v>-8.5000000000000006E-2</v>
      </c>
      <c r="F239" s="5"/>
      <c r="G239" s="5"/>
      <c r="H239" s="5">
        <v>0.4</v>
      </c>
      <c r="I239" s="5">
        <v>0.01</v>
      </c>
      <c r="J239" s="5">
        <v>0.17249999999999999</v>
      </c>
      <c r="K239" s="5">
        <v>1.2500000000000001E-2</v>
      </c>
      <c r="L239" s="5">
        <v>0.4</v>
      </c>
      <c r="M239" s="5">
        <v>0.05</v>
      </c>
      <c r="N239" s="5">
        <v>0.3</v>
      </c>
      <c r="O239" s="5">
        <v>0</v>
      </c>
      <c r="P239" s="5">
        <v>0.17</v>
      </c>
      <c r="Q239" s="5">
        <v>0</v>
      </c>
      <c r="R239" s="5">
        <v>0</v>
      </c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</row>
    <row r="240" spans="1:54" x14ac:dyDescent="0.25">
      <c r="A240" s="2">
        <f t="shared" si="3"/>
        <v>44136</v>
      </c>
      <c r="B240" s="5">
        <v>5.9826089238342206E-2</v>
      </c>
      <c r="C240" s="5">
        <v>5.6050000000000004</v>
      </c>
      <c r="D240" s="5">
        <v>0.73</v>
      </c>
      <c r="E240" s="5">
        <v>-0.17</v>
      </c>
      <c r="F240" s="5"/>
      <c r="G240" s="5"/>
      <c r="H240" s="5">
        <v>0.73</v>
      </c>
      <c r="I240" s="5">
        <v>5.5E-2</v>
      </c>
      <c r="J240" s="5">
        <v>0.215</v>
      </c>
      <c r="K240" s="5">
        <v>0.02</v>
      </c>
      <c r="L240" s="5">
        <v>0.55500000000000005</v>
      </c>
      <c r="M240" s="5">
        <v>0.14000000000000001</v>
      </c>
      <c r="N240" s="5">
        <v>0.23</v>
      </c>
      <c r="O240" s="5">
        <v>0</v>
      </c>
      <c r="P240" s="5">
        <v>0.17</v>
      </c>
      <c r="Q240" s="5">
        <v>0</v>
      </c>
      <c r="R240" s="5">
        <v>0</v>
      </c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</row>
    <row r="241" spans="1:54" x14ac:dyDescent="0.25">
      <c r="A241" s="2">
        <f t="shared" si="3"/>
        <v>44166</v>
      </c>
      <c r="B241" s="5">
        <v>5.9881794204267501E-2</v>
      </c>
      <c r="C241" s="5">
        <v>5.7570000000000006</v>
      </c>
      <c r="D241" s="5">
        <v>0.98</v>
      </c>
      <c r="E241" s="5">
        <v>-0.13</v>
      </c>
      <c r="F241" s="5"/>
      <c r="G241" s="5"/>
      <c r="H241" s="5">
        <v>0.98</v>
      </c>
      <c r="I241" s="5">
        <v>0.25</v>
      </c>
      <c r="J241" s="5">
        <v>0.23499999999999999</v>
      </c>
      <c r="K241" s="5">
        <v>0.02</v>
      </c>
      <c r="L241" s="5">
        <v>0.91</v>
      </c>
      <c r="M241" s="5">
        <v>0.28999999999999998</v>
      </c>
      <c r="N241" s="5">
        <v>0.26</v>
      </c>
      <c r="O241" s="5">
        <v>0</v>
      </c>
      <c r="P241" s="5">
        <v>0.17</v>
      </c>
      <c r="Q241" s="5">
        <v>0</v>
      </c>
      <c r="R241" s="5">
        <v>0</v>
      </c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</row>
    <row r="242" spans="1:54" x14ac:dyDescent="0.25">
      <c r="A242" s="2">
        <f t="shared" si="3"/>
        <v>44197</v>
      </c>
      <c r="B242" s="5">
        <v>5.9939356003473804E-2</v>
      </c>
      <c r="C242" s="5">
        <v>5.8345000000000002</v>
      </c>
      <c r="D242" s="5">
        <v>1.6</v>
      </c>
      <c r="E242" s="5">
        <v>-0.25</v>
      </c>
      <c r="F242" s="5"/>
      <c r="G242" s="5"/>
      <c r="H242" s="5">
        <v>1.6</v>
      </c>
      <c r="I242" s="5">
        <v>0.45</v>
      </c>
      <c r="J242" s="5">
        <v>0.255</v>
      </c>
      <c r="K242" s="5">
        <v>0.02</v>
      </c>
      <c r="L242" s="5">
        <v>1.2150000000000001</v>
      </c>
      <c r="M242" s="5">
        <v>0.32</v>
      </c>
      <c r="N242" s="5">
        <v>8.5000000000000006E-2</v>
      </c>
      <c r="O242" s="5">
        <v>0</v>
      </c>
      <c r="P242" s="5">
        <v>0.17</v>
      </c>
      <c r="Q242" s="5">
        <v>0</v>
      </c>
      <c r="R242" s="5">
        <v>0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</row>
    <row r="243" spans="1:54" x14ac:dyDescent="0.25">
      <c r="A243" s="2">
        <f t="shared" si="3"/>
        <v>44228</v>
      </c>
      <c r="B243" s="5">
        <v>5.9996917803780497E-2</v>
      </c>
      <c r="C243" s="5">
        <v>5.7465000000000002</v>
      </c>
      <c r="D243" s="5">
        <v>1.6</v>
      </c>
      <c r="E243" s="5">
        <v>-0.28000000000000003</v>
      </c>
      <c r="F243" s="5"/>
      <c r="G243" s="5"/>
      <c r="H243" s="5">
        <v>1.6</v>
      </c>
      <c r="I243" s="5">
        <v>0.45</v>
      </c>
      <c r="J243" s="5">
        <v>0.255</v>
      </c>
      <c r="K243" s="5">
        <v>0.02</v>
      </c>
      <c r="L243" s="5">
        <v>1.2150000000000001</v>
      </c>
      <c r="M243" s="5">
        <v>0.32</v>
      </c>
      <c r="N243" s="5">
        <v>7.4999999999999997E-2</v>
      </c>
      <c r="O243" s="5">
        <v>0</v>
      </c>
      <c r="P243" s="5">
        <v>0.17</v>
      </c>
      <c r="Q243" s="5">
        <v>0</v>
      </c>
      <c r="R243" s="5">
        <v>0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</row>
    <row r="244" spans="1:54" x14ac:dyDescent="0.25">
      <c r="A244" s="2">
        <f t="shared" si="3"/>
        <v>44256</v>
      </c>
      <c r="B244" s="5">
        <v>6.0048909108230603E-2</v>
      </c>
      <c r="C244" s="5">
        <v>5.6074999999999999</v>
      </c>
      <c r="D244" s="5">
        <v>0.72</v>
      </c>
      <c r="E244" s="5">
        <v>-0.17</v>
      </c>
      <c r="F244" s="5"/>
      <c r="G244" s="5"/>
      <c r="H244" s="5">
        <v>0.72</v>
      </c>
      <c r="I244" s="5">
        <v>0.1</v>
      </c>
      <c r="J244" s="5">
        <v>0.215</v>
      </c>
      <c r="K244" s="5">
        <v>0.02</v>
      </c>
      <c r="L244" s="5">
        <v>0.65500000000000003</v>
      </c>
      <c r="M244" s="5">
        <v>0.15</v>
      </c>
      <c r="N244" s="5">
        <v>0.115</v>
      </c>
      <c r="O244" s="5">
        <v>0</v>
      </c>
      <c r="P244" s="5">
        <v>0.17</v>
      </c>
      <c r="Q244" s="5">
        <v>0</v>
      </c>
      <c r="R244" s="5">
        <v>0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</row>
    <row r="245" spans="1:54" x14ac:dyDescent="0.25">
      <c r="A245" s="2">
        <f t="shared" si="3"/>
        <v>44287</v>
      </c>
      <c r="B245" s="5">
        <v>6.0106470910632502E-2</v>
      </c>
      <c r="C245" s="5">
        <v>5.4535</v>
      </c>
      <c r="D245" s="5">
        <v>0.38</v>
      </c>
      <c r="E245" s="5">
        <v>-8.5000000000000006E-2</v>
      </c>
      <c r="F245" s="5"/>
      <c r="G245" s="5"/>
      <c r="H245" s="5">
        <v>0.38</v>
      </c>
      <c r="I245" s="5">
        <v>0.02</v>
      </c>
      <c r="J245" s="5">
        <v>0.17</v>
      </c>
      <c r="K245" s="5">
        <v>1.7500000000000002E-2</v>
      </c>
      <c r="L245" s="5">
        <v>0.435</v>
      </c>
      <c r="M245" s="5">
        <v>0.05</v>
      </c>
      <c r="N245" s="5">
        <v>0.55000000000000004</v>
      </c>
      <c r="O245" s="5">
        <v>0</v>
      </c>
      <c r="P245" s="5">
        <v>0.17</v>
      </c>
      <c r="Q245" s="5">
        <v>0</v>
      </c>
      <c r="R245" s="5">
        <v>0</v>
      </c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</row>
    <row r="246" spans="1:54" x14ac:dyDescent="0.25">
      <c r="A246" s="2">
        <f t="shared" si="3"/>
        <v>44317</v>
      </c>
      <c r="B246" s="5">
        <v>6.0162175881747403E-2</v>
      </c>
      <c r="C246" s="5">
        <v>5.4584999999999999</v>
      </c>
      <c r="D246" s="5">
        <v>0.33</v>
      </c>
      <c r="E246" s="5">
        <v>-6.5000000000000002E-2</v>
      </c>
      <c r="F246" s="5"/>
      <c r="G246" s="5"/>
      <c r="H246" s="5">
        <v>0.33</v>
      </c>
      <c r="I246" s="5">
        <v>0.02</v>
      </c>
      <c r="J246" s="5">
        <v>0.16500000000000001</v>
      </c>
      <c r="K246" s="5">
        <v>0.01</v>
      </c>
      <c r="L246" s="5">
        <v>0.38500000000000001</v>
      </c>
      <c r="M246" s="5">
        <v>0.05</v>
      </c>
      <c r="N246" s="5">
        <v>0.7</v>
      </c>
      <c r="O246" s="5">
        <v>0</v>
      </c>
      <c r="P246" s="5">
        <v>0.17</v>
      </c>
      <c r="Q246" s="5">
        <v>0</v>
      </c>
      <c r="R246" s="5">
        <v>0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</row>
    <row r="247" spans="1:54" x14ac:dyDescent="0.25">
      <c r="A247" s="2">
        <f t="shared" si="3"/>
        <v>44348</v>
      </c>
      <c r="B247" s="5">
        <v>6.0219737686316097E-2</v>
      </c>
      <c r="C247" s="5">
        <v>5.4965000000000002</v>
      </c>
      <c r="D247" s="5">
        <v>0.37</v>
      </c>
      <c r="E247" s="5">
        <v>-5.5E-2</v>
      </c>
      <c r="F247" s="5"/>
      <c r="G247" s="5"/>
      <c r="H247" s="5">
        <v>0.37</v>
      </c>
      <c r="I247" s="5">
        <v>3.5000000000000003E-2</v>
      </c>
      <c r="J247" s="5">
        <v>0.17</v>
      </c>
      <c r="K247" s="5">
        <v>1.2500000000000001E-2</v>
      </c>
      <c r="L247" s="5">
        <v>0.38500000000000001</v>
      </c>
      <c r="M247" s="5">
        <v>0.06</v>
      </c>
      <c r="N247" s="5">
        <v>0.8</v>
      </c>
      <c r="O247" s="5">
        <v>0</v>
      </c>
      <c r="P247" s="5">
        <v>0.17</v>
      </c>
      <c r="Q247" s="5">
        <v>0</v>
      </c>
      <c r="R247" s="5">
        <v>0</v>
      </c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</row>
    <row r="248" spans="1:54" x14ac:dyDescent="0.25">
      <c r="A248" s="2">
        <f t="shared" si="3"/>
        <v>44378</v>
      </c>
      <c r="B248" s="5">
        <v>6.0275442659527098E-2</v>
      </c>
      <c r="C248" s="5">
        <v>5.5415000000000001</v>
      </c>
      <c r="D248" s="5">
        <v>0.41</v>
      </c>
      <c r="E248" s="5">
        <v>-0.02</v>
      </c>
      <c r="F248" s="5"/>
      <c r="G248" s="5"/>
      <c r="H248" s="5">
        <v>0.41</v>
      </c>
      <c r="I248" s="5">
        <v>3.5000000000000003E-2</v>
      </c>
      <c r="J248" s="5">
        <v>0.17499999999999999</v>
      </c>
      <c r="K248" s="5">
        <v>1.2500000000000001E-2</v>
      </c>
      <c r="L248" s="5">
        <v>0.39750000000000002</v>
      </c>
      <c r="M248" s="5">
        <v>7.0000000000000007E-2</v>
      </c>
      <c r="N248" s="5">
        <v>1</v>
      </c>
      <c r="O248" s="5">
        <v>0</v>
      </c>
      <c r="P248" s="5">
        <v>0.17</v>
      </c>
      <c r="Q248" s="5">
        <v>0</v>
      </c>
      <c r="R248" s="5">
        <v>0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</row>
    <row r="249" spans="1:54" x14ac:dyDescent="0.25">
      <c r="A249" s="2">
        <f t="shared" si="3"/>
        <v>44409</v>
      </c>
      <c r="B249" s="5">
        <v>6.0333004466262004E-2</v>
      </c>
      <c r="C249" s="5">
        <v>5.5795000000000003</v>
      </c>
      <c r="D249" s="5">
        <v>0.41</v>
      </c>
      <c r="E249" s="5">
        <v>-0.02</v>
      </c>
      <c r="F249" s="5"/>
      <c r="G249" s="5"/>
      <c r="H249" s="5">
        <v>0.41</v>
      </c>
      <c r="I249" s="5">
        <v>0.01</v>
      </c>
      <c r="J249" s="5">
        <v>0.17499999999999999</v>
      </c>
      <c r="K249" s="5">
        <v>1.2500000000000001E-2</v>
      </c>
      <c r="L249" s="5">
        <v>0.4</v>
      </c>
      <c r="M249" s="5">
        <v>7.0000000000000007E-2</v>
      </c>
      <c r="N249" s="5">
        <v>1</v>
      </c>
      <c r="O249" s="5">
        <v>0</v>
      </c>
      <c r="P249" s="5">
        <v>0.17</v>
      </c>
      <c r="Q249" s="5">
        <v>0</v>
      </c>
      <c r="R249" s="5">
        <v>0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</row>
    <row r="250" spans="1:54" x14ac:dyDescent="0.25">
      <c r="A250" s="2">
        <f t="shared" si="3"/>
        <v>44440</v>
      </c>
      <c r="B250" s="5">
        <v>6.0390566274096905E-2</v>
      </c>
      <c r="C250" s="5">
        <v>5.5735000000000001</v>
      </c>
      <c r="D250" s="5">
        <v>0.36</v>
      </c>
      <c r="E250" s="5">
        <v>-0.04</v>
      </c>
      <c r="F250" s="5"/>
      <c r="G250" s="5"/>
      <c r="H250" s="5">
        <v>0.36</v>
      </c>
      <c r="I250" s="5">
        <v>0.01</v>
      </c>
      <c r="J250" s="5">
        <v>0.16500000000000001</v>
      </c>
      <c r="K250" s="5">
        <v>1.2500000000000001E-2</v>
      </c>
      <c r="L250" s="5">
        <v>0.39750000000000002</v>
      </c>
      <c r="M250" s="5">
        <v>0.05</v>
      </c>
      <c r="N250" s="5">
        <v>0.6</v>
      </c>
      <c r="O250" s="5">
        <v>0</v>
      </c>
      <c r="P250" s="5">
        <v>0.17</v>
      </c>
      <c r="Q250" s="5">
        <v>0</v>
      </c>
      <c r="R250" s="5">
        <v>0</v>
      </c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</row>
    <row r="251" spans="1:54" x14ac:dyDescent="0.25">
      <c r="A251" s="2">
        <f t="shared" si="3"/>
        <v>44470</v>
      </c>
      <c r="B251" s="5">
        <v>6.0446271250469405E-2</v>
      </c>
      <c r="C251" s="5">
        <v>5.5735000000000001</v>
      </c>
      <c r="D251" s="5">
        <v>0.4</v>
      </c>
      <c r="E251" s="5">
        <v>-8.5000000000000006E-2</v>
      </c>
      <c r="F251" s="5"/>
      <c r="G251" s="5"/>
      <c r="H251" s="5">
        <v>0.4</v>
      </c>
      <c r="I251" s="5">
        <v>0.01</v>
      </c>
      <c r="J251" s="5">
        <v>0.17249999999999999</v>
      </c>
      <c r="K251" s="5">
        <v>1.2500000000000001E-2</v>
      </c>
      <c r="L251" s="5">
        <v>0.4</v>
      </c>
      <c r="M251" s="5">
        <v>0.05</v>
      </c>
      <c r="N251" s="5">
        <v>0.3</v>
      </c>
      <c r="O251" s="5">
        <v>0</v>
      </c>
      <c r="P251" s="5">
        <v>0.17</v>
      </c>
      <c r="Q251" s="5">
        <v>0</v>
      </c>
      <c r="R251" s="5">
        <v>0</v>
      </c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</row>
    <row r="252" spans="1:54" x14ac:dyDescent="0.25">
      <c r="A252" s="2">
        <f t="shared" si="3"/>
        <v>44501</v>
      </c>
      <c r="B252" s="5">
        <v>6.0498822502128999E-2</v>
      </c>
      <c r="C252" s="5">
        <v>5.7225000000000001</v>
      </c>
      <c r="D252" s="5">
        <v>0.73</v>
      </c>
      <c r="E252" s="5">
        <v>-0.17</v>
      </c>
      <c r="F252" s="5"/>
      <c r="G252" s="5"/>
      <c r="H252" s="5">
        <v>0.73</v>
      </c>
      <c r="I252" s="5">
        <v>5.5E-2</v>
      </c>
      <c r="J252" s="5">
        <v>0.215</v>
      </c>
      <c r="K252" s="5">
        <v>0.02</v>
      </c>
      <c r="L252" s="5">
        <v>0.55500000000000005</v>
      </c>
      <c r="M252" s="5">
        <v>0.14000000000000001</v>
      </c>
      <c r="N252" s="5">
        <v>0.23</v>
      </c>
      <c r="O252" s="5">
        <v>0</v>
      </c>
      <c r="P252" s="5">
        <v>0.17</v>
      </c>
      <c r="Q252" s="5">
        <v>0</v>
      </c>
      <c r="R252" s="5">
        <v>0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</row>
    <row r="253" spans="1:54" x14ac:dyDescent="0.25">
      <c r="A253" s="2">
        <f t="shared" si="3"/>
        <v>44531</v>
      </c>
      <c r="B253" s="5">
        <v>6.0504421896622002E-2</v>
      </c>
      <c r="C253" s="5">
        <v>5.8745000000000003</v>
      </c>
      <c r="D253" s="5">
        <v>0.98</v>
      </c>
      <c r="E253" s="5">
        <v>-0.13</v>
      </c>
      <c r="F253" s="5"/>
      <c r="G253" s="5"/>
      <c r="H253" s="5">
        <v>0.98</v>
      </c>
      <c r="I253" s="5">
        <v>0.25</v>
      </c>
      <c r="J253" s="5">
        <v>0.23499999999999999</v>
      </c>
      <c r="K253" s="5">
        <v>0.02</v>
      </c>
      <c r="L253" s="5">
        <v>0.91</v>
      </c>
      <c r="M253" s="5">
        <v>0.28999999999999998</v>
      </c>
      <c r="N253" s="5">
        <v>0.26</v>
      </c>
      <c r="O253" s="5">
        <v>0</v>
      </c>
      <c r="P253" s="5">
        <v>0.17</v>
      </c>
      <c r="Q253" s="5">
        <v>0</v>
      </c>
      <c r="R253" s="5">
        <v>0</v>
      </c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</row>
    <row r="254" spans="1:54" x14ac:dyDescent="0.25">
      <c r="A254" s="2">
        <f t="shared" si="3"/>
        <v>44562</v>
      </c>
      <c r="B254" s="5">
        <v>6.0510207937607897E-2</v>
      </c>
      <c r="C254" s="5">
        <v>5.952</v>
      </c>
      <c r="D254" s="5">
        <v>1.6</v>
      </c>
      <c r="E254" s="5">
        <v>-0.25</v>
      </c>
      <c r="F254" s="5"/>
      <c r="G254" s="5"/>
      <c r="H254" s="5">
        <v>1.6</v>
      </c>
      <c r="I254" s="5">
        <v>0.45</v>
      </c>
      <c r="J254" s="5">
        <v>0.255</v>
      </c>
      <c r="K254" s="5">
        <v>0.02</v>
      </c>
      <c r="L254" s="5">
        <v>1.2150000000000001</v>
      </c>
      <c r="M254" s="5">
        <v>0.32</v>
      </c>
      <c r="N254" s="5">
        <v>8.5000000000000006E-2</v>
      </c>
      <c r="O254" s="5">
        <v>0</v>
      </c>
      <c r="P254" s="5">
        <v>0.17</v>
      </c>
      <c r="Q254" s="5">
        <v>0</v>
      </c>
      <c r="R254" s="5">
        <v>0</v>
      </c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</row>
    <row r="255" spans="1:54" x14ac:dyDescent="0.25">
      <c r="A255" s="2">
        <f t="shared" si="3"/>
        <v>44593</v>
      </c>
      <c r="B255" s="5">
        <v>6.0515993978605298E-2</v>
      </c>
      <c r="C255" s="5">
        <v>5.8639999999999999</v>
      </c>
      <c r="D255" s="5">
        <v>1.6</v>
      </c>
      <c r="E255" s="5">
        <v>-0.28000000000000003</v>
      </c>
      <c r="F255" s="5"/>
      <c r="G255" s="5"/>
      <c r="H255" s="5">
        <v>1.6</v>
      </c>
      <c r="I255" s="5">
        <v>0.45</v>
      </c>
      <c r="J255" s="5">
        <v>0.255</v>
      </c>
      <c r="K255" s="5">
        <v>0.02</v>
      </c>
      <c r="L255" s="5">
        <v>1.2150000000000001</v>
      </c>
      <c r="M255" s="5">
        <v>0.32</v>
      </c>
      <c r="N255" s="5">
        <v>7.4999999999999997E-2</v>
      </c>
      <c r="O255" s="5">
        <v>0</v>
      </c>
      <c r="P255" s="5">
        <v>0.17</v>
      </c>
      <c r="Q255" s="5">
        <v>0</v>
      </c>
      <c r="R255" s="5">
        <v>0</v>
      </c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</row>
    <row r="256" spans="1:54" x14ac:dyDescent="0.25">
      <c r="A256" s="2">
        <f t="shared" si="3"/>
        <v>44621</v>
      </c>
      <c r="B256" s="5">
        <v>6.0521220080161697E-2</v>
      </c>
      <c r="C256" s="5">
        <v>5.7249999999999996</v>
      </c>
      <c r="D256" s="5">
        <v>0.72</v>
      </c>
      <c r="E256" s="5">
        <v>-0.17</v>
      </c>
      <c r="F256" s="5"/>
      <c r="G256" s="5"/>
      <c r="H256" s="5">
        <v>0.72</v>
      </c>
      <c r="I256" s="5">
        <v>0.1</v>
      </c>
      <c r="J256" s="5">
        <v>0.215</v>
      </c>
      <c r="K256" s="5">
        <v>0.02</v>
      </c>
      <c r="L256" s="5">
        <v>0.65500000000000003</v>
      </c>
      <c r="M256" s="5">
        <v>0.15</v>
      </c>
      <c r="N256" s="5">
        <v>0.115</v>
      </c>
      <c r="O256" s="5">
        <v>0</v>
      </c>
      <c r="P256" s="5">
        <v>0.17</v>
      </c>
      <c r="Q256" s="5">
        <v>0</v>
      </c>
      <c r="R256" s="5">
        <v>0</v>
      </c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</row>
    <row r="257" spans="1:54" x14ac:dyDescent="0.25">
      <c r="A257" s="2">
        <f t="shared" si="3"/>
        <v>44652</v>
      </c>
      <c r="B257" s="5">
        <v>6.0527006121179998E-2</v>
      </c>
      <c r="C257" s="5">
        <v>5.5710000000000006</v>
      </c>
      <c r="D257" s="5">
        <v>0.38</v>
      </c>
      <c r="E257" s="5">
        <v>-8.5000000000000006E-2</v>
      </c>
      <c r="F257" s="5"/>
      <c r="G257" s="5"/>
      <c r="H257" s="5">
        <v>0.38</v>
      </c>
      <c r="I257" s="5">
        <v>0.02</v>
      </c>
      <c r="J257" s="5">
        <v>0.17</v>
      </c>
      <c r="K257" s="5">
        <v>1.7500000000000002E-2</v>
      </c>
      <c r="L257" s="5">
        <v>0.435</v>
      </c>
      <c r="M257" s="5">
        <v>0.05</v>
      </c>
      <c r="N257" s="5">
        <v>0.55000000000000004</v>
      </c>
      <c r="O257" s="5">
        <v>0</v>
      </c>
      <c r="P257" s="5">
        <v>0.17</v>
      </c>
      <c r="Q257" s="5">
        <v>0</v>
      </c>
      <c r="R257" s="5">
        <v>0</v>
      </c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</row>
    <row r="258" spans="1:54" x14ac:dyDescent="0.25">
      <c r="A258" s="2">
        <f t="shared" si="3"/>
        <v>44682</v>
      </c>
      <c r="B258" s="5">
        <v>6.0532605515724897E-2</v>
      </c>
      <c r="C258" s="5">
        <v>5.5760000000000005</v>
      </c>
      <c r="D258" s="5">
        <v>0.33</v>
      </c>
      <c r="E258" s="5">
        <v>-6.5000000000000002E-2</v>
      </c>
      <c r="F258" s="5"/>
      <c r="G258" s="5"/>
      <c r="H258" s="5">
        <v>0.33</v>
      </c>
      <c r="I258" s="5">
        <v>0.02</v>
      </c>
      <c r="J258" s="5">
        <v>0.16500000000000001</v>
      </c>
      <c r="K258" s="5">
        <v>0.01</v>
      </c>
      <c r="L258" s="5">
        <v>0.38500000000000001</v>
      </c>
      <c r="M258" s="5">
        <v>0.05</v>
      </c>
      <c r="N258" s="5">
        <v>0.7</v>
      </c>
      <c r="O258" s="5">
        <v>0</v>
      </c>
      <c r="P258" s="5">
        <v>0.17</v>
      </c>
      <c r="Q258" s="5">
        <v>0</v>
      </c>
      <c r="R258" s="5">
        <v>0</v>
      </c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</row>
    <row r="259" spans="1:54" x14ac:dyDescent="0.25">
      <c r="A259" s="2">
        <f t="shared" si="3"/>
        <v>44713</v>
      </c>
      <c r="B259" s="5">
        <v>6.0538391556765901E-2</v>
      </c>
      <c r="C259" s="5">
        <v>5.6139999999999999</v>
      </c>
      <c r="D259" s="5">
        <v>0.37</v>
      </c>
      <c r="E259" s="5">
        <v>-5.5E-2</v>
      </c>
      <c r="F259" s="5"/>
      <c r="G259" s="5"/>
      <c r="H259" s="5">
        <v>0.37</v>
      </c>
      <c r="I259" s="5">
        <v>3.5000000000000003E-2</v>
      </c>
      <c r="J259" s="5">
        <v>0.17</v>
      </c>
      <c r="K259" s="5">
        <v>1.2500000000000001E-2</v>
      </c>
      <c r="L259" s="5">
        <v>0.38500000000000001</v>
      </c>
      <c r="M259" s="5">
        <v>0.06</v>
      </c>
      <c r="N259" s="5">
        <v>0.8</v>
      </c>
      <c r="O259" s="5">
        <v>0</v>
      </c>
      <c r="P259" s="5">
        <v>0.17</v>
      </c>
      <c r="Q259" s="5">
        <v>0</v>
      </c>
      <c r="R259" s="5">
        <v>0</v>
      </c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</row>
    <row r="260" spans="1:54" x14ac:dyDescent="0.25">
      <c r="A260" s="2">
        <f t="shared" si="3"/>
        <v>44743</v>
      </c>
      <c r="B260" s="5">
        <v>6.0543990951332102E-2</v>
      </c>
      <c r="C260" s="5">
        <v>5.6590000000000007</v>
      </c>
      <c r="D260" s="5">
        <v>0.41</v>
      </c>
      <c r="E260" s="5">
        <v>-0.02</v>
      </c>
      <c r="F260" s="5"/>
      <c r="G260" s="5"/>
      <c r="H260" s="5">
        <v>0.41</v>
      </c>
      <c r="I260" s="5">
        <v>3.5000000000000003E-2</v>
      </c>
      <c r="J260" s="5">
        <v>0.17499999999999999</v>
      </c>
      <c r="K260" s="5">
        <v>1.2500000000000001E-2</v>
      </c>
      <c r="L260" s="5">
        <v>0.39750000000000002</v>
      </c>
      <c r="M260" s="5">
        <v>7.0000000000000007E-2</v>
      </c>
      <c r="N260" s="5">
        <v>1</v>
      </c>
      <c r="O260" s="5">
        <v>0</v>
      </c>
      <c r="P260" s="5">
        <v>0.17</v>
      </c>
      <c r="Q260" s="5">
        <v>0</v>
      </c>
      <c r="R260" s="5">
        <v>0</v>
      </c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</row>
    <row r="261" spans="1:54" x14ac:dyDescent="0.25">
      <c r="A261" s="2">
        <f t="shared" si="3"/>
        <v>44774</v>
      </c>
      <c r="B261" s="5">
        <v>6.0549776992394402E-2</v>
      </c>
      <c r="C261" s="5">
        <v>5.6970000000000001</v>
      </c>
      <c r="D261" s="5">
        <v>0.41</v>
      </c>
      <c r="E261" s="5">
        <v>-0.02</v>
      </c>
      <c r="F261" s="5"/>
      <c r="G261" s="5"/>
      <c r="H261" s="5">
        <v>0.41</v>
      </c>
      <c r="I261" s="5">
        <v>0.01</v>
      </c>
      <c r="J261" s="5">
        <v>0.17499999999999999</v>
      </c>
      <c r="K261" s="5">
        <v>1.2500000000000001E-2</v>
      </c>
      <c r="L261" s="5">
        <v>0.4</v>
      </c>
      <c r="M261" s="5">
        <v>7.0000000000000007E-2</v>
      </c>
      <c r="N261" s="5">
        <v>1</v>
      </c>
      <c r="O261" s="5">
        <v>0</v>
      </c>
      <c r="P261" s="5">
        <v>0.17</v>
      </c>
      <c r="Q261" s="5">
        <v>0</v>
      </c>
      <c r="R261" s="5">
        <v>0</v>
      </c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</row>
    <row r="262" spans="1:54" x14ac:dyDescent="0.25">
      <c r="A262" s="2">
        <f t="shared" si="3"/>
        <v>44805</v>
      </c>
      <c r="B262" s="5">
        <v>6.05555630334682E-2</v>
      </c>
      <c r="C262" s="5">
        <v>5.6909999999999998</v>
      </c>
      <c r="D262" s="5">
        <v>0.36</v>
      </c>
      <c r="E262" s="5">
        <v>-0.04</v>
      </c>
      <c r="F262" s="5"/>
      <c r="G262" s="5"/>
      <c r="H262" s="5">
        <v>0.36</v>
      </c>
      <c r="I262" s="5">
        <v>0.01</v>
      </c>
      <c r="J262" s="5">
        <v>0.16500000000000001</v>
      </c>
      <c r="K262" s="5">
        <v>1.2500000000000001E-2</v>
      </c>
      <c r="L262" s="5">
        <v>0.39750000000000002</v>
      </c>
      <c r="M262" s="5">
        <v>0.05</v>
      </c>
      <c r="N262" s="5">
        <v>0.6</v>
      </c>
      <c r="O262" s="5">
        <v>0</v>
      </c>
      <c r="P262" s="5">
        <v>0.17</v>
      </c>
      <c r="Q262" s="5">
        <v>0</v>
      </c>
      <c r="R262" s="5">
        <v>0</v>
      </c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</row>
    <row r="263" spans="1:54" x14ac:dyDescent="0.25">
      <c r="A263" s="2">
        <f t="shared" si="3"/>
        <v>44835</v>
      </c>
      <c r="B263" s="5">
        <v>6.0561162428066001E-2</v>
      </c>
      <c r="C263" s="5">
        <v>5.6909999999999998</v>
      </c>
      <c r="D263" s="5">
        <v>0.4</v>
      </c>
      <c r="E263" s="5">
        <v>-8.5000000000000006E-2</v>
      </c>
      <c r="F263" s="5"/>
      <c r="G263" s="5"/>
      <c r="H263" s="5">
        <v>0.4</v>
      </c>
      <c r="I263" s="5">
        <v>0.01</v>
      </c>
      <c r="J263" s="5">
        <v>0.17249999999999999</v>
      </c>
      <c r="K263" s="5">
        <v>1.2500000000000001E-2</v>
      </c>
      <c r="L263" s="5">
        <v>0.4</v>
      </c>
      <c r="M263" s="5">
        <v>0.05</v>
      </c>
      <c r="N263" s="5">
        <v>0.3</v>
      </c>
      <c r="O263" s="5">
        <v>0</v>
      </c>
      <c r="P263" s="5">
        <v>0.17</v>
      </c>
      <c r="Q263" s="5">
        <v>0</v>
      </c>
      <c r="R263" s="5">
        <v>0</v>
      </c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</row>
    <row r="264" spans="1:54" x14ac:dyDescent="0.25">
      <c r="A264" s="2">
        <f t="shared" si="3"/>
        <v>44866</v>
      </c>
      <c r="B264" s="5">
        <v>6.0566948469161601E-2</v>
      </c>
      <c r="C264" s="5">
        <v>5.84</v>
      </c>
      <c r="D264" s="5">
        <v>0.73</v>
      </c>
      <c r="E264" s="5">
        <v>-0.17</v>
      </c>
      <c r="F264" s="5"/>
      <c r="G264" s="5"/>
      <c r="H264" s="5">
        <v>0.73</v>
      </c>
      <c r="I264" s="5">
        <v>5.5E-2</v>
      </c>
      <c r="J264" s="5">
        <v>0.215</v>
      </c>
      <c r="K264" s="5">
        <v>0.02</v>
      </c>
      <c r="L264" s="5">
        <v>0.55500000000000005</v>
      </c>
      <c r="M264" s="5">
        <v>0.14000000000000001</v>
      </c>
      <c r="N264" s="5">
        <v>0.23</v>
      </c>
      <c r="O264" s="5">
        <v>0</v>
      </c>
      <c r="P264" s="5">
        <v>0.17</v>
      </c>
      <c r="Q264" s="5">
        <v>0</v>
      </c>
      <c r="R264" s="5">
        <v>0</v>
      </c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</row>
    <row r="265" spans="1:54" x14ac:dyDescent="0.25">
      <c r="A265" s="2">
        <f t="shared" si="3"/>
        <v>44896</v>
      </c>
      <c r="B265" s="5">
        <v>6.05725478637806E-2</v>
      </c>
      <c r="C265" s="5">
        <v>5.992</v>
      </c>
      <c r="D265" s="5">
        <v>0.98</v>
      </c>
      <c r="E265" s="5">
        <v>-0.13</v>
      </c>
      <c r="F265" s="5"/>
      <c r="G265" s="5"/>
      <c r="H265" s="5">
        <v>0.98</v>
      </c>
      <c r="I265" s="5">
        <v>0.25</v>
      </c>
      <c r="J265" s="5">
        <v>0.23499999999999999</v>
      </c>
      <c r="K265" s="5">
        <v>0.02</v>
      </c>
      <c r="L265" s="5">
        <v>0.91</v>
      </c>
      <c r="M265" s="5">
        <v>0.28999999999999998</v>
      </c>
      <c r="N265" s="5">
        <v>0.26</v>
      </c>
      <c r="O265" s="5">
        <v>0</v>
      </c>
      <c r="P265" s="5">
        <v>0.17</v>
      </c>
      <c r="Q265" s="5">
        <v>0</v>
      </c>
      <c r="R265" s="5">
        <v>0</v>
      </c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</row>
    <row r="266" spans="1:54" x14ac:dyDescent="0.25">
      <c r="A266" s="2">
        <f t="shared" si="3"/>
        <v>44927</v>
      </c>
      <c r="B266" s="5">
        <v>6.0578333904898397E-2</v>
      </c>
      <c r="C266" s="5">
        <v>6.0695000000000006</v>
      </c>
      <c r="D266" s="5">
        <v>1.6</v>
      </c>
      <c r="E266" s="5">
        <v>-0.25</v>
      </c>
      <c r="F266" s="5"/>
      <c r="G266" s="5"/>
      <c r="H266" s="5">
        <v>1.6</v>
      </c>
      <c r="I266" s="5">
        <v>0.45</v>
      </c>
      <c r="J266" s="5">
        <v>0.255</v>
      </c>
      <c r="K266" s="5">
        <v>0.02</v>
      </c>
      <c r="L266" s="5">
        <v>1.2150000000000001</v>
      </c>
      <c r="M266" s="5">
        <v>0.32</v>
      </c>
      <c r="N266" s="5">
        <v>8.5000000000000006E-2</v>
      </c>
      <c r="O266" s="5">
        <v>0</v>
      </c>
      <c r="P266" s="5">
        <v>0.17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</row>
    <row r="267" spans="1:54" x14ac:dyDescent="0.25">
      <c r="A267" s="2">
        <f t="shared" ref="A267:A334" si="4">EOMONTH(A266,0)+1</f>
        <v>44958</v>
      </c>
      <c r="B267" s="5">
        <v>6.0584119946026901E-2</v>
      </c>
      <c r="C267" s="5">
        <v>5.9815000000000005</v>
      </c>
      <c r="D267" s="5">
        <v>1.6</v>
      </c>
      <c r="E267" s="5">
        <v>-0.28000000000000003</v>
      </c>
      <c r="F267" s="5"/>
      <c r="G267" s="5"/>
      <c r="H267" s="5">
        <v>1.6</v>
      </c>
      <c r="I267" s="5">
        <v>0.45</v>
      </c>
      <c r="J267" s="5">
        <v>0.255</v>
      </c>
      <c r="K267" s="5">
        <v>0.02</v>
      </c>
      <c r="L267" s="5">
        <v>1.2150000000000001</v>
      </c>
      <c r="M267" s="5">
        <v>0.32</v>
      </c>
      <c r="N267" s="5">
        <v>7.4999999999999997E-2</v>
      </c>
      <c r="O267" s="5">
        <v>0</v>
      </c>
      <c r="P267" s="5">
        <v>0.17</v>
      </c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</row>
    <row r="268" spans="1:54" x14ac:dyDescent="0.25">
      <c r="A268" s="2">
        <f t="shared" si="4"/>
        <v>44986</v>
      </c>
      <c r="B268" s="5">
        <v>6.0589346047700901E-2</v>
      </c>
      <c r="C268" s="5">
        <v>5.8425000000000002</v>
      </c>
      <c r="D268" s="5">
        <v>0.72</v>
      </c>
      <c r="E268" s="5">
        <v>-0.17</v>
      </c>
      <c r="F268" s="5"/>
      <c r="G268" s="5"/>
      <c r="H268" s="5">
        <v>0.72</v>
      </c>
      <c r="I268" s="5">
        <v>0.1</v>
      </c>
      <c r="J268" s="5">
        <v>0.215</v>
      </c>
      <c r="K268" s="5">
        <v>0.02</v>
      </c>
      <c r="L268" s="5">
        <v>0.65500000000000003</v>
      </c>
      <c r="M268" s="5">
        <v>0.15</v>
      </c>
      <c r="N268" s="5">
        <v>0.115</v>
      </c>
      <c r="O268" s="5">
        <v>0</v>
      </c>
      <c r="P268" s="5">
        <v>0.17</v>
      </c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</row>
    <row r="269" spans="1:54" x14ac:dyDescent="0.25">
      <c r="A269" s="2">
        <f t="shared" si="4"/>
        <v>45017</v>
      </c>
      <c r="B269" s="5">
        <v>6.0595132088850701E-2</v>
      </c>
      <c r="C269" s="5">
        <v>5.6885000000000003</v>
      </c>
      <c r="D269" s="5">
        <v>0.38</v>
      </c>
      <c r="E269" s="5">
        <v>-8.5000000000000006E-2</v>
      </c>
      <c r="F269" s="5"/>
      <c r="G269" s="5"/>
      <c r="H269" s="5">
        <v>0.38</v>
      </c>
      <c r="I269" s="5">
        <v>0.02</v>
      </c>
      <c r="J269" s="5">
        <v>0.17</v>
      </c>
      <c r="K269" s="5">
        <v>1.7500000000000002E-2</v>
      </c>
      <c r="L269" s="5">
        <v>0.435</v>
      </c>
      <c r="M269" s="5">
        <v>0.05</v>
      </c>
      <c r="N269" s="5">
        <v>0</v>
      </c>
      <c r="O269" s="5">
        <v>0</v>
      </c>
      <c r="P269" s="5">
        <v>0.17</v>
      </c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</row>
    <row r="270" spans="1:54" x14ac:dyDescent="0.25">
      <c r="A270" s="2">
        <f t="shared" si="4"/>
        <v>45047</v>
      </c>
      <c r="B270" s="5">
        <v>6.0600731483522199E-2</v>
      </c>
      <c r="C270" s="5">
        <v>5.6935000000000002</v>
      </c>
      <c r="D270" s="5">
        <v>0.33</v>
      </c>
      <c r="E270" s="5">
        <v>-6.5000000000000002E-2</v>
      </c>
      <c r="F270" s="5"/>
      <c r="G270" s="5"/>
      <c r="H270" s="5">
        <v>0.33</v>
      </c>
      <c r="I270" s="5">
        <v>0.02</v>
      </c>
      <c r="J270" s="5">
        <v>0.16500000000000001</v>
      </c>
      <c r="K270" s="5">
        <v>0.01</v>
      </c>
      <c r="L270" s="5">
        <v>0.38500000000000001</v>
      </c>
      <c r="M270" s="5">
        <v>0.05</v>
      </c>
      <c r="N270" s="5">
        <v>0</v>
      </c>
      <c r="O270" s="5">
        <v>0</v>
      </c>
      <c r="P270" s="5">
        <v>0.17</v>
      </c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</row>
    <row r="271" spans="1:54" x14ac:dyDescent="0.25">
      <c r="A271" s="2">
        <f t="shared" si="4"/>
        <v>45078</v>
      </c>
      <c r="B271" s="5">
        <v>6.0606517524694203E-2</v>
      </c>
      <c r="C271" s="5">
        <v>5.7315000000000005</v>
      </c>
      <c r="D271" s="5">
        <v>0.37</v>
      </c>
      <c r="E271" s="5">
        <v>-5.5E-2</v>
      </c>
      <c r="F271" s="5"/>
      <c r="G271" s="5"/>
      <c r="H271" s="5">
        <v>0.37</v>
      </c>
      <c r="I271" s="5">
        <v>3.5000000000000003E-2</v>
      </c>
      <c r="J271" s="5">
        <v>0.17</v>
      </c>
      <c r="K271" s="5">
        <v>1.2500000000000001E-2</v>
      </c>
      <c r="L271" s="5">
        <v>0.38500000000000001</v>
      </c>
      <c r="M271" s="5">
        <v>0.06</v>
      </c>
      <c r="N271" s="5">
        <v>0</v>
      </c>
      <c r="O271" s="5">
        <v>0</v>
      </c>
      <c r="P271" s="5">
        <v>0.17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</row>
    <row r="272" spans="1:54" x14ac:dyDescent="0.25">
      <c r="A272" s="2">
        <f t="shared" si="4"/>
        <v>45108</v>
      </c>
      <c r="B272" s="5">
        <v>6.0612116919386505E-2</v>
      </c>
      <c r="C272" s="5">
        <v>5.7765000000000004</v>
      </c>
      <c r="D272" s="5">
        <v>0.41</v>
      </c>
      <c r="E272" s="5">
        <v>-0.02</v>
      </c>
      <c r="F272" s="5"/>
      <c r="G272" s="5"/>
      <c r="H272" s="5">
        <v>0.41</v>
      </c>
      <c r="I272" s="5">
        <v>3.5000000000000003E-2</v>
      </c>
      <c r="J272" s="5">
        <v>0.17499999999999999</v>
      </c>
      <c r="K272" s="5">
        <v>1.2500000000000001E-2</v>
      </c>
      <c r="L272" s="5">
        <v>0.39750000000000002</v>
      </c>
      <c r="M272" s="5">
        <v>7.0000000000000007E-2</v>
      </c>
      <c r="N272" s="5">
        <v>0</v>
      </c>
      <c r="O272" s="5">
        <v>0</v>
      </c>
      <c r="P272" s="5">
        <v>0.17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</row>
    <row r="273" spans="1:54" x14ac:dyDescent="0.25">
      <c r="A273" s="2">
        <f t="shared" si="4"/>
        <v>45139</v>
      </c>
      <c r="B273" s="5">
        <v>6.0617902960579804E-2</v>
      </c>
      <c r="C273" s="5">
        <v>5.8145000000000007</v>
      </c>
      <c r="D273" s="5">
        <v>0.41</v>
      </c>
      <c r="E273" s="5">
        <v>-0.02</v>
      </c>
      <c r="F273" s="5"/>
      <c r="G273" s="5"/>
      <c r="H273" s="5">
        <v>0.41</v>
      </c>
      <c r="I273" s="5">
        <v>0.01</v>
      </c>
      <c r="J273" s="5">
        <v>0.17499999999999999</v>
      </c>
      <c r="K273" s="5">
        <v>1.2500000000000001E-2</v>
      </c>
      <c r="L273" s="5">
        <v>0.4</v>
      </c>
      <c r="M273" s="5">
        <v>7.0000000000000007E-2</v>
      </c>
      <c r="N273" s="5">
        <v>0</v>
      </c>
      <c r="O273" s="5">
        <v>0</v>
      </c>
      <c r="P273" s="5">
        <v>0.17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</row>
    <row r="274" spans="1:54" x14ac:dyDescent="0.25">
      <c r="A274" s="2">
        <f t="shared" si="4"/>
        <v>45170</v>
      </c>
      <c r="B274" s="5">
        <v>6.0623689001784602E-2</v>
      </c>
      <c r="C274" s="5">
        <v>5.8085000000000004</v>
      </c>
      <c r="D274" s="5">
        <v>0.36</v>
      </c>
      <c r="E274" s="5">
        <v>-0.04</v>
      </c>
      <c r="F274" s="5"/>
      <c r="G274" s="5"/>
      <c r="H274" s="5">
        <v>0.36</v>
      </c>
      <c r="I274" s="5">
        <v>0.01</v>
      </c>
      <c r="J274" s="5">
        <v>0.16500000000000001</v>
      </c>
      <c r="K274" s="5">
        <v>1.2500000000000001E-2</v>
      </c>
      <c r="L274" s="5">
        <v>0.39750000000000002</v>
      </c>
      <c r="M274" s="5">
        <v>0.05</v>
      </c>
      <c r="N274" s="5">
        <v>0</v>
      </c>
      <c r="O274" s="5">
        <v>0</v>
      </c>
      <c r="P274" s="5">
        <v>0.17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</row>
    <row r="275" spans="1:54" x14ac:dyDescent="0.25">
      <c r="A275" s="2">
        <f t="shared" si="4"/>
        <v>45200</v>
      </c>
      <c r="B275" s="5">
        <v>6.0629288396509398E-2</v>
      </c>
      <c r="C275" s="5">
        <v>5.8085000000000004</v>
      </c>
      <c r="D275" s="5">
        <v>0.4</v>
      </c>
      <c r="E275" s="5">
        <v>-8.5000000000000006E-2</v>
      </c>
      <c r="F275" s="5"/>
      <c r="G275" s="5"/>
      <c r="H275" s="5">
        <v>0.4</v>
      </c>
      <c r="I275" s="5">
        <v>0.01</v>
      </c>
      <c r="J275" s="5">
        <v>0.17249999999999999</v>
      </c>
      <c r="K275" s="5">
        <v>1.2500000000000001E-2</v>
      </c>
      <c r="L275" s="5">
        <v>0.4</v>
      </c>
      <c r="M275" s="5">
        <v>0.05</v>
      </c>
      <c r="N275" s="5">
        <v>0</v>
      </c>
      <c r="O275" s="5">
        <v>0</v>
      </c>
      <c r="P275" s="5">
        <v>0.17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</row>
    <row r="276" spans="1:54" x14ac:dyDescent="0.25">
      <c r="A276" s="2">
        <f t="shared" si="4"/>
        <v>45231</v>
      </c>
      <c r="B276" s="5">
        <v>6.0635074437735997E-2</v>
      </c>
      <c r="C276" s="5">
        <v>5.9574999999999996</v>
      </c>
      <c r="D276" s="5">
        <v>0.73</v>
      </c>
      <c r="E276" s="5">
        <v>-0.17</v>
      </c>
      <c r="F276" s="5"/>
      <c r="G276" s="5"/>
      <c r="H276" s="5">
        <v>0.73</v>
      </c>
      <c r="I276" s="5">
        <v>5.5E-2</v>
      </c>
      <c r="J276" s="5">
        <v>0.215</v>
      </c>
      <c r="K276" s="5">
        <v>0.02</v>
      </c>
      <c r="L276" s="5">
        <v>0.55500000000000005</v>
      </c>
      <c r="M276" s="5">
        <v>0.14000000000000001</v>
      </c>
      <c r="N276" s="5">
        <v>0</v>
      </c>
      <c r="O276" s="5">
        <v>0</v>
      </c>
      <c r="P276" s="5">
        <v>0.17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</row>
    <row r="277" spans="1:54" x14ac:dyDescent="0.25">
      <c r="A277" s="2">
        <f t="shared" si="4"/>
        <v>45261</v>
      </c>
      <c r="B277" s="5">
        <v>6.0640673832481604E-2</v>
      </c>
      <c r="C277" s="5">
        <v>6.1095000000000006</v>
      </c>
      <c r="D277" s="5">
        <v>0.98</v>
      </c>
      <c r="E277" s="5">
        <v>-0.13</v>
      </c>
      <c r="F277" s="5"/>
      <c r="G277" s="5"/>
      <c r="H277" s="5">
        <v>0.98</v>
      </c>
      <c r="I277" s="5">
        <v>0.25</v>
      </c>
      <c r="J277" s="5">
        <v>0.23499999999999999</v>
      </c>
      <c r="K277" s="5">
        <v>0.02</v>
      </c>
      <c r="L277" s="5">
        <v>0.91</v>
      </c>
      <c r="M277" s="5">
        <v>0.28999999999999998</v>
      </c>
      <c r="N277" s="5">
        <v>0</v>
      </c>
      <c r="O277" s="5">
        <v>0</v>
      </c>
      <c r="P277" s="5">
        <v>0.17</v>
      </c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</row>
    <row r="278" spans="1:54" x14ac:dyDescent="0.25">
      <c r="A278" s="2">
        <f t="shared" si="4"/>
        <v>45292</v>
      </c>
      <c r="B278" s="5">
        <v>6.0646459873729998E-2</v>
      </c>
      <c r="C278" s="5">
        <v>6.1870000000000003</v>
      </c>
      <c r="D278" s="5">
        <v>1.6</v>
      </c>
      <c r="E278" s="5">
        <v>-0.25</v>
      </c>
      <c r="F278" s="5"/>
      <c r="G278" s="5"/>
      <c r="H278" s="5">
        <v>1.6</v>
      </c>
      <c r="I278" s="5">
        <v>0.45</v>
      </c>
      <c r="J278" s="5">
        <v>0.255</v>
      </c>
      <c r="K278" s="5">
        <v>0.02</v>
      </c>
      <c r="L278" s="5">
        <v>1.2150000000000001</v>
      </c>
      <c r="M278" s="5">
        <v>0.32</v>
      </c>
      <c r="N278" s="5">
        <v>0</v>
      </c>
      <c r="O278" s="5">
        <v>0</v>
      </c>
      <c r="P278" s="5">
        <v>0.17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</row>
    <row r="279" spans="1:54" x14ac:dyDescent="0.25">
      <c r="A279" s="2">
        <f t="shared" si="4"/>
        <v>45323</v>
      </c>
      <c r="B279" s="5">
        <v>6.0652245914989404E-2</v>
      </c>
      <c r="C279" s="5">
        <v>6.0990000000000002</v>
      </c>
      <c r="D279" s="5">
        <v>1.6</v>
      </c>
      <c r="E279" s="5">
        <v>-0.28000000000000003</v>
      </c>
      <c r="F279" s="5"/>
      <c r="G279" s="5"/>
      <c r="H279" s="5">
        <v>1.6</v>
      </c>
      <c r="I279" s="5">
        <v>0.45</v>
      </c>
      <c r="J279" s="5">
        <v>0.255</v>
      </c>
      <c r="K279" s="5">
        <v>0.02</v>
      </c>
      <c r="L279" s="5">
        <v>1.2150000000000001</v>
      </c>
      <c r="M279" s="5">
        <v>0.32</v>
      </c>
      <c r="N279" s="5">
        <v>0</v>
      </c>
      <c r="O279" s="5">
        <v>0</v>
      </c>
      <c r="P279" s="5">
        <v>0.17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</row>
    <row r="280" spans="1:54" x14ac:dyDescent="0.25">
      <c r="A280" s="2">
        <f t="shared" si="4"/>
        <v>45352</v>
      </c>
      <c r="B280" s="5">
        <v>6.0657658663274598E-2</v>
      </c>
      <c r="C280" s="5">
        <v>5.96</v>
      </c>
      <c r="D280" s="5">
        <v>0.72</v>
      </c>
      <c r="E280" s="5">
        <v>-0.17</v>
      </c>
      <c r="F280" s="5"/>
      <c r="G280" s="5"/>
      <c r="H280" s="5">
        <v>0.72</v>
      </c>
      <c r="I280" s="5">
        <v>0.1</v>
      </c>
      <c r="J280" s="5">
        <v>0.215</v>
      </c>
      <c r="K280" s="5">
        <v>0.02</v>
      </c>
      <c r="L280" s="5">
        <v>0.65500000000000003</v>
      </c>
      <c r="M280" s="5">
        <v>0.15</v>
      </c>
      <c r="N280" s="5">
        <v>0</v>
      </c>
      <c r="O280" s="5">
        <v>0</v>
      </c>
      <c r="P280" s="5">
        <v>0.17</v>
      </c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</row>
    <row r="281" spans="1:54" x14ac:dyDescent="0.25">
      <c r="A281" s="2">
        <f t="shared" si="4"/>
        <v>45383</v>
      </c>
      <c r="B281" s="5">
        <v>6.06634447045558E-2</v>
      </c>
      <c r="C281" s="5">
        <v>5.806</v>
      </c>
      <c r="D281" s="5">
        <v>0.38</v>
      </c>
      <c r="E281" s="5">
        <v>-8.5000000000000006E-2</v>
      </c>
      <c r="F281" s="5"/>
      <c r="G281" s="5"/>
      <c r="H281" s="5">
        <v>0.38</v>
      </c>
      <c r="I281" s="5">
        <v>0.02</v>
      </c>
      <c r="J281" s="5">
        <v>0.17</v>
      </c>
      <c r="K281" s="5">
        <v>1.7500000000000002E-2</v>
      </c>
      <c r="L281" s="5">
        <v>0.435</v>
      </c>
      <c r="M281" s="5">
        <v>0.05</v>
      </c>
      <c r="N281" s="5">
        <v>0</v>
      </c>
      <c r="O281" s="5">
        <v>0</v>
      </c>
      <c r="P281" s="5">
        <v>0.17</v>
      </c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</row>
    <row r="282" spans="1:54" x14ac:dyDescent="0.25">
      <c r="A282" s="2">
        <f t="shared" si="4"/>
        <v>45413</v>
      </c>
      <c r="B282" s="5">
        <v>6.0669044099354204E-2</v>
      </c>
      <c r="C282" s="5">
        <v>5.8109999999999999</v>
      </c>
      <c r="D282" s="5">
        <v>0.33</v>
      </c>
      <c r="E282" s="5">
        <v>-6.5000000000000002E-2</v>
      </c>
      <c r="F282" s="5"/>
      <c r="G282" s="5"/>
      <c r="H282" s="5">
        <v>0.33</v>
      </c>
      <c r="I282" s="5">
        <v>0.02</v>
      </c>
      <c r="J282" s="5">
        <v>0.16500000000000001</v>
      </c>
      <c r="K282" s="5">
        <v>0.01</v>
      </c>
      <c r="L282" s="5">
        <v>0.38500000000000001</v>
      </c>
      <c r="M282" s="5">
        <v>0.05</v>
      </c>
      <c r="N282" s="5">
        <v>0</v>
      </c>
      <c r="O282" s="5">
        <v>0</v>
      </c>
      <c r="P282" s="5">
        <v>0.17</v>
      </c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</row>
    <row r="283" spans="1:54" x14ac:dyDescent="0.25">
      <c r="A283" s="2">
        <f t="shared" si="4"/>
        <v>45444</v>
      </c>
      <c r="B283" s="5">
        <v>6.06748301406572E-2</v>
      </c>
      <c r="C283" s="5">
        <v>5.8490000000000002</v>
      </c>
      <c r="D283" s="5">
        <v>0.37</v>
      </c>
      <c r="E283" s="5">
        <v>-5.5E-2</v>
      </c>
      <c r="F283" s="5"/>
      <c r="G283" s="5"/>
      <c r="H283" s="5">
        <v>0.37</v>
      </c>
      <c r="I283" s="5">
        <v>3.5000000000000003E-2</v>
      </c>
      <c r="J283" s="5">
        <v>0.17</v>
      </c>
      <c r="K283" s="5">
        <v>1.2500000000000001E-2</v>
      </c>
      <c r="L283" s="5">
        <v>0.38500000000000001</v>
      </c>
      <c r="M283" s="5">
        <v>0.06</v>
      </c>
      <c r="N283" s="5">
        <v>0</v>
      </c>
      <c r="O283" s="5">
        <v>0</v>
      </c>
      <c r="P283" s="5">
        <v>0.17</v>
      </c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</row>
    <row r="284" spans="1:54" x14ac:dyDescent="0.25">
      <c r="A284" s="2">
        <f t="shared" si="4"/>
        <v>45474</v>
      </c>
      <c r="B284" s="5">
        <v>6.0680429535476997E-2</v>
      </c>
      <c r="C284" s="5">
        <v>5.8940000000000001</v>
      </c>
      <c r="D284" s="5">
        <v>0.41</v>
      </c>
      <c r="E284" s="5">
        <v>-0.02</v>
      </c>
      <c r="F284" s="5"/>
      <c r="G284" s="5"/>
      <c r="H284" s="5">
        <v>0.41</v>
      </c>
      <c r="I284" s="5">
        <v>3.5000000000000003E-2</v>
      </c>
      <c r="J284" s="5">
        <v>0.17499999999999999</v>
      </c>
      <c r="K284" s="5">
        <v>1.2500000000000001E-2</v>
      </c>
      <c r="L284" s="5">
        <v>0.39750000000000002</v>
      </c>
      <c r="M284" s="5">
        <v>7.0000000000000007E-2</v>
      </c>
      <c r="N284" s="5">
        <v>0</v>
      </c>
      <c r="O284" s="5">
        <v>0</v>
      </c>
      <c r="P284" s="5">
        <v>0.17</v>
      </c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</row>
    <row r="285" spans="1:54" x14ac:dyDescent="0.25">
      <c r="A285" s="2">
        <f t="shared" si="4"/>
        <v>45505</v>
      </c>
      <c r="B285" s="5">
        <v>6.0686215576801802E-2</v>
      </c>
      <c r="C285" s="5">
        <v>5.9320000000000004</v>
      </c>
      <c r="D285" s="5">
        <v>0.41</v>
      </c>
      <c r="E285" s="5">
        <v>-0.02</v>
      </c>
      <c r="F285" s="5"/>
      <c r="G285" s="5"/>
      <c r="H285" s="5">
        <v>0.41</v>
      </c>
      <c r="I285" s="5">
        <v>0.01</v>
      </c>
      <c r="J285" s="5">
        <v>0.17499999999999999</v>
      </c>
      <c r="K285" s="5">
        <v>1.2500000000000001E-2</v>
      </c>
      <c r="L285" s="5">
        <v>0.4</v>
      </c>
      <c r="M285" s="5">
        <v>7.0000000000000007E-2</v>
      </c>
      <c r="N285" s="5">
        <v>0</v>
      </c>
      <c r="O285" s="5">
        <v>0</v>
      </c>
      <c r="P285" s="5">
        <v>0.17</v>
      </c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</row>
    <row r="286" spans="1:54" x14ac:dyDescent="0.25">
      <c r="A286" s="2">
        <f t="shared" si="4"/>
        <v>45536</v>
      </c>
      <c r="B286" s="5">
        <v>6.0692001618137606E-2</v>
      </c>
      <c r="C286" s="5">
        <v>5.9260000000000002</v>
      </c>
      <c r="D286" s="5">
        <v>0.36</v>
      </c>
      <c r="E286" s="5">
        <v>-0.04</v>
      </c>
      <c r="F286" s="5"/>
      <c r="G286" s="5"/>
      <c r="H286" s="5">
        <v>0.36</v>
      </c>
      <c r="I286" s="5">
        <v>0.01</v>
      </c>
      <c r="J286" s="5">
        <v>0.16500000000000001</v>
      </c>
      <c r="K286" s="5">
        <v>1.2500000000000001E-2</v>
      </c>
      <c r="L286" s="5">
        <v>0.39750000000000002</v>
      </c>
      <c r="M286" s="5">
        <v>0.05</v>
      </c>
      <c r="N286" s="5"/>
      <c r="O286" s="5"/>
      <c r="P286" s="5">
        <v>0.17</v>
      </c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</row>
    <row r="287" spans="1:54" x14ac:dyDescent="0.25">
      <c r="A287" s="2">
        <f t="shared" si="4"/>
        <v>45566</v>
      </c>
      <c r="B287" s="5">
        <v>6.0697601012989405E-2</v>
      </c>
      <c r="C287" s="5">
        <v>5.9260000000000002</v>
      </c>
      <c r="D287" s="5">
        <v>0.4</v>
      </c>
      <c r="E287" s="5">
        <v>-8.5000000000000006E-2</v>
      </c>
      <c r="F287" s="5"/>
      <c r="G287" s="5"/>
      <c r="H287" s="5">
        <v>0.4</v>
      </c>
      <c r="I287" s="5">
        <v>0.01</v>
      </c>
      <c r="J287" s="5">
        <v>0.17249999999999999</v>
      </c>
      <c r="K287" s="5">
        <v>1.2500000000000001E-2</v>
      </c>
      <c r="L287" s="5">
        <v>0.4</v>
      </c>
      <c r="M287" s="5">
        <v>0.05</v>
      </c>
      <c r="N287" s="5"/>
      <c r="O287" s="5"/>
      <c r="P287" s="5">
        <v>0.17</v>
      </c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</row>
    <row r="288" spans="1:54" x14ac:dyDescent="0.25">
      <c r="A288" s="2">
        <f t="shared" si="4"/>
        <v>45597</v>
      </c>
      <c r="B288" s="5">
        <v>6.0703387054347004E-2</v>
      </c>
      <c r="C288" s="5">
        <v>6.0750000000000002</v>
      </c>
      <c r="D288" s="5">
        <v>0.73</v>
      </c>
      <c r="E288" s="5">
        <v>-0.17</v>
      </c>
      <c r="F288" s="5"/>
      <c r="G288" s="5"/>
      <c r="H288" s="5">
        <v>0.73</v>
      </c>
      <c r="I288" s="5">
        <v>5.5E-2</v>
      </c>
      <c r="J288" s="5">
        <v>0.215</v>
      </c>
      <c r="K288" s="5">
        <v>0.02</v>
      </c>
      <c r="L288" s="5">
        <v>0.55500000000000005</v>
      </c>
      <c r="M288" s="5">
        <v>0.14000000000000001</v>
      </c>
      <c r="N288" s="5"/>
      <c r="O288" s="5"/>
      <c r="P288" s="5">
        <v>0.17</v>
      </c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</row>
    <row r="289" spans="1:54" x14ac:dyDescent="0.25">
      <c r="A289" s="2">
        <f t="shared" si="4"/>
        <v>45627</v>
      </c>
      <c r="B289" s="5">
        <v>6.0708986449220105E-2</v>
      </c>
      <c r="C289" s="5">
        <v>6.2270000000000003</v>
      </c>
      <c r="D289" s="5">
        <v>0.98</v>
      </c>
      <c r="E289" s="5">
        <v>-0.13</v>
      </c>
      <c r="F289" s="5"/>
      <c r="G289" s="5"/>
      <c r="H289" s="5">
        <v>0.98</v>
      </c>
      <c r="I289" s="5">
        <v>0.25</v>
      </c>
      <c r="J289" s="5">
        <v>0.23499999999999999</v>
      </c>
      <c r="K289" s="5">
        <v>0.02</v>
      </c>
      <c r="L289" s="5">
        <v>0.91</v>
      </c>
      <c r="M289" s="5">
        <v>0.28999999999999998</v>
      </c>
      <c r="N289" s="5"/>
      <c r="O289" s="5"/>
      <c r="P289" s="5">
        <v>0.17</v>
      </c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</row>
    <row r="290" spans="1:54" x14ac:dyDescent="0.25">
      <c r="A290" s="2">
        <f t="shared" si="4"/>
        <v>45658</v>
      </c>
      <c r="B290" s="5">
        <v>6.0714772490599901E-2</v>
      </c>
      <c r="C290" s="5"/>
      <c r="D290" s="5">
        <v>1.6</v>
      </c>
      <c r="E290" s="5">
        <v>-0.25</v>
      </c>
      <c r="F290" s="5"/>
      <c r="G290" s="5"/>
      <c r="H290" s="5">
        <v>1.6</v>
      </c>
      <c r="I290" s="5">
        <v>0.45</v>
      </c>
      <c r="J290" s="5">
        <v>0.255</v>
      </c>
      <c r="K290" s="5">
        <v>0.02</v>
      </c>
      <c r="L290" s="5">
        <v>1.2150000000000001</v>
      </c>
      <c r="M290" s="5">
        <v>0.32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</row>
    <row r="291" spans="1:54" x14ac:dyDescent="0.25">
      <c r="A291" s="2">
        <f t="shared" si="4"/>
        <v>45689</v>
      </c>
      <c r="B291" s="5">
        <v>6.07205585319903E-2</v>
      </c>
      <c r="C291" s="5"/>
      <c r="D291" s="5">
        <v>1.6</v>
      </c>
      <c r="E291" s="5">
        <v>-0.28000000000000003</v>
      </c>
      <c r="F291" s="5"/>
      <c r="G291" s="5"/>
      <c r="H291" s="5">
        <v>1.6</v>
      </c>
      <c r="I291" s="5">
        <v>0.45</v>
      </c>
      <c r="J291" s="5">
        <v>0.255</v>
      </c>
      <c r="K291" s="5">
        <v>0.02</v>
      </c>
      <c r="L291" s="5">
        <v>1.2150000000000001</v>
      </c>
      <c r="M291" s="5">
        <v>0.32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</row>
    <row r="292" spans="1:54" x14ac:dyDescent="0.25">
      <c r="A292" s="2">
        <f t="shared" si="4"/>
        <v>45717</v>
      </c>
      <c r="B292" s="5">
        <v>6.0725784633901603E-2</v>
      </c>
      <c r="C292" s="5"/>
      <c r="D292" s="5">
        <v>0.72</v>
      </c>
      <c r="E292" s="5">
        <v>-0.17</v>
      </c>
      <c r="F292" s="5"/>
      <c r="G292" s="5"/>
      <c r="H292" s="5">
        <v>0.72</v>
      </c>
      <c r="I292" s="5">
        <v>0.1</v>
      </c>
      <c r="J292" s="5">
        <v>0.215</v>
      </c>
      <c r="K292" s="5">
        <v>0.02</v>
      </c>
      <c r="L292" s="5">
        <v>0.65500000000000003</v>
      </c>
      <c r="M292" s="5">
        <v>0.15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</row>
    <row r="293" spans="1:54" x14ac:dyDescent="0.25">
      <c r="A293" s="2">
        <f t="shared" si="4"/>
        <v>45748</v>
      </c>
      <c r="B293" s="5">
        <v>6.0731570675313297E-2</v>
      </c>
      <c r="C293" s="5"/>
      <c r="D293" s="5">
        <v>0.38</v>
      </c>
      <c r="E293" s="5">
        <v>-8.5000000000000006E-2</v>
      </c>
      <c r="F293" s="5"/>
      <c r="G293" s="5"/>
      <c r="H293" s="5">
        <v>0.38</v>
      </c>
      <c r="I293" s="5">
        <v>0.02</v>
      </c>
      <c r="J293" s="5">
        <v>0.17</v>
      </c>
      <c r="K293" s="5">
        <v>1.7500000000000002E-2</v>
      </c>
      <c r="L293" s="5">
        <v>0.435</v>
      </c>
      <c r="M293" s="5">
        <v>0.05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</row>
    <row r="294" spans="1:54" x14ac:dyDescent="0.25">
      <c r="A294" s="2">
        <f t="shared" si="4"/>
        <v>45778</v>
      </c>
      <c r="B294" s="5">
        <v>6.0737170070238801E-2</v>
      </c>
      <c r="C294" s="5"/>
      <c r="D294" s="5">
        <v>0.33</v>
      </c>
      <c r="E294" s="5">
        <v>-6.5000000000000002E-2</v>
      </c>
      <c r="F294" s="5"/>
      <c r="G294" s="5"/>
      <c r="H294" s="5">
        <v>0.33</v>
      </c>
      <c r="I294" s="5">
        <v>0.02</v>
      </c>
      <c r="J294" s="5">
        <v>0.16500000000000001</v>
      </c>
      <c r="K294" s="5">
        <v>0.01</v>
      </c>
      <c r="L294" s="5">
        <v>0.38500000000000001</v>
      </c>
      <c r="M294" s="5">
        <v>0.05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</row>
    <row r="295" spans="1:54" x14ac:dyDescent="0.25">
      <c r="A295" s="2">
        <f t="shared" si="4"/>
        <v>45809</v>
      </c>
      <c r="B295" s="5">
        <v>6.0742956111672804E-2</v>
      </c>
      <c r="C295" s="5"/>
      <c r="D295" s="5">
        <v>0.37</v>
      </c>
      <c r="E295" s="5">
        <v>-5.5E-2</v>
      </c>
      <c r="F295" s="5"/>
      <c r="G295" s="5"/>
      <c r="H295" s="5">
        <v>0.37</v>
      </c>
      <c r="I295" s="5">
        <v>3.5000000000000003E-2</v>
      </c>
      <c r="J295" s="5">
        <v>0.17</v>
      </c>
      <c r="K295" s="5">
        <v>1.2500000000000001E-2</v>
      </c>
      <c r="L295" s="5">
        <v>0.38500000000000001</v>
      </c>
      <c r="M295" s="5">
        <v>0.06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</row>
    <row r="296" spans="1:54" x14ac:dyDescent="0.25">
      <c r="A296" s="2">
        <f t="shared" si="4"/>
        <v>45839</v>
      </c>
      <c r="B296" s="5">
        <v>6.0748555506618701E-2</v>
      </c>
      <c r="C296" s="5"/>
      <c r="D296" s="5">
        <v>0.41</v>
      </c>
      <c r="E296" s="5">
        <v>-0.02</v>
      </c>
      <c r="F296" s="5"/>
      <c r="G296" s="5"/>
      <c r="H296" s="5">
        <v>0.41</v>
      </c>
      <c r="I296" s="5">
        <v>3.5000000000000003E-2</v>
      </c>
      <c r="J296" s="5">
        <v>0.17499999999999999</v>
      </c>
      <c r="K296" s="5">
        <v>1.2500000000000001E-2</v>
      </c>
      <c r="L296" s="5">
        <v>0.39750000000000002</v>
      </c>
      <c r="M296" s="5">
        <v>7.0000000000000007E-2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</row>
    <row r="297" spans="1:54" x14ac:dyDescent="0.25">
      <c r="A297" s="2">
        <f t="shared" si="4"/>
        <v>45870</v>
      </c>
      <c r="B297" s="5">
        <v>6.0754341548074506E-2</v>
      </c>
      <c r="C297" s="5"/>
      <c r="D297" s="5">
        <v>0.41</v>
      </c>
      <c r="E297" s="5">
        <v>-0.02</v>
      </c>
      <c r="F297" s="5"/>
      <c r="G297" s="5"/>
      <c r="H297" s="5">
        <v>0.41</v>
      </c>
      <c r="I297" s="5">
        <v>0.01</v>
      </c>
      <c r="J297" s="5">
        <v>0.17499999999999999</v>
      </c>
      <c r="K297" s="5">
        <v>1.2500000000000001E-2</v>
      </c>
      <c r="L297" s="5">
        <v>0.4</v>
      </c>
      <c r="M297" s="5">
        <v>7.0000000000000007E-2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</row>
    <row r="298" spans="1:54" x14ac:dyDescent="0.25">
      <c r="A298" s="2">
        <f t="shared" si="4"/>
        <v>45901</v>
      </c>
      <c r="B298" s="5">
        <v>6.0760127589541302E-2</v>
      </c>
      <c r="C298" s="5"/>
      <c r="D298" s="5">
        <v>0.36</v>
      </c>
      <c r="E298" s="5">
        <v>-0.04</v>
      </c>
      <c r="F298" s="5"/>
      <c r="G298" s="5"/>
      <c r="H298" s="5">
        <v>0.36</v>
      </c>
      <c r="I298" s="5">
        <v>0.01</v>
      </c>
      <c r="J298" s="5">
        <v>0.16500000000000001</v>
      </c>
      <c r="K298" s="5">
        <v>1.2500000000000001E-2</v>
      </c>
      <c r="L298" s="5">
        <v>0.39750000000000002</v>
      </c>
      <c r="M298" s="5">
        <v>0.05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</row>
    <row r="299" spans="1:54" x14ac:dyDescent="0.25">
      <c r="A299" s="2">
        <f t="shared" si="4"/>
        <v>45931</v>
      </c>
      <c r="B299" s="5">
        <v>6.0765726984520103E-2</v>
      </c>
      <c r="C299" s="5"/>
      <c r="D299" s="5">
        <v>0.4</v>
      </c>
      <c r="E299" s="5">
        <v>-8.5000000000000006E-2</v>
      </c>
      <c r="F299" s="5"/>
      <c r="G299" s="5"/>
      <c r="H299" s="5">
        <v>0.4</v>
      </c>
      <c r="I299" s="5">
        <v>0.01</v>
      </c>
      <c r="J299" s="5">
        <v>0.17249999999999999</v>
      </c>
      <c r="K299" s="5">
        <v>1.2500000000000001E-2</v>
      </c>
      <c r="L299" s="5">
        <v>0.4</v>
      </c>
      <c r="M299" s="5">
        <v>0.05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</row>
    <row r="300" spans="1:54" x14ac:dyDescent="0.25">
      <c r="A300" s="2">
        <f t="shared" si="4"/>
        <v>45962</v>
      </c>
      <c r="B300" s="5">
        <v>6.0771513026008701E-2</v>
      </c>
      <c r="C300" s="5"/>
      <c r="D300" s="5">
        <v>0.73</v>
      </c>
      <c r="E300" s="5">
        <v>-0.17</v>
      </c>
      <c r="F300" s="5"/>
      <c r="G300" s="5"/>
      <c r="H300" s="5">
        <v>0.73</v>
      </c>
      <c r="I300" s="5">
        <v>5.5E-2</v>
      </c>
      <c r="J300" s="5">
        <v>0.215</v>
      </c>
      <c r="K300" s="5">
        <v>0.02</v>
      </c>
      <c r="L300" s="5">
        <v>0.55500000000000005</v>
      </c>
      <c r="M300" s="5">
        <v>0.14000000000000001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</row>
    <row r="301" spans="1:54" x14ac:dyDescent="0.25">
      <c r="A301" s="2">
        <f t="shared" si="4"/>
        <v>45992</v>
      </c>
      <c r="B301" s="5">
        <v>6.0777112421008403E-2</v>
      </c>
      <c r="C301" s="5"/>
      <c r="D301" s="5">
        <v>0.98</v>
      </c>
      <c r="E301" s="5">
        <v>-0.13</v>
      </c>
      <c r="F301" s="5"/>
      <c r="G301" s="5"/>
      <c r="H301" s="5">
        <v>0.98</v>
      </c>
      <c r="I301" s="5">
        <v>0.25</v>
      </c>
      <c r="J301" s="5">
        <v>0.23499999999999999</v>
      </c>
      <c r="K301" s="5">
        <v>0.02</v>
      </c>
      <c r="L301" s="5">
        <v>0.91</v>
      </c>
      <c r="M301" s="5">
        <v>0.28999999999999998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</row>
    <row r="302" spans="1:54" x14ac:dyDescent="0.25">
      <c r="A302" s="2">
        <f t="shared" si="4"/>
        <v>46023</v>
      </c>
      <c r="B302" s="5">
        <v>6.0782898462519198E-2</v>
      </c>
      <c r="C302" s="5"/>
      <c r="D302" s="5">
        <v>1.6</v>
      </c>
      <c r="E302" s="5">
        <v>-0.25</v>
      </c>
      <c r="F302" s="5"/>
      <c r="G302" s="5"/>
      <c r="H302" s="5">
        <v>1.6</v>
      </c>
      <c r="I302" s="5">
        <v>0.45</v>
      </c>
      <c r="J302" s="5">
        <v>0.255</v>
      </c>
      <c r="K302" s="5">
        <v>0.02</v>
      </c>
      <c r="L302" s="5">
        <v>1.2150000000000001</v>
      </c>
      <c r="M302" s="5">
        <v>0.32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</row>
    <row r="303" spans="1:54" x14ac:dyDescent="0.25">
      <c r="A303" s="2">
        <f t="shared" si="4"/>
        <v>46054</v>
      </c>
      <c r="B303" s="5">
        <v>6.0788684504040208E-2</v>
      </c>
      <c r="C303" s="5"/>
      <c r="D303" s="5">
        <v>1.6</v>
      </c>
      <c r="E303" s="5">
        <v>-0.28000000000000003</v>
      </c>
      <c r="F303" s="5"/>
      <c r="G303" s="5"/>
      <c r="H303" s="5">
        <v>1.6</v>
      </c>
      <c r="I303" s="5">
        <v>0.45</v>
      </c>
      <c r="J303" s="5">
        <v>0.255</v>
      </c>
      <c r="K303" s="5">
        <v>0.02</v>
      </c>
      <c r="L303" s="5">
        <v>1.2150000000000001</v>
      </c>
      <c r="M303" s="5">
        <v>0.32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</row>
    <row r="304" spans="1:54" x14ac:dyDescent="0.25">
      <c r="A304" s="2">
        <f t="shared" si="4"/>
        <v>46082</v>
      </c>
      <c r="B304" s="5">
        <v>6.0793910606069999E-2</v>
      </c>
      <c r="C304" s="5"/>
      <c r="D304" s="5">
        <v>0.72</v>
      </c>
      <c r="E304" s="5">
        <v>-0.17</v>
      </c>
      <c r="F304" s="5"/>
      <c r="G304" s="5"/>
      <c r="H304" s="5">
        <v>0.72</v>
      </c>
      <c r="I304" s="5">
        <v>0.1</v>
      </c>
      <c r="J304" s="5">
        <v>0.215</v>
      </c>
      <c r="K304" s="5">
        <v>0.02</v>
      </c>
      <c r="L304" s="5">
        <v>0.65500000000000003</v>
      </c>
      <c r="M304" s="5">
        <v>0.15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</row>
    <row r="305" spans="1:54" x14ac:dyDescent="0.25">
      <c r="A305" s="2">
        <f t="shared" si="4"/>
        <v>46113</v>
      </c>
      <c r="B305" s="5">
        <v>6.0799696647612804E-2</v>
      </c>
      <c r="C305" s="5"/>
      <c r="D305" s="5">
        <v>0.38</v>
      </c>
      <c r="E305" s="5">
        <v>-8.5000000000000006E-2</v>
      </c>
      <c r="F305" s="5"/>
      <c r="G305" s="5"/>
      <c r="H305" s="5">
        <v>0.38</v>
      </c>
      <c r="I305" s="5">
        <v>0.02</v>
      </c>
      <c r="J305" s="5">
        <v>0.17</v>
      </c>
      <c r="K305" s="5">
        <v>1.7500000000000002E-2</v>
      </c>
      <c r="L305" s="5">
        <v>0.435</v>
      </c>
      <c r="M305" s="5">
        <v>0.05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</row>
    <row r="306" spans="1:54" x14ac:dyDescent="0.25">
      <c r="A306" s="2">
        <f t="shared" si="4"/>
        <v>46143</v>
      </c>
      <c r="B306" s="5">
        <v>6.0805296042664395E-2</v>
      </c>
      <c r="C306" s="5"/>
      <c r="D306" s="5">
        <v>0.33</v>
      </c>
      <c r="E306" s="5">
        <v>-6.5000000000000002E-2</v>
      </c>
      <c r="F306" s="5"/>
      <c r="G306" s="5"/>
      <c r="H306" s="5">
        <v>0.33</v>
      </c>
      <c r="I306" s="5">
        <v>0.02</v>
      </c>
      <c r="J306" s="5">
        <v>0.16500000000000001</v>
      </c>
      <c r="K306" s="5">
        <v>0.01</v>
      </c>
      <c r="L306" s="5">
        <v>0.38500000000000001</v>
      </c>
      <c r="M306" s="5">
        <v>0.05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</row>
    <row r="307" spans="1:54" x14ac:dyDescent="0.25">
      <c r="A307" s="2">
        <f t="shared" si="4"/>
        <v>46174</v>
      </c>
      <c r="B307" s="5">
        <v>6.0811082084229404E-2</v>
      </c>
      <c r="C307" s="5"/>
      <c r="D307" s="5">
        <v>0.37</v>
      </c>
      <c r="E307" s="5">
        <v>-5.5E-2</v>
      </c>
      <c r="F307" s="5"/>
      <c r="G307" s="5"/>
      <c r="H307" s="5">
        <v>0.37</v>
      </c>
      <c r="I307" s="5">
        <v>3.5000000000000003E-2</v>
      </c>
      <c r="J307" s="5">
        <v>0.17</v>
      </c>
      <c r="K307" s="5">
        <v>1.2500000000000001E-2</v>
      </c>
      <c r="L307" s="5">
        <v>0.38500000000000001</v>
      </c>
      <c r="M307" s="5">
        <v>0.06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</row>
    <row r="308" spans="1:54" x14ac:dyDescent="0.25">
      <c r="A308" s="2">
        <f t="shared" si="4"/>
        <v>46204</v>
      </c>
      <c r="B308" s="5">
        <v>6.0816681479302796E-2</v>
      </c>
      <c r="C308" s="5"/>
      <c r="D308" s="5">
        <v>0.41</v>
      </c>
      <c r="E308" s="5">
        <v>-0.02</v>
      </c>
      <c r="F308" s="5"/>
      <c r="G308" s="5"/>
      <c r="H308" s="5">
        <v>0.41</v>
      </c>
      <c r="I308" s="5">
        <v>3.5000000000000003E-2</v>
      </c>
      <c r="J308" s="5">
        <v>0.17499999999999999</v>
      </c>
      <c r="K308" s="5">
        <v>1.2500000000000001E-2</v>
      </c>
      <c r="L308" s="5">
        <v>0.39750000000000002</v>
      </c>
      <c r="M308" s="5">
        <v>7.0000000000000007E-2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</row>
    <row r="309" spans="1:54" x14ac:dyDescent="0.25">
      <c r="A309" s="2">
        <f t="shared" si="4"/>
        <v>46235</v>
      </c>
      <c r="B309" s="5">
        <v>6.0822467520889503E-2</v>
      </c>
      <c r="C309" s="5"/>
      <c r="D309" s="5">
        <v>0.41</v>
      </c>
      <c r="E309" s="5">
        <v>-0.02</v>
      </c>
      <c r="F309" s="5"/>
      <c r="G309" s="5"/>
      <c r="H309" s="5">
        <v>0.41</v>
      </c>
      <c r="I309" s="5">
        <v>0.01</v>
      </c>
      <c r="J309" s="5">
        <v>0.17499999999999999</v>
      </c>
      <c r="K309" s="5">
        <v>1.2500000000000001E-2</v>
      </c>
      <c r="L309" s="5">
        <v>0.4</v>
      </c>
      <c r="M309" s="5">
        <v>7.0000000000000007E-2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</row>
    <row r="310" spans="1:54" x14ac:dyDescent="0.25">
      <c r="A310" s="2">
        <f t="shared" si="4"/>
        <v>46266</v>
      </c>
      <c r="B310" s="5">
        <v>6.0828253562486903E-2</v>
      </c>
      <c r="C310" s="5"/>
      <c r="D310" s="5">
        <v>0.36</v>
      </c>
      <c r="E310" s="5">
        <v>-0.04</v>
      </c>
      <c r="F310" s="5"/>
      <c r="G310" s="5"/>
      <c r="H310" s="5">
        <v>0.36</v>
      </c>
      <c r="I310" s="5">
        <v>0.01</v>
      </c>
      <c r="J310" s="5">
        <v>0.16500000000000001</v>
      </c>
      <c r="K310" s="5">
        <v>1.2500000000000001E-2</v>
      </c>
      <c r="L310" s="5">
        <v>0.39750000000000002</v>
      </c>
      <c r="M310" s="5">
        <v>0.05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</row>
    <row r="311" spans="1:54" x14ac:dyDescent="0.25">
      <c r="A311" s="2">
        <f t="shared" si="4"/>
        <v>46296</v>
      </c>
      <c r="B311" s="5">
        <v>6.0833852957591805E-2</v>
      </c>
      <c r="C311" s="5"/>
      <c r="D311" s="5">
        <v>0.4</v>
      </c>
      <c r="E311" s="5">
        <v>-8.5000000000000006E-2</v>
      </c>
      <c r="F311" s="5"/>
      <c r="G311" s="5"/>
      <c r="H311" s="5">
        <v>0.4</v>
      </c>
      <c r="I311" s="5">
        <v>0.01</v>
      </c>
      <c r="J311" s="5">
        <v>0.17249999999999999</v>
      </c>
      <c r="K311" s="5">
        <v>1.2500000000000001E-2</v>
      </c>
      <c r="L311" s="5">
        <v>0.4</v>
      </c>
      <c r="M311" s="5">
        <v>0.05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</row>
    <row r="312" spans="1:54" x14ac:dyDescent="0.25">
      <c r="A312" s="2">
        <f t="shared" si="4"/>
        <v>46327</v>
      </c>
      <c r="B312" s="5">
        <v>6.0839638999211396E-2</v>
      </c>
      <c r="C312" s="5"/>
      <c r="D312" s="5">
        <v>0.73</v>
      </c>
      <c r="E312" s="5">
        <v>-0.17</v>
      </c>
      <c r="F312" s="5"/>
      <c r="G312" s="5"/>
      <c r="H312" s="5">
        <v>0.73</v>
      </c>
      <c r="I312" s="5">
        <v>5.5E-2</v>
      </c>
      <c r="J312" s="5">
        <v>0.215</v>
      </c>
      <c r="K312" s="5">
        <v>0.02</v>
      </c>
      <c r="L312" s="5">
        <v>0.55500000000000005</v>
      </c>
      <c r="M312" s="5">
        <v>0.14000000000000001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</row>
    <row r="313" spans="1:54" x14ac:dyDescent="0.25">
      <c r="A313" s="2">
        <f t="shared" si="4"/>
        <v>46357</v>
      </c>
      <c r="B313" s="5">
        <v>6.08452383943381E-2</v>
      </c>
      <c r="C313" s="5"/>
      <c r="D313" s="5">
        <v>0.98</v>
      </c>
      <c r="E313" s="5">
        <v>-0.13</v>
      </c>
      <c r="F313" s="5"/>
      <c r="G313" s="5"/>
      <c r="H313" s="5">
        <v>0.98</v>
      </c>
      <c r="I313" s="5">
        <v>0.25</v>
      </c>
      <c r="J313" s="5">
        <v>0.23499999999999999</v>
      </c>
      <c r="K313" s="5">
        <v>0.02</v>
      </c>
      <c r="L313" s="5">
        <v>0.91</v>
      </c>
      <c r="M313" s="5">
        <v>0.28999999999999998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</row>
    <row r="314" spans="1:54" x14ac:dyDescent="0.25">
      <c r="A314" s="2">
        <f t="shared" si="4"/>
        <v>46388</v>
      </c>
      <c r="B314" s="5">
        <v>6.0851024435979402E-2</v>
      </c>
      <c r="C314" s="5"/>
      <c r="D314" s="5">
        <v>1.6</v>
      </c>
      <c r="E314" s="5">
        <v>-0.25</v>
      </c>
      <c r="F314" s="5"/>
      <c r="G314" s="5"/>
      <c r="H314" s="5">
        <v>1.6</v>
      </c>
      <c r="I314" s="5">
        <v>0.45</v>
      </c>
      <c r="J314" s="5">
        <v>0.255</v>
      </c>
      <c r="K314" s="5">
        <v>0.02</v>
      </c>
      <c r="L314" s="5">
        <v>1.2150000000000001</v>
      </c>
      <c r="M314" s="5">
        <v>0.32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</row>
    <row r="315" spans="1:54" x14ac:dyDescent="0.25">
      <c r="A315" s="2">
        <f t="shared" si="4"/>
        <v>46419</v>
      </c>
      <c r="B315" s="5">
        <v>6.0856810477632403E-2</v>
      </c>
      <c r="C315" s="5"/>
      <c r="D315" s="5">
        <v>1.6</v>
      </c>
      <c r="E315" s="5">
        <v>-0.28000000000000003</v>
      </c>
      <c r="F315" s="5"/>
      <c r="G315" s="5"/>
      <c r="H315" s="5">
        <v>1.6</v>
      </c>
      <c r="I315" s="5">
        <v>0.45</v>
      </c>
      <c r="J315" s="5">
        <v>0.255</v>
      </c>
      <c r="K315" s="5">
        <v>0.02</v>
      </c>
      <c r="L315" s="5">
        <v>1.2150000000000001</v>
      </c>
      <c r="M315" s="5">
        <v>0.32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</row>
    <row r="316" spans="1:54" x14ac:dyDescent="0.25">
      <c r="A316" s="2">
        <f t="shared" si="4"/>
        <v>46447</v>
      </c>
      <c r="B316" s="5">
        <v>6.0862036579779406E-2</v>
      </c>
      <c r="C316" s="5"/>
      <c r="D316" s="5">
        <v>0.72</v>
      </c>
      <c r="E316" s="5">
        <v>-0.17</v>
      </c>
      <c r="F316" s="5"/>
      <c r="G316" s="5"/>
      <c r="H316" s="5">
        <v>0.72</v>
      </c>
      <c r="I316" s="5">
        <v>0.1</v>
      </c>
      <c r="J316" s="5">
        <v>0.215</v>
      </c>
      <c r="K316" s="5">
        <v>0.02</v>
      </c>
      <c r="L316" s="5">
        <v>0.65500000000000003</v>
      </c>
      <c r="M316" s="5">
        <v>0.15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</row>
    <row r="317" spans="1:54" x14ac:dyDescent="0.25">
      <c r="A317" s="2">
        <f t="shared" si="4"/>
        <v>46478</v>
      </c>
      <c r="B317" s="5">
        <v>6.0867822621453203E-2</v>
      </c>
      <c r="C317" s="5"/>
      <c r="D317" s="5">
        <v>0.38</v>
      </c>
      <c r="E317" s="5">
        <v>-8.5000000000000006E-2</v>
      </c>
      <c r="F317" s="5"/>
      <c r="G317" s="5"/>
      <c r="H317" s="5">
        <v>0.38</v>
      </c>
      <c r="I317" s="5">
        <v>0.02</v>
      </c>
      <c r="J317" s="5">
        <v>0.17</v>
      </c>
      <c r="K317" s="5">
        <v>0</v>
      </c>
      <c r="L317" s="5">
        <v>0.435</v>
      </c>
      <c r="M317" s="5">
        <v>0.05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</row>
    <row r="318" spans="1:54" x14ac:dyDescent="0.25">
      <c r="A318" s="2">
        <f t="shared" si="4"/>
        <v>46508</v>
      </c>
      <c r="B318" s="5">
        <v>6.0873422016632303E-2</v>
      </c>
      <c r="C318" s="5"/>
      <c r="D318" s="5">
        <v>0.33</v>
      </c>
      <c r="E318" s="5">
        <v>-6.5000000000000002E-2</v>
      </c>
      <c r="F318" s="5"/>
      <c r="G318" s="5"/>
      <c r="H318" s="5">
        <v>0.33</v>
      </c>
      <c r="I318" s="5">
        <v>0.02</v>
      </c>
      <c r="J318" s="5">
        <v>0.16500000000000001</v>
      </c>
      <c r="K318" s="5">
        <v>0</v>
      </c>
      <c r="L318" s="5">
        <v>0.38500000000000001</v>
      </c>
      <c r="M318" s="5">
        <v>0.05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</row>
    <row r="319" spans="1:54" x14ac:dyDescent="0.25">
      <c r="A319" s="2">
        <f t="shared" si="4"/>
        <v>46539</v>
      </c>
      <c r="B319" s="5">
        <v>6.0879208058327798E-2</v>
      </c>
      <c r="C319" s="5"/>
      <c r="D319" s="5">
        <v>0.37</v>
      </c>
      <c r="E319" s="5">
        <v>-5.5E-2</v>
      </c>
      <c r="F319" s="5"/>
      <c r="G319" s="5"/>
      <c r="H319" s="5">
        <v>0.37</v>
      </c>
      <c r="I319" s="5">
        <v>3.5000000000000003E-2</v>
      </c>
      <c r="J319" s="5">
        <v>0.17</v>
      </c>
      <c r="K319" s="5">
        <v>0</v>
      </c>
      <c r="L319" s="5">
        <v>0.38500000000000001</v>
      </c>
      <c r="M319" s="5">
        <v>0.06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</row>
    <row r="320" spans="1:54" x14ac:dyDescent="0.25">
      <c r="A320" s="2">
        <f t="shared" si="4"/>
        <v>46569</v>
      </c>
      <c r="B320" s="5">
        <v>6.0884807453527805E-2</v>
      </c>
      <c r="C320" s="5"/>
      <c r="D320" s="5">
        <v>0.41</v>
      </c>
      <c r="E320" s="5">
        <v>-0.02</v>
      </c>
      <c r="F320" s="5"/>
      <c r="G320" s="5"/>
      <c r="H320" s="5">
        <v>0.41</v>
      </c>
      <c r="I320" s="5">
        <v>3.5000000000000003E-2</v>
      </c>
      <c r="J320" s="5">
        <v>0.17499999999999999</v>
      </c>
      <c r="K320" s="5">
        <v>0</v>
      </c>
      <c r="L320" s="5">
        <v>0.39750000000000002</v>
      </c>
      <c r="M320" s="5">
        <v>7.0000000000000007E-2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</row>
    <row r="321" spans="1:54" x14ac:dyDescent="0.25">
      <c r="A321" s="2">
        <f t="shared" si="4"/>
        <v>46600</v>
      </c>
      <c r="B321" s="5">
        <v>6.0890593495245102E-2</v>
      </c>
      <c r="C321" s="5"/>
      <c r="D321" s="5">
        <v>0.41</v>
      </c>
      <c r="E321" s="5">
        <v>-0.02</v>
      </c>
      <c r="F321" s="5"/>
      <c r="G321" s="5"/>
      <c r="H321" s="5">
        <v>0.41</v>
      </c>
      <c r="I321" s="5">
        <v>0.01</v>
      </c>
      <c r="J321" s="5">
        <v>0.17499999999999999</v>
      </c>
      <c r="K321" s="5">
        <v>0</v>
      </c>
      <c r="L321" s="5">
        <v>0.4</v>
      </c>
      <c r="M321" s="5">
        <v>7.0000000000000007E-2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</row>
    <row r="322" spans="1:54" x14ac:dyDescent="0.25">
      <c r="A322" s="2">
        <f t="shared" si="4"/>
        <v>46631</v>
      </c>
      <c r="B322" s="5">
        <v>6.0896379536973896E-2</v>
      </c>
      <c r="C322" s="5"/>
      <c r="D322" s="5">
        <v>0.36</v>
      </c>
      <c r="E322" s="5">
        <v>-0.04</v>
      </c>
      <c r="F322" s="5"/>
      <c r="G322" s="5"/>
      <c r="H322" s="5">
        <v>0.36</v>
      </c>
      <c r="I322" s="5">
        <v>0.01</v>
      </c>
      <c r="J322" s="5">
        <v>0.16500000000000001</v>
      </c>
      <c r="K322" s="5">
        <v>0</v>
      </c>
      <c r="L322" s="5">
        <v>0.39750000000000002</v>
      </c>
      <c r="M322" s="5">
        <v>0.05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</row>
    <row r="323" spans="1:54" x14ac:dyDescent="0.25">
      <c r="A323" s="2">
        <f t="shared" si="4"/>
        <v>46661</v>
      </c>
      <c r="B323" s="5">
        <v>6.0901978932205801E-2</v>
      </c>
      <c r="C323" s="5"/>
      <c r="D323" s="5">
        <v>0.4</v>
      </c>
      <c r="E323" s="5">
        <v>-8.5000000000000006E-2</v>
      </c>
      <c r="F323" s="5"/>
      <c r="G323" s="5"/>
      <c r="H323" s="5">
        <v>0.4</v>
      </c>
      <c r="I323" s="5">
        <v>0.01</v>
      </c>
      <c r="J323" s="5">
        <v>0.17249999999999999</v>
      </c>
      <c r="K323" s="5">
        <v>0</v>
      </c>
      <c r="L323" s="5">
        <v>0.4</v>
      </c>
      <c r="M323" s="5">
        <v>0.05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</row>
    <row r="324" spans="1:54" x14ac:dyDescent="0.25">
      <c r="A324" s="2">
        <f t="shared" si="4"/>
        <v>46692</v>
      </c>
      <c r="B324" s="5">
        <v>6.0907764973956398E-2</v>
      </c>
      <c r="C324" s="5"/>
      <c r="D324" s="5">
        <v>0.73</v>
      </c>
      <c r="E324" s="5">
        <v>-0.17</v>
      </c>
      <c r="F324" s="5"/>
      <c r="G324" s="5"/>
      <c r="H324" s="5">
        <v>0.73</v>
      </c>
      <c r="I324" s="5">
        <v>5.5E-2</v>
      </c>
      <c r="J324" s="5">
        <v>0.215</v>
      </c>
      <c r="K324" s="5">
        <v>0</v>
      </c>
      <c r="L324" s="5">
        <v>0.55500000000000005</v>
      </c>
      <c r="M324" s="5">
        <v>0.14000000000000001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</row>
    <row r="325" spans="1:54" x14ac:dyDescent="0.25">
      <c r="A325" s="2">
        <f t="shared" si="4"/>
        <v>46722</v>
      </c>
      <c r="B325" s="5">
        <v>6.0913364369209202E-2</v>
      </c>
      <c r="C325" s="5"/>
      <c r="D325" s="5">
        <v>0.98</v>
      </c>
      <c r="E325" s="5">
        <v>-0.13</v>
      </c>
      <c r="F325" s="5"/>
      <c r="G325" s="5"/>
      <c r="H325" s="5">
        <v>0.98</v>
      </c>
      <c r="I325" s="5">
        <v>0.25</v>
      </c>
      <c r="J325" s="5">
        <v>0.23499999999999999</v>
      </c>
      <c r="K325" s="5">
        <v>0</v>
      </c>
      <c r="L325" s="5">
        <v>0.91</v>
      </c>
      <c r="M325" s="5">
        <v>0.28999999999999998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</row>
    <row r="326" spans="1:54" x14ac:dyDescent="0.25">
      <c r="A326" s="2">
        <f t="shared" si="4"/>
        <v>46753</v>
      </c>
      <c r="B326" s="5">
        <v>6.0919150410981601E-2</v>
      </c>
      <c r="C326" s="5"/>
      <c r="D326" s="5">
        <v>1.6</v>
      </c>
      <c r="E326" s="5">
        <v>-0.25</v>
      </c>
      <c r="F326" s="5"/>
      <c r="G326" s="5"/>
      <c r="H326" s="5">
        <v>1.6</v>
      </c>
      <c r="I326" s="5">
        <v>0.45</v>
      </c>
      <c r="J326" s="5">
        <v>0.255</v>
      </c>
      <c r="K326" s="5">
        <v>0</v>
      </c>
      <c r="L326" s="5">
        <v>1.2150000000000001</v>
      </c>
      <c r="M326" s="5">
        <v>0.32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</row>
    <row r="327" spans="1:54" x14ac:dyDescent="0.25">
      <c r="A327" s="2">
        <f t="shared" si="4"/>
        <v>46784</v>
      </c>
      <c r="B327" s="5">
        <v>6.0924936452765102E-2</v>
      </c>
      <c r="C327" s="5"/>
      <c r="D327" s="5">
        <v>1.6</v>
      </c>
      <c r="E327" s="5">
        <v>-0.28000000000000003</v>
      </c>
      <c r="F327" s="5"/>
      <c r="G327" s="5"/>
      <c r="H327" s="5">
        <v>1.6</v>
      </c>
      <c r="I327" s="5">
        <v>0.45</v>
      </c>
      <c r="J327" s="5">
        <v>0.255</v>
      </c>
      <c r="K327" s="5">
        <v>0</v>
      </c>
      <c r="L327" s="5">
        <v>1.2150000000000001</v>
      </c>
      <c r="M327" s="5">
        <v>0.32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</row>
    <row r="328" spans="1:54" x14ac:dyDescent="0.25">
      <c r="A328" s="2">
        <f t="shared" si="4"/>
        <v>46813</v>
      </c>
      <c r="B328" s="5">
        <v>6.0930349201540501E-2</v>
      </c>
      <c r="C328" s="5"/>
      <c r="D328" s="5">
        <v>0.72</v>
      </c>
      <c r="E328" s="5">
        <v>-0.17</v>
      </c>
      <c r="F328" s="5"/>
      <c r="G328" s="5"/>
      <c r="H328" s="5">
        <v>0.72</v>
      </c>
      <c r="I328" s="5">
        <v>0.1</v>
      </c>
      <c r="J328" s="5">
        <v>0.215</v>
      </c>
      <c r="K328" s="5">
        <v>0</v>
      </c>
      <c r="L328" s="5">
        <v>0.65500000000000003</v>
      </c>
      <c r="M328" s="5">
        <v>0.15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</row>
    <row r="329" spans="1:54" x14ac:dyDescent="0.25">
      <c r="A329" s="2">
        <f t="shared" si="4"/>
        <v>46844</v>
      </c>
      <c r="B329" s="5">
        <v>6.09361352433457E-2</v>
      </c>
      <c r="C329" s="5"/>
      <c r="D329" s="5">
        <v>0.38</v>
      </c>
      <c r="E329" s="5">
        <v>-8.5000000000000006E-2</v>
      </c>
      <c r="F329" s="5"/>
      <c r="G329" s="5"/>
      <c r="H329" s="5">
        <v>0.38</v>
      </c>
      <c r="I329" s="5">
        <v>0.02</v>
      </c>
      <c r="J329" s="5">
        <v>0.17</v>
      </c>
      <c r="K329" s="5">
        <v>0</v>
      </c>
      <c r="L329" s="5">
        <v>0.435</v>
      </c>
      <c r="M329" s="5">
        <v>0.05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</row>
    <row r="330" spans="1:54" x14ac:dyDescent="0.25">
      <c r="A330" s="2">
        <f t="shared" si="4"/>
        <v>46874</v>
      </c>
      <c r="B330" s="5">
        <v>6.09417346386514E-2</v>
      </c>
      <c r="C330" s="5"/>
      <c r="D330" s="5">
        <v>0.33</v>
      </c>
      <c r="E330" s="5">
        <v>-6.5000000000000002E-2</v>
      </c>
      <c r="F330" s="5"/>
      <c r="G330" s="5"/>
      <c r="H330" s="5">
        <v>0.33</v>
      </c>
      <c r="I330" s="5">
        <v>0.02</v>
      </c>
      <c r="J330" s="5">
        <v>0.16500000000000001</v>
      </c>
      <c r="K330" s="5">
        <v>0</v>
      </c>
      <c r="L330" s="5">
        <v>0.38500000000000001</v>
      </c>
      <c r="M330" s="5">
        <v>0.05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</row>
    <row r="331" spans="1:54" x14ac:dyDescent="0.25">
      <c r="A331" s="2">
        <f t="shared" si="4"/>
        <v>46905</v>
      </c>
      <c r="B331" s="5">
        <v>6.0947520680477901E-2</v>
      </c>
      <c r="C331" s="5"/>
      <c r="D331" s="5">
        <v>0.37</v>
      </c>
      <c r="E331" s="5">
        <v>-5.5E-2</v>
      </c>
      <c r="F331" s="5"/>
      <c r="G331" s="5"/>
      <c r="H331" s="5">
        <v>0.37</v>
      </c>
      <c r="I331" s="5">
        <v>3.5000000000000003E-2</v>
      </c>
      <c r="J331" s="5">
        <v>0.17</v>
      </c>
      <c r="K331" s="5">
        <v>0</v>
      </c>
      <c r="L331" s="5">
        <v>0.38500000000000001</v>
      </c>
      <c r="M331" s="5">
        <v>0.06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</row>
    <row r="332" spans="1:54" x14ac:dyDescent="0.25">
      <c r="A332" s="2">
        <f t="shared" si="4"/>
        <v>46935</v>
      </c>
      <c r="B332" s="5">
        <v>6.0953120075805299E-2</v>
      </c>
      <c r="C332" s="5"/>
      <c r="D332" s="5">
        <v>0.41</v>
      </c>
      <c r="E332" s="5">
        <v>-0.02</v>
      </c>
      <c r="F332" s="5"/>
      <c r="G332" s="5"/>
      <c r="H332" s="5">
        <v>0.41</v>
      </c>
      <c r="I332" s="5">
        <v>3.5000000000000003E-2</v>
      </c>
      <c r="J332" s="5">
        <v>0.17499999999999999</v>
      </c>
      <c r="K332" s="5">
        <v>0</v>
      </c>
      <c r="L332" s="5">
        <v>0.39750000000000002</v>
      </c>
      <c r="M332" s="5">
        <v>7.0000000000000007E-2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</row>
    <row r="333" spans="1:54" x14ac:dyDescent="0.25">
      <c r="A333" s="2">
        <f t="shared" si="4"/>
        <v>46966</v>
      </c>
      <c r="B333" s="5">
        <v>6.0958906117654102E-2</v>
      </c>
      <c r="C333" s="5"/>
      <c r="D333" s="5">
        <v>0.41</v>
      </c>
      <c r="E333" s="5">
        <v>-0.02</v>
      </c>
      <c r="F333" s="5"/>
      <c r="G333" s="5"/>
      <c r="H333" s="5">
        <v>0.41</v>
      </c>
      <c r="I333" s="5">
        <v>0.01</v>
      </c>
      <c r="J333" s="5">
        <v>0.17499999999999999</v>
      </c>
      <c r="K333" s="5">
        <v>0</v>
      </c>
      <c r="L333" s="5">
        <v>0.4</v>
      </c>
      <c r="M333" s="5">
        <v>7.0000000000000007E-2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</row>
    <row r="334" spans="1:54" x14ac:dyDescent="0.25">
      <c r="A334" s="2">
        <f t="shared" si="4"/>
        <v>46997</v>
      </c>
      <c r="B334" s="5">
        <v>6.0964692159513903E-2</v>
      </c>
      <c r="C334" s="5"/>
      <c r="D334" s="5">
        <v>0.36</v>
      </c>
      <c r="E334" s="5">
        <v>-0.04</v>
      </c>
      <c r="F334" s="5"/>
      <c r="G334" s="5"/>
      <c r="H334" s="5">
        <v>0.36</v>
      </c>
      <c r="I334" s="5">
        <v>0.01</v>
      </c>
      <c r="J334" s="5">
        <v>0.16500000000000001</v>
      </c>
      <c r="K334" s="5">
        <v>0</v>
      </c>
      <c r="L334" s="5">
        <v>0.39750000000000002</v>
      </c>
      <c r="M334" s="5">
        <v>0.05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</row>
    <row r="335" spans="1:54" x14ac:dyDescent="0.25">
      <c r="A335" s="2"/>
      <c r="B335" s="5">
        <v>6.09702915548729E-2</v>
      </c>
      <c r="C335" s="5"/>
      <c r="D335" s="5">
        <v>0.4</v>
      </c>
      <c r="E335" s="5">
        <v>-8.5000000000000006E-2</v>
      </c>
      <c r="F335" s="5"/>
      <c r="G335" s="5"/>
      <c r="H335" s="5">
        <v>0.4</v>
      </c>
      <c r="I335" s="5">
        <v>0.01</v>
      </c>
      <c r="J335" s="5">
        <v>0.17249999999999999</v>
      </c>
      <c r="K335" s="5">
        <v>0</v>
      </c>
      <c r="L335" s="5">
        <v>0.4</v>
      </c>
      <c r="M335" s="5">
        <v>0.05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</row>
    <row r="336" spans="1:54" x14ac:dyDescent="0.25">
      <c r="A336" s="2"/>
      <c r="B336" s="5">
        <v>6.0976077596754899E-2</v>
      </c>
      <c r="C336" s="5"/>
      <c r="D336" s="5">
        <v>0.73</v>
      </c>
      <c r="E336" s="5">
        <v>-0.17</v>
      </c>
      <c r="F336" s="5"/>
      <c r="G336" s="5"/>
      <c r="H336" s="5">
        <v>0.73</v>
      </c>
      <c r="I336" s="5">
        <v>5.5E-2</v>
      </c>
      <c r="J336" s="5">
        <v>0.215</v>
      </c>
      <c r="K336" s="5">
        <v>0</v>
      </c>
      <c r="L336" s="5">
        <v>0.55500000000000005</v>
      </c>
      <c r="M336" s="5">
        <v>0.14000000000000001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</row>
    <row r="337" spans="1:54" x14ac:dyDescent="0.25">
      <c r="A337" s="2"/>
      <c r="B337" s="5">
        <v>6.0981676992134803E-2</v>
      </c>
      <c r="C337" s="5"/>
      <c r="D337" s="5">
        <v>0.98</v>
      </c>
      <c r="E337" s="5">
        <v>-0.13</v>
      </c>
      <c r="F337" s="5"/>
      <c r="G337" s="5"/>
      <c r="H337" s="5">
        <v>0.98</v>
      </c>
      <c r="I337" s="5">
        <v>0.25</v>
      </c>
      <c r="J337" s="5">
        <v>0.23499999999999999</v>
      </c>
      <c r="K337" s="5">
        <v>0</v>
      </c>
      <c r="L337" s="5">
        <v>0.91</v>
      </c>
      <c r="M337" s="5">
        <v>0.28999999999999998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</row>
    <row r="338" spans="1:54" x14ac:dyDescent="0.25">
      <c r="A338" s="2"/>
      <c r="B338" s="5">
        <v>6.0987463034038097E-2</v>
      </c>
      <c r="C338" s="5"/>
      <c r="D338" s="5">
        <v>1.6</v>
      </c>
      <c r="E338" s="5">
        <v>-0.25</v>
      </c>
      <c r="F338" s="5"/>
      <c r="G338" s="5"/>
      <c r="H338" s="5">
        <v>1.6</v>
      </c>
      <c r="I338" s="5">
        <v>0.45</v>
      </c>
      <c r="J338" s="5">
        <v>0.255</v>
      </c>
      <c r="K338" s="5">
        <v>0</v>
      </c>
      <c r="L338" s="5">
        <v>1.2150000000000001</v>
      </c>
      <c r="M338" s="5">
        <v>0.32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</row>
    <row r="339" spans="1:54" x14ac:dyDescent="0.25">
      <c r="A339" s="2"/>
      <c r="B339" s="5">
        <v>6.0993249075953007E-2</v>
      </c>
      <c r="C339" s="5"/>
      <c r="D339" s="5">
        <v>1.6</v>
      </c>
      <c r="E339" s="5">
        <v>-0.28000000000000003</v>
      </c>
      <c r="F339" s="5"/>
      <c r="G339" s="5"/>
      <c r="H339" s="5">
        <v>1.6</v>
      </c>
      <c r="I339" s="5">
        <v>0.45</v>
      </c>
      <c r="J339" s="5">
        <v>0.255</v>
      </c>
      <c r="K339" s="5">
        <v>0</v>
      </c>
      <c r="L339" s="5">
        <v>1.2150000000000001</v>
      </c>
      <c r="M339" s="5">
        <v>0.32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</row>
    <row r="340" spans="1:54" x14ac:dyDescent="0.25">
      <c r="A340" s="2"/>
      <c r="B340" s="5">
        <v>6.0998475178337196E-2</v>
      </c>
      <c r="C340" s="5"/>
      <c r="D340" s="5">
        <v>0.72</v>
      </c>
      <c r="E340" s="5">
        <v>-0.17</v>
      </c>
      <c r="F340" s="5"/>
      <c r="G340" s="5"/>
      <c r="H340" s="5">
        <v>0.72</v>
      </c>
      <c r="I340" s="5">
        <v>0.1</v>
      </c>
      <c r="J340" s="5">
        <v>0.215</v>
      </c>
      <c r="K340" s="5">
        <v>0</v>
      </c>
      <c r="L340" s="5">
        <v>0.65500000000000003</v>
      </c>
      <c r="M340" s="5">
        <v>0.15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</row>
    <row r="341" spans="1:54" x14ac:dyDescent="0.25">
      <c r="A341" s="2"/>
      <c r="B341" s="5">
        <v>6.1004261220273505E-2</v>
      </c>
      <c r="C341" s="5"/>
      <c r="D341" s="5">
        <v>0.38</v>
      </c>
      <c r="E341" s="5">
        <v>-8.5000000000000006E-2</v>
      </c>
      <c r="F341" s="5"/>
      <c r="G341" s="5"/>
      <c r="H341" s="5">
        <v>0.38</v>
      </c>
      <c r="I341" s="5">
        <v>0.02</v>
      </c>
      <c r="J341" s="5">
        <v>0.17</v>
      </c>
      <c r="K341" s="5">
        <v>0</v>
      </c>
      <c r="L341" s="5">
        <v>0.435</v>
      </c>
      <c r="M341" s="5">
        <v>0.05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</row>
    <row r="342" spans="1:54" x14ac:dyDescent="0.25">
      <c r="A342" s="2"/>
      <c r="B342" s="5">
        <v>6.1009860615705701E-2</v>
      </c>
      <c r="C342" s="5"/>
      <c r="D342" s="5">
        <v>0.33</v>
      </c>
      <c r="E342" s="5">
        <v>-6.5000000000000002E-2</v>
      </c>
      <c r="F342" s="5"/>
      <c r="G342" s="5"/>
      <c r="H342" s="5">
        <v>0.33</v>
      </c>
      <c r="I342" s="5">
        <v>0.02</v>
      </c>
      <c r="J342" s="5">
        <v>0.16500000000000001</v>
      </c>
      <c r="K342" s="5">
        <v>0</v>
      </c>
      <c r="L342" s="5">
        <v>0.38500000000000001</v>
      </c>
      <c r="M342" s="5">
        <v>0.05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</row>
    <row r="343" spans="1:54" x14ac:dyDescent="0.25">
      <c r="A343" s="2"/>
      <c r="B343" s="5">
        <v>6.1015646657663701E-2</v>
      </c>
      <c r="C343" s="5"/>
      <c r="D343" s="5">
        <v>0.37</v>
      </c>
      <c r="E343" s="5">
        <v>-5.5E-2</v>
      </c>
      <c r="F343" s="5"/>
      <c r="G343" s="5"/>
      <c r="H343" s="5">
        <v>0.37</v>
      </c>
      <c r="I343" s="5">
        <v>3.5000000000000003E-2</v>
      </c>
      <c r="J343" s="5">
        <v>0.17</v>
      </c>
      <c r="K343" s="5">
        <v>0</v>
      </c>
      <c r="L343" s="5">
        <v>0.38500000000000001</v>
      </c>
      <c r="M343" s="5">
        <v>0.06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</row>
    <row r="344" spans="1:54" x14ac:dyDescent="0.25">
      <c r="A344" s="2"/>
      <c r="B344" s="5">
        <v>6.1021246053117206E-2</v>
      </c>
      <c r="C344" s="5"/>
      <c r="D344" s="5">
        <v>0.41</v>
      </c>
      <c r="E344" s="5">
        <v>-0.02</v>
      </c>
      <c r="F344" s="5"/>
      <c r="G344" s="5"/>
      <c r="H344" s="5">
        <v>0.41</v>
      </c>
      <c r="I344" s="5">
        <v>3.5000000000000003E-2</v>
      </c>
      <c r="J344" s="5">
        <v>0.17499999999999999</v>
      </c>
      <c r="K344" s="5">
        <v>0</v>
      </c>
      <c r="L344" s="5">
        <v>0.39750000000000002</v>
      </c>
      <c r="M344" s="5">
        <v>7.0000000000000007E-2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</row>
    <row r="345" spans="1:54" x14ac:dyDescent="0.25">
      <c r="A345" s="2"/>
      <c r="B345" s="5">
        <v>6.1027032095097002E-2</v>
      </c>
      <c r="C345" s="5"/>
      <c r="D345" s="5">
        <v>0.41</v>
      </c>
      <c r="E345" s="5">
        <v>-0.02</v>
      </c>
      <c r="F345" s="5"/>
      <c r="G345" s="5"/>
      <c r="H345" s="5">
        <v>0.41</v>
      </c>
      <c r="I345" s="5">
        <v>0.01</v>
      </c>
      <c r="J345" s="5">
        <v>0.17499999999999999</v>
      </c>
      <c r="K345" s="5">
        <v>0</v>
      </c>
      <c r="L345" s="5">
        <v>0.4</v>
      </c>
      <c r="M345" s="5">
        <v>7.0000000000000007E-2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</row>
    <row r="346" spans="1:54" x14ac:dyDescent="0.25">
      <c r="A346" s="2"/>
      <c r="B346" s="5">
        <v>6.1032818137087802E-2</v>
      </c>
      <c r="C346" s="5"/>
      <c r="D346" s="5">
        <v>0.36</v>
      </c>
      <c r="E346" s="5">
        <v>-0.04</v>
      </c>
      <c r="F346" s="5"/>
      <c r="G346" s="5"/>
      <c r="H346" s="5">
        <v>0.36</v>
      </c>
      <c r="I346" s="5">
        <v>0.01</v>
      </c>
      <c r="J346" s="5">
        <v>0.16500000000000001</v>
      </c>
      <c r="K346" s="5">
        <v>0</v>
      </c>
      <c r="L346" s="5">
        <v>0.39750000000000002</v>
      </c>
      <c r="M346" s="5">
        <v>0.05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</row>
    <row r="347" spans="1:54" x14ac:dyDescent="0.25">
      <c r="A347" s="2"/>
      <c r="B347" s="5">
        <v>6.1038417532573302E-2</v>
      </c>
      <c r="C347" s="5"/>
      <c r="D347" s="5">
        <v>0.4</v>
      </c>
      <c r="E347" s="5">
        <v>-8.5000000000000006E-2</v>
      </c>
      <c r="F347" s="5"/>
      <c r="G347" s="5"/>
      <c r="H347" s="5">
        <v>0.4</v>
      </c>
      <c r="I347" s="5">
        <v>0.01</v>
      </c>
      <c r="J347" s="5">
        <v>0.17249999999999999</v>
      </c>
      <c r="K347" s="5">
        <v>0</v>
      </c>
      <c r="L347" s="5">
        <v>0.4</v>
      </c>
      <c r="M347" s="5">
        <v>0.05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</row>
    <row r="348" spans="1:54" x14ac:dyDescent="0.25">
      <c r="A348" s="2"/>
      <c r="B348" s="5">
        <v>6.1044203574586002E-2</v>
      </c>
      <c r="C348" s="5"/>
      <c r="D348" s="5">
        <v>0.73</v>
      </c>
      <c r="E348" s="5">
        <v>-0.62</v>
      </c>
      <c r="F348" s="5"/>
      <c r="G348" s="5"/>
      <c r="H348" s="5">
        <v>0.73</v>
      </c>
      <c r="I348" s="5">
        <v>5.5E-2</v>
      </c>
      <c r="J348" s="5">
        <v>0.215</v>
      </c>
      <c r="K348" s="5">
        <v>0</v>
      </c>
      <c r="L348" s="5">
        <v>0.55500000000000005</v>
      </c>
      <c r="M348" s="5">
        <v>0.14000000000000001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</row>
    <row r="349" spans="1:54" x14ac:dyDescent="0.25">
      <c r="A349" s="2"/>
      <c r="B349" s="5">
        <v>6.10498029700932E-2</v>
      </c>
      <c r="C349" s="5"/>
      <c r="D349" s="5">
        <v>0.98</v>
      </c>
      <c r="E349" s="5">
        <v>-0.78</v>
      </c>
      <c r="F349" s="5"/>
      <c r="G349" s="5"/>
      <c r="H349" s="5">
        <v>0.98</v>
      </c>
      <c r="I349" s="5">
        <v>0.25</v>
      </c>
      <c r="J349" s="5">
        <v>0.23499999999999999</v>
      </c>
      <c r="K349" s="5">
        <v>0</v>
      </c>
      <c r="L349" s="5">
        <v>0.91</v>
      </c>
      <c r="M349" s="5">
        <v>0.28999999999999998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</row>
    <row r="350" spans="1:54" x14ac:dyDescent="0.25">
      <c r="A350" s="2"/>
      <c r="B350" s="5">
        <v>6.1055589012127598E-2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</row>
    <row r="351" spans="1:54" x14ac:dyDescent="0.25">
      <c r="A351" s="2"/>
      <c r="B351" s="5">
        <v>6.1061375054173507E-2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</row>
    <row r="352" spans="1:54" x14ac:dyDescent="0.25">
      <c r="A352" s="2"/>
      <c r="B352" s="5">
        <v>6.1066601156675795E-2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</row>
    <row r="353" spans="1:54" x14ac:dyDescent="0.25">
      <c r="A353" s="2"/>
      <c r="B353" s="5">
        <v>6.1072387198742605E-2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</row>
    <row r="354" spans="1:54" x14ac:dyDescent="0.25">
      <c r="A354" s="2"/>
      <c r="B354" s="5">
        <v>6.1077986594301401E-2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</row>
    <row r="355" spans="1:54" x14ac:dyDescent="0.25">
      <c r="A355" s="2"/>
      <c r="B355" s="5">
        <v>6.10837726363904E-2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</row>
    <row r="356" spans="1:54" x14ac:dyDescent="0.25">
      <c r="A356" s="2"/>
      <c r="B356" s="5">
        <v>6.1089372031971005E-2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</row>
    <row r="357" spans="1:54" x14ac:dyDescent="0.25">
      <c r="A357" s="2"/>
      <c r="B357" s="5">
        <v>6.10951580740813E-2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</row>
    <row r="358" spans="1:54" x14ac:dyDescent="0.25">
      <c r="A358" s="2"/>
      <c r="B358" s="5">
        <v>6.1100944116203197E-2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</row>
    <row r="359" spans="1:54" x14ac:dyDescent="0.25">
      <c r="A359" s="2"/>
      <c r="B359" s="5">
        <v>6.1106543511815201E-2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</row>
    <row r="360" spans="1:54" x14ac:dyDescent="0.25">
      <c r="A360" s="2"/>
      <c r="B360" s="5">
        <v>6.1112329553958802E-2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</row>
    <row r="361" spans="1:54" x14ac:dyDescent="0.25">
      <c r="A361" s="2"/>
      <c r="B361" s="5">
        <v>6.1117928949592198E-2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</row>
    <row r="362" spans="1:54" x14ac:dyDescent="0.25">
      <c r="A362" s="2"/>
      <c r="B362" s="5">
        <v>6.1123714991757602E-2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</row>
    <row r="363" spans="1:54" x14ac:dyDescent="0.25">
      <c r="A363" s="2"/>
      <c r="B363" s="5">
        <v>6.1129501033934601E-2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</row>
    <row r="364" spans="1:54" x14ac:dyDescent="0.25">
      <c r="A364" s="2"/>
      <c r="B364" s="5">
        <v>6.1134727136555003E-2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</row>
    <row r="365" spans="1:54" x14ac:dyDescent="0.25">
      <c r="A365" s="2"/>
      <c r="B365" s="5">
        <v>6.1140513178752805E-2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</row>
    <row r="366" spans="1:54" x14ac:dyDescent="0.25">
      <c r="A366" s="2"/>
      <c r="B366" s="5">
        <v>6.1146112574439006E-2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</row>
    <row r="367" spans="1:54" x14ac:dyDescent="0.25">
      <c r="A367" s="2"/>
      <c r="B367" s="5">
        <v>6.1151898616658602E-2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</row>
    <row r="368" spans="1:54" x14ac:dyDescent="0.25">
      <c r="A368" s="2"/>
      <c r="B368" s="5">
        <v>6.1157498012365204E-2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</row>
    <row r="369" spans="1:54" x14ac:dyDescent="0.25">
      <c r="A369" s="2"/>
      <c r="B369" s="5">
        <v>6.1163284054606602E-2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</row>
    <row r="370" spans="1:54" x14ac:dyDescent="0.25">
      <c r="A370" s="2"/>
      <c r="B370" s="5">
        <v>6.1169070096859499E-2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</row>
    <row r="371" spans="1:54" x14ac:dyDescent="0.25">
      <c r="A371" s="2"/>
      <c r="B371" s="5">
        <v>6.1174669492598498E-2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</row>
    <row r="372" spans="1:54" x14ac:dyDescent="0.25">
      <c r="A372" s="2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</row>
    <row r="373" spans="1:54" x14ac:dyDescent="0.25">
      <c r="A373" s="2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</row>
    <row r="374" spans="1:54" x14ac:dyDescent="0.25">
      <c r="A374" s="2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</row>
    <row r="375" spans="1:54" x14ac:dyDescent="0.25">
      <c r="A375" s="2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</row>
    <row r="376" spans="1:54" x14ac:dyDescent="0.25">
      <c r="A376" s="2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</row>
    <row r="377" spans="1:54" x14ac:dyDescent="0.25">
      <c r="A377" s="2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</row>
    <row r="378" spans="1:54" x14ac:dyDescent="0.25">
      <c r="A378" s="2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</row>
    <row r="379" spans="1:54" x14ac:dyDescent="0.25">
      <c r="A379" s="2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</row>
    <row r="380" spans="1:54" x14ac:dyDescent="0.25">
      <c r="A380" s="2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</row>
    <row r="381" spans="1:54" x14ac:dyDescent="0.25">
      <c r="A381" s="2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</row>
    <row r="382" spans="1:54" x14ac:dyDescent="0.25">
      <c r="A382" s="2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</row>
    <row r="383" spans="1:54" x14ac:dyDescent="0.25">
      <c r="A383" s="2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</row>
    <row r="384" spans="1:54" x14ac:dyDescent="0.25">
      <c r="A384" s="2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</row>
    <row r="385" spans="1:54" x14ac:dyDescent="0.25">
      <c r="A385" s="2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</row>
    <row r="386" spans="1:54" x14ac:dyDescent="0.25">
      <c r="A386" s="2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</row>
    <row r="387" spans="1:54" x14ac:dyDescent="0.25">
      <c r="A387" s="2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</row>
    <row r="388" spans="1:54" x14ac:dyDescent="0.25">
      <c r="A388" s="2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</row>
    <row r="389" spans="1:54" x14ac:dyDescent="0.25">
      <c r="A389" s="2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</row>
    <row r="390" spans="1:54" x14ac:dyDescent="0.25">
      <c r="A390" s="2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</row>
    <row r="391" spans="1:54" x14ac:dyDescent="0.25">
      <c r="A391" s="2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</row>
    <row r="392" spans="1:54" x14ac:dyDescent="0.25">
      <c r="A392" s="2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</row>
    <row r="393" spans="1:54" x14ac:dyDescent="0.25">
      <c r="A393" s="2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</row>
    <row r="394" spans="1:54" x14ac:dyDescent="0.25">
      <c r="A394" s="2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</row>
    <row r="395" spans="1:54" x14ac:dyDescent="0.25">
      <c r="A395" s="2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</row>
    <row r="396" spans="1:54" x14ac:dyDescent="0.25">
      <c r="A396" s="2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</row>
    <row r="397" spans="1:54" x14ac:dyDescent="0.25">
      <c r="A397" s="2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</row>
    <row r="398" spans="1:54" x14ac:dyDescent="0.25">
      <c r="A398" s="2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</row>
    <row r="399" spans="1:54" x14ac:dyDescent="0.25">
      <c r="A399" s="2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</row>
    <row r="400" spans="1:54" x14ac:dyDescent="0.25">
      <c r="A400" s="2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</row>
    <row r="401" spans="1:54" x14ac:dyDescent="0.25">
      <c r="A401" s="2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</row>
    <row r="402" spans="1:54" x14ac:dyDescent="0.25">
      <c r="A402" s="2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</row>
    <row r="403" spans="1:54" x14ac:dyDescent="0.25">
      <c r="A403" s="2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</row>
    <row r="404" spans="1:54" x14ac:dyDescent="0.25">
      <c r="A404" s="2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</row>
    <row r="405" spans="1:54" x14ac:dyDescent="0.25">
      <c r="A405" s="2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</row>
    <row r="406" spans="1:54" x14ac:dyDescent="0.25">
      <c r="A406" s="2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</row>
    <row r="407" spans="1:54" x14ac:dyDescent="0.25">
      <c r="A407" s="2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</row>
    <row r="408" spans="1:54" x14ac:dyDescent="0.25">
      <c r="A408" s="2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</row>
    <row r="409" spans="1:54" x14ac:dyDescent="0.25">
      <c r="A409" s="2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</row>
    <row r="410" spans="1:54" x14ac:dyDescent="0.25">
      <c r="A410" s="2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</row>
    <row r="411" spans="1:54" x14ac:dyDescent="0.25">
      <c r="A411" s="2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</row>
    <row r="412" spans="1:54" x14ac:dyDescent="0.25">
      <c r="A412" s="2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</row>
    <row r="413" spans="1:54" x14ac:dyDescent="0.25">
      <c r="A413" s="2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</row>
    <row r="414" spans="1:54" x14ac:dyDescent="0.25">
      <c r="A414" s="2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</row>
    <row r="415" spans="1:54" x14ac:dyDescent="0.25">
      <c r="A415" s="2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</row>
    <row r="416" spans="1:54" x14ac:dyDescent="0.25">
      <c r="A416" s="2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</row>
    <row r="417" spans="1:54" x14ac:dyDescent="0.25">
      <c r="A417" s="2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</row>
    <row r="418" spans="1:54" x14ac:dyDescent="0.25">
      <c r="A418" s="2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</row>
    <row r="419" spans="1:54" x14ac:dyDescent="0.25">
      <c r="A419" s="2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</row>
    <row r="420" spans="1:54" x14ac:dyDescent="0.25">
      <c r="A420" s="2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</row>
    <row r="421" spans="1:54" x14ac:dyDescent="0.25">
      <c r="A421" s="2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</row>
    <row r="422" spans="1:54" x14ac:dyDescent="0.25">
      <c r="A422" s="2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</row>
    <row r="423" spans="1:54" x14ac:dyDescent="0.25">
      <c r="A423" s="2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</row>
    <row r="424" spans="1:54" x14ac:dyDescent="0.25">
      <c r="A424" s="2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</row>
    <row r="425" spans="1:54" x14ac:dyDescent="0.25">
      <c r="A425" s="2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</row>
    <row r="426" spans="1:54" x14ac:dyDescent="0.25">
      <c r="A426" s="2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</row>
    <row r="427" spans="1:54" x14ac:dyDescent="0.25">
      <c r="A427" s="2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</row>
    <row r="428" spans="1:54" x14ac:dyDescent="0.25">
      <c r="A428" s="2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</row>
    <row r="429" spans="1:54" x14ac:dyDescent="0.25">
      <c r="A429" s="2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</row>
    <row r="430" spans="1:54" x14ac:dyDescent="0.25">
      <c r="A430" s="2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</row>
    <row r="431" spans="1:54" x14ac:dyDescent="0.25">
      <c r="A431" s="2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</row>
    <row r="432" spans="1:54" x14ac:dyDescent="0.25">
      <c r="A432" s="2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</row>
    <row r="433" spans="1:54" x14ac:dyDescent="0.25">
      <c r="A433" s="2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</row>
    <row r="434" spans="1:54" x14ac:dyDescent="0.25">
      <c r="A434" s="2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</row>
    <row r="435" spans="1:54" x14ac:dyDescent="0.25">
      <c r="A435" s="2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</row>
    <row r="436" spans="1:54" x14ac:dyDescent="0.25">
      <c r="A436" s="2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</row>
    <row r="437" spans="1:54" x14ac:dyDescent="0.25">
      <c r="A437" s="2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</row>
    <row r="438" spans="1:54" x14ac:dyDescent="0.25">
      <c r="A438" s="2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</row>
    <row r="439" spans="1:54" x14ac:dyDescent="0.25">
      <c r="A439" s="2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</row>
    <row r="440" spans="1:54" x14ac:dyDescent="0.25">
      <c r="A440" s="2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</row>
    <row r="441" spans="1:54" x14ac:dyDescent="0.25">
      <c r="A441" s="2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</row>
    <row r="442" spans="1:54" x14ac:dyDescent="0.25">
      <c r="A442" s="2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</row>
    <row r="443" spans="1:54" x14ac:dyDescent="0.25">
      <c r="A443" s="2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</row>
    <row r="444" spans="1:54" x14ac:dyDescent="0.25">
      <c r="A444" s="2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</row>
    <row r="445" spans="1:54" x14ac:dyDescent="0.25">
      <c r="A445" s="2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</row>
    <row r="446" spans="1:54" x14ac:dyDescent="0.25">
      <c r="A446" s="2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</row>
    <row r="447" spans="1:54" x14ac:dyDescent="0.25">
      <c r="A447" s="2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</row>
    <row r="448" spans="1:54" x14ac:dyDescent="0.25">
      <c r="A448" s="2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</row>
    <row r="449" spans="1:54" x14ac:dyDescent="0.25">
      <c r="A449" s="2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</row>
    <row r="450" spans="1:54" x14ac:dyDescent="0.25">
      <c r="A450" s="2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</row>
    <row r="451" spans="1:54" x14ac:dyDescent="0.25">
      <c r="A451" s="2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</row>
    <row r="452" spans="1:54" x14ac:dyDescent="0.25">
      <c r="A452" s="2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</row>
    <row r="453" spans="1:54" x14ac:dyDescent="0.25">
      <c r="A453" s="2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</row>
    <row r="454" spans="1:54" x14ac:dyDescent="0.25">
      <c r="A454" s="2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</row>
    <row r="455" spans="1:54" x14ac:dyDescent="0.25">
      <c r="A455" s="2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</row>
    <row r="456" spans="1:54" x14ac:dyDescent="0.25">
      <c r="A456" s="2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</row>
    <row r="457" spans="1:54" x14ac:dyDescent="0.25">
      <c r="A457" s="2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</row>
    <row r="458" spans="1:54" x14ac:dyDescent="0.25">
      <c r="A458" s="2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</row>
    <row r="459" spans="1:54" x14ac:dyDescent="0.25">
      <c r="A459" s="2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</row>
    <row r="460" spans="1:54" x14ac:dyDescent="0.25">
      <c r="A460" s="2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</row>
    <row r="461" spans="1:54" x14ac:dyDescent="0.25">
      <c r="A461" s="2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</row>
    <row r="462" spans="1:54" x14ac:dyDescent="0.25">
      <c r="A462" s="2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</row>
    <row r="463" spans="1:54" x14ac:dyDescent="0.25">
      <c r="A463" s="2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</row>
    <row r="464" spans="1:54" x14ac:dyDescent="0.25">
      <c r="A464" s="2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</row>
    <row r="465" spans="1:54" x14ac:dyDescent="0.25">
      <c r="A465" s="2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</row>
    <row r="466" spans="1:54" x14ac:dyDescent="0.25">
      <c r="A466" s="2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</row>
    <row r="467" spans="1:54" x14ac:dyDescent="0.25">
      <c r="A467" s="2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</row>
    <row r="468" spans="1:54" x14ac:dyDescent="0.25">
      <c r="A468" s="2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</row>
    <row r="469" spans="1:54" x14ac:dyDescent="0.25">
      <c r="A469" s="2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</row>
    <row r="470" spans="1:54" x14ac:dyDescent="0.25">
      <c r="A470" s="2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</row>
    <row r="471" spans="1:54" x14ac:dyDescent="0.25">
      <c r="A471" s="2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</row>
    <row r="472" spans="1:54" x14ac:dyDescent="0.25">
      <c r="A472" s="2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</row>
    <row r="473" spans="1:54" x14ac:dyDescent="0.25">
      <c r="A473" s="2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</row>
    <row r="474" spans="1:54" x14ac:dyDescent="0.25">
      <c r="A474" s="2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</row>
    <row r="475" spans="1:54" x14ac:dyDescent="0.25">
      <c r="A475" s="2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</row>
    <row r="476" spans="1:54" x14ac:dyDescent="0.25">
      <c r="A476" s="2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</row>
    <row r="477" spans="1:54" x14ac:dyDescent="0.25">
      <c r="A477" s="2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</row>
    <row r="478" spans="1:54" x14ac:dyDescent="0.25">
      <c r="A478" s="2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</row>
    <row r="479" spans="1:54" x14ac:dyDescent="0.25">
      <c r="A479" s="2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</row>
    <row r="480" spans="1:54" x14ac:dyDescent="0.25">
      <c r="A480" s="2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</row>
    <row r="481" spans="1:54" x14ac:dyDescent="0.25">
      <c r="A481" s="2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</row>
    <row r="482" spans="1:54" x14ac:dyDescent="0.25">
      <c r="A482" s="2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</row>
    <row r="483" spans="1:54" x14ac:dyDescent="0.25">
      <c r="A483" s="2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</row>
    <row r="484" spans="1:54" x14ac:dyDescent="0.25">
      <c r="A484" s="2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</row>
    <row r="485" spans="1:54" x14ac:dyDescent="0.25">
      <c r="A485" s="2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</row>
    <row r="486" spans="1:54" x14ac:dyDescent="0.25">
      <c r="A486" s="2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</row>
    <row r="487" spans="1:54" x14ac:dyDescent="0.25">
      <c r="A487" s="2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</row>
    <row r="488" spans="1:54" x14ac:dyDescent="0.25">
      <c r="A488" s="2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</row>
    <row r="489" spans="1:54" x14ac:dyDescent="0.25">
      <c r="A489" s="2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</row>
    <row r="490" spans="1:54" x14ac:dyDescent="0.25">
      <c r="A490" s="2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</row>
    <row r="491" spans="1:54" x14ac:dyDescent="0.25">
      <c r="A491" s="2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</row>
    <row r="492" spans="1:54" x14ac:dyDescent="0.25">
      <c r="A492" s="2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</row>
    <row r="493" spans="1:54" x14ac:dyDescent="0.25">
      <c r="A493" s="2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</row>
    <row r="494" spans="1:54" x14ac:dyDescent="0.25">
      <c r="A494" s="2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</row>
    <row r="495" spans="1:54" x14ac:dyDescent="0.25">
      <c r="A495" s="2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</row>
    <row r="496" spans="1:54" x14ac:dyDescent="0.25">
      <c r="A496" s="2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</row>
    <row r="497" spans="1:54" x14ac:dyDescent="0.25">
      <c r="A497" s="2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</row>
    <row r="498" spans="1:54" x14ac:dyDescent="0.25">
      <c r="A498" s="2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</row>
    <row r="499" spans="1:54" x14ac:dyDescent="0.25">
      <c r="A499" s="2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</row>
    <row r="500" spans="1:54" x14ac:dyDescent="0.25">
      <c r="A500" s="2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</row>
    <row r="501" spans="1:54" x14ac:dyDescent="0.25">
      <c r="A501" s="2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</row>
    <row r="502" spans="1:54" x14ac:dyDescent="0.25">
      <c r="A502" s="2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</row>
    <row r="503" spans="1:54" x14ac:dyDescent="0.25">
      <c r="A503" s="2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</row>
    <row r="504" spans="1:54" x14ac:dyDescent="0.25">
      <c r="A504" s="2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</row>
    <row r="505" spans="1:54" x14ac:dyDescent="0.25">
      <c r="A505" s="2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</row>
    <row r="506" spans="1:54" x14ac:dyDescent="0.25">
      <c r="A506" s="2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</row>
    <row r="507" spans="1:54" x14ac:dyDescent="0.25">
      <c r="A507" s="2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</row>
    <row r="508" spans="1:54" x14ac:dyDescent="0.25">
      <c r="A508" s="2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</row>
    <row r="509" spans="1:54" x14ac:dyDescent="0.25">
      <c r="A509" s="2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</row>
    <row r="510" spans="1:54" x14ac:dyDescent="0.25">
      <c r="A510" s="2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</row>
    <row r="511" spans="1:54" x14ac:dyDescent="0.25">
      <c r="A511" s="2"/>
    </row>
    <row r="512" spans="1:54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</sheetData>
  <phoneticPr fontId="0" type="noConversion"/>
  <pageMargins left="0.75" right="0.75" top="1" bottom="1" header="0.5" footer="0.5"/>
  <pageSetup orientation="portrait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FetchCurves">
                <anchor moveWithCells="1" sizeWithCells="1">
                  <from>
                    <xdr:col>2</xdr:col>
                    <xdr:colOff>99060</xdr:colOff>
                    <xdr:row>1</xdr:row>
                    <xdr:rowOff>22860</xdr:rowOff>
                  </from>
                  <to>
                    <xdr:col>4</xdr:col>
                    <xdr:colOff>22860</xdr:colOff>
                    <xdr:row>4</xdr:row>
                    <xdr:rowOff>129540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</vt:i4>
      </vt:variant>
    </vt:vector>
  </HeadingPairs>
  <TitlesOfParts>
    <vt:vector size="25" baseType="lpstr">
      <vt:lpstr>EXPLANATION</vt:lpstr>
      <vt:lpstr>BASE MODEL</vt:lpstr>
      <vt:lpstr>ELBA CURVE</vt:lpstr>
      <vt:lpstr>NETBACK COMPARISON</vt:lpstr>
      <vt:lpstr>SHIPPING</vt:lpstr>
      <vt:lpstr>BASIS WEIGHT</vt:lpstr>
      <vt:lpstr>STAK</vt:lpstr>
      <vt:lpstr>DEMAND</vt:lpstr>
      <vt:lpstr>SUPPLY</vt:lpstr>
      <vt:lpstr>ANNUAL CURVES</vt:lpstr>
      <vt:lpstr>MONTHLY CURVES</vt:lpstr>
      <vt:lpstr>Fetch</vt:lpstr>
      <vt:lpstr>BookType</vt:lpstr>
      <vt:lpstr>CurveCode</vt:lpstr>
      <vt:lpstr>CurveDate</vt:lpstr>
      <vt:lpstr>CurveType</vt:lpstr>
      <vt:lpstr>FirstMonth</vt:lpstr>
      <vt:lpstr>NumOfCurves</vt:lpstr>
      <vt:lpstr>Position</vt:lpstr>
      <vt:lpstr>'ANNUAL CURVES'!Print_Area</vt:lpstr>
      <vt:lpstr>'BASE MODEL'!Print_Area</vt:lpstr>
      <vt:lpstr>'BASIS WEIGHT'!Print_Area</vt:lpstr>
      <vt:lpstr>EXPLANATION!Print_Area</vt:lpstr>
      <vt:lpstr>'NETBACK COMPARISON'!Print_Area</vt:lpstr>
      <vt:lpstr>SHIPPING!Print_Area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cp:lastModifiedBy>Havlíček Jan</cp:lastModifiedBy>
  <cp:lastPrinted>2001-10-09T15:39:55Z</cp:lastPrinted>
  <dcterms:created xsi:type="dcterms:W3CDTF">1998-10-15T21:51:23Z</dcterms:created>
  <dcterms:modified xsi:type="dcterms:W3CDTF">2023-09-10T16:05:31Z</dcterms:modified>
</cp:coreProperties>
</file>